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F8B7B7B-25CD-4373-8592-9DF3B3C0E3D3}" xr6:coauthVersionLast="47" xr6:coauthVersionMax="47" xr10:uidLastSave="{00000000-0000-0000-0000-000000000000}"/>
  <bookViews>
    <workbookView xWindow="-108" yWindow="-108" windowWidth="23256" windowHeight="13896" xr2:uid="{7E95F021-6376-4BC2-A18F-95FA12DFE875}"/>
  </bookViews>
  <sheets>
    <sheet name="Clean_Sa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552" i="1" l="1"/>
  <c r="T4552" i="1"/>
  <c r="S4552" i="1"/>
  <c r="Q4552" i="1"/>
  <c r="O4552" i="1"/>
  <c r="E4552" i="1"/>
  <c r="U4551" i="1"/>
  <c r="T4551" i="1"/>
  <c r="S4551" i="1"/>
  <c r="Q4551" i="1"/>
  <c r="O4551" i="1"/>
  <c r="N4551" i="1"/>
  <c r="L4551" i="1"/>
  <c r="E4551" i="1"/>
  <c r="M4551" i="1" s="1"/>
  <c r="U4550" i="1"/>
  <c r="T4550" i="1"/>
  <c r="S4550" i="1"/>
  <c r="Q4550" i="1"/>
  <c r="O4550" i="1"/>
  <c r="L4550" i="1"/>
  <c r="E4550" i="1"/>
  <c r="U4549" i="1"/>
  <c r="T4549" i="1"/>
  <c r="S4549" i="1"/>
  <c r="Q4549" i="1"/>
  <c r="O4549" i="1"/>
  <c r="M4549" i="1"/>
  <c r="E4549" i="1"/>
  <c r="U4548" i="1"/>
  <c r="T4548" i="1"/>
  <c r="S4548" i="1"/>
  <c r="Q4548" i="1"/>
  <c r="O4548" i="1"/>
  <c r="E4548" i="1"/>
  <c r="N4548" i="1" s="1"/>
  <c r="U4547" i="1"/>
  <c r="T4547" i="1"/>
  <c r="S4547" i="1"/>
  <c r="Q4547" i="1"/>
  <c r="O4547" i="1"/>
  <c r="N4547" i="1"/>
  <c r="E4547" i="1"/>
  <c r="K4547" i="1" s="1"/>
  <c r="U4546" i="1"/>
  <c r="T4546" i="1"/>
  <c r="S4546" i="1"/>
  <c r="Q4546" i="1"/>
  <c r="O4546" i="1"/>
  <c r="E4546" i="1"/>
  <c r="U4545" i="1"/>
  <c r="T4545" i="1"/>
  <c r="S4545" i="1"/>
  <c r="Q4545" i="1"/>
  <c r="O4545" i="1"/>
  <c r="E4545" i="1"/>
  <c r="U4544" i="1"/>
  <c r="T4544" i="1"/>
  <c r="S4544" i="1"/>
  <c r="Q4544" i="1"/>
  <c r="O4544" i="1"/>
  <c r="E4544" i="1"/>
  <c r="U4543" i="1"/>
  <c r="T4543" i="1"/>
  <c r="S4543" i="1"/>
  <c r="Q4543" i="1"/>
  <c r="O4543" i="1"/>
  <c r="E4543" i="1"/>
  <c r="U4542" i="1"/>
  <c r="T4542" i="1"/>
  <c r="S4542" i="1"/>
  <c r="Q4542" i="1"/>
  <c r="O4542" i="1"/>
  <c r="E4542" i="1"/>
  <c r="U4541" i="1"/>
  <c r="T4541" i="1"/>
  <c r="S4541" i="1"/>
  <c r="Q4541" i="1"/>
  <c r="O4541" i="1"/>
  <c r="N4541" i="1"/>
  <c r="L4541" i="1"/>
  <c r="E4541" i="1"/>
  <c r="M4541" i="1" s="1"/>
  <c r="R4541" i="1" s="1"/>
  <c r="U4540" i="1"/>
  <c r="T4540" i="1"/>
  <c r="S4540" i="1"/>
  <c r="Q4540" i="1"/>
  <c r="O4540" i="1"/>
  <c r="M4540" i="1"/>
  <c r="L4540" i="1"/>
  <c r="E4540" i="1"/>
  <c r="K4540" i="1" s="1"/>
  <c r="U4539" i="1"/>
  <c r="T4539" i="1"/>
  <c r="S4539" i="1"/>
  <c r="Q4539" i="1"/>
  <c r="O4539" i="1"/>
  <c r="L4539" i="1"/>
  <c r="E4539" i="1"/>
  <c r="N4539" i="1" s="1"/>
  <c r="U4538" i="1"/>
  <c r="T4538" i="1"/>
  <c r="S4538" i="1"/>
  <c r="Q4538" i="1"/>
  <c r="O4538" i="1"/>
  <c r="L4538" i="1"/>
  <c r="K4538" i="1"/>
  <c r="E4538" i="1"/>
  <c r="U4537" i="1"/>
  <c r="T4537" i="1"/>
  <c r="S4537" i="1"/>
  <c r="Q4537" i="1"/>
  <c r="O4537" i="1"/>
  <c r="E4537" i="1"/>
  <c r="K4537" i="1" s="1"/>
  <c r="U4536" i="1"/>
  <c r="T4536" i="1"/>
  <c r="S4536" i="1"/>
  <c r="Q4536" i="1"/>
  <c r="O4536" i="1"/>
  <c r="E4536" i="1"/>
  <c r="U4535" i="1"/>
  <c r="T4535" i="1"/>
  <c r="S4535" i="1"/>
  <c r="Q4535" i="1"/>
  <c r="O4535" i="1"/>
  <c r="N4535" i="1"/>
  <c r="M4535" i="1"/>
  <c r="P4535" i="1" s="1"/>
  <c r="E4535" i="1"/>
  <c r="L4535" i="1" s="1"/>
  <c r="U4534" i="1"/>
  <c r="T4534" i="1"/>
  <c r="S4534" i="1"/>
  <c r="Q4534" i="1"/>
  <c r="O4534" i="1"/>
  <c r="E4534" i="1"/>
  <c r="U4533" i="1"/>
  <c r="T4533" i="1"/>
  <c r="S4533" i="1"/>
  <c r="Q4533" i="1"/>
  <c r="O4533" i="1"/>
  <c r="N4533" i="1"/>
  <c r="M4533" i="1"/>
  <c r="E4533" i="1"/>
  <c r="L4533" i="1" s="1"/>
  <c r="U4532" i="1"/>
  <c r="T4532" i="1"/>
  <c r="S4532" i="1"/>
  <c r="Q4532" i="1"/>
  <c r="O4532" i="1"/>
  <c r="E4532" i="1"/>
  <c r="K4532" i="1" s="1"/>
  <c r="U4531" i="1"/>
  <c r="T4531" i="1"/>
  <c r="S4531" i="1"/>
  <c r="Q4531" i="1"/>
  <c r="O4531" i="1"/>
  <c r="E4531" i="1"/>
  <c r="U4530" i="1"/>
  <c r="T4530" i="1"/>
  <c r="S4530" i="1"/>
  <c r="Q4530" i="1"/>
  <c r="O4530" i="1"/>
  <c r="N4530" i="1"/>
  <c r="M4530" i="1"/>
  <c r="E4530" i="1"/>
  <c r="L4530" i="1" s="1"/>
  <c r="U4529" i="1"/>
  <c r="T4529" i="1"/>
  <c r="S4529" i="1"/>
  <c r="Q4529" i="1"/>
  <c r="O4529" i="1"/>
  <c r="E4529" i="1"/>
  <c r="U4528" i="1"/>
  <c r="T4528" i="1"/>
  <c r="S4528" i="1"/>
  <c r="Q4528" i="1"/>
  <c r="O4528" i="1"/>
  <c r="K4528" i="1"/>
  <c r="E4528" i="1"/>
  <c r="U4527" i="1"/>
  <c r="T4527" i="1"/>
  <c r="S4527" i="1"/>
  <c r="Q4527" i="1"/>
  <c r="O4527" i="1"/>
  <c r="M4527" i="1"/>
  <c r="P4527" i="1" s="1"/>
  <c r="E4527" i="1"/>
  <c r="K4527" i="1" s="1"/>
  <c r="U4526" i="1"/>
  <c r="T4526" i="1"/>
  <c r="S4526" i="1"/>
  <c r="Q4526" i="1"/>
  <c r="O4526" i="1"/>
  <c r="E4526" i="1"/>
  <c r="M4526" i="1" s="1"/>
  <c r="U4525" i="1"/>
  <c r="T4525" i="1"/>
  <c r="S4525" i="1"/>
  <c r="Q4525" i="1"/>
  <c r="O4525" i="1"/>
  <c r="E4525" i="1"/>
  <c r="U4524" i="1"/>
  <c r="T4524" i="1"/>
  <c r="S4524" i="1"/>
  <c r="Q4524" i="1"/>
  <c r="O4524" i="1"/>
  <c r="L4524" i="1"/>
  <c r="K4524" i="1"/>
  <c r="E4524" i="1"/>
  <c r="N4524" i="1" s="1"/>
  <c r="U4523" i="1"/>
  <c r="T4523" i="1"/>
  <c r="S4523" i="1"/>
  <c r="Q4523" i="1"/>
  <c r="O4523" i="1"/>
  <c r="E4523" i="1"/>
  <c r="U4522" i="1"/>
  <c r="T4522" i="1"/>
  <c r="S4522" i="1"/>
  <c r="Q4522" i="1"/>
  <c r="O4522" i="1"/>
  <c r="E4522" i="1"/>
  <c r="U4521" i="1"/>
  <c r="T4521" i="1"/>
  <c r="S4521" i="1"/>
  <c r="Q4521" i="1"/>
  <c r="O4521" i="1"/>
  <c r="E4521" i="1"/>
  <c r="U4520" i="1"/>
  <c r="T4520" i="1"/>
  <c r="S4520" i="1"/>
  <c r="Q4520" i="1"/>
  <c r="O4520" i="1"/>
  <c r="N4520" i="1"/>
  <c r="E4520" i="1"/>
  <c r="U4519" i="1"/>
  <c r="T4519" i="1"/>
  <c r="S4519" i="1"/>
  <c r="Q4519" i="1"/>
  <c r="O4519" i="1"/>
  <c r="M4519" i="1"/>
  <c r="L4519" i="1"/>
  <c r="K4519" i="1"/>
  <c r="E4519" i="1"/>
  <c r="N4519" i="1" s="1"/>
  <c r="U4518" i="1"/>
  <c r="T4518" i="1"/>
  <c r="S4518" i="1"/>
  <c r="Q4518" i="1"/>
  <c r="O4518" i="1"/>
  <c r="M4518" i="1"/>
  <c r="L4518" i="1"/>
  <c r="K4518" i="1"/>
  <c r="E4518" i="1"/>
  <c r="N4518" i="1" s="1"/>
  <c r="U4517" i="1"/>
  <c r="T4517" i="1"/>
  <c r="S4517" i="1"/>
  <c r="Q4517" i="1"/>
  <c r="O4517" i="1"/>
  <c r="N4517" i="1"/>
  <c r="E4517" i="1"/>
  <c r="U4516" i="1"/>
  <c r="T4516" i="1"/>
  <c r="S4516" i="1"/>
  <c r="Q4516" i="1"/>
  <c r="O4516" i="1"/>
  <c r="E4516" i="1"/>
  <c r="U4515" i="1"/>
  <c r="T4515" i="1"/>
  <c r="S4515" i="1"/>
  <c r="Q4515" i="1"/>
  <c r="O4515" i="1"/>
  <c r="N4515" i="1"/>
  <c r="E4515" i="1"/>
  <c r="U4514" i="1"/>
  <c r="T4514" i="1"/>
  <c r="S4514" i="1"/>
  <c r="Q4514" i="1"/>
  <c r="O4514" i="1"/>
  <c r="M4514" i="1"/>
  <c r="R4514" i="1" s="1"/>
  <c r="K4514" i="1"/>
  <c r="E4514" i="1"/>
  <c r="U4513" i="1"/>
  <c r="T4513" i="1"/>
  <c r="S4513" i="1"/>
  <c r="Q4513" i="1"/>
  <c r="O4513" i="1"/>
  <c r="L4513" i="1"/>
  <c r="E4513" i="1"/>
  <c r="K4513" i="1" s="1"/>
  <c r="U4512" i="1"/>
  <c r="T4512" i="1"/>
  <c r="S4512" i="1"/>
  <c r="Q4512" i="1"/>
  <c r="O4512" i="1"/>
  <c r="E4512" i="1"/>
  <c r="K4512" i="1" s="1"/>
  <c r="U4511" i="1"/>
  <c r="T4511" i="1"/>
  <c r="S4511" i="1"/>
  <c r="Q4511" i="1"/>
  <c r="O4511" i="1"/>
  <c r="E4511" i="1"/>
  <c r="U4510" i="1"/>
  <c r="T4510" i="1"/>
  <c r="S4510" i="1"/>
  <c r="Q4510" i="1"/>
  <c r="O4510" i="1"/>
  <c r="N4510" i="1"/>
  <c r="E4510" i="1"/>
  <c r="M4510" i="1" s="1"/>
  <c r="U4509" i="1"/>
  <c r="T4509" i="1"/>
  <c r="S4509" i="1"/>
  <c r="Q4509" i="1"/>
  <c r="O4509" i="1"/>
  <c r="E4509" i="1"/>
  <c r="K4509" i="1" s="1"/>
  <c r="U4508" i="1"/>
  <c r="T4508" i="1"/>
  <c r="S4508" i="1"/>
  <c r="Q4508" i="1"/>
  <c r="O4508" i="1"/>
  <c r="M4508" i="1"/>
  <c r="L4508" i="1"/>
  <c r="E4508" i="1"/>
  <c r="K4508" i="1" s="1"/>
  <c r="U4507" i="1"/>
  <c r="T4507" i="1"/>
  <c r="S4507" i="1"/>
  <c r="Q4507" i="1"/>
  <c r="O4507" i="1"/>
  <c r="E4507" i="1"/>
  <c r="K4507" i="1" s="1"/>
  <c r="U4506" i="1"/>
  <c r="T4506" i="1"/>
  <c r="S4506" i="1"/>
  <c r="Q4506" i="1"/>
  <c r="O4506" i="1"/>
  <c r="L4506" i="1"/>
  <c r="E4506" i="1"/>
  <c r="U4505" i="1"/>
  <c r="T4505" i="1"/>
  <c r="S4505" i="1"/>
  <c r="Q4505" i="1"/>
  <c r="O4505" i="1"/>
  <c r="L4505" i="1"/>
  <c r="E4505" i="1"/>
  <c r="K4505" i="1" s="1"/>
  <c r="U4504" i="1"/>
  <c r="T4504" i="1"/>
  <c r="S4504" i="1"/>
  <c r="Q4504" i="1"/>
  <c r="O4504" i="1"/>
  <c r="E4504" i="1"/>
  <c r="U4503" i="1"/>
  <c r="T4503" i="1"/>
  <c r="S4503" i="1"/>
  <c r="Q4503" i="1"/>
  <c r="O4503" i="1"/>
  <c r="M4503" i="1"/>
  <c r="E4503" i="1"/>
  <c r="N4503" i="1" s="1"/>
  <c r="U4502" i="1"/>
  <c r="T4502" i="1"/>
  <c r="S4502" i="1"/>
  <c r="Q4502" i="1"/>
  <c r="O4502" i="1"/>
  <c r="E4502" i="1"/>
  <c r="L4502" i="1" s="1"/>
  <c r="U4501" i="1"/>
  <c r="T4501" i="1"/>
  <c r="S4501" i="1"/>
  <c r="Q4501" i="1"/>
  <c r="O4501" i="1"/>
  <c r="L4501" i="1"/>
  <c r="E4501" i="1"/>
  <c r="U4500" i="1"/>
  <c r="T4500" i="1"/>
  <c r="S4500" i="1"/>
  <c r="Q4500" i="1"/>
  <c r="O4500" i="1"/>
  <c r="E4500" i="1"/>
  <c r="L4500" i="1" s="1"/>
  <c r="U4499" i="1"/>
  <c r="T4499" i="1"/>
  <c r="S4499" i="1"/>
  <c r="Q4499" i="1"/>
  <c r="O4499" i="1"/>
  <c r="E4499" i="1"/>
  <c r="U4498" i="1"/>
  <c r="T4498" i="1"/>
  <c r="S4498" i="1"/>
  <c r="Q4498" i="1"/>
  <c r="O4498" i="1"/>
  <c r="L4498" i="1"/>
  <c r="E4498" i="1"/>
  <c r="N4498" i="1" s="1"/>
  <c r="U4497" i="1"/>
  <c r="T4497" i="1"/>
  <c r="S4497" i="1"/>
  <c r="Q4497" i="1"/>
  <c r="O4497" i="1"/>
  <c r="E4497" i="1"/>
  <c r="U4496" i="1"/>
  <c r="T4496" i="1"/>
  <c r="S4496" i="1"/>
  <c r="Q4496" i="1"/>
  <c r="O4496" i="1"/>
  <c r="R4496" i="1" s="1"/>
  <c r="L4496" i="1"/>
  <c r="E4496" i="1"/>
  <c r="M4496" i="1" s="1"/>
  <c r="U4495" i="1"/>
  <c r="T4495" i="1"/>
  <c r="S4495" i="1"/>
  <c r="Q4495" i="1"/>
  <c r="O4495" i="1"/>
  <c r="L4495" i="1"/>
  <c r="K4495" i="1"/>
  <c r="E4495" i="1"/>
  <c r="N4495" i="1" s="1"/>
  <c r="U4494" i="1"/>
  <c r="T4494" i="1"/>
  <c r="S4494" i="1"/>
  <c r="Q4494" i="1"/>
  <c r="O4494" i="1"/>
  <c r="E4494" i="1"/>
  <c r="M4494" i="1" s="1"/>
  <c r="U4493" i="1"/>
  <c r="T4493" i="1"/>
  <c r="S4493" i="1"/>
  <c r="Q4493" i="1"/>
  <c r="O4493" i="1"/>
  <c r="E4493" i="1"/>
  <c r="U4492" i="1"/>
  <c r="T4492" i="1"/>
  <c r="S4492" i="1"/>
  <c r="Q4492" i="1"/>
  <c r="O4492" i="1"/>
  <c r="E4492" i="1"/>
  <c r="U4491" i="1"/>
  <c r="T4491" i="1"/>
  <c r="S4491" i="1"/>
  <c r="Q4491" i="1"/>
  <c r="O4491" i="1"/>
  <c r="E4491" i="1"/>
  <c r="M4491" i="1" s="1"/>
  <c r="U4490" i="1"/>
  <c r="T4490" i="1"/>
  <c r="S4490" i="1"/>
  <c r="Q4490" i="1"/>
  <c r="O4490" i="1"/>
  <c r="E4490" i="1"/>
  <c r="N4490" i="1" s="1"/>
  <c r="U4489" i="1"/>
  <c r="T4489" i="1"/>
  <c r="S4489" i="1"/>
  <c r="Q4489" i="1"/>
  <c r="O4489" i="1"/>
  <c r="M4489" i="1"/>
  <c r="P4489" i="1" s="1"/>
  <c r="K4489" i="1"/>
  <c r="E4489" i="1"/>
  <c r="U4488" i="1"/>
  <c r="T4488" i="1"/>
  <c r="S4488" i="1"/>
  <c r="Q4488" i="1"/>
  <c r="O4488" i="1"/>
  <c r="L4488" i="1"/>
  <c r="K4488" i="1"/>
  <c r="E4488" i="1"/>
  <c r="N4488" i="1" s="1"/>
  <c r="U4487" i="1"/>
  <c r="T4487" i="1"/>
  <c r="S4487" i="1"/>
  <c r="Q4487" i="1"/>
  <c r="P4487" i="1"/>
  <c r="O4487" i="1"/>
  <c r="M4487" i="1"/>
  <c r="E4487" i="1"/>
  <c r="K4487" i="1" s="1"/>
  <c r="U4486" i="1"/>
  <c r="T4486" i="1"/>
  <c r="S4486" i="1"/>
  <c r="Q4486" i="1"/>
  <c r="O4486" i="1"/>
  <c r="E4486" i="1"/>
  <c r="M4486" i="1" s="1"/>
  <c r="R4486" i="1" s="1"/>
  <c r="U4485" i="1"/>
  <c r="T4485" i="1"/>
  <c r="S4485" i="1"/>
  <c r="Q4485" i="1"/>
  <c r="O4485" i="1"/>
  <c r="E4485" i="1"/>
  <c r="K4485" i="1" s="1"/>
  <c r="U4484" i="1"/>
  <c r="T4484" i="1"/>
  <c r="S4484" i="1"/>
  <c r="Q4484" i="1"/>
  <c r="O4484" i="1"/>
  <c r="L4484" i="1"/>
  <c r="E4484" i="1"/>
  <c r="N4484" i="1" s="1"/>
  <c r="U4483" i="1"/>
  <c r="T4483" i="1"/>
  <c r="S4483" i="1"/>
  <c r="Q4483" i="1"/>
  <c r="O4483" i="1"/>
  <c r="E4483" i="1"/>
  <c r="U4482" i="1"/>
  <c r="T4482" i="1"/>
  <c r="S4482" i="1"/>
  <c r="Q4482" i="1"/>
  <c r="O4482" i="1"/>
  <c r="E4482" i="1"/>
  <c r="K4482" i="1" s="1"/>
  <c r="U4481" i="1"/>
  <c r="T4481" i="1"/>
  <c r="S4481" i="1"/>
  <c r="Q4481" i="1"/>
  <c r="O4481" i="1"/>
  <c r="N4481" i="1"/>
  <c r="L4481" i="1"/>
  <c r="E4481" i="1"/>
  <c r="M4481" i="1" s="1"/>
  <c r="U4480" i="1"/>
  <c r="T4480" i="1"/>
  <c r="S4480" i="1"/>
  <c r="Q4480" i="1"/>
  <c r="O4480" i="1"/>
  <c r="L4480" i="1"/>
  <c r="E4480" i="1"/>
  <c r="K4480" i="1" s="1"/>
  <c r="U4479" i="1"/>
  <c r="T4479" i="1"/>
  <c r="S4479" i="1"/>
  <c r="Q4479" i="1"/>
  <c r="O4479" i="1"/>
  <c r="E4479" i="1"/>
  <c r="N4479" i="1" s="1"/>
  <c r="U4478" i="1"/>
  <c r="T4478" i="1"/>
  <c r="S4478" i="1"/>
  <c r="Q4478" i="1"/>
  <c r="O4478" i="1"/>
  <c r="E4478" i="1"/>
  <c r="U4477" i="1"/>
  <c r="T4477" i="1"/>
  <c r="S4477" i="1"/>
  <c r="Q4477" i="1"/>
  <c r="O4477" i="1"/>
  <c r="E4477" i="1"/>
  <c r="N4477" i="1" s="1"/>
  <c r="U4476" i="1"/>
  <c r="T4476" i="1"/>
  <c r="S4476" i="1"/>
  <c r="Q4476" i="1"/>
  <c r="O4476" i="1"/>
  <c r="E4476" i="1"/>
  <c r="M4476" i="1" s="1"/>
  <c r="R4476" i="1" s="1"/>
  <c r="U4475" i="1"/>
  <c r="T4475" i="1"/>
  <c r="S4475" i="1"/>
  <c r="Q4475" i="1"/>
  <c r="O4475" i="1"/>
  <c r="E4475" i="1"/>
  <c r="U4474" i="1"/>
  <c r="T4474" i="1"/>
  <c r="S4474" i="1"/>
  <c r="Q4474" i="1"/>
  <c r="O4474" i="1"/>
  <c r="K4474" i="1"/>
  <c r="E4474" i="1"/>
  <c r="U4473" i="1"/>
  <c r="T4473" i="1"/>
  <c r="S4473" i="1"/>
  <c r="Q4473" i="1"/>
  <c r="O4473" i="1"/>
  <c r="L4473" i="1"/>
  <c r="K4473" i="1"/>
  <c r="E4473" i="1"/>
  <c r="N4473" i="1" s="1"/>
  <c r="U4472" i="1"/>
  <c r="T4472" i="1"/>
  <c r="S4472" i="1"/>
  <c r="Q4472" i="1"/>
  <c r="O4472" i="1"/>
  <c r="E4472" i="1"/>
  <c r="L4472" i="1" s="1"/>
  <c r="U4471" i="1"/>
  <c r="T4471" i="1"/>
  <c r="S4471" i="1"/>
  <c r="R4471" i="1"/>
  <c r="Q4471" i="1"/>
  <c r="O4471" i="1"/>
  <c r="L4471" i="1"/>
  <c r="E4471" i="1"/>
  <c r="M4471" i="1" s="1"/>
  <c r="U4470" i="1"/>
  <c r="T4470" i="1"/>
  <c r="S4470" i="1"/>
  <c r="Q4470" i="1"/>
  <c r="O4470" i="1"/>
  <c r="E4470" i="1"/>
  <c r="U4469" i="1"/>
  <c r="T4469" i="1"/>
  <c r="S4469" i="1"/>
  <c r="Q4469" i="1"/>
  <c r="O4469" i="1"/>
  <c r="M4469" i="1"/>
  <c r="P4469" i="1" s="1"/>
  <c r="K4469" i="1"/>
  <c r="E4469" i="1"/>
  <c r="U4468" i="1"/>
  <c r="T4468" i="1"/>
  <c r="S4468" i="1"/>
  <c r="Q4468" i="1"/>
  <c r="O4468" i="1"/>
  <c r="K4468" i="1"/>
  <c r="E4468" i="1"/>
  <c r="L4468" i="1" s="1"/>
  <c r="U4467" i="1"/>
  <c r="T4467" i="1"/>
  <c r="S4467" i="1"/>
  <c r="Q4467" i="1"/>
  <c r="O4467" i="1"/>
  <c r="E4467" i="1"/>
  <c r="U4466" i="1"/>
  <c r="T4466" i="1"/>
  <c r="S4466" i="1"/>
  <c r="Q4466" i="1"/>
  <c r="O4466" i="1"/>
  <c r="N4466" i="1"/>
  <c r="L4466" i="1"/>
  <c r="E4466" i="1"/>
  <c r="M4466" i="1" s="1"/>
  <c r="U4465" i="1"/>
  <c r="T4465" i="1"/>
  <c r="S4465" i="1"/>
  <c r="Q4465" i="1"/>
  <c r="O4465" i="1"/>
  <c r="E4465" i="1"/>
  <c r="U4464" i="1"/>
  <c r="T4464" i="1"/>
  <c r="S4464" i="1"/>
  <c r="Q4464" i="1"/>
  <c r="O4464" i="1"/>
  <c r="E4464" i="1"/>
  <c r="M4464" i="1" s="1"/>
  <c r="P4464" i="1" s="1"/>
  <c r="U4463" i="1"/>
  <c r="T4463" i="1"/>
  <c r="S4463" i="1"/>
  <c r="Q4463" i="1"/>
  <c r="O4463" i="1"/>
  <c r="M4463" i="1"/>
  <c r="E4463" i="1"/>
  <c r="N4463" i="1" s="1"/>
  <c r="U4462" i="1"/>
  <c r="T4462" i="1"/>
  <c r="S4462" i="1"/>
  <c r="Q4462" i="1"/>
  <c r="O4462" i="1"/>
  <c r="L4462" i="1"/>
  <c r="E4462" i="1"/>
  <c r="U4461" i="1"/>
  <c r="T4461" i="1"/>
  <c r="S4461" i="1"/>
  <c r="Q4461" i="1"/>
  <c r="O4461" i="1"/>
  <c r="E4461" i="1"/>
  <c r="U4460" i="1"/>
  <c r="T4460" i="1"/>
  <c r="S4460" i="1"/>
  <c r="Q4460" i="1"/>
  <c r="O4460" i="1"/>
  <c r="E4460" i="1"/>
  <c r="L4460" i="1" s="1"/>
  <c r="U4459" i="1"/>
  <c r="T4459" i="1"/>
  <c r="S4459" i="1"/>
  <c r="Q4459" i="1"/>
  <c r="O4459" i="1"/>
  <c r="E4459" i="1"/>
  <c r="N4459" i="1" s="1"/>
  <c r="U4458" i="1"/>
  <c r="T4458" i="1"/>
  <c r="S4458" i="1"/>
  <c r="Q4458" i="1"/>
  <c r="O4458" i="1"/>
  <c r="M4458" i="1"/>
  <c r="E4458" i="1"/>
  <c r="N4458" i="1" s="1"/>
  <c r="U4457" i="1"/>
  <c r="T4457" i="1"/>
  <c r="S4457" i="1"/>
  <c r="Q4457" i="1"/>
  <c r="O4457" i="1"/>
  <c r="E4457" i="1"/>
  <c r="U4456" i="1"/>
  <c r="T4456" i="1"/>
  <c r="S4456" i="1"/>
  <c r="Q4456" i="1"/>
  <c r="O4456" i="1"/>
  <c r="E4456" i="1"/>
  <c r="U4455" i="1"/>
  <c r="T4455" i="1"/>
  <c r="S4455" i="1"/>
  <c r="Q4455" i="1"/>
  <c r="O4455" i="1"/>
  <c r="E4455" i="1"/>
  <c r="U4454" i="1"/>
  <c r="T4454" i="1"/>
  <c r="S4454" i="1"/>
  <c r="Q4454" i="1"/>
  <c r="O4454" i="1"/>
  <c r="M4454" i="1"/>
  <c r="R4454" i="1" s="1"/>
  <c r="K4454" i="1"/>
  <c r="E4454" i="1"/>
  <c r="U4453" i="1"/>
  <c r="T4453" i="1"/>
  <c r="S4453" i="1"/>
  <c r="Q4453" i="1"/>
  <c r="O4453" i="1"/>
  <c r="M4453" i="1"/>
  <c r="P4453" i="1" s="1"/>
  <c r="L4453" i="1"/>
  <c r="K4453" i="1"/>
  <c r="E4453" i="1"/>
  <c r="N4453" i="1" s="1"/>
  <c r="U4452" i="1"/>
  <c r="T4452" i="1"/>
  <c r="S4452" i="1"/>
  <c r="Q4452" i="1"/>
  <c r="O4452" i="1"/>
  <c r="E4452" i="1"/>
  <c r="U4451" i="1"/>
  <c r="T4451" i="1"/>
  <c r="S4451" i="1"/>
  <c r="Q4451" i="1"/>
  <c r="O4451" i="1"/>
  <c r="N4451" i="1"/>
  <c r="E4451" i="1"/>
  <c r="M4451" i="1" s="1"/>
  <c r="P4451" i="1" s="1"/>
  <c r="U4450" i="1"/>
  <c r="T4450" i="1"/>
  <c r="S4450" i="1"/>
  <c r="Q4450" i="1"/>
  <c r="O4450" i="1"/>
  <c r="E4450" i="1"/>
  <c r="N4450" i="1" s="1"/>
  <c r="U4449" i="1"/>
  <c r="T4449" i="1"/>
  <c r="S4449" i="1"/>
  <c r="Q4449" i="1"/>
  <c r="O4449" i="1"/>
  <c r="E4449" i="1"/>
  <c r="K4449" i="1" s="1"/>
  <c r="U4448" i="1"/>
  <c r="T4448" i="1"/>
  <c r="S4448" i="1"/>
  <c r="Q4448" i="1"/>
  <c r="O4448" i="1"/>
  <c r="M4448" i="1"/>
  <c r="P4448" i="1" s="1"/>
  <c r="L4448" i="1"/>
  <c r="K4448" i="1"/>
  <c r="E4448" i="1"/>
  <c r="N4448" i="1" s="1"/>
  <c r="U4447" i="1"/>
  <c r="T4447" i="1"/>
  <c r="S4447" i="1"/>
  <c r="Q4447" i="1"/>
  <c r="O4447" i="1"/>
  <c r="E4447" i="1"/>
  <c r="U4446" i="1"/>
  <c r="T4446" i="1"/>
  <c r="S4446" i="1"/>
  <c r="Q4446" i="1"/>
  <c r="O4446" i="1"/>
  <c r="N4446" i="1"/>
  <c r="E4446" i="1"/>
  <c r="M4446" i="1" s="1"/>
  <c r="U4445" i="1"/>
  <c r="T4445" i="1"/>
  <c r="S4445" i="1"/>
  <c r="Q4445" i="1"/>
  <c r="O4445" i="1"/>
  <c r="E4445" i="1"/>
  <c r="K4445" i="1" s="1"/>
  <c r="U4444" i="1"/>
  <c r="T4444" i="1"/>
  <c r="S4444" i="1"/>
  <c r="Q4444" i="1"/>
  <c r="O4444" i="1"/>
  <c r="M4444" i="1"/>
  <c r="L4444" i="1"/>
  <c r="E4444" i="1"/>
  <c r="U4443" i="1"/>
  <c r="T4443" i="1"/>
  <c r="S4443" i="1"/>
  <c r="Q4443" i="1"/>
  <c r="O4443" i="1"/>
  <c r="M4443" i="1"/>
  <c r="P4443" i="1" s="1"/>
  <c r="E4443" i="1"/>
  <c r="N4443" i="1" s="1"/>
  <c r="U4442" i="1"/>
  <c r="T4442" i="1"/>
  <c r="S4442" i="1"/>
  <c r="Q4442" i="1"/>
  <c r="O4442" i="1"/>
  <c r="N4442" i="1"/>
  <c r="L4442" i="1"/>
  <c r="E4442" i="1"/>
  <c r="U4441" i="1"/>
  <c r="T4441" i="1"/>
  <c r="S4441" i="1"/>
  <c r="Q4441" i="1"/>
  <c r="O4441" i="1"/>
  <c r="E4441" i="1"/>
  <c r="U4440" i="1"/>
  <c r="T4440" i="1"/>
  <c r="S4440" i="1"/>
  <c r="Q4440" i="1"/>
  <c r="O4440" i="1"/>
  <c r="E4440" i="1"/>
  <c r="U4439" i="1"/>
  <c r="T4439" i="1"/>
  <c r="S4439" i="1"/>
  <c r="Q4439" i="1"/>
  <c r="O4439" i="1"/>
  <c r="E4439" i="1"/>
  <c r="N4439" i="1" s="1"/>
  <c r="U4438" i="1"/>
  <c r="T4438" i="1"/>
  <c r="S4438" i="1"/>
  <c r="Q4438" i="1"/>
  <c r="O4438" i="1"/>
  <c r="E4438" i="1"/>
  <c r="U4437" i="1"/>
  <c r="T4437" i="1"/>
  <c r="S4437" i="1"/>
  <c r="Q4437" i="1"/>
  <c r="O4437" i="1"/>
  <c r="E4437" i="1"/>
  <c r="K4437" i="1" s="1"/>
  <c r="U4436" i="1"/>
  <c r="T4436" i="1"/>
  <c r="S4436" i="1"/>
  <c r="Q4436" i="1"/>
  <c r="O4436" i="1"/>
  <c r="L4436" i="1"/>
  <c r="E4436" i="1"/>
  <c r="M4436" i="1" s="1"/>
  <c r="R4436" i="1" s="1"/>
  <c r="U4435" i="1"/>
  <c r="T4435" i="1"/>
  <c r="S4435" i="1"/>
  <c r="Q4435" i="1"/>
  <c r="O4435" i="1"/>
  <c r="N4435" i="1"/>
  <c r="M4435" i="1"/>
  <c r="E4435" i="1"/>
  <c r="L4435" i="1" s="1"/>
  <c r="U4434" i="1"/>
  <c r="T4434" i="1"/>
  <c r="S4434" i="1"/>
  <c r="Q4434" i="1"/>
  <c r="O4434" i="1"/>
  <c r="E4434" i="1"/>
  <c r="U4433" i="1"/>
  <c r="T4433" i="1"/>
  <c r="S4433" i="1"/>
  <c r="Q4433" i="1"/>
  <c r="O4433" i="1"/>
  <c r="E4433" i="1"/>
  <c r="U4432" i="1"/>
  <c r="T4432" i="1"/>
  <c r="S4432" i="1"/>
  <c r="Q4432" i="1"/>
  <c r="O4432" i="1"/>
  <c r="E4432" i="1"/>
  <c r="K4432" i="1" s="1"/>
  <c r="U4431" i="1"/>
  <c r="T4431" i="1"/>
  <c r="S4431" i="1"/>
  <c r="Q4431" i="1"/>
  <c r="O4431" i="1"/>
  <c r="E4431" i="1"/>
  <c r="M4431" i="1" s="1"/>
  <c r="P4431" i="1" s="1"/>
  <c r="U4430" i="1"/>
  <c r="T4430" i="1"/>
  <c r="S4430" i="1"/>
  <c r="Q4430" i="1"/>
  <c r="O4430" i="1"/>
  <c r="E4430" i="1"/>
  <c r="N4430" i="1" s="1"/>
  <c r="U4429" i="1"/>
  <c r="T4429" i="1"/>
  <c r="S4429" i="1"/>
  <c r="Q4429" i="1"/>
  <c r="O4429" i="1"/>
  <c r="E4429" i="1"/>
  <c r="M4429" i="1" s="1"/>
  <c r="P4429" i="1" s="1"/>
  <c r="U4428" i="1"/>
  <c r="T4428" i="1"/>
  <c r="S4428" i="1"/>
  <c r="Q4428" i="1"/>
  <c r="O4428" i="1"/>
  <c r="K4428" i="1"/>
  <c r="E4428" i="1"/>
  <c r="U4427" i="1"/>
  <c r="T4427" i="1"/>
  <c r="S4427" i="1"/>
  <c r="Q4427" i="1"/>
  <c r="O4427" i="1"/>
  <c r="L4427" i="1"/>
  <c r="E4427" i="1"/>
  <c r="U4426" i="1"/>
  <c r="T4426" i="1"/>
  <c r="S4426" i="1"/>
  <c r="Q4426" i="1"/>
  <c r="O4426" i="1"/>
  <c r="L4426" i="1"/>
  <c r="E4426" i="1"/>
  <c r="U4425" i="1"/>
  <c r="T4425" i="1"/>
  <c r="S4425" i="1"/>
  <c r="Q4425" i="1"/>
  <c r="O4425" i="1"/>
  <c r="E4425" i="1"/>
  <c r="N4425" i="1" s="1"/>
  <c r="U4424" i="1"/>
  <c r="T4424" i="1"/>
  <c r="S4424" i="1"/>
  <c r="Q4424" i="1"/>
  <c r="O4424" i="1"/>
  <c r="N4424" i="1"/>
  <c r="M4424" i="1"/>
  <c r="K4424" i="1"/>
  <c r="E4424" i="1"/>
  <c r="L4424" i="1" s="1"/>
  <c r="U4423" i="1"/>
  <c r="T4423" i="1"/>
  <c r="S4423" i="1"/>
  <c r="Q4423" i="1"/>
  <c r="O4423" i="1"/>
  <c r="E4423" i="1"/>
  <c r="N4423" i="1" s="1"/>
  <c r="U4422" i="1"/>
  <c r="T4422" i="1"/>
  <c r="S4422" i="1"/>
  <c r="Q4422" i="1"/>
  <c r="O4422" i="1"/>
  <c r="E4422" i="1"/>
  <c r="L4422" i="1" s="1"/>
  <c r="U4421" i="1"/>
  <c r="T4421" i="1"/>
  <c r="S4421" i="1"/>
  <c r="Q4421" i="1"/>
  <c r="O4421" i="1"/>
  <c r="N4421" i="1"/>
  <c r="E4421" i="1"/>
  <c r="L4421" i="1" s="1"/>
  <c r="U4420" i="1"/>
  <c r="T4420" i="1"/>
  <c r="S4420" i="1"/>
  <c r="Q4420" i="1"/>
  <c r="O4420" i="1"/>
  <c r="E4420" i="1"/>
  <c r="U4419" i="1"/>
  <c r="T4419" i="1"/>
  <c r="S4419" i="1"/>
  <c r="Q4419" i="1"/>
  <c r="O4419" i="1"/>
  <c r="P4419" i="1" s="1"/>
  <c r="N4419" i="1"/>
  <c r="M4419" i="1"/>
  <c r="R4419" i="1" s="1"/>
  <c r="E4419" i="1"/>
  <c r="U4418" i="1"/>
  <c r="T4418" i="1"/>
  <c r="S4418" i="1"/>
  <c r="Q4418" i="1"/>
  <c r="O4418" i="1"/>
  <c r="M4418" i="1"/>
  <c r="L4418" i="1"/>
  <c r="K4418" i="1"/>
  <c r="E4418" i="1"/>
  <c r="N4418" i="1" s="1"/>
  <c r="U4417" i="1"/>
  <c r="T4417" i="1"/>
  <c r="S4417" i="1"/>
  <c r="Q4417" i="1"/>
  <c r="O4417" i="1"/>
  <c r="E4417" i="1"/>
  <c r="U4416" i="1"/>
  <c r="T4416" i="1"/>
  <c r="S4416" i="1"/>
  <c r="Q4416" i="1"/>
  <c r="O4416" i="1"/>
  <c r="E4416" i="1"/>
  <c r="N4416" i="1" s="1"/>
  <c r="U4415" i="1"/>
  <c r="T4415" i="1"/>
  <c r="S4415" i="1"/>
  <c r="Q4415" i="1"/>
  <c r="P4415" i="1"/>
  <c r="O4415" i="1"/>
  <c r="N4415" i="1"/>
  <c r="M4415" i="1"/>
  <c r="E4415" i="1"/>
  <c r="L4415" i="1" s="1"/>
  <c r="U4414" i="1"/>
  <c r="T4414" i="1"/>
  <c r="S4414" i="1"/>
  <c r="Q4414" i="1"/>
  <c r="O4414" i="1"/>
  <c r="N4414" i="1"/>
  <c r="M4414" i="1"/>
  <c r="E4414" i="1"/>
  <c r="L4414" i="1" s="1"/>
  <c r="U4413" i="1"/>
  <c r="T4413" i="1"/>
  <c r="S4413" i="1"/>
  <c r="Q4413" i="1"/>
  <c r="O4413" i="1"/>
  <c r="K4413" i="1"/>
  <c r="E4413" i="1"/>
  <c r="U4412" i="1"/>
  <c r="T4412" i="1"/>
  <c r="S4412" i="1"/>
  <c r="Q4412" i="1"/>
  <c r="O4412" i="1"/>
  <c r="E4412" i="1"/>
  <c r="K4412" i="1" s="1"/>
  <c r="U4411" i="1"/>
  <c r="T4411" i="1"/>
  <c r="S4411" i="1"/>
  <c r="Q4411" i="1"/>
  <c r="O4411" i="1"/>
  <c r="E4411" i="1"/>
  <c r="U4410" i="1"/>
  <c r="T4410" i="1"/>
  <c r="S4410" i="1"/>
  <c r="Q4410" i="1"/>
  <c r="O4410" i="1"/>
  <c r="N4410" i="1"/>
  <c r="E4410" i="1"/>
  <c r="L4410" i="1" s="1"/>
  <c r="U4409" i="1"/>
  <c r="T4409" i="1"/>
  <c r="S4409" i="1"/>
  <c r="Q4409" i="1"/>
  <c r="O4409" i="1"/>
  <c r="M4409" i="1"/>
  <c r="E4409" i="1"/>
  <c r="N4409" i="1" s="1"/>
  <c r="U4408" i="1"/>
  <c r="T4408" i="1"/>
  <c r="S4408" i="1"/>
  <c r="Q4408" i="1"/>
  <c r="O4408" i="1"/>
  <c r="E4408" i="1"/>
  <c r="U4407" i="1"/>
  <c r="T4407" i="1"/>
  <c r="S4407" i="1"/>
  <c r="Q4407" i="1"/>
  <c r="O4407" i="1"/>
  <c r="E4407" i="1"/>
  <c r="L4407" i="1" s="1"/>
  <c r="U4406" i="1"/>
  <c r="T4406" i="1"/>
  <c r="S4406" i="1"/>
  <c r="Q4406" i="1"/>
  <c r="O4406" i="1"/>
  <c r="N4406" i="1"/>
  <c r="E4406" i="1"/>
  <c r="L4406" i="1" s="1"/>
  <c r="U4405" i="1"/>
  <c r="T4405" i="1"/>
  <c r="S4405" i="1"/>
  <c r="Q4405" i="1"/>
  <c r="O4405" i="1"/>
  <c r="E4405" i="1"/>
  <c r="U4404" i="1"/>
  <c r="T4404" i="1"/>
  <c r="S4404" i="1"/>
  <c r="Q4404" i="1"/>
  <c r="O4404" i="1"/>
  <c r="N4404" i="1"/>
  <c r="E4404" i="1"/>
  <c r="K4404" i="1" s="1"/>
  <c r="U4403" i="1"/>
  <c r="T4403" i="1"/>
  <c r="S4403" i="1"/>
  <c r="Q4403" i="1"/>
  <c r="O4403" i="1"/>
  <c r="L4403" i="1"/>
  <c r="E4403" i="1"/>
  <c r="M4403" i="1" s="1"/>
  <c r="U4402" i="1"/>
  <c r="T4402" i="1"/>
  <c r="S4402" i="1"/>
  <c r="Q4402" i="1"/>
  <c r="O4402" i="1"/>
  <c r="E4402" i="1"/>
  <c r="U4401" i="1"/>
  <c r="T4401" i="1"/>
  <c r="S4401" i="1"/>
  <c r="Q4401" i="1"/>
  <c r="O4401" i="1"/>
  <c r="E4401" i="1"/>
  <c r="N4401" i="1" s="1"/>
  <c r="U4400" i="1"/>
  <c r="T4400" i="1"/>
  <c r="S4400" i="1"/>
  <c r="Q4400" i="1"/>
  <c r="O4400" i="1"/>
  <c r="E4400" i="1"/>
  <c r="U4399" i="1"/>
  <c r="T4399" i="1"/>
  <c r="S4399" i="1"/>
  <c r="Q4399" i="1"/>
  <c r="O4399" i="1"/>
  <c r="E4399" i="1"/>
  <c r="U4398" i="1"/>
  <c r="T4398" i="1"/>
  <c r="S4398" i="1"/>
  <c r="Q4398" i="1"/>
  <c r="O4398" i="1"/>
  <c r="N4398" i="1"/>
  <c r="E4398" i="1"/>
  <c r="K4398" i="1" s="1"/>
  <c r="U4397" i="1"/>
  <c r="T4397" i="1"/>
  <c r="S4397" i="1"/>
  <c r="Q4397" i="1"/>
  <c r="O4397" i="1"/>
  <c r="E4397" i="1"/>
  <c r="U4396" i="1"/>
  <c r="T4396" i="1"/>
  <c r="S4396" i="1"/>
  <c r="Q4396" i="1"/>
  <c r="O4396" i="1"/>
  <c r="E4396" i="1"/>
  <c r="U4395" i="1"/>
  <c r="T4395" i="1"/>
  <c r="S4395" i="1"/>
  <c r="Q4395" i="1"/>
  <c r="O4395" i="1"/>
  <c r="E4395" i="1"/>
  <c r="U4394" i="1"/>
  <c r="T4394" i="1"/>
  <c r="S4394" i="1"/>
  <c r="Q4394" i="1"/>
  <c r="O4394" i="1"/>
  <c r="E4394" i="1"/>
  <c r="U4393" i="1"/>
  <c r="T4393" i="1"/>
  <c r="S4393" i="1"/>
  <c r="Q4393" i="1"/>
  <c r="O4393" i="1"/>
  <c r="E4393" i="1"/>
  <c r="K4393" i="1" s="1"/>
  <c r="U4392" i="1"/>
  <c r="T4392" i="1"/>
  <c r="S4392" i="1"/>
  <c r="Q4392" i="1"/>
  <c r="O4392" i="1"/>
  <c r="N4392" i="1"/>
  <c r="M4392" i="1"/>
  <c r="E4392" i="1"/>
  <c r="K4392" i="1" s="1"/>
  <c r="U4391" i="1"/>
  <c r="T4391" i="1"/>
  <c r="S4391" i="1"/>
  <c r="Q4391" i="1"/>
  <c r="O4391" i="1"/>
  <c r="E4391" i="1"/>
  <c r="L4391" i="1" s="1"/>
  <c r="U4390" i="1"/>
  <c r="T4390" i="1"/>
  <c r="S4390" i="1"/>
  <c r="Q4390" i="1"/>
  <c r="O4390" i="1"/>
  <c r="K4390" i="1"/>
  <c r="E4390" i="1"/>
  <c r="U4389" i="1"/>
  <c r="T4389" i="1"/>
  <c r="S4389" i="1"/>
  <c r="Q4389" i="1"/>
  <c r="O4389" i="1"/>
  <c r="K4389" i="1"/>
  <c r="E4389" i="1"/>
  <c r="U4388" i="1"/>
  <c r="T4388" i="1"/>
  <c r="S4388" i="1"/>
  <c r="Q4388" i="1"/>
  <c r="O4388" i="1"/>
  <c r="E4388" i="1"/>
  <c r="N4388" i="1" s="1"/>
  <c r="U4387" i="1"/>
  <c r="T4387" i="1"/>
  <c r="S4387" i="1"/>
  <c r="Q4387" i="1"/>
  <c r="O4387" i="1"/>
  <c r="N4387" i="1"/>
  <c r="L4387" i="1"/>
  <c r="E4387" i="1"/>
  <c r="U4386" i="1"/>
  <c r="T4386" i="1"/>
  <c r="S4386" i="1"/>
  <c r="Q4386" i="1"/>
  <c r="O4386" i="1"/>
  <c r="L4386" i="1"/>
  <c r="E4386" i="1"/>
  <c r="U4385" i="1"/>
  <c r="T4385" i="1"/>
  <c r="S4385" i="1"/>
  <c r="Q4385" i="1"/>
  <c r="O4385" i="1"/>
  <c r="L4385" i="1"/>
  <c r="K4385" i="1"/>
  <c r="E4385" i="1"/>
  <c r="N4385" i="1" s="1"/>
  <c r="U4384" i="1"/>
  <c r="T4384" i="1"/>
  <c r="S4384" i="1"/>
  <c r="Q4384" i="1"/>
  <c r="O4384" i="1"/>
  <c r="E4384" i="1"/>
  <c r="U4383" i="1"/>
  <c r="T4383" i="1"/>
  <c r="S4383" i="1"/>
  <c r="Q4383" i="1"/>
  <c r="O4383" i="1"/>
  <c r="K4383" i="1"/>
  <c r="E4383" i="1"/>
  <c r="U4382" i="1"/>
  <c r="T4382" i="1"/>
  <c r="S4382" i="1"/>
  <c r="Q4382" i="1"/>
  <c r="O4382" i="1"/>
  <c r="M4382" i="1"/>
  <c r="P4382" i="1" s="1"/>
  <c r="E4382" i="1"/>
  <c r="U4381" i="1"/>
  <c r="T4381" i="1"/>
  <c r="S4381" i="1"/>
  <c r="Q4381" i="1"/>
  <c r="O4381" i="1"/>
  <c r="N4381" i="1"/>
  <c r="E4381" i="1"/>
  <c r="U4380" i="1"/>
  <c r="T4380" i="1"/>
  <c r="S4380" i="1"/>
  <c r="Q4380" i="1"/>
  <c r="O4380" i="1"/>
  <c r="N4380" i="1"/>
  <c r="E4380" i="1"/>
  <c r="U4379" i="1"/>
  <c r="T4379" i="1"/>
  <c r="S4379" i="1"/>
  <c r="Q4379" i="1"/>
  <c r="O4379" i="1"/>
  <c r="M4379" i="1"/>
  <c r="E4379" i="1"/>
  <c r="K4379" i="1" s="1"/>
  <c r="U4378" i="1"/>
  <c r="T4378" i="1"/>
  <c r="S4378" i="1"/>
  <c r="Q4378" i="1"/>
  <c r="O4378" i="1"/>
  <c r="K4378" i="1"/>
  <c r="E4378" i="1"/>
  <c r="L4378" i="1" s="1"/>
  <c r="U4377" i="1"/>
  <c r="T4377" i="1"/>
  <c r="S4377" i="1"/>
  <c r="R4377" i="1"/>
  <c r="Q4377" i="1"/>
  <c r="P4377" i="1"/>
  <c r="O4377" i="1"/>
  <c r="M4377" i="1"/>
  <c r="L4377" i="1"/>
  <c r="E4377" i="1"/>
  <c r="U4376" i="1"/>
  <c r="T4376" i="1"/>
  <c r="S4376" i="1"/>
  <c r="Q4376" i="1"/>
  <c r="O4376" i="1"/>
  <c r="E4376" i="1"/>
  <c r="L4376" i="1" s="1"/>
  <c r="U4375" i="1"/>
  <c r="T4375" i="1"/>
  <c r="S4375" i="1"/>
  <c r="Q4375" i="1"/>
  <c r="O4375" i="1"/>
  <c r="L4375" i="1"/>
  <c r="K4375" i="1"/>
  <c r="E4375" i="1"/>
  <c r="U4374" i="1"/>
  <c r="T4374" i="1"/>
  <c r="S4374" i="1"/>
  <c r="Q4374" i="1"/>
  <c r="O4374" i="1"/>
  <c r="E4374" i="1"/>
  <c r="U4373" i="1"/>
  <c r="T4373" i="1"/>
  <c r="S4373" i="1"/>
  <c r="Q4373" i="1"/>
  <c r="O4373" i="1"/>
  <c r="E4373" i="1"/>
  <c r="U4372" i="1"/>
  <c r="T4372" i="1"/>
  <c r="S4372" i="1"/>
  <c r="Q4372" i="1"/>
  <c r="O4372" i="1"/>
  <c r="N4372" i="1"/>
  <c r="M4372" i="1"/>
  <c r="R4372" i="1" s="1"/>
  <c r="E4372" i="1"/>
  <c r="U4371" i="1"/>
  <c r="T4371" i="1"/>
  <c r="S4371" i="1"/>
  <c r="Q4371" i="1"/>
  <c r="O4371" i="1"/>
  <c r="L4371" i="1"/>
  <c r="E4371" i="1"/>
  <c r="N4371" i="1" s="1"/>
  <c r="U4370" i="1"/>
  <c r="T4370" i="1"/>
  <c r="S4370" i="1"/>
  <c r="Q4370" i="1"/>
  <c r="O4370" i="1"/>
  <c r="N4370" i="1"/>
  <c r="M4370" i="1"/>
  <c r="L4370" i="1"/>
  <c r="E4370" i="1"/>
  <c r="K4370" i="1" s="1"/>
  <c r="U4369" i="1"/>
  <c r="T4369" i="1"/>
  <c r="S4369" i="1"/>
  <c r="Q4369" i="1"/>
  <c r="O4369" i="1"/>
  <c r="L4369" i="1"/>
  <c r="E4369" i="1"/>
  <c r="U4368" i="1"/>
  <c r="T4368" i="1"/>
  <c r="S4368" i="1"/>
  <c r="Q4368" i="1"/>
  <c r="O4368" i="1"/>
  <c r="E4368" i="1"/>
  <c r="U4367" i="1"/>
  <c r="T4367" i="1"/>
  <c r="S4367" i="1"/>
  <c r="Q4367" i="1"/>
  <c r="O4367" i="1"/>
  <c r="E4367" i="1"/>
  <c r="U4366" i="1"/>
  <c r="T4366" i="1"/>
  <c r="S4366" i="1"/>
  <c r="Q4366" i="1"/>
  <c r="O4366" i="1"/>
  <c r="N4366" i="1"/>
  <c r="L4366" i="1"/>
  <c r="E4366" i="1"/>
  <c r="U4365" i="1"/>
  <c r="T4365" i="1"/>
  <c r="S4365" i="1"/>
  <c r="Q4365" i="1"/>
  <c r="O4365" i="1"/>
  <c r="M4365" i="1"/>
  <c r="E4365" i="1"/>
  <c r="N4365" i="1" s="1"/>
  <c r="U4364" i="1"/>
  <c r="T4364" i="1"/>
  <c r="S4364" i="1"/>
  <c r="Q4364" i="1"/>
  <c r="O4364" i="1"/>
  <c r="P4364" i="1" s="1"/>
  <c r="M4364" i="1"/>
  <c r="R4364" i="1" s="1"/>
  <c r="E4364" i="1"/>
  <c r="N4364" i="1" s="1"/>
  <c r="U4363" i="1"/>
  <c r="T4363" i="1"/>
  <c r="S4363" i="1"/>
  <c r="R4363" i="1"/>
  <c r="Q4363" i="1"/>
  <c r="O4363" i="1"/>
  <c r="M4363" i="1"/>
  <c r="L4363" i="1"/>
  <c r="E4363" i="1"/>
  <c r="K4363" i="1" s="1"/>
  <c r="U4362" i="1"/>
  <c r="T4362" i="1"/>
  <c r="S4362" i="1"/>
  <c r="Q4362" i="1"/>
  <c r="O4362" i="1"/>
  <c r="N4362" i="1"/>
  <c r="M4362" i="1"/>
  <c r="E4362" i="1"/>
  <c r="U4361" i="1"/>
  <c r="T4361" i="1"/>
  <c r="S4361" i="1"/>
  <c r="Q4361" i="1"/>
  <c r="O4361" i="1"/>
  <c r="N4361" i="1"/>
  <c r="E4361" i="1"/>
  <c r="U4360" i="1"/>
  <c r="T4360" i="1"/>
  <c r="S4360" i="1"/>
  <c r="Q4360" i="1"/>
  <c r="O4360" i="1"/>
  <c r="E4360" i="1"/>
  <c r="K4360" i="1" s="1"/>
  <c r="U4359" i="1"/>
  <c r="T4359" i="1"/>
  <c r="S4359" i="1"/>
  <c r="Q4359" i="1"/>
  <c r="O4359" i="1"/>
  <c r="E4359" i="1"/>
  <c r="U4358" i="1"/>
  <c r="T4358" i="1"/>
  <c r="S4358" i="1"/>
  <c r="Q4358" i="1"/>
  <c r="O4358" i="1"/>
  <c r="N4358" i="1"/>
  <c r="M4358" i="1"/>
  <c r="P4358" i="1" s="1"/>
  <c r="E4358" i="1"/>
  <c r="K4358" i="1" s="1"/>
  <c r="U4357" i="1"/>
  <c r="T4357" i="1"/>
  <c r="S4357" i="1"/>
  <c r="Q4357" i="1"/>
  <c r="O4357" i="1"/>
  <c r="E4357" i="1"/>
  <c r="L4357" i="1" s="1"/>
  <c r="U4356" i="1"/>
  <c r="T4356" i="1"/>
  <c r="S4356" i="1"/>
  <c r="Q4356" i="1"/>
  <c r="O4356" i="1"/>
  <c r="E4356" i="1"/>
  <c r="N4356" i="1" s="1"/>
  <c r="U4355" i="1"/>
  <c r="T4355" i="1"/>
  <c r="S4355" i="1"/>
  <c r="Q4355" i="1"/>
  <c r="O4355" i="1"/>
  <c r="E4355" i="1"/>
  <c r="U4354" i="1"/>
  <c r="T4354" i="1"/>
  <c r="S4354" i="1"/>
  <c r="Q4354" i="1"/>
  <c r="O4354" i="1"/>
  <c r="E4354" i="1"/>
  <c r="N4354" i="1" s="1"/>
  <c r="U4353" i="1"/>
  <c r="T4353" i="1"/>
  <c r="S4353" i="1"/>
  <c r="Q4353" i="1"/>
  <c r="O4353" i="1"/>
  <c r="E4353" i="1"/>
  <c r="U4352" i="1"/>
  <c r="T4352" i="1"/>
  <c r="S4352" i="1"/>
  <c r="Q4352" i="1"/>
  <c r="O4352" i="1"/>
  <c r="E4352" i="1"/>
  <c r="U4351" i="1"/>
  <c r="T4351" i="1"/>
  <c r="S4351" i="1"/>
  <c r="Q4351" i="1"/>
  <c r="O4351" i="1"/>
  <c r="E4351" i="1"/>
  <c r="N4351" i="1" s="1"/>
  <c r="U4350" i="1"/>
  <c r="T4350" i="1"/>
  <c r="S4350" i="1"/>
  <c r="Q4350" i="1"/>
  <c r="O4350" i="1"/>
  <c r="E4350" i="1"/>
  <c r="K4350" i="1" s="1"/>
  <c r="U4349" i="1"/>
  <c r="T4349" i="1"/>
  <c r="S4349" i="1"/>
  <c r="Q4349" i="1"/>
  <c r="O4349" i="1"/>
  <c r="E4349" i="1"/>
  <c r="U4348" i="1"/>
  <c r="T4348" i="1"/>
  <c r="S4348" i="1"/>
  <c r="Q4348" i="1"/>
  <c r="O4348" i="1"/>
  <c r="E4348" i="1"/>
  <c r="U4347" i="1"/>
  <c r="T4347" i="1"/>
  <c r="S4347" i="1"/>
  <c r="Q4347" i="1"/>
  <c r="O4347" i="1"/>
  <c r="N4347" i="1"/>
  <c r="M4347" i="1"/>
  <c r="E4347" i="1"/>
  <c r="U4346" i="1"/>
  <c r="T4346" i="1"/>
  <c r="S4346" i="1"/>
  <c r="Q4346" i="1"/>
  <c r="O4346" i="1"/>
  <c r="N4346" i="1"/>
  <c r="E4346" i="1"/>
  <c r="L4346" i="1" s="1"/>
  <c r="U4345" i="1"/>
  <c r="T4345" i="1"/>
  <c r="S4345" i="1"/>
  <c r="Q4345" i="1"/>
  <c r="O4345" i="1"/>
  <c r="P4345" i="1" s="1"/>
  <c r="M4345" i="1"/>
  <c r="R4345" i="1" s="1"/>
  <c r="L4345" i="1"/>
  <c r="E4345" i="1"/>
  <c r="N4345" i="1" s="1"/>
  <c r="U4344" i="1"/>
  <c r="T4344" i="1"/>
  <c r="S4344" i="1"/>
  <c r="Q4344" i="1"/>
  <c r="O4344" i="1"/>
  <c r="N4344" i="1"/>
  <c r="E4344" i="1"/>
  <c r="U4343" i="1"/>
  <c r="T4343" i="1"/>
  <c r="S4343" i="1"/>
  <c r="Q4343" i="1"/>
  <c r="O4343" i="1"/>
  <c r="E4343" i="1"/>
  <c r="K4343" i="1" s="1"/>
  <c r="U4342" i="1"/>
  <c r="T4342" i="1"/>
  <c r="S4342" i="1"/>
  <c r="Q4342" i="1"/>
  <c r="O4342" i="1"/>
  <c r="E4342" i="1"/>
  <c r="U4341" i="1"/>
  <c r="T4341" i="1"/>
  <c r="S4341" i="1"/>
  <c r="Q4341" i="1"/>
  <c r="O4341" i="1"/>
  <c r="E4341" i="1"/>
  <c r="U4340" i="1"/>
  <c r="T4340" i="1"/>
  <c r="S4340" i="1"/>
  <c r="Q4340" i="1"/>
  <c r="O4340" i="1"/>
  <c r="M4340" i="1"/>
  <c r="E4340" i="1"/>
  <c r="U4339" i="1"/>
  <c r="T4339" i="1"/>
  <c r="S4339" i="1"/>
  <c r="Q4339" i="1"/>
  <c r="O4339" i="1"/>
  <c r="P4339" i="1" s="1"/>
  <c r="N4339" i="1"/>
  <c r="L4339" i="1"/>
  <c r="K4339" i="1"/>
  <c r="E4339" i="1"/>
  <c r="M4339" i="1" s="1"/>
  <c r="U4338" i="1"/>
  <c r="T4338" i="1"/>
  <c r="S4338" i="1"/>
  <c r="Q4338" i="1"/>
  <c r="O4338" i="1"/>
  <c r="E4338" i="1"/>
  <c r="U4337" i="1"/>
  <c r="T4337" i="1"/>
  <c r="S4337" i="1"/>
  <c r="Q4337" i="1"/>
  <c r="O4337" i="1"/>
  <c r="L4337" i="1"/>
  <c r="E4337" i="1"/>
  <c r="U4336" i="1"/>
  <c r="T4336" i="1"/>
  <c r="S4336" i="1"/>
  <c r="Q4336" i="1"/>
  <c r="O4336" i="1"/>
  <c r="E4336" i="1"/>
  <c r="U4335" i="1"/>
  <c r="T4335" i="1"/>
  <c r="S4335" i="1"/>
  <c r="Q4335" i="1"/>
  <c r="O4335" i="1"/>
  <c r="E4335" i="1"/>
  <c r="N4335" i="1" s="1"/>
  <c r="U4334" i="1"/>
  <c r="T4334" i="1"/>
  <c r="S4334" i="1"/>
  <c r="Q4334" i="1"/>
  <c r="O4334" i="1"/>
  <c r="E4334" i="1"/>
  <c r="N4334" i="1" s="1"/>
  <c r="U4333" i="1"/>
  <c r="T4333" i="1"/>
  <c r="S4333" i="1"/>
  <c r="Q4333" i="1"/>
  <c r="O4333" i="1"/>
  <c r="N4333" i="1"/>
  <c r="E4333" i="1"/>
  <c r="M4333" i="1" s="1"/>
  <c r="U4332" i="1"/>
  <c r="T4332" i="1"/>
  <c r="S4332" i="1"/>
  <c r="R4332" i="1"/>
  <c r="Q4332" i="1"/>
  <c r="O4332" i="1"/>
  <c r="M4332" i="1"/>
  <c r="E4332" i="1"/>
  <c r="K4332" i="1" s="1"/>
  <c r="U4331" i="1"/>
  <c r="T4331" i="1"/>
  <c r="S4331" i="1"/>
  <c r="Q4331" i="1"/>
  <c r="O4331" i="1"/>
  <c r="N4331" i="1"/>
  <c r="L4331" i="1"/>
  <c r="E4331" i="1"/>
  <c r="U4330" i="1"/>
  <c r="T4330" i="1"/>
  <c r="S4330" i="1"/>
  <c r="Q4330" i="1"/>
  <c r="O4330" i="1"/>
  <c r="E4330" i="1"/>
  <c r="U4329" i="1"/>
  <c r="T4329" i="1"/>
  <c r="S4329" i="1"/>
  <c r="Q4329" i="1"/>
  <c r="O4329" i="1"/>
  <c r="E4329" i="1"/>
  <c r="K4329" i="1" s="1"/>
  <c r="U4328" i="1"/>
  <c r="T4328" i="1"/>
  <c r="S4328" i="1"/>
  <c r="Q4328" i="1"/>
  <c r="O4328" i="1"/>
  <c r="N4328" i="1"/>
  <c r="E4328" i="1"/>
  <c r="K4328" i="1" s="1"/>
  <c r="U4327" i="1"/>
  <c r="T4327" i="1"/>
  <c r="S4327" i="1"/>
  <c r="Q4327" i="1"/>
  <c r="O4327" i="1"/>
  <c r="N4327" i="1"/>
  <c r="M4327" i="1"/>
  <c r="E4327" i="1"/>
  <c r="K4327" i="1" s="1"/>
  <c r="U4326" i="1"/>
  <c r="T4326" i="1"/>
  <c r="S4326" i="1"/>
  <c r="Q4326" i="1"/>
  <c r="O4326" i="1"/>
  <c r="L4326" i="1"/>
  <c r="E4326" i="1"/>
  <c r="N4326" i="1" s="1"/>
  <c r="U4325" i="1"/>
  <c r="T4325" i="1"/>
  <c r="S4325" i="1"/>
  <c r="Q4325" i="1"/>
  <c r="O4325" i="1"/>
  <c r="E4325" i="1"/>
  <c r="U4324" i="1"/>
  <c r="T4324" i="1"/>
  <c r="S4324" i="1"/>
  <c r="Q4324" i="1"/>
  <c r="O4324" i="1"/>
  <c r="M4324" i="1"/>
  <c r="K4324" i="1"/>
  <c r="E4324" i="1"/>
  <c r="N4324" i="1" s="1"/>
  <c r="U4323" i="1"/>
  <c r="T4323" i="1"/>
  <c r="S4323" i="1"/>
  <c r="Q4323" i="1"/>
  <c r="O4323" i="1"/>
  <c r="N4323" i="1"/>
  <c r="M4323" i="1"/>
  <c r="R4323" i="1" s="1"/>
  <c r="L4323" i="1"/>
  <c r="E4323" i="1"/>
  <c r="K4323" i="1" s="1"/>
  <c r="U4322" i="1"/>
  <c r="T4322" i="1"/>
  <c r="S4322" i="1"/>
  <c r="Q4322" i="1"/>
  <c r="O4322" i="1"/>
  <c r="E4322" i="1"/>
  <c r="U4321" i="1"/>
  <c r="T4321" i="1"/>
  <c r="S4321" i="1"/>
  <c r="Q4321" i="1"/>
  <c r="O4321" i="1"/>
  <c r="E4321" i="1"/>
  <c r="N4321" i="1" s="1"/>
  <c r="U4320" i="1"/>
  <c r="T4320" i="1"/>
  <c r="S4320" i="1"/>
  <c r="Q4320" i="1"/>
  <c r="O4320" i="1"/>
  <c r="E4320" i="1"/>
  <c r="K4320" i="1" s="1"/>
  <c r="U4319" i="1"/>
  <c r="T4319" i="1"/>
  <c r="S4319" i="1"/>
  <c r="Q4319" i="1"/>
  <c r="O4319" i="1"/>
  <c r="M4319" i="1"/>
  <c r="L4319" i="1"/>
  <c r="K4319" i="1"/>
  <c r="E4319" i="1"/>
  <c r="N4319" i="1" s="1"/>
  <c r="U4318" i="1"/>
  <c r="T4318" i="1"/>
  <c r="S4318" i="1"/>
  <c r="Q4318" i="1"/>
  <c r="O4318" i="1"/>
  <c r="E4318" i="1"/>
  <c r="N4318" i="1" s="1"/>
  <c r="U4317" i="1"/>
  <c r="T4317" i="1"/>
  <c r="S4317" i="1"/>
  <c r="Q4317" i="1"/>
  <c r="O4317" i="1"/>
  <c r="N4317" i="1"/>
  <c r="M4317" i="1"/>
  <c r="L4317" i="1"/>
  <c r="E4317" i="1"/>
  <c r="K4317" i="1" s="1"/>
  <c r="U4316" i="1"/>
  <c r="T4316" i="1"/>
  <c r="S4316" i="1"/>
  <c r="Q4316" i="1"/>
  <c r="O4316" i="1"/>
  <c r="E4316" i="1"/>
  <c r="U4315" i="1"/>
  <c r="T4315" i="1"/>
  <c r="S4315" i="1"/>
  <c r="Q4315" i="1"/>
  <c r="O4315" i="1"/>
  <c r="E4315" i="1"/>
  <c r="L4315" i="1" s="1"/>
  <c r="U4314" i="1"/>
  <c r="T4314" i="1"/>
  <c r="S4314" i="1"/>
  <c r="Q4314" i="1"/>
  <c r="O4314" i="1"/>
  <c r="L4314" i="1"/>
  <c r="E4314" i="1"/>
  <c r="U4313" i="1"/>
  <c r="T4313" i="1"/>
  <c r="S4313" i="1"/>
  <c r="Q4313" i="1"/>
  <c r="O4313" i="1"/>
  <c r="N4313" i="1"/>
  <c r="M4313" i="1"/>
  <c r="L4313" i="1"/>
  <c r="K4313" i="1"/>
  <c r="E4313" i="1"/>
  <c r="U4312" i="1"/>
  <c r="T4312" i="1"/>
  <c r="S4312" i="1"/>
  <c r="Q4312" i="1"/>
  <c r="O4312" i="1"/>
  <c r="E4312" i="1"/>
  <c r="U4311" i="1"/>
  <c r="T4311" i="1"/>
  <c r="S4311" i="1"/>
  <c r="Q4311" i="1"/>
  <c r="O4311" i="1"/>
  <c r="L4311" i="1"/>
  <c r="E4311" i="1"/>
  <c r="N4311" i="1" s="1"/>
  <c r="U4310" i="1"/>
  <c r="T4310" i="1"/>
  <c r="S4310" i="1"/>
  <c r="Q4310" i="1"/>
  <c r="O4310" i="1"/>
  <c r="E4310" i="1"/>
  <c r="L4310" i="1" s="1"/>
  <c r="U4309" i="1"/>
  <c r="T4309" i="1"/>
  <c r="S4309" i="1"/>
  <c r="Q4309" i="1"/>
  <c r="O4309" i="1"/>
  <c r="E4309" i="1"/>
  <c r="N4309" i="1" s="1"/>
  <c r="U4308" i="1"/>
  <c r="T4308" i="1"/>
  <c r="S4308" i="1"/>
  <c r="Q4308" i="1"/>
  <c r="P4308" i="1"/>
  <c r="O4308" i="1"/>
  <c r="N4308" i="1"/>
  <c r="L4308" i="1"/>
  <c r="E4308" i="1"/>
  <c r="M4308" i="1" s="1"/>
  <c r="U4307" i="1"/>
  <c r="T4307" i="1"/>
  <c r="S4307" i="1"/>
  <c r="Q4307" i="1"/>
  <c r="O4307" i="1"/>
  <c r="E4307" i="1"/>
  <c r="U4306" i="1"/>
  <c r="T4306" i="1"/>
  <c r="S4306" i="1"/>
  <c r="Q4306" i="1"/>
  <c r="O4306" i="1"/>
  <c r="N4306" i="1"/>
  <c r="E4306" i="1"/>
  <c r="L4306" i="1" s="1"/>
  <c r="U4305" i="1"/>
  <c r="T4305" i="1"/>
  <c r="S4305" i="1"/>
  <c r="Q4305" i="1"/>
  <c r="O4305" i="1"/>
  <c r="E4305" i="1"/>
  <c r="N4305" i="1" s="1"/>
  <c r="U4304" i="1"/>
  <c r="T4304" i="1"/>
  <c r="S4304" i="1"/>
  <c r="Q4304" i="1"/>
  <c r="O4304" i="1"/>
  <c r="E4304" i="1"/>
  <c r="U4303" i="1"/>
  <c r="T4303" i="1"/>
  <c r="S4303" i="1"/>
  <c r="Q4303" i="1"/>
  <c r="O4303" i="1"/>
  <c r="N4303" i="1"/>
  <c r="E4303" i="1"/>
  <c r="M4303" i="1" s="1"/>
  <c r="U4302" i="1"/>
  <c r="T4302" i="1"/>
  <c r="S4302" i="1"/>
  <c r="Q4302" i="1"/>
  <c r="O4302" i="1"/>
  <c r="M4302" i="1"/>
  <c r="L4302" i="1"/>
  <c r="E4302" i="1"/>
  <c r="U4301" i="1"/>
  <c r="T4301" i="1"/>
  <c r="S4301" i="1"/>
  <c r="Q4301" i="1"/>
  <c r="O4301" i="1"/>
  <c r="N4301" i="1"/>
  <c r="E4301" i="1"/>
  <c r="U4300" i="1"/>
  <c r="T4300" i="1"/>
  <c r="S4300" i="1"/>
  <c r="Q4300" i="1"/>
  <c r="O4300" i="1"/>
  <c r="E4300" i="1"/>
  <c r="U4299" i="1"/>
  <c r="T4299" i="1"/>
  <c r="S4299" i="1"/>
  <c r="Q4299" i="1"/>
  <c r="O4299" i="1"/>
  <c r="E4299" i="1"/>
  <c r="U4298" i="1"/>
  <c r="T4298" i="1"/>
  <c r="S4298" i="1"/>
  <c r="Q4298" i="1"/>
  <c r="O4298" i="1"/>
  <c r="E4298" i="1"/>
  <c r="U4297" i="1"/>
  <c r="T4297" i="1"/>
  <c r="S4297" i="1"/>
  <c r="Q4297" i="1"/>
  <c r="O4297" i="1"/>
  <c r="E4297" i="1"/>
  <c r="U4296" i="1"/>
  <c r="T4296" i="1"/>
  <c r="S4296" i="1"/>
  <c r="Q4296" i="1"/>
  <c r="O4296" i="1"/>
  <c r="E4296" i="1"/>
  <c r="U4295" i="1"/>
  <c r="T4295" i="1"/>
  <c r="S4295" i="1"/>
  <c r="Q4295" i="1"/>
  <c r="O4295" i="1"/>
  <c r="E4295" i="1"/>
  <c r="U4294" i="1"/>
  <c r="T4294" i="1"/>
  <c r="S4294" i="1"/>
  <c r="Q4294" i="1"/>
  <c r="O4294" i="1"/>
  <c r="L4294" i="1"/>
  <c r="E4294" i="1"/>
  <c r="N4294" i="1" s="1"/>
  <c r="U4293" i="1"/>
  <c r="T4293" i="1"/>
  <c r="S4293" i="1"/>
  <c r="Q4293" i="1"/>
  <c r="O4293" i="1"/>
  <c r="E4293" i="1"/>
  <c r="K4293" i="1" s="1"/>
  <c r="U4292" i="1"/>
  <c r="T4292" i="1"/>
  <c r="S4292" i="1"/>
  <c r="Q4292" i="1"/>
  <c r="O4292" i="1"/>
  <c r="E4292" i="1"/>
  <c r="U4291" i="1"/>
  <c r="T4291" i="1"/>
  <c r="S4291" i="1"/>
  <c r="Q4291" i="1"/>
  <c r="O4291" i="1"/>
  <c r="E4291" i="1"/>
  <c r="U4290" i="1"/>
  <c r="T4290" i="1"/>
  <c r="S4290" i="1"/>
  <c r="Q4290" i="1"/>
  <c r="O4290" i="1"/>
  <c r="E4290" i="1"/>
  <c r="U4289" i="1"/>
  <c r="T4289" i="1"/>
  <c r="S4289" i="1"/>
  <c r="Q4289" i="1"/>
  <c r="O4289" i="1"/>
  <c r="E4289" i="1"/>
  <c r="U4288" i="1"/>
  <c r="T4288" i="1"/>
  <c r="S4288" i="1"/>
  <c r="Q4288" i="1"/>
  <c r="O4288" i="1"/>
  <c r="E4288" i="1"/>
  <c r="U4287" i="1"/>
  <c r="T4287" i="1"/>
  <c r="S4287" i="1"/>
  <c r="Q4287" i="1"/>
  <c r="O4287" i="1"/>
  <c r="E4287" i="1"/>
  <c r="U4286" i="1"/>
  <c r="T4286" i="1"/>
  <c r="S4286" i="1"/>
  <c r="Q4286" i="1"/>
  <c r="O4286" i="1"/>
  <c r="E4286" i="1"/>
  <c r="L4286" i="1" s="1"/>
  <c r="U4285" i="1"/>
  <c r="T4285" i="1"/>
  <c r="S4285" i="1"/>
  <c r="Q4285" i="1"/>
  <c r="O4285" i="1"/>
  <c r="E4285" i="1"/>
  <c r="U4284" i="1"/>
  <c r="T4284" i="1"/>
  <c r="S4284" i="1"/>
  <c r="Q4284" i="1"/>
  <c r="O4284" i="1"/>
  <c r="L4284" i="1"/>
  <c r="E4284" i="1"/>
  <c r="U4283" i="1"/>
  <c r="T4283" i="1"/>
  <c r="S4283" i="1"/>
  <c r="Q4283" i="1"/>
  <c r="O4283" i="1"/>
  <c r="E4283" i="1"/>
  <c r="U4282" i="1"/>
  <c r="T4282" i="1"/>
  <c r="S4282" i="1"/>
  <c r="Q4282" i="1"/>
  <c r="O4282" i="1"/>
  <c r="E4282" i="1"/>
  <c r="L4282" i="1" s="1"/>
  <c r="U4281" i="1"/>
  <c r="T4281" i="1"/>
  <c r="S4281" i="1"/>
  <c r="Q4281" i="1"/>
  <c r="O4281" i="1"/>
  <c r="E4281" i="1"/>
  <c r="K4281" i="1" s="1"/>
  <c r="U4280" i="1"/>
  <c r="T4280" i="1"/>
  <c r="S4280" i="1"/>
  <c r="Q4280" i="1"/>
  <c r="O4280" i="1"/>
  <c r="E4280" i="1"/>
  <c r="U4279" i="1"/>
  <c r="T4279" i="1"/>
  <c r="S4279" i="1"/>
  <c r="Q4279" i="1"/>
  <c r="O4279" i="1"/>
  <c r="E4279" i="1"/>
  <c r="K4279" i="1" s="1"/>
  <c r="U4278" i="1"/>
  <c r="T4278" i="1"/>
  <c r="S4278" i="1"/>
  <c r="Q4278" i="1"/>
  <c r="O4278" i="1"/>
  <c r="E4278" i="1"/>
  <c r="U4277" i="1"/>
  <c r="T4277" i="1"/>
  <c r="S4277" i="1"/>
  <c r="Q4277" i="1"/>
  <c r="O4277" i="1"/>
  <c r="N4277" i="1"/>
  <c r="E4277" i="1"/>
  <c r="K4277" i="1" s="1"/>
  <c r="U4276" i="1"/>
  <c r="T4276" i="1"/>
  <c r="S4276" i="1"/>
  <c r="Q4276" i="1"/>
  <c r="O4276" i="1"/>
  <c r="E4276" i="1"/>
  <c r="K4276" i="1" s="1"/>
  <c r="U4275" i="1"/>
  <c r="T4275" i="1"/>
  <c r="S4275" i="1"/>
  <c r="Q4275" i="1"/>
  <c r="O4275" i="1"/>
  <c r="L4275" i="1"/>
  <c r="K4275" i="1"/>
  <c r="E4275" i="1"/>
  <c r="U4274" i="1"/>
  <c r="T4274" i="1"/>
  <c r="S4274" i="1"/>
  <c r="Q4274" i="1"/>
  <c r="O4274" i="1"/>
  <c r="N4274" i="1"/>
  <c r="E4274" i="1"/>
  <c r="U4273" i="1"/>
  <c r="T4273" i="1"/>
  <c r="S4273" i="1"/>
  <c r="Q4273" i="1"/>
  <c r="O4273" i="1"/>
  <c r="N4273" i="1"/>
  <c r="M4273" i="1"/>
  <c r="E4273" i="1"/>
  <c r="U4272" i="1"/>
  <c r="T4272" i="1"/>
  <c r="S4272" i="1"/>
  <c r="Q4272" i="1"/>
  <c r="O4272" i="1"/>
  <c r="E4272" i="1"/>
  <c r="U4271" i="1"/>
  <c r="T4271" i="1"/>
  <c r="S4271" i="1"/>
  <c r="Q4271" i="1"/>
  <c r="P4271" i="1"/>
  <c r="O4271" i="1"/>
  <c r="M4271" i="1"/>
  <c r="R4271" i="1" s="1"/>
  <c r="L4271" i="1"/>
  <c r="E4271" i="1"/>
  <c r="U4270" i="1"/>
  <c r="T4270" i="1"/>
  <c r="S4270" i="1"/>
  <c r="R4270" i="1"/>
  <c r="Q4270" i="1"/>
  <c r="P4270" i="1"/>
  <c r="O4270" i="1"/>
  <c r="E4270" i="1"/>
  <c r="M4270" i="1" s="1"/>
  <c r="U4269" i="1"/>
  <c r="T4269" i="1"/>
  <c r="S4269" i="1"/>
  <c r="Q4269" i="1"/>
  <c r="O4269" i="1"/>
  <c r="E4269" i="1"/>
  <c r="L4269" i="1" s="1"/>
  <c r="U4268" i="1"/>
  <c r="T4268" i="1"/>
  <c r="S4268" i="1"/>
  <c r="Q4268" i="1"/>
  <c r="O4268" i="1"/>
  <c r="E4268" i="1"/>
  <c r="M4268" i="1" s="1"/>
  <c r="R4268" i="1" s="1"/>
  <c r="U4267" i="1"/>
  <c r="T4267" i="1"/>
  <c r="S4267" i="1"/>
  <c r="Q4267" i="1"/>
  <c r="O4267" i="1"/>
  <c r="E4267" i="1"/>
  <c r="U4266" i="1"/>
  <c r="T4266" i="1"/>
  <c r="S4266" i="1"/>
  <c r="Q4266" i="1"/>
  <c r="O4266" i="1"/>
  <c r="E4266" i="1"/>
  <c r="U4265" i="1"/>
  <c r="T4265" i="1"/>
  <c r="S4265" i="1"/>
  <c r="Q4265" i="1"/>
  <c r="O4265" i="1"/>
  <c r="N4265" i="1"/>
  <c r="M4265" i="1"/>
  <c r="L4265" i="1"/>
  <c r="K4265" i="1"/>
  <c r="E4265" i="1"/>
  <c r="U4264" i="1"/>
  <c r="T4264" i="1"/>
  <c r="S4264" i="1"/>
  <c r="Q4264" i="1"/>
  <c r="O4264" i="1"/>
  <c r="E4264" i="1"/>
  <c r="L4264" i="1" s="1"/>
  <c r="U4263" i="1"/>
  <c r="T4263" i="1"/>
  <c r="S4263" i="1"/>
  <c r="Q4263" i="1"/>
  <c r="O4263" i="1"/>
  <c r="E4263" i="1"/>
  <c r="L4263" i="1" s="1"/>
  <c r="U4262" i="1"/>
  <c r="T4262" i="1"/>
  <c r="S4262" i="1"/>
  <c r="Q4262" i="1"/>
  <c r="O4262" i="1"/>
  <c r="L4262" i="1"/>
  <c r="E4262" i="1"/>
  <c r="U4261" i="1"/>
  <c r="T4261" i="1"/>
  <c r="S4261" i="1"/>
  <c r="Q4261" i="1"/>
  <c r="O4261" i="1"/>
  <c r="M4261" i="1"/>
  <c r="E4261" i="1"/>
  <c r="L4261" i="1" s="1"/>
  <c r="U4260" i="1"/>
  <c r="T4260" i="1"/>
  <c r="S4260" i="1"/>
  <c r="Q4260" i="1"/>
  <c r="O4260" i="1"/>
  <c r="E4260" i="1"/>
  <c r="U4259" i="1"/>
  <c r="T4259" i="1"/>
  <c r="S4259" i="1"/>
  <c r="Q4259" i="1"/>
  <c r="O4259" i="1"/>
  <c r="E4259" i="1"/>
  <c r="M4259" i="1" s="1"/>
  <c r="U4258" i="1"/>
  <c r="T4258" i="1"/>
  <c r="S4258" i="1"/>
  <c r="Q4258" i="1"/>
  <c r="O4258" i="1"/>
  <c r="E4258" i="1"/>
  <c r="U4257" i="1"/>
  <c r="T4257" i="1"/>
  <c r="S4257" i="1"/>
  <c r="Q4257" i="1"/>
  <c r="O4257" i="1"/>
  <c r="E4257" i="1"/>
  <c r="U4256" i="1"/>
  <c r="T4256" i="1"/>
  <c r="S4256" i="1"/>
  <c r="Q4256" i="1"/>
  <c r="O4256" i="1"/>
  <c r="E4256" i="1"/>
  <c r="U4255" i="1"/>
  <c r="T4255" i="1"/>
  <c r="S4255" i="1"/>
  <c r="Q4255" i="1"/>
  <c r="O4255" i="1"/>
  <c r="E4255" i="1"/>
  <c r="U4254" i="1"/>
  <c r="T4254" i="1"/>
  <c r="S4254" i="1"/>
  <c r="Q4254" i="1"/>
  <c r="O4254" i="1"/>
  <c r="E4254" i="1"/>
  <c r="U4253" i="1"/>
  <c r="T4253" i="1"/>
  <c r="S4253" i="1"/>
  <c r="Q4253" i="1"/>
  <c r="O4253" i="1"/>
  <c r="L4253" i="1"/>
  <c r="K4253" i="1"/>
  <c r="E4253" i="1"/>
  <c r="U4252" i="1"/>
  <c r="T4252" i="1"/>
  <c r="S4252" i="1"/>
  <c r="Q4252" i="1"/>
  <c r="O4252" i="1"/>
  <c r="L4252" i="1"/>
  <c r="E4252" i="1"/>
  <c r="U4251" i="1"/>
  <c r="T4251" i="1"/>
  <c r="S4251" i="1"/>
  <c r="Q4251" i="1"/>
  <c r="O4251" i="1"/>
  <c r="N4251" i="1"/>
  <c r="E4251" i="1"/>
  <c r="U4250" i="1"/>
  <c r="T4250" i="1"/>
  <c r="S4250" i="1"/>
  <c r="Q4250" i="1"/>
  <c r="O4250" i="1"/>
  <c r="M4250" i="1"/>
  <c r="E4250" i="1"/>
  <c r="L4250" i="1" s="1"/>
  <c r="U4249" i="1"/>
  <c r="T4249" i="1"/>
  <c r="S4249" i="1"/>
  <c r="Q4249" i="1"/>
  <c r="O4249" i="1"/>
  <c r="E4249" i="1"/>
  <c r="U4248" i="1"/>
  <c r="T4248" i="1"/>
  <c r="S4248" i="1"/>
  <c r="Q4248" i="1"/>
  <c r="O4248" i="1"/>
  <c r="E4248" i="1"/>
  <c r="U4247" i="1"/>
  <c r="T4247" i="1"/>
  <c r="S4247" i="1"/>
  <c r="Q4247" i="1"/>
  <c r="O4247" i="1"/>
  <c r="R4247" i="1" s="1"/>
  <c r="M4247" i="1"/>
  <c r="L4247" i="1"/>
  <c r="E4247" i="1"/>
  <c r="K4247" i="1" s="1"/>
  <c r="U4246" i="1"/>
  <c r="T4246" i="1"/>
  <c r="S4246" i="1"/>
  <c r="Q4246" i="1"/>
  <c r="O4246" i="1"/>
  <c r="E4246" i="1"/>
  <c r="U4245" i="1"/>
  <c r="T4245" i="1"/>
  <c r="S4245" i="1"/>
  <c r="Q4245" i="1"/>
  <c r="O4245" i="1"/>
  <c r="R4245" i="1" s="1"/>
  <c r="M4245" i="1"/>
  <c r="E4245" i="1"/>
  <c r="L4245" i="1" s="1"/>
  <c r="U4244" i="1"/>
  <c r="T4244" i="1"/>
  <c r="S4244" i="1"/>
  <c r="Q4244" i="1"/>
  <c r="O4244" i="1"/>
  <c r="E4244" i="1"/>
  <c r="U4243" i="1"/>
  <c r="T4243" i="1"/>
  <c r="S4243" i="1"/>
  <c r="Q4243" i="1"/>
  <c r="O4243" i="1"/>
  <c r="L4243" i="1"/>
  <c r="E4243" i="1"/>
  <c r="N4243" i="1" s="1"/>
  <c r="U4242" i="1"/>
  <c r="T4242" i="1"/>
  <c r="S4242" i="1"/>
  <c r="Q4242" i="1"/>
  <c r="O4242" i="1"/>
  <c r="E4242" i="1"/>
  <c r="U4241" i="1"/>
  <c r="T4241" i="1"/>
  <c r="S4241" i="1"/>
  <c r="Q4241" i="1"/>
  <c r="O4241" i="1"/>
  <c r="N4241" i="1"/>
  <c r="M4241" i="1"/>
  <c r="E4241" i="1"/>
  <c r="U4240" i="1"/>
  <c r="T4240" i="1"/>
  <c r="S4240" i="1"/>
  <c r="Q4240" i="1"/>
  <c r="O4240" i="1"/>
  <c r="E4240" i="1"/>
  <c r="K4240" i="1" s="1"/>
  <c r="U4239" i="1"/>
  <c r="T4239" i="1"/>
  <c r="S4239" i="1"/>
  <c r="Q4239" i="1"/>
  <c r="O4239" i="1"/>
  <c r="E4239" i="1"/>
  <c r="K4239" i="1" s="1"/>
  <c r="U4238" i="1"/>
  <c r="T4238" i="1"/>
  <c r="S4238" i="1"/>
  <c r="Q4238" i="1"/>
  <c r="O4238" i="1"/>
  <c r="E4238" i="1"/>
  <c r="U4237" i="1"/>
  <c r="T4237" i="1"/>
  <c r="S4237" i="1"/>
  <c r="Q4237" i="1"/>
  <c r="O4237" i="1"/>
  <c r="M4237" i="1"/>
  <c r="E4237" i="1"/>
  <c r="U4236" i="1"/>
  <c r="T4236" i="1"/>
  <c r="S4236" i="1"/>
  <c r="Q4236" i="1"/>
  <c r="O4236" i="1"/>
  <c r="E4236" i="1"/>
  <c r="U4235" i="1"/>
  <c r="T4235" i="1"/>
  <c r="S4235" i="1"/>
  <c r="Q4235" i="1"/>
  <c r="O4235" i="1"/>
  <c r="E4235" i="1"/>
  <c r="N4235" i="1" s="1"/>
  <c r="U4234" i="1"/>
  <c r="T4234" i="1"/>
  <c r="S4234" i="1"/>
  <c r="Q4234" i="1"/>
  <c r="O4234" i="1"/>
  <c r="N4234" i="1"/>
  <c r="K4234" i="1"/>
  <c r="E4234" i="1"/>
  <c r="U4233" i="1"/>
  <c r="T4233" i="1"/>
  <c r="S4233" i="1"/>
  <c r="Q4233" i="1"/>
  <c r="O4233" i="1"/>
  <c r="L4233" i="1"/>
  <c r="E4233" i="1"/>
  <c r="U4232" i="1"/>
  <c r="T4232" i="1"/>
  <c r="S4232" i="1"/>
  <c r="Q4232" i="1"/>
  <c r="O4232" i="1"/>
  <c r="E4232" i="1"/>
  <c r="U4231" i="1"/>
  <c r="T4231" i="1"/>
  <c r="S4231" i="1"/>
  <c r="Q4231" i="1"/>
  <c r="O4231" i="1"/>
  <c r="E4231" i="1"/>
  <c r="U4230" i="1"/>
  <c r="T4230" i="1"/>
  <c r="S4230" i="1"/>
  <c r="Q4230" i="1"/>
  <c r="O4230" i="1"/>
  <c r="M4230" i="1"/>
  <c r="P4230" i="1" s="1"/>
  <c r="E4230" i="1"/>
  <c r="U4229" i="1"/>
  <c r="T4229" i="1"/>
  <c r="S4229" i="1"/>
  <c r="Q4229" i="1"/>
  <c r="O4229" i="1"/>
  <c r="E4229" i="1"/>
  <c r="U4228" i="1"/>
  <c r="T4228" i="1"/>
  <c r="S4228" i="1"/>
  <c r="Q4228" i="1"/>
  <c r="O4228" i="1"/>
  <c r="N4228" i="1"/>
  <c r="L4228" i="1"/>
  <c r="E4228" i="1"/>
  <c r="M4228" i="1" s="1"/>
  <c r="U4227" i="1"/>
  <c r="T4227" i="1"/>
  <c r="S4227" i="1"/>
  <c r="Q4227" i="1"/>
  <c r="O4227" i="1"/>
  <c r="E4227" i="1"/>
  <c r="U4226" i="1"/>
  <c r="T4226" i="1"/>
  <c r="S4226" i="1"/>
  <c r="R4226" i="1"/>
  <c r="Q4226" i="1"/>
  <c r="O4226" i="1"/>
  <c r="E4226" i="1"/>
  <c r="M4226" i="1" s="1"/>
  <c r="U4225" i="1"/>
  <c r="T4225" i="1"/>
  <c r="S4225" i="1"/>
  <c r="Q4225" i="1"/>
  <c r="O4225" i="1"/>
  <c r="M4225" i="1"/>
  <c r="E4225" i="1"/>
  <c r="U4224" i="1"/>
  <c r="T4224" i="1"/>
  <c r="S4224" i="1"/>
  <c r="Q4224" i="1"/>
  <c r="O4224" i="1"/>
  <c r="N4224" i="1"/>
  <c r="M4224" i="1"/>
  <c r="P4224" i="1" s="1"/>
  <c r="L4224" i="1"/>
  <c r="E4224" i="1"/>
  <c r="K4224" i="1" s="1"/>
  <c r="U4223" i="1"/>
  <c r="T4223" i="1"/>
  <c r="S4223" i="1"/>
  <c r="Q4223" i="1"/>
  <c r="O4223" i="1"/>
  <c r="E4223" i="1"/>
  <c r="U4222" i="1"/>
  <c r="T4222" i="1"/>
  <c r="S4222" i="1"/>
  <c r="Q4222" i="1"/>
  <c r="O4222" i="1"/>
  <c r="E4222" i="1"/>
  <c r="L4222" i="1" s="1"/>
  <c r="U4221" i="1"/>
  <c r="T4221" i="1"/>
  <c r="S4221" i="1"/>
  <c r="Q4221" i="1"/>
  <c r="O4221" i="1"/>
  <c r="E4221" i="1"/>
  <c r="U4220" i="1"/>
  <c r="T4220" i="1"/>
  <c r="S4220" i="1"/>
  <c r="Q4220" i="1"/>
  <c r="O4220" i="1"/>
  <c r="E4220" i="1"/>
  <c r="U4219" i="1"/>
  <c r="T4219" i="1"/>
  <c r="S4219" i="1"/>
  <c r="Q4219" i="1"/>
  <c r="O4219" i="1"/>
  <c r="E4219" i="1"/>
  <c r="U4218" i="1"/>
  <c r="T4218" i="1"/>
  <c r="S4218" i="1"/>
  <c r="Q4218" i="1"/>
  <c r="O4218" i="1"/>
  <c r="N4218" i="1"/>
  <c r="M4218" i="1"/>
  <c r="E4218" i="1"/>
  <c r="K4218" i="1" s="1"/>
  <c r="U4217" i="1"/>
  <c r="T4217" i="1"/>
  <c r="S4217" i="1"/>
  <c r="Q4217" i="1"/>
  <c r="O4217" i="1"/>
  <c r="E4217" i="1"/>
  <c r="U4216" i="1"/>
  <c r="T4216" i="1"/>
  <c r="S4216" i="1"/>
  <c r="Q4216" i="1"/>
  <c r="O4216" i="1"/>
  <c r="E4216" i="1"/>
  <c r="U4215" i="1"/>
  <c r="T4215" i="1"/>
  <c r="S4215" i="1"/>
  <c r="Q4215" i="1"/>
  <c r="O4215" i="1"/>
  <c r="N4215" i="1"/>
  <c r="M4215" i="1"/>
  <c r="L4215" i="1"/>
  <c r="E4215" i="1"/>
  <c r="K4215" i="1" s="1"/>
  <c r="U4214" i="1"/>
  <c r="T4214" i="1"/>
  <c r="S4214" i="1"/>
  <c r="R4214" i="1"/>
  <c r="Q4214" i="1"/>
  <c r="O4214" i="1"/>
  <c r="M4214" i="1"/>
  <c r="P4214" i="1" s="1"/>
  <c r="E4214" i="1"/>
  <c r="U4213" i="1"/>
  <c r="T4213" i="1"/>
  <c r="S4213" i="1"/>
  <c r="Q4213" i="1"/>
  <c r="O4213" i="1"/>
  <c r="N4213" i="1"/>
  <c r="M4213" i="1"/>
  <c r="E4213" i="1"/>
  <c r="L4213" i="1" s="1"/>
  <c r="U4212" i="1"/>
  <c r="T4212" i="1"/>
  <c r="S4212" i="1"/>
  <c r="Q4212" i="1"/>
  <c r="O4212" i="1"/>
  <c r="E4212" i="1"/>
  <c r="U4211" i="1"/>
  <c r="T4211" i="1"/>
  <c r="S4211" i="1"/>
  <c r="Q4211" i="1"/>
  <c r="O4211" i="1"/>
  <c r="K4211" i="1"/>
  <c r="E4211" i="1"/>
  <c r="U4210" i="1"/>
  <c r="T4210" i="1"/>
  <c r="S4210" i="1"/>
  <c r="Q4210" i="1"/>
  <c r="O4210" i="1"/>
  <c r="M4210" i="1"/>
  <c r="E4210" i="1"/>
  <c r="N4210" i="1" s="1"/>
  <c r="U4209" i="1"/>
  <c r="T4209" i="1"/>
  <c r="S4209" i="1"/>
  <c r="R4209" i="1"/>
  <c r="Q4209" i="1"/>
  <c r="O4209" i="1"/>
  <c r="N4209" i="1"/>
  <c r="M4209" i="1"/>
  <c r="L4209" i="1"/>
  <c r="E4209" i="1"/>
  <c r="K4209" i="1" s="1"/>
  <c r="U4208" i="1"/>
  <c r="T4208" i="1"/>
  <c r="S4208" i="1"/>
  <c r="Q4208" i="1"/>
  <c r="O4208" i="1"/>
  <c r="E4208" i="1"/>
  <c r="U4207" i="1"/>
  <c r="T4207" i="1"/>
  <c r="S4207" i="1"/>
  <c r="Q4207" i="1"/>
  <c r="O4207" i="1"/>
  <c r="E4207" i="1"/>
  <c r="M4207" i="1" s="1"/>
  <c r="U4206" i="1"/>
  <c r="T4206" i="1"/>
  <c r="S4206" i="1"/>
  <c r="Q4206" i="1"/>
  <c r="O4206" i="1"/>
  <c r="E4206" i="1"/>
  <c r="U4205" i="1"/>
  <c r="T4205" i="1"/>
  <c r="S4205" i="1"/>
  <c r="Q4205" i="1"/>
  <c r="O4205" i="1"/>
  <c r="N4205" i="1"/>
  <c r="E4205" i="1"/>
  <c r="U4204" i="1"/>
  <c r="T4204" i="1"/>
  <c r="S4204" i="1"/>
  <c r="Q4204" i="1"/>
  <c r="O4204" i="1"/>
  <c r="E4204" i="1"/>
  <c r="U4203" i="1"/>
  <c r="T4203" i="1"/>
  <c r="S4203" i="1"/>
  <c r="Q4203" i="1"/>
  <c r="O4203" i="1"/>
  <c r="P4203" i="1" s="1"/>
  <c r="K4203" i="1"/>
  <c r="E4203" i="1"/>
  <c r="M4203" i="1" s="1"/>
  <c r="U4202" i="1"/>
  <c r="T4202" i="1"/>
  <c r="S4202" i="1"/>
  <c r="Q4202" i="1"/>
  <c r="O4202" i="1"/>
  <c r="E4202" i="1"/>
  <c r="U4201" i="1"/>
  <c r="T4201" i="1"/>
  <c r="S4201" i="1"/>
  <c r="Q4201" i="1"/>
  <c r="O4201" i="1"/>
  <c r="E4201" i="1"/>
  <c r="U4200" i="1"/>
  <c r="T4200" i="1"/>
  <c r="S4200" i="1"/>
  <c r="Q4200" i="1"/>
  <c r="O4200" i="1"/>
  <c r="M4200" i="1"/>
  <c r="L4200" i="1"/>
  <c r="K4200" i="1"/>
  <c r="E4200" i="1"/>
  <c r="N4200" i="1" s="1"/>
  <c r="U4199" i="1"/>
  <c r="T4199" i="1"/>
  <c r="S4199" i="1"/>
  <c r="Q4199" i="1"/>
  <c r="O4199" i="1"/>
  <c r="E4199" i="1"/>
  <c r="U4198" i="1"/>
  <c r="T4198" i="1"/>
  <c r="S4198" i="1"/>
  <c r="Q4198" i="1"/>
  <c r="O4198" i="1"/>
  <c r="N4198" i="1"/>
  <c r="E4198" i="1"/>
  <c r="K4198" i="1" s="1"/>
  <c r="U4197" i="1"/>
  <c r="T4197" i="1"/>
  <c r="S4197" i="1"/>
  <c r="Q4197" i="1"/>
  <c r="O4197" i="1"/>
  <c r="E4197" i="1"/>
  <c r="U4196" i="1"/>
  <c r="T4196" i="1"/>
  <c r="S4196" i="1"/>
  <c r="Q4196" i="1"/>
  <c r="O4196" i="1"/>
  <c r="M4196" i="1"/>
  <c r="L4196" i="1"/>
  <c r="E4196" i="1"/>
  <c r="N4196" i="1" s="1"/>
  <c r="U4195" i="1"/>
  <c r="T4195" i="1"/>
  <c r="S4195" i="1"/>
  <c r="Q4195" i="1"/>
  <c r="O4195" i="1"/>
  <c r="E4195" i="1"/>
  <c r="U4194" i="1"/>
  <c r="T4194" i="1"/>
  <c r="S4194" i="1"/>
  <c r="Q4194" i="1"/>
  <c r="O4194" i="1"/>
  <c r="N4194" i="1"/>
  <c r="M4194" i="1"/>
  <c r="L4194" i="1"/>
  <c r="E4194" i="1"/>
  <c r="K4194" i="1" s="1"/>
  <c r="U4193" i="1"/>
  <c r="T4193" i="1"/>
  <c r="S4193" i="1"/>
  <c r="Q4193" i="1"/>
  <c r="O4193" i="1"/>
  <c r="E4193" i="1"/>
  <c r="U4192" i="1"/>
  <c r="T4192" i="1"/>
  <c r="S4192" i="1"/>
  <c r="Q4192" i="1"/>
  <c r="O4192" i="1"/>
  <c r="E4192" i="1"/>
  <c r="U4191" i="1"/>
  <c r="T4191" i="1"/>
  <c r="S4191" i="1"/>
  <c r="Q4191" i="1"/>
  <c r="O4191" i="1"/>
  <c r="M4191" i="1"/>
  <c r="E4191" i="1"/>
  <c r="U4190" i="1"/>
  <c r="T4190" i="1"/>
  <c r="S4190" i="1"/>
  <c r="Q4190" i="1"/>
  <c r="O4190" i="1"/>
  <c r="N4190" i="1"/>
  <c r="E4190" i="1"/>
  <c r="U4189" i="1"/>
  <c r="T4189" i="1"/>
  <c r="S4189" i="1"/>
  <c r="Q4189" i="1"/>
  <c r="O4189" i="1"/>
  <c r="L4189" i="1"/>
  <c r="E4189" i="1"/>
  <c r="U4188" i="1"/>
  <c r="T4188" i="1"/>
  <c r="S4188" i="1"/>
  <c r="Q4188" i="1"/>
  <c r="O4188" i="1"/>
  <c r="E4188" i="1"/>
  <c r="U4187" i="1"/>
  <c r="T4187" i="1"/>
  <c r="S4187" i="1"/>
  <c r="Q4187" i="1"/>
  <c r="O4187" i="1"/>
  <c r="E4187" i="1"/>
  <c r="K4187" i="1" s="1"/>
  <c r="U4186" i="1"/>
  <c r="T4186" i="1"/>
  <c r="S4186" i="1"/>
  <c r="Q4186" i="1"/>
  <c r="O4186" i="1"/>
  <c r="E4186" i="1"/>
  <c r="U4185" i="1"/>
  <c r="T4185" i="1"/>
  <c r="S4185" i="1"/>
  <c r="Q4185" i="1"/>
  <c r="O4185" i="1"/>
  <c r="E4185" i="1"/>
  <c r="U4184" i="1"/>
  <c r="T4184" i="1"/>
  <c r="S4184" i="1"/>
  <c r="Q4184" i="1"/>
  <c r="O4184" i="1"/>
  <c r="E4184" i="1"/>
  <c r="K4184" i="1" s="1"/>
  <c r="U4183" i="1"/>
  <c r="T4183" i="1"/>
  <c r="S4183" i="1"/>
  <c r="Q4183" i="1"/>
  <c r="O4183" i="1"/>
  <c r="E4183" i="1"/>
  <c r="U4182" i="1"/>
  <c r="T4182" i="1"/>
  <c r="S4182" i="1"/>
  <c r="Q4182" i="1"/>
  <c r="O4182" i="1"/>
  <c r="N4182" i="1"/>
  <c r="M4182" i="1"/>
  <c r="E4182" i="1"/>
  <c r="U4181" i="1"/>
  <c r="T4181" i="1"/>
  <c r="S4181" i="1"/>
  <c r="Q4181" i="1"/>
  <c r="O4181" i="1"/>
  <c r="E4181" i="1"/>
  <c r="U4180" i="1"/>
  <c r="T4180" i="1"/>
  <c r="S4180" i="1"/>
  <c r="Q4180" i="1"/>
  <c r="O4180" i="1"/>
  <c r="N4180" i="1"/>
  <c r="M4180" i="1"/>
  <c r="L4180" i="1"/>
  <c r="E4180" i="1"/>
  <c r="K4180" i="1" s="1"/>
  <c r="U4179" i="1"/>
  <c r="T4179" i="1"/>
  <c r="S4179" i="1"/>
  <c r="Q4179" i="1"/>
  <c r="O4179" i="1"/>
  <c r="E4179" i="1"/>
  <c r="U4178" i="1"/>
  <c r="T4178" i="1"/>
  <c r="S4178" i="1"/>
  <c r="Q4178" i="1"/>
  <c r="O4178" i="1"/>
  <c r="E4178" i="1"/>
  <c r="U4177" i="1"/>
  <c r="T4177" i="1"/>
  <c r="S4177" i="1"/>
  <c r="Q4177" i="1"/>
  <c r="O4177" i="1"/>
  <c r="E4177" i="1"/>
  <c r="U4176" i="1"/>
  <c r="T4176" i="1"/>
  <c r="S4176" i="1"/>
  <c r="Q4176" i="1"/>
  <c r="O4176" i="1"/>
  <c r="E4176" i="1"/>
  <c r="U4175" i="1"/>
  <c r="T4175" i="1"/>
  <c r="S4175" i="1"/>
  <c r="Q4175" i="1"/>
  <c r="O4175" i="1"/>
  <c r="E4175" i="1"/>
  <c r="U4174" i="1"/>
  <c r="T4174" i="1"/>
  <c r="S4174" i="1"/>
  <c r="Q4174" i="1"/>
  <c r="O4174" i="1"/>
  <c r="E4174" i="1"/>
  <c r="U4173" i="1"/>
  <c r="T4173" i="1"/>
  <c r="S4173" i="1"/>
  <c r="Q4173" i="1"/>
  <c r="O4173" i="1"/>
  <c r="E4173" i="1"/>
  <c r="U4172" i="1"/>
  <c r="T4172" i="1"/>
  <c r="S4172" i="1"/>
  <c r="Q4172" i="1"/>
  <c r="O4172" i="1"/>
  <c r="E4172" i="1"/>
  <c r="U4171" i="1"/>
  <c r="T4171" i="1"/>
  <c r="S4171" i="1"/>
  <c r="Q4171" i="1"/>
  <c r="O4171" i="1"/>
  <c r="L4171" i="1"/>
  <c r="E4171" i="1"/>
  <c r="U4170" i="1"/>
  <c r="T4170" i="1"/>
  <c r="S4170" i="1"/>
  <c r="Q4170" i="1"/>
  <c r="O4170" i="1"/>
  <c r="E4170" i="1"/>
  <c r="U4169" i="1"/>
  <c r="T4169" i="1"/>
  <c r="S4169" i="1"/>
  <c r="Q4169" i="1"/>
  <c r="O4169" i="1"/>
  <c r="N4169" i="1"/>
  <c r="E4169" i="1"/>
  <c r="M4169" i="1" s="1"/>
  <c r="U4168" i="1"/>
  <c r="T4168" i="1"/>
  <c r="S4168" i="1"/>
  <c r="Q4168" i="1"/>
  <c r="O4168" i="1"/>
  <c r="M4168" i="1"/>
  <c r="E4168" i="1"/>
  <c r="U4167" i="1"/>
  <c r="T4167" i="1"/>
  <c r="S4167" i="1"/>
  <c r="Q4167" i="1"/>
  <c r="O4167" i="1"/>
  <c r="E4167" i="1"/>
  <c r="M4167" i="1" s="1"/>
  <c r="U4166" i="1"/>
  <c r="T4166" i="1"/>
  <c r="S4166" i="1"/>
  <c r="Q4166" i="1"/>
  <c r="O4166" i="1"/>
  <c r="E4166" i="1"/>
  <c r="N4166" i="1" s="1"/>
  <c r="U4165" i="1"/>
  <c r="T4165" i="1"/>
  <c r="S4165" i="1"/>
  <c r="Q4165" i="1"/>
  <c r="O4165" i="1"/>
  <c r="N4165" i="1"/>
  <c r="L4165" i="1"/>
  <c r="K4165" i="1"/>
  <c r="E4165" i="1"/>
  <c r="M4165" i="1" s="1"/>
  <c r="R4165" i="1" s="1"/>
  <c r="U4164" i="1"/>
  <c r="T4164" i="1"/>
  <c r="S4164" i="1"/>
  <c r="Q4164" i="1"/>
  <c r="O4164" i="1"/>
  <c r="E4164" i="1"/>
  <c r="K4164" i="1" s="1"/>
  <c r="U4163" i="1"/>
  <c r="T4163" i="1"/>
  <c r="S4163" i="1"/>
  <c r="Q4163" i="1"/>
  <c r="O4163" i="1"/>
  <c r="E4163" i="1"/>
  <c r="N4163" i="1" s="1"/>
  <c r="U4162" i="1"/>
  <c r="T4162" i="1"/>
  <c r="S4162" i="1"/>
  <c r="Q4162" i="1"/>
  <c r="O4162" i="1"/>
  <c r="E4162" i="1"/>
  <c r="U4161" i="1"/>
  <c r="T4161" i="1"/>
  <c r="S4161" i="1"/>
  <c r="Q4161" i="1"/>
  <c r="O4161" i="1"/>
  <c r="E4161" i="1"/>
  <c r="U4160" i="1"/>
  <c r="T4160" i="1"/>
  <c r="S4160" i="1"/>
  <c r="Q4160" i="1"/>
  <c r="O4160" i="1"/>
  <c r="K4160" i="1"/>
  <c r="E4160" i="1"/>
  <c r="N4160" i="1" s="1"/>
  <c r="U4159" i="1"/>
  <c r="T4159" i="1"/>
  <c r="S4159" i="1"/>
  <c r="Q4159" i="1"/>
  <c r="O4159" i="1"/>
  <c r="E4159" i="1"/>
  <c r="N4159" i="1" s="1"/>
  <c r="U4158" i="1"/>
  <c r="T4158" i="1"/>
  <c r="S4158" i="1"/>
  <c r="Q4158" i="1"/>
  <c r="O4158" i="1"/>
  <c r="N4158" i="1"/>
  <c r="M4158" i="1"/>
  <c r="L4158" i="1"/>
  <c r="E4158" i="1"/>
  <c r="K4158" i="1" s="1"/>
  <c r="U4157" i="1"/>
  <c r="T4157" i="1"/>
  <c r="S4157" i="1"/>
  <c r="Q4157" i="1"/>
  <c r="O4157" i="1"/>
  <c r="N4157" i="1"/>
  <c r="M4157" i="1"/>
  <c r="L4157" i="1"/>
  <c r="E4157" i="1"/>
  <c r="K4157" i="1" s="1"/>
  <c r="U4156" i="1"/>
  <c r="T4156" i="1"/>
  <c r="S4156" i="1"/>
  <c r="Q4156" i="1"/>
  <c r="O4156" i="1"/>
  <c r="L4156" i="1"/>
  <c r="K4156" i="1"/>
  <c r="E4156" i="1"/>
  <c r="M4156" i="1" s="1"/>
  <c r="U4155" i="1"/>
  <c r="T4155" i="1"/>
  <c r="S4155" i="1"/>
  <c r="Q4155" i="1"/>
  <c r="O4155" i="1"/>
  <c r="E4155" i="1"/>
  <c r="U4154" i="1"/>
  <c r="T4154" i="1"/>
  <c r="S4154" i="1"/>
  <c r="Q4154" i="1"/>
  <c r="O4154" i="1"/>
  <c r="N4154" i="1"/>
  <c r="M4154" i="1"/>
  <c r="L4154" i="1"/>
  <c r="K4154" i="1"/>
  <c r="E4154" i="1"/>
  <c r="U4153" i="1"/>
  <c r="T4153" i="1"/>
  <c r="S4153" i="1"/>
  <c r="Q4153" i="1"/>
  <c r="O4153" i="1"/>
  <c r="K4153" i="1"/>
  <c r="E4153" i="1"/>
  <c r="U4152" i="1"/>
  <c r="T4152" i="1"/>
  <c r="S4152" i="1"/>
  <c r="Q4152" i="1"/>
  <c r="O4152" i="1"/>
  <c r="E4152" i="1"/>
  <c r="U4151" i="1"/>
  <c r="T4151" i="1"/>
  <c r="S4151" i="1"/>
  <c r="Q4151" i="1"/>
  <c r="P4151" i="1"/>
  <c r="O4151" i="1"/>
  <c r="N4151" i="1"/>
  <c r="M4151" i="1"/>
  <c r="E4151" i="1"/>
  <c r="L4151" i="1" s="1"/>
  <c r="U4150" i="1"/>
  <c r="T4150" i="1"/>
  <c r="S4150" i="1"/>
  <c r="Q4150" i="1"/>
  <c r="O4150" i="1"/>
  <c r="L4150" i="1"/>
  <c r="K4150" i="1"/>
  <c r="E4150" i="1"/>
  <c r="N4150" i="1" s="1"/>
  <c r="U4149" i="1"/>
  <c r="T4149" i="1"/>
  <c r="S4149" i="1"/>
  <c r="Q4149" i="1"/>
  <c r="O4149" i="1"/>
  <c r="E4149" i="1"/>
  <c r="U4148" i="1"/>
  <c r="T4148" i="1"/>
  <c r="S4148" i="1"/>
  <c r="Q4148" i="1"/>
  <c r="O4148" i="1"/>
  <c r="N4148" i="1"/>
  <c r="K4148" i="1"/>
  <c r="E4148" i="1"/>
  <c r="U4147" i="1"/>
  <c r="T4147" i="1"/>
  <c r="S4147" i="1"/>
  <c r="Q4147" i="1"/>
  <c r="O4147" i="1"/>
  <c r="N4147" i="1"/>
  <c r="M4147" i="1"/>
  <c r="E4147" i="1"/>
  <c r="K4147" i="1" s="1"/>
  <c r="U4146" i="1"/>
  <c r="T4146" i="1"/>
  <c r="S4146" i="1"/>
  <c r="Q4146" i="1"/>
  <c r="O4146" i="1"/>
  <c r="E4146" i="1"/>
  <c r="U4145" i="1"/>
  <c r="T4145" i="1"/>
  <c r="S4145" i="1"/>
  <c r="Q4145" i="1"/>
  <c r="O4145" i="1"/>
  <c r="E4145" i="1"/>
  <c r="U4144" i="1"/>
  <c r="T4144" i="1"/>
  <c r="S4144" i="1"/>
  <c r="Q4144" i="1"/>
  <c r="O4144" i="1"/>
  <c r="L4144" i="1"/>
  <c r="K4144" i="1"/>
  <c r="E4144" i="1"/>
  <c r="U4143" i="1"/>
  <c r="T4143" i="1"/>
  <c r="S4143" i="1"/>
  <c r="Q4143" i="1"/>
  <c r="O4143" i="1"/>
  <c r="N4143" i="1"/>
  <c r="E4143" i="1"/>
  <c r="K4143" i="1" s="1"/>
  <c r="U4142" i="1"/>
  <c r="T4142" i="1"/>
  <c r="S4142" i="1"/>
  <c r="Q4142" i="1"/>
  <c r="O4142" i="1"/>
  <c r="E4142" i="1"/>
  <c r="U4141" i="1"/>
  <c r="T4141" i="1"/>
  <c r="S4141" i="1"/>
  <c r="Q4141" i="1"/>
  <c r="O4141" i="1"/>
  <c r="N4141" i="1"/>
  <c r="M4141" i="1"/>
  <c r="E4141" i="1"/>
  <c r="L4141" i="1" s="1"/>
  <c r="U4140" i="1"/>
  <c r="T4140" i="1"/>
  <c r="S4140" i="1"/>
  <c r="Q4140" i="1"/>
  <c r="O4140" i="1"/>
  <c r="K4140" i="1"/>
  <c r="E4140" i="1"/>
  <c r="L4140" i="1" s="1"/>
  <c r="U4139" i="1"/>
  <c r="T4139" i="1"/>
  <c r="S4139" i="1"/>
  <c r="Q4139" i="1"/>
  <c r="O4139" i="1"/>
  <c r="E4139" i="1"/>
  <c r="U4138" i="1"/>
  <c r="T4138" i="1"/>
  <c r="S4138" i="1"/>
  <c r="Q4138" i="1"/>
  <c r="O4138" i="1"/>
  <c r="E4138" i="1"/>
  <c r="K4138" i="1" s="1"/>
  <c r="U4137" i="1"/>
  <c r="T4137" i="1"/>
  <c r="S4137" i="1"/>
  <c r="Q4137" i="1"/>
  <c r="O4137" i="1"/>
  <c r="E4137" i="1"/>
  <c r="L4137" i="1" s="1"/>
  <c r="U4136" i="1"/>
  <c r="T4136" i="1"/>
  <c r="S4136" i="1"/>
  <c r="Q4136" i="1"/>
  <c r="O4136" i="1"/>
  <c r="M4136" i="1"/>
  <c r="L4136" i="1"/>
  <c r="E4136" i="1"/>
  <c r="K4136" i="1" s="1"/>
  <c r="U4135" i="1"/>
  <c r="T4135" i="1"/>
  <c r="S4135" i="1"/>
  <c r="Q4135" i="1"/>
  <c r="O4135" i="1"/>
  <c r="E4135" i="1"/>
  <c r="U4134" i="1"/>
  <c r="T4134" i="1"/>
  <c r="S4134" i="1"/>
  <c r="Q4134" i="1"/>
  <c r="O4134" i="1"/>
  <c r="L4134" i="1"/>
  <c r="K4134" i="1"/>
  <c r="E4134" i="1"/>
  <c r="U4133" i="1"/>
  <c r="T4133" i="1"/>
  <c r="S4133" i="1"/>
  <c r="Q4133" i="1"/>
  <c r="O4133" i="1"/>
  <c r="N4133" i="1"/>
  <c r="E4133" i="1"/>
  <c r="K4133" i="1" s="1"/>
  <c r="U4132" i="1"/>
  <c r="T4132" i="1"/>
  <c r="S4132" i="1"/>
  <c r="Q4132" i="1"/>
  <c r="O4132" i="1"/>
  <c r="E4132" i="1"/>
  <c r="U4131" i="1"/>
  <c r="T4131" i="1"/>
  <c r="S4131" i="1"/>
  <c r="Q4131" i="1"/>
  <c r="O4131" i="1"/>
  <c r="E4131" i="1"/>
  <c r="U4130" i="1"/>
  <c r="T4130" i="1"/>
  <c r="S4130" i="1"/>
  <c r="Q4130" i="1"/>
  <c r="O4130" i="1"/>
  <c r="M4130" i="1"/>
  <c r="E4130" i="1"/>
  <c r="U4129" i="1"/>
  <c r="T4129" i="1"/>
  <c r="S4129" i="1"/>
  <c r="Q4129" i="1"/>
  <c r="O4129" i="1"/>
  <c r="E4129" i="1"/>
  <c r="N4129" i="1" s="1"/>
  <c r="U4128" i="1"/>
  <c r="T4128" i="1"/>
  <c r="S4128" i="1"/>
  <c r="R4128" i="1"/>
  <c r="Q4128" i="1"/>
  <c r="O4128" i="1"/>
  <c r="N4128" i="1"/>
  <c r="M4128" i="1"/>
  <c r="L4128" i="1"/>
  <c r="E4128" i="1"/>
  <c r="K4128" i="1" s="1"/>
  <c r="U4127" i="1"/>
  <c r="T4127" i="1"/>
  <c r="S4127" i="1"/>
  <c r="Q4127" i="1"/>
  <c r="O4127" i="1"/>
  <c r="E4127" i="1"/>
  <c r="U4126" i="1"/>
  <c r="T4126" i="1"/>
  <c r="S4126" i="1"/>
  <c r="Q4126" i="1"/>
  <c r="P4126" i="1"/>
  <c r="O4126" i="1"/>
  <c r="N4126" i="1"/>
  <c r="M4126" i="1"/>
  <c r="L4126" i="1"/>
  <c r="E4126" i="1"/>
  <c r="K4126" i="1" s="1"/>
  <c r="U4125" i="1"/>
  <c r="T4125" i="1"/>
  <c r="S4125" i="1"/>
  <c r="Q4125" i="1"/>
  <c r="O4125" i="1"/>
  <c r="P4125" i="1" s="1"/>
  <c r="N4125" i="1"/>
  <c r="M4125" i="1"/>
  <c r="L4125" i="1"/>
  <c r="K4125" i="1"/>
  <c r="E4125" i="1"/>
  <c r="U4124" i="1"/>
  <c r="T4124" i="1"/>
  <c r="S4124" i="1"/>
  <c r="Q4124" i="1"/>
  <c r="O4124" i="1"/>
  <c r="P4124" i="1" s="1"/>
  <c r="N4124" i="1"/>
  <c r="M4124" i="1"/>
  <c r="K4124" i="1"/>
  <c r="E4124" i="1"/>
  <c r="L4124" i="1" s="1"/>
  <c r="U4123" i="1"/>
  <c r="T4123" i="1"/>
  <c r="S4123" i="1"/>
  <c r="Q4123" i="1"/>
  <c r="O4123" i="1"/>
  <c r="N4123" i="1"/>
  <c r="K4123" i="1"/>
  <c r="E4123" i="1"/>
  <c r="L4123" i="1" s="1"/>
  <c r="U4122" i="1"/>
  <c r="T4122" i="1"/>
  <c r="S4122" i="1"/>
  <c r="Q4122" i="1"/>
  <c r="O4122" i="1"/>
  <c r="E4122" i="1"/>
  <c r="N4122" i="1" s="1"/>
  <c r="U4121" i="1"/>
  <c r="T4121" i="1"/>
  <c r="S4121" i="1"/>
  <c r="R4121" i="1"/>
  <c r="Q4121" i="1"/>
  <c r="O4121" i="1"/>
  <c r="P4121" i="1" s="1"/>
  <c r="E4121" i="1"/>
  <c r="M4121" i="1" s="1"/>
  <c r="U4120" i="1"/>
  <c r="T4120" i="1"/>
  <c r="S4120" i="1"/>
  <c r="Q4120" i="1"/>
  <c r="O4120" i="1"/>
  <c r="E4120" i="1"/>
  <c r="U4119" i="1"/>
  <c r="T4119" i="1"/>
  <c r="S4119" i="1"/>
  <c r="Q4119" i="1"/>
  <c r="O4119" i="1"/>
  <c r="E4119" i="1"/>
  <c r="M4119" i="1" s="1"/>
  <c r="U4118" i="1"/>
  <c r="T4118" i="1"/>
  <c r="S4118" i="1"/>
  <c r="Q4118" i="1"/>
  <c r="O4118" i="1"/>
  <c r="N4118" i="1"/>
  <c r="E4118" i="1"/>
  <c r="U4117" i="1"/>
  <c r="T4117" i="1"/>
  <c r="S4117" i="1"/>
  <c r="Q4117" i="1"/>
  <c r="O4117" i="1"/>
  <c r="L4117" i="1"/>
  <c r="E4117" i="1"/>
  <c r="U4116" i="1"/>
  <c r="T4116" i="1"/>
  <c r="S4116" i="1"/>
  <c r="Q4116" i="1"/>
  <c r="O4116" i="1"/>
  <c r="M4116" i="1"/>
  <c r="L4116" i="1"/>
  <c r="K4116" i="1"/>
  <c r="E4116" i="1"/>
  <c r="N4116" i="1" s="1"/>
  <c r="U4115" i="1"/>
  <c r="T4115" i="1"/>
  <c r="S4115" i="1"/>
  <c r="Q4115" i="1"/>
  <c r="O4115" i="1"/>
  <c r="M4115" i="1"/>
  <c r="L4115" i="1"/>
  <c r="K4115" i="1"/>
  <c r="E4115" i="1"/>
  <c r="N4115" i="1" s="1"/>
  <c r="U4114" i="1"/>
  <c r="T4114" i="1"/>
  <c r="S4114" i="1"/>
  <c r="Q4114" i="1"/>
  <c r="O4114" i="1"/>
  <c r="K4114" i="1"/>
  <c r="E4114" i="1"/>
  <c r="N4114" i="1" s="1"/>
  <c r="U4113" i="1"/>
  <c r="T4113" i="1"/>
  <c r="S4113" i="1"/>
  <c r="Q4113" i="1"/>
  <c r="O4113" i="1"/>
  <c r="E4113" i="1"/>
  <c r="U4112" i="1"/>
  <c r="T4112" i="1"/>
  <c r="S4112" i="1"/>
  <c r="Q4112" i="1"/>
  <c r="O4112" i="1"/>
  <c r="N4112" i="1"/>
  <c r="L4112" i="1"/>
  <c r="E4112" i="1"/>
  <c r="U4111" i="1"/>
  <c r="T4111" i="1"/>
  <c r="S4111" i="1"/>
  <c r="Q4111" i="1"/>
  <c r="O4111" i="1"/>
  <c r="E4111" i="1"/>
  <c r="L4111" i="1" s="1"/>
  <c r="U4110" i="1"/>
  <c r="T4110" i="1"/>
  <c r="S4110" i="1"/>
  <c r="Q4110" i="1"/>
  <c r="O4110" i="1"/>
  <c r="K4110" i="1"/>
  <c r="E4110" i="1"/>
  <c r="L4110" i="1" s="1"/>
  <c r="U4109" i="1"/>
  <c r="T4109" i="1"/>
  <c r="S4109" i="1"/>
  <c r="Q4109" i="1"/>
  <c r="O4109" i="1"/>
  <c r="L4109" i="1"/>
  <c r="E4109" i="1"/>
  <c r="U4108" i="1"/>
  <c r="T4108" i="1"/>
  <c r="S4108" i="1"/>
  <c r="Q4108" i="1"/>
  <c r="O4108" i="1"/>
  <c r="N4108" i="1"/>
  <c r="M4108" i="1"/>
  <c r="L4108" i="1"/>
  <c r="K4108" i="1"/>
  <c r="E4108" i="1"/>
  <c r="U4107" i="1"/>
  <c r="T4107" i="1"/>
  <c r="S4107" i="1"/>
  <c r="Q4107" i="1"/>
  <c r="O4107" i="1"/>
  <c r="E4107" i="1"/>
  <c r="U4106" i="1"/>
  <c r="T4106" i="1"/>
  <c r="S4106" i="1"/>
  <c r="Q4106" i="1"/>
  <c r="O4106" i="1"/>
  <c r="E4106" i="1"/>
  <c r="U4105" i="1"/>
  <c r="T4105" i="1"/>
  <c r="S4105" i="1"/>
  <c r="Q4105" i="1"/>
  <c r="O4105" i="1"/>
  <c r="L4105" i="1"/>
  <c r="E4105" i="1"/>
  <c r="N4105" i="1" s="1"/>
  <c r="U4104" i="1"/>
  <c r="T4104" i="1"/>
  <c r="S4104" i="1"/>
  <c r="Q4104" i="1"/>
  <c r="O4104" i="1"/>
  <c r="P4104" i="1" s="1"/>
  <c r="N4104" i="1"/>
  <c r="E4104" i="1"/>
  <c r="M4104" i="1" s="1"/>
  <c r="U4103" i="1"/>
  <c r="T4103" i="1"/>
  <c r="S4103" i="1"/>
  <c r="Q4103" i="1"/>
  <c r="O4103" i="1"/>
  <c r="E4103" i="1"/>
  <c r="U4102" i="1"/>
  <c r="T4102" i="1"/>
  <c r="S4102" i="1"/>
  <c r="Q4102" i="1"/>
  <c r="O4102" i="1"/>
  <c r="N4102" i="1"/>
  <c r="E4102" i="1"/>
  <c r="U4101" i="1"/>
  <c r="T4101" i="1"/>
  <c r="S4101" i="1"/>
  <c r="Q4101" i="1"/>
  <c r="O4101" i="1"/>
  <c r="N4101" i="1"/>
  <c r="M4101" i="1"/>
  <c r="R4101" i="1" s="1"/>
  <c r="L4101" i="1"/>
  <c r="K4101" i="1"/>
  <c r="E4101" i="1"/>
  <c r="U4100" i="1"/>
  <c r="T4100" i="1"/>
  <c r="S4100" i="1"/>
  <c r="Q4100" i="1"/>
  <c r="O4100" i="1"/>
  <c r="E4100" i="1"/>
  <c r="U4099" i="1"/>
  <c r="T4099" i="1"/>
  <c r="S4099" i="1"/>
  <c r="Q4099" i="1"/>
  <c r="O4099" i="1"/>
  <c r="E4099" i="1"/>
  <c r="U4098" i="1"/>
  <c r="T4098" i="1"/>
  <c r="S4098" i="1"/>
  <c r="Q4098" i="1"/>
  <c r="O4098" i="1"/>
  <c r="M4098" i="1"/>
  <c r="L4098" i="1"/>
  <c r="K4098" i="1"/>
  <c r="E4098" i="1"/>
  <c r="N4098" i="1" s="1"/>
  <c r="U4097" i="1"/>
  <c r="T4097" i="1"/>
  <c r="S4097" i="1"/>
  <c r="Q4097" i="1"/>
  <c r="O4097" i="1"/>
  <c r="N4097" i="1"/>
  <c r="E4097" i="1"/>
  <c r="U4096" i="1"/>
  <c r="T4096" i="1"/>
  <c r="S4096" i="1"/>
  <c r="Q4096" i="1"/>
  <c r="O4096" i="1"/>
  <c r="N4096" i="1"/>
  <c r="E4096" i="1"/>
  <c r="M4096" i="1" s="1"/>
  <c r="U4095" i="1"/>
  <c r="T4095" i="1"/>
  <c r="S4095" i="1"/>
  <c r="Q4095" i="1"/>
  <c r="O4095" i="1"/>
  <c r="E4095" i="1"/>
  <c r="U4094" i="1"/>
  <c r="T4094" i="1"/>
  <c r="S4094" i="1"/>
  <c r="Q4094" i="1"/>
  <c r="O4094" i="1"/>
  <c r="N4094" i="1"/>
  <c r="E4094" i="1"/>
  <c r="U4093" i="1"/>
  <c r="T4093" i="1"/>
  <c r="S4093" i="1"/>
  <c r="Q4093" i="1"/>
  <c r="O4093" i="1"/>
  <c r="N4093" i="1"/>
  <c r="E4093" i="1"/>
  <c r="U4092" i="1"/>
  <c r="T4092" i="1"/>
  <c r="S4092" i="1"/>
  <c r="R4092" i="1"/>
  <c r="Q4092" i="1"/>
  <c r="P4092" i="1"/>
  <c r="O4092" i="1"/>
  <c r="N4092" i="1"/>
  <c r="M4092" i="1"/>
  <c r="L4092" i="1"/>
  <c r="E4092" i="1"/>
  <c r="K4092" i="1" s="1"/>
  <c r="U4091" i="1"/>
  <c r="T4091" i="1"/>
  <c r="S4091" i="1"/>
  <c r="Q4091" i="1"/>
  <c r="O4091" i="1"/>
  <c r="E4091" i="1"/>
  <c r="K4091" i="1" s="1"/>
  <c r="U4090" i="1"/>
  <c r="T4090" i="1"/>
  <c r="S4090" i="1"/>
  <c r="Q4090" i="1"/>
  <c r="O4090" i="1"/>
  <c r="L4090" i="1"/>
  <c r="E4090" i="1"/>
  <c r="N4090" i="1" s="1"/>
  <c r="U4089" i="1"/>
  <c r="T4089" i="1"/>
  <c r="S4089" i="1"/>
  <c r="Q4089" i="1"/>
  <c r="O4089" i="1"/>
  <c r="M4089" i="1"/>
  <c r="R4089" i="1" s="1"/>
  <c r="L4089" i="1"/>
  <c r="K4089" i="1"/>
  <c r="E4089" i="1"/>
  <c r="N4089" i="1" s="1"/>
  <c r="U4088" i="1"/>
  <c r="T4088" i="1"/>
  <c r="S4088" i="1"/>
  <c r="Q4088" i="1"/>
  <c r="P4088" i="1"/>
  <c r="O4088" i="1"/>
  <c r="R4088" i="1" s="1"/>
  <c r="M4088" i="1"/>
  <c r="K4088" i="1"/>
  <c r="E4088" i="1"/>
  <c r="N4088" i="1" s="1"/>
  <c r="U4087" i="1"/>
  <c r="T4087" i="1"/>
  <c r="S4087" i="1"/>
  <c r="Q4087" i="1"/>
  <c r="O4087" i="1"/>
  <c r="M4087" i="1"/>
  <c r="R4087" i="1" s="1"/>
  <c r="L4087" i="1"/>
  <c r="E4087" i="1"/>
  <c r="K4087" i="1" s="1"/>
  <c r="U4086" i="1"/>
  <c r="T4086" i="1"/>
  <c r="S4086" i="1"/>
  <c r="Q4086" i="1"/>
  <c r="O4086" i="1"/>
  <c r="E4086" i="1"/>
  <c r="U4085" i="1"/>
  <c r="T4085" i="1"/>
  <c r="S4085" i="1"/>
  <c r="Q4085" i="1"/>
  <c r="O4085" i="1"/>
  <c r="E4085" i="1"/>
  <c r="U4084" i="1"/>
  <c r="T4084" i="1"/>
  <c r="S4084" i="1"/>
  <c r="Q4084" i="1"/>
  <c r="O4084" i="1"/>
  <c r="E4084" i="1"/>
  <c r="U4083" i="1"/>
  <c r="T4083" i="1"/>
  <c r="S4083" i="1"/>
  <c r="Q4083" i="1"/>
  <c r="O4083" i="1"/>
  <c r="E4083" i="1"/>
  <c r="U4082" i="1"/>
  <c r="T4082" i="1"/>
  <c r="S4082" i="1"/>
  <c r="Q4082" i="1"/>
  <c r="O4082" i="1"/>
  <c r="N4082" i="1"/>
  <c r="E4082" i="1"/>
  <c r="K4082" i="1" s="1"/>
  <c r="U4081" i="1"/>
  <c r="T4081" i="1"/>
  <c r="S4081" i="1"/>
  <c r="Q4081" i="1"/>
  <c r="O4081" i="1"/>
  <c r="E4081" i="1"/>
  <c r="U4080" i="1"/>
  <c r="T4080" i="1"/>
  <c r="S4080" i="1"/>
  <c r="Q4080" i="1"/>
  <c r="O4080" i="1"/>
  <c r="E4080" i="1"/>
  <c r="U4079" i="1"/>
  <c r="T4079" i="1"/>
  <c r="S4079" i="1"/>
  <c r="Q4079" i="1"/>
  <c r="O4079" i="1"/>
  <c r="E4079" i="1"/>
  <c r="U4078" i="1"/>
  <c r="T4078" i="1"/>
  <c r="S4078" i="1"/>
  <c r="Q4078" i="1"/>
  <c r="O4078" i="1"/>
  <c r="N4078" i="1"/>
  <c r="M4078" i="1"/>
  <c r="E4078" i="1"/>
  <c r="U4077" i="1"/>
  <c r="T4077" i="1"/>
  <c r="S4077" i="1"/>
  <c r="Q4077" i="1"/>
  <c r="O4077" i="1"/>
  <c r="M4077" i="1"/>
  <c r="R4077" i="1" s="1"/>
  <c r="L4077" i="1"/>
  <c r="E4077" i="1"/>
  <c r="U4076" i="1"/>
  <c r="T4076" i="1"/>
  <c r="S4076" i="1"/>
  <c r="Q4076" i="1"/>
  <c r="O4076" i="1"/>
  <c r="M4076" i="1"/>
  <c r="E4076" i="1"/>
  <c r="N4076" i="1" s="1"/>
  <c r="U4075" i="1"/>
  <c r="T4075" i="1"/>
  <c r="S4075" i="1"/>
  <c r="R4075" i="1"/>
  <c r="Q4075" i="1"/>
  <c r="P4075" i="1"/>
  <c r="O4075" i="1"/>
  <c r="M4075" i="1"/>
  <c r="E4075" i="1"/>
  <c r="N4075" i="1" s="1"/>
  <c r="U4074" i="1"/>
  <c r="T4074" i="1"/>
  <c r="S4074" i="1"/>
  <c r="Q4074" i="1"/>
  <c r="O4074" i="1"/>
  <c r="E4074" i="1"/>
  <c r="U4073" i="1"/>
  <c r="T4073" i="1"/>
  <c r="S4073" i="1"/>
  <c r="Q4073" i="1"/>
  <c r="O4073" i="1"/>
  <c r="M4073" i="1"/>
  <c r="L4073" i="1"/>
  <c r="E4073" i="1"/>
  <c r="N4073" i="1" s="1"/>
  <c r="U4072" i="1"/>
  <c r="T4072" i="1"/>
  <c r="S4072" i="1"/>
  <c r="Q4072" i="1"/>
  <c r="O4072" i="1"/>
  <c r="N4072" i="1"/>
  <c r="M4072" i="1"/>
  <c r="L4072" i="1"/>
  <c r="E4072" i="1"/>
  <c r="K4072" i="1" s="1"/>
  <c r="U4071" i="1"/>
  <c r="T4071" i="1"/>
  <c r="S4071" i="1"/>
  <c r="Q4071" i="1"/>
  <c r="O4071" i="1"/>
  <c r="E4071" i="1"/>
  <c r="U4070" i="1"/>
  <c r="T4070" i="1"/>
  <c r="S4070" i="1"/>
  <c r="Q4070" i="1"/>
  <c r="O4070" i="1"/>
  <c r="E4070" i="1"/>
  <c r="L4070" i="1" s="1"/>
  <c r="U4069" i="1"/>
  <c r="T4069" i="1"/>
  <c r="S4069" i="1"/>
  <c r="Q4069" i="1"/>
  <c r="O4069" i="1"/>
  <c r="M4069" i="1"/>
  <c r="K4069" i="1"/>
  <c r="E4069" i="1"/>
  <c r="U4068" i="1"/>
  <c r="T4068" i="1"/>
  <c r="S4068" i="1"/>
  <c r="Q4068" i="1"/>
  <c r="O4068" i="1"/>
  <c r="N4068" i="1"/>
  <c r="M4068" i="1"/>
  <c r="L4068" i="1"/>
  <c r="K4068" i="1"/>
  <c r="E4068" i="1"/>
  <c r="U4067" i="1"/>
  <c r="T4067" i="1"/>
  <c r="S4067" i="1"/>
  <c r="Q4067" i="1"/>
  <c r="O4067" i="1"/>
  <c r="E4067" i="1"/>
  <c r="U4066" i="1"/>
  <c r="T4066" i="1"/>
  <c r="S4066" i="1"/>
  <c r="Q4066" i="1"/>
  <c r="O4066" i="1"/>
  <c r="N4066" i="1"/>
  <c r="M4066" i="1"/>
  <c r="L4066" i="1"/>
  <c r="K4066" i="1"/>
  <c r="E4066" i="1"/>
  <c r="U4065" i="1"/>
  <c r="T4065" i="1"/>
  <c r="S4065" i="1"/>
  <c r="Q4065" i="1"/>
  <c r="O4065" i="1"/>
  <c r="E4065" i="1"/>
  <c r="U4064" i="1"/>
  <c r="T4064" i="1"/>
  <c r="S4064" i="1"/>
  <c r="Q4064" i="1"/>
  <c r="O4064" i="1"/>
  <c r="E4064" i="1"/>
  <c r="U4063" i="1"/>
  <c r="T4063" i="1"/>
  <c r="S4063" i="1"/>
  <c r="Q4063" i="1"/>
  <c r="O4063" i="1"/>
  <c r="E4063" i="1"/>
  <c r="U4062" i="1"/>
  <c r="T4062" i="1"/>
  <c r="S4062" i="1"/>
  <c r="Q4062" i="1"/>
  <c r="O4062" i="1"/>
  <c r="N4062" i="1"/>
  <c r="E4062" i="1"/>
  <c r="U4061" i="1"/>
  <c r="T4061" i="1"/>
  <c r="S4061" i="1"/>
  <c r="Q4061" i="1"/>
  <c r="O4061" i="1"/>
  <c r="N4061" i="1"/>
  <c r="M4061" i="1"/>
  <c r="E4061" i="1"/>
  <c r="L4061" i="1" s="1"/>
  <c r="U4060" i="1"/>
  <c r="T4060" i="1"/>
  <c r="S4060" i="1"/>
  <c r="Q4060" i="1"/>
  <c r="O4060" i="1"/>
  <c r="L4060" i="1"/>
  <c r="E4060" i="1"/>
  <c r="U4059" i="1"/>
  <c r="T4059" i="1"/>
  <c r="S4059" i="1"/>
  <c r="Q4059" i="1"/>
  <c r="O4059" i="1"/>
  <c r="P4059" i="1" s="1"/>
  <c r="M4059" i="1"/>
  <c r="L4059" i="1"/>
  <c r="E4059" i="1"/>
  <c r="K4059" i="1" s="1"/>
  <c r="U4058" i="1"/>
  <c r="T4058" i="1"/>
  <c r="S4058" i="1"/>
  <c r="Q4058" i="1"/>
  <c r="O4058" i="1"/>
  <c r="R4058" i="1" s="1"/>
  <c r="N4058" i="1"/>
  <c r="M4058" i="1"/>
  <c r="L4058" i="1"/>
  <c r="E4058" i="1"/>
  <c r="K4058" i="1" s="1"/>
  <c r="U4057" i="1"/>
  <c r="T4057" i="1"/>
  <c r="S4057" i="1"/>
  <c r="Q4057" i="1"/>
  <c r="O4057" i="1"/>
  <c r="E4057" i="1"/>
  <c r="U4056" i="1"/>
  <c r="T4056" i="1"/>
  <c r="S4056" i="1"/>
  <c r="Q4056" i="1"/>
  <c r="O4056" i="1"/>
  <c r="E4056" i="1"/>
  <c r="U4055" i="1"/>
  <c r="T4055" i="1"/>
  <c r="S4055" i="1"/>
  <c r="Q4055" i="1"/>
  <c r="O4055" i="1"/>
  <c r="E4055" i="1"/>
  <c r="K4055" i="1" s="1"/>
  <c r="U4054" i="1"/>
  <c r="T4054" i="1"/>
  <c r="S4054" i="1"/>
  <c r="Q4054" i="1"/>
  <c r="O4054" i="1"/>
  <c r="N4054" i="1"/>
  <c r="L4054" i="1"/>
  <c r="K4054" i="1"/>
  <c r="E4054" i="1"/>
  <c r="M4054" i="1" s="1"/>
  <c r="U4053" i="1"/>
  <c r="T4053" i="1"/>
  <c r="S4053" i="1"/>
  <c r="Q4053" i="1"/>
  <c r="O4053" i="1"/>
  <c r="M4053" i="1"/>
  <c r="E4053" i="1"/>
  <c r="U4052" i="1"/>
  <c r="T4052" i="1"/>
  <c r="S4052" i="1"/>
  <c r="Q4052" i="1"/>
  <c r="P4052" i="1"/>
  <c r="O4052" i="1"/>
  <c r="N4052" i="1"/>
  <c r="M4052" i="1"/>
  <c r="R4052" i="1" s="1"/>
  <c r="E4052" i="1"/>
  <c r="K4052" i="1" s="1"/>
  <c r="U4051" i="1"/>
  <c r="T4051" i="1"/>
  <c r="S4051" i="1"/>
  <c r="Q4051" i="1"/>
  <c r="O4051" i="1"/>
  <c r="N4051" i="1"/>
  <c r="L4051" i="1"/>
  <c r="E4051" i="1"/>
  <c r="U4050" i="1"/>
  <c r="T4050" i="1"/>
  <c r="S4050" i="1"/>
  <c r="Q4050" i="1"/>
  <c r="O4050" i="1"/>
  <c r="E4050" i="1"/>
  <c r="U4049" i="1"/>
  <c r="T4049" i="1"/>
  <c r="S4049" i="1"/>
  <c r="Q4049" i="1"/>
  <c r="O4049" i="1"/>
  <c r="M4049" i="1"/>
  <c r="R4049" i="1" s="1"/>
  <c r="L4049" i="1"/>
  <c r="E4049" i="1"/>
  <c r="N4049" i="1" s="1"/>
  <c r="U4048" i="1"/>
  <c r="T4048" i="1"/>
  <c r="S4048" i="1"/>
  <c r="Q4048" i="1"/>
  <c r="O4048" i="1"/>
  <c r="E4048" i="1"/>
  <c r="U4047" i="1"/>
  <c r="T4047" i="1"/>
  <c r="S4047" i="1"/>
  <c r="Q4047" i="1"/>
  <c r="O4047" i="1"/>
  <c r="N4047" i="1"/>
  <c r="E4047" i="1"/>
  <c r="K4047" i="1" s="1"/>
  <c r="U4046" i="1"/>
  <c r="T4046" i="1"/>
  <c r="S4046" i="1"/>
  <c r="Q4046" i="1"/>
  <c r="O4046" i="1"/>
  <c r="E4046" i="1"/>
  <c r="U4045" i="1"/>
  <c r="T4045" i="1"/>
  <c r="S4045" i="1"/>
  <c r="Q4045" i="1"/>
  <c r="O4045" i="1"/>
  <c r="N4045" i="1"/>
  <c r="M4045" i="1"/>
  <c r="L4045" i="1"/>
  <c r="E4045" i="1"/>
  <c r="K4045" i="1" s="1"/>
  <c r="U4044" i="1"/>
  <c r="T4044" i="1"/>
  <c r="S4044" i="1"/>
  <c r="Q4044" i="1"/>
  <c r="O4044" i="1"/>
  <c r="E4044" i="1"/>
  <c r="U4043" i="1"/>
  <c r="T4043" i="1"/>
  <c r="S4043" i="1"/>
  <c r="Q4043" i="1"/>
  <c r="O4043" i="1"/>
  <c r="E4043" i="1"/>
  <c r="U4042" i="1"/>
  <c r="T4042" i="1"/>
  <c r="S4042" i="1"/>
  <c r="Q4042" i="1"/>
  <c r="O4042" i="1"/>
  <c r="E4042" i="1"/>
  <c r="K4042" i="1" s="1"/>
  <c r="U4041" i="1"/>
  <c r="T4041" i="1"/>
  <c r="S4041" i="1"/>
  <c r="Q4041" i="1"/>
  <c r="O4041" i="1"/>
  <c r="E4041" i="1"/>
  <c r="U4040" i="1"/>
  <c r="T4040" i="1"/>
  <c r="S4040" i="1"/>
  <c r="R4040" i="1"/>
  <c r="Q4040" i="1"/>
  <c r="P4040" i="1"/>
  <c r="O4040" i="1"/>
  <c r="N4040" i="1"/>
  <c r="M4040" i="1"/>
  <c r="L4040" i="1"/>
  <c r="K4040" i="1"/>
  <c r="E4040" i="1"/>
  <c r="U4039" i="1"/>
  <c r="T4039" i="1"/>
  <c r="S4039" i="1"/>
  <c r="Q4039" i="1"/>
  <c r="O4039" i="1"/>
  <c r="N4039" i="1"/>
  <c r="M4039" i="1"/>
  <c r="E4039" i="1"/>
  <c r="U4038" i="1"/>
  <c r="T4038" i="1"/>
  <c r="S4038" i="1"/>
  <c r="Q4038" i="1"/>
  <c r="O4038" i="1"/>
  <c r="L4038" i="1"/>
  <c r="E4038" i="1"/>
  <c r="U4037" i="1"/>
  <c r="T4037" i="1"/>
  <c r="S4037" i="1"/>
  <c r="Q4037" i="1"/>
  <c r="O4037" i="1"/>
  <c r="E4037" i="1"/>
  <c r="U4036" i="1"/>
  <c r="T4036" i="1"/>
  <c r="S4036" i="1"/>
  <c r="Q4036" i="1"/>
  <c r="O4036" i="1"/>
  <c r="E4036" i="1"/>
  <c r="L4036" i="1" s="1"/>
  <c r="U4035" i="1"/>
  <c r="T4035" i="1"/>
  <c r="S4035" i="1"/>
  <c r="Q4035" i="1"/>
  <c r="O4035" i="1"/>
  <c r="E4035" i="1"/>
  <c r="N4035" i="1" s="1"/>
  <c r="U4034" i="1"/>
  <c r="T4034" i="1"/>
  <c r="S4034" i="1"/>
  <c r="Q4034" i="1"/>
  <c r="O4034" i="1"/>
  <c r="E4034" i="1"/>
  <c r="U4033" i="1"/>
  <c r="T4033" i="1"/>
  <c r="S4033" i="1"/>
  <c r="Q4033" i="1"/>
  <c r="O4033" i="1"/>
  <c r="E4033" i="1"/>
  <c r="N4033" i="1" s="1"/>
  <c r="U4032" i="1"/>
  <c r="T4032" i="1"/>
  <c r="S4032" i="1"/>
  <c r="Q4032" i="1"/>
  <c r="O4032" i="1"/>
  <c r="E4032" i="1"/>
  <c r="U4031" i="1"/>
  <c r="T4031" i="1"/>
  <c r="S4031" i="1"/>
  <c r="Q4031" i="1"/>
  <c r="O4031" i="1"/>
  <c r="N4031" i="1"/>
  <c r="L4031" i="1"/>
  <c r="K4031" i="1"/>
  <c r="E4031" i="1"/>
  <c r="M4031" i="1" s="1"/>
  <c r="U4030" i="1"/>
  <c r="T4030" i="1"/>
  <c r="S4030" i="1"/>
  <c r="Q4030" i="1"/>
  <c r="O4030" i="1"/>
  <c r="E4030" i="1"/>
  <c r="N4030" i="1" s="1"/>
  <c r="U4029" i="1"/>
  <c r="T4029" i="1"/>
  <c r="S4029" i="1"/>
  <c r="Q4029" i="1"/>
  <c r="O4029" i="1"/>
  <c r="E4029" i="1"/>
  <c r="U4028" i="1"/>
  <c r="T4028" i="1"/>
  <c r="S4028" i="1"/>
  <c r="Q4028" i="1"/>
  <c r="O4028" i="1"/>
  <c r="E4028" i="1"/>
  <c r="U4027" i="1"/>
  <c r="T4027" i="1"/>
  <c r="S4027" i="1"/>
  <c r="Q4027" i="1"/>
  <c r="O4027" i="1"/>
  <c r="M4027" i="1"/>
  <c r="L4027" i="1"/>
  <c r="E4027" i="1"/>
  <c r="U4026" i="1"/>
  <c r="T4026" i="1"/>
  <c r="S4026" i="1"/>
  <c r="Q4026" i="1"/>
  <c r="O4026" i="1"/>
  <c r="E4026" i="1"/>
  <c r="N4026" i="1" s="1"/>
  <c r="U4025" i="1"/>
  <c r="T4025" i="1"/>
  <c r="S4025" i="1"/>
  <c r="Q4025" i="1"/>
  <c r="O4025" i="1"/>
  <c r="N4025" i="1"/>
  <c r="E4025" i="1"/>
  <c r="U4024" i="1"/>
  <c r="T4024" i="1"/>
  <c r="S4024" i="1"/>
  <c r="Q4024" i="1"/>
  <c r="P4024" i="1"/>
  <c r="O4024" i="1"/>
  <c r="E4024" i="1"/>
  <c r="M4024" i="1" s="1"/>
  <c r="U4023" i="1"/>
  <c r="T4023" i="1"/>
  <c r="S4023" i="1"/>
  <c r="Q4023" i="1"/>
  <c r="O4023" i="1"/>
  <c r="M4023" i="1"/>
  <c r="R4023" i="1" s="1"/>
  <c r="L4023" i="1"/>
  <c r="E4023" i="1"/>
  <c r="U4022" i="1"/>
  <c r="T4022" i="1"/>
  <c r="S4022" i="1"/>
  <c r="Q4022" i="1"/>
  <c r="O4022" i="1"/>
  <c r="E4022" i="1"/>
  <c r="U4021" i="1"/>
  <c r="T4021" i="1"/>
  <c r="S4021" i="1"/>
  <c r="Q4021" i="1"/>
  <c r="O4021" i="1"/>
  <c r="E4021" i="1"/>
  <c r="U4020" i="1"/>
  <c r="T4020" i="1"/>
  <c r="S4020" i="1"/>
  <c r="Q4020" i="1"/>
  <c r="O4020" i="1"/>
  <c r="N4020" i="1"/>
  <c r="M4020" i="1"/>
  <c r="P4020" i="1" s="1"/>
  <c r="E4020" i="1"/>
  <c r="L4020" i="1" s="1"/>
  <c r="U4019" i="1"/>
  <c r="T4019" i="1"/>
  <c r="S4019" i="1"/>
  <c r="Q4019" i="1"/>
  <c r="O4019" i="1"/>
  <c r="N4019" i="1"/>
  <c r="L4019" i="1"/>
  <c r="E4019" i="1"/>
  <c r="U4018" i="1"/>
  <c r="T4018" i="1"/>
  <c r="S4018" i="1"/>
  <c r="Q4018" i="1"/>
  <c r="O4018" i="1"/>
  <c r="K4018" i="1"/>
  <c r="E4018" i="1"/>
  <c r="U4017" i="1"/>
  <c r="T4017" i="1"/>
  <c r="S4017" i="1"/>
  <c r="Q4017" i="1"/>
  <c r="O4017" i="1"/>
  <c r="E4017" i="1"/>
  <c r="U4016" i="1"/>
  <c r="T4016" i="1"/>
  <c r="S4016" i="1"/>
  <c r="Q4016" i="1"/>
  <c r="O4016" i="1"/>
  <c r="E4016" i="1"/>
  <c r="U4015" i="1"/>
  <c r="T4015" i="1"/>
  <c r="S4015" i="1"/>
  <c r="Q4015" i="1"/>
  <c r="O4015" i="1"/>
  <c r="E4015" i="1"/>
  <c r="U4014" i="1"/>
  <c r="T4014" i="1"/>
  <c r="S4014" i="1"/>
  <c r="R4014" i="1"/>
  <c r="Q4014" i="1"/>
  <c r="O4014" i="1"/>
  <c r="N4014" i="1"/>
  <c r="M4014" i="1"/>
  <c r="E4014" i="1"/>
  <c r="L4014" i="1" s="1"/>
  <c r="U4013" i="1"/>
  <c r="T4013" i="1"/>
  <c r="S4013" i="1"/>
  <c r="Q4013" i="1"/>
  <c r="O4013" i="1"/>
  <c r="N4013" i="1"/>
  <c r="M4013" i="1"/>
  <c r="E4013" i="1"/>
  <c r="L4013" i="1" s="1"/>
  <c r="U4012" i="1"/>
  <c r="T4012" i="1"/>
  <c r="S4012" i="1"/>
  <c r="Q4012" i="1"/>
  <c r="O4012" i="1"/>
  <c r="N4012" i="1"/>
  <c r="M4012" i="1"/>
  <c r="R4012" i="1" s="1"/>
  <c r="E4012" i="1"/>
  <c r="K4012" i="1" s="1"/>
  <c r="U4011" i="1"/>
  <c r="T4011" i="1"/>
  <c r="S4011" i="1"/>
  <c r="Q4011" i="1"/>
  <c r="O4011" i="1"/>
  <c r="M4011" i="1"/>
  <c r="E4011" i="1"/>
  <c r="N4011" i="1" s="1"/>
  <c r="U4010" i="1"/>
  <c r="T4010" i="1"/>
  <c r="S4010" i="1"/>
  <c r="Q4010" i="1"/>
  <c r="O4010" i="1"/>
  <c r="E4010" i="1"/>
  <c r="U4009" i="1"/>
  <c r="T4009" i="1"/>
  <c r="S4009" i="1"/>
  <c r="Q4009" i="1"/>
  <c r="O4009" i="1"/>
  <c r="E4009" i="1"/>
  <c r="N4009" i="1" s="1"/>
  <c r="U4008" i="1"/>
  <c r="T4008" i="1"/>
  <c r="S4008" i="1"/>
  <c r="Q4008" i="1"/>
  <c r="O4008" i="1"/>
  <c r="E4008" i="1"/>
  <c r="U4007" i="1"/>
  <c r="T4007" i="1"/>
  <c r="S4007" i="1"/>
  <c r="Q4007" i="1"/>
  <c r="O4007" i="1"/>
  <c r="E4007" i="1"/>
  <c r="K4007" i="1" s="1"/>
  <c r="U4006" i="1"/>
  <c r="T4006" i="1"/>
  <c r="S4006" i="1"/>
  <c r="Q4006" i="1"/>
  <c r="O4006" i="1"/>
  <c r="N4006" i="1"/>
  <c r="M4006" i="1"/>
  <c r="E4006" i="1"/>
  <c r="K4006" i="1" s="1"/>
  <c r="U4005" i="1"/>
  <c r="T4005" i="1"/>
  <c r="S4005" i="1"/>
  <c r="Q4005" i="1"/>
  <c r="O4005" i="1"/>
  <c r="N4005" i="1"/>
  <c r="L4005" i="1"/>
  <c r="E4005" i="1"/>
  <c r="M4005" i="1" s="1"/>
  <c r="U4004" i="1"/>
  <c r="T4004" i="1"/>
  <c r="S4004" i="1"/>
  <c r="Q4004" i="1"/>
  <c r="O4004" i="1"/>
  <c r="M4004" i="1"/>
  <c r="E4004" i="1"/>
  <c r="N4004" i="1" s="1"/>
  <c r="U4003" i="1"/>
  <c r="T4003" i="1"/>
  <c r="S4003" i="1"/>
  <c r="Q4003" i="1"/>
  <c r="O4003" i="1"/>
  <c r="L4003" i="1"/>
  <c r="K4003" i="1"/>
  <c r="E4003" i="1"/>
  <c r="U4002" i="1"/>
  <c r="T4002" i="1"/>
  <c r="S4002" i="1"/>
  <c r="Q4002" i="1"/>
  <c r="O4002" i="1"/>
  <c r="E4002" i="1"/>
  <c r="U4001" i="1"/>
  <c r="T4001" i="1"/>
  <c r="S4001" i="1"/>
  <c r="Q4001" i="1"/>
  <c r="O4001" i="1"/>
  <c r="E4001" i="1"/>
  <c r="U4000" i="1"/>
  <c r="T4000" i="1"/>
  <c r="S4000" i="1"/>
  <c r="Q4000" i="1"/>
  <c r="O4000" i="1"/>
  <c r="E4000" i="1"/>
  <c r="U3999" i="1"/>
  <c r="T3999" i="1"/>
  <c r="S3999" i="1"/>
  <c r="Q3999" i="1"/>
  <c r="O3999" i="1"/>
  <c r="L3999" i="1"/>
  <c r="K3999" i="1"/>
  <c r="E3999" i="1"/>
  <c r="U3998" i="1"/>
  <c r="T3998" i="1"/>
  <c r="S3998" i="1"/>
  <c r="Q3998" i="1"/>
  <c r="O3998" i="1"/>
  <c r="M3998" i="1"/>
  <c r="L3998" i="1"/>
  <c r="E3998" i="1"/>
  <c r="K3998" i="1" s="1"/>
  <c r="U3997" i="1"/>
  <c r="T3997" i="1"/>
  <c r="S3997" i="1"/>
  <c r="Q3997" i="1"/>
  <c r="O3997" i="1"/>
  <c r="N3997" i="1"/>
  <c r="M3997" i="1"/>
  <c r="P3997" i="1" s="1"/>
  <c r="E3997" i="1"/>
  <c r="U3996" i="1"/>
  <c r="T3996" i="1"/>
  <c r="S3996" i="1"/>
  <c r="Q3996" i="1"/>
  <c r="O3996" i="1"/>
  <c r="E3996" i="1"/>
  <c r="U3995" i="1"/>
  <c r="T3995" i="1"/>
  <c r="S3995" i="1"/>
  <c r="Q3995" i="1"/>
  <c r="O3995" i="1"/>
  <c r="E3995" i="1"/>
  <c r="K3995" i="1" s="1"/>
  <c r="U3994" i="1"/>
  <c r="T3994" i="1"/>
  <c r="S3994" i="1"/>
  <c r="Q3994" i="1"/>
  <c r="O3994" i="1"/>
  <c r="E3994" i="1"/>
  <c r="N3994" i="1" s="1"/>
  <c r="U3993" i="1"/>
  <c r="T3993" i="1"/>
  <c r="S3993" i="1"/>
  <c r="Q3993" i="1"/>
  <c r="O3993" i="1"/>
  <c r="E3993" i="1"/>
  <c r="U3992" i="1"/>
  <c r="T3992" i="1"/>
  <c r="S3992" i="1"/>
  <c r="Q3992" i="1"/>
  <c r="O3992" i="1"/>
  <c r="E3992" i="1"/>
  <c r="U3991" i="1"/>
  <c r="T3991" i="1"/>
  <c r="S3991" i="1"/>
  <c r="Q3991" i="1"/>
  <c r="O3991" i="1"/>
  <c r="E3991" i="1"/>
  <c r="U3990" i="1"/>
  <c r="T3990" i="1"/>
  <c r="S3990" i="1"/>
  <c r="Q3990" i="1"/>
  <c r="O3990" i="1"/>
  <c r="E3990" i="1"/>
  <c r="U3989" i="1"/>
  <c r="T3989" i="1"/>
  <c r="S3989" i="1"/>
  <c r="R3989" i="1"/>
  <c r="Q3989" i="1"/>
  <c r="O3989" i="1"/>
  <c r="M3989" i="1"/>
  <c r="P3989" i="1" s="1"/>
  <c r="E3989" i="1"/>
  <c r="U3988" i="1"/>
  <c r="T3988" i="1"/>
  <c r="S3988" i="1"/>
  <c r="Q3988" i="1"/>
  <c r="O3988" i="1"/>
  <c r="E3988" i="1"/>
  <c r="U3987" i="1"/>
  <c r="T3987" i="1"/>
  <c r="S3987" i="1"/>
  <c r="Q3987" i="1"/>
  <c r="O3987" i="1"/>
  <c r="E3987" i="1"/>
  <c r="K3987" i="1" s="1"/>
  <c r="U3986" i="1"/>
  <c r="T3986" i="1"/>
  <c r="S3986" i="1"/>
  <c r="Q3986" i="1"/>
  <c r="O3986" i="1"/>
  <c r="M3986" i="1"/>
  <c r="R3986" i="1" s="1"/>
  <c r="K3986" i="1"/>
  <c r="E3986" i="1"/>
  <c r="L3986" i="1" s="1"/>
  <c r="U3985" i="1"/>
  <c r="T3985" i="1"/>
  <c r="S3985" i="1"/>
  <c r="Q3985" i="1"/>
  <c r="O3985" i="1"/>
  <c r="M3985" i="1"/>
  <c r="R3985" i="1" s="1"/>
  <c r="L3985" i="1"/>
  <c r="E3985" i="1"/>
  <c r="U3984" i="1"/>
  <c r="T3984" i="1"/>
  <c r="S3984" i="1"/>
  <c r="Q3984" i="1"/>
  <c r="O3984" i="1"/>
  <c r="M3984" i="1"/>
  <c r="L3984" i="1"/>
  <c r="E3984" i="1"/>
  <c r="K3984" i="1" s="1"/>
  <c r="U3983" i="1"/>
  <c r="T3983" i="1"/>
  <c r="S3983" i="1"/>
  <c r="Q3983" i="1"/>
  <c r="O3983" i="1"/>
  <c r="E3983" i="1"/>
  <c r="K3983" i="1" s="1"/>
  <c r="U3982" i="1"/>
  <c r="T3982" i="1"/>
  <c r="S3982" i="1"/>
  <c r="Q3982" i="1"/>
  <c r="O3982" i="1"/>
  <c r="M3982" i="1"/>
  <c r="E3982" i="1"/>
  <c r="U3981" i="1"/>
  <c r="T3981" i="1"/>
  <c r="S3981" i="1"/>
  <c r="Q3981" i="1"/>
  <c r="O3981" i="1"/>
  <c r="E3981" i="1"/>
  <c r="U3980" i="1"/>
  <c r="T3980" i="1"/>
  <c r="S3980" i="1"/>
  <c r="Q3980" i="1"/>
  <c r="O3980" i="1"/>
  <c r="E3980" i="1"/>
  <c r="U3979" i="1"/>
  <c r="T3979" i="1"/>
  <c r="S3979" i="1"/>
  <c r="Q3979" i="1"/>
  <c r="O3979" i="1"/>
  <c r="E3979" i="1"/>
  <c r="U3978" i="1"/>
  <c r="T3978" i="1"/>
  <c r="S3978" i="1"/>
  <c r="Q3978" i="1"/>
  <c r="O3978" i="1"/>
  <c r="E3978" i="1"/>
  <c r="U3977" i="1"/>
  <c r="T3977" i="1"/>
  <c r="S3977" i="1"/>
  <c r="Q3977" i="1"/>
  <c r="O3977" i="1"/>
  <c r="E3977" i="1"/>
  <c r="U3976" i="1"/>
  <c r="T3976" i="1"/>
  <c r="S3976" i="1"/>
  <c r="R3976" i="1"/>
  <c r="Q3976" i="1"/>
  <c r="P3976" i="1"/>
  <c r="O3976" i="1"/>
  <c r="N3976" i="1"/>
  <c r="M3976" i="1"/>
  <c r="E3976" i="1"/>
  <c r="L3976" i="1" s="1"/>
  <c r="U3975" i="1"/>
  <c r="T3975" i="1"/>
  <c r="S3975" i="1"/>
  <c r="Q3975" i="1"/>
  <c r="O3975" i="1"/>
  <c r="E3975" i="1"/>
  <c r="U3974" i="1"/>
  <c r="T3974" i="1"/>
  <c r="S3974" i="1"/>
  <c r="Q3974" i="1"/>
  <c r="O3974" i="1"/>
  <c r="N3974" i="1"/>
  <c r="E3974" i="1"/>
  <c r="K3974" i="1" s="1"/>
  <c r="U3973" i="1"/>
  <c r="T3973" i="1"/>
  <c r="S3973" i="1"/>
  <c r="Q3973" i="1"/>
  <c r="O3973" i="1"/>
  <c r="E3973" i="1"/>
  <c r="L3973" i="1" s="1"/>
  <c r="U3972" i="1"/>
  <c r="T3972" i="1"/>
  <c r="S3972" i="1"/>
  <c r="Q3972" i="1"/>
  <c r="O3972" i="1"/>
  <c r="E3972" i="1"/>
  <c r="U3971" i="1"/>
  <c r="T3971" i="1"/>
  <c r="S3971" i="1"/>
  <c r="Q3971" i="1"/>
  <c r="P3971" i="1"/>
  <c r="O3971" i="1"/>
  <c r="R3971" i="1" s="1"/>
  <c r="M3971" i="1"/>
  <c r="E3971" i="1"/>
  <c r="U3970" i="1"/>
  <c r="T3970" i="1"/>
  <c r="S3970" i="1"/>
  <c r="R3970" i="1"/>
  <c r="Q3970" i="1"/>
  <c r="O3970" i="1"/>
  <c r="N3970" i="1"/>
  <c r="E3970" i="1"/>
  <c r="M3970" i="1" s="1"/>
  <c r="U3969" i="1"/>
  <c r="T3969" i="1"/>
  <c r="S3969" i="1"/>
  <c r="Q3969" i="1"/>
  <c r="O3969" i="1"/>
  <c r="E3969" i="1"/>
  <c r="U3968" i="1"/>
  <c r="T3968" i="1"/>
  <c r="S3968" i="1"/>
  <c r="Q3968" i="1"/>
  <c r="O3968" i="1"/>
  <c r="K3968" i="1"/>
  <c r="E3968" i="1"/>
  <c r="U3967" i="1"/>
  <c r="T3967" i="1"/>
  <c r="S3967" i="1"/>
  <c r="Q3967" i="1"/>
  <c r="O3967" i="1"/>
  <c r="E3967" i="1"/>
  <c r="U3966" i="1"/>
  <c r="T3966" i="1"/>
  <c r="S3966" i="1"/>
  <c r="Q3966" i="1"/>
  <c r="O3966" i="1"/>
  <c r="E3966" i="1"/>
  <c r="U3965" i="1"/>
  <c r="T3965" i="1"/>
  <c r="S3965" i="1"/>
  <c r="Q3965" i="1"/>
  <c r="O3965" i="1"/>
  <c r="E3965" i="1"/>
  <c r="M3965" i="1" s="1"/>
  <c r="U3964" i="1"/>
  <c r="T3964" i="1"/>
  <c r="S3964" i="1"/>
  <c r="Q3964" i="1"/>
  <c r="O3964" i="1"/>
  <c r="E3964" i="1"/>
  <c r="U3963" i="1"/>
  <c r="T3963" i="1"/>
  <c r="S3963" i="1"/>
  <c r="Q3963" i="1"/>
  <c r="O3963" i="1"/>
  <c r="E3963" i="1"/>
  <c r="U3962" i="1"/>
  <c r="T3962" i="1"/>
  <c r="S3962" i="1"/>
  <c r="Q3962" i="1"/>
  <c r="O3962" i="1"/>
  <c r="N3962" i="1"/>
  <c r="M3962" i="1"/>
  <c r="L3962" i="1"/>
  <c r="E3962" i="1"/>
  <c r="K3962" i="1" s="1"/>
  <c r="U3961" i="1"/>
  <c r="T3961" i="1"/>
  <c r="S3961" i="1"/>
  <c r="Q3961" i="1"/>
  <c r="O3961" i="1"/>
  <c r="E3961" i="1"/>
  <c r="U3960" i="1"/>
  <c r="T3960" i="1"/>
  <c r="S3960" i="1"/>
  <c r="Q3960" i="1"/>
  <c r="O3960" i="1"/>
  <c r="E3960" i="1"/>
  <c r="U3959" i="1"/>
  <c r="T3959" i="1"/>
  <c r="S3959" i="1"/>
  <c r="Q3959" i="1"/>
  <c r="O3959" i="1"/>
  <c r="M3959" i="1"/>
  <c r="L3959" i="1"/>
  <c r="E3959" i="1"/>
  <c r="U3958" i="1"/>
  <c r="T3958" i="1"/>
  <c r="S3958" i="1"/>
  <c r="Q3958" i="1"/>
  <c r="O3958" i="1"/>
  <c r="E3958" i="1"/>
  <c r="U3957" i="1"/>
  <c r="T3957" i="1"/>
  <c r="S3957" i="1"/>
  <c r="Q3957" i="1"/>
  <c r="O3957" i="1"/>
  <c r="E3957" i="1"/>
  <c r="U3956" i="1"/>
  <c r="T3956" i="1"/>
  <c r="S3956" i="1"/>
  <c r="Q3956" i="1"/>
  <c r="O3956" i="1"/>
  <c r="N3956" i="1"/>
  <c r="L3956" i="1"/>
  <c r="E3956" i="1"/>
  <c r="U3955" i="1"/>
  <c r="T3955" i="1"/>
  <c r="S3955" i="1"/>
  <c r="Q3955" i="1"/>
  <c r="O3955" i="1"/>
  <c r="E3955" i="1"/>
  <c r="U3954" i="1"/>
  <c r="T3954" i="1"/>
  <c r="S3954" i="1"/>
  <c r="Q3954" i="1"/>
  <c r="O3954" i="1"/>
  <c r="M3954" i="1"/>
  <c r="L3954" i="1"/>
  <c r="K3954" i="1"/>
  <c r="E3954" i="1"/>
  <c r="N3954" i="1" s="1"/>
  <c r="U3953" i="1"/>
  <c r="T3953" i="1"/>
  <c r="S3953" i="1"/>
  <c r="Q3953" i="1"/>
  <c r="O3953" i="1"/>
  <c r="N3953" i="1"/>
  <c r="M3953" i="1"/>
  <c r="L3953" i="1"/>
  <c r="E3953" i="1"/>
  <c r="K3953" i="1" s="1"/>
  <c r="U3952" i="1"/>
  <c r="T3952" i="1"/>
  <c r="S3952" i="1"/>
  <c r="Q3952" i="1"/>
  <c r="O3952" i="1"/>
  <c r="E3952" i="1"/>
  <c r="N3952" i="1" s="1"/>
  <c r="U3951" i="1"/>
  <c r="T3951" i="1"/>
  <c r="S3951" i="1"/>
  <c r="Q3951" i="1"/>
  <c r="O3951" i="1"/>
  <c r="M3951" i="1"/>
  <c r="L3951" i="1"/>
  <c r="E3951" i="1"/>
  <c r="U3950" i="1"/>
  <c r="T3950" i="1"/>
  <c r="S3950" i="1"/>
  <c r="Q3950" i="1"/>
  <c r="O3950" i="1"/>
  <c r="E3950" i="1"/>
  <c r="U3949" i="1"/>
  <c r="T3949" i="1"/>
  <c r="S3949" i="1"/>
  <c r="Q3949" i="1"/>
  <c r="O3949" i="1"/>
  <c r="E3949" i="1"/>
  <c r="N3949" i="1" s="1"/>
  <c r="U3948" i="1"/>
  <c r="T3948" i="1"/>
  <c r="S3948" i="1"/>
  <c r="Q3948" i="1"/>
  <c r="O3948" i="1"/>
  <c r="R3948" i="1" s="1"/>
  <c r="M3948" i="1"/>
  <c r="L3948" i="1"/>
  <c r="E3948" i="1"/>
  <c r="U3947" i="1"/>
  <c r="T3947" i="1"/>
  <c r="S3947" i="1"/>
  <c r="Q3947" i="1"/>
  <c r="O3947" i="1"/>
  <c r="E3947" i="1"/>
  <c r="K3947" i="1" s="1"/>
  <c r="U3946" i="1"/>
  <c r="T3946" i="1"/>
  <c r="S3946" i="1"/>
  <c r="Q3946" i="1"/>
  <c r="O3946" i="1"/>
  <c r="E3946" i="1"/>
  <c r="U3945" i="1"/>
  <c r="T3945" i="1"/>
  <c r="S3945" i="1"/>
  <c r="Q3945" i="1"/>
  <c r="P3945" i="1"/>
  <c r="O3945" i="1"/>
  <c r="R3945" i="1" s="1"/>
  <c r="N3945" i="1"/>
  <c r="M3945" i="1"/>
  <c r="L3945" i="1"/>
  <c r="E3945" i="1"/>
  <c r="K3945" i="1" s="1"/>
  <c r="U3944" i="1"/>
  <c r="T3944" i="1"/>
  <c r="S3944" i="1"/>
  <c r="Q3944" i="1"/>
  <c r="O3944" i="1"/>
  <c r="N3944" i="1"/>
  <c r="E3944" i="1"/>
  <c r="U3943" i="1"/>
  <c r="T3943" i="1"/>
  <c r="S3943" i="1"/>
  <c r="Q3943" i="1"/>
  <c r="O3943" i="1"/>
  <c r="K3943" i="1"/>
  <c r="E3943" i="1"/>
  <c r="U3942" i="1"/>
  <c r="T3942" i="1"/>
  <c r="S3942" i="1"/>
  <c r="Q3942" i="1"/>
  <c r="O3942" i="1"/>
  <c r="E3942" i="1"/>
  <c r="U3941" i="1"/>
  <c r="T3941" i="1"/>
  <c r="S3941" i="1"/>
  <c r="Q3941" i="1"/>
  <c r="O3941" i="1"/>
  <c r="E3941" i="1"/>
  <c r="L3941" i="1" s="1"/>
  <c r="U3940" i="1"/>
  <c r="T3940" i="1"/>
  <c r="S3940" i="1"/>
  <c r="Q3940" i="1"/>
  <c r="O3940" i="1"/>
  <c r="N3940" i="1"/>
  <c r="M3940" i="1"/>
  <c r="L3940" i="1"/>
  <c r="K3940" i="1"/>
  <c r="E3940" i="1"/>
  <c r="U3939" i="1"/>
  <c r="T3939" i="1"/>
  <c r="S3939" i="1"/>
  <c r="Q3939" i="1"/>
  <c r="O3939" i="1"/>
  <c r="N3939" i="1"/>
  <c r="M3939" i="1"/>
  <c r="R3939" i="1" s="1"/>
  <c r="E3939" i="1"/>
  <c r="U3938" i="1"/>
  <c r="T3938" i="1"/>
  <c r="S3938" i="1"/>
  <c r="Q3938" i="1"/>
  <c r="O3938" i="1"/>
  <c r="E3938" i="1"/>
  <c r="U3937" i="1"/>
  <c r="T3937" i="1"/>
  <c r="S3937" i="1"/>
  <c r="Q3937" i="1"/>
  <c r="O3937" i="1"/>
  <c r="L3937" i="1"/>
  <c r="E3937" i="1"/>
  <c r="U3936" i="1"/>
  <c r="T3936" i="1"/>
  <c r="S3936" i="1"/>
  <c r="Q3936" i="1"/>
  <c r="O3936" i="1"/>
  <c r="L3936" i="1"/>
  <c r="E3936" i="1"/>
  <c r="U3935" i="1"/>
  <c r="T3935" i="1"/>
  <c r="S3935" i="1"/>
  <c r="Q3935" i="1"/>
  <c r="O3935" i="1"/>
  <c r="E3935" i="1"/>
  <c r="N3935" i="1" s="1"/>
  <c r="U3934" i="1"/>
  <c r="T3934" i="1"/>
  <c r="S3934" i="1"/>
  <c r="Q3934" i="1"/>
  <c r="O3934" i="1"/>
  <c r="E3934" i="1"/>
  <c r="K3934" i="1" s="1"/>
  <c r="U3933" i="1"/>
  <c r="T3933" i="1"/>
  <c r="S3933" i="1"/>
  <c r="Q3933" i="1"/>
  <c r="O3933" i="1"/>
  <c r="E3933" i="1"/>
  <c r="K3933" i="1" s="1"/>
  <c r="U3932" i="1"/>
  <c r="T3932" i="1"/>
  <c r="S3932" i="1"/>
  <c r="Q3932" i="1"/>
  <c r="O3932" i="1"/>
  <c r="E3932" i="1"/>
  <c r="K3932" i="1" s="1"/>
  <c r="U3931" i="1"/>
  <c r="T3931" i="1"/>
  <c r="S3931" i="1"/>
  <c r="Q3931" i="1"/>
  <c r="O3931" i="1"/>
  <c r="K3931" i="1"/>
  <c r="E3931" i="1"/>
  <c r="N3931" i="1" s="1"/>
  <c r="U3930" i="1"/>
  <c r="T3930" i="1"/>
  <c r="S3930" i="1"/>
  <c r="Q3930" i="1"/>
  <c r="O3930" i="1"/>
  <c r="E3930" i="1"/>
  <c r="K3930" i="1" s="1"/>
  <c r="U3929" i="1"/>
  <c r="T3929" i="1"/>
  <c r="S3929" i="1"/>
  <c r="Q3929" i="1"/>
  <c r="O3929" i="1"/>
  <c r="M3929" i="1"/>
  <c r="L3929" i="1"/>
  <c r="E3929" i="1"/>
  <c r="N3929" i="1" s="1"/>
  <c r="U3928" i="1"/>
  <c r="T3928" i="1"/>
  <c r="S3928" i="1"/>
  <c r="Q3928" i="1"/>
  <c r="O3928" i="1"/>
  <c r="M3928" i="1"/>
  <c r="E3928" i="1"/>
  <c r="N3928" i="1" s="1"/>
  <c r="U3927" i="1"/>
  <c r="T3927" i="1"/>
  <c r="S3927" i="1"/>
  <c r="Q3927" i="1"/>
  <c r="O3927" i="1"/>
  <c r="R3927" i="1" s="1"/>
  <c r="E3927" i="1"/>
  <c r="M3927" i="1" s="1"/>
  <c r="U3926" i="1"/>
  <c r="T3926" i="1"/>
  <c r="S3926" i="1"/>
  <c r="Q3926" i="1"/>
  <c r="O3926" i="1"/>
  <c r="E3926" i="1"/>
  <c r="U3925" i="1"/>
  <c r="T3925" i="1"/>
  <c r="S3925" i="1"/>
  <c r="Q3925" i="1"/>
  <c r="O3925" i="1"/>
  <c r="R3925" i="1" s="1"/>
  <c r="N3925" i="1"/>
  <c r="M3925" i="1"/>
  <c r="P3925" i="1" s="1"/>
  <c r="L3925" i="1"/>
  <c r="E3925" i="1"/>
  <c r="K3925" i="1" s="1"/>
  <c r="U3924" i="1"/>
  <c r="T3924" i="1"/>
  <c r="S3924" i="1"/>
  <c r="Q3924" i="1"/>
  <c r="O3924" i="1"/>
  <c r="L3924" i="1"/>
  <c r="E3924" i="1"/>
  <c r="U3923" i="1"/>
  <c r="T3923" i="1"/>
  <c r="S3923" i="1"/>
  <c r="Q3923" i="1"/>
  <c r="O3923" i="1"/>
  <c r="E3923" i="1"/>
  <c r="U3922" i="1"/>
  <c r="T3922" i="1"/>
  <c r="S3922" i="1"/>
  <c r="Q3922" i="1"/>
  <c r="O3922" i="1"/>
  <c r="N3922" i="1"/>
  <c r="L3922" i="1"/>
  <c r="E3922" i="1"/>
  <c r="U3921" i="1"/>
  <c r="T3921" i="1"/>
  <c r="S3921" i="1"/>
  <c r="Q3921" i="1"/>
  <c r="O3921" i="1"/>
  <c r="L3921" i="1"/>
  <c r="E3921" i="1"/>
  <c r="U3920" i="1"/>
  <c r="T3920" i="1"/>
  <c r="S3920" i="1"/>
  <c r="Q3920" i="1"/>
  <c r="O3920" i="1"/>
  <c r="E3920" i="1"/>
  <c r="U3919" i="1"/>
  <c r="T3919" i="1"/>
  <c r="S3919" i="1"/>
  <c r="Q3919" i="1"/>
  <c r="O3919" i="1"/>
  <c r="E3919" i="1"/>
  <c r="N3919" i="1" s="1"/>
  <c r="U3918" i="1"/>
  <c r="T3918" i="1"/>
  <c r="S3918" i="1"/>
  <c r="Q3918" i="1"/>
  <c r="O3918" i="1"/>
  <c r="E3918" i="1"/>
  <c r="U3917" i="1"/>
  <c r="T3917" i="1"/>
  <c r="S3917" i="1"/>
  <c r="Q3917" i="1"/>
  <c r="O3917" i="1"/>
  <c r="E3917" i="1"/>
  <c r="M3917" i="1" s="1"/>
  <c r="U3916" i="1"/>
  <c r="T3916" i="1"/>
  <c r="S3916" i="1"/>
  <c r="Q3916" i="1"/>
  <c r="O3916" i="1"/>
  <c r="E3916" i="1"/>
  <c r="U3915" i="1"/>
  <c r="T3915" i="1"/>
  <c r="S3915" i="1"/>
  <c r="Q3915" i="1"/>
  <c r="O3915" i="1"/>
  <c r="E3915" i="1"/>
  <c r="U3914" i="1"/>
  <c r="T3914" i="1"/>
  <c r="S3914" i="1"/>
  <c r="Q3914" i="1"/>
  <c r="O3914" i="1"/>
  <c r="N3914" i="1"/>
  <c r="L3914" i="1"/>
  <c r="K3914" i="1"/>
  <c r="E3914" i="1"/>
  <c r="M3914" i="1" s="1"/>
  <c r="U3913" i="1"/>
  <c r="T3913" i="1"/>
  <c r="S3913" i="1"/>
  <c r="Q3913" i="1"/>
  <c r="O3913" i="1"/>
  <c r="E3913" i="1"/>
  <c r="U3912" i="1"/>
  <c r="T3912" i="1"/>
  <c r="S3912" i="1"/>
  <c r="Q3912" i="1"/>
  <c r="O3912" i="1"/>
  <c r="M3912" i="1"/>
  <c r="L3912" i="1"/>
  <c r="E3912" i="1"/>
  <c r="K3912" i="1" s="1"/>
  <c r="U3911" i="1"/>
  <c r="T3911" i="1"/>
  <c r="S3911" i="1"/>
  <c r="Q3911" i="1"/>
  <c r="O3911" i="1"/>
  <c r="E3911" i="1"/>
  <c r="U3910" i="1"/>
  <c r="T3910" i="1"/>
  <c r="S3910" i="1"/>
  <c r="Q3910" i="1"/>
  <c r="O3910" i="1"/>
  <c r="R3910" i="1" s="1"/>
  <c r="M3910" i="1"/>
  <c r="E3910" i="1"/>
  <c r="U3909" i="1"/>
  <c r="T3909" i="1"/>
  <c r="S3909" i="1"/>
  <c r="Q3909" i="1"/>
  <c r="O3909" i="1"/>
  <c r="E3909" i="1"/>
  <c r="U3908" i="1"/>
  <c r="T3908" i="1"/>
  <c r="S3908" i="1"/>
  <c r="Q3908" i="1"/>
  <c r="O3908" i="1"/>
  <c r="E3908" i="1"/>
  <c r="U3907" i="1"/>
  <c r="T3907" i="1"/>
  <c r="S3907" i="1"/>
  <c r="Q3907" i="1"/>
  <c r="O3907" i="1"/>
  <c r="E3907" i="1"/>
  <c r="M3907" i="1" s="1"/>
  <c r="U3906" i="1"/>
  <c r="T3906" i="1"/>
  <c r="S3906" i="1"/>
  <c r="R3906" i="1"/>
  <c r="Q3906" i="1"/>
  <c r="P3906" i="1"/>
  <c r="O3906" i="1"/>
  <c r="N3906" i="1"/>
  <c r="M3906" i="1"/>
  <c r="L3906" i="1"/>
  <c r="E3906" i="1"/>
  <c r="K3906" i="1" s="1"/>
  <c r="U3905" i="1"/>
  <c r="T3905" i="1"/>
  <c r="S3905" i="1"/>
  <c r="Q3905" i="1"/>
  <c r="O3905" i="1"/>
  <c r="N3905" i="1"/>
  <c r="E3905" i="1"/>
  <c r="U3904" i="1"/>
  <c r="T3904" i="1"/>
  <c r="S3904" i="1"/>
  <c r="Q3904" i="1"/>
  <c r="O3904" i="1"/>
  <c r="L3904" i="1"/>
  <c r="E3904" i="1"/>
  <c r="U3903" i="1"/>
  <c r="T3903" i="1"/>
  <c r="S3903" i="1"/>
  <c r="Q3903" i="1"/>
  <c r="O3903" i="1"/>
  <c r="E3903" i="1"/>
  <c r="U3902" i="1"/>
  <c r="T3902" i="1"/>
  <c r="S3902" i="1"/>
  <c r="Q3902" i="1"/>
  <c r="O3902" i="1"/>
  <c r="E3902" i="1"/>
  <c r="L3902" i="1" s="1"/>
  <c r="U3901" i="1"/>
  <c r="T3901" i="1"/>
  <c r="S3901" i="1"/>
  <c r="Q3901" i="1"/>
  <c r="O3901" i="1"/>
  <c r="R3901" i="1" s="1"/>
  <c r="N3901" i="1"/>
  <c r="M3901" i="1"/>
  <c r="L3901" i="1"/>
  <c r="K3901" i="1"/>
  <c r="E3901" i="1"/>
  <c r="U3900" i="1"/>
  <c r="T3900" i="1"/>
  <c r="S3900" i="1"/>
  <c r="Q3900" i="1"/>
  <c r="O3900" i="1"/>
  <c r="N3900" i="1"/>
  <c r="E3900" i="1"/>
  <c r="L3900" i="1" s="1"/>
  <c r="U3899" i="1"/>
  <c r="T3899" i="1"/>
  <c r="S3899" i="1"/>
  <c r="Q3899" i="1"/>
  <c r="O3899" i="1"/>
  <c r="L3899" i="1"/>
  <c r="E3899" i="1"/>
  <c r="K3899" i="1" s="1"/>
  <c r="U3898" i="1"/>
  <c r="T3898" i="1"/>
  <c r="S3898" i="1"/>
  <c r="Q3898" i="1"/>
  <c r="O3898" i="1"/>
  <c r="E3898" i="1"/>
  <c r="U3897" i="1"/>
  <c r="T3897" i="1"/>
  <c r="S3897" i="1"/>
  <c r="Q3897" i="1"/>
  <c r="O3897" i="1"/>
  <c r="E3897" i="1"/>
  <c r="U3896" i="1"/>
  <c r="T3896" i="1"/>
  <c r="S3896" i="1"/>
  <c r="Q3896" i="1"/>
  <c r="O3896" i="1"/>
  <c r="E3896" i="1"/>
  <c r="N3896" i="1" s="1"/>
  <c r="U3895" i="1"/>
  <c r="T3895" i="1"/>
  <c r="S3895" i="1"/>
  <c r="Q3895" i="1"/>
  <c r="O3895" i="1"/>
  <c r="M3895" i="1"/>
  <c r="L3895" i="1"/>
  <c r="E3895" i="1"/>
  <c r="K3895" i="1" s="1"/>
  <c r="U3894" i="1"/>
  <c r="T3894" i="1"/>
  <c r="S3894" i="1"/>
  <c r="Q3894" i="1"/>
  <c r="O3894" i="1"/>
  <c r="E3894" i="1"/>
  <c r="U3893" i="1"/>
  <c r="T3893" i="1"/>
  <c r="S3893" i="1"/>
  <c r="Q3893" i="1"/>
  <c r="O3893" i="1"/>
  <c r="E3893" i="1"/>
  <c r="U3892" i="1"/>
  <c r="T3892" i="1"/>
  <c r="S3892" i="1"/>
  <c r="Q3892" i="1"/>
  <c r="O3892" i="1"/>
  <c r="E3892" i="1"/>
  <c r="U3891" i="1"/>
  <c r="T3891" i="1"/>
  <c r="S3891" i="1"/>
  <c r="Q3891" i="1"/>
  <c r="O3891" i="1"/>
  <c r="L3891" i="1"/>
  <c r="E3891" i="1"/>
  <c r="M3891" i="1" s="1"/>
  <c r="U3890" i="1"/>
  <c r="T3890" i="1"/>
  <c r="S3890" i="1"/>
  <c r="Q3890" i="1"/>
  <c r="O3890" i="1"/>
  <c r="N3890" i="1"/>
  <c r="M3890" i="1"/>
  <c r="L3890" i="1"/>
  <c r="E3890" i="1"/>
  <c r="K3890" i="1" s="1"/>
  <c r="U3889" i="1"/>
  <c r="T3889" i="1"/>
  <c r="S3889" i="1"/>
  <c r="Q3889" i="1"/>
  <c r="O3889" i="1"/>
  <c r="E3889" i="1"/>
  <c r="K3889" i="1" s="1"/>
  <c r="U3888" i="1"/>
  <c r="T3888" i="1"/>
  <c r="S3888" i="1"/>
  <c r="Q3888" i="1"/>
  <c r="O3888" i="1"/>
  <c r="N3888" i="1"/>
  <c r="E3888" i="1"/>
  <c r="L3888" i="1" s="1"/>
  <c r="U3887" i="1"/>
  <c r="T3887" i="1"/>
  <c r="S3887" i="1"/>
  <c r="Q3887" i="1"/>
  <c r="O3887" i="1"/>
  <c r="E3887" i="1"/>
  <c r="U3886" i="1"/>
  <c r="T3886" i="1"/>
  <c r="S3886" i="1"/>
  <c r="Q3886" i="1"/>
  <c r="O3886" i="1"/>
  <c r="E3886" i="1"/>
  <c r="U3885" i="1"/>
  <c r="T3885" i="1"/>
  <c r="S3885" i="1"/>
  <c r="Q3885" i="1"/>
  <c r="O3885" i="1"/>
  <c r="N3885" i="1"/>
  <c r="M3885" i="1"/>
  <c r="L3885" i="1"/>
  <c r="E3885" i="1"/>
  <c r="K3885" i="1" s="1"/>
  <c r="U3884" i="1"/>
  <c r="T3884" i="1"/>
  <c r="S3884" i="1"/>
  <c r="Q3884" i="1"/>
  <c r="O3884" i="1"/>
  <c r="E3884" i="1"/>
  <c r="U3883" i="1"/>
  <c r="T3883" i="1"/>
  <c r="S3883" i="1"/>
  <c r="Q3883" i="1"/>
  <c r="O3883" i="1"/>
  <c r="M3883" i="1"/>
  <c r="L3883" i="1"/>
  <c r="E3883" i="1"/>
  <c r="U3882" i="1"/>
  <c r="T3882" i="1"/>
  <c r="S3882" i="1"/>
  <c r="Q3882" i="1"/>
  <c r="O3882" i="1"/>
  <c r="E3882" i="1"/>
  <c r="U3881" i="1"/>
  <c r="T3881" i="1"/>
  <c r="S3881" i="1"/>
  <c r="Q3881" i="1"/>
  <c r="O3881" i="1"/>
  <c r="E3881" i="1"/>
  <c r="U3880" i="1"/>
  <c r="T3880" i="1"/>
  <c r="S3880" i="1"/>
  <c r="Q3880" i="1"/>
  <c r="O3880" i="1"/>
  <c r="E3880" i="1"/>
  <c r="U3879" i="1"/>
  <c r="T3879" i="1"/>
  <c r="S3879" i="1"/>
  <c r="Q3879" i="1"/>
  <c r="O3879" i="1"/>
  <c r="E3879" i="1"/>
  <c r="U3878" i="1"/>
  <c r="T3878" i="1"/>
  <c r="S3878" i="1"/>
  <c r="Q3878" i="1"/>
  <c r="O3878" i="1"/>
  <c r="E3878" i="1"/>
  <c r="U3877" i="1"/>
  <c r="T3877" i="1"/>
  <c r="S3877" i="1"/>
  <c r="Q3877" i="1"/>
  <c r="O3877" i="1"/>
  <c r="E3877" i="1"/>
  <c r="U3876" i="1"/>
  <c r="T3876" i="1"/>
  <c r="S3876" i="1"/>
  <c r="Q3876" i="1"/>
  <c r="O3876" i="1"/>
  <c r="E3876" i="1"/>
  <c r="U3875" i="1"/>
  <c r="T3875" i="1"/>
  <c r="S3875" i="1"/>
  <c r="Q3875" i="1"/>
  <c r="O3875" i="1"/>
  <c r="M3875" i="1"/>
  <c r="R3875" i="1" s="1"/>
  <c r="E3875" i="1"/>
  <c r="K3875" i="1" s="1"/>
  <c r="U3874" i="1"/>
  <c r="T3874" i="1"/>
  <c r="S3874" i="1"/>
  <c r="Q3874" i="1"/>
  <c r="O3874" i="1"/>
  <c r="K3874" i="1"/>
  <c r="E3874" i="1"/>
  <c r="N3874" i="1" s="1"/>
  <c r="U3873" i="1"/>
  <c r="T3873" i="1"/>
  <c r="S3873" i="1"/>
  <c r="Q3873" i="1"/>
  <c r="O3873" i="1"/>
  <c r="K3873" i="1"/>
  <c r="E3873" i="1"/>
  <c r="N3873" i="1" s="1"/>
  <c r="U3872" i="1"/>
  <c r="T3872" i="1"/>
  <c r="S3872" i="1"/>
  <c r="Q3872" i="1"/>
  <c r="O3872" i="1"/>
  <c r="L3872" i="1"/>
  <c r="E3872" i="1"/>
  <c r="K3872" i="1" s="1"/>
  <c r="U3871" i="1"/>
  <c r="T3871" i="1"/>
  <c r="S3871" i="1"/>
  <c r="Q3871" i="1"/>
  <c r="O3871" i="1"/>
  <c r="E3871" i="1"/>
  <c r="U3870" i="1"/>
  <c r="T3870" i="1"/>
  <c r="S3870" i="1"/>
  <c r="Q3870" i="1"/>
  <c r="O3870" i="1"/>
  <c r="E3870" i="1"/>
  <c r="U3869" i="1"/>
  <c r="T3869" i="1"/>
  <c r="S3869" i="1"/>
  <c r="Q3869" i="1"/>
  <c r="O3869" i="1"/>
  <c r="K3869" i="1"/>
  <c r="E3869" i="1"/>
  <c r="U3868" i="1"/>
  <c r="T3868" i="1"/>
  <c r="S3868" i="1"/>
  <c r="Q3868" i="1"/>
  <c r="O3868" i="1"/>
  <c r="N3868" i="1"/>
  <c r="E3868" i="1"/>
  <c r="L3868" i="1" s="1"/>
  <c r="U3867" i="1"/>
  <c r="T3867" i="1"/>
  <c r="S3867" i="1"/>
  <c r="Q3867" i="1"/>
  <c r="O3867" i="1"/>
  <c r="E3867" i="1"/>
  <c r="K3867" i="1" s="1"/>
  <c r="U3866" i="1"/>
  <c r="T3866" i="1"/>
  <c r="S3866" i="1"/>
  <c r="Q3866" i="1"/>
  <c r="O3866" i="1"/>
  <c r="E3866" i="1"/>
  <c r="U3865" i="1"/>
  <c r="T3865" i="1"/>
  <c r="S3865" i="1"/>
  <c r="Q3865" i="1"/>
  <c r="O3865" i="1"/>
  <c r="E3865" i="1"/>
  <c r="U3864" i="1"/>
  <c r="T3864" i="1"/>
  <c r="S3864" i="1"/>
  <c r="Q3864" i="1"/>
  <c r="O3864" i="1"/>
  <c r="E3864" i="1"/>
  <c r="U3863" i="1"/>
  <c r="T3863" i="1"/>
  <c r="S3863" i="1"/>
  <c r="Q3863" i="1"/>
  <c r="O3863" i="1"/>
  <c r="E3863" i="1"/>
  <c r="U3862" i="1"/>
  <c r="T3862" i="1"/>
  <c r="S3862" i="1"/>
  <c r="Q3862" i="1"/>
  <c r="O3862" i="1"/>
  <c r="E3862" i="1"/>
  <c r="U3861" i="1"/>
  <c r="T3861" i="1"/>
  <c r="S3861" i="1"/>
  <c r="Q3861" i="1"/>
  <c r="O3861" i="1"/>
  <c r="N3861" i="1"/>
  <c r="E3861" i="1"/>
  <c r="K3861" i="1" s="1"/>
  <c r="U3860" i="1"/>
  <c r="T3860" i="1"/>
  <c r="S3860" i="1"/>
  <c r="Q3860" i="1"/>
  <c r="O3860" i="1"/>
  <c r="L3860" i="1"/>
  <c r="E3860" i="1"/>
  <c r="K3860" i="1" s="1"/>
  <c r="U3859" i="1"/>
  <c r="T3859" i="1"/>
  <c r="S3859" i="1"/>
  <c r="Q3859" i="1"/>
  <c r="O3859" i="1"/>
  <c r="E3859" i="1"/>
  <c r="U3858" i="1"/>
  <c r="T3858" i="1"/>
  <c r="S3858" i="1"/>
  <c r="Q3858" i="1"/>
  <c r="P3858" i="1"/>
  <c r="O3858" i="1"/>
  <c r="E3858" i="1"/>
  <c r="M3858" i="1" s="1"/>
  <c r="U3857" i="1"/>
  <c r="T3857" i="1"/>
  <c r="S3857" i="1"/>
  <c r="Q3857" i="1"/>
  <c r="O3857" i="1"/>
  <c r="M3857" i="1"/>
  <c r="L3857" i="1"/>
  <c r="E3857" i="1"/>
  <c r="N3857" i="1" s="1"/>
  <c r="U3856" i="1"/>
  <c r="T3856" i="1"/>
  <c r="S3856" i="1"/>
  <c r="Q3856" i="1"/>
  <c r="O3856" i="1"/>
  <c r="E3856" i="1"/>
  <c r="U3855" i="1"/>
  <c r="T3855" i="1"/>
  <c r="S3855" i="1"/>
  <c r="Q3855" i="1"/>
  <c r="O3855" i="1"/>
  <c r="E3855" i="1"/>
  <c r="U3854" i="1"/>
  <c r="T3854" i="1"/>
  <c r="S3854" i="1"/>
  <c r="Q3854" i="1"/>
  <c r="O3854" i="1"/>
  <c r="E3854" i="1"/>
  <c r="U3853" i="1"/>
  <c r="T3853" i="1"/>
  <c r="S3853" i="1"/>
  <c r="Q3853" i="1"/>
  <c r="O3853" i="1"/>
  <c r="N3853" i="1"/>
  <c r="E3853" i="1"/>
  <c r="U3852" i="1"/>
  <c r="T3852" i="1"/>
  <c r="S3852" i="1"/>
  <c r="Q3852" i="1"/>
  <c r="O3852" i="1"/>
  <c r="E3852" i="1"/>
  <c r="L3852" i="1" s="1"/>
  <c r="U3851" i="1"/>
  <c r="T3851" i="1"/>
  <c r="S3851" i="1"/>
  <c r="Q3851" i="1"/>
  <c r="O3851" i="1"/>
  <c r="E3851" i="1"/>
  <c r="U3850" i="1"/>
  <c r="T3850" i="1"/>
  <c r="S3850" i="1"/>
  <c r="Q3850" i="1"/>
  <c r="O3850" i="1"/>
  <c r="M3850" i="1"/>
  <c r="E3850" i="1"/>
  <c r="U3849" i="1"/>
  <c r="T3849" i="1"/>
  <c r="S3849" i="1"/>
  <c r="Q3849" i="1"/>
  <c r="O3849" i="1"/>
  <c r="E3849" i="1"/>
  <c r="K3849" i="1" s="1"/>
  <c r="U3848" i="1"/>
  <c r="T3848" i="1"/>
  <c r="S3848" i="1"/>
  <c r="Q3848" i="1"/>
  <c r="O3848" i="1"/>
  <c r="E3848" i="1"/>
  <c r="K3848" i="1" s="1"/>
  <c r="U3847" i="1"/>
  <c r="T3847" i="1"/>
  <c r="S3847" i="1"/>
  <c r="Q3847" i="1"/>
  <c r="O3847" i="1"/>
  <c r="E3847" i="1"/>
  <c r="U3846" i="1"/>
  <c r="T3846" i="1"/>
  <c r="S3846" i="1"/>
  <c r="Q3846" i="1"/>
  <c r="O3846" i="1"/>
  <c r="E3846" i="1"/>
  <c r="U3845" i="1"/>
  <c r="T3845" i="1"/>
  <c r="S3845" i="1"/>
  <c r="Q3845" i="1"/>
  <c r="O3845" i="1"/>
  <c r="N3845" i="1"/>
  <c r="L3845" i="1"/>
  <c r="E3845" i="1"/>
  <c r="U3844" i="1"/>
  <c r="T3844" i="1"/>
  <c r="S3844" i="1"/>
  <c r="Q3844" i="1"/>
  <c r="O3844" i="1"/>
  <c r="E3844" i="1"/>
  <c r="N3844" i="1" s="1"/>
  <c r="U3843" i="1"/>
  <c r="T3843" i="1"/>
  <c r="S3843" i="1"/>
  <c r="Q3843" i="1"/>
  <c r="O3843" i="1"/>
  <c r="E3843" i="1"/>
  <c r="U3842" i="1"/>
  <c r="T3842" i="1"/>
  <c r="S3842" i="1"/>
  <c r="Q3842" i="1"/>
  <c r="O3842" i="1"/>
  <c r="E3842" i="1"/>
  <c r="U3841" i="1"/>
  <c r="T3841" i="1"/>
  <c r="S3841" i="1"/>
  <c r="Q3841" i="1"/>
  <c r="O3841" i="1"/>
  <c r="E3841" i="1"/>
  <c r="U3840" i="1"/>
  <c r="T3840" i="1"/>
  <c r="S3840" i="1"/>
  <c r="Q3840" i="1"/>
  <c r="O3840" i="1"/>
  <c r="E3840" i="1"/>
  <c r="U3839" i="1"/>
  <c r="T3839" i="1"/>
  <c r="S3839" i="1"/>
  <c r="Q3839" i="1"/>
  <c r="O3839" i="1"/>
  <c r="E3839" i="1"/>
  <c r="U3838" i="1"/>
  <c r="T3838" i="1"/>
  <c r="S3838" i="1"/>
  <c r="Q3838" i="1"/>
  <c r="O3838" i="1"/>
  <c r="E3838" i="1"/>
  <c r="U3837" i="1"/>
  <c r="T3837" i="1"/>
  <c r="S3837" i="1"/>
  <c r="Q3837" i="1"/>
  <c r="O3837" i="1"/>
  <c r="E3837" i="1"/>
  <c r="M3837" i="1" s="1"/>
  <c r="R3837" i="1" s="1"/>
  <c r="U3836" i="1"/>
  <c r="T3836" i="1"/>
  <c r="S3836" i="1"/>
  <c r="Q3836" i="1"/>
  <c r="O3836" i="1"/>
  <c r="L3836" i="1"/>
  <c r="E3836" i="1"/>
  <c r="U3835" i="1"/>
  <c r="T3835" i="1"/>
  <c r="S3835" i="1"/>
  <c r="Q3835" i="1"/>
  <c r="O3835" i="1"/>
  <c r="E3835" i="1"/>
  <c r="U3834" i="1"/>
  <c r="T3834" i="1"/>
  <c r="S3834" i="1"/>
  <c r="Q3834" i="1"/>
  <c r="O3834" i="1"/>
  <c r="E3834" i="1"/>
  <c r="U3833" i="1"/>
  <c r="T3833" i="1"/>
  <c r="S3833" i="1"/>
  <c r="Q3833" i="1"/>
  <c r="O3833" i="1"/>
  <c r="E3833" i="1"/>
  <c r="U3832" i="1"/>
  <c r="T3832" i="1"/>
  <c r="S3832" i="1"/>
  <c r="Q3832" i="1"/>
  <c r="O3832" i="1"/>
  <c r="E3832" i="1"/>
  <c r="L3832" i="1" s="1"/>
  <c r="U3831" i="1"/>
  <c r="T3831" i="1"/>
  <c r="S3831" i="1"/>
  <c r="Q3831" i="1"/>
  <c r="O3831" i="1"/>
  <c r="E3831" i="1"/>
  <c r="U3830" i="1"/>
  <c r="T3830" i="1"/>
  <c r="S3830" i="1"/>
  <c r="Q3830" i="1"/>
  <c r="O3830" i="1"/>
  <c r="M3830" i="1"/>
  <c r="E3830" i="1"/>
  <c r="U3829" i="1"/>
  <c r="T3829" i="1"/>
  <c r="S3829" i="1"/>
  <c r="Q3829" i="1"/>
  <c r="O3829" i="1"/>
  <c r="K3829" i="1"/>
  <c r="E3829" i="1"/>
  <c r="L3829" i="1" s="1"/>
  <c r="U3828" i="1"/>
  <c r="T3828" i="1"/>
  <c r="S3828" i="1"/>
  <c r="Q3828" i="1"/>
  <c r="O3828" i="1"/>
  <c r="N3828" i="1"/>
  <c r="M3828" i="1"/>
  <c r="K3828" i="1"/>
  <c r="E3828" i="1"/>
  <c r="L3828" i="1" s="1"/>
  <c r="U3827" i="1"/>
  <c r="T3827" i="1"/>
  <c r="S3827" i="1"/>
  <c r="Q3827" i="1"/>
  <c r="O3827" i="1"/>
  <c r="E3827" i="1"/>
  <c r="U3826" i="1"/>
  <c r="T3826" i="1"/>
  <c r="S3826" i="1"/>
  <c r="Q3826" i="1"/>
  <c r="O3826" i="1"/>
  <c r="L3826" i="1"/>
  <c r="E3826" i="1"/>
  <c r="U3825" i="1"/>
  <c r="T3825" i="1"/>
  <c r="S3825" i="1"/>
  <c r="Q3825" i="1"/>
  <c r="O3825" i="1"/>
  <c r="N3825" i="1"/>
  <c r="M3825" i="1"/>
  <c r="E3825" i="1"/>
  <c r="U3824" i="1"/>
  <c r="T3824" i="1"/>
  <c r="S3824" i="1"/>
  <c r="Q3824" i="1"/>
  <c r="O3824" i="1"/>
  <c r="L3824" i="1"/>
  <c r="E3824" i="1"/>
  <c r="N3824" i="1" s="1"/>
  <c r="U3823" i="1"/>
  <c r="T3823" i="1"/>
  <c r="S3823" i="1"/>
  <c r="Q3823" i="1"/>
  <c r="O3823" i="1"/>
  <c r="N3823" i="1"/>
  <c r="E3823" i="1"/>
  <c r="U3822" i="1"/>
  <c r="T3822" i="1"/>
  <c r="S3822" i="1"/>
  <c r="Q3822" i="1"/>
  <c r="O3822" i="1"/>
  <c r="N3822" i="1"/>
  <c r="E3822" i="1"/>
  <c r="K3822" i="1" s="1"/>
  <c r="U3821" i="1"/>
  <c r="T3821" i="1"/>
  <c r="S3821" i="1"/>
  <c r="Q3821" i="1"/>
  <c r="O3821" i="1"/>
  <c r="E3821" i="1"/>
  <c r="U3820" i="1"/>
  <c r="T3820" i="1"/>
  <c r="S3820" i="1"/>
  <c r="Q3820" i="1"/>
  <c r="O3820" i="1"/>
  <c r="E3820" i="1"/>
  <c r="U3819" i="1"/>
  <c r="T3819" i="1"/>
  <c r="S3819" i="1"/>
  <c r="Q3819" i="1"/>
  <c r="O3819" i="1"/>
  <c r="E3819" i="1"/>
  <c r="U3818" i="1"/>
  <c r="T3818" i="1"/>
  <c r="S3818" i="1"/>
  <c r="Q3818" i="1"/>
  <c r="O3818" i="1"/>
  <c r="E3818" i="1"/>
  <c r="U3817" i="1"/>
  <c r="T3817" i="1"/>
  <c r="S3817" i="1"/>
  <c r="Q3817" i="1"/>
  <c r="O3817" i="1"/>
  <c r="E3817" i="1"/>
  <c r="U3816" i="1"/>
  <c r="T3816" i="1"/>
  <c r="S3816" i="1"/>
  <c r="Q3816" i="1"/>
  <c r="O3816" i="1"/>
  <c r="E3816" i="1"/>
  <c r="N3816" i="1" s="1"/>
  <c r="U3815" i="1"/>
  <c r="T3815" i="1"/>
  <c r="S3815" i="1"/>
  <c r="Q3815" i="1"/>
  <c r="O3815" i="1"/>
  <c r="E3815" i="1"/>
  <c r="U3814" i="1"/>
  <c r="T3814" i="1"/>
  <c r="S3814" i="1"/>
  <c r="Q3814" i="1"/>
  <c r="O3814" i="1"/>
  <c r="E3814" i="1"/>
  <c r="U3813" i="1"/>
  <c r="T3813" i="1"/>
  <c r="S3813" i="1"/>
  <c r="Q3813" i="1"/>
  <c r="O3813" i="1"/>
  <c r="N3813" i="1"/>
  <c r="M3813" i="1"/>
  <c r="L3813" i="1"/>
  <c r="E3813" i="1"/>
  <c r="K3813" i="1" s="1"/>
  <c r="U3812" i="1"/>
  <c r="T3812" i="1"/>
  <c r="S3812" i="1"/>
  <c r="Q3812" i="1"/>
  <c r="O3812" i="1"/>
  <c r="E3812" i="1"/>
  <c r="U3811" i="1"/>
  <c r="T3811" i="1"/>
  <c r="S3811" i="1"/>
  <c r="Q3811" i="1"/>
  <c r="O3811" i="1"/>
  <c r="E3811" i="1"/>
  <c r="L3811" i="1" s="1"/>
  <c r="U3810" i="1"/>
  <c r="T3810" i="1"/>
  <c r="S3810" i="1"/>
  <c r="Q3810" i="1"/>
  <c r="O3810" i="1"/>
  <c r="E3810" i="1"/>
  <c r="U3809" i="1"/>
  <c r="T3809" i="1"/>
  <c r="S3809" i="1"/>
  <c r="Q3809" i="1"/>
  <c r="O3809" i="1"/>
  <c r="R3809" i="1" s="1"/>
  <c r="N3809" i="1"/>
  <c r="K3809" i="1"/>
  <c r="E3809" i="1"/>
  <c r="M3809" i="1" s="1"/>
  <c r="U3808" i="1"/>
  <c r="T3808" i="1"/>
  <c r="S3808" i="1"/>
  <c r="Q3808" i="1"/>
  <c r="O3808" i="1"/>
  <c r="L3808" i="1"/>
  <c r="E3808" i="1"/>
  <c r="K3808" i="1" s="1"/>
  <c r="U3807" i="1"/>
  <c r="T3807" i="1"/>
  <c r="S3807" i="1"/>
  <c r="Q3807" i="1"/>
  <c r="O3807" i="1"/>
  <c r="E3807" i="1"/>
  <c r="M3807" i="1" s="1"/>
  <c r="U3806" i="1"/>
  <c r="T3806" i="1"/>
  <c r="S3806" i="1"/>
  <c r="Q3806" i="1"/>
  <c r="O3806" i="1"/>
  <c r="N3806" i="1"/>
  <c r="L3806" i="1"/>
  <c r="K3806" i="1"/>
  <c r="E3806" i="1"/>
  <c r="M3806" i="1" s="1"/>
  <c r="U3805" i="1"/>
  <c r="T3805" i="1"/>
  <c r="S3805" i="1"/>
  <c r="Q3805" i="1"/>
  <c r="O3805" i="1"/>
  <c r="N3805" i="1"/>
  <c r="E3805" i="1"/>
  <c r="U3804" i="1"/>
  <c r="T3804" i="1"/>
  <c r="S3804" i="1"/>
  <c r="Q3804" i="1"/>
  <c r="O3804" i="1"/>
  <c r="E3804" i="1"/>
  <c r="N3804" i="1" s="1"/>
  <c r="U3803" i="1"/>
  <c r="T3803" i="1"/>
  <c r="S3803" i="1"/>
  <c r="Q3803" i="1"/>
  <c r="O3803" i="1"/>
  <c r="E3803" i="1"/>
  <c r="M3803" i="1" s="1"/>
  <c r="U3802" i="1"/>
  <c r="T3802" i="1"/>
  <c r="S3802" i="1"/>
  <c r="Q3802" i="1"/>
  <c r="O3802" i="1"/>
  <c r="M3802" i="1"/>
  <c r="L3802" i="1"/>
  <c r="E3802" i="1"/>
  <c r="N3802" i="1" s="1"/>
  <c r="U3801" i="1"/>
  <c r="T3801" i="1"/>
  <c r="S3801" i="1"/>
  <c r="Q3801" i="1"/>
  <c r="O3801" i="1"/>
  <c r="N3801" i="1"/>
  <c r="E3801" i="1"/>
  <c r="U3800" i="1"/>
  <c r="T3800" i="1"/>
  <c r="S3800" i="1"/>
  <c r="Q3800" i="1"/>
  <c r="O3800" i="1"/>
  <c r="L3800" i="1"/>
  <c r="E3800" i="1"/>
  <c r="U3799" i="1"/>
  <c r="T3799" i="1"/>
  <c r="S3799" i="1"/>
  <c r="Q3799" i="1"/>
  <c r="O3799" i="1"/>
  <c r="R3799" i="1" s="1"/>
  <c r="N3799" i="1"/>
  <c r="E3799" i="1"/>
  <c r="M3799" i="1" s="1"/>
  <c r="U3798" i="1"/>
  <c r="T3798" i="1"/>
  <c r="S3798" i="1"/>
  <c r="Q3798" i="1"/>
  <c r="O3798" i="1"/>
  <c r="L3798" i="1"/>
  <c r="E3798" i="1"/>
  <c r="U3797" i="1"/>
  <c r="T3797" i="1"/>
  <c r="S3797" i="1"/>
  <c r="Q3797" i="1"/>
  <c r="O3797" i="1"/>
  <c r="E3797" i="1"/>
  <c r="U3796" i="1"/>
  <c r="T3796" i="1"/>
  <c r="S3796" i="1"/>
  <c r="Q3796" i="1"/>
  <c r="O3796" i="1"/>
  <c r="N3796" i="1"/>
  <c r="K3796" i="1"/>
  <c r="E3796" i="1"/>
  <c r="U3795" i="1"/>
  <c r="T3795" i="1"/>
  <c r="S3795" i="1"/>
  <c r="Q3795" i="1"/>
  <c r="O3795" i="1"/>
  <c r="E3795" i="1"/>
  <c r="U3794" i="1"/>
  <c r="T3794" i="1"/>
  <c r="S3794" i="1"/>
  <c r="Q3794" i="1"/>
  <c r="O3794" i="1"/>
  <c r="E3794" i="1"/>
  <c r="U3793" i="1"/>
  <c r="T3793" i="1"/>
  <c r="S3793" i="1"/>
  <c r="Q3793" i="1"/>
  <c r="O3793" i="1"/>
  <c r="E3793" i="1"/>
  <c r="L3793" i="1" s="1"/>
  <c r="U3792" i="1"/>
  <c r="T3792" i="1"/>
  <c r="S3792" i="1"/>
  <c r="Q3792" i="1"/>
  <c r="O3792" i="1"/>
  <c r="E3792" i="1"/>
  <c r="U3791" i="1"/>
  <c r="T3791" i="1"/>
  <c r="S3791" i="1"/>
  <c r="Q3791" i="1"/>
  <c r="O3791" i="1"/>
  <c r="E3791" i="1"/>
  <c r="U3790" i="1"/>
  <c r="T3790" i="1"/>
  <c r="S3790" i="1"/>
  <c r="Q3790" i="1"/>
  <c r="O3790" i="1"/>
  <c r="E3790" i="1"/>
  <c r="N3790" i="1" s="1"/>
  <c r="U3789" i="1"/>
  <c r="T3789" i="1"/>
  <c r="S3789" i="1"/>
  <c r="Q3789" i="1"/>
  <c r="O3789" i="1"/>
  <c r="E3789" i="1"/>
  <c r="U3788" i="1"/>
  <c r="T3788" i="1"/>
  <c r="S3788" i="1"/>
  <c r="Q3788" i="1"/>
  <c r="O3788" i="1"/>
  <c r="E3788" i="1"/>
  <c r="N3788" i="1" s="1"/>
  <c r="U3787" i="1"/>
  <c r="T3787" i="1"/>
  <c r="S3787" i="1"/>
  <c r="Q3787" i="1"/>
  <c r="O3787" i="1"/>
  <c r="E3787" i="1"/>
  <c r="U3786" i="1"/>
  <c r="T3786" i="1"/>
  <c r="S3786" i="1"/>
  <c r="Q3786" i="1"/>
  <c r="O3786" i="1"/>
  <c r="E3786" i="1"/>
  <c r="U3785" i="1"/>
  <c r="T3785" i="1"/>
  <c r="S3785" i="1"/>
  <c r="Q3785" i="1"/>
  <c r="O3785" i="1"/>
  <c r="M3785" i="1"/>
  <c r="E3785" i="1"/>
  <c r="U3784" i="1"/>
  <c r="T3784" i="1"/>
  <c r="S3784" i="1"/>
  <c r="Q3784" i="1"/>
  <c r="O3784" i="1"/>
  <c r="E3784" i="1"/>
  <c r="U3783" i="1"/>
  <c r="T3783" i="1"/>
  <c r="S3783" i="1"/>
  <c r="Q3783" i="1"/>
  <c r="O3783" i="1"/>
  <c r="E3783" i="1"/>
  <c r="U3782" i="1"/>
  <c r="T3782" i="1"/>
  <c r="S3782" i="1"/>
  <c r="Q3782" i="1"/>
  <c r="O3782" i="1"/>
  <c r="M3782" i="1"/>
  <c r="E3782" i="1"/>
  <c r="N3782" i="1" s="1"/>
  <c r="U3781" i="1"/>
  <c r="T3781" i="1"/>
  <c r="S3781" i="1"/>
  <c r="Q3781" i="1"/>
  <c r="O3781" i="1"/>
  <c r="M3781" i="1"/>
  <c r="L3781" i="1"/>
  <c r="E3781" i="1"/>
  <c r="K3781" i="1" s="1"/>
  <c r="U3780" i="1"/>
  <c r="T3780" i="1"/>
  <c r="S3780" i="1"/>
  <c r="Q3780" i="1"/>
  <c r="O3780" i="1"/>
  <c r="E3780" i="1"/>
  <c r="U3779" i="1"/>
  <c r="T3779" i="1"/>
  <c r="S3779" i="1"/>
  <c r="Q3779" i="1"/>
  <c r="O3779" i="1"/>
  <c r="L3779" i="1"/>
  <c r="K3779" i="1"/>
  <c r="E3779" i="1"/>
  <c r="U3778" i="1"/>
  <c r="T3778" i="1"/>
  <c r="S3778" i="1"/>
  <c r="Q3778" i="1"/>
  <c r="O3778" i="1"/>
  <c r="E3778" i="1"/>
  <c r="U3777" i="1"/>
  <c r="T3777" i="1"/>
  <c r="S3777" i="1"/>
  <c r="Q3777" i="1"/>
  <c r="O3777" i="1"/>
  <c r="E3777" i="1"/>
  <c r="U3776" i="1"/>
  <c r="T3776" i="1"/>
  <c r="S3776" i="1"/>
  <c r="Q3776" i="1"/>
  <c r="O3776" i="1"/>
  <c r="E3776" i="1"/>
  <c r="N3776" i="1" s="1"/>
  <c r="U3775" i="1"/>
  <c r="T3775" i="1"/>
  <c r="S3775" i="1"/>
  <c r="Q3775" i="1"/>
  <c r="O3775" i="1"/>
  <c r="E3775" i="1"/>
  <c r="U3774" i="1"/>
  <c r="T3774" i="1"/>
  <c r="S3774" i="1"/>
  <c r="Q3774" i="1"/>
  <c r="O3774" i="1"/>
  <c r="E3774" i="1"/>
  <c r="U3773" i="1"/>
  <c r="T3773" i="1"/>
  <c r="S3773" i="1"/>
  <c r="Q3773" i="1"/>
  <c r="O3773" i="1"/>
  <c r="E3773" i="1"/>
  <c r="U3772" i="1"/>
  <c r="T3772" i="1"/>
  <c r="S3772" i="1"/>
  <c r="Q3772" i="1"/>
  <c r="O3772" i="1"/>
  <c r="E3772" i="1"/>
  <c r="U3771" i="1"/>
  <c r="T3771" i="1"/>
  <c r="S3771" i="1"/>
  <c r="Q3771" i="1"/>
  <c r="O3771" i="1"/>
  <c r="N3771" i="1"/>
  <c r="M3771" i="1"/>
  <c r="P3771" i="1" s="1"/>
  <c r="K3771" i="1"/>
  <c r="E3771" i="1"/>
  <c r="L3771" i="1" s="1"/>
  <c r="U3770" i="1"/>
  <c r="T3770" i="1"/>
  <c r="S3770" i="1"/>
  <c r="Q3770" i="1"/>
  <c r="O3770" i="1"/>
  <c r="N3770" i="1"/>
  <c r="M3770" i="1"/>
  <c r="P3770" i="1" s="1"/>
  <c r="E3770" i="1"/>
  <c r="K3770" i="1" s="1"/>
  <c r="U3769" i="1"/>
  <c r="T3769" i="1"/>
  <c r="S3769" i="1"/>
  <c r="Q3769" i="1"/>
  <c r="O3769" i="1"/>
  <c r="E3769" i="1"/>
  <c r="U3768" i="1"/>
  <c r="T3768" i="1"/>
  <c r="S3768" i="1"/>
  <c r="Q3768" i="1"/>
  <c r="O3768" i="1"/>
  <c r="N3768" i="1"/>
  <c r="E3768" i="1"/>
  <c r="K3768" i="1" s="1"/>
  <c r="U3767" i="1"/>
  <c r="T3767" i="1"/>
  <c r="S3767" i="1"/>
  <c r="Q3767" i="1"/>
  <c r="O3767" i="1"/>
  <c r="E3767" i="1"/>
  <c r="U3766" i="1"/>
  <c r="T3766" i="1"/>
  <c r="S3766" i="1"/>
  <c r="Q3766" i="1"/>
  <c r="O3766" i="1"/>
  <c r="N3766" i="1"/>
  <c r="E3766" i="1"/>
  <c r="U3765" i="1"/>
  <c r="T3765" i="1"/>
  <c r="S3765" i="1"/>
  <c r="Q3765" i="1"/>
  <c r="O3765" i="1"/>
  <c r="L3765" i="1"/>
  <c r="E3765" i="1"/>
  <c r="U3764" i="1"/>
  <c r="T3764" i="1"/>
  <c r="S3764" i="1"/>
  <c r="Q3764" i="1"/>
  <c r="O3764" i="1"/>
  <c r="E3764" i="1"/>
  <c r="N3764" i="1" s="1"/>
  <c r="U3763" i="1"/>
  <c r="T3763" i="1"/>
  <c r="S3763" i="1"/>
  <c r="Q3763" i="1"/>
  <c r="O3763" i="1"/>
  <c r="E3763" i="1"/>
  <c r="N3763" i="1" s="1"/>
  <c r="U3762" i="1"/>
  <c r="T3762" i="1"/>
  <c r="S3762" i="1"/>
  <c r="R3762" i="1"/>
  <c r="Q3762" i="1"/>
  <c r="P3762" i="1"/>
  <c r="O3762" i="1"/>
  <c r="N3762" i="1"/>
  <c r="M3762" i="1"/>
  <c r="E3762" i="1"/>
  <c r="K3762" i="1" s="1"/>
  <c r="U3761" i="1"/>
  <c r="T3761" i="1"/>
  <c r="S3761" i="1"/>
  <c r="Q3761" i="1"/>
  <c r="O3761" i="1"/>
  <c r="E3761" i="1"/>
  <c r="U3760" i="1"/>
  <c r="T3760" i="1"/>
  <c r="S3760" i="1"/>
  <c r="Q3760" i="1"/>
  <c r="O3760" i="1"/>
  <c r="L3760" i="1"/>
  <c r="E3760" i="1"/>
  <c r="M3760" i="1" s="1"/>
  <c r="P3760" i="1" s="1"/>
  <c r="U3759" i="1"/>
  <c r="T3759" i="1"/>
  <c r="S3759" i="1"/>
  <c r="Q3759" i="1"/>
  <c r="O3759" i="1"/>
  <c r="E3759" i="1"/>
  <c r="U3758" i="1"/>
  <c r="T3758" i="1"/>
  <c r="S3758" i="1"/>
  <c r="Q3758" i="1"/>
  <c r="O3758" i="1"/>
  <c r="M3758" i="1"/>
  <c r="P3758" i="1" s="1"/>
  <c r="E3758" i="1"/>
  <c r="U3757" i="1"/>
  <c r="T3757" i="1"/>
  <c r="S3757" i="1"/>
  <c r="R3757" i="1"/>
  <c r="Q3757" i="1"/>
  <c r="O3757" i="1"/>
  <c r="N3757" i="1"/>
  <c r="M3757" i="1"/>
  <c r="L3757" i="1"/>
  <c r="E3757" i="1"/>
  <c r="K3757" i="1" s="1"/>
  <c r="U3756" i="1"/>
  <c r="T3756" i="1"/>
  <c r="S3756" i="1"/>
  <c r="Q3756" i="1"/>
  <c r="O3756" i="1"/>
  <c r="K3756" i="1"/>
  <c r="E3756" i="1"/>
  <c r="U3755" i="1"/>
  <c r="T3755" i="1"/>
  <c r="S3755" i="1"/>
  <c r="Q3755" i="1"/>
  <c r="O3755" i="1"/>
  <c r="M3755" i="1"/>
  <c r="P3755" i="1" s="1"/>
  <c r="L3755" i="1"/>
  <c r="E3755" i="1"/>
  <c r="N3755" i="1" s="1"/>
  <c r="U3754" i="1"/>
  <c r="T3754" i="1"/>
  <c r="S3754" i="1"/>
  <c r="Q3754" i="1"/>
  <c r="O3754" i="1"/>
  <c r="E3754" i="1"/>
  <c r="U3753" i="1"/>
  <c r="T3753" i="1"/>
  <c r="S3753" i="1"/>
  <c r="Q3753" i="1"/>
  <c r="O3753" i="1"/>
  <c r="K3753" i="1"/>
  <c r="E3753" i="1"/>
  <c r="U3752" i="1"/>
  <c r="T3752" i="1"/>
  <c r="S3752" i="1"/>
  <c r="Q3752" i="1"/>
  <c r="O3752" i="1"/>
  <c r="N3752" i="1"/>
  <c r="E3752" i="1"/>
  <c r="U3751" i="1"/>
  <c r="T3751" i="1"/>
  <c r="S3751" i="1"/>
  <c r="Q3751" i="1"/>
  <c r="O3751" i="1"/>
  <c r="E3751" i="1"/>
  <c r="U3750" i="1"/>
  <c r="T3750" i="1"/>
  <c r="S3750" i="1"/>
  <c r="Q3750" i="1"/>
  <c r="O3750" i="1"/>
  <c r="E3750" i="1"/>
  <c r="U3749" i="1"/>
  <c r="T3749" i="1"/>
  <c r="S3749" i="1"/>
  <c r="Q3749" i="1"/>
  <c r="O3749" i="1"/>
  <c r="E3749" i="1"/>
  <c r="U3748" i="1"/>
  <c r="T3748" i="1"/>
  <c r="S3748" i="1"/>
  <c r="Q3748" i="1"/>
  <c r="O3748" i="1"/>
  <c r="N3748" i="1"/>
  <c r="M3748" i="1"/>
  <c r="E3748" i="1"/>
  <c r="L3748" i="1" s="1"/>
  <c r="U3747" i="1"/>
  <c r="T3747" i="1"/>
  <c r="S3747" i="1"/>
  <c r="Q3747" i="1"/>
  <c r="O3747" i="1"/>
  <c r="K3747" i="1"/>
  <c r="E3747" i="1"/>
  <c r="U3746" i="1"/>
  <c r="T3746" i="1"/>
  <c r="S3746" i="1"/>
  <c r="Q3746" i="1"/>
  <c r="O3746" i="1"/>
  <c r="E3746" i="1"/>
  <c r="U3745" i="1"/>
  <c r="T3745" i="1"/>
  <c r="S3745" i="1"/>
  <c r="R3745" i="1"/>
  <c r="Q3745" i="1"/>
  <c r="O3745" i="1"/>
  <c r="N3745" i="1"/>
  <c r="M3745" i="1"/>
  <c r="K3745" i="1"/>
  <c r="E3745" i="1"/>
  <c r="L3745" i="1" s="1"/>
  <c r="U3744" i="1"/>
  <c r="T3744" i="1"/>
  <c r="S3744" i="1"/>
  <c r="Q3744" i="1"/>
  <c r="O3744" i="1"/>
  <c r="E3744" i="1"/>
  <c r="U3743" i="1"/>
  <c r="T3743" i="1"/>
  <c r="S3743" i="1"/>
  <c r="Q3743" i="1"/>
  <c r="O3743" i="1"/>
  <c r="E3743" i="1"/>
  <c r="U3742" i="1"/>
  <c r="T3742" i="1"/>
  <c r="S3742" i="1"/>
  <c r="Q3742" i="1"/>
  <c r="O3742" i="1"/>
  <c r="L3742" i="1"/>
  <c r="E3742" i="1"/>
  <c r="U3741" i="1"/>
  <c r="T3741" i="1"/>
  <c r="S3741" i="1"/>
  <c r="Q3741" i="1"/>
  <c r="O3741" i="1"/>
  <c r="K3741" i="1"/>
  <c r="E3741" i="1"/>
  <c r="U3740" i="1"/>
  <c r="T3740" i="1"/>
  <c r="S3740" i="1"/>
  <c r="Q3740" i="1"/>
  <c r="O3740" i="1"/>
  <c r="N3740" i="1"/>
  <c r="M3740" i="1"/>
  <c r="R3740" i="1" s="1"/>
  <c r="E3740" i="1"/>
  <c r="L3740" i="1" s="1"/>
  <c r="U3739" i="1"/>
  <c r="T3739" i="1"/>
  <c r="S3739" i="1"/>
  <c r="Q3739" i="1"/>
  <c r="O3739" i="1"/>
  <c r="N3739" i="1"/>
  <c r="E3739" i="1"/>
  <c r="U3738" i="1"/>
  <c r="T3738" i="1"/>
  <c r="S3738" i="1"/>
  <c r="Q3738" i="1"/>
  <c r="O3738" i="1"/>
  <c r="E3738" i="1"/>
  <c r="N3738" i="1" s="1"/>
  <c r="U3737" i="1"/>
  <c r="T3737" i="1"/>
  <c r="S3737" i="1"/>
  <c r="R3737" i="1"/>
  <c r="Q3737" i="1"/>
  <c r="O3737" i="1"/>
  <c r="N3737" i="1"/>
  <c r="L3737" i="1"/>
  <c r="K3737" i="1"/>
  <c r="E3737" i="1"/>
  <c r="M3737" i="1" s="1"/>
  <c r="U3736" i="1"/>
  <c r="T3736" i="1"/>
  <c r="S3736" i="1"/>
  <c r="Q3736" i="1"/>
  <c r="O3736" i="1"/>
  <c r="N3736" i="1"/>
  <c r="M3736" i="1"/>
  <c r="L3736" i="1"/>
  <c r="K3736" i="1"/>
  <c r="E3736" i="1"/>
  <c r="U3735" i="1"/>
  <c r="T3735" i="1"/>
  <c r="S3735" i="1"/>
  <c r="Q3735" i="1"/>
  <c r="O3735" i="1"/>
  <c r="E3735" i="1"/>
  <c r="U3734" i="1"/>
  <c r="T3734" i="1"/>
  <c r="S3734" i="1"/>
  <c r="Q3734" i="1"/>
  <c r="O3734" i="1"/>
  <c r="E3734" i="1"/>
  <c r="U3733" i="1"/>
  <c r="T3733" i="1"/>
  <c r="S3733" i="1"/>
  <c r="Q3733" i="1"/>
  <c r="O3733" i="1"/>
  <c r="E3733" i="1"/>
  <c r="U3732" i="1"/>
  <c r="T3732" i="1"/>
  <c r="S3732" i="1"/>
  <c r="Q3732" i="1"/>
  <c r="O3732" i="1"/>
  <c r="E3732" i="1"/>
  <c r="L3732" i="1" s="1"/>
  <c r="U3731" i="1"/>
  <c r="T3731" i="1"/>
  <c r="S3731" i="1"/>
  <c r="Q3731" i="1"/>
  <c r="O3731" i="1"/>
  <c r="M3731" i="1"/>
  <c r="E3731" i="1"/>
  <c r="N3731" i="1" s="1"/>
  <c r="U3730" i="1"/>
  <c r="T3730" i="1"/>
  <c r="S3730" i="1"/>
  <c r="Q3730" i="1"/>
  <c r="O3730" i="1"/>
  <c r="E3730" i="1"/>
  <c r="U3729" i="1"/>
  <c r="T3729" i="1"/>
  <c r="S3729" i="1"/>
  <c r="Q3729" i="1"/>
  <c r="O3729" i="1"/>
  <c r="L3729" i="1"/>
  <c r="E3729" i="1"/>
  <c r="U3728" i="1"/>
  <c r="T3728" i="1"/>
  <c r="S3728" i="1"/>
  <c r="Q3728" i="1"/>
  <c r="O3728" i="1"/>
  <c r="E3728" i="1"/>
  <c r="U3727" i="1"/>
  <c r="T3727" i="1"/>
  <c r="S3727" i="1"/>
  <c r="Q3727" i="1"/>
  <c r="O3727" i="1"/>
  <c r="N3727" i="1"/>
  <c r="E3727" i="1"/>
  <c r="U3726" i="1"/>
  <c r="T3726" i="1"/>
  <c r="S3726" i="1"/>
  <c r="Q3726" i="1"/>
  <c r="O3726" i="1"/>
  <c r="L3726" i="1"/>
  <c r="K3726" i="1"/>
  <c r="E3726" i="1"/>
  <c r="U3725" i="1"/>
  <c r="T3725" i="1"/>
  <c r="S3725" i="1"/>
  <c r="Q3725" i="1"/>
  <c r="O3725" i="1"/>
  <c r="E3725" i="1"/>
  <c r="U3724" i="1"/>
  <c r="T3724" i="1"/>
  <c r="S3724" i="1"/>
  <c r="Q3724" i="1"/>
  <c r="O3724" i="1"/>
  <c r="E3724" i="1"/>
  <c r="U3723" i="1"/>
  <c r="T3723" i="1"/>
  <c r="S3723" i="1"/>
  <c r="Q3723" i="1"/>
  <c r="O3723" i="1"/>
  <c r="M3723" i="1"/>
  <c r="E3723" i="1"/>
  <c r="U3722" i="1"/>
  <c r="T3722" i="1"/>
  <c r="S3722" i="1"/>
  <c r="Q3722" i="1"/>
  <c r="O3722" i="1"/>
  <c r="E3722" i="1"/>
  <c r="U3721" i="1"/>
  <c r="T3721" i="1"/>
  <c r="S3721" i="1"/>
  <c r="Q3721" i="1"/>
  <c r="O3721" i="1"/>
  <c r="L3721" i="1"/>
  <c r="E3721" i="1"/>
  <c r="U3720" i="1"/>
  <c r="T3720" i="1"/>
  <c r="S3720" i="1"/>
  <c r="Q3720" i="1"/>
  <c r="O3720" i="1"/>
  <c r="N3720" i="1"/>
  <c r="M3720" i="1"/>
  <c r="K3720" i="1"/>
  <c r="E3720" i="1"/>
  <c r="L3720" i="1" s="1"/>
  <c r="U3719" i="1"/>
  <c r="T3719" i="1"/>
  <c r="S3719" i="1"/>
  <c r="Q3719" i="1"/>
  <c r="O3719" i="1"/>
  <c r="E3719" i="1"/>
  <c r="U3718" i="1"/>
  <c r="T3718" i="1"/>
  <c r="S3718" i="1"/>
  <c r="Q3718" i="1"/>
  <c r="O3718" i="1"/>
  <c r="N3718" i="1"/>
  <c r="E3718" i="1"/>
  <c r="U3717" i="1"/>
  <c r="T3717" i="1"/>
  <c r="S3717" i="1"/>
  <c r="Q3717" i="1"/>
  <c r="O3717" i="1"/>
  <c r="E3717" i="1"/>
  <c r="U3716" i="1"/>
  <c r="T3716" i="1"/>
  <c r="S3716" i="1"/>
  <c r="Q3716" i="1"/>
  <c r="O3716" i="1"/>
  <c r="L3716" i="1"/>
  <c r="E3716" i="1"/>
  <c r="U3715" i="1"/>
  <c r="T3715" i="1"/>
  <c r="S3715" i="1"/>
  <c r="Q3715" i="1"/>
  <c r="O3715" i="1"/>
  <c r="E3715" i="1"/>
  <c r="U3714" i="1"/>
  <c r="T3714" i="1"/>
  <c r="S3714" i="1"/>
  <c r="Q3714" i="1"/>
  <c r="O3714" i="1"/>
  <c r="E3714" i="1"/>
  <c r="U3713" i="1"/>
  <c r="T3713" i="1"/>
  <c r="S3713" i="1"/>
  <c r="Q3713" i="1"/>
  <c r="O3713" i="1"/>
  <c r="E3713" i="1"/>
  <c r="U3712" i="1"/>
  <c r="T3712" i="1"/>
  <c r="S3712" i="1"/>
  <c r="Q3712" i="1"/>
  <c r="O3712" i="1"/>
  <c r="M3712" i="1"/>
  <c r="P3712" i="1" s="1"/>
  <c r="K3712" i="1"/>
  <c r="E3712" i="1"/>
  <c r="U3711" i="1"/>
  <c r="T3711" i="1"/>
  <c r="S3711" i="1"/>
  <c r="Q3711" i="1"/>
  <c r="O3711" i="1"/>
  <c r="E3711" i="1"/>
  <c r="K3711" i="1" s="1"/>
  <c r="U3710" i="1"/>
  <c r="T3710" i="1"/>
  <c r="S3710" i="1"/>
  <c r="Q3710" i="1"/>
  <c r="O3710" i="1"/>
  <c r="E3710" i="1"/>
  <c r="N3710" i="1" s="1"/>
  <c r="U3709" i="1"/>
  <c r="T3709" i="1"/>
  <c r="S3709" i="1"/>
  <c r="Q3709" i="1"/>
  <c r="O3709" i="1"/>
  <c r="E3709" i="1"/>
  <c r="U3708" i="1"/>
  <c r="T3708" i="1"/>
  <c r="S3708" i="1"/>
  <c r="Q3708" i="1"/>
  <c r="O3708" i="1"/>
  <c r="E3708" i="1"/>
  <c r="U3707" i="1"/>
  <c r="T3707" i="1"/>
  <c r="S3707" i="1"/>
  <c r="Q3707" i="1"/>
  <c r="O3707" i="1"/>
  <c r="M3707" i="1"/>
  <c r="P3707" i="1" s="1"/>
  <c r="K3707" i="1"/>
  <c r="E3707" i="1"/>
  <c r="U3706" i="1"/>
  <c r="T3706" i="1"/>
  <c r="S3706" i="1"/>
  <c r="Q3706" i="1"/>
  <c r="O3706" i="1"/>
  <c r="E3706" i="1"/>
  <c r="U3705" i="1"/>
  <c r="T3705" i="1"/>
  <c r="S3705" i="1"/>
  <c r="Q3705" i="1"/>
  <c r="O3705" i="1"/>
  <c r="E3705" i="1"/>
  <c r="U3704" i="1"/>
  <c r="T3704" i="1"/>
  <c r="S3704" i="1"/>
  <c r="Q3704" i="1"/>
  <c r="O3704" i="1"/>
  <c r="K3704" i="1"/>
  <c r="E3704" i="1"/>
  <c r="U3703" i="1"/>
  <c r="T3703" i="1"/>
  <c r="S3703" i="1"/>
  <c r="Q3703" i="1"/>
  <c r="O3703" i="1"/>
  <c r="N3703" i="1"/>
  <c r="E3703" i="1"/>
  <c r="U3702" i="1"/>
  <c r="T3702" i="1"/>
  <c r="S3702" i="1"/>
  <c r="Q3702" i="1"/>
  <c r="O3702" i="1"/>
  <c r="N3702" i="1"/>
  <c r="E3702" i="1"/>
  <c r="U3701" i="1"/>
  <c r="T3701" i="1"/>
  <c r="S3701" i="1"/>
  <c r="Q3701" i="1"/>
  <c r="O3701" i="1"/>
  <c r="E3701" i="1"/>
  <c r="U3700" i="1"/>
  <c r="T3700" i="1"/>
  <c r="S3700" i="1"/>
  <c r="Q3700" i="1"/>
  <c r="O3700" i="1"/>
  <c r="E3700" i="1"/>
  <c r="U3699" i="1"/>
  <c r="T3699" i="1"/>
  <c r="S3699" i="1"/>
  <c r="Q3699" i="1"/>
  <c r="O3699" i="1"/>
  <c r="N3699" i="1"/>
  <c r="M3699" i="1"/>
  <c r="E3699" i="1"/>
  <c r="U3698" i="1"/>
  <c r="T3698" i="1"/>
  <c r="S3698" i="1"/>
  <c r="Q3698" i="1"/>
  <c r="O3698" i="1"/>
  <c r="K3698" i="1"/>
  <c r="E3698" i="1"/>
  <c r="U3697" i="1"/>
  <c r="T3697" i="1"/>
  <c r="S3697" i="1"/>
  <c r="Q3697" i="1"/>
  <c r="O3697" i="1"/>
  <c r="M3697" i="1"/>
  <c r="K3697" i="1"/>
  <c r="E3697" i="1"/>
  <c r="L3697" i="1" s="1"/>
  <c r="U3696" i="1"/>
  <c r="T3696" i="1"/>
  <c r="S3696" i="1"/>
  <c r="Q3696" i="1"/>
  <c r="O3696" i="1"/>
  <c r="E3696" i="1"/>
  <c r="N3696" i="1" s="1"/>
  <c r="U3695" i="1"/>
  <c r="T3695" i="1"/>
  <c r="S3695" i="1"/>
  <c r="R3695" i="1"/>
  <c r="Q3695" i="1"/>
  <c r="O3695" i="1"/>
  <c r="P3695" i="1" s="1"/>
  <c r="N3695" i="1"/>
  <c r="M3695" i="1"/>
  <c r="E3695" i="1"/>
  <c r="L3695" i="1" s="1"/>
  <c r="U3694" i="1"/>
  <c r="T3694" i="1"/>
  <c r="S3694" i="1"/>
  <c r="Q3694" i="1"/>
  <c r="O3694" i="1"/>
  <c r="M3694" i="1"/>
  <c r="P3694" i="1" s="1"/>
  <c r="K3694" i="1"/>
  <c r="E3694" i="1"/>
  <c r="U3693" i="1"/>
  <c r="T3693" i="1"/>
  <c r="S3693" i="1"/>
  <c r="Q3693" i="1"/>
  <c r="O3693" i="1"/>
  <c r="E3693" i="1"/>
  <c r="U3692" i="1"/>
  <c r="T3692" i="1"/>
  <c r="S3692" i="1"/>
  <c r="Q3692" i="1"/>
  <c r="O3692" i="1"/>
  <c r="E3692" i="1"/>
  <c r="L3692" i="1" s="1"/>
  <c r="U3691" i="1"/>
  <c r="T3691" i="1"/>
  <c r="S3691" i="1"/>
  <c r="Q3691" i="1"/>
  <c r="O3691" i="1"/>
  <c r="R3691" i="1" s="1"/>
  <c r="M3691" i="1"/>
  <c r="L3691" i="1"/>
  <c r="E3691" i="1"/>
  <c r="U3690" i="1"/>
  <c r="T3690" i="1"/>
  <c r="S3690" i="1"/>
  <c r="Q3690" i="1"/>
  <c r="O3690" i="1"/>
  <c r="E3690" i="1"/>
  <c r="U3689" i="1"/>
  <c r="T3689" i="1"/>
  <c r="S3689" i="1"/>
  <c r="Q3689" i="1"/>
  <c r="O3689" i="1"/>
  <c r="E3689" i="1"/>
  <c r="K3689" i="1" s="1"/>
  <c r="U3688" i="1"/>
  <c r="T3688" i="1"/>
  <c r="S3688" i="1"/>
  <c r="Q3688" i="1"/>
  <c r="O3688" i="1"/>
  <c r="M3688" i="1"/>
  <c r="E3688" i="1"/>
  <c r="N3688" i="1" s="1"/>
  <c r="U3687" i="1"/>
  <c r="T3687" i="1"/>
  <c r="S3687" i="1"/>
  <c r="Q3687" i="1"/>
  <c r="O3687" i="1"/>
  <c r="N3687" i="1"/>
  <c r="M3687" i="1"/>
  <c r="L3687" i="1"/>
  <c r="E3687" i="1"/>
  <c r="K3687" i="1" s="1"/>
  <c r="U3686" i="1"/>
  <c r="T3686" i="1"/>
  <c r="S3686" i="1"/>
  <c r="Q3686" i="1"/>
  <c r="O3686" i="1"/>
  <c r="N3686" i="1"/>
  <c r="M3686" i="1"/>
  <c r="K3686" i="1"/>
  <c r="E3686" i="1"/>
  <c r="L3686" i="1" s="1"/>
  <c r="U3685" i="1"/>
  <c r="T3685" i="1"/>
  <c r="S3685" i="1"/>
  <c r="Q3685" i="1"/>
  <c r="O3685" i="1"/>
  <c r="E3685" i="1"/>
  <c r="U3684" i="1"/>
  <c r="T3684" i="1"/>
  <c r="S3684" i="1"/>
  <c r="Q3684" i="1"/>
  <c r="O3684" i="1"/>
  <c r="E3684" i="1"/>
  <c r="U3683" i="1"/>
  <c r="T3683" i="1"/>
  <c r="S3683" i="1"/>
  <c r="Q3683" i="1"/>
  <c r="O3683" i="1"/>
  <c r="M3683" i="1"/>
  <c r="K3683" i="1"/>
  <c r="E3683" i="1"/>
  <c r="U3682" i="1"/>
  <c r="T3682" i="1"/>
  <c r="S3682" i="1"/>
  <c r="Q3682" i="1"/>
  <c r="O3682" i="1"/>
  <c r="E3682" i="1"/>
  <c r="U3681" i="1"/>
  <c r="T3681" i="1"/>
  <c r="S3681" i="1"/>
  <c r="Q3681" i="1"/>
  <c r="O3681" i="1"/>
  <c r="E3681" i="1"/>
  <c r="U3680" i="1"/>
  <c r="T3680" i="1"/>
  <c r="S3680" i="1"/>
  <c r="Q3680" i="1"/>
  <c r="O3680" i="1"/>
  <c r="M3680" i="1"/>
  <c r="P3680" i="1" s="1"/>
  <c r="E3680" i="1"/>
  <c r="U3679" i="1"/>
  <c r="T3679" i="1"/>
  <c r="S3679" i="1"/>
  <c r="Q3679" i="1"/>
  <c r="O3679" i="1"/>
  <c r="E3679" i="1"/>
  <c r="N3679" i="1" s="1"/>
  <c r="U3678" i="1"/>
  <c r="T3678" i="1"/>
  <c r="S3678" i="1"/>
  <c r="Q3678" i="1"/>
  <c r="O3678" i="1"/>
  <c r="N3678" i="1"/>
  <c r="M3678" i="1"/>
  <c r="K3678" i="1"/>
  <c r="E3678" i="1"/>
  <c r="L3678" i="1" s="1"/>
  <c r="U3677" i="1"/>
  <c r="T3677" i="1"/>
  <c r="S3677" i="1"/>
  <c r="Q3677" i="1"/>
  <c r="O3677" i="1"/>
  <c r="E3677" i="1"/>
  <c r="U3676" i="1"/>
  <c r="T3676" i="1"/>
  <c r="S3676" i="1"/>
  <c r="Q3676" i="1"/>
  <c r="O3676" i="1"/>
  <c r="N3676" i="1"/>
  <c r="E3676" i="1"/>
  <c r="U3675" i="1"/>
  <c r="T3675" i="1"/>
  <c r="S3675" i="1"/>
  <c r="Q3675" i="1"/>
  <c r="O3675" i="1"/>
  <c r="E3675" i="1"/>
  <c r="M3675" i="1" s="1"/>
  <c r="R3675" i="1" s="1"/>
  <c r="U3674" i="1"/>
  <c r="T3674" i="1"/>
  <c r="S3674" i="1"/>
  <c r="Q3674" i="1"/>
  <c r="O3674" i="1"/>
  <c r="E3674" i="1"/>
  <c r="U3673" i="1"/>
  <c r="T3673" i="1"/>
  <c r="S3673" i="1"/>
  <c r="Q3673" i="1"/>
  <c r="O3673" i="1"/>
  <c r="M3673" i="1"/>
  <c r="K3673" i="1"/>
  <c r="E3673" i="1"/>
  <c r="L3673" i="1" s="1"/>
  <c r="U3672" i="1"/>
  <c r="T3672" i="1"/>
  <c r="S3672" i="1"/>
  <c r="Q3672" i="1"/>
  <c r="O3672" i="1"/>
  <c r="L3672" i="1"/>
  <c r="E3672" i="1"/>
  <c r="U3671" i="1"/>
  <c r="T3671" i="1"/>
  <c r="S3671" i="1"/>
  <c r="R3671" i="1"/>
  <c r="Q3671" i="1"/>
  <c r="O3671" i="1"/>
  <c r="N3671" i="1"/>
  <c r="M3671" i="1"/>
  <c r="L3671" i="1"/>
  <c r="E3671" i="1"/>
  <c r="K3671" i="1" s="1"/>
  <c r="U3670" i="1"/>
  <c r="T3670" i="1"/>
  <c r="S3670" i="1"/>
  <c r="Q3670" i="1"/>
  <c r="O3670" i="1"/>
  <c r="E3670" i="1"/>
  <c r="U3669" i="1"/>
  <c r="T3669" i="1"/>
  <c r="S3669" i="1"/>
  <c r="Q3669" i="1"/>
  <c r="O3669" i="1"/>
  <c r="E3669" i="1"/>
  <c r="N3669" i="1" s="1"/>
  <c r="U3668" i="1"/>
  <c r="T3668" i="1"/>
  <c r="S3668" i="1"/>
  <c r="Q3668" i="1"/>
  <c r="O3668" i="1"/>
  <c r="E3668" i="1"/>
  <c r="N3668" i="1" s="1"/>
  <c r="U3667" i="1"/>
  <c r="T3667" i="1"/>
  <c r="S3667" i="1"/>
  <c r="Q3667" i="1"/>
  <c r="O3667" i="1"/>
  <c r="M3667" i="1"/>
  <c r="P3667" i="1" s="1"/>
  <c r="E3667" i="1"/>
  <c r="U3666" i="1"/>
  <c r="T3666" i="1"/>
  <c r="S3666" i="1"/>
  <c r="Q3666" i="1"/>
  <c r="O3666" i="1"/>
  <c r="M3666" i="1"/>
  <c r="L3666" i="1"/>
  <c r="K3666" i="1"/>
  <c r="E3666" i="1"/>
  <c r="N3666" i="1" s="1"/>
  <c r="U3665" i="1"/>
  <c r="T3665" i="1"/>
  <c r="S3665" i="1"/>
  <c r="Q3665" i="1"/>
  <c r="O3665" i="1"/>
  <c r="E3665" i="1"/>
  <c r="U3664" i="1"/>
  <c r="T3664" i="1"/>
  <c r="S3664" i="1"/>
  <c r="Q3664" i="1"/>
  <c r="O3664" i="1"/>
  <c r="E3664" i="1"/>
  <c r="U3663" i="1"/>
  <c r="T3663" i="1"/>
  <c r="S3663" i="1"/>
  <c r="Q3663" i="1"/>
  <c r="O3663" i="1"/>
  <c r="R3663" i="1" s="1"/>
  <c r="M3663" i="1"/>
  <c r="K3663" i="1"/>
  <c r="E3663" i="1"/>
  <c r="L3663" i="1" s="1"/>
  <c r="U3662" i="1"/>
  <c r="T3662" i="1"/>
  <c r="S3662" i="1"/>
  <c r="Q3662" i="1"/>
  <c r="O3662" i="1"/>
  <c r="E3662" i="1"/>
  <c r="M3662" i="1" s="1"/>
  <c r="P3662" i="1" s="1"/>
  <c r="U3661" i="1"/>
  <c r="T3661" i="1"/>
  <c r="S3661" i="1"/>
  <c r="Q3661" i="1"/>
  <c r="O3661" i="1"/>
  <c r="E3661" i="1"/>
  <c r="U3660" i="1"/>
  <c r="T3660" i="1"/>
  <c r="S3660" i="1"/>
  <c r="Q3660" i="1"/>
  <c r="O3660" i="1"/>
  <c r="N3660" i="1"/>
  <c r="E3660" i="1"/>
  <c r="U3659" i="1"/>
  <c r="T3659" i="1"/>
  <c r="S3659" i="1"/>
  <c r="Q3659" i="1"/>
  <c r="O3659" i="1"/>
  <c r="E3659" i="1"/>
  <c r="U3658" i="1"/>
  <c r="T3658" i="1"/>
  <c r="S3658" i="1"/>
  <c r="Q3658" i="1"/>
  <c r="O3658" i="1"/>
  <c r="N3658" i="1"/>
  <c r="M3658" i="1"/>
  <c r="R3658" i="1" s="1"/>
  <c r="K3658" i="1"/>
  <c r="E3658" i="1"/>
  <c r="L3658" i="1" s="1"/>
  <c r="U3657" i="1"/>
  <c r="T3657" i="1"/>
  <c r="S3657" i="1"/>
  <c r="Q3657" i="1"/>
  <c r="O3657" i="1"/>
  <c r="E3657" i="1"/>
  <c r="U3656" i="1"/>
  <c r="T3656" i="1"/>
  <c r="S3656" i="1"/>
  <c r="Q3656" i="1"/>
  <c r="O3656" i="1"/>
  <c r="N3656" i="1"/>
  <c r="M3656" i="1"/>
  <c r="L3656" i="1"/>
  <c r="K3656" i="1"/>
  <c r="E3656" i="1"/>
  <c r="U3655" i="1"/>
  <c r="T3655" i="1"/>
  <c r="S3655" i="1"/>
  <c r="Q3655" i="1"/>
  <c r="O3655" i="1"/>
  <c r="E3655" i="1"/>
  <c r="K3655" i="1" s="1"/>
  <c r="U3654" i="1"/>
  <c r="T3654" i="1"/>
  <c r="S3654" i="1"/>
  <c r="Q3654" i="1"/>
  <c r="O3654" i="1"/>
  <c r="E3654" i="1"/>
  <c r="U3653" i="1"/>
  <c r="T3653" i="1"/>
  <c r="S3653" i="1"/>
  <c r="Q3653" i="1"/>
  <c r="O3653" i="1"/>
  <c r="N3653" i="1"/>
  <c r="K3653" i="1"/>
  <c r="E3653" i="1"/>
  <c r="L3653" i="1" s="1"/>
  <c r="U3652" i="1"/>
  <c r="T3652" i="1"/>
  <c r="S3652" i="1"/>
  <c r="Q3652" i="1"/>
  <c r="O3652" i="1"/>
  <c r="E3652" i="1"/>
  <c r="U3651" i="1"/>
  <c r="T3651" i="1"/>
  <c r="S3651" i="1"/>
  <c r="Q3651" i="1"/>
  <c r="O3651" i="1"/>
  <c r="E3651" i="1"/>
  <c r="U3650" i="1"/>
  <c r="T3650" i="1"/>
  <c r="S3650" i="1"/>
  <c r="Q3650" i="1"/>
  <c r="O3650" i="1"/>
  <c r="E3650" i="1"/>
  <c r="M3650" i="1" s="1"/>
  <c r="U3649" i="1"/>
  <c r="T3649" i="1"/>
  <c r="S3649" i="1"/>
  <c r="Q3649" i="1"/>
  <c r="O3649" i="1"/>
  <c r="N3649" i="1"/>
  <c r="M3649" i="1"/>
  <c r="E3649" i="1"/>
  <c r="U3648" i="1"/>
  <c r="T3648" i="1"/>
  <c r="S3648" i="1"/>
  <c r="Q3648" i="1"/>
  <c r="O3648" i="1"/>
  <c r="R3648" i="1" s="1"/>
  <c r="N3648" i="1"/>
  <c r="M3648" i="1"/>
  <c r="K3648" i="1"/>
  <c r="E3648" i="1"/>
  <c r="L3648" i="1" s="1"/>
  <c r="U3647" i="1"/>
  <c r="T3647" i="1"/>
  <c r="S3647" i="1"/>
  <c r="Q3647" i="1"/>
  <c r="O3647" i="1"/>
  <c r="E3647" i="1"/>
  <c r="U3646" i="1"/>
  <c r="T3646" i="1"/>
  <c r="S3646" i="1"/>
  <c r="Q3646" i="1"/>
  <c r="O3646" i="1"/>
  <c r="K3646" i="1"/>
  <c r="E3646" i="1"/>
  <c r="U3645" i="1"/>
  <c r="T3645" i="1"/>
  <c r="S3645" i="1"/>
  <c r="Q3645" i="1"/>
  <c r="O3645" i="1"/>
  <c r="E3645" i="1"/>
  <c r="U3644" i="1"/>
  <c r="T3644" i="1"/>
  <c r="S3644" i="1"/>
  <c r="Q3644" i="1"/>
  <c r="O3644" i="1"/>
  <c r="E3644" i="1"/>
  <c r="U3643" i="1"/>
  <c r="T3643" i="1"/>
  <c r="S3643" i="1"/>
  <c r="Q3643" i="1"/>
  <c r="O3643" i="1"/>
  <c r="E3643" i="1"/>
  <c r="U3642" i="1"/>
  <c r="T3642" i="1"/>
  <c r="S3642" i="1"/>
  <c r="Q3642" i="1"/>
  <c r="O3642" i="1"/>
  <c r="L3642" i="1"/>
  <c r="E3642" i="1"/>
  <c r="U3641" i="1"/>
  <c r="T3641" i="1"/>
  <c r="S3641" i="1"/>
  <c r="Q3641" i="1"/>
  <c r="O3641" i="1"/>
  <c r="E3641" i="1"/>
  <c r="K3641" i="1" s="1"/>
  <c r="U3640" i="1"/>
  <c r="T3640" i="1"/>
  <c r="S3640" i="1"/>
  <c r="Q3640" i="1"/>
  <c r="O3640" i="1"/>
  <c r="E3640" i="1"/>
  <c r="L3640" i="1" s="1"/>
  <c r="U3639" i="1"/>
  <c r="T3639" i="1"/>
  <c r="S3639" i="1"/>
  <c r="Q3639" i="1"/>
  <c r="O3639" i="1"/>
  <c r="E3639" i="1"/>
  <c r="U3638" i="1"/>
  <c r="T3638" i="1"/>
  <c r="S3638" i="1"/>
  <c r="Q3638" i="1"/>
  <c r="O3638" i="1"/>
  <c r="N3638" i="1"/>
  <c r="M3638" i="1"/>
  <c r="L3638" i="1"/>
  <c r="K3638" i="1"/>
  <c r="E3638" i="1"/>
  <c r="U3637" i="1"/>
  <c r="T3637" i="1"/>
  <c r="S3637" i="1"/>
  <c r="Q3637" i="1"/>
  <c r="O3637" i="1"/>
  <c r="M3637" i="1"/>
  <c r="E3637" i="1"/>
  <c r="U3636" i="1"/>
  <c r="T3636" i="1"/>
  <c r="S3636" i="1"/>
  <c r="Q3636" i="1"/>
  <c r="O3636" i="1"/>
  <c r="E3636" i="1"/>
  <c r="M3636" i="1" s="1"/>
  <c r="U3635" i="1"/>
  <c r="T3635" i="1"/>
  <c r="S3635" i="1"/>
  <c r="Q3635" i="1"/>
  <c r="O3635" i="1"/>
  <c r="E3635" i="1"/>
  <c r="U3634" i="1"/>
  <c r="T3634" i="1"/>
  <c r="S3634" i="1"/>
  <c r="Q3634" i="1"/>
  <c r="O3634" i="1"/>
  <c r="K3634" i="1"/>
  <c r="E3634" i="1"/>
  <c r="U3633" i="1"/>
  <c r="T3633" i="1"/>
  <c r="S3633" i="1"/>
  <c r="Q3633" i="1"/>
  <c r="O3633" i="1"/>
  <c r="E3633" i="1"/>
  <c r="U3632" i="1"/>
  <c r="T3632" i="1"/>
  <c r="S3632" i="1"/>
  <c r="Q3632" i="1"/>
  <c r="O3632" i="1"/>
  <c r="N3632" i="1"/>
  <c r="M3632" i="1"/>
  <c r="E3632" i="1"/>
  <c r="L3632" i="1" s="1"/>
  <c r="U3631" i="1"/>
  <c r="T3631" i="1"/>
  <c r="S3631" i="1"/>
  <c r="Q3631" i="1"/>
  <c r="O3631" i="1"/>
  <c r="E3631" i="1"/>
  <c r="U3630" i="1"/>
  <c r="T3630" i="1"/>
  <c r="S3630" i="1"/>
  <c r="Q3630" i="1"/>
  <c r="O3630" i="1"/>
  <c r="E3630" i="1"/>
  <c r="U3629" i="1"/>
  <c r="T3629" i="1"/>
  <c r="S3629" i="1"/>
  <c r="Q3629" i="1"/>
  <c r="O3629" i="1"/>
  <c r="E3629" i="1"/>
  <c r="U3628" i="1"/>
  <c r="T3628" i="1"/>
  <c r="S3628" i="1"/>
  <c r="Q3628" i="1"/>
  <c r="O3628" i="1"/>
  <c r="N3628" i="1"/>
  <c r="E3628" i="1"/>
  <c r="U3627" i="1"/>
  <c r="T3627" i="1"/>
  <c r="S3627" i="1"/>
  <c r="Q3627" i="1"/>
  <c r="O3627" i="1"/>
  <c r="E3627" i="1"/>
  <c r="U3626" i="1"/>
  <c r="T3626" i="1"/>
  <c r="S3626" i="1"/>
  <c r="Q3626" i="1"/>
  <c r="O3626" i="1"/>
  <c r="L3626" i="1"/>
  <c r="E3626" i="1"/>
  <c r="U3625" i="1"/>
  <c r="T3625" i="1"/>
  <c r="S3625" i="1"/>
  <c r="Q3625" i="1"/>
  <c r="O3625" i="1"/>
  <c r="M3625" i="1"/>
  <c r="K3625" i="1"/>
  <c r="E3625" i="1"/>
  <c r="L3625" i="1" s="1"/>
  <c r="U3624" i="1"/>
  <c r="T3624" i="1"/>
  <c r="S3624" i="1"/>
  <c r="Q3624" i="1"/>
  <c r="O3624" i="1"/>
  <c r="L3624" i="1"/>
  <c r="E3624" i="1"/>
  <c r="U3623" i="1"/>
  <c r="T3623" i="1"/>
  <c r="S3623" i="1"/>
  <c r="Q3623" i="1"/>
  <c r="O3623" i="1"/>
  <c r="E3623" i="1"/>
  <c r="K3623" i="1" s="1"/>
  <c r="U3622" i="1"/>
  <c r="T3622" i="1"/>
  <c r="S3622" i="1"/>
  <c r="Q3622" i="1"/>
  <c r="O3622" i="1"/>
  <c r="L3622" i="1"/>
  <c r="K3622" i="1"/>
  <c r="E3622" i="1"/>
  <c r="U3621" i="1"/>
  <c r="T3621" i="1"/>
  <c r="S3621" i="1"/>
  <c r="Q3621" i="1"/>
  <c r="O3621" i="1"/>
  <c r="N3621" i="1"/>
  <c r="E3621" i="1"/>
  <c r="U3620" i="1"/>
  <c r="T3620" i="1"/>
  <c r="S3620" i="1"/>
  <c r="Q3620" i="1"/>
  <c r="O3620" i="1"/>
  <c r="E3620" i="1"/>
  <c r="U3619" i="1"/>
  <c r="T3619" i="1"/>
  <c r="S3619" i="1"/>
  <c r="Q3619" i="1"/>
  <c r="O3619" i="1"/>
  <c r="N3619" i="1"/>
  <c r="K3619" i="1"/>
  <c r="E3619" i="1"/>
  <c r="L3619" i="1" s="1"/>
  <c r="U3618" i="1"/>
  <c r="T3618" i="1"/>
  <c r="S3618" i="1"/>
  <c r="Q3618" i="1"/>
  <c r="O3618" i="1"/>
  <c r="E3618" i="1"/>
  <c r="U3617" i="1"/>
  <c r="T3617" i="1"/>
  <c r="S3617" i="1"/>
  <c r="Q3617" i="1"/>
  <c r="O3617" i="1"/>
  <c r="M3617" i="1"/>
  <c r="E3617" i="1"/>
  <c r="U3616" i="1"/>
  <c r="T3616" i="1"/>
  <c r="S3616" i="1"/>
  <c r="Q3616" i="1"/>
  <c r="O3616" i="1"/>
  <c r="E3616" i="1"/>
  <c r="U3615" i="1"/>
  <c r="T3615" i="1"/>
  <c r="S3615" i="1"/>
  <c r="Q3615" i="1"/>
  <c r="O3615" i="1"/>
  <c r="E3615" i="1"/>
  <c r="M3615" i="1" s="1"/>
  <c r="U3614" i="1"/>
  <c r="T3614" i="1"/>
  <c r="S3614" i="1"/>
  <c r="Q3614" i="1"/>
  <c r="O3614" i="1"/>
  <c r="K3614" i="1"/>
  <c r="E3614" i="1"/>
  <c r="N3614" i="1" s="1"/>
  <c r="U3613" i="1"/>
  <c r="T3613" i="1"/>
  <c r="S3613" i="1"/>
  <c r="Q3613" i="1"/>
  <c r="O3613" i="1"/>
  <c r="K3613" i="1"/>
  <c r="E3613" i="1"/>
  <c r="U3612" i="1"/>
  <c r="T3612" i="1"/>
  <c r="S3612" i="1"/>
  <c r="Q3612" i="1"/>
  <c r="O3612" i="1"/>
  <c r="E3612" i="1"/>
  <c r="U3611" i="1"/>
  <c r="T3611" i="1"/>
  <c r="S3611" i="1"/>
  <c r="Q3611" i="1"/>
  <c r="O3611" i="1"/>
  <c r="N3611" i="1"/>
  <c r="E3611" i="1"/>
  <c r="K3611" i="1" s="1"/>
  <c r="U3610" i="1"/>
  <c r="T3610" i="1"/>
  <c r="S3610" i="1"/>
  <c r="R3610" i="1"/>
  <c r="Q3610" i="1"/>
  <c r="O3610" i="1"/>
  <c r="P3610" i="1" s="1"/>
  <c r="M3610" i="1"/>
  <c r="E3610" i="1"/>
  <c r="K3610" i="1" s="1"/>
  <c r="U3609" i="1"/>
  <c r="T3609" i="1"/>
  <c r="S3609" i="1"/>
  <c r="Q3609" i="1"/>
  <c r="O3609" i="1"/>
  <c r="E3609" i="1"/>
  <c r="U3608" i="1"/>
  <c r="T3608" i="1"/>
  <c r="S3608" i="1"/>
  <c r="Q3608" i="1"/>
  <c r="O3608" i="1"/>
  <c r="E3608" i="1"/>
  <c r="U3607" i="1"/>
  <c r="T3607" i="1"/>
  <c r="S3607" i="1"/>
  <c r="Q3607" i="1"/>
  <c r="O3607" i="1"/>
  <c r="M3607" i="1"/>
  <c r="L3607" i="1"/>
  <c r="E3607" i="1"/>
  <c r="U3606" i="1"/>
  <c r="T3606" i="1"/>
  <c r="S3606" i="1"/>
  <c r="Q3606" i="1"/>
  <c r="O3606" i="1"/>
  <c r="M3606" i="1"/>
  <c r="R3606" i="1" s="1"/>
  <c r="E3606" i="1"/>
  <c r="U3605" i="1"/>
  <c r="T3605" i="1"/>
  <c r="S3605" i="1"/>
  <c r="Q3605" i="1"/>
  <c r="O3605" i="1"/>
  <c r="E3605" i="1"/>
  <c r="U3604" i="1"/>
  <c r="T3604" i="1"/>
  <c r="S3604" i="1"/>
  <c r="Q3604" i="1"/>
  <c r="O3604" i="1"/>
  <c r="E3604" i="1"/>
  <c r="K3604" i="1" s="1"/>
  <c r="U3603" i="1"/>
  <c r="T3603" i="1"/>
  <c r="S3603" i="1"/>
  <c r="Q3603" i="1"/>
  <c r="O3603" i="1"/>
  <c r="E3603" i="1"/>
  <c r="U3602" i="1"/>
  <c r="T3602" i="1"/>
  <c r="S3602" i="1"/>
  <c r="Q3602" i="1"/>
  <c r="O3602" i="1"/>
  <c r="E3602" i="1"/>
  <c r="U3601" i="1"/>
  <c r="T3601" i="1"/>
  <c r="S3601" i="1"/>
  <c r="Q3601" i="1"/>
  <c r="O3601" i="1"/>
  <c r="E3601" i="1"/>
  <c r="L3601" i="1" s="1"/>
  <c r="U3600" i="1"/>
  <c r="T3600" i="1"/>
  <c r="S3600" i="1"/>
  <c r="Q3600" i="1"/>
  <c r="O3600" i="1"/>
  <c r="N3600" i="1"/>
  <c r="M3600" i="1"/>
  <c r="E3600" i="1"/>
  <c r="L3600" i="1" s="1"/>
  <c r="U3599" i="1"/>
  <c r="T3599" i="1"/>
  <c r="S3599" i="1"/>
  <c r="Q3599" i="1"/>
  <c r="O3599" i="1"/>
  <c r="E3599" i="1"/>
  <c r="U3598" i="1"/>
  <c r="T3598" i="1"/>
  <c r="S3598" i="1"/>
  <c r="Q3598" i="1"/>
  <c r="O3598" i="1"/>
  <c r="E3598" i="1"/>
  <c r="U3597" i="1"/>
  <c r="T3597" i="1"/>
  <c r="S3597" i="1"/>
  <c r="Q3597" i="1"/>
  <c r="O3597" i="1"/>
  <c r="E3597" i="1"/>
  <c r="U3596" i="1"/>
  <c r="T3596" i="1"/>
  <c r="S3596" i="1"/>
  <c r="Q3596" i="1"/>
  <c r="O3596" i="1"/>
  <c r="E3596" i="1"/>
  <c r="U3595" i="1"/>
  <c r="T3595" i="1"/>
  <c r="S3595" i="1"/>
  <c r="Q3595" i="1"/>
  <c r="O3595" i="1"/>
  <c r="R3595" i="1" s="1"/>
  <c r="M3595" i="1"/>
  <c r="E3595" i="1"/>
  <c r="U3594" i="1"/>
  <c r="T3594" i="1"/>
  <c r="S3594" i="1"/>
  <c r="R3594" i="1"/>
  <c r="Q3594" i="1"/>
  <c r="P3594" i="1"/>
  <c r="O3594" i="1"/>
  <c r="M3594" i="1"/>
  <c r="E3594" i="1"/>
  <c r="U3593" i="1"/>
  <c r="T3593" i="1"/>
  <c r="S3593" i="1"/>
  <c r="Q3593" i="1"/>
  <c r="O3593" i="1"/>
  <c r="R3593" i="1" s="1"/>
  <c r="N3593" i="1"/>
  <c r="M3593" i="1"/>
  <c r="K3593" i="1"/>
  <c r="E3593" i="1"/>
  <c r="L3593" i="1" s="1"/>
  <c r="U3592" i="1"/>
  <c r="T3592" i="1"/>
  <c r="S3592" i="1"/>
  <c r="Q3592" i="1"/>
  <c r="O3592" i="1"/>
  <c r="E3592" i="1"/>
  <c r="U3591" i="1"/>
  <c r="T3591" i="1"/>
  <c r="S3591" i="1"/>
  <c r="Q3591" i="1"/>
  <c r="O3591" i="1"/>
  <c r="M3591" i="1"/>
  <c r="E3591" i="1"/>
  <c r="N3591" i="1" s="1"/>
  <c r="U3590" i="1"/>
  <c r="T3590" i="1"/>
  <c r="S3590" i="1"/>
  <c r="Q3590" i="1"/>
  <c r="O3590" i="1"/>
  <c r="N3590" i="1"/>
  <c r="M3590" i="1"/>
  <c r="R3590" i="1" s="1"/>
  <c r="E3590" i="1"/>
  <c r="U3589" i="1"/>
  <c r="T3589" i="1"/>
  <c r="S3589" i="1"/>
  <c r="Q3589" i="1"/>
  <c r="O3589" i="1"/>
  <c r="E3589" i="1"/>
  <c r="U3588" i="1"/>
  <c r="T3588" i="1"/>
  <c r="S3588" i="1"/>
  <c r="Q3588" i="1"/>
  <c r="O3588" i="1"/>
  <c r="L3588" i="1"/>
  <c r="E3588" i="1"/>
  <c r="U3587" i="1"/>
  <c r="T3587" i="1"/>
  <c r="S3587" i="1"/>
  <c r="Q3587" i="1"/>
  <c r="O3587" i="1"/>
  <c r="E3587" i="1"/>
  <c r="U3586" i="1"/>
  <c r="T3586" i="1"/>
  <c r="S3586" i="1"/>
  <c r="Q3586" i="1"/>
  <c r="O3586" i="1"/>
  <c r="N3586" i="1"/>
  <c r="E3586" i="1"/>
  <c r="K3586" i="1" s="1"/>
  <c r="U3585" i="1"/>
  <c r="T3585" i="1"/>
  <c r="S3585" i="1"/>
  <c r="Q3585" i="1"/>
  <c r="O3585" i="1"/>
  <c r="E3585" i="1"/>
  <c r="U3584" i="1"/>
  <c r="T3584" i="1"/>
  <c r="S3584" i="1"/>
  <c r="Q3584" i="1"/>
  <c r="O3584" i="1"/>
  <c r="E3584" i="1"/>
  <c r="U3583" i="1"/>
  <c r="T3583" i="1"/>
  <c r="S3583" i="1"/>
  <c r="Q3583" i="1"/>
  <c r="O3583" i="1"/>
  <c r="N3583" i="1"/>
  <c r="M3583" i="1"/>
  <c r="L3583" i="1"/>
  <c r="E3583" i="1"/>
  <c r="K3583" i="1" s="1"/>
  <c r="U3582" i="1"/>
  <c r="T3582" i="1"/>
  <c r="S3582" i="1"/>
  <c r="Q3582" i="1"/>
  <c r="O3582" i="1"/>
  <c r="E3582" i="1"/>
  <c r="U3581" i="1"/>
  <c r="T3581" i="1"/>
  <c r="S3581" i="1"/>
  <c r="Q3581" i="1"/>
  <c r="O3581" i="1"/>
  <c r="R3581" i="1" s="1"/>
  <c r="N3581" i="1"/>
  <c r="K3581" i="1"/>
  <c r="E3581" i="1"/>
  <c r="M3581" i="1" s="1"/>
  <c r="U3580" i="1"/>
  <c r="T3580" i="1"/>
  <c r="S3580" i="1"/>
  <c r="Q3580" i="1"/>
  <c r="O3580" i="1"/>
  <c r="E3580" i="1"/>
  <c r="U3579" i="1"/>
  <c r="T3579" i="1"/>
  <c r="S3579" i="1"/>
  <c r="Q3579" i="1"/>
  <c r="O3579" i="1"/>
  <c r="E3579" i="1"/>
  <c r="U3578" i="1"/>
  <c r="T3578" i="1"/>
  <c r="S3578" i="1"/>
  <c r="Q3578" i="1"/>
  <c r="O3578" i="1"/>
  <c r="M3578" i="1"/>
  <c r="R3578" i="1" s="1"/>
  <c r="E3578" i="1"/>
  <c r="N3578" i="1" s="1"/>
  <c r="U3577" i="1"/>
  <c r="T3577" i="1"/>
  <c r="S3577" i="1"/>
  <c r="Q3577" i="1"/>
  <c r="O3577" i="1"/>
  <c r="E3577" i="1"/>
  <c r="U3576" i="1"/>
  <c r="T3576" i="1"/>
  <c r="S3576" i="1"/>
  <c r="Q3576" i="1"/>
  <c r="O3576" i="1"/>
  <c r="M3576" i="1"/>
  <c r="K3576" i="1"/>
  <c r="E3576" i="1"/>
  <c r="U3575" i="1"/>
  <c r="T3575" i="1"/>
  <c r="S3575" i="1"/>
  <c r="Q3575" i="1"/>
  <c r="O3575" i="1"/>
  <c r="N3575" i="1"/>
  <c r="E3575" i="1"/>
  <c r="L3575" i="1" s="1"/>
  <c r="U3574" i="1"/>
  <c r="T3574" i="1"/>
  <c r="S3574" i="1"/>
  <c r="Q3574" i="1"/>
  <c r="O3574" i="1"/>
  <c r="E3574" i="1"/>
  <c r="U3573" i="1"/>
  <c r="T3573" i="1"/>
  <c r="S3573" i="1"/>
  <c r="Q3573" i="1"/>
  <c r="O3573" i="1"/>
  <c r="E3573" i="1"/>
  <c r="N3573" i="1" s="1"/>
  <c r="U3572" i="1"/>
  <c r="T3572" i="1"/>
  <c r="S3572" i="1"/>
  <c r="R3572" i="1"/>
  <c r="Q3572" i="1"/>
  <c r="O3572" i="1"/>
  <c r="P3572" i="1" s="1"/>
  <c r="L3572" i="1"/>
  <c r="E3572" i="1"/>
  <c r="M3572" i="1" s="1"/>
  <c r="U3571" i="1"/>
  <c r="T3571" i="1"/>
  <c r="S3571" i="1"/>
  <c r="Q3571" i="1"/>
  <c r="O3571" i="1"/>
  <c r="E3571" i="1"/>
  <c r="U3570" i="1"/>
  <c r="T3570" i="1"/>
  <c r="S3570" i="1"/>
  <c r="Q3570" i="1"/>
  <c r="O3570" i="1"/>
  <c r="K3570" i="1"/>
  <c r="E3570" i="1"/>
  <c r="M3570" i="1" s="1"/>
  <c r="U3569" i="1"/>
  <c r="T3569" i="1"/>
  <c r="S3569" i="1"/>
  <c r="Q3569" i="1"/>
  <c r="O3569" i="1"/>
  <c r="K3569" i="1"/>
  <c r="E3569" i="1"/>
  <c r="U3568" i="1"/>
  <c r="T3568" i="1"/>
  <c r="S3568" i="1"/>
  <c r="Q3568" i="1"/>
  <c r="O3568" i="1"/>
  <c r="N3568" i="1"/>
  <c r="M3568" i="1"/>
  <c r="E3568" i="1"/>
  <c r="L3568" i="1" s="1"/>
  <c r="U3567" i="1"/>
  <c r="T3567" i="1"/>
  <c r="S3567" i="1"/>
  <c r="Q3567" i="1"/>
  <c r="O3567" i="1"/>
  <c r="E3567" i="1"/>
  <c r="M3567" i="1" s="1"/>
  <c r="R3567" i="1" s="1"/>
  <c r="U3566" i="1"/>
  <c r="T3566" i="1"/>
  <c r="S3566" i="1"/>
  <c r="Q3566" i="1"/>
  <c r="O3566" i="1"/>
  <c r="N3566" i="1"/>
  <c r="K3566" i="1"/>
  <c r="E3566" i="1"/>
  <c r="U3565" i="1"/>
  <c r="T3565" i="1"/>
  <c r="S3565" i="1"/>
  <c r="Q3565" i="1"/>
  <c r="O3565" i="1"/>
  <c r="E3565" i="1"/>
  <c r="U3564" i="1"/>
  <c r="T3564" i="1"/>
  <c r="S3564" i="1"/>
  <c r="R3564" i="1"/>
  <c r="Q3564" i="1"/>
  <c r="P3564" i="1"/>
  <c r="O3564" i="1"/>
  <c r="M3564" i="1"/>
  <c r="L3564" i="1"/>
  <c r="E3564" i="1"/>
  <c r="U3563" i="1"/>
  <c r="T3563" i="1"/>
  <c r="S3563" i="1"/>
  <c r="Q3563" i="1"/>
  <c r="O3563" i="1"/>
  <c r="E3563" i="1"/>
  <c r="M3563" i="1" s="1"/>
  <c r="U3562" i="1"/>
  <c r="T3562" i="1"/>
  <c r="S3562" i="1"/>
  <c r="Q3562" i="1"/>
  <c r="O3562" i="1"/>
  <c r="E3562" i="1"/>
  <c r="U3561" i="1"/>
  <c r="T3561" i="1"/>
  <c r="S3561" i="1"/>
  <c r="Q3561" i="1"/>
  <c r="O3561" i="1"/>
  <c r="M3561" i="1"/>
  <c r="E3561" i="1"/>
  <c r="U3560" i="1"/>
  <c r="T3560" i="1"/>
  <c r="S3560" i="1"/>
  <c r="Q3560" i="1"/>
  <c r="O3560" i="1"/>
  <c r="M3560" i="1"/>
  <c r="L3560" i="1"/>
  <c r="K3560" i="1"/>
  <c r="E3560" i="1"/>
  <c r="N3560" i="1" s="1"/>
  <c r="U3559" i="1"/>
  <c r="T3559" i="1"/>
  <c r="S3559" i="1"/>
  <c r="Q3559" i="1"/>
  <c r="O3559" i="1"/>
  <c r="E3559" i="1"/>
  <c r="U3558" i="1"/>
  <c r="T3558" i="1"/>
  <c r="S3558" i="1"/>
  <c r="Q3558" i="1"/>
  <c r="O3558" i="1"/>
  <c r="N3558" i="1"/>
  <c r="M3558" i="1"/>
  <c r="L3558" i="1"/>
  <c r="K3558" i="1"/>
  <c r="E3558" i="1"/>
  <c r="U3557" i="1"/>
  <c r="T3557" i="1"/>
  <c r="S3557" i="1"/>
  <c r="Q3557" i="1"/>
  <c r="O3557" i="1"/>
  <c r="K3557" i="1"/>
  <c r="E3557" i="1"/>
  <c r="U3556" i="1"/>
  <c r="T3556" i="1"/>
  <c r="S3556" i="1"/>
  <c r="Q3556" i="1"/>
  <c r="O3556" i="1"/>
  <c r="M3556" i="1"/>
  <c r="L3556" i="1"/>
  <c r="K3556" i="1"/>
  <c r="E3556" i="1"/>
  <c r="N3556" i="1" s="1"/>
  <c r="U3555" i="1"/>
  <c r="T3555" i="1"/>
  <c r="S3555" i="1"/>
  <c r="Q3555" i="1"/>
  <c r="O3555" i="1"/>
  <c r="E3555" i="1"/>
  <c r="L3555" i="1" s="1"/>
  <c r="U3554" i="1"/>
  <c r="T3554" i="1"/>
  <c r="S3554" i="1"/>
  <c r="Q3554" i="1"/>
  <c r="O3554" i="1"/>
  <c r="E3554" i="1"/>
  <c r="U3553" i="1"/>
  <c r="T3553" i="1"/>
  <c r="S3553" i="1"/>
  <c r="Q3553" i="1"/>
  <c r="O3553" i="1"/>
  <c r="N3553" i="1"/>
  <c r="L3553" i="1"/>
  <c r="E3553" i="1"/>
  <c r="U3552" i="1"/>
  <c r="T3552" i="1"/>
  <c r="S3552" i="1"/>
  <c r="Q3552" i="1"/>
  <c r="O3552" i="1"/>
  <c r="L3552" i="1"/>
  <c r="E3552" i="1"/>
  <c r="U3551" i="1"/>
  <c r="T3551" i="1"/>
  <c r="S3551" i="1"/>
  <c r="Q3551" i="1"/>
  <c r="O3551" i="1"/>
  <c r="E3551" i="1"/>
  <c r="M3551" i="1" s="1"/>
  <c r="U3550" i="1"/>
  <c r="T3550" i="1"/>
  <c r="S3550" i="1"/>
  <c r="Q3550" i="1"/>
  <c r="O3550" i="1"/>
  <c r="M3550" i="1"/>
  <c r="E3550" i="1"/>
  <c r="N3550" i="1" s="1"/>
  <c r="U3549" i="1"/>
  <c r="T3549" i="1"/>
  <c r="S3549" i="1"/>
  <c r="Q3549" i="1"/>
  <c r="O3549" i="1"/>
  <c r="N3549" i="1"/>
  <c r="M3549" i="1"/>
  <c r="L3549" i="1"/>
  <c r="E3549" i="1"/>
  <c r="K3549" i="1" s="1"/>
  <c r="U3548" i="1"/>
  <c r="T3548" i="1"/>
  <c r="S3548" i="1"/>
  <c r="Q3548" i="1"/>
  <c r="O3548" i="1"/>
  <c r="E3548" i="1"/>
  <c r="U3547" i="1"/>
  <c r="T3547" i="1"/>
  <c r="S3547" i="1"/>
  <c r="Q3547" i="1"/>
  <c r="O3547" i="1"/>
  <c r="E3547" i="1"/>
  <c r="U3546" i="1"/>
  <c r="T3546" i="1"/>
  <c r="S3546" i="1"/>
  <c r="Q3546" i="1"/>
  <c r="O3546" i="1"/>
  <c r="N3546" i="1"/>
  <c r="E3546" i="1"/>
  <c r="M3546" i="1" s="1"/>
  <c r="P3546" i="1" s="1"/>
  <c r="U3545" i="1"/>
  <c r="T3545" i="1"/>
  <c r="S3545" i="1"/>
  <c r="Q3545" i="1"/>
  <c r="O3545" i="1"/>
  <c r="L3545" i="1"/>
  <c r="E3545" i="1"/>
  <c r="M3545" i="1" s="1"/>
  <c r="U3544" i="1"/>
  <c r="T3544" i="1"/>
  <c r="S3544" i="1"/>
  <c r="Q3544" i="1"/>
  <c r="O3544" i="1"/>
  <c r="E3544" i="1"/>
  <c r="U3543" i="1"/>
  <c r="T3543" i="1"/>
  <c r="S3543" i="1"/>
  <c r="Q3543" i="1"/>
  <c r="O3543" i="1"/>
  <c r="N3543" i="1"/>
  <c r="M3543" i="1"/>
  <c r="E3543" i="1"/>
  <c r="U3542" i="1"/>
  <c r="T3542" i="1"/>
  <c r="S3542" i="1"/>
  <c r="Q3542" i="1"/>
  <c r="O3542" i="1"/>
  <c r="E3542" i="1"/>
  <c r="U3541" i="1"/>
  <c r="T3541" i="1"/>
  <c r="S3541" i="1"/>
  <c r="Q3541" i="1"/>
  <c r="O3541" i="1"/>
  <c r="E3541" i="1"/>
  <c r="U3540" i="1"/>
  <c r="T3540" i="1"/>
  <c r="S3540" i="1"/>
  <c r="Q3540" i="1"/>
  <c r="O3540" i="1"/>
  <c r="E3540" i="1"/>
  <c r="U3539" i="1"/>
  <c r="T3539" i="1"/>
  <c r="S3539" i="1"/>
  <c r="Q3539" i="1"/>
  <c r="O3539" i="1"/>
  <c r="E3539" i="1"/>
  <c r="U3538" i="1"/>
  <c r="T3538" i="1"/>
  <c r="S3538" i="1"/>
  <c r="Q3538" i="1"/>
  <c r="O3538" i="1"/>
  <c r="L3538" i="1"/>
  <c r="E3538" i="1"/>
  <c r="N3538" i="1" s="1"/>
  <c r="U3537" i="1"/>
  <c r="T3537" i="1"/>
  <c r="S3537" i="1"/>
  <c r="Q3537" i="1"/>
  <c r="O3537" i="1"/>
  <c r="E3537" i="1"/>
  <c r="U3536" i="1"/>
  <c r="T3536" i="1"/>
  <c r="S3536" i="1"/>
  <c r="Q3536" i="1"/>
  <c r="O3536" i="1"/>
  <c r="E3536" i="1"/>
  <c r="U3535" i="1"/>
  <c r="T3535" i="1"/>
  <c r="S3535" i="1"/>
  <c r="Q3535" i="1"/>
  <c r="O3535" i="1"/>
  <c r="K3535" i="1"/>
  <c r="E3535" i="1"/>
  <c r="U3534" i="1"/>
  <c r="T3534" i="1"/>
  <c r="S3534" i="1"/>
  <c r="Q3534" i="1"/>
  <c r="O3534" i="1"/>
  <c r="E3534" i="1"/>
  <c r="U3533" i="1"/>
  <c r="T3533" i="1"/>
  <c r="S3533" i="1"/>
  <c r="Q3533" i="1"/>
  <c r="O3533" i="1"/>
  <c r="M3533" i="1"/>
  <c r="K3533" i="1"/>
  <c r="E3533" i="1"/>
  <c r="U3532" i="1"/>
  <c r="T3532" i="1"/>
  <c r="S3532" i="1"/>
  <c r="Q3532" i="1"/>
  <c r="O3532" i="1"/>
  <c r="N3532" i="1"/>
  <c r="M3532" i="1"/>
  <c r="L3532" i="1"/>
  <c r="K3532" i="1"/>
  <c r="E3532" i="1"/>
  <c r="U3531" i="1"/>
  <c r="T3531" i="1"/>
  <c r="S3531" i="1"/>
  <c r="Q3531" i="1"/>
  <c r="O3531" i="1"/>
  <c r="E3531" i="1"/>
  <c r="U3530" i="1"/>
  <c r="T3530" i="1"/>
  <c r="S3530" i="1"/>
  <c r="Q3530" i="1"/>
  <c r="O3530" i="1"/>
  <c r="E3530" i="1"/>
  <c r="M3530" i="1" s="1"/>
  <c r="U3529" i="1"/>
  <c r="T3529" i="1"/>
  <c r="S3529" i="1"/>
  <c r="Q3529" i="1"/>
  <c r="O3529" i="1"/>
  <c r="N3529" i="1"/>
  <c r="M3529" i="1"/>
  <c r="P3529" i="1" s="1"/>
  <c r="E3529" i="1"/>
  <c r="K3529" i="1" s="1"/>
  <c r="U3528" i="1"/>
  <c r="T3528" i="1"/>
  <c r="S3528" i="1"/>
  <c r="Q3528" i="1"/>
  <c r="O3528" i="1"/>
  <c r="L3528" i="1"/>
  <c r="E3528" i="1"/>
  <c r="N3528" i="1" s="1"/>
  <c r="U3527" i="1"/>
  <c r="T3527" i="1"/>
  <c r="S3527" i="1"/>
  <c r="Q3527" i="1"/>
  <c r="O3527" i="1"/>
  <c r="M3527" i="1"/>
  <c r="R3527" i="1" s="1"/>
  <c r="L3527" i="1"/>
  <c r="E3527" i="1"/>
  <c r="U3526" i="1"/>
  <c r="T3526" i="1"/>
  <c r="S3526" i="1"/>
  <c r="Q3526" i="1"/>
  <c r="O3526" i="1"/>
  <c r="E3526" i="1"/>
  <c r="U3525" i="1"/>
  <c r="T3525" i="1"/>
  <c r="S3525" i="1"/>
  <c r="Q3525" i="1"/>
  <c r="O3525" i="1"/>
  <c r="E3525" i="1"/>
  <c r="L3525" i="1" s="1"/>
  <c r="U3524" i="1"/>
  <c r="T3524" i="1"/>
  <c r="S3524" i="1"/>
  <c r="Q3524" i="1"/>
  <c r="O3524" i="1"/>
  <c r="L3524" i="1"/>
  <c r="K3524" i="1"/>
  <c r="E3524" i="1"/>
  <c r="U3523" i="1"/>
  <c r="T3523" i="1"/>
  <c r="S3523" i="1"/>
  <c r="Q3523" i="1"/>
  <c r="O3523" i="1"/>
  <c r="E3523" i="1"/>
  <c r="K3523" i="1" s="1"/>
  <c r="U3522" i="1"/>
  <c r="T3522" i="1"/>
  <c r="S3522" i="1"/>
  <c r="Q3522" i="1"/>
  <c r="O3522" i="1"/>
  <c r="P3522" i="1" s="1"/>
  <c r="N3522" i="1"/>
  <c r="L3522" i="1"/>
  <c r="K3522" i="1"/>
  <c r="E3522" i="1"/>
  <c r="M3522" i="1" s="1"/>
  <c r="U3521" i="1"/>
  <c r="T3521" i="1"/>
  <c r="S3521" i="1"/>
  <c r="Q3521" i="1"/>
  <c r="O3521" i="1"/>
  <c r="K3521" i="1"/>
  <c r="E3521" i="1"/>
  <c r="U3520" i="1"/>
  <c r="T3520" i="1"/>
  <c r="S3520" i="1"/>
  <c r="Q3520" i="1"/>
  <c r="O3520" i="1"/>
  <c r="E3520" i="1"/>
  <c r="U3519" i="1"/>
  <c r="T3519" i="1"/>
  <c r="S3519" i="1"/>
  <c r="Q3519" i="1"/>
  <c r="O3519" i="1"/>
  <c r="P3519" i="1" s="1"/>
  <c r="N3519" i="1"/>
  <c r="M3519" i="1"/>
  <c r="L3519" i="1"/>
  <c r="K3519" i="1"/>
  <c r="E3519" i="1"/>
  <c r="U3518" i="1"/>
  <c r="T3518" i="1"/>
  <c r="S3518" i="1"/>
  <c r="Q3518" i="1"/>
  <c r="O3518" i="1"/>
  <c r="M3518" i="1"/>
  <c r="K3518" i="1"/>
  <c r="E3518" i="1"/>
  <c r="U3517" i="1"/>
  <c r="T3517" i="1"/>
  <c r="S3517" i="1"/>
  <c r="R3517" i="1"/>
  <c r="Q3517" i="1"/>
  <c r="O3517" i="1"/>
  <c r="P3517" i="1" s="1"/>
  <c r="N3517" i="1"/>
  <c r="M3517" i="1"/>
  <c r="L3517" i="1"/>
  <c r="K3517" i="1"/>
  <c r="E3517" i="1"/>
  <c r="U3516" i="1"/>
  <c r="T3516" i="1"/>
  <c r="S3516" i="1"/>
  <c r="Q3516" i="1"/>
  <c r="O3516" i="1"/>
  <c r="E3516" i="1"/>
  <c r="U3515" i="1"/>
  <c r="T3515" i="1"/>
  <c r="S3515" i="1"/>
  <c r="Q3515" i="1"/>
  <c r="O3515" i="1"/>
  <c r="E3515" i="1"/>
  <c r="U3514" i="1"/>
  <c r="T3514" i="1"/>
  <c r="S3514" i="1"/>
  <c r="Q3514" i="1"/>
  <c r="O3514" i="1"/>
  <c r="N3514" i="1"/>
  <c r="K3514" i="1"/>
  <c r="E3514" i="1"/>
  <c r="U3513" i="1"/>
  <c r="T3513" i="1"/>
  <c r="S3513" i="1"/>
  <c r="Q3513" i="1"/>
  <c r="O3513" i="1"/>
  <c r="E3513" i="1"/>
  <c r="U3512" i="1"/>
  <c r="T3512" i="1"/>
  <c r="S3512" i="1"/>
  <c r="Q3512" i="1"/>
  <c r="O3512" i="1"/>
  <c r="N3512" i="1"/>
  <c r="M3512" i="1"/>
  <c r="L3512" i="1"/>
  <c r="K3512" i="1"/>
  <c r="E3512" i="1"/>
  <c r="U3511" i="1"/>
  <c r="T3511" i="1"/>
  <c r="S3511" i="1"/>
  <c r="Q3511" i="1"/>
  <c r="O3511" i="1"/>
  <c r="N3511" i="1"/>
  <c r="K3511" i="1"/>
  <c r="E3511" i="1"/>
  <c r="L3511" i="1" s="1"/>
  <c r="U3510" i="1"/>
  <c r="T3510" i="1"/>
  <c r="S3510" i="1"/>
  <c r="Q3510" i="1"/>
  <c r="O3510" i="1"/>
  <c r="K3510" i="1"/>
  <c r="E3510" i="1"/>
  <c r="U3509" i="1"/>
  <c r="T3509" i="1"/>
  <c r="S3509" i="1"/>
  <c r="Q3509" i="1"/>
  <c r="O3509" i="1"/>
  <c r="N3509" i="1"/>
  <c r="K3509" i="1"/>
  <c r="E3509" i="1"/>
  <c r="U3508" i="1"/>
  <c r="T3508" i="1"/>
  <c r="S3508" i="1"/>
  <c r="Q3508" i="1"/>
  <c r="O3508" i="1"/>
  <c r="E3508" i="1"/>
  <c r="N3508" i="1" s="1"/>
  <c r="U3507" i="1"/>
  <c r="T3507" i="1"/>
  <c r="S3507" i="1"/>
  <c r="Q3507" i="1"/>
  <c r="P3507" i="1"/>
  <c r="O3507" i="1"/>
  <c r="N3507" i="1"/>
  <c r="M3507" i="1"/>
  <c r="L3507" i="1"/>
  <c r="E3507" i="1"/>
  <c r="K3507" i="1" s="1"/>
  <c r="U3506" i="1"/>
  <c r="T3506" i="1"/>
  <c r="S3506" i="1"/>
  <c r="Q3506" i="1"/>
  <c r="O3506" i="1"/>
  <c r="E3506" i="1"/>
  <c r="N3506" i="1" s="1"/>
  <c r="U3505" i="1"/>
  <c r="T3505" i="1"/>
  <c r="S3505" i="1"/>
  <c r="Q3505" i="1"/>
  <c r="O3505" i="1"/>
  <c r="M3505" i="1"/>
  <c r="E3505" i="1"/>
  <c r="N3505" i="1" s="1"/>
  <c r="U3504" i="1"/>
  <c r="T3504" i="1"/>
  <c r="S3504" i="1"/>
  <c r="Q3504" i="1"/>
  <c r="O3504" i="1"/>
  <c r="E3504" i="1"/>
  <c r="U3503" i="1"/>
  <c r="T3503" i="1"/>
  <c r="S3503" i="1"/>
  <c r="Q3503" i="1"/>
  <c r="O3503" i="1"/>
  <c r="L3503" i="1"/>
  <c r="E3503" i="1"/>
  <c r="U3502" i="1"/>
  <c r="T3502" i="1"/>
  <c r="S3502" i="1"/>
  <c r="Q3502" i="1"/>
  <c r="O3502" i="1"/>
  <c r="N3502" i="1"/>
  <c r="M3502" i="1"/>
  <c r="K3502" i="1"/>
  <c r="E3502" i="1"/>
  <c r="L3502" i="1" s="1"/>
  <c r="U3501" i="1"/>
  <c r="T3501" i="1"/>
  <c r="S3501" i="1"/>
  <c r="Q3501" i="1"/>
  <c r="O3501" i="1"/>
  <c r="E3501" i="1"/>
  <c r="U3500" i="1"/>
  <c r="T3500" i="1"/>
  <c r="S3500" i="1"/>
  <c r="Q3500" i="1"/>
  <c r="O3500" i="1"/>
  <c r="L3500" i="1"/>
  <c r="E3500" i="1"/>
  <c r="U3499" i="1"/>
  <c r="T3499" i="1"/>
  <c r="S3499" i="1"/>
  <c r="Q3499" i="1"/>
  <c r="O3499" i="1"/>
  <c r="R3499" i="1" s="1"/>
  <c r="N3499" i="1"/>
  <c r="M3499" i="1"/>
  <c r="L3499" i="1"/>
  <c r="E3499" i="1"/>
  <c r="K3499" i="1" s="1"/>
  <c r="U3498" i="1"/>
  <c r="T3498" i="1"/>
  <c r="S3498" i="1"/>
  <c r="Q3498" i="1"/>
  <c r="O3498" i="1"/>
  <c r="E3498" i="1"/>
  <c r="U3497" i="1"/>
  <c r="T3497" i="1"/>
  <c r="S3497" i="1"/>
  <c r="Q3497" i="1"/>
  <c r="O3497" i="1"/>
  <c r="E3497" i="1"/>
  <c r="U3496" i="1"/>
  <c r="T3496" i="1"/>
  <c r="S3496" i="1"/>
  <c r="Q3496" i="1"/>
  <c r="O3496" i="1"/>
  <c r="E3496" i="1"/>
  <c r="U3495" i="1"/>
  <c r="T3495" i="1"/>
  <c r="S3495" i="1"/>
  <c r="Q3495" i="1"/>
  <c r="O3495" i="1"/>
  <c r="E3495" i="1"/>
  <c r="U3494" i="1"/>
  <c r="T3494" i="1"/>
  <c r="S3494" i="1"/>
  <c r="Q3494" i="1"/>
  <c r="O3494" i="1"/>
  <c r="E3494" i="1"/>
  <c r="U3493" i="1"/>
  <c r="T3493" i="1"/>
  <c r="S3493" i="1"/>
  <c r="Q3493" i="1"/>
  <c r="O3493" i="1"/>
  <c r="E3493" i="1"/>
  <c r="N3493" i="1" s="1"/>
  <c r="U3492" i="1"/>
  <c r="T3492" i="1"/>
  <c r="S3492" i="1"/>
  <c r="Q3492" i="1"/>
  <c r="O3492" i="1"/>
  <c r="N3492" i="1"/>
  <c r="L3492" i="1"/>
  <c r="E3492" i="1"/>
  <c r="M3492" i="1" s="1"/>
  <c r="U3491" i="1"/>
  <c r="T3491" i="1"/>
  <c r="S3491" i="1"/>
  <c r="Q3491" i="1"/>
  <c r="O3491" i="1"/>
  <c r="N3491" i="1"/>
  <c r="M3491" i="1"/>
  <c r="L3491" i="1"/>
  <c r="K3491" i="1"/>
  <c r="E3491" i="1"/>
  <c r="U3490" i="1"/>
  <c r="T3490" i="1"/>
  <c r="S3490" i="1"/>
  <c r="Q3490" i="1"/>
  <c r="O3490" i="1"/>
  <c r="E3490" i="1"/>
  <c r="U3489" i="1"/>
  <c r="T3489" i="1"/>
  <c r="S3489" i="1"/>
  <c r="Q3489" i="1"/>
  <c r="O3489" i="1"/>
  <c r="L3489" i="1"/>
  <c r="E3489" i="1"/>
  <c r="U3488" i="1"/>
  <c r="T3488" i="1"/>
  <c r="S3488" i="1"/>
  <c r="Q3488" i="1"/>
  <c r="O3488" i="1"/>
  <c r="E3488" i="1"/>
  <c r="K3488" i="1" s="1"/>
  <c r="U3487" i="1"/>
  <c r="T3487" i="1"/>
  <c r="S3487" i="1"/>
  <c r="Q3487" i="1"/>
  <c r="O3487" i="1"/>
  <c r="E3487" i="1"/>
  <c r="U3486" i="1"/>
  <c r="T3486" i="1"/>
  <c r="S3486" i="1"/>
  <c r="Q3486" i="1"/>
  <c r="O3486" i="1"/>
  <c r="L3486" i="1"/>
  <c r="K3486" i="1"/>
  <c r="E3486" i="1"/>
  <c r="U3485" i="1"/>
  <c r="T3485" i="1"/>
  <c r="S3485" i="1"/>
  <c r="Q3485" i="1"/>
  <c r="O3485" i="1"/>
  <c r="L3485" i="1"/>
  <c r="E3485" i="1"/>
  <c r="K3485" i="1" s="1"/>
  <c r="U3484" i="1"/>
  <c r="T3484" i="1"/>
  <c r="S3484" i="1"/>
  <c r="Q3484" i="1"/>
  <c r="O3484" i="1"/>
  <c r="L3484" i="1"/>
  <c r="E3484" i="1"/>
  <c r="U3483" i="1"/>
  <c r="T3483" i="1"/>
  <c r="S3483" i="1"/>
  <c r="Q3483" i="1"/>
  <c r="O3483" i="1"/>
  <c r="N3483" i="1"/>
  <c r="M3483" i="1"/>
  <c r="L3483" i="1"/>
  <c r="E3483" i="1"/>
  <c r="K3483" i="1" s="1"/>
  <c r="U3482" i="1"/>
  <c r="T3482" i="1"/>
  <c r="S3482" i="1"/>
  <c r="Q3482" i="1"/>
  <c r="O3482" i="1"/>
  <c r="L3482" i="1"/>
  <c r="E3482" i="1"/>
  <c r="U3481" i="1"/>
  <c r="T3481" i="1"/>
  <c r="S3481" i="1"/>
  <c r="Q3481" i="1"/>
  <c r="O3481" i="1"/>
  <c r="R3481" i="1" s="1"/>
  <c r="N3481" i="1"/>
  <c r="M3481" i="1"/>
  <c r="L3481" i="1"/>
  <c r="E3481" i="1"/>
  <c r="K3481" i="1" s="1"/>
  <c r="U3480" i="1"/>
  <c r="T3480" i="1"/>
  <c r="S3480" i="1"/>
  <c r="Q3480" i="1"/>
  <c r="O3480" i="1"/>
  <c r="E3480" i="1"/>
  <c r="U3479" i="1"/>
  <c r="T3479" i="1"/>
  <c r="S3479" i="1"/>
  <c r="Q3479" i="1"/>
  <c r="P3479" i="1"/>
  <c r="O3479" i="1"/>
  <c r="R3479" i="1" s="1"/>
  <c r="N3479" i="1"/>
  <c r="M3479" i="1"/>
  <c r="L3479" i="1"/>
  <c r="E3479" i="1"/>
  <c r="K3479" i="1" s="1"/>
  <c r="U3478" i="1"/>
  <c r="T3478" i="1"/>
  <c r="S3478" i="1"/>
  <c r="Q3478" i="1"/>
  <c r="O3478" i="1"/>
  <c r="L3478" i="1"/>
  <c r="K3478" i="1"/>
  <c r="E3478" i="1"/>
  <c r="N3478" i="1" s="1"/>
  <c r="U3477" i="1"/>
  <c r="T3477" i="1"/>
  <c r="S3477" i="1"/>
  <c r="Q3477" i="1"/>
  <c r="O3477" i="1"/>
  <c r="N3477" i="1"/>
  <c r="M3477" i="1"/>
  <c r="L3477" i="1"/>
  <c r="K3477" i="1"/>
  <c r="E3477" i="1"/>
  <c r="U3476" i="1"/>
  <c r="T3476" i="1"/>
  <c r="S3476" i="1"/>
  <c r="Q3476" i="1"/>
  <c r="O3476" i="1"/>
  <c r="E3476" i="1"/>
  <c r="U3475" i="1"/>
  <c r="T3475" i="1"/>
  <c r="S3475" i="1"/>
  <c r="Q3475" i="1"/>
  <c r="O3475" i="1"/>
  <c r="K3475" i="1"/>
  <c r="E3475" i="1"/>
  <c r="U3474" i="1"/>
  <c r="T3474" i="1"/>
  <c r="S3474" i="1"/>
  <c r="Q3474" i="1"/>
  <c r="O3474" i="1"/>
  <c r="N3474" i="1"/>
  <c r="E3474" i="1"/>
  <c r="L3474" i="1" s="1"/>
  <c r="U3473" i="1"/>
  <c r="T3473" i="1"/>
  <c r="S3473" i="1"/>
  <c r="Q3473" i="1"/>
  <c r="O3473" i="1"/>
  <c r="E3473" i="1"/>
  <c r="U3472" i="1"/>
  <c r="T3472" i="1"/>
  <c r="S3472" i="1"/>
  <c r="Q3472" i="1"/>
  <c r="O3472" i="1"/>
  <c r="K3472" i="1"/>
  <c r="E3472" i="1"/>
  <c r="U3471" i="1"/>
  <c r="T3471" i="1"/>
  <c r="S3471" i="1"/>
  <c r="Q3471" i="1"/>
  <c r="O3471" i="1"/>
  <c r="N3471" i="1"/>
  <c r="E3471" i="1"/>
  <c r="U3470" i="1"/>
  <c r="T3470" i="1"/>
  <c r="S3470" i="1"/>
  <c r="Q3470" i="1"/>
  <c r="O3470" i="1"/>
  <c r="E3470" i="1"/>
  <c r="U3469" i="1"/>
  <c r="T3469" i="1"/>
  <c r="S3469" i="1"/>
  <c r="Q3469" i="1"/>
  <c r="O3469" i="1"/>
  <c r="E3469" i="1"/>
  <c r="U3468" i="1"/>
  <c r="T3468" i="1"/>
  <c r="S3468" i="1"/>
  <c r="Q3468" i="1"/>
  <c r="O3468" i="1"/>
  <c r="L3468" i="1"/>
  <c r="K3468" i="1"/>
  <c r="E3468" i="1"/>
  <c r="N3468" i="1" s="1"/>
  <c r="U3467" i="1"/>
  <c r="T3467" i="1"/>
  <c r="S3467" i="1"/>
  <c r="Q3467" i="1"/>
  <c r="O3467" i="1"/>
  <c r="N3467" i="1"/>
  <c r="E3467" i="1"/>
  <c r="L3467" i="1" s="1"/>
  <c r="U3466" i="1"/>
  <c r="T3466" i="1"/>
  <c r="S3466" i="1"/>
  <c r="Q3466" i="1"/>
  <c r="O3466" i="1"/>
  <c r="E3466" i="1"/>
  <c r="U3465" i="1"/>
  <c r="T3465" i="1"/>
  <c r="S3465" i="1"/>
  <c r="Q3465" i="1"/>
  <c r="O3465" i="1"/>
  <c r="L3465" i="1"/>
  <c r="E3465" i="1"/>
  <c r="N3465" i="1" s="1"/>
  <c r="U3464" i="1"/>
  <c r="T3464" i="1"/>
  <c r="S3464" i="1"/>
  <c r="Q3464" i="1"/>
  <c r="O3464" i="1"/>
  <c r="E3464" i="1"/>
  <c r="U3463" i="1"/>
  <c r="T3463" i="1"/>
  <c r="S3463" i="1"/>
  <c r="Q3463" i="1"/>
  <c r="O3463" i="1"/>
  <c r="E3463" i="1"/>
  <c r="U3462" i="1"/>
  <c r="T3462" i="1"/>
  <c r="S3462" i="1"/>
  <c r="Q3462" i="1"/>
  <c r="O3462" i="1"/>
  <c r="E3462" i="1"/>
  <c r="U3461" i="1"/>
  <c r="T3461" i="1"/>
  <c r="S3461" i="1"/>
  <c r="Q3461" i="1"/>
  <c r="O3461" i="1"/>
  <c r="M3461" i="1"/>
  <c r="K3461" i="1"/>
  <c r="E3461" i="1"/>
  <c r="U3460" i="1"/>
  <c r="T3460" i="1"/>
  <c r="S3460" i="1"/>
  <c r="Q3460" i="1"/>
  <c r="O3460" i="1"/>
  <c r="E3460" i="1"/>
  <c r="U3459" i="1"/>
  <c r="T3459" i="1"/>
  <c r="S3459" i="1"/>
  <c r="Q3459" i="1"/>
  <c r="O3459" i="1"/>
  <c r="M3459" i="1"/>
  <c r="L3459" i="1"/>
  <c r="E3459" i="1"/>
  <c r="N3459" i="1" s="1"/>
  <c r="U3458" i="1"/>
  <c r="T3458" i="1"/>
  <c r="S3458" i="1"/>
  <c r="Q3458" i="1"/>
  <c r="O3458" i="1"/>
  <c r="N3458" i="1"/>
  <c r="E3458" i="1"/>
  <c r="L3458" i="1" s="1"/>
  <c r="U3457" i="1"/>
  <c r="T3457" i="1"/>
  <c r="S3457" i="1"/>
  <c r="Q3457" i="1"/>
  <c r="O3457" i="1"/>
  <c r="E3457" i="1"/>
  <c r="K3457" i="1" s="1"/>
  <c r="U3456" i="1"/>
  <c r="T3456" i="1"/>
  <c r="S3456" i="1"/>
  <c r="Q3456" i="1"/>
  <c r="O3456" i="1"/>
  <c r="N3456" i="1"/>
  <c r="M3456" i="1"/>
  <c r="E3456" i="1"/>
  <c r="L3456" i="1" s="1"/>
  <c r="U3455" i="1"/>
  <c r="T3455" i="1"/>
  <c r="S3455" i="1"/>
  <c r="Q3455" i="1"/>
  <c r="O3455" i="1"/>
  <c r="E3455" i="1"/>
  <c r="U3454" i="1"/>
  <c r="T3454" i="1"/>
  <c r="S3454" i="1"/>
  <c r="Q3454" i="1"/>
  <c r="O3454" i="1"/>
  <c r="E3454" i="1"/>
  <c r="U3453" i="1"/>
  <c r="T3453" i="1"/>
  <c r="S3453" i="1"/>
  <c r="Q3453" i="1"/>
  <c r="O3453" i="1"/>
  <c r="E3453" i="1"/>
  <c r="U3452" i="1"/>
  <c r="T3452" i="1"/>
  <c r="S3452" i="1"/>
  <c r="Q3452" i="1"/>
  <c r="O3452" i="1"/>
  <c r="E3452" i="1"/>
  <c r="M3452" i="1" s="1"/>
  <c r="U3451" i="1"/>
  <c r="T3451" i="1"/>
  <c r="S3451" i="1"/>
  <c r="Q3451" i="1"/>
  <c r="O3451" i="1"/>
  <c r="N3451" i="1"/>
  <c r="E3451" i="1"/>
  <c r="L3451" i="1" s="1"/>
  <c r="U3450" i="1"/>
  <c r="T3450" i="1"/>
  <c r="S3450" i="1"/>
  <c r="Q3450" i="1"/>
  <c r="O3450" i="1"/>
  <c r="E3450" i="1"/>
  <c r="K3450" i="1" s="1"/>
  <c r="U3449" i="1"/>
  <c r="T3449" i="1"/>
  <c r="S3449" i="1"/>
  <c r="Q3449" i="1"/>
  <c r="O3449" i="1"/>
  <c r="E3449" i="1"/>
  <c r="K3449" i="1" s="1"/>
  <c r="U3448" i="1"/>
  <c r="T3448" i="1"/>
  <c r="S3448" i="1"/>
  <c r="Q3448" i="1"/>
  <c r="O3448" i="1"/>
  <c r="E3448" i="1"/>
  <c r="U3447" i="1"/>
  <c r="T3447" i="1"/>
  <c r="S3447" i="1"/>
  <c r="Q3447" i="1"/>
  <c r="O3447" i="1"/>
  <c r="K3447" i="1"/>
  <c r="E3447" i="1"/>
  <c r="L3447" i="1" s="1"/>
  <c r="U3446" i="1"/>
  <c r="T3446" i="1"/>
  <c r="S3446" i="1"/>
  <c r="Q3446" i="1"/>
  <c r="O3446" i="1"/>
  <c r="N3446" i="1"/>
  <c r="M3446" i="1"/>
  <c r="R3446" i="1" s="1"/>
  <c r="E3446" i="1"/>
  <c r="U3445" i="1"/>
  <c r="T3445" i="1"/>
  <c r="S3445" i="1"/>
  <c r="Q3445" i="1"/>
  <c r="O3445" i="1"/>
  <c r="L3445" i="1"/>
  <c r="E3445" i="1"/>
  <c r="U3444" i="1"/>
  <c r="T3444" i="1"/>
  <c r="S3444" i="1"/>
  <c r="Q3444" i="1"/>
  <c r="O3444" i="1"/>
  <c r="N3444" i="1"/>
  <c r="M3444" i="1"/>
  <c r="L3444" i="1"/>
  <c r="E3444" i="1"/>
  <c r="K3444" i="1" s="1"/>
  <c r="U3443" i="1"/>
  <c r="T3443" i="1"/>
  <c r="S3443" i="1"/>
  <c r="Q3443" i="1"/>
  <c r="O3443" i="1"/>
  <c r="E3443" i="1"/>
  <c r="M3443" i="1" s="1"/>
  <c r="U3442" i="1"/>
  <c r="T3442" i="1"/>
  <c r="S3442" i="1"/>
  <c r="Q3442" i="1"/>
  <c r="O3442" i="1"/>
  <c r="E3442" i="1"/>
  <c r="U3441" i="1"/>
  <c r="T3441" i="1"/>
  <c r="S3441" i="1"/>
  <c r="Q3441" i="1"/>
  <c r="O3441" i="1"/>
  <c r="M3441" i="1"/>
  <c r="E3441" i="1"/>
  <c r="U3440" i="1"/>
  <c r="T3440" i="1"/>
  <c r="S3440" i="1"/>
  <c r="Q3440" i="1"/>
  <c r="O3440" i="1"/>
  <c r="M3440" i="1"/>
  <c r="P3440" i="1" s="1"/>
  <c r="E3440" i="1"/>
  <c r="N3440" i="1" s="1"/>
  <c r="U3439" i="1"/>
  <c r="T3439" i="1"/>
  <c r="S3439" i="1"/>
  <c r="Q3439" i="1"/>
  <c r="O3439" i="1"/>
  <c r="L3439" i="1"/>
  <c r="E3439" i="1"/>
  <c r="U3438" i="1"/>
  <c r="T3438" i="1"/>
  <c r="S3438" i="1"/>
  <c r="Q3438" i="1"/>
  <c r="O3438" i="1"/>
  <c r="N3438" i="1"/>
  <c r="M3438" i="1"/>
  <c r="E3438" i="1"/>
  <c r="U3437" i="1"/>
  <c r="T3437" i="1"/>
  <c r="S3437" i="1"/>
  <c r="Q3437" i="1"/>
  <c r="O3437" i="1"/>
  <c r="E3437" i="1"/>
  <c r="K3437" i="1" s="1"/>
  <c r="U3436" i="1"/>
  <c r="T3436" i="1"/>
  <c r="S3436" i="1"/>
  <c r="Q3436" i="1"/>
  <c r="O3436" i="1"/>
  <c r="N3436" i="1"/>
  <c r="M3436" i="1"/>
  <c r="E3436" i="1"/>
  <c r="L3436" i="1" s="1"/>
  <c r="U3435" i="1"/>
  <c r="T3435" i="1"/>
  <c r="S3435" i="1"/>
  <c r="Q3435" i="1"/>
  <c r="O3435" i="1"/>
  <c r="E3435" i="1"/>
  <c r="U3434" i="1"/>
  <c r="T3434" i="1"/>
  <c r="S3434" i="1"/>
  <c r="Q3434" i="1"/>
  <c r="O3434" i="1"/>
  <c r="N3434" i="1"/>
  <c r="M3434" i="1"/>
  <c r="L3434" i="1"/>
  <c r="K3434" i="1"/>
  <c r="E3434" i="1"/>
  <c r="U3433" i="1"/>
  <c r="T3433" i="1"/>
  <c r="S3433" i="1"/>
  <c r="Q3433" i="1"/>
  <c r="O3433" i="1"/>
  <c r="E3433" i="1"/>
  <c r="U3432" i="1"/>
  <c r="T3432" i="1"/>
  <c r="S3432" i="1"/>
  <c r="R3432" i="1"/>
  <c r="Q3432" i="1"/>
  <c r="O3432" i="1"/>
  <c r="E3432" i="1"/>
  <c r="M3432" i="1" s="1"/>
  <c r="U3431" i="1"/>
  <c r="T3431" i="1"/>
  <c r="S3431" i="1"/>
  <c r="Q3431" i="1"/>
  <c r="O3431" i="1"/>
  <c r="E3431" i="1"/>
  <c r="U3430" i="1"/>
  <c r="T3430" i="1"/>
  <c r="S3430" i="1"/>
  <c r="Q3430" i="1"/>
  <c r="O3430" i="1"/>
  <c r="E3430" i="1"/>
  <c r="U3429" i="1"/>
  <c r="T3429" i="1"/>
  <c r="S3429" i="1"/>
  <c r="Q3429" i="1"/>
  <c r="O3429" i="1"/>
  <c r="E3429" i="1"/>
  <c r="N3429" i="1" s="1"/>
  <c r="U3428" i="1"/>
  <c r="T3428" i="1"/>
  <c r="S3428" i="1"/>
  <c r="Q3428" i="1"/>
  <c r="O3428" i="1"/>
  <c r="K3428" i="1"/>
  <c r="E3428" i="1"/>
  <c r="U3427" i="1"/>
  <c r="T3427" i="1"/>
  <c r="S3427" i="1"/>
  <c r="Q3427" i="1"/>
  <c r="O3427" i="1"/>
  <c r="E3427" i="1"/>
  <c r="U3426" i="1"/>
  <c r="T3426" i="1"/>
  <c r="S3426" i="1"/>
  <c r="Q3426" i="1"/>
  <c r="O3426" i="1"/>
  <c r="E3426" i="1"/>
  <c r="U3425" i="1"/>
  <c r="T3425" i="1"/>
  <c r="S3425" i="1"/>
  <c r="Q3425" i="1"/>
  <c r="O3425" i="1"/>
  <c r="N3425" i="1"/>
  <c r="M3425" i="1"/>
  <c r="E3425" i="1"/>
  <c r="K3425" i="1" s="1"/>
  <c r="U3424" i="1"/>
  <c r="T3424" i="1"/>
  <c r="S3424" i="1"/>
  <c r="Q3424" i="1"/>
  <c r="O3424" i="1"/>
  <c r="E3424" i="1"/>
  <c r="U3423" i="1"/>
  <c r="T3423" i="1"/>
  <c r="S3423" i="1"/>
  <c r="Q3423" i="1"/>
  <c r="O3423" i="1"/>
  <c r="E3423" i="1"/>
  <c r="U3422" i="1"/>
  <c r="T3422" i="1"/>
  <c r="S3422" i="1"/>
  <c r="Q3422" i="1"/>
  <c r="O3422" i="1"/>
  <c r="M3422" i="1"/>
  <c r="E3422" i="1"/>
  <c r="N3422" i="1" s="1"/>
  <c r="U3421" i="1"/>
  <c r="T3421" i="1"/>
  <c r="S3421" i="1"/>
  <c r="Q3421" i="1"/>
  <c r="O3421" i="1"/>
  <c r="E3421" i="1"/>
  <c r="U3420" i="1"/>
  <c r="T3420" i="1"/>
  <c r="S3420" i="1"/>
  <c r="Q3420" i="1"/>
  <c r="O3420" i="1"/>
  <c r="M3420" i="1"/>
  <c r="E3420" i="1"/>
  <c r="N3420" i="1" s="1"/>
  <c r="U3419" i="1"/>
  <c r="T3419" i="1"/>
  <c r="S3419" i="1"/>
  <c r="Q3419" i="1"/>
  <c r="O3419" i="1"/>
  <c r="N3419" i="1"/>
  <c r="M3419" i="1"/>
  <c r="L3419" i="1"/>
  <c r="E3419" i="1"/>
  <c r="K3419" i="1" s="1"/>
  <c r="U3418" i="1"/>
  <c r="T3418" i="1"/>
  <c r="S3418" i="1"/>
  <c r="Q3418" i="1"/>
  <c r="O3418" i="1"/>
  <c r="E3418" i="1"/>
  <c r="U3417" i="1"/>
  <c r="T3417" i="1"/>
  <c r="S3417" i="1"/>
  <c r="Q3417" i="1"/>
  <c r="O3417" i="1"/>
  <c r="M3417" i="1"/>
  <c r="P3417" i="1" s="1"/>
  <c r="K3417" i="1"/>
  <c r="E3417" i="1"/>
  <c r="L3417" i="1" s="1"/>
  <c r="U3416" i="1"/>
  <c r="T3416" i="1"/>
  <c r="S3416" i="1"/>
  <c r="Q3416" i="1"/>
  <c r="O3416" i="1"/>
  <c r="M3416" i="1"/>
  <c r="K3416" i="1"/>
  <c r="E3416" i="1"/>
  <c r="U3415" i="1"/>
  <c r="T3415" i="1"/>
  <c r="S3415" i="1"/>
  <c r="Q3415" i="1"/>
  <c r="O3415" i="1"/>
  <c r="E3415" i="1"/>
  <c r="U3414" i="1"/>
  <c r="T3414" i="1"/>
  <c r="S3414" i="1"/>
  <c r="Q3414" i="1"/>
  <c r="O3414" i="1"/>
  <c r="N3414" i="1"/>
  <c r="K3414" i="1"/>
  <c r="E3414" i="1"/>
  <c r="U3413" i="1"/>
  <c r="T3413" i="1"/>
  <c r="S3413" i="1"/>
  <c r="Q3413" i="1"/>
  <c r="O3413" i="1"/>
  <c r="N3413" i="1"/>
  <c r="M3413" i="1"/>
  <c r="K3413" i="1"/>
  <c r="E3413" i="1"/>
  <c r="L3413" i="1" s="1"/>
  <c r="U3412" i="1"/>
  <c r="T3412" i="1"/>
  <c r="S3412" i="1"/>
  <c r="Q3412" i="1"/>
  <c r="O3412" i="1"/>
  <c r="E3412" i="1"/>
  <c r="K3412" i="1" s="1"/>
  <c r="U3411" i="1"/>
  <c r="T3411" i="1"/>
  <c r="S3411" i="1"/>
  <c r="Q3411" i="1"/>
  <c r="O3411" i="1"/>
  <c r="E3411" i="1"/>
  <c r="U3410" i="1"/>
  <c r="T3410" i="1"/>
  <c r="S3410" i="1"/>
  <c r="Q3410" i="1"/>
  <c r="O3410" i="1"/>
  <c r="E3410" i="1"/>
  <c r="U3409" i="1"/>
  <c r="T3409" i="1"/>
  <c r="S3409" i="1"/>
  <c r="Q3409" i="1"/>
  <c r="O3409" i="1"/>
  <c r="E3409" i="1"/>
  <c r="U3408" i="1"/>
  <c r="T3408" i="1"/>
  <c r="S3408" i="1"/>
  <c r="Q3408" i="1"/>
  <c r="O3408" i="1"/>
  <c r="E3408" i="1"/>
  <c r="M3408" i="1" s="1"/>
  <c r="U3407" i="1"/>
  <c r="T3407" i="1"/>
  <c r="S3407" i="1"/>
  <c r="Q3407" i="1"/>
  <c r="O3407" i="1"/>
  <c r="K3407" i="1"/>
  <c r="E3407" i="1"/>
  <c r="U3406" i="1"/>
  <c r="T3406" i="1"/>
  <c r="S3406" i="1"/>
  <c r="Q3406" i="1"/>
  <c r="O3406" i="1"/>
  <c r="K3406" i="1"/>
  <c r="E3406" i="1"/>
  <c r="U3405" i="1"/>
  <c r="T3405" i="1"/>
  <c r="S3405" i="1"/>
  <c r="Q3405" i="1"/>
  <c r="O3405" i="1"/>
  <c r="E3405" i="1"/>
  <c r="N3405" i="1" s="1"/>
  <c r="U3404" i="1"/>
  <c r="T3404" i="1"/>
  <c r="S3404" i="1"/>
  <c r="Q3404" i="1"/>
  <c r="O3404" i="1"/>
  <c r="N3404" i="1"/>
  <c r="E3404" i="1"/>
  <c r="U3403" i="1"/>
  <c r="T3403" i="1"/>
  <c r="S3403" i="1"/>
  <c r="Q3403" i="1"/>
  <c r="O3403" i="1"/>
  <c r="E3403" i="1"/>
  <c r="U3402" i="1"/>
  <c r="T3402" i="1"/>
  <c r="S3402" i="1"/>
  <c r="Q3402" i="1"/>
  <c r="O3402" i="1"/>
  <c r="E3402" i="1"/>
  <c r="U3401" i="1"/>
  <c r="T3401" i="1"/>
  <c r="S3401" i="1"/>
  <c r="Q3401" i="1"/>
  <c r="O3401" i="1"/>
  <c r="E3401" i="1"/>
  <c r="U3400" i="1"/>
  <c r="T3400" i="1"/>
  <c r="S3400" i="1"/>
  <c r="Q3400" i="1"/>
  <c r="O3400" i="1"/>
  <c r="E3400" i="1"/>
  <c r="M3400" i="1" s="1"/>
  <c r="P3400" i="1" s="1"/>
  <c r="U3399" i="1"/>
  <c r="T3399" i="1"/>
  <c r="S3399" i="1"/>
  <c r="Q3399" i="1"/>
  <c r="O3399" i="1"/>
  <c r="R3399" i="1" s="1"/>
  <c r="N3399" i="1"/>
  <c r="M3399" i="1"/>
  <c r="L3399" i="1"/>
  <c r="K3399" i="1"/>
  <c r="E3399" i="1"/>
  <c r="U3398" i="1"/>
  <c r="T3398" i="1"/>
  <c r="S3398" i="1"/>
  <c r="Q3398" i="1"/>
  <c r="O3398" i="1"/>
  <c r="N3398" i="1"/>
  <c r="E3398" i="1"/>
  <c r="L3398" i="1" s="1"/>
  <c r="U3397" i="1"/>
  <c r="T3397" i="1"/>
  <c r="S3397" i="1"/>
  <c r="Q3397" i="1"/>
  <c r="O3397" i="1"/>
  <c r="E3397" i="1"/>
  <c r="U3396" i="1"/>
  <c r="T3396" i="1"/>
  <c r="S3396" i="1"/>
  <c r="Q3396" i="1"/>
  <c r="O3396" i="1"/>
  <c r="N3396" i="1"/>
  <c r="E3396" i="1"/>
  <c r="L3396" i="1" s="1"/>
  <c r="U3395" i="1"/>
  <c r="T3395" i="1"/>
  <c r="S3395" i="1"/>
  <c r="Q3395" i="1"/>
  <c r="O3395" i="1"/>
  <c r="E3395" i="1"/>
  <c r="U3394" i="1"/>
  <c r="T3394" i="1"/>
  <c r="S3394" i="1"/>
  <c r="Q3394" i="1"/>
  <c r="O3394" i="1"/>
  <c r="E3394" i="1"/>
  <c r="U3393" i="1"/>
  <c r="T3393" i="1"/>
  <c r="S3393" i="1"/>
  <c r="Q3393" i="1"/>
  <c r="O3393" i="1"/>
  <c r="E3393" i="1"/>
  <c r="U3392" i="1"/>
  <c r="T3392" i="1"/>
  <c r="S3392" i="1"/>
  <c r="Q3392" i="1"/>
  <c r="O3392" i="1"/>
  <c r="E3392" i="1"/>
  <c r="L3392" i="1" s="1"/>
  <c r="U3391" i="1"/>
  <c r="T3391" i="1"/>
  <c r="S3391" i="1"/>
  <c r="Q3391" i="1"/>
  <c r="O3391" i="1"/>
  <c r="E3391" i="1"/>
  <c r="U3390" i="1"/>
  <c r="T3390" i="1"/>
  <c r="S3390" i="1"/>
  <c r="Q3390" i="1"/>
  <c r="O3390" i="1"/>
  <c r="M3390" i="1"/>
  <c r="E3390" i="1"/>
  <c r="U3389" i="1"/>
  <c r="T3389" i="1"/>
  <c r="S3389" i="1"/>
  <c r="Q3389" i="1"/>
  <c r="O3389" i="1"/>
  <c r="M3389" i="1"/>
  <c r="K3389" i="1"/>
  <c r="E3389" i="1"/>
  <c r="L3389" i="1" s="1"/>
  <c r="U3388" i="1"/>
  <c r="T3388" i="1"/>
  <c r="S3388" i="1"/>
  <c r="Q3388" i="1"/>
  <c r="O3388" i="1"/>
  <c r="N3388" i="1"/>
  <c r="M3388" i="1"/>
  <c r="L3388" i="1"/>
  <c r="K3388" i="1"/>
  <c r="E3388" i="1"/>
  <c r="U3387" i="1"/>
  <c r="T3387" i="1"/>
  <c r="S3387" i="1"/>
  <c r="Q3387" i="1"/>
  <c r="O3387" i="1"/>
  <c r="N3387" i="1"/>
  <c r="E3387" i="1"/>
  <c r="L3387" i="1" s="1"/>
  <c r="U3386" i="1"/>
  <c r="T3386" i="1"/>
  <c r="S3386" i="1"/>
  <c r="Q3386" i="1"/>
  <c r="O3386" i="1"/>
  <c r="E3386" i="1"/>
  <c r="N3386" i="1" s="1"/>
  <c r="U3385" i="1"/>
  <c r="T3385" i="1"/>
  <c r="S3385" i="1"/>
  <c r="Q3385" i="1"/>
  <c r="O3385" i="1"/>
  <c r="E3385" i="1"/>
  <c r="U3384" i="1"/>
  <c r="T3384" i="1"/>
  <c r="S3384" i="1"/>
  <c r="Q3384" i="1"/>
  <c r="O3384" i="1"/>
  <c r="N3384" i="1"/>
  <c r="E3384" i="1"/>
  <c r="U3383" i="1"/>
  <c r="T3383" i="1"/>
  <c r="S3383" i="1"/>
  <c r="Q3383" i="1"/>
  <c r="O3383" i="1"/>
  <c r="E3383" i="1"/>
  <c r="N3383" i="1" s="1"/>
  <c r="U3382" i="1"/>
  <c r="T3382" i="1"/>
  <c r="S3382" i="1"/>
  <c r="Q3382" i="1"/>
  <c r="O3382" i="1"/>
  <c r="R3382" i="1" s="1"/>
  <c r="M3382" i="1"/>
  <c r="E3382" i="1"/>
  <c r="U3381" i="1"/>
  <c r="T3381" i="1"/>
  <c r="S3381" i="1"/>
  <c r="Q3381" i="1"/>
  <c r="O3381" i="1"/>
  <c r="E3381" i="1"/>
  <c r="U3380" i="1"/>
  <c r="T3380" i="1"/>
  <c r="S3380" i="1"/>
  <c r="Q3380" i="1"/>
  <c r="O3380" i="1"/>
  <c r="M3380" i="1"/>
  <c r="E3380" i="1"/>
  <c r="U3379" i="1"/>
  <c r="T3379" i="1"/>
  <c r="S3379" i="1"/>
  <c r="Q3379" i="1"/>
  <c r="O3379" i="1"/>
  <c r="E3379" i="1"/>
  <c r="L3379" i="1" s="1"/>
  <c r="U3378" i="1"/>
  <c r="T3378" i="1"/>
  <c r="S3378" i="1"/>
  <c r="Q3378" i="1"/>
  <c r="O3378" i="1"/>
  <c r="N3378" i="1"/>
  <c r="M3378" i="1"/>
  <c r="P3378" i="1" s="1"/>
  <c r="E3378" i="1"/>
  <c r="K3378" i="1" s="1"/>
  <c r="U3377" i="1"/>
  <c r="T3377" i="1"/>
  <c r="S3377" i="1"/>
  <c r="Q3377" i="1"/>
  <c r="O3377" i="1"/>
  <c r="M3377" i="1"/>
  <c r="K3377" i="1"/>
  <c r="E3377" i="1"/>
  <c r="U3376" i="1"/>
  <c r="T3376" i="1"/>
  <c r="S3376" i="1"/>
  <c r="Q3376" i="1"/>
  <c r="O3376" i="1"/>
  <c r="N3376" i="1"/>
  <c r="E3376" i="1"/>
  <c r="M3376" i="1" s="1"/>
  <c r="P3376" i="1" s="1"/>
  <c r="U3375" i="1"/>
  <c r="T3375" i="1"/>
  <c r="S3375" i="1"/>
  <c r="Q3375" i="1"/>
  <c r="O3375" i="1"/>
  <c r="E3375" i="1"/>
  <c r="U3374" i="1"/>
  <c r="T3374" i="1"/>
  <c r="S3374" i="1"/>
  <c r="Q3374" i="1"/>
  <c r="O3374" i="1"/>
  <c r="M3374" i="1"/>
  <c r="R3374" i="1" s="1"/>
  <c r="E3374" i="1"/>
  <c r="U3373" i="1"/>
  <c r="T3373" i="1"/>
  <c r="S3373" i="1"/>
  <c r="Q3373" i="1"/>
  <c r="O3373" i="1"/>
  <c r="E3373" i="1"/>
  <c r="N3373" i="1" s="1"/>
  <c r="U3372" i="1"/>
  <c r="T3372" i="1"/>
  <c r="S3372" i="1"/>
  <c r="Q3372" i="1"/>
  <c r="O3372" i="1"/>
  <c r="E3372" i="1"/>
  <c r="L3372" i="1" s="1"/>
  <c r="U3371" i="1"/>
  <c r="T3371" i="1"/>
  <c r="S3371" i="1"/>
  <c r="Q3371" i="1"/>
  <c r="O3371" i="1"/>
  <c r="L3371" i="1"/>
  <c r="E3371" i="1"/>
  <c r="U3370" i="1"/>
  <c r="T3370" i="1"/>
  <c r="S3370" i="1"/>
  <c r="Q3370" i="1"/>
  <c r="O3370" i="1"/>
  <c r="N3370" i="1"/>
  <c r="M3370" i="1"/>
  <c r="L3370" i="1"/>
  <c r="K3370" i="1"/>
  <c r="E3370" i="1"/>
  <c r="U3369" i="1"/>
  <c r="T3369" i="1"/>
  <c r="S3369" i="1"/>
  <c r="Q3369" i="1"/>
  <c r="O3369" i="1"/>
  <c r="E3369" i="1"/>
  <c r="U3368" i="1"/>
  <c r="T3368" i="1"/>
  <c r="S3368" i="1"/>
  <c r="Q3368" i="1"/>
  <c r="O3368" i="1"/>
  <c r="M3368" i="1"/>
  <c r="L3368" i="1"/>
  <c r="K3368" i="1"/>
  <c r="E3368" i="1"/>
  <c r="N3368" i="1" s="1"/>
  <c r="U3367" i="1"/>
  <c r="T3367" i="1"/>
  <c r="S3367" i="1"/>
  <c r="Q3367" i="1"/>
  <c r="O3367" i="1"/>
  <c r="E3367" i="1"/>
  <c r="U3366" i="1"/>
  <c r="T3366" i="1"/>
  <c r="S3366" i="1"/>
  <c r="Q3366" i="1"/>
  <c r="O3366" i="1"/>
  <c r="E3366" i="1"/>
  <c r="U3365" i="1"/>
  <c r="T3365" i="1"/>
  <c r="S3365" i="1"/>
  <c r="Q3365" i="1"/>
  <c r="O3365" i="1"/>
  <c r="E3365" i="1"/>
  <c r="N3365" i="1" s="1"/>
  <c r="U3364" i="1"/>
  <c r="T3364" i="1"/>
  <c r="S3364" i="1"/>
  <c r="Q3364" i="1"/>
  <c r="O3364" i="1"/>
  <c r="E3364" i="1"/>
  <c r="U3363" i="1"/>
  <c r="T3363" i="1"/>
  <c r="S3363" i="1"/>
  <c r="Q3363" i="1"/>
  <c r="O3363" i="1"/>
  <c r="R3363" i="1" s="1"/>
  <c r="N3363" i="1"/>
  <c r="L3363" i="1"/>
  <c r="K3363" i="1"/>
  <c r="E3363" i="1"/>
  <c r="M3363" i="1" s="1"/>
  <c r="U3362" i="1"/>
  <c r="T3362" i="1"/>
  <c r="S3362" i="1"/>
  <c r="R3362" i="1"/>
  <c r="Q3362" i="1"/>
  <c r="O3362" i="1"/>
  <c r="N3362" i="1"/>
  <c r="M3362" i="1"/>
  <c r="E3362" i="1"/>
  <c r="L3362" i="1" s="1"/>
  <c r="U3361" i="1"/>
  <c r="T3361" i="1"/>
  <c r="S3361" i="1"/>
  <c r="Q3361" i="1"/>
  <c r="O3361" i="1"/>
  <c r="E3361" i="1"/>
  <c r="U3360" i="1"/>
  <c r="T3360" i="1"/>
  <c r="S3360" i="1"/>
  <c r="Q3360" i="1"/>
  <c r="O3360" i="1"/>
  <c r="E3360" i="1"/>
  <c r="U3359" i="1"/>
  <c r="T3359" i="1"/>
  <c r="S3359" i="1"/>
  <c r="Q3359" i="1"/>
  <c r="O3359" i="1"/>
  <c r="E3359" i="1"/>
  <c r="U3358" i="1"/>
  <c r="T3358" i="1"/>
  <c r="S3358" i="1"/>
  <c r="Q3358" i="1"/>
  <c r="O3358" i="1"/>
  <c r="N3358" i="1"/>
  <c r="M3358" i="1"/>
  <c r="E3358" i="1"/>
  <c r="L3358" i="1" s="1"/>
  <c r="U3357" i="1"/>
  <c r="T3357" i="1"/>
  <c r="S3357" i="1"/>
  <c r="Q3357" i="1"/>
  <c r="O3357" i="1"/>
  <c r="N3357" i="1"/>
  <c r="E3357" i="1"/>
  <c r="L3357" i="1" s="1"/>
  <c r="U3356" i="1"/>
  <c r="T3356" i="1"/>
  <c r="S3356" i="1"/>
  <c r="Q3356" i="1"/>
  <c r="O3356" i="1"/>
  <c r="E3356" i="1"/>
  <c r="N3356" i="1" s="1"/>
  <c r="U3355" i="1"/>
  <c r="T3355" i="1"/>
  <c r="S3355" i="1"/>
  <c r="Q3355" i="1"/>
  <c r="O3355" i="1"/>
  <c r="E3355" i="1"/>
  <c r="M3355" i="1" s="1"/>
  <c r="U3354" i="1"/>
  <c r="T3354" i="1"/>
  <c r="S3354" i="1"/>
  <c r="Q3354" i="1"/>
  <c r="O3354" i="1"/>
  <c r="E3354" i="1"/>
  <c r="N3354" i="1" s="1"/>
  <c r="U3353" i="1"/>
  <c r="T3353" i="1"/>
  <c r="S3353" i="1"/>
  <c r="Q3353" i="1"/>
  <c r="O3353" i="1"/>
  <c r="E3353" i="1"/>
  <c r="U3352" i="1"/>
  <c r="T3352" i="1"/>
  <c r="S3352" i="1"/>
  <c r="Q3352" i="1"/>
  <c r="O3352" i="1"/>
  <c r="M3352" i="1"/>
  <c r="P3352" i="1" s="1"/>
  <c r="E3352" i="1"/>
  <c r="U3351" i="1"/>
  <c r="T3351" i="1"/>
  <c r="S3351" i="1"/>
  <c r="Q3351" i="1"/>
  <c r="O3351" i="1"/>
  <c r="N3351" i="1"/>
  <c r="K3351" i="1"/>
  <c r="E3351" i="1"/>
  <c r="M3351" i="1" s="1"/>
  <c r="P3351" i="1" s="1"/>
  <c r="U3350" i="1"/>
  <c r="T3350" i="1"/>
  <c r="S3350" i="1"/>
  <c r="Q3350" i="1"/>
  <c r="O3350" i="1"/>
  <c r="E3350" i="1"/>
  <c r="U3349" i="1"/>
  <c r="T3349" i="1"/>
  <c r="S3349" i="1"/>
  <c r="Q3349" i="1"/>
  <c r="O3349" i="1"/>
  <c r="E3349" i="1"/>
  <c r="U3348" i="1"/>
  <c r="T3348" i="1"/>
  <c r="S3348" i="1"/>
  <c r="Q3348" i="1"/>
  <c r="O3348" i="1"/>
  <c r="L3348" i="1"/>
  <c r="E3348" i="1"/>
  <c r="K3348" i="1" s="1"/>
  <c r="U3347" i="1"/>
  <c r="T3347" i="1"/>
  <c r="S3347" i="1"/>
  <c r="Q3347" i="1"/>
  <c r="O3347" i="1"/>
  <c r="E3347" i="1"/>
  <c r="L3347" i="1" s="1"/>
  <c r="U3346" i="1"/>
  <c r="T3346" i="1"/>
  <c r="S3346" i="1"/>
  <c r="Q3346" i="1"/>
  <c r="O3346" i="1"/>
  <c r="E3346" i="1"/>
  <c r="U3345" i="1"/>
  <c r="T3345" i="1"/>
  <c r="S3345" i="1"/>
  <c r="Q3345" i="1"/>
  <c r="O3345" i="1"/>
  <c r="E3345" i="1"/>
  <c r="N3345" i="1" s="1"/>
  <c r="U3344" i="1"/>
  <c r="T3344" i="1"/>
  <c r="S3344" i="1"/>
  <c r="Q3344" i="1"/>
  <c r="O3344" i="1"/>
  <c r="E3344" i="1"/>
  <c r="U3343" i="1"/>
  <c r="T3343" i="1"/>
  <c r="S3343" i="1"/>
  <c r="Q3343" i="1"/>
  <c r="O3343" i="1"/>
  <c r="E3343" i="1"/>
  <c r="U3342" i="1"/>
  <c r="T3342" i="1"/>
  <c r="S3342" i="1"/>
  <c r="Q3342" i="1"/>
  <c r="O3342" i="1"/>
  <c r="N3342" i="1"/>
  <c r="E3342" i="1"/>
  <c r="U3341" i="1"/>
  <c r="T3341" i="1"/>
  <c r="S3341" i="1"/>
  <c r="Q3341" i="1"/>
  <c r="O3341" i="1"/>
  <c r="E3341" i="1"/>
  <c r="L3341" i="1" s="1"/>
  <c r="U3340" i="1"/>
  <c r="T3340" i="1"/>
  <c r="S3340" i="1"/>
  <c r="Q3340" i="1"/>
  <c r="O3340" i="1"/>
  <c r="L3340" i="1"/>
  <c r="K3340" i="1"/>
  <c r="E3340" i="1"/>
  <c r="U3339" i="1"/>
  <c r="T3339" i="1"/>
  <c r="S3339" i="1"/>
  <c r="Q3339" i="1"/>
  <c r="O3339" i="1"/>
  <c r="K3339" i="1"/>
  <c r="E3339" i="1"/>
  <c r="N3339" i="1" s="1"/>
  <c r="U3338" i="1"/>
  <c r="T3338" i="1"/>
  <c r="S3338" i="1"/>
  <c r="Q3338" i="1"/>
  <c r="O3338" i="1"/>
  <c r="K3338" i="1"/>
  <c r="E3338" i="1"/>
  <c r="U3337" i="1"/>
  <c r="T3337" i="1"/>
  <c r="S3337" i="1"/>
  <c r="Q3337" i="1"/>
  <c r="O3337" i="1"/>
  <c r="E3337" i="1"/>
  <c r="U3336" i="1"/>
  <c r="T3336" i="1"/>
  <c r="S3336" i="1"/>
  <c r="Q3336" i="1"/>
  <c r="O3336" i="1"/>
  <c r="K3336" i="1"/>
  <c r="E3336" i="1"/>
  <c r="U3335" i="1"/>
  <c r="T3335" i="1"/>
  <c r="S3335" i="1"/>
  <c r="Q3335" i="1"/>
  <c r="O3335" i="1"/>
  <c r="E3335" i="1"/>
  <c r="U3334" i="1"/>
  <c r="T3334" i="1"/>
  <c r="S3334" i="1"/>
  <c r="Q3334" i="1"/>
  <c r="O3334" i="1"/>
  <c r="E3334" i="1"/>
  <c r="N3334" i="1" s="1"/>
  <c r="U3333" i="1"/>
  <c r="T3333" i="1"/>
  <c r="S3333" i="1"/>
  <c r="Q3333" i="1"/>
  <c r="P3333" i="1"/>
  <c r="O3333" i="1"/>
  <c r="M3333" i="1"/>
  <c r="R3333" i="1" s="1"/>
  <c r="L3333" i="1"/>
  <c r="E3333" i="1"/>
  <c r="K3333" i="1" s="1"/>
  <c r="U3332" i="1"/>
  <c r="T3332" i="1"/>
  <c r="S3332" i="1"/>
  <c r="Q3332" i="1"/>
  <c r="O3332" i="1"/>
  <c r="K3332" i="1"/>
  <c r="E3332" i="1"/>
  <c r="M3332" i="1" s="1"/>
  <c r="U3331" i="1"/>
  <c r="T3331" i="1"/>
  <c r="S3331" i="1"/>
  <c r="Q3331" i="1"/>
  <c r="O3331" i="1"/>
  <c r="N3331" i="1"/>
  <c r="E3331" i="1"/>
  <c r="M3331" i="1" s="1"/>
  <c r="U3330" i="1"/>
  <c r="T3330" i="1"/>
  <c r="S3330" i="1"/>
  <c r="Q3330" i="1"/>
  <c r="O3330" i="1"/>
  <c r="M3330" i="1"/>
  <c r="P3330" i="1" s="1"/>
  <c r="E3330" i="1"/>
  <c r="U3329" i="1"/>
  <c r="T3329" i="1"/>
  <c r="S3329" i="1"/>
  <c r="Q3329" i="1"/>
  <c r="O3329" i="1"/>
  <c r="E3329" i="1"/>
  <c r="U3328" i="1"/>
  <c r="T3328" i="1"/>
  <c r="S3328" i="1"/>
  <c r="R3328" i="1"/>
  <c r="Q3328" i="1"/>
  <c r="O3328" i="1"/>
  <c r="M3328" i="1"/>
  <c r="L3328" i="1"/>
  <c r="E3328" i="1"/>
  <c r="U3327" i="1"/>
  <c r="T3327" i="1"/>
  <c r="S3327" i="1"/>
  <c r="Q3327" i="1"/>
  <c r="O3327" i="1"/>
  <c r="E3327" i="1"/>
  <c r="K3327" i="1" s="1"/>
  <c r="U3326" i="1"/>
  <c r="T3326" i="1"/>
  <c r="S3326" i="1"/>
  <c r="Q3326" i="1"/>
  <c r="O3326" i="1"/>
  <c r="E3326" i="1"/>
  <c r="N3326" i="1" s="1"/>
  <c r="U3325" i="1"/>
  <c r="T3325" i="1"/>
  <c r="S3325" i="1"/>
  <c r="Q3325" i="1"/>
  <c r="O3325" i="1"/>
  <c r="L3325" i="1"/>
  <c r="E3325" i="1"/>
  <c r="U3324" i="1"/>
  <c r="T3324" i="1"/>
  <c r="S3324" i="1"/>
  <c r="Q3324" i="1"/>
  <c r="O3324" i="1"/>
  <c r="N3324" i="1"/>
  <c r="K3324" i="1"/>
  <c r="E3324" i="1"/>
  <c r="U3323" i="1"/>
  <c r="T3323" i="1"/>
  <c r="S3323" i="1"/>
  <c r="Q3323" i="1"/>
  <c r="O3323" i="1"/>
  <c r="E3323" i="1"/>
  <c r="L3323" i="1" s="1"/>
  <c r="U3322" i="1"/>
  <c r="T3322" i="1"/>
  <c r="S3322" i="1"/>
  <c r="Q3322" i="1"/>
  <c r="O3322" i="1"/>
  <c r="K3322" i="1"/>
  <c r="E3322" i="1"/>
  <c r="N3322" i="1" s="1"/>
  <c r="U3321" i="1"/>
  <c r="T3321" i="1"/>
  <c r="S3321" i="1"/>
  <c r="Q3321" i="1"/>
  <c r="O3321" i="1"/>
  <c r="E3321" i="1"/>
  <c r="U3320" i="1"/>
  <c r="T3320" i="1"/>
  <c r="S3320" i="1"/>
  <c r="Q3320" i="1"/>
  <c r="O3320" i="1"/>
  <c r="E3320" i="1"/>
  <c r="U3319" i="1"/>
  <c r="T3319" i="1"/>
  <c r="S3319" i="1"/>
  <c r="Q3319" i="1"/>
  <c r="O3319" i="1"/>
  <c r="N3319" i="1"/>
  <c r="K3319" i="1"/>
  <c r="E3319" i="1"/>
  <c r="L3319" i="1" s="1"/>
  <c r="U3318" i="1"/>
  <c r="T3318" i="1"/>
  <c r="S3318" i="1"/>
  <c r="Q3318" i="1"/>
  <c r="O3318" i="1"/>
  <c r="L3318" i="1"/>
  <c r="E3318" i="1"/>
  <c r="U3317" i="1"/>
  <c r="T3317" i="1"/>
  <c r="S3317" i="1"/>
  <c r="Q3317" i="1"/>
  <c r="O3317" i="1"/>
  <c r="N3317" i="1"/>
  <c r="M3317" i="1"/>
  <c r="P3317" i="1" s="1"/>
  <c r="E3317" i="1"/>
  <c r="K3317" i="1" s="1"/>
  <c r="U3316" i="1"/>
  <c r="T3316" i="1"/>
  <c r="S3316" i="1"/>
  <c r="Q3316" i="1"/>
  <c r="O3316" i="1"/>
  <c r="E3316" i="1"/>
  <c r="U3315" i="1"/>
  <c r="T3315" i="1"/>
  <c r="S3315" i="1"/>
  <c r="Q3315" i="1"/>
  <c r="O3315" i="1"/>
  <c r="N3315" i="1"/>
  <c r="E3315" i="1"/>
  <c r="M3315" i="1" s="1"/>
  <c r="U3314" i="1"/>
  <c r="T3314" i="1"/>
  <c r="S3314" i="1"/>
  <c r="Q3314" i="1"/>
  <c r="O3314" i="1"/>
  <c r="N3314" i="1"/>
  <c r="M3314" i="1"/>
  <c r="E3314" i="1"/>
  <c r="U3313" i="1"/>
  <c r="T3313" i="1"/>
  <c r="S3313" i="1"/>
  <c r="Q3313" i="1"/>
  <c r="O3313" i="1"/>
  <c r="E3313" i="1"/>
  <c r="U3312" i="1"/>
  <c r="T3312" i="1"/>
  <c r="S3312" i="1"/>
  <c r="Q3312" i="1"/>
  <c r="O3312" i="1"/>
  <c r="E3312" i="1"/>
  <c r="K3312" i="1" s="1"/>
  <c r="U3311" i="1"/>
  <c r="T3311" i="1"/>
  <c r="S3311" i="1"/>
  <c r="Q3311" i="1"/>
  <c r="O3311" i="1"/>
  <c r="E3311" i="1"/>
  <c r="N3311" i="1" s="1"/>
  <c r="U3310" i="1"/>
  <c r="T3310" i="1"/>
  <c r="S3310" i="1"/>
  <c r="Q3310" i="1"/>
  <c r="O3310" i="1"/>
  <c r="K3310" i="1"/>
  <c r="E3310" i="1"/>
  <c r="U3309" i="1"/>
  <c r="T3309" i="1"/>
  <c r="S3309" i="1"/>
  <c r="Q3309" i="1"/>
  <c r="O3309" i="1"/>
  <c r="K3309" i="1"/>
  <c r="E3309" i="1"/>
  <c r="M3309" i="1" s="1"/>
  <c r="R3309" i="1" s="1"/>
  <c r="U3308" i="1"/>
  <c r="T3308" i="1"/>
  <c r="S3308" i="1"/>
  <c r="Q3308" i="1"/>
  <c r="O3308" i="1"/>
  <c r="E3308" i="1"/>
  <c r="U3307" i="1"/>
  <c r="T3307" i="1"/>
  <c r="S3307" i="1"/>
  <c r="Q3307" i="1"/>
  <c r="O3307" i="1"/>
  <c r="E3307" i="1"/>
  <c r="U3306" i="1"/>
  <c r="T3306" i="1"/>
  <c r="S3306" i="1"/>
  <c r="Q3306" i="1"/>
  <c r="O3306" i="1"/>
  <c r="E3306" i="1"/>
  <c r="U3305" i="1"/>
  <c r="T3305" i="1"/>
  <c r="S3305" i="1"/>
  <c r="R3305" i="1"/>
  <c r="Q3305" i="1"/>
  <c r="O3305" i="1"/>
  <c r="N3305" i="1"/>
  <c r="M3305" i="1"/>
  <c r="E3305" i="1"/>
  <c r="L3305" i="1" s="1"/>
  <c r="U3304" i="1"/>
  <c r="T3304" i="1"/>
  <c r="S3304" i="1"/>
  <c r="Q3304" i="1"/>
  <c r="O3304" i="1"/>
  <c r="N3304" i="1"/>
  <c r="M3304" i="1"/>
  <c r="L3304" i="1"/>
  <c r="E3304" i="1"/>
  <c r="K3304" i="1" s="1"/>
  <c r="U3303" i="1"/>
  <c r="T3303" i="1"/>
  <c r="S3303" i="1"/>
  <c r="Q3303" i="1"/>
  <c r="O3303" i="1"/>
  <c r="N3303" i="1"/>
  <c r="M3303" i="1"/>
  <c r="K3303" i="1"/>
  <c r="E3303" i="1"/>
  <c r="L3303" i="1" s="1"/>
  <c r="U3302" i="1"/>
  <c r="T3302" i="1"/>
  <c r="S3302" i="1"/>
  <c r="Q3302" i="1"/>
  <c r="O3302" i="1"/>
  <c r="M3302" i="1"/>
  <c r="L3302" i="1"/>
  <c r="E3302" i="1"/>
  <c r="N3302" i="1" s="1"/>
  <c r="U3301" i="1"/>
  <c r="T3301" i="1"/>
  <c r="S3301" i="1"/>
  <c r="Q3301" i="1"/>
  <c r="O3301" i="1"/>
  <c r="E3301" i="1"/>
  <c r="U3300" i="1"/>
  <c r="T3300" i="1"/>
  <c r="S3300" i="1"/>
  <c r="Q3300" i="1"/>
  <c r="O3300" i="1"/>
  <c r="E3300" i="1"/>
  <c r="U3299" i="1"/>
  <c r="T3299" i="1"/>
  <c r="S3299" i="1"/>
  <c r="Q3299" i="1"/>
  <c r="O3299" i="1"/>
  <c r="E3299" i="1"/>
  <c r="U3298" i="1"/>
  <c r="T3298" i="1"/>
  <c r="S3298" i="1"/>
  <c r="Q3298" i="1"/>
  <c r="O3298" i="1"/>
  <c r="N3298" i="1"/>
  <c r="K3298" i="1"/>
  <c r="E3298" i="1"/>
  <c r="U3297" i="1"/>
  <c r="T3297" i="1"/>
  <c r="S3297" i="1"/>
  <c r="Q3297" i="1"/>
  <c r="O3297" i="1"/>
  <c r="M3297" i="1"/>
  <c r="E3297" i="1"/>
  <c r="U3296" i="1"/>
  <c r="T3296" i="1"/>
  <c r="S3296" i="1"/>
  <c r="Q3296" i="1"/>
  <c r="O3296" i="1"/>
  <c r="M3296" i="1"/>
  <c r="E3296" i="1"/>
  <c r="U3295" i="1"/>
  <c r="T3295" i="1"/>
  <c r="S3295" i="1"/>
  <c r="Q3295" i="1"/>
  <c r="O3295" i="1"/>
  <c r="E3295" i="1"/>
  <c r="U3294" i="1"/>
  <c r="T3294" i="1"/>
  <c r="S3294" i="1"/>
  <c r="Q3294" i="1"/>
  <c r="O3294" i="1"/>
  <c r="E3294" i="1"/>
  <c r="U3293" i="1"/>
  <c r="T3293" i="1"/>
  <c r="S3293" i="1"/>
  <c r="Q3293" i="1"/>
  <c r="O3293" i="1"/>
  <c r="K3293" i="1"/>
  <c r="E3293" i="1"/>
  <c r="U3292" i="1"/>
  <c r="T3292" i="1"/>
  <c r="S3292" i="1"/>
  <c r="Q3292" i="1"/>
  <c r="O3292" i="1"/>
  <c r="E3292" i="1"/>
  <c r="U3291" i="1"/>
  <c r="T3291" i="1"/>
  <c r="S3291" i="1"/>
  <c r="Q3291" i="1"/>
  <c r="O3291" i="1"/>
  <c r="M3291" i="1"/>
  <c r="P3291" i="1" s="1"/>
  <c r="E3291" i="1"/>
  <c r="U3290" i="1"/>
  <c r="T3290" i="1"/>
  <c r="S3290" i="1"/>
  <c r="Q3290" i="1"/>
  <c r="O3290" i="1"/>
  <c r="L3290" i="1"/>
  <c r="K3290" i="1"/>
  <c r="E3290" i="1"/>
  <c r="U3289" i="1"/>
  <c r="T3289" i="1"/>
  <c r="S3289" i="1"/>
  <c r="Q3289" i="1"/>
  <c r="O3289" i="1"/>
  <c r="E3289" i="1"/>
  <c r="L3289" i="1" s="1"/>
  <c r="U3288" i="1"/>
  <c r="T3288" i="1"/>
  <c r="S3288" i="1"/>
  <c r="Q3288" i="1"/>
  <c r="O3288" i="1"/>
  <c r="E3288" i="1"/>
  <c r="U3287" i="1"/>
  <c r="T3287" i="1"/>
  <c r="S3287" i="1"/>
  <c r="Q3287" i="1"/>
  <c r="O3287" i="1"/>
  <c r="E3287" i="1"/>
  <c r="N3287" i="1" s="1"/>
  <c r="U3286" i="1"/>
  <c r="T3286" i="1"/>
  <c r="S3286" i="1"/>
  <c r="Q3286" i="1"/>
  <c r="O3286" i="1"/>
  <c r="E3286" i="1"/>
  <c r="U3285" i="1"/>
  <c r="T3285" i="1"/>
  <c r="S3285" i="1"/>
  <c r="Q3285" i="1"/>
  <c r="O3285" i="1"/>
  <c r="E3285" i="1"/>
  <c r="U3284" i="1"/>
  <c r="T3284" i="1"/>
  <c r="S3284" i="1"/>
  <c r="Q3284" i="1"/>
  <c r="O3284" i="1"/>
  <c r="K3284" i="1"/>
  <c r="E3284" i="1"/>
  <c r="U3283" i="1"/>
  <c r="T3283" i="1"/>
  <c r="S3283" i="1"/>
  <c r="Q3283" i="1"/>
  <c r="O3283" i="1"/>
  <c r="E3283" i="1"/>
  <c r="U3282" i="1"/>
  <c r="T3282" i="1"/>
  <c r="S3282" i="1"/>
  <c r="Q3282" i="1"/>
  <c r="O3282" i="1"/>
  <c r="E3282" i="1"/>
  <c r="U3281" i="1"/>
  <c r="T3281" i="1"/>
  <c r="S3281" i="1"/>
  <c r="Q3281" i="1"/>
  <c r="O3281" i="1"/>
  <c r="R3281" i="1" s="1"/>
  <c r="E3281" i="1"/>
  <c r="M3281" i="1" s="1"/>
  <c r="U3280" i="1"/>
  <c r="T3280" i="1"/>
  <c r="S3280" i="1"/>
  <c r="Q3280" i="1"/>
  <c r="O3280" i="1"/>
  <c r="E3280" i="1"/>
  <c r="U3279" i="1"/>
  <c r="T3279" i="1"/>
  <c r="S3279" i="1"/>
  <c r="Q3279" i="1"/>
  <c r="O3279" i="1"/>
  <c r="E3279" i="1"/>
  <c r="U3278" i="1"/>
  <c r="T3278" i="1"/>
  <c r="S3278" i="1"/>
  <c r="Q3278" i="1"/>
  <c r="O3278" i="1"/>
  <c r="E3278" i="1"/>
  <c r="L3278" i="1" s="1"/>
  <c r="U3277" i="1"/>
  <c r="T3277" i="1"/>
  <c r="S3277" i="1"/>
  <c r="Q3277" i="1"/>
  <c r="O3277" i="1"/>
  <c r="E3277" i="1"/>
  <c r="K3277" i="1" s="1"/>
  <c r="U3276" i="1"/>
  <c r="T3276" i="1"/>
  <c r="S3276" i="1"/>
  <c r="Q3276" i="1"/>
  <c r="O3276" i="1"/>
  <c r="E3276" i="1"/>
  <c r="U3275" i="1"/>
  <c r="T3275" i="1"/>
  <c r="S3275" i="1"/>
  <c r="Q3275" i="1"/>
  <c r="O3275" i="1"/>
  <c r="E3275" i="1"/>
  <c r="U3274" i="1"/>
  <c r="T3274" i="1"/>
  <c r="S3274" i="1"/>
  <c r="Q3274" i="1"/>
  <c r="O3274" i="1"/>
  <c r="E3274" i="1"/>
  <c r="U3273" i="1"/>
  <c r="T3273" i="1"/>
  <c r="S3273" i="1"/>
  <c r="Q3273" i="1"/>
  <c r="O3273" i="1"/>
  <c r="N3273" i="1"/>
  <c r="M3273" i="1"/>
  <c r="E3273" i="1"/>
  <c r="L3273" i="1" s="1"/>
  <c r="U3272" i="1"/>
  <c r="T3272" i="1"/>
  <c r="S3272" i="1"/>
  <c r="Q3272" i="1"/>
  <c r="O3272" i="1"/>
  <c r="E3272" i="1"/>
  <c r="U3271" i="1"/>
  <c r="T3271" i="1"/>
  <c r="S3271" i="1"/>
  <c r="Q3271" i="1"/>
  <c r="O3271" i="1"/>
  <c r="P3271" i="1" s="1"/>
  <c r="M3271" i="1"/>
  <c r="E3271" i="1"/>
  <c r="U3270" i="1"/>
  <c r="T3270" i="1"/>
  <c r="S3270" i="1"/>
  <c r="Q3270" i="1"/>
  <c r="O3270" i="1"/>
  <c r="R3270" i="1" s="1"/>
  <c r="N3270" i="1"/>
  <c r="M3270" i="1"/>
  <c r="K3270" i="1"/>
  <c r="E3270" i="1"/>
  <c r="L3270" i="1" s="1"/>
  <c r="U3269" i="1"/>
  <c r="T3269" i="1"/>
  <c r="S3269" i="1"/>
  <c r="Q3269" i="1"/>
  <c r="O3269" i="1"/>
  <c r="E3269" i="1"/>
  <c r="U3268" i="1"/>
  <c r="T3268" i="1"/>
  <c r="S3268" i="1"/>
  <c r="Q3268" i="1"/>
  <c r="O3268" i="1"/>
  <c r="E3268" i="1"/>
  <c r="U3267" i="1"/>
  <c r="T3267" i="1"/>
  <c r="S3267" i="1"/>
  <c r="Q3267" i="1"/>
  <c r="O3267" i="1"/>
  <c r="E3267" i="1"/>
  <c r="U3266" i="1"/>
  <c r="T3266" i="1"/>
  <c r="S3266" i="1"/>
  <c r="Q3266" i="1"/>
  <c r="O3266" i="1"/>
  <c r="E3266" i="1"/>
  <c r="N3266" i="1" s="1"/>
  <c r="U3265" i="1"/>
  <c r="T3265" i="1"/>
  <c r="S3265" i="1"/>
  <c r="Q3265" i="1"/>
  <c r="O3265" i="1"/>
  <c r="E3265" i="1"/>
  <c r="U3264" i="1"/>
  <c r="T3264" i="1"/>
  <c r="S3264" i="1"/>
  <c r="Q3264" i="1"/>
  <c r="O3264" i="1"/>
  <c r="E3264" i="1"/>
  <c r="U3263" i="1"/>
  <c r="T3263" i="1"/>
  <c r="S3263" i="1"/>
  <c r="Q3263" i="1"/>
  <c r="O3263" i="1"/>
  <c r="E3263" i="1"/>
  <c r="U3262" i="1"/>
  <c r="T3262" i="1"/>
  <c r="S3262" i="1"/>
  <c r="Q3262" i="1"/>
  <c r="O3262" i="1"/>
  <c r="N3262" i="1"/>
  <c r="M3262" i="1"/>
  <c r="L3262" i="1"/>
  <c r="K3262" i="1"/>
  <c r="E3262" i="1"/>
  <c r="U3261" i="1"/>
  <c r="T3261" i="1"/>
  <c r="S3261" i="1"/>
  <c r="Q3261" i="1"/>
  <c r="O3261" i="1"/>
  <c r="E3261" i="1"/>
  <c r="U3260" i="1"/>
  <c r="T3260" i="1"/>
  <c r="S3260" i="1"/>
  <c r="Q3260" i="1"/>
  <c r="O3260" i="1"/>
  <c r="E3260" i="1"/>
  <c r="U3259" i="1"/>
  <c r="T3259" i="1"/>
  <c r="S3259" i="1"/>
  <c r="Q3259" i="1"/>
  <c r="O3259" i="1"/>
  <c r="E3259" i="1"/>
  <c r="U3258" i="1"/>
  <c r="T3258" i="1"/>
  <c r="S3258" i="1"/>
  <c r="Q3258" i="1"/>
  <c r="O3258" i="1"/>
  <c r="M3258" i="1"/>
  <c r="R3258" i="1" s="1"/>
  <c r="L3258" i="1"/>
  <c r="E3258" i="1"/>
  <c r="U3257" i="1"/>
  <c r="T3257" i="1"/>
  <c r="S3257" i="1"/>
  <c r="Q3257" i="1"/>
  <c r="O3257" i="1"/>
  <c r="L3257" i="1"/>
  <c r="E3257" i="1"/>
  <c r="U3256" i="1"/>
  <c r="T3256" i="1"/>
  <c r="S3256" i="1"/>
  <c r="Q3256" i="1"/>
  <c r="O3256" i="1"/>
  <c r="E3256" i="1"/>
  <c r="U3255" i="1"/>
  <c r="T3255" i="1"/>
  <c r="S3255" i="1"/>
  <c r="Q3255" i="1"/>
  <c r="O3255" i="1"/>
  <c r="N3255" i="1"/>
  <c r="E3255" i="1"/>
  <c r="U3254" i="1"/>
  <c r="T3254" i="1"/>
  <c r="S3254" i="1"/>
  <c r="Q3254" i="1"/>
  <c r="O3254" i="1"/>
  <c r="E3254" i="1"/>
  <c r="U3253" i="1"/>
  <c r="T3253" i="1"/>
  <c r="S3253" i="1"/>
  <c r="Q3253" i="1"/>
  <c r="O3253" i="1"/>
  <c r="E3253" i="1"/>
  <c r="N3253" i="1" s="1"/>
  <c r="U3252" i="1"/>
  <c r="T3252" i="1"/>
  <c r="S3252" i="1"/>
  <c r="Q3252" i="1"/>
  <c r="O3252" i="1"/>
  <c r="M3252" i="1"/>
  <c r="R3252" i="1" s="1"/>
  <c r="E3252" i="1"/>
  <c r="U3251" i="1"/>
  <c r="T3251" i="1"/>
  <c r="S3251" i="1"/>
  <c r="Q3251" i="1"/>
  <c r="O3251" i="1"/>
  <c r="E3251" i="1"/>
  <c r="U3250" i="1"/>
  <c r="T3250" i="1"/>
  <c r="S3250" i="1"/>
  <c r="Q3250" i="1"/>
  <c r="O3250" i="1"/>
  <c r="K3250" i="1"/>
  <c r="E3250" i="1"/>
  <c r="U3249" i="1"/>
  <c r="T3249" i="1"/>
  <c r="S3249" i="1"/>
  <c r="Q3249" i="1"/>
  <c r="O3249" i="1"/>
  <c r="E3249" i="1"/>
  <c r="U3248" i="1"/>
  <c r="T3248" i="1"/>
  <c r="S3248" i="1"/>
  <c r="Q3248" i="1"/>
  <c r="O3248" i="1"/>
  <c r="E3248" i="1"/>
  <c r="M3248" i="1" s="1"/>
  <c r="R3248" i="1" s="1"/>
  <c r="U3247" i="1"/>
  <c r="T3247" i="1"/>
  <c r="S3247" i="1"/>
  <c r="Q3247" i="1"/>
  <c r="O3247" i="1"/>
  <c r="N3247" i="1"/>
  <c r="M3247" i="1"/>
  <c r="R3247" i="1" s="1"/>
  <c r="L3247" i="1"/>
  <c r="E3247" i="1"/>
  <c r="K3247" i="1" s="1"/>
  <c r="U3246" i="1"/>
  <c r="T3246" i="1"/>
  <c r="S3246" i="1"/>
  <c r="Q3246" i="1"/>
  <c r="O3246" i="1"/>
  <c r="E3246" i="1"/>
  <c r="N3246" i="1" s="1"/>
  <c r="U3245" i="1"/>
  <c r="T3245" i="1"/>
  <c r="S3245" i="1"/>
  <c r="Q3245" i="1"/>
  <c r="O3245" i="1"/>
  <c r="E3245" i="1"/>
  <c r="U3244" i="1"/>
  <c r="T3244" i="1"/>
  <c r="S3244" i="1"/>
  <c r="Q3244" i="1"/>
  <c r="O3244" i="1"/>
  <c r="M3244" i="1"/>
  <c r="L3244" i="1"/>
  <c r="K3244" i="1"/>
  <c r="E3244" i="1"/>
  <c r="N3244" i="1" s="1"/>
  <c r="U3243" i="1"/>
  <c r="T3243" i="1"/>
  <c r="S3243" i="1"/>
  <c r="Q3243" i="1"/>
  <c r="O3243" i="1"/>
  <c r="K3243" i="1"/>
  <c r="E3243" i="1"/>
  <c r="U3242" i="1"/>
  <c r="T3242" i="1"/>
  <c r="S3242" i="1"/>
  <c r="Q3242" i="1"/>
  <c r="O3242" i="1"/>
  <c r="N3242" i="1"/>
  <c r="K3242" i="1"/>
  <c r="E3242" i="1"/>
  <c r="U3241" i="1"/>
  <c r="T3241" i="1"/>
  <c r="S3241" i="1"/>
  <c r="Q3241" i="1"/>
  <c r="O3241" i="1"/>
  <c r="E3241" i="1"/>
  <c r="N3241" i="1" s="1"/>
  <c r="U3240" i="1"/>
  <c r="T3240" i="1"/>
  <c r="S3240" i="1"/>
  <c r="Q3240" i="1"/>
  <c r="O3240" i="1"/>
  <c r="N3240" i="1"/>
  <c r="M3240" i="1"/>
  <c r="K3240" i="1"/>
  <c r="E3240" i="1"/>
  <c r="L3240" i="1" s="1"/>
  <c r="U3239" i="1"/>
  <c r="T3239" i="1"/>
  <c r="S3239" i="1"/>
  <c r="Q3239" i="1"/>
  <c r="O3239" i="1"/>
  <c r="N3239" i="1"/>
  <c r="L3239" i="1"/>
  <c r="E3239" i="1"/>
  <c r="K3239" i="1" s="1"/>
  <c r="U3238" i="1"/>
  <c r="T3238" i="1"/>
  <c r="S3238" i="1"/>
  <c r="Q3238" i="1"/>
  <c r="O3238" i="1"/>
  <c r="N3238" i="1"/>
  <c r="M3238" i="1"/>
  <c r="L3238" i="1"/>
  <c r="E3238" i="1"/>
  <c r="K3238" i="1" s="1"/>
  <c r="U3237" i="1"/>
  <c r="T3237" i="1"/>
  <c r="S3237" i="1"/>
  <c r="Q3237" i="1"/>
  <c r="O3237" i="1"/>
  <c r="E3237" i="1"/>
  <c r="U3236" i="1"/>
  <c r="T3236" i="1"/>
  <c r="S3236" i="1"/>
  <c r="Q3236" i="1"/>
  <c r="O3236" i="1"/>
  <c r="E3236" i="1"/>
  <c r="U3235" i="1"/>
  <c r="T3235" i="1"/>
  <c r="S3235" i="1"/>
  <c r="Q3235" i="1"/>
  <c r="O3235" i="1"/>
  <c r="E3235" i="1"/>
  <c r="U3234" i="1"/>
  <c r="T3234" i="1"/>
  <c r="S3234" i="1"/>
  <c r="Q3234" i="1"/>
  <c r="O3234" i="1"/>
  <c r="E3234" i="1"/>
  <c r="U3233" i="1"/>
  <c r="T3233" i="1"/>
  <c r="S3233" i="1"/>
  <c r="Q3233" i="1"/>
  <c r="O3233" i="1"/>
  <c r="E3233" i="1"/>
  <c r="U3232" i="1"/>
  <c r="T3232" i="1"/>
  <c r="S3232" i="1"/>
  <c r="Q3232" i="1"/>
  <c r="O3232" i="1"/>
  <c r="E3232" i="1"/>
  <c r="U3231" i="1"/>
  <c r="T3231" i="1"/>
  <c r="S3231" i="1"/>
  <c r="Q3231" i="1"/>
  <c r="O3231" i="1"/>
  <c r="N3231" i="1"/>
  <c r="M3231" i="1"/>
  <c r="E3231" i="1"/>
  <c r="U3230" i="1"/>
  <c r="T3230" i="1"/>
  <c r="S3230" i="1"/>
  <c r="Q3230" i="1"/>
  <c r="O3230" i="1"/>
  <c r="M3230" i="1"/>
  <c r="K3230" i="1"/>
  <c r="E3230" i="1"/>
  <c r="U3229" i="1"/>
  <c r="T3229" i="1"/>
  <c r="S3229" i="1"/>
  <c r="Q3229" i="1"/>
  <c r="O3229" i="1"/>
  <c r="E3229" i="1"/>
  <c r="U3228" i="1"/>
  <c r="T3228" i="1"/>
  <c r="S3228" i="1"/>
  <c r="Q3228" i="1"/>
  <c r="O3228" i="1"/>
  <c r="E3228" i="1"/>
  <c r="K3228" i="1" s="1"/>
  <c r="U3227" i="1"/>
  <c r="T3227" i="1"/>
  <c r="S3227" i="1"/>
  <c r="Q3227" i="1"/>
  <c r="O3227" i="1"/>
  <c r="N3227" i="1"/>
  <c r="K3227" i="1"/>
  <c r="E3227" i="1"/>
  <c r="U3226" i="1"/>
  <c r="T3226" i="1"/>
  <c r="S3226" i="1"/>
  <c r="Q3226" i="1"/>
  <c r="O3226" i="1"/>
  <c r="M3226" i="1"/>
  <c r="K3226" i="1"/>
  <c r="E3226" i="1"/>
  <c r="L3226" i="1" s="1"/>
  <c r="U3225" i="1"/>
  <c r="T3225" i="1"/>
  <c r="S3225" i="1"/>
  <c r="Q3225" i="1"/>
  <c r="O3225" i="1"/>
  <c r="N3225" i="1"/>
  <c r="E3225" i="1"/>
  <c r="U3224" i="1"/>
  <c r="T3224" i="1"/>
  <c r="S3224" i="1"/>
  <c r="Q3224" i="1"/>
  <c r="O3224" i="1"/>
  <c r="M3224" i="1"/>
  <c r="E3224" i="1"/>
  <c r="U3223" i="1"/>
  <c r="T3223" i="1"/>
  <c r="S3223" i="1"/>
  <c r="Q3223" i="1"/>
  <c r="O3223" i="1"/>
  <c r="N3223" i="1"/>
  <c r="M3223" i="1"/>
  <c r="E3223" i="1"/>
  <c r="U3222" i="1"/>
  <c r="T3222" i="1"/>
  <c r="S3222" i="1"/>
  <c r="Q3222" i="1"/>
  <c r="O3222" i="1"/>
  <c r="L3222" i="1"/>
  <c r="K3222" i="1"/>
  <c r="E3222" i="1"/>
  <c r="U3221" i="1"/>
  <c r="T3221" i="1"/>
  <c r="S3221" i="1"/>
  <c r="Q3221" i="1"/>
  <c r="O3221" i="1"/>
  <c r="E3221" i="1"/>
  <c r="U3220" i="1"/>
  <c r="T3220" i="1"/>
  <c r="S3220" i="1"/>
  <c r="Q3220" i="1"/>
  <c r="O3220" i="1"/>
  <c r="E3220" i="1"/>
  <c r="U3219" i="1"/>
  <c r="T3219" i="1"/>
  <c r="S3219" i="1"/>
  <c r="Q3219" i="1"/>
  <c r="O3219" i="1"/>
  <c r="N3219" i="1"/>
  <c r="K3219" i="1"/>
  <c r="E3219" i="1"/>
  <c r="U3218" i="1"/>
  <c r="T3218" i="1"/>
  <c r="S3218" i="1"/>
  <c r="Q3218" i="1"/>
  <c r="O3218" i="1"/>
  <c r="E3218" i="1"/>
  <c r="U3217" i="1"/>
  <c r="T3217" i="1"/>
  <c r="S3217" i="1"/>
  <c r="Q3217" i="1"/>
  <c r="O3217" i="1"/>
  <c r="N3217" i="1"/>
  <c r="E3217" i="1"/>
  <c r="U3216" i="1"/>
  <c r="T3216" i="1"/>
  <c r="S3216" i="1"/>
  <c r="Q3216" i="1"/>
  <c r="O3216" i="1"/>
  <c r="N3216" i="1"/>
  <c r="M3216" i="1"/>
  <c r="E3216" i="1"/>
  <c r="L3216" i="1" s="1"/>
  <c r="U3215" i="1"/>
  <c r="T3215" i="1"/>
  <c r="S3215" i="1"/>
  <c r="Q3215" i="1"/>
  <c r="O3215" i="1"/>
  <c r="E3215" i="1"/>
  <c r="U3214" i="1"/>
  <c r="T3214" i="1"/>
  <c r="S3214" i="1"/>
  <c r="Q3214" i="1"/>
  <c r="O3214" i="1"/>
  <c r="E3214" i="1"/>
  <c r="U3213" i="1"/>
  <c r="T3213" i="1"/>
  <c r="S3213" i="1"/>
  <c r="Q3213" i="1"/>
  <c r="O3213" i="1"/>
  <c r="N3213" i="1"/>
  <c r="L3213" i="1"/>
  <c r="E3213" i="1"/>
  <c r="K3213" i="1" s="1"/>
  <c r="U3212" i="1"/>
  <c r="T3212" i="1"/>
  <c r="S3212" i="1"/>
  <c r="Q3212" i="1"/>
  <c r="O3212" i="1"/>
  <c r="E3212" i="1"/>
  <c r="U3211" i="1"/>
  <c r="T3211" i="1"/>
  <c r="S3211" i="1"/>
  <c r="Q3211" i="1"/>
  <c r="O3211" i="1"/>
  <c r="E3211" i="1"/>
  <c r="U3210" i="1"/>
  <c r="T3210" i="1"/>
  <c r="S3210" i="1"/>
  <c r="Q3210" i="1"/>
  <c r="O3210" i="1"/>
  <c r="E3210" i="1"/>
  <c r="U3209" i="1"/>
  <c r="T3209" i="1"/>
  <c r="S3209" i="1"/>
  <c r="Q3209" i="1"/>
  <c r="O3209" i="1"/>
  <c r="E3209" i="1"/>
  <c r="N3209" i="1" s="1"/>
  <c r="U3208" i="1"/>
  <c r="T3208" i="1"/>
  <c r="S3208" i="1"/>
  <c r="Q3208" i="1"/>
  <c r="O3208" i="1"/>
  <c r="L3208" i="1"/>
  <c r="E3208" i="1"/>
  <c r="N3208" i="1" s="1"/>
  <c r="U3207" i="1"/>
  <c r="T3207" i="1"/>
  <c r="S3207" i="1"/>
  <c r="Q3207" i="1"/>
  <c r="O3207" i="1"/>
  <c r="E3207" i="1"/>
  <c r="U3206" i="1"/>
  <c r="T3206" i="1"/>
  <c r="S3206" i="1"/>
  <c r="Q3206" i="1"/>
  <c r="O3206" i="1"/>
  <c r="E3206" i="1"/>
  <c r="U3205" i="1"/>
  <c r="T3205" i="1"/>
  <c r="S3205" i="1"/>
  <c r="Q3205" i="1"/>
  <c r="O3205" i="1"/>
  <c r="N3205" i="1"/>
  <c r="E3205" i="1"/>
  <c r="L3205" i="1" s="1"/>
  <c r="U3204" i="1"/>
  <c r="T3204" i="1"/>
  <c r="S3204" i="1"/>
  <c r="Q3204" i="1"/>
  <c r="O3204" i="1"/>
  <c r="N3204" i="1"/>
  <c r="M3204" i="1"/>
  <c r="K3204" i="1"/>
  <c r="E3204" i="1"/>
  <c r="L3204" i="1" s="1"/>
  <c r="U3203" i="1"/>
  <c r="T3203" i="1"/>
  <c r="S3203" i="1"/>
  <c r="Q3203" i="1"/>
  <c r="O3203" i="1"/>
  <c r="L3203" i="1"/>
  <c r="E3203" i="1"/>
  <c r="U3202" i="1"/>
  <c r="T3202" i="1"/>
  <c r="S3202" i="1"/>
  <c r="Q3202" i="1"/>
  <c r="O3202" i="1"/>
  <c r="N3202" i="1"/>
  <c r="M3202" i="1"/>
  <c r="P3202" i="1" s="1"/>
  <c r="L3202" i="1"/>
  <c r="K3202" i="1"/>
  <c r="E3202" i="1"/>
  <c r="U3201" i="1"/>
  <c r="T3201" i="1"/>
  <c r="S3201" i="1"/>
  <c r="Q3201" i="1"/>
  <c r="O3201" i="1"/>
  <c r="N3201" i="1"/>
  <c r="M3201" i="1"/>
  <c r="P3201" i="1" s="1"/>
  <c r="K3201" i="1"/>
  <c r="E3201" i="1"/>
  <c r="L3201" i="1" s="1"/>
  <c r="U3200" i="1"/>
  <c r="T3200" i="1"/>
  <c r="S3200" i="1"/>
  <c r="Q3200" i="1"/>
  <c r="O3200" i="1"/>
  <c r="N3200" i="1"/>
  <c r="M3200" i="1"/>
  <c r="L3200" i="1"/>
  <c r="K3200" i="1"/>
  <c r="E3200" i="1"/>
  <c r="U3199" i="1"/>
  <c r="T3199" i="1"/>
  <c r="S3199" i="1"/>
  <c r="Q3199" i="1"/>
  <c r="O3199" i="1"/>
  <c r="N3199" i="1"/>
  <c r="L3199" i="1"/>
  <c r="E3199" i="1"/>
  <c r="U3198" i="1"/>
  <c r="T3198" i="1"/>
  <c r="S3198" i="1"/>
  <c r="Q3198" i="1"/>
  <c r="O3198" i="1"/>
  <c r="N3198" i="1"/>
  <c r="E3198" i="1"/>
  <c r="U3197" i="1"/>
  <c r="T3197" i="1"/>
  <c r="S3197" i="1"/>
  <c r="Q3197" i="1"/>
  <c r="O3197" i="1"/>
  <c r="E3197" i="1"/>
  <c r="U3196" i="1"/>
  <c r="T3196" i="1"/>
  <c r="S3196" i="1"/>
  <c r="Q3196" i="1"/>
  <c r="O3196" i="1"/>
  <c r="K3196" i="1"/>
  <c r="E3196" i="1"/>
  <c r="L3196" i="1" s="1"/>
  <c r="U3195" i="1"/>
  <c r="T3195" i="1"/>
  <c r="S3195" i="1"/>
  <c r="Q3195" i="1"/>
  <c r="O3195" i="1"/>
  <c r="N3195" i="1"/>
  <c r="M3195" i="1"/>
  <c r="K3195" i="1"/>
  <c r="E3195" i="1"/>
  <c r="L3195" i="1" s="1"/>
  <c r="U3194" i="1"/>
  <c r="T3194" i="1"/>
  <c r="S3194" i="1"/>
  <c r="Q3194" i="1"/>
  <c r="O3194" i="1"/>
  <c r="E3194" i="1"/>
  <c r="U3193" i="1"/>
  <c r="T3193" i="1"/>
  <c r="S3193" i="1"/>
  <c r="Q3193" i="1"/>
  <c r="O3193" i="1"/>
  <c r="E3193" i="1"/>
  <c r="U3192" i="1"/>
  <c r="T3192" i="1"/>
  <c r="S3192" i="1"/>
  <c r="Q3192" i="1"/>
  <c r="O3192" i="1"/>
  <c r="E3192" i="1"/>
  <c r="U3191" i="1"/>
  <c r="T3191" i="1"/>
  <c r="S3191" i="1"/>
  <c r="Q3191" i="1"/>
  <c r="O3191" i="1"/>
  <c r="E3191" i="1"/>
  <c r="K3191" i="1" s="1"/>
  <c r="U3190" i="1"/>
  <c r="T3190" i="1"/>
  <c r="S3190" i="1"/>
  <c r="Q3190" i="1"/>
  <c r="O3190" i="1"/>
  <c r="E3190" i="1"/>
  <c r="U3189" i="1"/>
  <c r="T3189" i="1"/>
  <c r="S3189" i="1"/>
  <c r="Q3189" i="1"/>
  <c r="O3189" i="1"/>
  <c r="K3189" i="1"/>
  <c r="E3189" i="1"/>
  <c r="U3188" i="1"/>
  <c r="T3188" i="1"/>
  <c r="S3188" i="1"/>
  <c r="Q3188" i="1"/>
  <c r="O3188" i="1"/>
  <c r="N3188" i="1"/>
  <c r="L3188" i="1"/>
  <c r="K3188" i="1"/>
  <c r="E3188" i="1"/>
  <c r="M3188" i="1" s="1"/>
  <c r="U3187" i="1"/>
  <c r="T3187" i="1"/>
  <c r="S3187" i="1"/>
  <c r="Q3187" i="1"/>
  <c r="O3187" i="1"/>
  <c r="K3187" i="1"/>
  <c r="E3187" i="1"/>
  <c r="U3186" i="1"/>
  <c r="T3186" i="1"/>
  <c r="S3186" i="1"/>
  <c r="Q3186" i="1"/>
  <c r="O3186" i="1"/>
  <c r="N3186" i="1"/>
  <c r="E3186" i="1"/>
  <c r="L3186" i="1" s="1"/>
  <c r="U3185" i="1"/>
  <c r="T3185" i="1"/>
  <c r="S3185" i="1"/>
  <c r="Q3185" i="1"/>
  <c r="O3185" i="1"/>
  <c r="E3185" i="1"/>
  <c r="L3185" i="1" s="1"/>
  <c r="U3184" i="1"/>
  <c r="T3184" i="1"/>
  <c r="S3184" i="1"/>
  <c r="Q3184" i="1"/>
  <c r="O3184" i="1"/>
  <c r="E3184" i="1"/>
  <c r="K3184" i="1" s="1"/>
  <c r="U3183" i="1"/>
  <c r="T3183" i="1"/>
  <c r="S3183" i="1"/>
  <c r="Q3183" i="1"/>
  <c r="O3183" i="1"/>
  <c r="N3183" i="1"/>
  <c r="M3183" i="1"/>
  <c r="K3183" i="1"/>
  <c r="E3183" i="1"/>
  <c r="L3183" i="1" s="1"/>
  <c r="U3182" i="1"/>
  <c r="T3182" i="1"/>
  <c r="S3182" i="1"/>
  <c r="Q3182" i="1"/>
  <c r="O3182" i="1"/>
  <c r="E3182" i="1"/>
  <c r="U3181" i="1"/>
  <c r="T3181" i="1"/>
  <c r="S3181" i="1"/>
  <c r="Q3181" i="1"/>
  <c r="O3181" i="1"/>
  <c r="N3181" i="1"/>
  <c r="M3181" i="1"/>
  <c r="K3181" i="1"/>
  <c r="E3181" i="1"/>
  <c r="L3181" i="1" s="1"/>
  <c r="U3180" i="1"/>
  <c r="T3180" i="1"/>
  <c r="S3180" i="1"/>
  <c r="Q3180" i="1"/>
  <c r="O3180" i="1"/>
  <c r="L3180" i="1"/>
  <c r="E3180" i="1"/>
  <c r="U3179" i="1"/>
  <c r="T3179" i="1"/>
  <c r="S3179" i="1"/>
  <c r="Q3179" i="1"/>
  <c r="O3179" i="1"/>
  <c r="E3179" i="1"/>
  <c r="N3179" i="1" s="1"/>
  <c r="U3178" i="1"/>
  <c r="T3178" i="1"/>
  <c r="S3178" i="1"/>
  <c r="Q3178" i="1"/>
  <c r="O3178" i="1"/>
  <c r="N3178" i="1"/>
  <c r="L3178" i="1"/>
  <c r="K3178" i="1"/>
  <c r="E3178" i="1"/>
  <c r="M3178" i="1" s="1"/>
  <c r="U3177" i="1"/>
  <c r="T3177" i="1"/>
  <c r="S3177" i="1"/>
  <c r="Q3177" i="1"/>
  <c r="O3177" i="1"/>
  <c r="N3177" i="1"/>
  <c r="E3177" i="1"/>
  <c r="U3176" i="1"/>
  <c r="T3176" i="1"/>
  <c r="S3176" i="1"/>
  <c r="Q3176" i="1"/>
  <c r="O3176" i="1"/>
  <c r="K3176" i="1"/>
  <c r="E3176" i="1"/>
  <c r="U3175" i="1"/>
  <c r="T3175" i="1"/>
  <c r="S3175" i="1"/>
  <c r="Q3175" i="1"/>
  <c r="O3175" i="1"/>
  <c r="E3175" i="1"/>
  <c r="U3174" i="1"/>
  <c r="T3174" i="1"/>
  <c r="S3174" i="1"/>
  <c r="Q3174" i="1"/>
  <c r="O3174" i="1"/>
  <c r="E3174" i="1"/>
  <c r="U3173" i="1"/>
  <c r="T3173" i="1"/>
  <c r="S3173" i="1"/>
  <c r="Q3173" i="1"/>
  <c r="O3173" i="1"/>
  <c r="L3173" i="1"/>
  <c r="E3173" i="1"/>
  <c r="U3172" i="1"/>
  <c r="T3172" i="1"/>
  <c r="S3172" i="1"/>
  <c r="Q3172" i="1"/>
  <c r="O3172" i="1"/>
  <c r="E3172" i="1"/>
  <c r="K3172" i="1" s="1"/>
  <c r="U3171" i="1"/>
  <c r="T3171" i="1"/>
  <c r="S3171" i="1"/>
  <c r="Q3171" i="1"/>
  <c r="O3171" i="1"/>
  <c r="E3171" i="1"/>
  <c r="U3170" i="1"/>
  <c r="T3170" i="1"/>
  <c r="S3170" i="1"/>
  <c r="Q3170" i="1"/>
  <c r="O3170" i="1"/>
  <c r="L3170" i="1"/>
  <c r="E3170" i="1"/>
  <c r="U3169" i="1"/>
  <c r="T3169" i="1"/>
  <c r="S3169" i="1"/>
  <c r="Q3169" i="1"/>
  <c r="O3169" i="1"/>
  <c r="N3169" i="1"/>
  <c r="E3169" i="1"/>
  <c r="K3169" i="1" s="1"/>
  <c r="U3168" i="1"/>
  <c r="T3168" i="1"/>
  <c r="S3168" i="1"/>
  <c r="Q3168" i="1"/>
  <c r="O3168" i="1"/>
  <c r="K3168" i="1"/>
  <c r="E3168" i="1"/>
  <c r="U3167" i="1"/>
  <c r="T3167" i="1"/>
  <c r="S3167" i="1"/>
  <c r="Q3167" i="1"/>
  <c r="O3167" i="1"/>
  <c r="E3167" i="1"/>
  <c r="U3166" i="1"/>
  <c r="T3166" i="1"/>
  <c r="S3166" i="1"/>
  <c r="Q3166" i="1"/>
  <c r="O3166" i="1"/>
  <c r="N3166" i="1"/>
  <c r="L3166" i="1"/>
  <c r="E3166" i="1"/>
  <c r="U3165" i="1"/>
  <c r="T3165" i="1"/>
  <c r="S3165" i="1"/>
  <c r="Q3165" i="1"/>
  <c r="O3165" i="1"/>
  <c r="E3165" i="1"/>
  <c r="U3164" i="1"/>
  <c r="T3164" i="1"/>
  <c r="S3164" i="1"/>
  <c r="Q3164" i="1"/>
  <c r="O3164" i="1"/>
  <c r="E3164" i="1"/>
  <c r="U3163" i="1"/>
  <c r="T3163" i="1"/>
  <c r="S3163" i="1"/>
  <c r="Q3163" i="1"/>
  <c r="O3163" i="1"/>
  <c r="E3163" i="1"/>
  <c r="N3163" i="1" s="1"/>
  <c r="U3162" i="1"/>
  <c r="T3162" i="1"/>
  <c r="S3162" i="1"/>
  <c r="Q3162" i="1"/>
  <c r="O3162" i="1"/>
  <c r="E3162" i="1"/>
  <c r="U3161" i="1"/>
  <c r="T3161" i="1"/>
  <c r="S3161" i="1"/>
  <c r="Q3161" i="1"/>
  <c r="O3161" i="1"/>
  <c r="E3161" i="1"/>
  <c r="U3160" i="1"/>
  <c r="T3160" i="1"/>
  <c r="S3160" i="1"/>
  <c r="Q3160" i="1"/>
  <c r="O3160" i="1"/>
  <c r="M3160" i="1"/>
  <c r="R3160" i="1" s="1"/>
  <c r="E3160" i="1"/>
  <c r="U3159" i="1"/>
  <c r="T3159" i="1"/>
  <c r="S3159" i="1"/>
  <c r="Q3159" i="1"/>
  <c r="O3159" i="1"/>
  <c r="M3159" i="1"/>
  <c r="L3159" i="1"/>
  <c r="K3159" i="1"/>
  <c r="E3159" i="1"/>
  <c r="N3159" i="1" s="1"/>
  <c r="U3158" i="1"/>
  <c r="T3158" i="1"/>
  <c r="S3158" i="1"/>
  <c r="Q3158" i="1"/>
  <c r="O3158" i="1"/>
  <c r="N3158" i="1"/>
  <c r="E3158" i="1"/>
  <c r="U3157" i="1"/>
  <c r="T3157" i="1"/>
  <c r="S3157" i="1"/>
  <c r="Q3157" i="1"/>
  <c r="O3157" i="1"/>
  <c r="E3157" i="1"/>
  <c r="N3157" i="1" s="1"/>
  <c r="U3156" i="1"/>
  <c r="T3156" i="1"/>
  <c r="S3156" i="1"/>
  <c r="Q3156" i="1"/>
  <c r="O3156" i="1"/>
  <c r="N3156" i="1"/>
  <c r="E3156" i="1"/>
  <c r="U3155" i="1"/>
  <c r="T3155" i="1"/>
  <c r="S3155" i="1"/>
  <c r="Q3155" i="1"/>
  <c r="O3155" i="1"/>
  <c r="E3155" i="1"/>
  <c r="U3154" i="1"/>
  <c r="T3154" i="1"/>
  <c r="S3154" i="1"/>
  <c r="Q3154" i="1"/>
  <c r="O3154" i="1"/>
  <c r="N3154" i="1"/>
  <c r="K3154" i="1"/>
  <c r="E3154" i="1"/>
  <c r="U3153" i="1"/>
  <c r="T3153" i="1"/>
  <c r="S3153" i="1"/>
  <c r="Q3153" i="1"/>
  <c r="O3153" i="1"/>
  <c r="E3153" i="1"/>
  <c r="U3152" i="1"/>
  <c r="T3152" i="1"/>
  <c r="S3152" i="1"/>
  <c r="Q3152" i="1"/>
  <c r="O3152" i="1"/>
  <c r="E3152" i="1"/>
  <c r="U3151" i="1"/>
  <c r="T3151" i="1"/>
  <c r="S3151" i="1"/>
  <c r="Q3151" i="1"/>
  <c r="O3151" i="1"/>
  <c r="N3151" i="1"/>
  <c r="L3151" i="1"/>
  <c r="E3151" i="1"/>
  <c r="M3151" i="1" s="1"/>
  <c r="U3150" i="1"/>
  <c r="T3150" i="1"/>
  <c r="S3150" i="1"/>
  <c r="Q3150" i="1"/>
  <c r="O3150" i="1"/>
  <c r="L3150" i="1"/>
  <c r="E3150" i="1"/>
  <c r="U3149" i="1"/>
  <c r="T3149" i="1"/>
  <c r="S3149" i="1"/>
  <c r="Q3149" i="1"/>
  <c r="O3149" i="1"/>
  <c r="E3149" i="1"/>
  <c r="L3149" i="1" s="1"/>
  <c r="U3148" i="1"/>
  <c r="T3148" i="1"/>
  <c r="S3148" i="1"/>
  <c r="R3148" i="1"/>
  <c r="Q3148" i="1"/>
  <c r="O3148" i="1"/>
  <c r="P3148" i="1" s="1"/>
  <c r="N3148" i="1"/>
  <c r="L3148" i="1"/>
  <c r="K3148" i="1"/>
  <c r="E3148" i="1"/>
  <c r="M3148" i="1" s="1"/>
  <c r="U3147" i="1"/>
  <c r="T3147" i="1"/>
  <c r="S3147" i="1"/>
  <c r="Q3147" i="1"/>
  <c r="O3147" i="1"/>
  <c r="E3147" i="1"/>
  <c r="U3146" i="1"/>
  <c r="T3146" i="1"/>
  <c r="S3146" i="1"/>
  <c r="R3146" i="1"/>
  <c r="Q3146" i="1"/>
  <c r="O3146" i="1"/>
  <c r="N3146" i="1"/>
  <c r="M3146" i="1"/>
  <c r="L3146" i="1"/>
  <c r="E3146" i="1"/>
  <c r="K3146" i="1" s="1"/>
  <c r="U3145" i="1"/>
  <c r="T3145" i="1"/>
  <c r="S3145" i="1"/>
  <c r="Q3145" i="1"/>
  <c r="O3145" i="1"/>
  <c r="E3145" i="1"/>
  <c r="U3144" i="1"/>
  <c r="T3144" i="1"/>
  <c r="S3144" i="1"/>
  <c r="Q3144" i="1"/>
  <c r="O3144" i="1"/>
  <c r="E3144" i="1"/>
  <c r="L3144" i="1" s="1"/>
  <c r="U3143" i="1"/>
  <c r="T3143" i="1"/>
  <c r="S3143" i="1"/>
  <c r="Q3143" i="1"/>
  <c r="O3143" i="1"/>
  <c r="L3143" i="1"/>
  <c r="E3143" i="1"/>
  <c r="K3143" i="1" s="1"/>
  <c r="U3142" i="1"/>
  <c r="T3142" i="1"/>
  <c r="S3142" i="1"/>
  <c r="Q3142" i="1"/>
  <c r="O3142" i="1"/>
  <c r="E3142" i="1"/>
  <c r="U3141" i="1"/>
  <c r="T3141" i="1"/>
  <c r="S3141" i="1"/>
  <c r="Q3141" i="1"/>
  <c r="O3141" i="1"/>
  <c r="E3141" i="1"/>
  <c r="U3140" i="1"/>
  <c r="T3140" i="1"/>
  <c r="S3140" i="1"/>
  <c r="Q3140" i="1"/>
  <c r="O3140" i="1"/>
  <c r="M3140" i="1"/>
  <c r="R3140" i="1" s="1"/>
  <c r="E3140" i="1"/>
  <c r="K3140" i="1" s="1"/>
  <c r="U3139" i="1"/>
  <c r="T3139" i="1"/>
  <c r="S3139" i="1"/>
  <c r="Q3139" i="1"/>
  <c r="O3139" i="1"/>
  <c r="E3139" i="1"/>
  <c r="K3139" i="1" s="1"/>
  <c r="U3138" i="1"/>
  <c r="T3138" i="1"/>
  <c r="S3138" i="1"/>
  <c r="Q3138" i="1"/>
  <c r="O3138" i="1"/>
  <c r="E3138" i="1"/>
  <c r="U3137" i="1"/>
  <c r="T3137" i="1"/>
  <c r="S3137" i="1"/>
  <c r="Q3137" i="1"/>
  <c r="O3137" i="1"/>
  <c r="E3137" i="1"/>
  <c r="U3136" i="1"/>
  <c r="T3136" i="1"/>
  <c r="S3136" i="1"/>
  <c r="Q3136" i="1"/>
  <c r="O3136" i="1"/>
  <c r="K3136" i="1"/>
  <c r="E3136" i="1"/>
  <c r="U3135" i="1"/>
  <c r="T3135" i="1"/>
  <c r="S3135" i="1"/>
  <c r="Q3135" i="1"/>
  <c r="O3135" i="1"/>
  <c r="L3135" i="1"/>
  <c r="E3135" i="1"/>
  <c r="U3134" i="1"/>
  <c r="T3134" i="1"/>
  <c r="S3134" i="1"/>
  <c r="Q3134" i="1"/>
  <c r="O3134" i="1"/>
  <c r="E3134" i="1"/>
  <c r="M3134" i="1" s="1"/>
  <c r="U3133" i="1"/>
  <c r="T3133" i="1"/>
  <c r="S3133" i="1"/>
  <c r="Q3133" i="1"/>
  <c r="O3133" i="1"/>
  <c r="N3133" i="1"/>
  <c r="E3133" i="1"/>
  <c r="U3132" i="1"/>
  <c r="T3132" i="1"/>
  <c r="S3132" i="1"/>
  <c r="Q3132" i="1"/>
  <c r="O3132" i="1"/>
  <c r="N3132" i="1"/>
  <c r="E3132" i="1"/>
  <c r="U3131" i="1"/>
  <c r="T3131" i="1"/>
  <c r="S3131" i="1"/>
  <c r="Q3131" i="1"/>
  <c r="O3131" i="1"/>
  <c r="N3131" i="1"/>
  <c r="E3131" i="1"/>
  <c r="M3131" i="1" s="1"/>
  <c r="U3130" i="1"/>
  <c r="T3130" i="1"/>
  <c r="S3130" i="1"/>
  <c r="Q3130" i="1"/>
  <c r="O3130" i="1"/>
  <c r="E3130" i="1"/>
  <c r="L3130" i="1" s="1"/>
  <c r="U3129" i="1"/>
  <c r="T3129" i="1"/>
  <c r="S3129" i="1"/>
  <c r="Q3129" i="1"/>
  <c r="O3129" i="1"/>
  <c r="E3129" i="1"/>
  <c r="U3128" i="1"/>
  <c r="T3128" i="1"/>
  <c r="S3128" i="1"/>
  <c r="Q3128" i="1"/>
  <c r="O3128" i="1"/>
  <c r="K3128" i="1"/>
  <c r="E3128" i="1"/>
  <c r="M3128" i="1" s="1"/>
  <c r="U3127" i="1"/>
  <c r="T3127" i="1"/>
  <c r="S3127" i="1"/>
  <c r="Q3127" i="1"/>
  <c r="O3127" i="1"/>
  <c r="E3127" i="1"/>
  <c r="U3126" i="1"/>
  <c r="T3126" i="1"/>
  <c r="S3126" i="1"/>
  <c r="Q3126" i="1"/>
  <c r="O3126" i="1"/>
  <c r="M3126" i="1"/>
  <c r="L3126" i="1"/>
  <c r="K3126" i="1"/>
  <c r="E3126" i="1"/>
  <c r="N3126" i="1" s="1"/>
  <c r="U3125" i="1"/>
  <c r="T3125" i="1"/>
  <c r="S3125" i="1"/>
  <c r="Q3125" i="1"/>
  <c r="O3125" i="1"/>
  <c r="E3125" i="1"/>
  <c r="U3124" i="1"/>
  <c r="T3124" i="1"/>
  <c r="S3124" i="1"/>
  <c r="Q3124" i="1"/>
  <c r="O3124" i="1"/>
  <c r="E3124" i="1"/>
  <c r="L3124" i="1" s="1"/>
  <c r="U3123" i="1"/>
  <c r="T3123" i="1"/>
  <c r="S3123" i="1"/>
  <c r="Q3123" i="1"/>
  <c r="O3123" i="1"/>
  <c r="K3123" i="1"/>
  <c r="E3123" i="1"/>
  <c r="U3122" i="1"/>
  <c r="T3122" i="1"/>
  <c r="S3122" i="1"/>
  <c r="Q3122" i="1"/>
  <c r="O3122" i="1"/>
  <c r="E3122" i="1"/>
  <c r="U3121" i="1"/>
  <c r="T3121" i="1"/>
  <c r="S3121" i="1"/>
  <c r="Q3121" i="1"/>
  <c r="O3121" i="1"/>
  <c r="E3121" i="1"/>
  <c r="U3120" i="1"/>
  <c r="T3120" i="1"/>
  <c r="S3120" i="1"/>
  <c r="Q3120" i="1"/>
  <c r="O3120" i="1"/>
  <c r="L3120" i="1"/>
  <c r="K3120" i="1"/>
  <c r="E3120" i="1"/>
  <c r="U3119" i="1"/>
  <c r="T3119" i="1"/>
  <c r="S3119" i="1"/>
  <c r="Q3119" i="1"/>
  <c r="O3119" i="1"/>
  <c r="E3119" i="1"/>
  <c r="U3118" i="1"/>
  <c r="T3118" i="1"/>
  <c r="S3118" i="1"/>
  <c r="Q3118" i="1"/>
  <c r="O3118" i="1"/>
  <c r="N3118" i="1"/>
  <c r="E3118" i="1"/>
  <c r="U3117" i="1"/>
  <c r="T3117" i="1"/>
  <c r="S3117" i="1"/>
  <c r="Q3117" i="1"/>
  <c r="O3117" i="1"/>
  <c r="N3117" i="1"/>
  <c r="E3117" i="1"/>
  <c r="U3116" i="1"/>
  <c r="T3116" i="1"/>
  <c r="S3116" i="1"/>
  <c r="Q3116" i="1"/>
  <c r="O3116" i="1"/>
  <c r="E3116" i="1"/>
  <c r="U3115" i="1"/>
  <c r="T3115" i="1"/>
  <c r="S3115" i="1"/>
  <c r="Q3115" i="1"/>
  <c r="O3115" i="1"/>
  <c r="N3115" i="1"/>
  <c r="K3115" i="1"/>
  <c r="E3115" i="1"/>
  <c r="U3114" i="1"/>
  <c r="T3114" i="1"/>
  <c r="S3114" i="1"/>
  <c r="Q3114" i="1"/>
  <c r="O3114" i="1"/>
  <c r="M3114" i="1"/>
  <c r="P3114" i="1" s="1"/>
  <c r="E3114" i="1"/>
  <c r="K3114" i="1" s="1"/>
  <c r="U3113" i="1"/>
  <c r="T3113" i="1"/>
  <c r="S3113" i="1"/>
  <c r="Q3113" i="1"/>
  <c r="O3113" i="1"/>
  <c r="E3113" i="1"/>
  <c r="K3113" i="1" s="1"/>
  <c r="U3112" i="1"/>
  <c r="T3112" i="1"/>
  <c r="S3112" i="1"/>
  <c r="Q3112" i="1"/>
  <c r="O3112" i="1"/>
  <c r="N3112" i="1"/>
  <c r="K3112" i="1"/>
  <c r="E3112" i="1"/>
  <c r="U3111" i="1"/>
  <c r="T3111" i="1"/>
  <c r="S3111" i="1"/>
  <c r="Q3111" i="1"/>
  <c r="O3111" i="1"/>
  <c r="M3111" i="1"/>
  <c r="R3111" i="1" s="1"/>
  <c r="L3111" i="1"/>
  <c r="E3111" i="1"/>
  <c r="U3110" i="1"/>
  <c r="T3110" i="1"/>
  <c r="S3110" i="1"/>
  <c r="Q3110" i="1"/>
  <c r="O3110" i="1"/>
  <c r="N3110" i="1"/>
  <c r="K3110" i="1"/>
  <c r="E3110" i="1"/>
  <c r="U3109" i="1"/>
  <c r="T3109" i="1"/>
  <c r="S3109" i="1"/>
  <c r="Q3109" i="1"/>
  <c r="O3109" i="1"/>
  <c r="E3109" i="1"/>
  <c r="U3108" i="1"/>
  <c r="T3108" i="1"/>
  <c r="S3108" i="1"/>
  <c r="Q3108" i="1"/>
  <c r="O3108" i="1"/>
  <c r="L3108" i="1"/>
  <c r="E3108" i="1"/>
  <c r="U3107" i="1"/>
  <c r="T3107" i="1"/>
  <c r="S3107" i="1"/>
  <c r="Q3107" i="1"/>
  <c r="O3107" i="1"/>
  <c r="N3107" i="1"/>
  <c r="E3107" i="1"/>
  <c r="U3106" i="1"/>
  <c r="T3106" i="1"/>
  <c r="S3106" i="1"/>
  <c r="Q3106" i="1"/>
  <c r="O3106" i="1"/>
  <c r="E3106" i="1"/>
  <c r="U3105" i="1"/>
  <c r="T3105" i="1"/>
  <c r="S3105" i="1"/>
  <c r="Q3105" i="1"/>
  <c r="O3105" i="1"/>
  <c r="E3105" i="1"/>
  <c r="U3104" i="1"/>
  <c r="T3104" i="1"/>
  <c r="S3104" i="1"/>
  <c r="Q3104" i="1"/>
  <c r="O3104" i="1"/>
  <c r="E3104" i="1"/>
  <c r="U3103" i="1"/>
  <c r="T3103" i="1"/>
  <c r="S3103" i="1"/>
  <c r="Q3103" i="1"/>
  <c r="O3103" i="1"/>
  <c r="E3103" i="1"/>
  <c r="U3102" i="1"/>
  <c r="T3102" i="1"/>
  <c r="S3102" i="1"/>
  <c r="Q3102" i="1"/>
  <c r="O3102" i="1"/>
  <c r="E3102" i="1"/>
  <c r="U3101" i="1"/>
  <c r="T3101" i="1"/>
  <c r="S3101" i="1"/>
  <c r="Q3101" i="1"/>
  <c r="O3101" i="1"/>
  <c r="M3101" i="1"/>
  <c r="E3101" i="1"/>
  <c r="U3100" i="1"/>
  <c r="T3100" i="1"/>
  <c r="S3100" i="1"/>
  <c r="Q3100" i="1"/>
  <c r="O3100" i="1"/>
  <c r="N3100" i="1"/>
  <c r="E3100" i="1"/>
  <c r="U3099" i="1"/>
  <c r="T3099" i="1"/>
  <c r="S3099" i="1"/>
  <c r="Q3099" i="1"/>
  <c r="O3099" i="1"/>
  <c r="N3099" i="1"/>
  <c r="M3099" i="1"/>
  <c r="E3099" i="1"/>
  <c r="L3099" i="1" s="1"/>
  <c r="U3098" i="1"/>
  <c r="T3098" i="1"/>
  <c r="S3098" i="1"/>
  <c r="Q3098" i="1"/>
  <c r="O3098" i="1"/>
  <c r="E3098" i="1"/>
  <c r="U3097" i="1"/>
  <c r="T3097" i="1"/>
  <c r="S3097" i="1"/>
  <c r="Q3097" i="1"/>
  <c r="O3097" i="1"/>
  <c r="N3097" i="1"/>
  <c r="E3097" i="1"/>
  <c r="U3096" i="1"/>
  <c r="T3096" i="1"/>
  <c r="S3096" i="1"/>
  <c r="Q3096" i="1"/>
  <c r="O3096" i="1"/>
  <c r="N3096" i="1"/>
  <c r="M3096" i="1"/>
  <c r="K3096" i="1"/>
  <c r="E3096" i="1"/>
  <c r="L3096" i="1" s="1"/>
  <c r="U3095" i="1"/>
  <c r="T3095" i="1"/>
  <c r="S3095" i="1"/>
  <c r="Q3095" i="1"/>
  <c r="O3095" i="1"/>
  <c r="E3095" i="1"/>
  <c r="U3094" i="1"/>
  <c r="T3094" i="1"/>
  <c r="S3094" i="1"/>
  <c r="Q3094" i="1"/>
  <c r="O3094" i="1"/>
  <c r="N3094" i="1"/>
  <c r="M3094" i="1"/>
  <c r="E3094" i="1"/>
  <c r="L3094" i="1" s="1"/>
  <c r="U3093" i="1"/>
  <c r="T3093" i="1"/>
  <c r="S3093" i="1"/>
  <c r="Q3093" i="1"/>
  <c r="O3093" i="1"/>
  <c r="E3093" i="1"/>
  <c r="U3092" i="1"/>
  <c r="T3092" i="1"/>
  <c r="S3092" i="1"/>
  <c r="Q3092" i="1"/>
  <c r="O3092" i="1"/>
  <c r="E3092" i="1"/>
  <c r="U3091" i="1"/>
  <c r="T3091" i="1"/>
  <c r="S3091" i="1"/>
  <c r="Q3091" i="1"/>
  <c r="O3091" i="1"/>
  <c r="N3091" i="1"/>
  <c r="M3091" i="1"/>
  <c r="L3091" i="1"/>
  <c r="K3091" i="1"/>
  <c r="E3091" i="1"/>
  <c r="U3090" i="1"/>
  <c r="T3090" i="1"/>
  <c r="S3090" i="1"/>
  <c r="Q3090" i="1"/>
  <c r="O3090" i="1"/>
  <c r="E3090" i="1"/>
  <c r="U3089" i="1"/>
  <c r="T3089" i="1"/>
  <c r="S3089" i="1"/>
  <c r="Q3089" i="1"/>
  <c r="O3089" i="1"/>
  <c r="P3089" i="1" s="1"/>
  <c r="N3089" i="1"/>
  <c r="E3089" i="1"/>
  <c r="M3089" i="1" s="1"/>
  <c r="U3088" i="1"/>
  <c r="T3088" i="1"/>
  <c r="S3088" i="1"/>
  <c r="Q3088" i="1"/>
  <c r="O3088" i="1"/>
  <c r="E3088" i="1"/>
  <c r="K3088" i="1" s="1"/>
  <c r="U3087" i="1"/>
  <c r="T3087" i="1"/>
  <c r="S3087" i="1"/>
  <c r="Q3087" i="1"/>
  <c r="O3087" i="1"/>
  <c r="K3087" i="1"/>
  <c r="E3087" i="1"/>
  <c r="U3086" i="1"/>
  <c r="T3086" i="1"/>
  <c r="S3086" i="1"/>
  <c r="Q3086" i="1"/>
  <c r="O3086" i="1"/>
  <c r="E3086" i="1"/>
  <c r="N3086" i="1" s="1"/>
  <c r="U3085" i="1"/>
  <c r="T3085" i="1"/>
  <c r="S3085" i="1"/>
  <c r="Q3085" i="1"/>
  <c r="O3085" i="1"/>
  <c r="N3085" i="1"/>
  <c r="M3085" i="1"/>
  <c r="E3085" i="1"/>
  <c r="U3084" i="1"/>
  <c r="T3084" i="1"/>
  <c r="S3084" i="1"/>
  <c r="Q3084" i="1"/>
  <c r="O3084" i="1"/>
  <c r="N3084" i="1"/>
  <c r="M3084" i="1"/>
  <c r="L3084" i="1"/>
  <c r="E3084" i="1"/>
  <c r="K3084" i="1" s="1"/>
  <c r="U3083" i="1"/>
  <c r="T3083" i="1"/>
  <c r="S3083" i="1"/>
  <c r="Q3083" i="1"/>
  <c r="O3083" i="1"/>
  <c r="E3083" i="1"/>
  <c r="U3082" i="1"/>
  <c r="T3082" i="1"/>
  <c r="S3082" i="1"/>
  <c r="Q3082" i="1"/>
  <c r="O3082" i="1"/>
  <c r="E3082" i="1"/>
  <c r="N3082" i="1" s="1"/>
  <c r="U3081" i="1"/>
  <c r="T3081" i="1"/>
  <c r="S3081" i="1"/>
  <c r="Q3081" i="1"/>
  <c r="O3081" i="1"/>
  <c r="N3081" i="1"/>
  <c r="L3081" i="1"/>
  <c r="E3081" i="1"/>
  <c r="U3080" i="1"/>
  <c r="T3080" i="1"/>
  <c r="S3080" i="1"/>
  <c r="Q3080" i="1"/>
  <c r="O3080" i="1"/>
  <c r="M3080" i="1"/>
  <c r="R3080" i="1" s="1"/>
  <c r="E3080" i="1"/>
  <c r="U3079" i="1"/>
  <c r="T3079" i="1"/>
  <c r="S3079" i="1"/>
  <c r="Q3079" i="1"/>
  <c r="O3079" i="1"/>
  <c r="E3079" i="1"/>
  <c r="U3078" i="1"/>
  <c r="T3078" i="1"/>
  <c r="S3078" i="1"/>
  <c r="Q3078" i="1"/>
  <c r="O3078" i="1"/>
  <c r="E3078" i="1"/>
  <c r="U3077" i="1"/>
  <c r="T3077" i="1"/>
  <c r="S3077" i="1"/>
  <c r="Q3077" i="1"/>
  <c r="O3077" i="1"/>
  <c r="E3077" i="1"/>
  <c r="U3076" i="1"/>
  <c r="T3076" i="1"/>
  <c r="S3076" i="1"/>
  <c r="Q3076" i="1"/>
  <c r="O3076" i="1"/>
  <c r="M3076" i="1"/>
  <c r="R3076" i="1" s="1"/>
  <c r="K3076" i="1"/>
  <c r="E3076" i="1"/>
  <c r="N3076" i="1" s="1"/>
  <c r="U3075" i="1"/>
  <c r="T3075" i="1"/>
  <c r="S3075" i="1"/>
  <c r="Q3075" i="1"/>
  <c r="O3075" i="1"/>
  <c r="N3075" i="1"/>
  <c r="L3075" i="1"/>
  <c r="E3075" i="1"/>
  <c r="M3075" i="1" s="1"/>
  <c r="U3074" i="1"/>
  <c r="T3074" i="1"/>
  <c r="S3074" i="1"/>
  <c r="Q3074" i="1"/>
  <c r="O3074" i="1"/>
  <c r="M3074" i="1"/>
  <c r="E3074" i="1"/>
  <c r="U3073" i="1"/>
  <c r="T3073" i="1"/>
  <c r="S3073" i="1"/>
  <c r="Q3073" i="1"/>
  <c r="O3073" i="1"/>
  <c r="N3073" i="1"/>
  <c r="E3073" i="1"/>
  <c r="U3072" i="1"/>
  <c r="T3072" i="1"/>
  <c r="S3072" i="1"/>
  <c r="Q3072" i="1"/>
  <c r="O3072" i="1"/>
  <c r="E3072" i="1"/>
  <c r="U3071" i="1"/>
  <c r="T3071" i="1"/>
  <c r="S3071" i="1"/>
  <c r="Q3071" i="1"/>
  <c r="O3071" i="1"/>
  <c r="K3071" i="1"/>
  <c r="E3071" i="1"/>
  <c r="N3071" i="1" s="1"/>
  <c r="U3070" i="1"/>
  <c r="T3070" i="1"/>
  <c r="S3070" i="1"/>
  <c r="Q3070" i="1"/>
  <c r="O3070" i="1"/>
  <c r="E3070" i="1"/>
  <c r="K3070" i="1" s="1"/>
  <c r="U3069" i="1"/>
  <c r="T3069" i="1"/>
  <c r="S3069" i="1"/>
  <c r="Q3069" i="1"/>
  <c r="O3069" i="1"/>
  <c r="N3069" i="1"/>
  <c r="E3069" i="1"/>
  <c r="U3068" i="1"/>
  <c r="T3068" i="1"/>
  <c r="S3068" i="1"/>
  <c r="Q3068" i="1"/>
  <c r="O3068" i="1"/>
  <c r="L3068" i="1"/>
  <c r="E3068" i="1"/>
  <c r="K3068" i="1" s="1"/>
  <c r="U3067" i="1"/>
  <c r="T3067" i="1"/>
  <c r="S3067" i="1"/>
  <c r="Q3067" i="1"/>
  <c r="O3067" i="1"/>
  <c r="E3067" i="1"/>
  <c r="N3067" i="1" s="1"/>
  <c r="U3066" i="1"/>
  <c r="T3066" i="1"/>
  <c r="S3066" i="1"/>
  <c r="Q3066" i="1"/>
  <c r="O3066" i="1"/>
  <c r="E3066" i="1"/>
  <c r="K3066" i="1" s="1"/>
  <c r="U3065" i="1"/>
  <c r="T3065" i="1"/>
  <c r="S3065" i="1"/>
  <c r="Q3065" i="1"/>
  <c r="O3065" i="1"/>
  <c r="N3065" i="1"/>
  <c r="K3065" i="1"/>
  <c r="E3065" i="1"/>
  <c r="U3064" i="1"/>
  <c r="T3064" i="1"/>
  <c r="S3064" i="1"/>
  <c r="Q3064" i="1"/>
  <c r="O3064" i="1"/>
  <c r="M3064" i="1"/>
  <c r="L3064" i="1"/>
  <c r="K3064" i="1"/>
  <c r="E3064" i="1"/>
  <c r="N3064" i="1" s="1"/>
  <c r="U3063" i="1"/>
  <c r="T3063" i="1"/>
  <c r="S3063" i="1"/>
  <c r="Q3063" i="1"/>
  <c r="O3063" i="1"/>
  <c r="E3063" i="1"/>
  <c r="L3063" i="1" s="1"/>
  <c r="U3062" i="1"/>
  <c r="T3062" i="1"/>
  <c r="S3062" i="1"/>
  <c r="Q3062" i="1"/>
  <c r="O3062" i="1"/>
  <c r="E3062" i="1"/>
  <c r="N3062" i="1" s="1"/>
  <c r="U3061" i="1"/>
  <c r="T3061" i="1"/>
  <c r="S3061" i="1"/>
  <c r="Q3061" i="1"/>
  <c r="O3061" i="1"/>
  <c r="E3061" i="1"/>
  <c r="M3061" i="1" s="1"/>
  <c r="U3060" i="1"/>
  <c r="T3060" i="1"/>
  <c r="S3060" i="1"/>
  <c r="Q3060" i="1"/>
  <c r="O3060" i="1"/>
  <c r="E3060" i="1"/>
  <c r="U3059" i="1"/>
  <c r="T3059" i="1"/>
  <c r="S3059" i="1"/>
  <c r="Q3059" i="1"/>
  <c r="O3059" i="1"/>
  <c r="E3059" i="1"/>
  <c r="U3058" i="1"/>
  <c r="T3058" i="1"/>
  <c r="S3058" i="1"/>
  <c r="Q3058" i="1"/>
  <c r="O3058" i="1"/>
  <c r="E3058" i="1"/>
  <c r="U3057" i="1"/>
  <c r="T3057" i="1"/>
  <c r="S3057" i="1"/>
  <c r="Q3057" i="1"/>
  <c r="O3057" i="1"/>
  <c r="E3057" i="1"/>
  <c r="U3056" i="1"/>
  <c r="T3056" i="1"/>
  <c r="S3056" i="1"/>
  <c r="Q3056" i="1"/>
  <c r="O3056" i="1"/>
  <c r="L3056" i="1"/>
  <c r="E3056" i="1"/>
  <c r="N3056" i="1" s="1"/>
  <c r="U3055" i="1"/>
  <c r="T3055" i="1"/>
  <c r="S3055" i="1"/>
  <c r="Q3055" i="1"/>
  <c r="O3055" i="1"/>
  <c r="E3055" i="1"/>
  <c r="U3054" i="1"/>
  <c r="T3054" i="1"/>
  <c r="S3054" i="1"/>
  <c r="Q3054" i="1"/>
  <c r="O3054" i="1"/>
  <c r="M3054" i="1"/>
  <c r="L3054" i="1"/>
  <c r="K3054" i="1"/>
  <c r="E3054" i="1"/>
  <c r="N3054" i="1" s="1"/>
  <c r="U3053" i="1"/>
  <c r="T3053" i="1"/>
  <c r="S3053" i="1"/>
  <c r="Q3053" i="1"/>
  <c r="O3053" i="1"/>
  <c r="E3053" i="1"/>
  <c r="U3052" i="1"/>
  <c r="T3052" i="1"/>
  <c r="S3052" i="1"/>
  <c r="Q3052" i="1"/>
  <c r="O3052" i="1"/>
  <c r="E3052" i="1"/>
  <c r="U3051" i="1"/>
  <c r="T3051" i="1"/>
  <c r="S3051" i="1"/>
  <c r="Q3051" i="1"/>
  <c r="O3051" i="1"/>
  <c r="E3051" i="1"/>
  <c r="U3050" i="1"/>
  <c r="T3050" i="1"/>
  <c r="S3050" i="1"/>
  <c r="Q3050" i="1"/>
  <c r="O3050" i="1"/>
  <c r="E3050" i="1"/>
  <c r="U3049" i="1"/>
  <c r="T3049" i="1"/>
  <c r="S3049" i="1"/>
  <c r="Q3049" i="1"/>
  <c r="O3049" i="1"/>
  <c r="E3049" i="1"/>
  <c r="U3048" i="1"/>
  <c r="T3048" i="1"/>
  <c r="S3048" i="1"/>
  <c r="Q3048" i="1"/>
  <c r="O3048" i="1"/>
  <c r="E3048" i="1"/>
  <c r="U3047" i="1"/>
  <c r="T3047" i="1"/>
  <c r="S3047" i="1"/>
  <c r="Q3047" i="1"/>
  <c r="O3047" i="1"/>
  <c r="E3047" i="1"/>
  <c r="U3046" i="1"/>
  <c r="T3046" i="1"/>
  <c r="S3046" i="1"/>
  <c r="Q3046" i="1"/>
  <c r="O3046" i="1"/>
  <c r="E3046" i="1"/>
  <c r="U3045" i="1"/>
  <c r="T3045" i="1"/>
  <c r="S3045" i="1"/>
  <c r="Q3045" i="1"/>
  <c r="O3045" i="1"/>
  <c r="E3045" i="1"/>
  <c r="L3045" i="1" s="1"/>
  <c r="U3044" i="1"/>
  <c r="T3044" i="1"/>
  <c r="S3044" i="1"/>
  <c r="Q3044" i="1"/>
  <c r="O3044" i="1"/>
  <c r="E3044" i="1"/>
  <c r="K3044" i="1" s="1"/>
  <c r="U3043" i="1"/>
  <c r="T3043" i="1"/>
  <c r="S3043" i="1"/>
  <c r="Q3043" i="1"/>
  <c r="O3043" i="1"/>
  <c r="E3043" i="1"/>
  <c r="U3042" i="1"/>
  <c r="T3042" i="1"/>
  <c r="S3042" i="1"/>
  <c r="Q3042" i="1"/>
  <c r="O3042" i="1"/>
  <c r="E3042" i="1"/>
  <c r="K3042" i="1" s="1"/>
  <c r="U3041" i="1"/>
  <c r="T3041" i="1"/>
  <c r="S3041" i="1"/>
  <c r="Q3041" i="1"/>
  <c r="O3041" i="1"/>
  <c r="E3041" i="1"/>
  <c r="U3040" i="1"/>
  <c r="T3040" i="1"/>
  <c r="S3040" i="1"/>
  <c r="Q3040" i="1"/>
  <c r="O3040" i="1"/>
  <c r="K3040" i="1"/>
  <c r="E3040" i="1"/>
  <c r="U3039" i="1"/>
  <c r="T3039" i="1"/>
  <c r="S3039" i="1"/>
  <c r="Q3039" i="1"/>
  <c r="O3039" i="1"/>
  <c r="E3039" i="1"/>
  <c r="U3038" i="1"/>
  <c r="T3038" i="1"/>
  <c r="S3038" i="1"/>
  <c r="Q3038" i="1"/>
  <c r="O3038" i="1"/>
  <c r="L3038" i="1"/>
  <c r="E3038" i="1"/>
  <c r="U3037" i="1"/>
  <c r="T3037" i="1"/>
  <c r="S3037" i="1"/>
  <c r="Q3037" i="1"/>
  <c r="O3037" i="1"/>
  <c r="E3037" i="1"/>
  <c r="U3036" i="1"/>
  <c r="T3036" i="1"/>
  <c r="S3036" i="1"/>
  <c r="R3036" i="1"/>
  <c r="Q3036" i="1"/>
  <c r="O3036" i="1"/>
  <c r="N3036" i="1"/>
  <c r="M3036" i="1"/>
  <c r="L3036" i="1"/>
  <c r="K3036" i="1"/>
  <c r="E3036" i="1"/>
  <c r="U3035" i="1"/>
  <c r="T3035" i="1"/>
  <c r="S3035" i="1"/>
  <c r="Q3035" i="1"/>
  <c r="O3035" i="1"/>
  <c r="M3035" i="1"/>
  <c r="E3035" i="1"/>
  <c r="U3034" i="1"/>
  <c r="T3034" i="1"/>
  <c r="S3034" i="1"/>
  <c r="Q3034" i="1"/>
  <c r="O3034" i="1"/>
  <c r="N3034" i="1"/>
  <c r="E3034" i="1"/>
  <c r="U3033" i="1"/>
  <c r="T3033" i="1"/>
  <c r="S3033" i="1"/>
  <c r="Q3033" i="1"/>
  <c r="O3033" i="1"/>
  <c r="N3033" i="1"/>
  <c r="E3033" i="1"/>
  <c r="U3032" i="1"/>
  <c r="T3032" i="1"/>
  <c r="S3032" i="1"/>
  <c r="Q3032" i="1"/>
  <c r="O3032" i="1"/>
  <c r="N3032" i="1"/>
  <c r="K3032" i="1"/>
  <c r="E3032" i="1"/>
  <c r="U3031" i="1"/>
  <c r="T3031" i="1"/>
  <c r="S3031" i="1"/>
  <c r="Q3031" i="1"/>
  <c r="O3031" i="1"/>
  <c r="E3031" i="1"/>
  <c r="N3031" i="1" s="1"/>
  <c r="U3030" i="1"/>
  <c r="T3030" i="1"/>
  <c r="S3030" i="1"/>
  <c r="Q3030" i="1"/>
  <c r="O3030" i="1"/>
  <c r="M3030" i="1"/>
  <c r="R3030" i="1" s="1"/>
  <c r="E3030" i="1"/>
  <c r="N3030" i="1" s="1"/>
  <c r="U3029" i="1"/>
  <c r="T3029" i="1"/>
  <c r="S3029" i="1"/>
  <c r="Q3029" i="1"/>
  <c r="O3029" i="1"/>
  <c r="E3029" i="1"/>
  <c r="U3028" i="1"/>
  <c r="T3028" i="1"/>
  <c r="S3028" i="1"/>
  <c r="Q3028" i="1"/>
  <c r="O3028" i="1"/>
  <c r="E3028" i="1"/>
  <c r="U3027" i="1"/>
  <c r="T3027" i="1"/>
  <c r="S3027" i="1"/>
  <c r="Q3027" i="1"/>
  <c r="O3027" i="1"/>
  <c r="E3027" i="1"/>
  <c r="U3026" i="1"/>
  <c r="T3026" i="1"/>
  <c r="S3026" i="1"/>
  <c r="Q3026" i="1"/>
  <c r="O3026" i="1"/>
  <c r="L3026" i="1"/>
  <c r="E3026" i="1"/>
  <c r="U3025" i="1"/>
  <c r="T3025" i="1"/>
  <c r="S3025" i="1"/>
  <c r="Q3025" i="1"/>
  <c r="O3025" i="1"/>
  <c r="E3025" i="1"/>
  <c r="U3024" i="1"/>
  <c r="T3024" i="1"/>
  <c r="S3024" i="1"/>
  <c r="Q3024" i="1"/>
  <c r="O3024" i="1"/>
  <c r="E3024" i="1"/>
  <c r="U3023" i="1"/>
  <c r="T3023" i="1"/>
  <c r="S3023" i="1"/>
  <c r="Q3023" i="1"/>
  <c r="O3023" i="1"/>
  <c r="E3023" i="1"/>
  <c r="K3023" i="1" s="1"/>
  <c r="U3022" i="1"/>
  <c r="T3022" i="1"/>
  <c r="S3022" i="1"/>
  <c r="Q3022" i="1"/>
  <c r="O3022" i="1"/>
  <c r="E3022" i="1"/>
  <c r="U3021" i="1"/>
  <c r="T3021" i="1"/>
  <c r="S3021" i="1"/>
  <c r="Q3021" i="1"/>
  <c r="O3021" i="1"/>
  <c r="E3021" i="1"/>
  <c r="U3020" i="1"/>
  <c r="T3020" i="1"/>
  <c r="S3020" i="1"/>
  <c r="Q3020" i="1"/>
  <c r="O3020" i="1"/>
  <c r="E3020" i="1"/>
  <c r="K3020" i="1" s="1"/>
  <c r="U3019" i="1"/>
  <c r="T3019" i="1"/>
  <c r="S3019" i="1"/>
  <c r="Q3019" i="1"/>
  <c r="O3019" i="1"/>
  <c r="E3019" i="1"/>
  <c r="N3019" i="1" s="1"/>
  <c r="U3018" i="1"/>
  <c r="T3018" i="1"/>
  <c r="S3018" i="1"/>
  <c r="Q3018" i="1"/>
  <c r="O3018" i="1"/>
  <c r="K3018" i="1"/>
  <c r="E3018" i="1"/>
  <c r="U3017" i="1"/>
  <c r="T3017" i="1"/>
  <c r="S3017" i="1"/>
  <c r="Q3017" i="1"/>
  <c r="O3017" i="1"/>
  <c r="E3017" i="1"/>
  <c r="U3016" i="1"/>
  <c r="T3016" i="1"/>
  <c r="S3016" i="1"/>
  <c r="Q3016" i="1"/>
  <c r="O3016" i="1"/>
  <c r="E3016" i="1"/>
  <c r="N3016" i="1" s="1"/>
  <c r="U3015" i="1"/>
  <c r="T3015" i="1"/>
  <c r="S3015" i="1"/>
  <c r="Q3015" i="1"/>
  <c r="O3015" i="1"/>
  <c r="N3015" i="1"/>
  <c r="M3015" i="1"/>
  <c r="K3015" i="1"/>
  <c r="E3015" i="1"/>
  <c r="L3015" i="1" s="1"/>
  <c r="U3014" i="1"/>
  <c r="T3014" i="1"/>
  <c r="S3014" i="1"/>
  <c r="Q3014" i="1"/>
  <c r="O3014" i="1"/>
  <c r="P3014" i="1" s="1"/>
  <c r="M3014" i="1"/>
  <c r="E3014" i="1"/>
  <c r="N3014" i="1" s="1"/>
  <c r="U3013" i="1"/>
  <c r="T3013" i="1"/>
  <c r="S3013" i="1"/>
  <c r="Q3013" i="1"/>
  <c r="O3013" i="1"/>
  <c r="E3013" i="1"/>
  <c r="L3013" i="1" s="1"/>
  <c r="U3012" i="1"/>
  <c r="T3012" i="1"/>
  <c r="S3012" i="1"/>
  <c r="Q3012" i="1"/>
  <c r="O3012" i="1"/>
  <c r="E3012" i="1"/>
  <c r="K3012" i="1" s="1"/>
  <c r="U3011" i="1"/>
  <c r="T3011" i="1"/>
  <c r="S3011" i="1"/>
  <c r="Q3011" i="1"/>
  <c r="O3011" i="1"/>
  <c r="N3011" i="1"/>
  <c r="L3011" i="1"/>
  <c r="K3011" i="1"/>
  <c r="E3011" i="1"/>
  <c r="M3011" i="1" s="1"/>
  <c r="U3010" i="1"/>
  <c r="T3010" i="1"/>
  <c r="S3010" i="1"/>
  <c r="Q3010" i="1"/>
  <c r="O3010" i="1"/>
  <c r="L3010" i="1"/>
  <c r="E3010" i="1"/>
  <c r="U3009" i="1"/>
  <c r="T3009" i="1"/>
  <c r="S3009" i="1"/>
  <c r="Q3009" i="1"/>
  <c r="O3009" i="1"/>
  <c r="E3009" i="1"/>
  <c r="U3008" i="1"/>
  <c r="T3008" i="1"/>
  <c r="S3008" i="1"/>
  <c r="Q3008" i="1"/>
  <c r="O3008" i="1"/>
  <c r="N3008" i="1"/>
  <c r="L3008" i="1"/>
  <c r="E3008" i="1"/>
  <c r="U3007" i="1"/>
  <c r="T3007" i="1"/>
  <c r="S3007" i="1"/>
  <c r="Q3007" i="1"/>
  <c r="O3007" i="1"/>
  <c r="E3007" i="1"/>
  <c r="U3006" i="1"/>
  <c r="T3006" i="1"/>
  <c r="S3006" i="1"/>
  <c r="Q3006" i="1"/>
  <c r="O3006" i="1"/>
  <c r="N3006" i="1"/>
  <c r="E3006" i="1"/>
  <c r="L3006" i="1" s="1"/>
  <c r="U3005" i="1"/>
  <c r="T3005" i="1"/>
  <c r="S3005" i="1"/>
  <c r="Q3005" i="1"/>
  <c r="O3005" i="1"/>
  <c r="E3005" i="1"/>
  <c r="U3004" i="1"/>
  <c r="T3004" i="1"/>
  <c r="S3004" i="1"/>
  <c r="Q3004" i="1"/>
  <c r="O3004" i="1"/>
  <c r="E3004" i="1"/>
  <c r="N3004" i="1" s="1"/>
  <c r="U3003" i="1"/>
  <c r="T3003" i="1"/>
  <c r="S3003" i="1"/>
  <c r="Q3003" i="1"/>
  <c r="O3003" i="1"/>
  <c r="N3003" i="1"/>
  <c r="E3003" i="1"/>
  <c r="U3002" i="1"/>
  <c r="T3002" i="1"/>
  <c r="S3002" i="1"/>
  <c r="Q3002" i="1"/>
  <c r="O3002" i="1"/>
  <c r="N3002" i="1"/>
  <c r="K3002" i="1"/>
  <c r="E3002" i="1"/>
  <c r="U3001" i="1"/>
  <c r="T3001" i="1"/>
  <c r="S3001" i="1"/>
  <c r="Q3001" i="1"/>
  <c r="O3001" i="1"/>
  <c r="E3001" i="1"/>
  <c r="U3000" i="1"/>
  <c r="T3000" i="1"/>
  <c r="S3000" i="1"/>
  <c r="Q3000" i="1"/>
  <c r="O3000" i="1"/>
  <c r="E3000" i="1"/>
  <c r="U2999" i="1"/>
  <c r="T2999" i="1"/>
  <c r="S2999" i="1"/>
  <c r="Q2999" i="1"/>
  <c r="O2999" i="1"/>
  <c r="N2999" i="1"/>
  <c r="M2999" i="1"/>
  <c r="E2999" i="1"/>
  <c r="L2999" i="1" s="1"/>
  <c r="U2998" i="1"/>
  <c r="T2998" i="1"/>
  <c r="S2998" i="1"/>
  <c r="Q2998" i="1"/>
  <c r="O2998" i="1"/>
  <c r="E2998" i="1"/>
  <c r="U2997" i="1"/>
  <c r="T2997" i="1"/>
  <c r="S2997" i="1"/>
  <c r="Q2997" i="1"/>
  <c r="O2997" i="1"/>
  <c r="E2997" i="1"/>
  <c r="U2996" i="1"/>
  <c r="T2996" i="1"/>
  <c r="S2996" i="1"/>
  <c r="Q2996" i="1"/>
  <c r="O2996" i="1"/>
  <c r="K2996" i="1"/>
  <c r="E2996" i="1"/>
  <c r="U2995" i="1"/>
  <c r="T2995" i="1"/>
  <c r="S2995" i="1"/>
  <c r="Q2995" i="1"/>
  <c r="O2995" i="1"/>
  <c r="M2995" i="1"/>
  <c r="E2995" i="1"/>
  <c r="U2994" i="1"/>
  <c r="T2994" i="1"/>
  <c r="S2994" i="1"/>
  <c r="Q2994" i="1"/>
  <c r="O2994" i="1"/>
  <c r="N2994" i="1"/>
  <c r="E2994" i="1"/>
  <c r="M2994" i="1" s="1"/>
  <c r="U2993" i="1"/>
  <c r="T2993" i="1"/>
  <c r="S2993" i="1"/>
  <c r="Q2993" i="1"/>
  <c r="O2993" i="1"/>
  <c r="L2993" i="1"/>
  <c r="E2993" i="1"/>
  <c r="M2993" i="1" s="1"/>
  <c r="U2992" i="1"/>
  <c r="T2992" i="1"/>
  <c r="S2992" i="1"/>
  <c r="Q2992" i="1"/>
  <c r="O2992" i="1"/>
  <c r="E2992" i="1"/>
  <c r="U2991" i="1"/>
  <c r="T2991" i="1"/>
  <c r="S2991" i="1"/>
  <c r="Q2991" i="1"/>
  <c r="O2991" i="1"/>
  <c r="P2991" i="1" s="1"/>
  <c r="M2991" i="1"/>
  <c r="R2991" i="1" s="1"/>
  <c r="E2991" i="1"/>
  <c r="U2990" i="1"/>
  <c r="T2990" i="1"/>
  <c r="S2990" i="1"/>
  <c r="Q2990" i="1"/>
  <c r="O2990" i="1"/>
  <c r="N2990" i="1"/>
  <c r="M2990" i="1"/>
  <c r="R2990" i="1" s="1"/>
  <c r="K2990" i="1"/>
  <c r="E2990" i="1"/>
  <c r="L2990" i="1" s="1"/>
  <c r="U2989" i="1"/>
  <c r="T2989" i="1"/>
  <c r="S2989" i="1"/>
  <c r="R2989" i="1"/>
  <c r="Q2989" i="1"/>
  <c r="O2989" i="1"/>
  <c r="P2989" i="1" s="1"/>
  <c r="N2989" i="1"/>
  <c r="M2989" i="1"/>
  <c r="L2989" i="1"/>
  <c r="K2989" i="1"/>
  <c r="E2989" i="1"/>
  <c r="U2988" i="1"/>
  <c r="T2988" i="1"/>
  <c r="S2988" i="1"/>
  <c r="Q2988" i="1"/>
  <c r="O2988" i="1"/>
  <c r="E2988" i="1"/>
  <c r="K2988" i="1" s="1"/>
  <c r="U2987" i="1"/>
  <c r="T2987" i="1"/>
  <c r="S2987" i="1"/>
  <c r="Q2987" i="1"/>
  <c r="O2987" i="1"/>
  <c r="N2987" i="1"/>
  <c r="E2987" i="1"/>
  <c r="K2987" i="1" s="1"/>
  <c r="U2986" i="1"/>
  <c r="T2986" i="1"/>
  <c r="S2986" i="1"/>
  <c r="Q2986" i="1"/>
  <c r="O2986" i="1"/>
  <c r="E2986" i="1"/>
  <c r="U2985" i="1"/>
  <c r="T2985" i="1"/>
  <c r="S2985" i="1"/>
  <c r="Q2985" i="1"/>
  <c r="O2985" i="1"/>
  <c r="E2985" i="1"/>
  <c r="N2985" i="1" s="1"/>
  <c r="U2984" i="1"/>
  <c r="T2984" i="1"/>
  <c r="S2984" i="1"/>
  <c r="Q2984" i="1"/>
  <c r="O2984" i="1"/>
  <c r="E2984" i="1"/>
  <c r="U2983" i="1"/>
  <c r="T2983" i="1"/>
  <c r="S2983" i="1"/>
  <c r="Q2983" i="1"/>
  <c r="O2983" i="1"/>
  <c r="E2983" i="1"/>
  <c r="U2982" i="1"/>
  <c r="T2982" i="1"/>
  <c r="S2982" i="1"/>
  <c r="Q2982" i="1"/>
  <c r="O2982" i="1"/>
  <c r="E2982" i="1"/>
  <c r="U2981" i="1"/>
  <c r="T2981" i="1"/>
  <c r="S2981" i="1"/>
  <c r="Q2981" i="1"/>
  <c r="O2981" i="1"/>
  <c r="E2981" i="1"/>
  <c r="L2981" i="1" s="1"/>
  <c r="U2980" i="1"/>
  <c r="T2980" i="1"/>
  <c r="S2980" i="1"/>
  <c r="Q2980" i="1"/>
  <c r="O2980" i="1"/>
  <c r="E2980" i="1"/>
  <c r="U2979" i="1"/>
  <c r="T2979" i="1"/>
  <c r="S2979" i="1"/>
  <c r="Q2979" i="1"/>
  <c r="O2979" i="1"/>
  <c r="E2979" i="1"/>
  <c r="U2978" i="1"/>
  <c r="T2978" i="1"/>
  <c r="S2978" i="1"/>
  <c r="Q2978" i="1"/>
  <c r="O2978" i="1"/>
  <c r="E2978" i="1"/>
  <c r="U2977" i="1"/>
  <c r="T2977" i="1"/>
  <c r="S2977" i="1"/>
  <c r="Q2977" i="1"/>
  <c r="O2977" i="1"/>
  <c r="E2977" i="1"/>
  <c r="U2976" i="1"/>
  <c r="T2976" i="1"/>
  <c r="S2976" i="1"/>
  <c r="Q2976" i="1"/>
  <c r="O2976" i="1"/>
  <c r="E2976" i="1"/>
  <c r="U2975" i="1"/>
  <c r="T2975" i="1"/>
  <c r="S2975" i="1"/>
  <c r="Q2975" i="1"/>
  <c r="O2975" i="1"/>
  <c r="N2975" i="1"/>
  <c r="E2975" i="1"/>
  <c r="U2974" i="1"/>
  <c r="T2974" i="1"/>
  <c r="S2974" i="1"/>
  <c r="Q2974" i="1"/>
  <c r="O2974" i="1"/>
  <c r="N2974" i="1"/>
  <c r="M2974" i="1"/>
  <c r="E2974" i="1"/>
  <c r="L2974" i="1" s="1"/>
  <c r="U2973" i="1"/>
  <c r="T2973" i="1"/>
  <c r="S2973" i="1"/>
  <c r="Q2973" i="1"/>
  <c r="O2973" i="1"/>
  <c r="L2973" i="1"/>
  <c r="E2973" i="1"/>
  <c r="U2972" i="1"/>
  <c r="T2972" i="1"/>
  <c r="S2972" i="1"/>
  <c r="Q2972" i="1"/>
  <c r="O2972" i="1"/>
  <c r="E2972" i="1"/>
  <c r="N2972" i="1" s="1"/>
  <c r="U2971" i="1"/>
  <c r="T2971" i="1"/>
  <c r="S2971" i="1"/>
  <c r="Q2971" i="1"/>
  <c r="O2971" i="1"/>
  <c r="E2971" i="1"/>
  <c r="K2971" i="1" s="1"/>
  <c r="U2970" i="1"/>
  <c r="T2970" i="1"/>
  <c r="S2970" i="1"/>
  <c r="Q2970" i="1"/>
  <c r="O2970" i="1"/>
  <c r="E2970" i="1"/>
  <c r="U2969" i="1"/>
  <c r="T2969" i="1"/>
  <c r="S2969" i="1"/>
  <c r="Q2969" i="1"/>
  <c r="O2969" i="1"/>
  <c r="E2969" i="1"/>
  <c r="U2968" i="1"/>
  <c r="T2968" i="1"/>
  <c r="S2968" i="1"/>
  <c r="Q2968" i="1"/>
  <c r="O2968" i="1"/>
  <c r="E2968" i="1"/>
  <c r="U2967" i="1"/>
  <c r="T2967" i="1"/>
  <c r="S2967" i="1"/>
  <c r="Q2967" i="1"/>
  <c r="O2967" i="1"/>
  <c r="E2967" i="1"/>
  <c r="K2967" i="1" s="1"/>
  <c r="U2966" i="1"/>
  <c r="T2966" i="1"/>
  <c r="S2966" i="1"/>
  <c r="Q2966" i="1"/>
  <c r="O2966" i="1"/>
  <c r="E2966" i="1"/>
  <c r="U2965" i="1"/>
  <c r="T2965" i="1"/>
  <c r="S2965" i="1"/>
  <c r="Q2965" i="1"/>
  <c r="O2965" i="1"/>
  <c r="E2965" i="1"/>
  <c r="U2964" i="1"/>
  <c r="T2964" i="1"/>
  <c r="S2964" i="1"/>
  <c r="Q2964" i="1"/>
  <c r="O2964" i="1"/>
  <c r="E2964" i="1"/>
  <c r="U2963" i="1"/>
  <c r="T2963" i="1"/>
  <c r="S2963" i="1"/>
  <c r="Q2963" i="1"/>
  <c r="O2963" i="1"/>
  <c r="E2963" i="1"/>
  <c r="U2962" i="1"/>
  <c r="T2962" i="1"/>
  <c r="S2962" i="1"/>
  <c r="Q2962" i="1"/>
  <c r="O2962" i="1"/>
  <c r="N2962" i="1"/>
  <c r="K2962" i="1"/>
  <c r="E2962" i="1"/>
  <c r="U2961" i="1"/>
  <c r="T2961" i="1"/>
  <c r="S2961" i="1"/>
  <c r="Q2961" i="1"/>
  <c r="O2961" i="1"/>
  <c r="M2961" i="1"/>
  <c r="E2961" i="1"/>
  <c r="N2961" i="1" s="1"/>
  <c r="U2960" i="1"/>
  <c r="T2960" i="1"/>
  <c r="S2960" i="1"/>
  <c r="Q2960" i="1"/>
  <c r="O2960" i="1"/>
  <c r="E2960" i="1"/>
  <c r="U2959" i="1"/>
  <c r="T2959" i="1"/>
  <c r="S2959" i="1"/>
  <c r="Q2959" i="1"/>
  <c r="O2959" i="1"/>
  <c r="M2959" i="1"/>
  <c r="L2959" i="1"/>
  <c r="E2959" i="1"/>
  <c r="U2958" i="1"/>
  <c r="T2958" i="1"/>
  <c r="S2958" i="1"/>
  <c r="Q2958" i="1"/>
  <c r="O2958" i="1"/>
  <c r="N2958" i="1"/>
  <c r="E2958" i="1"/>
  <c r="U2957" i="1"/>
  <c r="T2957" i="1"/>
  <c r="S2957" i="1"/>
  <c r="Q2957" i="1"/>
  <c r="O2957" i="1"/>
  <c r="E2957" i="1"/>
  <c r="U2956" i="1"/>
  <c r="T2956" i="1"/>
  <c r="S2956" i="1"/>
  <c r="Q2956" i="1"/>
  <c r="O2956" i="1"/>
  <c r="N2956" i="1"/>
  <c r="E2956" i="1"/>
  <c r="U2955" i="1"/>
  <c r="T2955" i="1"/>
  <c r="S2955" i="1"/>
  <c r="Q2955" i="1"/>
  <c r="O2955" i="1"/>
  <c r="M2955" i="1"/>
  <c r="E2955" i="1"/>
  <c r="U2954" i="1"/>
  <c r="T2954" i="1"/>
  <c r="S2954" i="1"/>
  <c r="Q2954" i="1"/>
  <c r="O2954" i="1"/>
  <c r="E2954" i="1"/>
  <c r="U2953" i="1"/>
  <c r="T2953" i="1"/>
  <c r="S2953" i="1"/>
  <c r="Q2953" i="1"/>
  <c r="O2953" i="1"/>
  <c r="E2953" i="1"/>
  <c r="U2952" i="1"/>
  <c r="T2952" i="1"/>
  <c r="S2952" i="1"/>
  <c r="Q2952" i="1"/>
  <c r="O2952" i="1"/>
  <c r="E2952" i="1"/>
  <c r="N2952" i="1" s="1"/>
  <c r="U2951" i="1"/>
  <c r="T2951" i="1"/>
  <c r="S2951" i="1"/>
  <c r="Q2951" i="1"/>
  <c r="O2951" i="1"/>
  <c r="L2951" i="1"/>
  <c r="E2951" i="1"/>
  <c r="U2950" i="1"/>
  <c r="T2950" i="1"/>
  <c r="S2950" i="1"/>
  <c r="Q2950" i="1"/>
  <c r="O2950" i="1"/>
  <c r="N2950" i="1"/>
  <c r="M2950" i="1"/>
  <c r="R2950" i="1" s="1"/>
  <c r="E2950" i="1"/>
  <c r="K2950" i="1" s="1"/>
  <c r="U2949" i="1"/>
  <c r="T2949" i="1"/>
  <c r="S2949" i="1"/>
  <c r="Q2949" i="1"/>
  <c r="O2949" i="1"/>
  <c r="E2949" i="1"/>
  <c r="U2948" i="1"/>
  <c r="T2948" i="1"/>
  <c r="S2948" i="1"/>
  <c r="Q2948" i="1"/>
  <c r="O2948" i="1"/>
  <c r="E2948" i="1"/>
  <c r="U2947" i="1"/>
  <c r="T2947" i="1"/>
  <c r="S2947" i="1"/>
  <c r="Q2947" i="1"/>
  <c r="O2947" i="1"/>
  <c r="N2947" i="1"/>
  <c r="E2947" i="1"/>
  <c r="U2946" i="1"/>
  <c r="T2946" i="1"/>
  <c r="S2946" i="1"/>
  <c r="Q2946" i="1"/>
  <c r="O2946" i="1"/>
  <c r="E2946" i="1"/>
  <c r="U2945" i="1"/>
  <c r="T2945" i="1"/>
  <c r="S2945" i="1"/>
  <c r="Q2945" i="1"/>
  <c r="O2945" i="1"/>
  <c r="M2945" i="1"/>
  <c r="R2945" i="1" s="1"/>
  <c r="E2945" i="1"/>
  <c r="U2944" i="1"/>
  <c r="T2944" i="1"/>
  <c r="S2944" i="1"/>
  <c r="Q2944" i="1"/>
  <c r="O2944" i="1"/>
  <c r="N2944" i="1"/>
  <c r="M2944" i="1"/>
  <c r="K2944" i="1"/>
  <c r="E2944" i="1"/>
  <c r="L2944" i="1" s="1"/>
  <c r="U2943" i="1"/>
  <c r="T2943" i="1"/>
  <c r="S2943" i="1"/>
  <c r="Q2943" i="1"/>
  <c r="O2943" i="1"/>
  <c r="E2943" i="1"/>
  <c r="U2942" i="1"/>
  <c r="T2942" i="1"/>
  <c r="S2942" i="1"/>
  <c r="Q2942" i="1"/>
  <c r="O2942" i="1"/>
  <c r="N2942" i="1"/>
  <c r="K2942" i="1"/>
  <c r="E2942" i="1"/>
  <c r="U2941" i="1"/>
  <c r="T2941" i="1"/>
  <c r="S2941" i="1"/>
  <c r="Q2941" i="1"/>
  <c r="O2941" i="1"/>
  <c r="L2941" i="1"/>
  <c r="E2941" i="1"/>
  <c r="U2940" i="1"/>
  <c r="T2940" i="1"/>
  <c r="S2940" i="1"/>
  <c r="Q2940" i="1"/>
  <c r="O2940" i="1"/>
  <c r="E2940" i="1"/>
  <c r="U2939" i="1"/>
  <c r="T2939" i="1"/>
  <c r="S2939" i="1"/>
  <c r="Q2939" i="1"/>
  <c r="O2939" i="1"/>
  <c r="E2939" i="1"/>
  <c r="U2938" i="1"/>
  <c r="T2938" i="1"/>
  <c r="S2938" i="1"/>
  <c r="Q2938" i="1"/>
  <c r="O2938" i="1"/>
  <c r="E2938" i="1"/>
  <c r="U2937" i="1"/>
  <c r="T2937" i="1"/>
  <c r="S2937" i="1"/>
  <c r="Q2937" i="1"/>
  <c r="O2937" i="1"/>
  <c r="E2937" i="1"/>
  <c r="K2937" i="1" s="1"/>
  <c r="U2936" i="1"/>
  <c r="T2936" i="1"/>
  <c r="S2936" i="1"/>
  <c r="Q2936" i="1"/>
  <c r="O2936" i="1"/>
  <c r="E2936" i="1"/>
  <c r="L2936" i="1" s="1"/>
  <c r="U2935" i="1"/>
  <c r="T2935" i="1"/>
  <c r="S2935" i="1"/>
  <c r="Q2935" i="1"/>
  <c r="O2935" i="1"/>
  <c r="E2935" i="1"/>
  <c r="N2935" i="1" s="1"/>
  <c r="U2934" i="1"/>
  <c r="T2934" i="1"/>
  <c r="S2934" i="1"/>
  <c r="Q2934" i="1"/>
  <c r="O2934" i="1"/>
  <c r="N2934" i="1"/>
  <c r="E2934" i="1"/>
  <c r="M2934" i="1" s="1"/>
  <c r="P2934" i="1" s="1"/>
  <c r="U2933" i="1"/>
  <c r="T2933" i="1"/>
  <c r="S2933" i="1"/>
  <c r="Q2933" i="1"/>
  <c r="O2933" i="1"/>
  <c r="N2933" i="1"/>
  <c r="L2933" i="1"/>
  <c r="E2933" i="1"/>
  <c r="U2932" i="1"/>
  <c r="T2932" i="1"/>
  <c r="S2932" i="1"/>
  <c r="Q2932" i="1"/>
  <c r="O2932" i="1"/>
  <c r="E2932" i="1"/>
  <c r="U2931" i="1"/>
  <c r="T2931" i="1"/>
  <c r="S2931" i="1"/>
  <c r="Q2931" i="1"/>
  <c r="O2931" i="1"/>
  <c r="L2931" i="1"/>
  <c r="E2931" i="1"/>
  <c r="U2930" i="1"/>
  <c r="T2930" i="1"/>
  <c r="S2930" i="1"/>
  <c r="R2930" i="1"/>
  <c r="Q2930" i="1"/>
  <c r="O2930" i="1"/>
  <c r="M2930" i="1"/>
  <c r="E2930" i="1"/>
  <c r="U2929" i="1"/>
  <c r="T2929" i="1"/>
  <c r="S2929" i="1"/>
  <c r="Q2929" i="1"/>
  <c r="O2929" i="1"/>
  <c r="E2929" i="1"/>
  <c r="U2928" i="1"/>
  <c r="T2928" i="1"/>
  <c r="S2928" i="1"/>
  <c r="Q2928" i="1"/>
  <c r="O2928" i="1"/>
  <c r="E2928" i="1"/>
  <c r="U2927" i="1"/>
  <c r="T2927" i="1"/>
  <c r="S2927" i="1"/>
  <c r="Q2927" i="1"/>
  <c r="O2927" i="1"/>
  <c r="N2927" i="1"/>
  <c r="K2927" i="1"/>
  <c r="E2927" i="1"/>
  <c r="U2926" i="1"/>
  <c r="T2926" i="1"/>
  <c r="S2926" i="1"/>
  <c r="Q2926" i="1"/>
  <c r="O2926" i="1"/>
  <c r="N2926" i="1"/>
  <c r="M2926" i="1"/>
  <c r="L2926" i="1"/>
  <c r="K2926" i="1"/>
  <c r="E2926" i="1"/>
  <c r="U2925" i="1"/>
  <c r="T2925" i="1"/>
  <c r="S2925" i="1"/>
  <c r="Q2925" i="1"/>
  <c r="O2925" i="1"/>
  <c r="E2925" i="1"/>
  <c r="U2924" i="1"/>
  <c r="T2924" i="1"/>
  <c r="S2924" i="1"/>
  <c r="Q2924" i="1"/>
  <c r="O2924" i="1"/>
  <c r="L2924" i="1"/>
  <c r="E2924" i="1"/>
  <c r="N2924" i="1" s="1"/>
  <c r="U2923" i="1"/>
  <c r="T2923" i="1"/>
  <c r="S2923" i="1"/>
  <c r="Q2923" i="1"/>
  <c r="O2923" i="1"/>
  <c r="E2923" i="1"/>
  <c r="U2922" i="1"/>
  <c r="T2922" i="1"/>
  <c r="S2922" i="1"/>
  <c r="Q2922" i="1"/>
  <c r="O2922" i="1"/>
  <c r="N2922" i="1"/>
  <c r="K2922" i="1"/>
  <c r="E2922" i="1"/>
  <c r="U2921" i="1"/>
  <c r="T2921" i="1"/>
  <c r="S2921" i="1"/>
  <c r="Q2921" i="1"/>
  <c r="O2921" i="1"/>
  <c r="E2921" i="1"/>
  <c r="U2920" i="1"/>
  <c r="T2920" i="1"/>
  <c r="S2920" i="1"/>
  <c r="Q2920" i="1"/>
  <c r="O2920" i="1"/>
  <c r="N2920" i="1"/>
  <c r="M2920" i="1"/>
  <c r="E2920" i="1"/>
  <c r="L2920" i="1" s="1"/>
  <c r="U2919" i="1"/>
  <c r="T2919" i="1"/>
  <c r="S2919" i="1"/>
  <c r="Q2919" i="1"/>
  <c r="O2919" i="1"/>
  <c r="E2919" i="1"/>
  <c r="U2918" i="1"/>
  <c r="T2918" i="1"/>
  <c r="S2918" i="1"/>
  <c r="Q2918" i="1"/>
  <c r="O2918" i="1"/>
  <c r="N2918" i="1"/>
  <c r="M2918" i="1"/>
  <c r="E2918" i="1"/>
  <c r="U2917" i="1"/>
  <c r="T2917" i="1"/>
  <c r="S2917" i="1"/>
  <c r="Q2917" i="1"/>
  <c r="O2917" i="1"/>
  <c r="E2917" i="1"/>
  <c r="K2917" i="1" s="1"/>
  <c r="U2916" i="1"/>
  <c r="T2916" i="1"/>
  <c r="S2916" i="1"/>
  <c r="Q2916" i="1"/>
  <c r="O2916" i="1"/>
  <c r="N2916" i="1"/>
  <c r="E2916" i="1"/>
  <c r="K2916" i="1" s="1"/>
  <c r="U2915" i="1"/>
  <c r="T2915" i="1"/>
  <c r="S2915" i="1"/>
  <c r="Q2915" i="1"/>
  <c r="O2915" i="1"/>
  <c r="K2915" i="1"/>
  <c r="E2915" i="1"/>
  <c r="U2914" i="1"/>
  <c r="T2914" i="1"/>
  <c r="S2914" i="1"/>
  <c r="Q2914" i="1"/>
  <c r="P2914" i="1"/>
  <c r="O2914" i="1"/>
  <c r="M2914" i="1"/>
  <c r="L2914" i="1"/>
  <c r="K2914" i="1"/>
  <c r="E2914" i="1"/>
  <c r="N2914" i="1" s="1"/>
  <c r="U2913" i="1"/>
  <c r="T2913" i="1"/>
  <c r="S2913" i="1"/>
  <c r="Q2913" i="1"/>
  <c r="O2913" i="1"/>
  <c r="E2913" i="1"/>
  <c r="L2913" i="1" s="1"/>
  <c r="U2912" i="1"/>
  <c r="T2912" i="1"/>
  <c r="S2912" i="1"/>
  <c r="Q2912" i="1"/>
  <c r="O2912" i="1"/>
  <c r="K2912" i="1"/>
  <c r="E2912" i="1"/>
  <c r="N2912" i="1" s="1"/>
  <c r="U2911" i="1"/>
  <c r="T2911" i="1"/>
  <c r="S2911" i="1"/>
  <c r="Q2911" i="1"/>
  <c r="O2911" i="1"/>
  <c r="E2911" i="1"/>
  <c r="U2910" i="1"/>
  <c r="T2910" i="1"/>
  <c r="S2910" i="1"/>
  <c r="Q2910" i="1"/>
  <c r="O2910" i="1"/>
  <c r="E2910" i="1"/>
  <c r="U2909" i="1"/>
  <c r="T2909" i="1"/>
  <c r="S2909" i="1"/>
  <c r="Q2909" i="1"/>
  <c r="O2909" i="1"/>
  <c r="E2909" i="1"/>
  <c r="U2908" i="1"/>
  <c r="T2908" i="1"/>
  <c r="S2908" i="1"/>
  <c r="Q2908" i="1"/>
  <c r="O2908" i="1"/>
  <c r="E2908" i="1"/>
  <c r="L2908" i="1" s="1"/>
  <c r="U2907" i="1"/>
  <c r="T2907" i="1"/>
  <c r="S2907" i="1"/>
  <c r="Q2907" i="1"/>
  <c r="O2907" i="1"/>
  <c r="N2907" i="1"/>
  <c r="K2907" i="1"/>
  <c r="E2907" i="1"/>
  <c r="U2906" i="1"/>
  <c r="T2906" i="1"/>
  <c r="S2906" i="1"/>
  <c r="Q2906" i="1"/>
  <c r="O2906" i="1"/>
  <c r="E2906" i="1"/>
  <c r="U2905" i="1"/>
  <c r="T2905" i="1"/>
  <c r="S2905" i="1"/>
  <c r="Q2905" i="1"/>
  <c r="O2905" i="1"/>
  <c r="M2905" i="1"/>
  <c r="R2905" i="1" s="1"/>
  <c r="E2905" i="1"/>
  <c r="U2904" i="1"/>
  <c r="T2904" i="1"/>
  <c r="S2904" i="1"/>
  <c r="Q2904" i="1"/>
  <c r="O2904" i="1"/>
  <c r="E2904" i="1"/>
  <c r="U2903" i="1"/>
  <c r="T2903" i="1"/>
  <c r="S2903" i="1"/>
  <c r="Q2903" i="1"/>
  <c r="O2903" i="1"/>
  <c r="E2903" i="1"/>
  <c r="U2902" i="1"/>
  <c r="T2902" i="1"/>
  <c r="S2902" i="1"/>
  <c r="Q2902" i="1"/>
  <c r="O2902" i="1"/>
  <c r="E2902" i="1"/>
  <c r="U2901" i="1"/>
  <c r="T2901" i="1"/>
  <c r="S2901" i="1"/>
  <c r="Q2901" i="1"/>
  <c r="O2901" i="1"/>
  <c r="E2901" i="1"/>
  <c r="U2900" i="1"/>
  <c r="T2900" i="1"/>
  <c r="S2900" i="1"/>
  <c r="Q2900" i="1"/>
  <c r="O2900" i="1"/>
  <c r="E2900" i="1"/>
  <c r="U2899" i="1"/>
  <c r="T2899" i="1"/>
  <c r="S2899" i="1"/>
  <c r="Q2899" i="1"/>
  <c r="O2899" i="1"/>
  <c r="E2899" i="1"/>
  <c r="U2898" i="1"/>
  <c r="T2898" i="1"/>
  <c r="S2898" i="1"/>
  <c r="Q2898" i="1"/>
  <c r="O2898" i="1"/>
  <c r="N2898" i="1"/>
  <c r="M2898" i="1"/>
  <c r="L2898" i="1"/>
  <c r="K2898" i="1"/>
  <c r="E2898" i="1"/>
  <c r="U2897" i="1"/>
  <c r="T2897" i="1"/>
  <c r="S2897" i="1"/>
  <c r="Q2897" i="1"/>
  <c r="O2897" i="1"/>
  <c r="N2897" i="1"/>
  <c r="K2897" i="1"/>
  <c r="E2897" i="1"/>
  <c r="U2896" i="1"/>
  <c r="T2896" i="1"/>
  <c r="S2896" i="1"/>
  <c r="Q2896" i="1"/>
  <c r="O2896" i="1"/>
  <c r="E2896" i="1"/>
  <c r="U2895" i="1"/>
  <c r="T2895" i="1"/>
  <c r="S2895" i="1"/>
  <c r="Q2895" i="1"/>
  <c r="O2895" i="1"/>
  <c r="E2895" i="1"/>
  <c r="U2894" i="1"/>
  <c r="T2894" i="1"/>
  <c r="S2894" i="1"/>
  <c r="Q2894" i="1"/>
  <c r="O2894" i="1"/>
  <c r="E2894" i="1"/>
  <c r="U2893" i="1"/>
  <c r="T2893" i="1"/>
  <c r="S2893" i="1"/>
  <c r="Q2893" i="1"/>
  <c r="O2893" i="1"/>
  <c r="E2893" i="1"/>
  <c r="K2893" i="1" s="1"/>
  <c r="U2892" i="1"/>
  <c r="T2892" i="1"/>
  <c r="S2892" i="1"/>
  <c r="Q2892" i="1"/>
  <c r="O2892" i="1"/>
  <c r="E2892" i="1"/>
  <c r="N2892" i="1" s="1"/>
  <c r="U2891" i="1"/>
  <c r="T2891" i="1"/>
  <c r="S2891" i="1"/>
  <c r="Q2891" i="1"/>
  <c r="O2891" i="1"/>
  <c r="K2891" i="1"/>
  <c r="E2891" i="1"/>
  <c r="N2891" i="1" s="1"/>
  <c r="U2890" i="1"/>
  <c r="T2890" i="1"/>
  <c r="S2890" i="1"/>
  <c r="Q2890" i="1"/>
  <c r="O2890" i="1"/>
  <c r="E2890" i="1"/>
  <c r="U2889" i="1"/>
  <c r="T2889" i="1"/>
  <c r="S2889" i="1"/>
  <c r="Q2889" i="1"/>
  <c r="O2889" i="1"/>
  <c r="E2889" i="1"/>
  <c r="U2888" i="1"/>
  <c r="T2888" i="1"/>
  <c r="S2888" i="1"/>
  <c r="Q2888" i="1"/>
  <c r="O2888" i="1"/>
  <c r="R2888" i="1" s="1"/>
  <c r="N2888" i="1"/>
  <c r="M2888" i="1"/>
  <c r="E2888" i="1"/>
  <c r="U2887" i="1"/>
  <c r="T2887" i="1"/>
  <c r="S2887" i="1"/>
  <c r="Q2887" i="1"/>
  <c r="O2887" i="1"/>
  <c r="E2887" i="1"/>
  <c r="K2887" i="1" s="1"/>
  <c r="U2886" i="1"/>
  <c r="T2886" i="1"/>
  <c r="S2886" i="1"/>
  <c r="Q2886" i="1"/>
  <c r="O2886" i="1"/>
  <c r="E2886" i="1"/>
  <c r="L2886" i="1" s="1"/>
  <c r="U2885" i="1"/>
  <c r="T2885" i="1"/>
  <c r="S2885" i="1"/>
  <c r="Q2885" i="1"/>
  <c r="O2885" i="1"/>
  <c r="M2885" i="1"/>
  <c r="L2885" i="1"/>
  <c r="K2885" i="1"/>
  <c r="E2885" i="1"/>
  <c r="N2885" i="1" s="1"/>
  <c r="U2884" i="1"/>
  <c r="T2884" i="1"/>
  <c r="S2884" i="1"/>
  <c r="Q2884" i="1"/>
  <c r="O2884" i="1"/>
  <c r="E2884" i="1"/>
  <c r="U2883" i="1"/>
  <c r="T2883" i="1"/>
  <c r="S2883" i="1"/>
  <c r="Q2883" i="1"/>
  <c r="O2883" i="1"/>
  <c r="L2883" i="1"/>
  <c r="E2883" i="1"/>
  <c r="K2883" i="1" s="1"/>
  <c r="U2882" i="1"/>
  <c r="T2882" i="1"/>
  <c r="S2882" i="1"/>
  <c r="Q2882" i="1"/>
  <c r="O2882" i="1"/>
  <c r="E2882" i="1"/>
  <c r="U2881" i="1"/>
  <c r="T2881" i="1"/>
  <c r="S2881" i="1"/>
  <c r="Q2881" i="1"/>
  <c r="O2881" i="1"/>
  <c r="E2881" i="1"/>
  <c r="U2880" i="1"/>
  <c r="T2880" i="1"/>
  <c r="S2880" i="1"/>
  <c r="Q2880" i="1"/>
  <c r="O2880" i="1"/>
  <c r="M2880" i="1"/>
  <c r="K2880" i="1"/>
  <c r="E2880" i="1"/>
  <c r="U2879" i="1"/>
  <c r="T2879" i="1"/>
  <c r="S2879" i="1"/>
  <c r="Q2879" i="1"/>
  <c r="O2879" i="1"/>
  <c r="N2879" i="1"/>
  <c r="M2879" i="1"/>
  <c r="L2879" i="1"/>
  <c r="K2879" i="1"/>
  <c r="E2879" i="1"/>
  <c r="U2878" i="1"/>
  <c r="T2878" i="1"/>
  <c r="S2878" i="1"/>
  <c r="Q2878" i="1"/>
  <c r="O2878" i="1"/>
  <c r="N2878" i="1"/>
  <c r="M2878" i="1"/>
  <c r="K2878" i="1"/>
  <c r="E2878" i="1"/>
  <c r="L2878" i="1" s="1"/>
  <c r="U2877" i="1"/>
  <c r="T2877" i="1"/>
  <c r="S2877" i="1"/>
  <c r="Q2877" i="1"/>
  <c r="O2877" i="1"/>
  <c r="E2877" i="1"/>
  <c r="U2876" i="1"/>
  <c r="T2876" i="1"/>
  <c r="S2876" i="1"/>
  <c r="Q2876" i="1"/>
  <c r="O2876" i="1"/>
  <c r="E2876" i="1"/>
  <c r="U2875" i="1"/>
  <c r="T2875" i="1"/>
  <c r="S2875" i="1"/>
  <c r="Q2875" i="1"/>
  <c r="O2875" i="1"/>
  <c r="M2875" i="1"/>
  <c r="E2875" i="1"/>
  <c r="U2874" i="1"/>
  <c r="T2874" i="1"/>
  <c r="S2874" i="1"/>
  <c r="Q2874" i="1"/>
  <c r="O2874" i="1"/>
  <c r="E2874" i="1"/>
  <c r="U2873" i="1"/>
  <c r="T2873" i="1"/>
  <c r="S2873" i="1"/>
  <c r="Q2873" i="1"/>
  <c r="O2873" i="1"/>
  <c r="E2873" i="1"/>
  <c r="U2872" i="1"/>
  <c r="T2872" i="1"/>
  <c r="S2872" i="1"/>
  <c r="Q2872" i="1"/>
  <c r="O2872" i="1"/>
  <c r="E2872" i="1"/>
  <c r="U2871" i="1"/>
  <c r="T2871" i="1"/>
  <c r="S2871" i="1"/>
  <c r="Q2871" i="1"/>
  <c r="O2871" i="1"/>
  <c r="K2871" i="1"/>
  <c r="E2871" i="1"/>
  <c r="M2871" i="1" s="1"/>
  <c r="U2870" i="1"/>
  <c r="T2870" i="1"/>
  <c r="S2870" i="1"/>
  <c r="Q2870" i="1"/>
  <c r="O2870" i="1"/>
  <c r="E2870" i="1"/>
  <c r="L2870" i="1" s="1"/>
  <c r="U2869" i="1"/>
  <c r="T2869" i="1"/>
  <c r="S2869" i="1"/>
  <c r="Q2869" i="1"/>
  <c r="O2869" i="1"/>
  <c r="E2869" i="1"/>
  <c r="U2868" i="1"/>
  <c r="T2868" i="1"/>
  <c r="S2868" i="1"/>
  <c r="Q2868" i="1"/>
  <c r="O2868" i="1"/>
  <c r="E2868" i="1"/>
  <c r="U2867" i="1"/>
  <c r="T2867" i="1"/>
  <c r="S2867" i="1"/>
  <c r="Q2867" i="1"/>
  <c r="O2867" i="1"/>
  <c r="E2867" i="1"/>
  <c r="U2866" i="1"/>
  <c r="T2866" i="1"/>
  <c r="S2866" i="1"/>
  <c r="Q2866" i="1"/>
  <c r="O2866" i="1"/>
  <c r="E2866" i="1"/>
  <c r="K2866" i="1" s="1"/>
  <c r="U2865" i="1"/>
  <c r="T2865" i="1"/>
  <c r="S2865" i="1"/>
  <c r="Q2865" i="1"/>
  <c r="O2865" i="1"/>
  <c r="E2865" i="1"/>
  <c r="K2865" i="1" s="1"/>
  <c r="U2864" i="1"/>
  <c r="T2864" i="1"/>
  <c r="S2864" i="1"/>
  <c r="Q2864" i="1"/>
  <c r="O2864" i="1"/>
  <c r="E2864" i="1"/>
  <c r="U2863" i="1"/>
  <c r="T2863" i="1"/>
  <c r="S2863" i="1"/>
  <c r="Q2863" i="1"/>
  <c r="O2863" i="1"/>
  <c r="E2863" i="1"/>
  <c r="U2862" i="1"/>
  <c r="T2862" i="1"/>
  <c r="S2862" i="1"/>
  <c r="Q2862" i="1"/>
  <c r="O2862" i="1"/>
  <c r="E2862" i="1"/>
  <c r="U2861" i="1"/>
  <c r="T2861" i="1"/>
  <c r="S2861" i="1"/>
  <c r="Q2861" i="1"/>
  <c r="O2861" i="1"/>
  <c r="N2861" i="1"/>
  <c r="M2861" i="1"/>
  <c r="P2861" i="1" s="1"/>
  <c r="L2861" i="1"/>
  <c r="E2861" i="1"/>
  <c r="K2861" i="1" s="1"/>
  <c r="U2860" i="1"/>
  <c r="T2860" i="1"/>
  <c r="S2860" i="1"/>
  <c r="Q2860" i="1"/>
  <c r="O2860" i="1"/>
  <c r="E2860" i="1"/>
  <c r="L2860" i="1" s="1"/>
  <c r="U2859" i="1"/>
  <c r="T2859" i="1"/>
  <c r="S2859" i="1"/>
  <c r="Q2859" i="1"/>
  <c r="O2859" i="1"/>
  <c r="E2859" i="1"/>
  <c r="U2858" i="1"/>
  <c r="T2858" i="1"/>
  <c r="S2858" i="1"/>
  <c r="Q2858" i="1"/>
  <c r="O2858" i="1"/>
  <c r="E2858" i="1"/>
  <c r="M2858" i="1" s="1"/>
  <c r="P2858" i="1" s="1"/>
  <c r="U2857" i="1"/>
  <c r="T2857" i="1"/>
  <c r="S2857" i="1"/>
  <c r="Q2857" i="1"/>
  <c r="O2857" i="1"/>
  <c r="E2857" i="1"/>
  <c r="U2856" i="1"/>
  <c r="T2856" i="1"/>
  <c r="S2856" i="1"/>
  <c r="Q2856" i="1"/>
  <c r="O2856" i="1"/>
  <c r="E2856" i="1"/>
  <c r="U2855" i="1"/>
  <c r="T2855" i="1"/>
  <c r="S2855" i="1"/>
  <c r="Q2855" i="1"/>
  <c r="O2855" i="1"/>
  <c r="E2855" i="1"/>
  <c r="U2854" i="1"/>
  <c r="T2854" i="1"/>
  <c r="S2854" i="1"/>
  <c r="Q2854" i="1"/>
  <c r="O2854" i="1"/>
  <c r="E2854" i="1"/>
  <c r="U2853" i="1"/>
  <c r="T2853" i="1"/>
  <c r="S2853" i="1"/>
  <c r="Q2853" i="1"/>
  <c r="O2853" i="1"/>
  <c r="E2853" i="1"/>
  <c r="L2853" i="1" s="1"/>
  <c r="U2852" i="1"/>
  <c r="T2852" i="1"/>
  <c r="S2852" i="1"/>
  <c r="Q2852" i="1"/>
  <c r="O2852" i="1"/>
  <c r="E2852" i="1"/>
  <c r="N2852" i="1" s="1"/>
  <c r="U2851" i="1"/>
  <c r="T2851" i="1"/>
  <c r="S2851" i="1"/>
  <c r="Q2851" i="1"/>
  <c r="O2851" i="1"/>
  <c r="E2851" i="1"/>
  <c r="U2850" i="1"/>
  <c r="T2850" i="1"/>
  <c r="S2850" i="1"/>
  <c r="Q2850" i="1"/>
  <c r="O2850" i="1"/>
  <c r="N2850" i="1"/>
  <c r="M2850" i="1"/>
  <c r="E2850" i="1"/>
  <c r="U2849" i="1"/>
  <c r="T2849" i="1"/>
  <c r="S2849" i="1"/>
  <c r="Q2849" i="1"/>
  <c r="O2849" i="1"/>
  <c r="E2849" i="1"/>
  <c r="U2848" i="1"/>
  <c r="T2848" i="1"/>
  <c r="S2848" i="1"/>
  <c r="Q2848" i="1"/>
  <c r="O2848" i="1"/>
  <c r="L2848" i="1"/>
  <c r="E2848" i="1"/>
  <c r="N2848" i="1" s="1"/>
  <c r="U2847" i="1"/>
  <c r="T2847" i="1"/>
  <c r="S2847" i="1"/>
  <c r="Q2847" i="1"/>
  <c r="O2847" i="1"/>
  <c r="N2847" i="1"/>
  <c r="K2847" i="1"/>
  <c r="E2847" i="1"/>
  <c r="U2846" i="1"/>
  <c r="T2846" i="1"/>
  <c r="S2846" i="1"/>
  <c r="Q2846" i="1"/>
  <c r="O2846" i="1"/>
  <c r="N2846" i="1"/>
  <c r="M2846" i="1"/>
  <c r="K2846" i="1"/>
  <c r="E2846" i="1"/>
  <c r="L2846" i="1" s="1"/>
  <c r="U2845" i="1"/>
  <c r="T2845" i="1"/>
  <c r="S2845" i="1"/>
  <c r="Q2845" i="1"/>
  <c r="O2845" i="1"/>
  <c r="L2845" i="1"/>
  <c r="E2845" i="1"/>
  <c r="U2844" i="1"/>
  <c r="T2844" i="1"/>
  <c r="S2844" i="1"/>
  <c r="Q2844" i="1"/>
  <c r="O2844" i="1"/>
  <c r="N2844" i="1"/>
  <c r="E2844" i="1"/>
  <c r="U2843" i="1"/>
  <c r="T2843" i="1"/>
  <c r="S2843" i="1"/>
  <c r="Q2843" i="1"/>
  <c r="O2843" i="1"/>
  <c r="E2843" i="1"/>
  <c r="U2842" i="1"/>
  <c r="T2842" i="1"/>
  <c r="S2842" i="1"/>
  <c r="Q2842" i="1"/>
  <c r="O2842" i="1"/>
  <c r="K2842" i="1"/>
  <c r="E2842" i="1"/>
  <c r="N2842" i="1" s="1"/>
  <c r="U2841" i="1"/>
  <c r="T2841" i="1"/>
  <c r="S2841" i="1"/>
  <c r="Q2841" i="1"/>
  <c r="O2841" i="1"/>
  <c r="E2841" i="1"/>
  <c r="U2840" i="1"/>
  <c r="T2840" i="1"/>
  <c r="S2840" i="1"/>
  <c r="Q2840" i="1"/>
  <c r="O2840" i="1"/>
  <c r="E2840" i="1"/>
  <c r="U2839" i="1"/>
  <c r="T2839" i="1"/>
  <c r="S2839" i="1"/>
  <c r="Q2839" i="1"/>
  <c r="O2839" i="1"/>
  <c r="E2839" i="1"/>
  <c r="U2838" i="1"/>
  <c r="T2838" i="1"/>
  <c r="S2838" i="1"/>
  <c r="Q2838" i="1"/>
  <c r="O2838" i="1"/>
  <c r="E2838" i="1"/>
  <c r="U2837" i="1"/>
  <c r="T2837" i="1"/>
  <c r="S2837" i="1"/>
  <c r="Q2837" i="1"/>
  <c r="O2837" i="1"/>
  <c r="E2837" i="1"/>
  <c r="U2836" i="1"/>
  <c r="T2836" i="1"/>
  <c r="S2836" i="1"/>
  <c r="Q2836" i="1"/>
  <c r="O2836" i="1"/>
  <c r="N2836" i="1"/>
  <c r="E2836" i="1"/>
  <c r="K2836" i="1" s="1"/>
  <c r="U2835" i="1"/>
  <c r="T2835" i="1"/>
  <c r="S2835" i="1"/>
  <c r="Q2835" i="1"/>
  <c r="O2835" i="1"/>
  <c r="N2835" i="1"/>
  <c r="M2835" i="1"/>
  <c r="L2835" i="1"/>
  <c r="K2835" i="1"/>
  <c r="E2835" i="1"/>
  <c r="U2834" i="1"/>
  <c r="T2834" i="1"/>
  <c r="S2834" i="1"/>
  <c r="Q2834" i="1"/>
  <c r="O2834" i="1"/>
  <c r="N2834" i="1"/>
  <c r="M2834" i="1"/>
  <c r="K2834" i="1"/>
  <c r="E2834" i="1"/>
  <c r="L2834" i="1" s="1"/>
  <c r="U2833" i="1"/>
  <c r="T2833" i="1"/>
  <c r="S2833" i="1"/>
  <c r="R2833" i="1"/>
  <c r="Q2833" i="1"/>
  <c r="O2833" i="1"/>
  <c r="P2833" i="1" s="1"/>
  <c r="N2833" i="1"/>
  <c r="M2833" i="1"/>
  <c r="L2833" i="1"/>
  <c r="E2833" i="1"/>
  <c r="K2833" i="1" s="1"/>
  <c r="U2832" i="1"/>
  <c r="T2832" i="1"/>
  <c r="S2832" i="1"/>
  <c r="Q2832" i="1"/>
  <c r="O2832" i="1"/>
  <c r="E2832" i="1"/>
  <c r="U2831" i="1"/>
  <c r="T2831" i="1"/>
  <c r="S2831" i="1"/>
  <c r="Q2831" i="1"/>
  <c r="O2831" i="1"/>
  <c r="E2831" i="1"/>
  <c r="U2830" i="1"/>
  <c r="T2830" i="1"/>
  <c r="S2830" i="1"/>
  <c r="Q2830" i="1"/>
  <c r="O2830" i="1"/>
  <c r="L2830" i="1"/>
  <c r="E2830" i="1"/>
  <c r="U2829" i="1"/>
  <c r="T2829" i="1"/>
  <c r="S2829" i="1"/>
  <c r="Q2829" i="1"/>
  <c r="O2829" i="1"/>
  <c r="K2829" i="1"/>
  <c r="E2829" i="1"/>
  <c r="U2828" i="1"/>
  <c r="T2828" i="1"/>
  <c r="S2828" i="1"/>
  <c r="Q2828" i="1"/>
  <c r="O2828" i="1"/>
  <c r="E2828" i="1"/>
  <c r="K2828" i="1" s="1"/>
  <c r="U2827" i="1"/>
  <c r="T2827" i="1"/>
  <c r="S2827" i="1"/>
  <c r="Q2827" i="1"/>
  <c r="O2827" i="1"/>
  <c r="E2827" i="1"/>
  <c r="U2826" i="1"/>
  <c r="T2826" i="1"/>
  <c r="S2826" i="1"/>
  <c r="Q2826" i="1"/>
  <c r="P2826" i="1"/>
  <c r="O2826" i="1"/>
  <c r="N2826" i="1"/>
  <c r="M2826" i="1"/>
  <c r="L2826" i="1"/>
  <c r="E2826" i="1"/>
  <c r="K2826" i="1" s="1"/>
  <c r="U2825" i="1"/>
  <c r="T2825" i="1"/>
  <c r="S2825" i="1"/>
  <c r="Q2825" i="1"/>
  <c r="O2825" i="1"/>
  <c r="E2825" i="1"/>
  <c r="U2824" i="1"/>
  <c r="T2824" i="1"/>
  <c r="S2824" i="1"/>
  <c r="Q2824" i="1"/>
  <c r="O2824" i="1"/>
  <c r="N2824" i="1"/>
  <c r="L2824" i="1"/>
  <c r="K2824" i="1"/>
  <c r="E2824" i="1"/>
  <c r="M2824" i="1" s="1"/>
  <c r="U2823" i="1"/>
  <c r="T2823" i="1"/>
  <c r="S2823" i="1"/>
  <c r="Q2823" i="1"/>
  <c r="O2823" i="1"/>
  <c r="E2823" i="1"/>
  <c r="U2822" i="1"/>
  <c r="T2822" i="1"/>
  <c r="S2822" i="1"/>
  <c r="Q2822" i="1"/>
  <c r="O2822" i="1"/>
  <c r="E2822" i="1"/>
  <c r="U2821" i="1"/>
  <c r="T2821" i="1"/>
  <c r="S2821" i="1"/>
  <c r="Q2821" i="1"/>
  <c r="O2821" i="1"/>
  <c r="R2821" i="1" s="1"/>
  <c r="M2821" i="1"/>
  <c r="L2821" i="1"/>
  <c r="K2821" i="1"/>
  <c r="E2821" i="1"/>
  <c r="N2821" i="1" s="1"/>
  <c r="U2820" i="1"/>
  <c r="T2820" i="1"/>
  <c r="S2820" i="1"/>
  <c r="Q2820" i="1"/>
  <c r="O2820" i="1"/>
  <c r="E2820" i="1"/>
  <c r="M2820" i="1" s="1"/>
  <c r="R2820" i="1" s="1"/>
  <c r="U2819" i="1"/>
  <c r="T2819" i="1"/>
  <c r="S2819" i="1"/>
  <c r="Q2819" i="1"/>
  <c r="O2819" i="1"/>
  <c r="M2819" i="1"/>
  <c r="P2819" i="1" s="1"/>
  <c r="L2819" i="1"/>
  <c r="E2819" i="1"/>
  <c r="N2819" i="1" s="1"/>
  <c r="U2818" i="1"/>
  <c r="T2818" i="1"/>
  <c r="S2818" i="1"/>
  <c r="Q2818" i="1"/>
  <c r="O2818" i="1"/>
  <c r="E2818" i="1"/>
  <c r="U2817" i="1"/>
  <c r="T2817" i="1"/>
  <c r="S2817" i="1"/>
  <c r="Q2817" i="1"/>
  <c r="O2817" i="1"/>
  <c r="K2817" i="1"/>
  <c r="E2817" i="1"/>
  <c r="U2816" i="1"/>
  <c r="T2816" i="1"/>
  <c r="S2816" i="1"/>
  <c r="Q2816" i="1"/>
  <c r="O2816" i="1"/>
  <c r="E2816" i="1"/>
  <c r="L2816" i="1" s="1"/>
  <c r="U2815" i="1"/>
  <c r="T2815" i="1"/>
  <c r="S2815" i="1"/>
  <c r="Q2815" i="1"/>
  <c r="O2815" i="1"/>
  <c r="M2815" i="1"/>
  <c r="R2815" i="1" s="1"/>
  <c r="E2815" i="1"/>
  <c r="U2814" i="1"/>
  <c r="T2814" i="1"/>
  <c r="S2814" i="1"/>
  <c r="Q2814" i="1"/>
  <c r="O2814" i="1"/>
  <c r="R2814" i="1" s="1"/>
  <c r="N2814" i="1"/>
  <c r="L2814" i="1"/>
  <c r="E2814" i="1"/>
  <c r="M2814" i="1" s="1"/>
  <c r="U2813" i="1"/>
  <c r="T2813" i="1"/>
  <c r="S2813" i="1"/>
  <c r="Q2813" i="1"/>
  <c r="O2813" i="1"/>
  <c r="E2813" i="1"/>
  <c r="U2812" i="1"/>
  <c r="T2812" i="1"/>
  <c r="S2812" i="1"/>
  <c r="Q2812" i="1"/>
  <c r="O2812" i="1"/>
  <c r="E2812" i="1"/>
  <c r="N2812" i="1" s="1"/>
  <c r="U2811" i="1"/>
  <c r="T2811" i="1"/>
  <c r="S2811" i="1"/>
  <c r="Q2811" i="1"/>
  <c r="O2811" i="1"/>
  <c r="N2811" i="1"/>
  <c r="K2811" i="1"/>
  <c r="E2811" i="1"/>
  <c r="L2811" i="1" s="1"/>
  <c r="U2810" i="1"/>
  <c r="T2810" i="1"/>
  <c r="S2810" i="1"/>
  <c r="Q2810" i="1"/>
  <c r="O2810" i="1"/>
  <c r="E2810" i="1"/>
  <c r="U2809" i="1"/>
  <c r="T2809" i="1"/>
  <c r="S2809" i="1"/>
  <c r="Q2809" i="1"/>
  <c r="O2809" i="1"/>
  <c r="N2809" i="1"/>
  <c r="M2809" i="1"/>
  <c r="L2809" i="1"/>
  <c r="E2809" i="1"/>
  <c r="K2809" i="1" s="1"/>
  <c r="U2808" i="1"/>
  <c r="T2808" i="1"/>
  <c r="S2808" i="1"/>
  <c r="Q2808" i="1"/>
  <c r="O2808" i="1"/>
  <c r="N2808" i="1"/>
  <c r="E2808" i="1"/>
  <c r="U2807" i="1"/>
  <c r="T2807" i="1"/>
  <c r="S2807" i="1"/>
  <c r="Q2807" i="1"/>
  <c r="O2807" i="1"/>
  <c r="K2807" i="1"/>
  <c r="E2807" i="1"/>
  <c r="U2806" i="1"/>
  <c r="T2806" i="1"/>
  <c r="S2806" i="1"/>
  <c r="Q2806" i="1"/>
  <c r="O2806" i="1"/>
  <c r="E2806" i="1"/>
  <c r="U2805" i="1"/>
  <c r="T2805" i="1"/>
  <c r="S2805" i="1"/>
  <c r="Q2805" i="1"/>
  <c r="O2805" i="1"/>
  <c r="K2805" i="1"/>
  <c r="E2805" i="1"/>
  <c r="M2805" i="1" s="1"/>
  <c r="R2805" i="1" s="1"/>
  <c r="U2804" i="1"/>
  <c r="T2804" i="1"/>
  <c r="S2804" i="1"/>
  <c r="Q2804" i="1"/>
  <c r="O2804" i="1"/>
  <c r="K2804" i="1"/>
  <c r="E2804" i="1"/>
  <c r="L2804" i="1" s="1"/>
  <c r="U2803" i="1"/>
  <c r="T2803" i="1"/>
  <c r="S2803" i="1"/>
  <c r="Q2803" i="1"/>
  <c r="O2803" i="1"/>
  <c r="N2803" i="1"/>
  <c r="L2803" i="1"/>
  <c r="K2803" i="1"/>
  <c r="E2803" i="1"/>
  <c r="M2803" i="1" s="1"/>
  <c r="U2802" i="1"/>
  <c r="T2802" i="1"/>
  <c r="S2802" i="1"/>
  <c r="Q2802" i="1"/>
  <c r="O2802" i="1"/>
  <c r="E2802" i="1"/>
  <c r="K2802" i="1" s="1"/>
  <c r="U2801" i="1"/>
  <c r="T2801" i="1"/>
  <c r="S2801" i="1"/>
  <c r="Q2801" i="1"/>
  <c r="O2801" i="1"/>
  <c r="N2801" i="1"/>
  <c r="L2801" i="1"/>
  <c r="K2801" i="1"/>
  <c r="E2801" i="1"/>
  <c r="M2801" i="1" s="1"/>
  <c r="U2800" i="1"/>
  <c r="T2800" i="1"/>
  <c r="S2800" i="1"/>
  <c r="Q2800" i="1"/>
  <c r="O2800" i="1"/>
  <c r="E2800" i="1"/>
  <c r="U2799" i="1"/>
  <c r="T2799" i="1"/>
  <c r="S2799" i="1"/>
  <c r="Q2799" i="1"/>
  <c r="O2799" i="1"/>
  <c r="N2799" i="1"/>
  <c r="E2799" i="1"/>
  <c r="U2798" i="1"/>
  <c r="T2798" i="1"/>
  <c r="S2798" i="1"/>
  <c r="Q2798" i="1"/>
  <c r="O2798" i="1"/>
  <c r="M2798" i="1"/>
  <c r="K2798" i="1"/>
  <c r="E2798" i="1"/>
  <c r="U2797" i="1"/>
  <c r="T2797" i="1"/>
  <c r="S2797" i="1"/>
  <c r="Q2797" i="1"/>
  <c r="O2797" i="1"/>
  <c r="K2797" i="1"/>
  <c r="E2797" i="1"/>
  <c r="N2797" i="1" s="1"/>
  <c r="U2796" i="1"/>
  <c r="T2796" i="1"/>
  <c r="S2796" i="1"/>
  <c r="Q2796" i="1"/>
  <c r="O2796" i="1"/>
  <c r="E2796" i="1"/>
  <c r="U2795" i="1"/>
  <c r="T2795" i="1"/>
  <c r="S2795" i="1"/>
  <c r="Q2795" i="1"/>
  <c r="O2795" i="1"/>
  <c r="K2795" i="1"/>
  <c r="E2795" i="1"/>
  <c r="U2794" i="1"/>
  <c r="T2794" i="1"/>
  <c r="S2794" i="1"/>
  <c r="Q2794" i="1"/>
  <c r="O2794" i="1"/>
  <c r="N2794" i="1"/>
  <c r="E2794" i="1"/>
  <c r="U2793" i="1"/>
  <c r="T2793" i="1"/>
  <c r="S2793" i="1"/>
  <c r="Q2793" i="1"/>
  <c r="O2793" i="1"/>
  <c r="E2793" i="1"/>
  <c r="U2792" i="1"/>
  <c r="T2792" i="1"/>
  <c r="S2792" i="1"/>
  <c r="Q2792" i="1"/>
  <c r="O2792" i="1"/>
  <c r="E2792" i="1"/>
  <c r="K2792" i="1" s="1"/>
  <c r="U2791" i="1"/>
  <c r="T2791" i="1"/>
  <c r="S2791" i="1"/>
  <c r="Q2791" i="1"/>
  <c r="O2791" i="1"/>
  <c r="E2791" i="1"/>
  <c r="U2790" i="1"/>
  <c r="T2790" i="1"/>
  <c r="S2790" i="1"/>
  <c r="Q2790" i="1"/>
  <c r="O2790" i="1"/>
  <c r="N2790" i="1"/>
  <c r="M2790" i="1"/>
  <c r="K2790" i="1"/>
  <c r="E2790" i="1"/>
  <c r="L2790" i="1" s="1"/>
  <c r="U2789" i="1"/>
  <c r="T2789" i="1"/>
  <c r="S2789" i="1"/>
  <c r="Q2789" i="1"/>
  <c r="O2789" i="1"/>
  <c r="E2789" i="1"/>
  <c r="U2788" i="1"/>
  <c r="T2788" i="1"/>
  <c r="S2788" i="1"/>
  <c r="Q2788" i="1"/>
  <c r="O2788" i="1"/>
  <c r="E2788" i="1"/>
  <c r="K2788" i="1" s="1"/>
  <c r="U2787" i="1"/>
  <c r="T2787" i="1"/>
  <c r="S2787" i="1"/>
  <c r="Q2787" i="1"/>
  <c r="O2787" i="1"/>
  <c r="E2787" i="1"/>
  <c r="U2786" i="1"/>
  <c r="T2786" i="1"/>
  <c r="S2786" i="1"/>
  <c r="Q2786" i="1"/>
  <c r="O2786" i="1"/>
  <c r="E2786" i="1"/>
  <c r="U2785" i="1"/>
  <c r="T2785" i="1"/>
  <c r="S2785" i="1"/>
  <c r="Q2785" i="1"/>
  <c r="O2785" i="1"/>
  <c r="M2785" i="1"/>
  <c r="K2785" i="1"/>
  <c r="E2785" i="1"/>
  <c r="N2785" i="1" s="1"/>
  <c r="U2784" i="1"/>
  <c r="T2784" i="1"/>
  <c r="S2784" i="1"/>
  <c r="Q2784" i="1"/>
  <c r="O2784" i="1"/>
  <c r="E2784" i="1"/>
  <c r="K2784" i="1" s="1"/>
  <c r="U2783" i="1"/>
  <c r="T2783" i="1"/>
  <c r="S2783" i="1"/>
  <c r="Q2783" i="1"/>
  <c r="O2783" i="1"/>
  <c r="E2783" i="1"/>
  <c r="U2782" i="1"/>
  <c r="T2782" i="1"/>
  <c r="S2782" i="1"/>
  <c r="Q2782" i="1"/>
  <c r="O2782" i="1"/>
  <c r="E2782" i="1"/>
  <c r="U2781" i="1"/>
  <c r="T2781" i="1"/>
  <c r="S2781" i="1"/>
  <c r="Q2781" i="1"/>
  <c r="O2781" i="1"/>
  <c r="E2781" i="1"/>
  <c r="K2781" i="1" s="1"/>
  <c r="U2780" i="1"/>
  <c r="T2780" i="1"/>
  <c r="S2780" i="1"/>
  <c r="Q2780" i="1"/>
  <c r="O2780" i="1"/>
  <c r="R2780" i="1" s="1"/>
  <c r="E2780" i="1"/>
  <c r="M2780" i="1" s="1"/>
  <c r="U2779" i="1"/>
  <c r="T2779" i="1"/>
  <c r="S2779" i="1"/>
  <c r="Q2779" i="1"/>
  <c r="O2779" i="1"/>
  <c r="E2779" i="1"/>
  <c r="U2778" i="1"/>
  <c r="T2778" i="1"/>
  <c r="S2778" i="1"/>
  <c r="Q2778" i="1"/>
  <c r="O2778" i="1"/>
  <c r="R2778" i="1" s="1"/>
  <c r="E2778" i="1"/>
  <c r="M2778" i="1" s="1"/>
  <c r="U2777" i="1"/>
  <c r="T2777" i="1"/>
  <c r="S2777" i="1"/>
  <c r="Q2777" i="1"/>
  <c r="O2777" i="1"/>
  <c r="E2777" i="1"/>
  <c r="U2776" i="1"/>
  <c r="T2776" i="1"/>
  <c r="S2776" i="1"/>
  <c r="Q2776" i="1"/>
  <c r="O2776" i="1"/>
  <c r="N2776" i="1"/>
  <c r="M2776" i="1"/>
  <c r="L2776" i="1"/>
  <c r="K2776" i="1"/>
  <c r="E2776" i="1"/>
  <c r="U2775" i="1"/>
  <c r="T2775" i="1"/>
  <c r="S2775" i="1"/>
  <c r="Q2775" i="1"/>
  <c r="O2775" i="1"/>
  <c r="E2775" i="1"/>
  <c r="U2774" i="1"/>
  <c r="T2774" i="1"/>
  <c r="S2774" i="1"/>
  <c r="Q2774" i="1"/>
  <c r="O2774" i="1"/>
  <c r="E2774" i="1"/>
  <c r="U2773" i="1"/>
  <c r="T2773" i="1"/>
  <c r="S2773" i="1"/>
  <c r="Q2773" i="1"/>
  <c r="O2773" i="1"/>
  <c r="N2773" i="1"/>
  <c r="M2773" i="1"/>
  <c r="L2773" i="1"/>
  <c r="E2773" i="1"/>
  <c r="K2773" i="1" s="1"/>
  <c r="U2772" i="1"/>
  <c r="T2772" i="1"/>
  <c r="S2772" i="1"/>
  <c r="Q2772" i="1"/>
  <c r="O2772" i="1"/>
  <c r="N2772" i="1"/>
  <c r="E2772" i="1"/>
  <c r="K2772" i="1" s="1"/>
  <c r="U2771" i="1"/>
  <c r="T2771" i="1"/>
  <c r="S2771" i="1"/>
  <c r="Q2771" i="1"/>
  <c r="O2771" i="1"/>
  <c r="N2771" i="1"/>
  <c r="E2771" i="1"/>
  <c r="U2770" i="1"/>
  <c r="T2770" i="1"/>
  <c r="S2770" i="1"/>
  <c r="Q2770" i="1"/>
  <c r="O2770" i="1"/>
  <c r="N2770" i="1"/>
  <c r="M2770" i="1"/>
  <c r="L2770" i="1"/>
  <c r="K2770" i="1"/>
  <c r="E2770" i="1"/>
  <c r="U2769" i="1"/>
  <c r="T2769" i="1"/>
  <c r="S2769" i="1"/>
  <c r="Q2769" i="1"/>
  <c r="O2769" i="1"/>
  <c r="E2769" i="1"/>
  <c r="U2768" i="1"/>
  <c r="T2768" i="1"/>
  <c r="S2768" i="1"/>
  <c r="Q2768" i="1"/>
  <c r="O2768" i="1"/>
  <c r="R2768" i="1" s="1"/>
  <c r="M2768" i="1"/>
  <c r="E2768" i="1"/>
  <c r="U2767" i="1"/>
  <c r="T2767" i="1"/>
  <c r="S2767" i="1"/>
  <c r="Q2767" i="1"/>
  <c r="O2767" i="1"/>
  <c r="E2767" i="1"/>
  <c r="U2766" i="1"/>
  <c r="T2766" i="1"/>
  <c r="S2766" i="1"/>
  <c r="Q2766" i="1"/>
  <c r="O2766" i="1"/>
  <c r="M2766" i="1"/>
  <c r="P2766" i="1" s="1"/>
  <c r="L2766" i="1"/>
  <c r="K2766" i="1"/>
  <c r="E2766" i="1"/>
  <c r="N2766" i="1" s="1"/>
  <c r="U2765" i="1"/>
  <c r="T2765" i="1"/>
  <c r="S2765" i="1"/>
  <c r="Q2765" i="1"/>
  <c r="O2765" i="1"/>
  <c r="E2765" i="1"/>
  <c r="U2764" i="1"/>
  <c r="T2764" i="1"/>
  <c r="S2764" i="1"/>
  <c r="Q2764" i="1"/>
  <c r="O2764" i="1"/>
  <c r="N2764" i="1"/>
  <c r="M2764" i="1"/>
  <c r="K2764" i="1"/>
  <c r="E2764" i="1"/>
  <c r="L2764" i="1" s="1"/>
  <c r="U2763" i="1"/>
  <c r="T2763" i="1"/>
  <c r="S2763" i="1"/>
  <c r="Q2763" i="1"/>
  <c r="O2763" i="1"/>
  <c r="N2763" i="1"/>
  <c r="M2763" i="1"/>
  <c r="R2763" i="1" s="1"/>
  <c r="L2763" i="1"/>
  <c r="K2763" i="1"/>
  <c r="E2763" i="1"/>
  <c r="U2762" i="1"/>
  <c r="T2762" i="1"/>
  <c r="S2762" i="1"/>
  <c r="Q2762" i="1"/>
  <c r="O2762" i="1"/>
  <c r="E2762" i="1"/>
  <c r="U2761" i="1"/>
  <c r="T2761" i="1"/>
  <c r="S2761" i="1"/>
  <c r="Q2761" i="1"/>
  <c r="O2761" i="1"/>
  <c r="E2761" i="1"/>
  <c r="U2760" i="1"/>
  <c r="T2760" i="1"/>
  <c r="S2760" i="1"/>
  <c r="Q2760" i="1"/>
  <c r="O2760" i="1"/>
  <c r="K2760" i="1"/>
  <c r="E2760" i="1"/>
  <c r="U2759" i="1"/>
  <c r="T2759" i="1"/>
  <c r="S2759" i="1"/>
  <c r="Q2759" i="1"/>
  <c r="O2759" i="1"/>
  <c r="E2759" i="1"/>
  <c r="U2758" i="1"/>
  <c r="T2758" i="1"/>
  <c r="S2758" i="1"/>
  <c r="Q2758" i="1"/>
  <c r="O2758" i="1"/>
  <c r="L2758" i="1"/>
  <c r="E2758" i="1"/>
  <c r="U2757" i="1"/>
  <c r="T2757" i="1"/>
  <c r="S2757" i="1"/>
  <c r="Q2757" i="1"/>
  <c r="O2757" i="1"/>
  <c r="L2757" i="1"/>
  <c r="E2757" i="1"/>
  <c r="U2756" i="1"/>
  <c r="T2756" i="1"/>
  <c r="S2756" i="1"/>
  <c r="Q2756" i="1"/>
  <c r="O2756" i="1"/>
  <c r="N2756" i="1"/>
  <c r="M2756" i="1"/>
  <c r="P2756" i="1" s="1"/>
  <c r="K2756" i="1"/>
  <c r="E2756" i="1"/>
  <c r="L2756" i="1" s="1"/>
  <c r="U2755" i="1"/>
  <c r="T2755" i="1"/>
  <c r="S2755" i="1"/>
  <c r="Q2755" i="1"/>
  <c r="O2755" i="1"/>
  <c r="E2755" i="1"/>
  <c r="N2755" i="1" s="1"/>
  <c r="U2754" i="1"/>
  <c r="T2754" i="1"/>
  <c r="S2754" i="1"/>
  <c r="Q2754" i="1"/>
  <c r="O2754" i="1"/>
  <c r="K2754" i="1"/>
  <c r="E2754" i="1"/>
  <c r="U2753" i="1"/>
  <c r="T2753" i="1"/>
  <c r="S2753" i="1"/>
  <c r="Q2753" i="1"/>
  <c r="O2753" i="1"/>
  <c r="L2753" i="1"/>
  <c r="E2753" i="1"/>
  <c r="U2752" i="1"/>
  <c r="T2752" i="1"/>
  <c r="S2752" i="1"/>
  <c r="Q2752" i="1"/>
  <c r="O2752" i="1"/>
  <c r="R2752" i="1" s="1"/>
  <c r="N2752" i="1"/>
  <c r="E2752" i="1"/>
  <c r="M2752" i="1" s="1"/>
  <c r="U2751" i="1"/>
  <c r="T2751" i="1"/>
  <c r="S2751" i="1"/>
  <c r="Q2751" i="1"/>
  <c r="O2751" i="1"/>
  <c r="N2751" i="1"/>
  <c r="L2751" i="1"/>
  <c r="E2751" i="1"/>
  <c r="K2751" i="1" s="1"/>
  <c r="U2750" i="1"/>
  <c r="T2750" i="1"/>
  <c r="S2750" i="1"/>
  <c r="Q2750" i="1"/>
  <c r="O2750" i="1"/>
  <c r="N2750" i="1"/>
  <c r="E2750" i="1"/>
  <c r="K2750" i="1" s="1"/>
  <c r="U2749" i="1"/>
  <c r="T2749" i="1"/>
  <c r="S2749" i="1"/>
  <c r="Q2749" i="1"/>
  <c r="O2749" i="1"/>
  <c r="K2749" i="1"/>
  <c r="E2749" i="1"/>
  <c r="U2748" i="1"/>
  <c r="T2748" i="1"/>
  <c r="S2748" i="1"/>
  <c r="Q2748" i="1"/>
  <c r="O2748" i="1"/>
  <c r="E2748" i="1"/>
  <c r="U2747" i="1"/>
  <c r="T2747" i="1"/>
  <c r="S2747" i="1"/>
  <c r="Q2747" i="1"/>
  <c r="O2747" i="1"/>
  <c r="L2747" i="1"/>
  <c r="K2747" i="1"/>
  <c r="E2747" i="1"/>
  <c r="U2746" i="1"/>
  <c r="T2746" i="1"/>
  <c r="S2746" i="1"/>
  <c r="Q2746" i="1"/>
  <c r="O2746" i="1"/>
  <c r="L2746" i="1"/>
  <c r="K2746" i="1"/>
  <c r="E2746" i="1"/>
  <c r="U2745" i="1"/>
  <c r="T2745" i="1"/>
  <c r="S2745" i="1"/>
  <c r="Q2745" i="1"/>
  <c r="O2745" i="1"/>
  <c r="N2745" i="1"/>
  <c r="M2745" i="1"/>
  <c r="L2745" i="1"/>
  <c r="K2745" i="1"/>
  <c r="E2745" i="1"/>
  <c r="U2744" i="1"/>
  <c r="T2744" i="1"/>
  <c r="S2744" i="1"/>
  <c r="Q2744" i="1"/>
  <c r="O2744" i="1"/>
  <c r="E2744" i="1"/>
  <c r="U2743" i="1"/>
  <c r="T2743" i="1"/>
  <c r="S2743" i="1"/>
  <c r="Q2743" i="1"/>
  <c r="O2743" i="1"/>
  <c r="E2743" i="1"/>
  <c r="U2742" i="1"/>
  <c r="T2742" i="1"/>
  <c r="S2742" i="1"/>
  <c r="Q2742" i="1"/>
  <c r="P2742" i="1"/>
  <c r="O2742" i="1"/>
  <c r="N2742" i="1"/>
  <c r="L2742" i="1"/>
  <c r="K2742" i="1"/>
  <c r="E2742" i="1"/>
  <c r="M2742" i="1" s="1"/>
  <c r="U2741" i="1"/>
  <c r="T2741" i="1"/>
  <c r="S2741" i="1"/>
  <c r="Q2741" i="1"/>
  <c r="O2741" i="1"/>
  <c r="E2741" i="1"/>
  <c r="U2740" i="1"/>
  <c r="T2740" i="1"/>
  <c r="S2740" i="1"/>
  <c r="Q2740" i="1"/>
  <c r="O2740" i="1"/>
  <c r="E2740" i="1"/>
  <c r="U2739" i="1"/>
  <c r="T2739" i="1"/>
  <c r="S2739" i="1"/>
  <c r="Q2739" i="1"/>
  <c r="O2739" i="1"/>
  <c r="K2739" i="1"/>
  <c r="E2739" i="1"/>
  <c r="U2738" i="1"/>
  <c r="T2738" i="1"/>
  <c r="S2738" i="1"/>
  <c r="Q2738" i="1"/>
  <c r="O2738" i="1"/>
  <c r="E2738" i="1"/>
  <c r="U2737" i="1"/>
  <c r="T2737" i="1"/>
  <c r="S2737" i="1"/>
  <c r="Q2737" i="1"/>
  <c r="O2737" i="1"/>
  <c r="P2737" i="1" s="1"/>
  <c r="N2737" i="1"/>
  <c r="E2737" i="1"/>
  <c r="M2737" i="1" s="1"/>
  <c r="U2736" i="1"/>
  <c r="T2736" i="1"/>
  <c r="S2736" i="1"/>
  <c r="Q2736" i="1"/>
  <c r="O2736" i="1"/>
  <c r="E2736" i="1"/>
  <c r="U2735" i="1"/>
  <c r="T2735" i="1"/>
  <c r="S2735" i="1"/>
  <c r="Q2735" i="1"/>
  <c r="O2735" i="1"/>
  <c r="E2735" i="1"/>
  <c r="U2734" i="1"/>
  <c r="T2734" i="1"/>
  <c r="S2734" i="1"/>
  <c r="Q2734" i="1"/>
  <c r="O2734" i="1"/>
  <c r="E2734" i="1"/>
  <c r="U2733" i="1"/>
  <c r="T2733" i="1"/>
  <c r="S2733" i="1"/>
  <c r="Q2733" i="1"/>
  <c r="O2733" i="1"/>
  <c r="N2733" i="1"/>
  <c r="L2733" i="1"/>
  <c r="K2733" i="1"/>
  <c r="E2733" i="1"/>
  <c r="M2733" i="1" s="1"/>
  <c r="U2732" i="1"/>
  <c r="T2732" i="1"/>
  <c r="S2732" i="1"/>
  <c r="Q2732" i="1"/>
  <c r="O2732" i="1"/>
  <c r="E2732" i="1"/>
  <c r="U2731" i="1"/>
  <c r="T2731" i="1"/>
  <c r="S2731" i="1"/>
  <c r="Q2731" i="1"/>
  <c r="O2731" i="1"/>
  <c r="L2731" i="1"/>
  <c r="E2731" i="1"/>
  <c r="U2730" i="1"/>
  <c r="T2730" i="1"/>
  <c r="S2730" i="1"/>
  <c r="Q2730" i="1"/>
  <c r="O2730" i="1"/>
  <c r="N2730" i="1"/>
  <c r="E2730" i="1"/>
  <c r="U2729" i="1"/>
  <c r="T2729" i="1"/>
  <c r="S2729" i="1"/>
  <c r="Q2729" i="1"/>
  <c r="O2729" i="1"/>
  <c r="N2729" i="1"/>
  <c r="E2729" i="1"/>
  <c r="U2728" i="1"/>
  <c r="T2728" i="1"/>
  <c r="S2728" i="1"/>
  <c r="Q2728" i="1"/>
  <c r="O2728" i="1"/>
  <c r="E2728" i="1"/>
  <c r="U2727" i="1"/>
  <c r="T2727" i="1"/>
  <c r="S2727" i="1"/>
  <c r="Q2727" i="1"/>
  <c r="O2727" i="1"/>
  <c r="E2727" i="1"/>
  <c r="L2727" i="1" s="1"/>
  <c r="U2726" i="1"/>
  <c r="T2726" i="1"/>
  <c r="S2726" i="1"/>
  <c r="Q2726" i="1"/>
  <c r="O2726" i="1"/>
  <c r="K2726" i="1"/>
  <c r="E2726" i="1"/>
  <c r="L2726" i="1" s="1"/>
  <c r="U2725" i="1"/>
  <c r="T2725" i="1"/>
  <c r="S2725" i="1"/>
  <c r="Q2725" i="1"/>
  <c r="O2725" i="1"/>
  <c r="N2725" i="1"/>
  <c r="M2725" i="1"/>
  <c r="E2725" i="1"/>
  <c r="U2724" i="1"/>
  <c r="T2724" i="1"/>
  <c r="S2724" i="1"/>
  <c r="Q2724" i="1"/>
  <c r="O2724" i="1"/>
  <c r="E2724" i="1"/>
  <c r="L2724" i="1" s="1"/>
  <c r="U2723" i="1"/>
  <c r="T2723" i="1"/>
  <c r="S2723" i="1"/>
  <c r="Q2723" i="1"/>
  <c r="O2723" i="1"/>
  <c r="E2723" i="1"/>
  <c r="N2723" i="1" s="1"/>
  <c r="U2722" i="1"/>
  <c r="T2722" i="1"/>
  <c r="S2722" i="1"/>
  <c r="Q2722" i="1"/>
  <c r="O2722" i="1"/>
  <c r="E2722" i="1"/>
  <c r="U2721" i="1"/>
  <c r="T2721" i="1"/>
  <c r="S2721" i="1"/>
  <c r="Q2721" i="1"/>
  <c r="O2721" i="1"/>
  <c r="E2721" i="1"/>
  <c r="K2721" i="1" s="1"/>
  <c r="U2720" i="1"/>
  <c r="T2720" i="1"/>
  <c r="S2720" i="1"/>
  <c r="Q2720" i="1"/>
  <c r="O2720" i="1"/>
  <c r="M2720" i="1"/>
  <c r="L2720" i="1"/>
  <c r="E2720" i="1"/>
  <c r="U2719" i="1"/>
  <c r="T2719" i="1"/>
  <c r="S2719" i="1"/>
  <c r="Q2719" i="1"/>
  <c r="O2719" i="1"/>
  <c r="E2719" i="1"/>
  <c r="U2718" i="1"/>
  <c r="T2718" i="1"/>
  <c r="S2718" i="1"/>
  <c r="Q2718" i="1"/>
  <c r="O2718" i="1"/>
  <c r="E2718" i="1"/>
  <c r="K2718" i="1" s="1"/>
  <c r="U2717" i="1"/>
  <c r="T2717" i="1"/>
  <c r="S2717" i="1"/>
  <c r="Q2717" i="1"/>
  <c r="O2717" i="1"/>
  <c r="K2717" i="1"/>
  <c r="E2717" i="1"/>
  <c r="M2717" i="1" s="1"/>
  <c r="U2716" i="1"/>
  <c r="T2716" i="1"/>
  <c r="S2716" i="1"/>
  <c r="Q2716" i="1"/>
  <c r="O2716" i="1"/>
  <c r="N2716" i="1"/>
  <c r="E2716" i="1"/>
  <c r="M2716" i="1" s="1"/>
  <c r="U2715" i="1"/>
  <c r="T2715" i="1"/>
  <c r="S2715" i="1"/>
  <c r="R2715" i="1"/>
  <c r="Q2715" i="1"/>
  <c r="P2715" i="1"/>
  <c r="O2715" i="1"/>
  <c r="N2715" i="1"/>
  <c r="M2715" i="1"/>
  <c r="K2715" i="1"/>
  <c r="E2715" i="1"/>
  <c r="L2715" i="1" s="1"/>
  <c r="U2714" i="1"/>
  <c r="T2714" i="1"/>
  <c r="S2714" i="1"/>
  <c r="Q2714" i="1"/>
  <c r="O2714" i="1"/>
  <c r="E2714" i="1"/>
  <c r="U2713" i="1"/>
  <c r="T2713" i="1"/>
  <c r="S2713" i="1"/>
  <c r="Q2713" i="1"/>
  <c r="O2713" i="1"/>
  <c r="E2713" i="1"/>
  <c r="U2712" i="1"/>
  <c r="T2712" i="1"/>
  <c r="S2712" i="1"/>
  <c r="Q2712" i="1"/>
  <c r="O2712" i="1"/>
  <c r="E2712" i="1"/>
  <c r="U2711" i="1"/>
  <c r="T2711" i="1"/>
  <c r="S2711" i="1"/>
  <c r="Q2711" i="1"/>
  <c r="O2711" i="1"/>
  <c r="N2711" i="1"/>
  <c r="E2711" i="1"/>
  <c r="M2711" i="1" s="1"/>
  <c r="U2710" i="1"/>
  <c r="T2710" i="1"/>
  <c r="S2710" i="1"/>
  <c r="Q2710" i="1"/>
  <c r="O2710" i="1"/>
  <c r="E2710" i="1"/>
  <c r="U2709" i="1"/>
  <c r="T2709" i="1"/>
  <c r="S2709" i="1"/>
  <c r="Q2709" i="1"/>
  <c r="O2709" i="1"/>
  <c r="E2709" i="1"/>
  <c r="L2709" i="1" s="1"/>
  <c r="U2708" i="1"/>
  <c r="T2708" i="1"/>
  <c r="S2708" i="1"/>
  <c r="Q2708" i="1"/>
  <c r="O2708" i="1"/>
  <c r="N2708" i="1"/>
  <c r="K2708" i="1"/>
  <c r="E2708" i="1"/>
  <c r="U2707" i="1"/>
  <c r="T2707" i="1"/>
  <c r="S2707" i="1"/>
  <c r="Q2707" i="1"/>
  <c r="O2707" i="1"/>
  <c r="N2707" i="1"/>
  <c r="K2707" i="1"/>
  <c r="E2707" i="1"/>
  <c r="U2706" i="1"/>
  <c r="T2706" i="1"/>
  <c r="S2706" i="1"/>
  <c r="Q2706" i="1"/>
  <c r="O2706" i="1"/>
  <c r="K2706" i="1"/>
  <c r="E2706" i="1"/>
  <c r="N2706" i="1" s="1"/>
  <c r="U2705" i="1"/>
  <c r="T2705" i="1"/>
  <c r="S2705" i="1"/>
  <c r="Q2705" i="1"/>
  <c r="P2705" i="1"/>
  <c r="O2705" i="1"/>
  <c r="N2705" i="1"/>
  <c r="L2705" i="1"/>
  <c r="K2705" i="1"/>
  <c r="E2705" i="1"/>
  <c r="M2705" i="1" s="1"/>
  <c r="R2705" i="1" s="1"/>
  <c r="U2704" i="1"/>
  <c r="T2704" i="1"/>
  <c r="S2704" i="1"/>
  <c r="Q2704" i="1"/>
  <c r="O2704" i="1"/>
  <c r="K2704" i="1"/>
  <c r="E2704" i="1"/>
  <c r="U2703" i="1"/>
  <c r="T2703" i="1"/>
  <c r="S2703" i="1"/>
  <c r="Q2703" i="1"/>
  <c r="O2703" i="1"/>
  <c r="E2703" i="1"/>
  <c r="U2702" i="1"/>
  <c r="T2702" i="1"/>
  <c r="S2702" i="1"/>
  <c r="Q2702" i="1"/>
  <c r="O2702" i="1"/>
  <c r="E2702" i="1"/>
  <c r="U2701" i="1"/>
  <c r="T2701" i="1"/>
  <c r="S2701" i="1"/>
  <c r="Q2701" i="1"/>
  <c r="O2701" i="1"/>
  <c r="M2701" i="1"/>
  <c r="R2701" i="1" s="1"/>
  <c r="L2701" i="1"/>
  <c r="K2701" i="1"/>
  <c r="E2701" i="1"/>
  <c r="N2701" i="1" s="1"/>
  <c r="U2700" i="1"/>
  <c r="T2700" i="1"/>
  <c r="S2700" i="1"/>
  <c r="Q2700" i="1"/>
  <c r="O2700" i="1"/>
  <c r="E2700" i="1"/>
  <c r="U2699" i="1"/>
  <c r="T2699" i="1"/>
  <c r="S2699" i="1"/>
  <c r="Q2699" i="1"/>
  <c r="O2699" i="1"/>
  <c r="E2699" i="1"/>
  <c r="M2699" i="1" s="1"/>
  <c r="P2699" i="1" s="1"/>
  <c r="U2698" i="1"/>
  <c r="T2698" i="1"/>
  <c r="S2698" i="1"/>
  <c r="Q2698" i="1"/>
  <c r="O2698" i="1"/>
  <c r="R2698" i="1" s="1"/>
  <c r="M2698" i="1"/>
  <c r="L2698" i="1"/>
  <c r="E2698" i="1"/>
  <c r="U2697" i="1"/>
  <c r="T2697" i="1"/>
  <c r="S2697" i="1"/>
  <c r="Q2697" i="1"/>
  <c r="O2697" i="1"/>
  <c r="E2697" i="1"/>
  <c r="U2696" i="1"/>
  <c r="T2696" i="1"/>
  <c r="S2696" i="1"/>
  <c r="Q2696" i="1"/>
  <c r="O2696" i="1"/>
  <c r="E2696" i="1"/>
  <c r="U2695" i="1"/>
  <c r="T2695" i="1"/>
  <c r="S2695" i="1"/>
  <c r="Q2695" i="1"/>
  <c r="O2695" i="1"/>
  <c r="E2695" i="1"/>
  <c r="M2695" i="1" s="1"/>
  <c r="U2694" i="1"/>
  <c r="T2694" i="1"/>
  <c r="S2694" i="1"/>
  <c r="Q2694" i="1"/>
  <c r="O2694" i="1"/>
  <c r="N2694" i="1"/>
  <c r="M2694" i="1"/>
  <c r="L2694" i="1"/>
  <c r="E2694" i="1"/>
  <c r="K2694" i="1" s="1"/>
  <c r="U2693" i="1"/>
  <c r="T2693" i="1"/>
  <c r="S2693" i="1"/>
  <c r="Q2693" i="1"/>
  <c r="P2693" i="1"/>
  <c r="O2693" i="1"/>
  <c r="N2693" i="1"/>
  <c r="E2693" i="1"/>
  <c r="M2693" i="1" s="1"/>
  <c r="R2693" i="1" s="1"/>
  <c r="U2692" i="1"/>
  <c r="T2692" i="1"/>
  <c r="S2692" i="1"/>
  <c r="Q2692" i="1"/>
  <c r="O2692" i="1"/>
  <c r="E2692" i="1"/>
  <c r="U2691" i="1"/>
  <c r="T2691" i="1"/>
  <c r="S2691" i="1"/>
  <c r="Q2691" i="1"/>
  <c r="O2691" i="1"/>
  <c r="E2691" i="1"/>
  <c r="K2691" i="1" s="1"/>
  <c r="U2690" i="1"/>
  <c r="T2690" i="1"/>
  <c r="S2690" i="1"/>
  <c r="Q2690" i="1"/>
  <c r="O2690" i="1"/>
  <c r="E2690" i="1"/>
  <c r="K2690" i="1" s="1"/>
  <c r="U2689" i="1"/>
  <c r="T2689" i="1"/>
  <c r="S2689" i="1"/>
  <c r="Q2689" i="1"/>
  <c r="O2689" i="1"/>
  <c r="N2689" i="1"/>
  <c r="L2689" i="1"/>
  <c r="E2689" i="1"/>
  <c r="U2688" i="1"/>
  <c r="T2688" i="1"/>
  <c r="S2688" i="1"/>
  <c r="Q2688" i="1"/>
  <c r="O2688" i="1"/>
  <c r="E2688" i="1"/>
  <c r="U2687" i="1"/>
  <c r="T2687" i="1"/>
  <c r="S2687" i="1"/>
  <c r="Q2687" i="1"/>
  <c r="O2687" i="1"/>
  <c r="E2687" i="1"/>
  <c r="N2687" i="1" s="1"/>
  <c r="U2686" i="1"/>
  <c r="T2686" i="1"/>
  <c r="S2686" i="1"/>
  <c r="Q2686" i="1"/>
  <c r="O2686" i="1"/>
  <c r="R2686" i="1" s="1"/>
  <c r="N2686" i="1"/>
  <c r="E2686" i="1"/>
  <c r="M2686" i="1" s="1"/>
  <c r="U2685" i="1"/>
  <c r="T2685" i="1"/>
  <c r="S2685" i="1"/>
  <c r="Q2685" i="1"/>
  <c r="O2685" i="1"/>
  <c r="E2685" i="1"/>
  <c r="U2684" i="1"/>
  <c r="T2684" i="1"/>
  <c r="S2684" i="1"/>
  <c r="Q2684" i="1"/>
  <c r="O2684" i="1"/>
  <c r="E2684" i="1"/>
  <c r="U2683" i="1"/>
  <c r="T2683" i="1"/>
  <c r="S2683" i="1"/>
  <c r="Q2683" i="1"/>
  <c r="O2683" i="1"/>
  <c r="E2683" i="1"/>
  <c r="U2682" i="1"/>
  <c r="T2682" i="1"/>
  <c r="S2682" i="1"/>
  <c r="Q2682" i="1"/>
  <c r="O2682" i="1"/>
  <c r="E2682" i="1"/>
  <c r="U2681" i="1"/>
  <c r="T2681" i="1"/>
  <c r="S2681" i="1"/>
  <c r="Q2681" i="1"/>
  <c r="O2681" i="1"/>
  <c r="E2681" i="1"/>
  <c r="U2680" i="1"/>
  <c r="T2680" i="1"/>
  <c r="S2680" i="1"/>
  <c r="Q2680" i="1"/>
  <c r="O2680" i="1"/>
  <c r="E2680" i="1"/>
  <c r="N2680" i="1" s="1"/>
  <c r="U2679" i="1"/>
  <c r="T2679" i="1"/>
  <c r="S2679" i="1"/>
  <c r="Q2679" i="1"/>
  <c r="O2679" i="1"/>
  <c r="E2679" i="1"/>
  <c r="N2679" i="1" s="1"/>
  <c r="U2678" i="1"/>
  <c r="T2678" i="1"/>
  <c r="S2678" i="1"/>
  <c r="Q2678" i="1"/>
  <c r="O2678" i="1"/>
  <c r="E2678" i="1"/>
  <c r="U2677" i="1"/>
  <c r="T2677" i="1"/>
  <c r="S2677" i="1"/>
  <c r="Q2677" i="1"/>
  <c r="O2677" i="1"/>
  <c r="E2677" i="1"/>
  <c r="U2676" i="1"/>
  <c r="T2676" i="1"/>
  <c r="S2676" i="1"/>
  <c r="Q2676" i="1"/>
  <c r="O2676" i="1"/>
  <c r="E2676" i="1"/>
  <c r="L2676" i="1" s="1"/>
  <c r="U2675" i="1"/>
  <c r="T2675" i="1"/>
  <c r="S2675" i="1"/>
  <c r="Q2675" i="1"/>
  <c r="O2675" i="1"/>
  <c r="E2675" i="1"/>
  <c r="U2674" i="1"/>
  <c r="T2674" i="1"/>
  <c r="S2674" i="1"/>
  <c r="Q2674" i="1"/>
  <c r="O2674" i="1"/>
  <c r="E2674" i="1"/>
  <c r="K2674" i="1" s="1"/>
  <c r="U2673" i="1"/>
  <c r="T2673" i="1"/>
  <c r="S2673" i="1"/>
  <c r="Q2673" i="1"/>
  <c r="O2673" i="1"/>
  <c r="E2673" i="1"/>
  <c r="K2673" i="1" s="1"/>
  <c r="U2672" i="1"/>
  <c r="T2672" i="1"/>
  <c r="S2672" i="1"/>
  <c r="Q2672" i="1"/>
  <c r="O2672" i="1"/>
  <c r="N2672" i="1"/>
  <c r="L2672" i="1"/>
  <c r="K2672" i="1"/>
  <c r="E2672" i="1"/>
  <c r="M2672" i="1" s="1"/>
  <c r="U2671" i="1"/>
  <c r="T2671" i="1"/>
  <c r="S2671" i="1"/>
  <c r="Q2671" i="1"/>
  <c r="O2671" i="1"/>
  <c r="N2671" i="1"/>
  <c r="M2671" i="1"/>
  <c r="R2671" i="1" s="1"/>
  <c r="E2671" i="1"/>
  <c r="K2671" i="1" s="1"/>
  <c r="U2670" i="1"/>
  <c r="T2670" i="1"/>
  <c r="S2670" i="1"/>
  <c r="Q2670" i="1"/>
  <c r="O2670" i="1"/>
  <c r="N2670" i="1"/>
  <c r="L2670" i="1"/>
  <c r="E2670" i="1"/>
  <c r="U2669" i="1"/>
  <c r="T2669" i="1"/>
  <c r="S2669" i="1"/>
  <c r="Q2669" i="1"/>
  <c r="O2669" i="1"/>
  <c r="E2669" i="1"/>
  <c r="U2668" i="1"/>
  <c r="T2668" i="1"/>
  <c r="S2668" i="1"/>
  <c r="Q2668" i="1"/>
  <c r="O2668" i="1"/>
  <c r="N2668" i="1"/>
  <c r="M2668" i="1"/>
  <c r="L2668" i="1"/>
  <c r="E2668" i="1"/>
  <c r="K2668" i="1" s="1"/>
  <c r="U2667" i="1"/>
  <c r="T2667" i="1"/>
  <c r="S2667" i="1"/>
  <c r="Q2667" i="1"/>
  <c r="O2667" i="1"/>
  <c r="E2667" i="1"/>
  <c r="L2667" i="1" s="1"/>
  <c r="U2666" i="1"/>
  <c r="T2666" i="1"/>
  <c r="S2666" i="1"/>
  <c r="Q2666" i="1"/>
  <c r="O2666" i="1"/>
  <c r="R2666" i="1" s="1"/>
  <c r="N2666" i="1"/>
  <c r="M2666" i="1"/>
  <c r="L2666" i="1"/>
  <c r="E2666" i="1"/>
  <c r="K2666" i="1" s="1"/>
  <c r="U2665" i="1"/>
  <c r="T2665" i="1"/>
  <c r="S2665" i="1"/>
  <c r="Q2665" i="1"/>
  <c r="O2665" i="1"/>
  <c r="E2665" i="1"/>
  <c r="U2664" i="1"/>
  <c r="T2664" i="1"/>
  <c r="S2664" i="1"/>
  <c r="Q2664" i="1"/>
  <c r="O2664" i="1"/>
  <c r="E2664" i="1"/>
  <c r="U2663" i="1"/>
  <c r="T2663" i="1"/>
  <c r="S2663" i="1"/>
  <c r="Q2663" i="1"/>
  <c r="O2663" i="1"/>
  <c r="E2663" i="1"/>
  <c r="U2662" i="1"/>
  <c r="T2662" i="1"/>
  <c r="S2662" i="1"/>
  <c r="Q2662" i="1"/>
  <c r="O2662" i="1"/>
  <c r="N2662" i="1"/>
  <c r="L2662" i="1"/>
  <c r="E2662" i="1"/>
  <c r="M2662" i="1" s="1"/>
  <c r="P2662" i="1" s="1"/>
  <c r="U2661" i="1"/>
  <c r="T2661" i="1"/>
  <c r="S2661" i="1"/>
  <c r="Q2661" i="1"/>
  <c r="O2661" i="1"/>
  <c r="E2661" i="1"/>
  <c r="U2660" i="1"/>
  <c r="T2660" i="1"/>
  <c r="S2660" i="1"/>
  <c r="Q2660" i="1"/>
  <c r="O2660" i="1"/>
  <c r="N2660" i="1"/>
  <c r="E2660" i="1"/>
  <c r="K2660" i="1" s="1"/>
  <c r="U2659" i="1"/>
  <c r="T2659" i="1"/>
  <c r="S2659" i="1"/>
  <c r="Q2659" i="1"/>
  <c r="O2659" i="1"/>
  <c r="R2659" i="1" s="1"/>
  <c r="M2659" i="1"/>
  <c r="E2659" i="1"/>
  <c r="U2658" i="1"/>
  <c r="T2658" i="1"/>
  <c r="S2658" i="1"/>
  <c r="Q2658" i="1"/>
  <c r="O2658" i="1"/>
  <c r="E2658" i="1"/>
  <c r="U2657" i="1"/>
  <c r="T2657" i="1"/>
  <c r="S2657" i="1"/>
  <c r="Q2657" i="1"/>
  <c r="O2657" i="1"/>
  <c r="E2657" i="1"/>
  <c r="U2656" i="1"/>
  <c r="T2656" i="1"/>
  <c r="S2656" i="1"/>
  <c r="Q2656" i="1"/>
  <c r="O2656" i="1"/>
  <c r="K2656" i="1"/>
  <c r="E2656" i="1"/>
  <c r="U2655" i="1"/>
  <c r="T2655" i="1"/>
  <c r="S2655" i="1"/>
  <c r="Q2655" i="1"/>
  <c r="O2655" i="1"/>
  <c r="M2655" i="1"/>
  <c r="E2655" i="1"/>
  <c r="U2654" i="1"/>
  <c r="T2654" i="1"/>
  <c r="S2654" i="1"/>
  <c r="Q2654" i="1"/>
  <c r="O2654" i="1"/>
  <c r="E2654" i="1"/>
  <c r="U2653" i="1"/>
  <c r="T2653" i="1"/>
  <c r="S2653" i="1"/>
  <c r="Q2653" i="1"/>
  <c r="O2653" i="1"/>
  <c r="E2653" i="1"/>
  <c r="U2652" i="1"/>
  <c r="T2652" i="1"/>
  <c r="S2652" i="1"/>
  <c r="Q2652" i="1"/>
  <c r="O2652" i="1"/>
  <c r="K2652" i="1"/>
  <c r="E2652" i="1"/>
  <c r="U2651" i="1"/>
  <c r="T2651" i="1"/>
  <c r="S2651" i="1"/>
  <c r="Q2651" i="1"/>
  <c r="O2651" i="1"/>
  <c r="E2651" i="1"/>
  <c r="U2650" i="1"/>
  <c r="T2650" i="1"/>
  <c r="S2650" i="1"/>
  <c r="Q2650" i="1"/>
  <c r="O2650" i="1"/>
  <c r="M2650" i="1"/>
  <c r="K2650" i="1"/>
  <c r="E2650" i="1"/>
  <c r="N2650" i="1" s="1"/>
  <c r="U2649" i="1"/>
  <c r="T2649" i="1"/>
  <c r="S2649" i="1"/>
  <c r="Q2649" i="1"/>
  <c r="O2649" i="1"/>
  <c r="M2649" i="1"/>
  <c r="R2649" i="1" s="1"/>
  <c r="K2649" i="1"/>
  <c r="E2649" i="1"/>
  <c r="U2648" i="1"/>
  <c r="T2648" i="1"/>
  <c r="S2648" i="1"/>
  <c r="Q2648" i="1"/>
  <c r="O2648" i="1"/>
  <c r="E2648" i="1"/>
  <c r="U2647" i="1"/>
  <c r="T2647" i="1"/>
  <c r="S2647" i="1"/>
  <c r="Q2647" i="1"/>
  <c r="O2647" i="1"/>
  <c r="E2647" i="1"/>
  <c r="U2646" i="1"/>
  <c r="T2646" i="1"/>
  <c r="S2646" i="1"/>
  <c r="Q2646" i="1"/>
  <c r="O2646" i="1"/>
  <c r="N2646" i="1"/>
  <c r="E2646" i="1"/>
  <c r="K2646" i="1" s="1"/>
  <c r="U2645" i="1"/>
  <c r="T2645" i="1"/>
  <c r="S2645" i="1"/>
  <c r="Q2645" i="1"/>
  <c r="O2645" i="1"/>
  <c r="M2645" i="1"/>
  <c r="L2645" i="1"/>
  <c r="K2645" i="1"/>
  <c r="E2645" i="1"/>
  <c r="N2645" i="1" s="1"/>
  <c r="U2644" i="1"/>
  <c r="T2644" i="1"/>
  <c r="S2644" i="1"/>
  <c r="Q2644" i="1"/>
  <c r="O2644" i="1"/>
  <c r="E2644" i="1"/>
  <c r="L2644" i="1" s="1"/>
  <c r="U2643" i="1"/>
  <c r="T2643" i="1"/>
  <c r="S2643" i="1"/>
  <c r="Q2643" i="1"/>
  <c r="O2643" i="1"/>
  <c r="N2643" i="1"/>
  <c r="E2643" i="1"/>
  <c r="L2643" i="1" s="1"/>
  <c r="U2642" i="1"/>
  <c r="T2642" i="1"/>
  <c r="S2642" i="1"/>
  <c r="Q2642" i="1"/>
  <c r="O2642" i="1"/>
  <c r="E2642" i="1"/>
  <c r="U2641" i="1"/>
  <c r="T2641" i="1"/>
  <c r="S2641" i="1"/>
  <c r="Q2641" i="1"/>
  <c r="O2641" i="1"/>
  <c r="E2641" i="1"/>
  <c r="U2640" i="1"/>
  <c r="T2640" i="1"/>
  <c r="S2640" i="1"/>
  <c r="Q2640" i="1"/>
  <c r="O2640" i="1"/>
  <c r="E2640" i="1"/>
  <c r="U2639" i="1"/>
  <c r="T2639" i="1"/>
  <c r="S2639" i="1"/>
  <c r="Q2639" i="1"/>
  <c r="O2639" i="1"/>
  <c r="L2639" i="1"/>
  <c r="E2639" i="1"/>
  <c r="U2638" i="1"/>
  <c r="T2638" i="1"/>
  <c r="S2638" i="1"/>
  <c r="Q2638" i="1"/>
  <c r="O2638" i="1"/>
  <c r="E2638" i="1"/>
  <c r="U2637" i="1"/>
  <c r="T2637" i="1"/>
  <c r="S2637" i="1"/>
  <c r="Q2637" i="1"/>
  <c r="O2637" i="1"/>
  <c r="N2637" i="1"/>
  <c r="E2637" i="1"/>
  <c r="U2636" i="1"/>
  <c r="T2636" i="1"/>
  <c r="S2636" i="1"/>
  <c r="Q2636" i="1"/>
  <c r="O2636" i="1"/>
  <c r="E2636" i="1"/>
  <c r="U2635" i="1"/>
  <c r="T2635" i="1"/>
  <c r="S2635" i="1"/>
  <c r="Q2635" i="1"/>
  <c r="O2635" i="1"/>
  <c r="E2635" i="1"/>
  <c r="U2634" i="1"/>
  <c r="T2634" i="1"/>
  <c r="S2634" i="1"/>
  <c r="Q2634" i="1"/>
  <c r="O2634" i="1"/>
  <c r="P2634" i="1" s="1"/>
  <c r="N2634" i="1"/>
  <c r="K2634" i="1"/>
  <c r="E2634" i="1"/>
  <c r="M2634" i="1" s="1"/>
  <c r="U2633" i="1"/>
  <c r="T2633" i="1"/>
  <c r="S2633" i="1"/>
  <c r="Q2633" i="1"/>
  <c r="O2633" i="1"/>
  <c r="E2633" i="1"/>
  <c r="U2632" i="1"/>
  <c r="T2632" i="1"/>
  <c r="S2632" i="1"/>
  <c r="Q2632" i="1"/>
  <c r="O2632" i="1"/>
  <c r="L2632" i="1"/>
  <c r="E2632" i="1"/>
  <c r="K2632" i="1" s="1"/>
  <c r="U2631" i="1"/>
  <c r="T2631" i="1"/>
  <c r="S2631" i="1"/>
  <c r="Q2631" i="1"/>
  <c r="O2631" i="1"/>
  <c r="K2631" i="1"/>
  <c r="E2631" i="1"/>
  <c r="U2630" i="1"/>
  <c r="T2630" i="1"/>
  <c r="S2630" i="1"/>
  <c r="Q2630" i="1"/>
  <c r="O2630" i="1"/>
  <c r="E2630" i="1"/>
  <c r="K2630" i="1" s="1"/>
  <c r="U2629" i="1"/>
  <c r="T2629" i="1"/>
  <c r="S2629" i="1"/>
  <c r="Q2629" i="1"/>
  <c r="O2629" i="1"/>
  <c r="N2629" i="1"/>
  <c r="E2629" i="1"/>
  <c r="M2629" i="1" s="1"/>
  <c r="U2628" i="1"/>
  <c r="T2628" i="1"/>
  <c r="S2628" i="1"/>
  <c r="Q2628" i="1"/>
  <c r="O2628" i="1"/>
  <c r="E2628" i="1"/>
  <c r="U2627" i="1"/>
  <c r="T2627" i="1"/>
  <c r="S2627" i="1"/>
  <c r="Q2627" i="1"/>
  <c r="O2627" i="1"/>
  <c r="E2627" i="1"/>
  <c r="U2626" i="1"/>
  <c r="T2626" i="1"/>
  <c r="S2626" i="1"/>
  <c r="Q2626" i="1"/>
  <c r="O2626" i="1"/>
  <c r="N2626" i="1"/>
  <c r="E2626" i="1"/>
  <c r="U2625" i="1"/>
  <c r="T2625" i="1"/>
  <c r="S2625" i="1"/>
  <c r="Q2625" i="1"/>
  <c r="O2625" i="1"/>
  <c r="N2625" i="1"/>
  <c r="M2625" i="1"/>
  <c r="L2625" i="1"/>
  <c r="K2625" i="1"/>
  <c r="E2625" i="1"/>
  <c r="U2624" i="1"/>
  <c r="T2624" i="1"/>
  <c r="S2624" i="1"/>
  <c r="Q2624" i="1"/>
  <c r="O2624" i="1"/>
  <c r="E2624" i="1"/>
  <c r="M2624" i="1" s="1"/>
  <c r="U2623" i="1"/>
  <c r="T2623" i="1"/>
  <c r="S2623" i="1"/>
  <c r="Q2623" i="1"/>
  <c r="O2623" i="1"/>
  <c r="N2623" i="1"/>
  <c r="E2623" i="1"/>
  <c r="L2623" i="1" s="1"/>
  <c r="U2622" i="1"/>
  <c r="T2622" i="1"/>
  <c r="S2622" i="1"/>
  <c r="Q2622" i="1"/>
  <c r="O2622" i="1"/>
  <c r="E2622" i="1"/>
  <c r="U2621" i="1"/>
  <c r="T2621" i="1"/>
  <c r="S2621" i="1"/>
  <c r="Q2621" i="1"/>
  <c r="O2621" i="1"/>
  <c r="E2621" i="1"/>
  <c r="U2620" i="1"/>
  <c r="T2620" i="1"/>
  <c r="S2620" i="1"/>
  <c r="Q2620" i="1"/>
  <c r="O2620" i="1"/>
  <c r="L2620" i="1"/>
  <c r="K2620" i="1"/>
  <c r="E2620" i="1"/>
  <c r="U2619" i="1"/>
  <c r="T2619" i="1"/>
  <c r="S2619" i="1"/>
  <c r="Q2619" i="1"/>
  <c r="O2619" i="1"/>
  <c r="E2619" i="1"/>
  <c r="U2618" i="1"/>
  <c r="T2618" i="1"/>
  <c r="S2618" i="1"/>
  <c r="Q2618" i="1"/>
  <c r="O2618" i="1"/>
  <c r="E2618" i="1"/>
  <c r="L2618" i="1" s="1"/>
  <c r="U2617" i="1"/>
  <c r="T2617" i="1"/>
  <c r="S2617" i="1"/>
  <c r="Q2617" i="1"/>
  <c r="O2617" i="1"/>
  <c r="M2617" i="1"/>
  <c r="L2617" i="1"/>
  <c r="E2617" i="1"/>
  <c r="U2616" i="1"/>
  <c r="T2616" i="1"/>
  <c r="S2616" i="1"/>
  <c r="Q2616" i="1"/>
  <c r="O2616" i="1"/>
  <c r="E2616" i="1"/>
  <c r="U2615" i="1"/>
  <c r="T2615" i="1"/>
  <c r="S2615" i="1"/>
  <c r="Q2615" i="1"/>
  <c r="O2615" i="1"/>
  <c r="E2615" i="1"/>
  <c r="U2614" i="1"/>
  <c r="T2614" i="1"/>
  <c r="S2614" i="1"/>
  <c r="Q2614" i="1"/>
  <c r="O2614" i="1"/>
  <c r="M2614" i="1"/>
  <c r="R2614" i="1" s="1"/>
  <c r="L2614" i="1"/>
  <c r="E2614" i="1"/>
  <c r="U2613" i="1"/>
  <c r="T2613" i="1"/>
  <c r="S2613" i="1"/>
  <c r="Q2613" i="1"/>
  <c r="O2613" i="1"/>
  <c r="E2613" i="1"/>
  <c r="U2612" i="1"/>
  <c r="T2612" i="1"/>
  <c r="S2612" i="1"/>
  <c r="Q2612" i="1"/>
  <c r="O2612" i="1"/>
  <c r="N2612" i="1"/>
  <c r="E2612" i="1"/>
  <c r="U2611" i="1"/>
  <c r="T2611" i="1"/>
  <c r="S2611" i="1"/>
  <c r="Q2611" i="1"/>
  <c r="O2611" i="1"/>
  <c r="N2611" i="1"/>
  <c r="M2611" i="1"/>
  <c r="R2611" i="1" s="1"/>
  <c r="E2611" i="1"/>
  <c r="K2611" i="1" s="1"/>
  <c r="U2610" i="1"/>
  <c r="T2610" i="1"/>
  <c r="S2610" i="1"/>
  <c r="Q2610" i="1"/>
  <c r="O2610" i="1"/>
  <c r="E2610" i="1"/>
  <c r="U2609" i="1"/>
  <c r="T2609" i="1"/>
  <c r="S2609" i="1"/>
  <c r="Q2609" i="1"/>
  <c r="O2609" i="1"/>
  <c r="E2609" i="1"/>
  <c r="L2609" i="1" s="1"/>
  <c r="U2608" i="1"/>
  <c r="T2608" i="1"/>
  <c r="S2608" i="1"/>
  <c r="Q2608" i="1"/>
  <c r="O2608" i="1"/>
  <c r="E2608" i="1"/>
  <c r="K2608" i="1" s="1"/>
  <c r="U2607" i="1"/>
  <c r="T2607" i="1"/>
  <c r="S2607" i="1"/>
  <c r="Q2607" i="1"/>
  <c r="O2607" i="1"/>
  <c r="M2607" i="1"/>
  <c r="L2607" i="1"/>
  <c r="E2607" i="1"/>
  <c r="U2606" i="1"/>
  <c r="T2606" i="1"/>
  <c r="S2606" i="1"/>
  <c r="Q2606" i="1"/>
  <c r="O2606" i="1"/>
  <c r="N2606" i="1"/>
  <c r="K2606" i="1"/>
  <c r="E2606" i="1"/>
  <c r="M2606" i="1" s="1"/>
  <c r="U2605" i="1"/>
  <c r="T2605" i="1"/>
  <c r="S2605" i="1"/>
  <c r="Q2605" i="1"/>
  <c r="O2605" i="1"/>
  <c r="E2605" i="1"/>
  <c r="U2604" i="1"/>
  <c r="T2604" i="1"/>
  <c r="S2604" i="1"/>
  <c r="Q2604" i="1"/>
  <c r="O2604" i="1"/>
  <c r="E2604" i="1"/>
  <c r="K2604" i="1" s="1"/>
  <c r="U2603" i="1"/>
  <c r="T2603" i="1"/>
  <c r="S2603" i="1"/>
  <c r="Q2603" i="1"/>
  <c r="O2603" i="1"/>
  <c r="N2603" i="1"/>
  <c r="M2603" i="1"/>
  <c r="K2603" i="1"/>
  <c r="E2603" i="1"/>
  <c r="L2603" i="1" s="1"/>
  <c r="U2602" i="1"/>
  <c r="T2602" i="1"/>
  <c r="S2602" i="1"/>
  <c r="Q2602" i="1"/>
  <c r="O2602" i="1"/>
  <c r="E2602" i="1"/>
  <c r="U2601" i="1"/>
  <c r="T2601" i="1"/>
  <c r="S2601" i="1"/>
  <c r="Q2601" i="1"/>
  <c r="O2601" i="1"/>
  <c r="N2601" i="1"/>
  <c r="M2601" i="1"/>
  <c r="E2601" i="1"/>
  <c r="L2601" i="1" s="1"/>
  <c r="U2600" i="1"/>
  <c r="T2600" i="1"/>
  <c r="S2600" i="1"/>
  <c r="Q2600" i="1"/>
  <c r="O2600" i="1"/>
  <c r="E2600" i="1"/>
  <c r="N2600" i="1" s="1"/>
  <c r="U2599" i="1"/>
  <c r="T2599" i="1"/>
  <c r="S2599" i="1"/>
  <c r="Q2599" i="1"/>
  <c r="O2599" i="1"/>
  <c r="E2599" i="1"/>
  <c r="U2598" i="1"/>
  <c r="T2598" i="1"/>
  <c r="S2598" i="1"/>
  <c r="Q2598" i="1"/>
  <c r="O2598" i="1"/>
  <c r="E2598" i="1"/>
  <c r="U2597" i="1"/>
  <c r="T2597" i="1"/>
  <c r="S2597" i="1"/>
  <c r="Q2597" i="1"/>
  <c r="O2597" i="1"/>
  <c r="E2597" i="1"/>
  <c r="L2597" i="1" s="1"/>
  <c r="U2596" i="1"/>
  <c r="T2596" i="1"/>
  <c r="S2596" i="1"/>
  <c r="Q2596" i="1"/>
  <c r="O2596" i="1"/>
  <c r="M2596" i="1"/>
  <c r="R2596" i="1" s="1"/>
  <c r="K2596" i="1"/>
  <c r="E2596" i="1"/>
  <c r="N2596" i="1" s="1"/>
  <c r="U2595" i="1"/>
  <c r="T2595" i="1"/>
  <c r="S2595" i="1"/>
  <c r="Q2595" i="1"/>
  <c r="O2595" i="1"/>
  <c r="K2595" i="1"/>
  <c r="E2595" i="1"/>
  <c r="U2594" i="1"/>
  <c r="T2594" i="1"/>
  <c r="S2594" i="1"/>
  <c r="Q2594" i="1"/>
  <c r="O2594" i="1"/>
  <c r="N2594" i="1"/>
  <c r="M2594" i="1"/>
  <c r="K2594" i="1"/>
  <c r="E2594" i="1"/>
  <c r="L2594" i="1" s="1"/>
  <c r="U2593" i="1"/>
  <c r="T2593" i="1"/>
  <c r="S2593" i="1"/>
  <c r="Q2593" i="1"/>
  <c r="O2593" i="1"/>
  <c r="E2593" i="1"/>
  <c r="U2592" i="1"/>
  <c r="T2592" i="1"/>
  <c r="S2592" i="1"/>
  <c r="Q2592" i="1"/>
  <c r="O2592" i="1"/>
  <c r="N2592" i="1"/>
  <c r="E2592" i="1"/>
  <c r="K2592" i="1" s="1"/>
  <c r="U2591" i="1"/>
  <c r="T2591" i="1"/>
  <c r="S2591" i="1"/>
  <c r="Q2591" i="1"/>
  <c r="O2591" i="1"/>
  <c r="E2591" i="1"/>
  <c r="U2590" i="1"/>
  <c r="T2590" i="1"/>
  <c r="S2590" i="1"/>
  <c r="Q2590" i="1"/>
  <c r="O2590" i="1"/>
  <c r="E2590" i="1"/>
  <c r="U2589" i="1"/>
  <c r="T2589" i="1"/>
  <c r="S2589" i="1"/>
  <c r="Q2589" i="1"/>
  <c r="O2589" i="1"/>
  <c r="N2589" i="1"/>
  <c r="M2589" i="1"/>
  <c r="E2589" i="1"/>
  <c r="L2589" i="1" s="1"/>
  <c r="U2588" i="1"/>
  <c r="T2588" i="1"/>
  <c r="S2588" i="1"/>
  <c r="Q2588" i="1"/>
  <c r="O2588" i="1"/>
  <c r="M2588" i="1"/>
  <c r="P2588" i="1" s="1"/>
  <c r="E2588" i="1"/>
  <c r="U2587" i="1"/>
  <c r="T2587" i="1"/>
  <c r="S2587" i="1"/>
  <c r="Q2587" i="1"/>
  <c r="O2587" i="1"/>
  <c r="E2587" i="1"/>
  <c r="K2587" i="1" s="1"/>
  <c r="U2586" i="1"/>
  <c r="T2586" i="1"/>
  <c r="S2586" i="1"/>
  <c r="Q2586" i="1"/>
  <c r="O2586" i="1"/>
  <c r="M2586" i="1"/>
  <c r="K2586" i="1"/>
  <c r="E2586" i="1"/>
  <c r="U2585" i="1"/>
  <c r="T2585" i="1"/>
  <c r="S2585" i="1"/>
  <c r="Q2585" i="1"/>
  <c r="O2585" i="1"/>
  <c r="L2585" i="1"/>
  <c r="E2585" i="1"/>
  <c r="U2584" i="1"/>
  <c r="T2584" i="1"/>
  <c r="S2584" i="1"/>
  <c r="Q2584" i="1"/>
  <c r="O2584" i="1"/>
  <c r="E2584" i="1"/>
  <c r="N2584" i="1" s="1"/>
  <c r="U2583" i="1"/>
  <c r="T2583" i="1"/>
  <c r="S2583" i="1"/>
  <c r="Q2583" i="1"/>
  <c r="O2583" i="1"/>
  <c r="N2583" i="1"/>
  <c r="E2583" i="1"/>
  <c r="L2583" i="1" s="1"/>
  <c r="U2582" i="1"/>
  <c r="T2582" i="1"/>
  <c r="S2582" i="1"/>
  <c r="Q2582" i="1"/>
  <c r="O2582" i="1"/>
  <c r="E2582" i="1"/>
  <c r="M2582" i="1" s="1"/>
  <c r="P2582" i="1" s="1"/>
  <c r="U2581" i="1"/>
  <c r="T2581" i="1"/>
  <c r="S2581" i="1"/>
  <c r="Q2581" i="1"/>
  <c r="O2581" i="1"/>
  <c r="E2581" i="1"/>
  <c r="U2580" i="1"/>
  <c r="T2580" i="1"/>
  <c r="S2580" i="1"/>
  <c r="Q2580" i="1"/>
  <c r="O2580" i="1"/>
  <c r="L2580" i="1"/>
  <c r="K2580" i="1"/>
  <c r="E2580" i="1"/>
  <c r="U2579" i="1"/>
  <c r="T2579" i="1"/>
  <c r="S2579" i="1"/>
  <c r="Q2579" i="1"/>
  <c r="O2579" i="1"/>
  <c r="K2579" i="1"/>
  <c r="E2579" i="1"/>
  <c r="U2578" i="1"/>
  <c r="T2578" i="1"/>
  <c r="S2578" i="1"/>
  <c r="Q2578" i="1"/>
  <c r="O2578" i="1"/>
  <c r="N2578" i="1"/>
  <c r="M2578" i="1"/>
  <c r="K2578" i="1"/>
  <c r="E2578" i="1"/>
  <c r="L2578" i="1" s="1"/>
  <c r="U2577" i="1"/>
  <c r="T2577" i="1"/>
  <c r="S2577" i="1"/>
  <c r="Q2577" i="1"/>
  <c r="O2577" i="1"/>
  <c r="R2577" i="1" s="1"/>
  <c r="N2577" i="1"/>
  <c r="M2577" i="1"/>
  <c r="E2577" i="1"/>
  <c r="U2576" i="1"/>
  <c r="T2576" i="1"/>
  <c r="S2576" i="1"/>
  <c r="Q2576" i="1"/>
  <c r="O2576" i="1"/>
  <c r="M2576" i="1"/>
  <c r="E2576" i="1"/>
  <c r="U2575" i="1"/>
  <c r="T2575" i="1"/>
  <c r="S2575" i="1"/>
  <c r="Q2575" i="1"/>
  <c r="O2575" i="1"/>
  <c r="E2575" i="1"/>
  <c r="U2574" i="1"/>
  <c r="T2574" i="1"/>
  <c r="S2574" i="1"/>
  <c r="Q2574" i="1"/>
  <c r="O2574" i="1"/>
  <c r="E2574" i="1"/>
  <c r="U2573" i="1"/>
  <c r="T2573" i="1"/>
  <c r="S2573" i="1"/>
  <c r="Q2573" i="1"/>
  <c r="O2573" i="1"/>
  <c r="E2573" i="1"/>
  <c r="M2573" i="1" s="1"/>
  <c r="U2572" i="1"/>
  <c r="T2572" i="1"/>
  <c r="S2572" i="1"/>
  <c r="Q2572" i="1"/>
  <c r="O2572" i="1"/>
  <c r="E2572" i="1"/>
  <c r="U2571" i="1"/>
  <c r="T2571" i="1"/>
  <c r="S2571" i="1"/>
  <c r="Q2571" i="1"/>
  <c r="O2571" i="1"/>
  <c r="E2571" i="1"/>
  <c r="U2570" i="1"/>
  <c r="T2570" i="1"/>
  <c r="S2570" i="1"/>
  <c r="Q2570" i="1"/>
  <c r="O2570" i="1"/>
  <c r="E2570" i="1"/>
  <c r="L2570" i="1" s="1"/>
  <c r="U2569" i="1"/>
  <c r="T2569" i="1"/>
  <c r="S2569" i="1"/>
  <c r="Q2569" i="1"/>
  <c r="O2569" i="1"/>
  <c r="P2569" i="1" s="1"/>
  <c r="M2569" i="1"/>
  <c r="E2569" i="1"/>
  <c r="U2568" i="1"/>
  <c r="T2568" i="1"/>
  <c r="S2568" i="1"/>
  <c r="Q2568" i="1"/>
  <c r="O2568" i="1"/>
  <c r="E2568" i="1"/>
  <c r="U2567" i="1"/>
  <c r="T2567" i="1"/>
  <c r="S2567" i="1"/>
  <c r="Q2567" i="1"/>
  <c r="O2567" i="1"/>
  <c r="E2567" i="1"/>
  <c r="U2566" i="1"/>
  <c r="T2566" i="1"/>
  <c r="S2566" i="1"/>
  <c r="Q2566" i="1"/>
  <c r="O2566" i="1"/>
  <c r="E2566" i="1"/>
  <c r="L2566" i="1" s="1"/>
  <c r="U2565" i="1"/>
  <c r="T2565" i="1"/>
  <c r="S2565" i="1"/>
  <c r="Q2565" i="1"/>
  <c r="P2565" i="1"/>
  <c r="O2565" i="1"/>
  <c r="R2565" i="1" s="1"/>
  <c r="N2565" i="1"/>
  <c r="E2565" i="1"/>
  <c r="M2565" i="1" s="1"/>
  <c r="U2564" i="1"/>
  <c r="T2564" i="1"/>
  <c r="S2564" i="1"/>
  <c r="Q2564" i="1"/>
  <c r="P2564" i="1"/>
  <c r="O2564" i="1"/>
  <c r="N2564" i="1"/>
  <c r="M2564" i="1"/>
  <c r="R2564" i="1" s="1"/>
  <c r="K2564" i="1"/>
  <c r="E2564" i="1"/>
  <c r="L2564" i="1" s="1"/>
  <c r="U2563" i="1"/>
  <c r="T2563" i="1"/>
  <c r="S2563" i="1"/>
  <c r="Q2563" i="1"/>
  <c r="O2563" i="1"/>
  <c r="E2563" i="1"/>
  <c r="M2563" i="1" s="1"/>
  <c r="U2562" i="1"/>
  <c r="T2562" i="1"/>
  <c r="S2562" i="1"/>
  <c r="Q2562" i="1"/>
  <c r="O2562" i="1"/>
  <c r="M2562" i="1"/>
  <c r="L2562" i="1"/>
  <c r="E2562" i="1"/>
  <c r="U2561" i="1"/>
  <c r="T2561" i="1"/>
  <c r="S2561" i="1"/>
  <c r="Q2561" i="1"/>
  <c r="O2561" i="1"/>
  <c r="E2561" i="1"/>
  <c r="K2561" i="1" s="1"/>
  <c r="U2560" i="1"/>
  <c r="T2560" i="1"/>
  <c r="S2560" i="1"/>
  <c r="Q2560" i="1"/>
  <c r="O2560" i="1"/>
  <c r="N2560" i="1"/>
  <c r="E2560" i="1"/>
  <c r="K2560" i="1" s="1"/>
  <c r="U2559" i="1"/>
  <c r="T2559" i="1"/>
  <c r="S2559" i="1"/>
  <c r="Q2559" i="1"/>
  <c r="O2559" i="1"/>
  <c r="E2559" i="1"/>
  <c r="U2558" i="1"/>
  <c r="T2558" i="1"/>
  <c r="S2558" i="1"/>
  <c r="Q2558" i="1"/>
  <c r="O2558" i="1"/>
  <c r="K2558" i="1"/>
  <c r="E2558" i="1"/>
  <c r="L2558" i="1" s="1"/>
  <c r="U2557" i="1"/>
  <c r="T2557" i="1"/>
  <c r="S2557" i="1"/>
  <c r="Q2557" i="1"/>
  <c r="O2557" i="1"/>
  <c r="N2557" i="1"/>
  <c r="L2557" i="1"/>
  <c r="E2557" i="1"/>
  <c r="U2556" i="1"/>
  <c r="T2556" i="1"/>
  <c r="S2556" i="1"/>
  <c r="Q2556" i="1"/>
  <c r="O2556" i="1"/>
  <c r="E2556" i="1"/>
  <c r="U2555" i="1"/>
  <c r="T2555" i="1"/>
  <c r="S2555" i="1"/>
  <c r="Q2555" i="1"/>
  <c r="O2555" i="1"/>
  <c r="E2555" i="1"/>
  <c r="U2554" i="1"/>
  <c r="T2554" i="1"/>
  <c r="S2554" i="1"/>
  <c r="Q2554" i="1"/>
  <c r="O2554" i="1"/>
  <c r="K2554" i="1"/>
  <c r="E2554" i="1"/>
  <c r="U2553" i="1"/>
  <c r="T2553" i="1"/>
  <c r="S2553" i="1"/>
  <c r="Q2553" i="1"/>
  <c r="O2553" i="1"/>
  <c r="E2553" i="1"/>
  <c r="U2552" i="1"/>
  <c r="T2552" i="1"/>
  <c r="S2552" i="1"/>
  <c r="Q2552" i="1"/>
  <c r="O2552" i="1"/>
  <c r="E2552" i="1"/>
  <c r="U2551" i="1"/>
  <c r="T2551" i="1"/>
  <c r="S2551" i="1"/>
  <c r="Q2551" i="1"/>
  <c r="O2551" i="1"/>
  <c r="E2551" i="1"/>
  <c r="K2551" i="1" s="1"/>
  <c r="U2550" i="1"/>
  <c r="T2550" i="1"/>
  <c r="S2550" i="1"/>
  <c r="Q2550" i="1"/>
  <c r="O2550" i="1"/>
  <c r="N2550" i="1"/>
  <c r="L2550" i="1"/>
  <c r="E2550" i="1"/>
  <c r="K2550" i="1" s="1"/>
  <c r="U2549" i="1"/>
  <c r="T2549" i="1"/>
  <c r="S2549" i="1"/>
  <c r="Q2549" i="1"/>
  <c r="O2549" i="1"/>
  <c r="E2549" i="1"/>
  <c r="U2548" i="1"/>
  <c r="T2548" i="1"/>
  <c r="S2548" i="1"/>
  <c r="Q2548" i="1"/>
  <c r="O2548" i="1"/>
  <c r="E2548" i="1"/>
  <c r="U2547" i="1"/>
  <c r="T2547" i="1"/>
  <c r="S2547" i="1"/>
  <c r="Q2547" i="1"/>
  <c r="O2547" i="1"/>
  <c r="E2547" i="1"/>
  <c r="L2547" i="1" s="1"/>
  <c r="U2546" i="1"/>
  <c r="T2546" i="1"/>
  <c r="S2546" i="1"/>
  <c r="Q2546" i="1"/>
  <c r="O2546" i="1"/>
  <c r="E2546" i="1"/>
  <c r="U2545" i="1"/>
  <c r="T2545" i="1"/>
  <c r="S2545" i="1"/>
  <c r="Q2545" i="1"/>
  <c r="O2545" i="1"/>
  <c r="E2545" i="1"/>
  <c r="U2544" i="1"/>
  <c r="T2544" i="1"/>
  <c r="S2544" i="1"/>
  <c r="Q2544" i="1"/>
  <c r="O2544" i="1"/>
  <c r="E2544" i="1"/>
  <c r="U2543" i="1"/>
  <c r="T2543" i="1"/>
  <c r="S2543" i="1"/>
  <c r="Q2543" i="1"/>
  <c r="O2543" i="1"/>
  <c r="E2543" i="1"/>
  <c r="U2542" i="1"/>
  <c r="T2542" i="1"/>
  <c r="S2542" i="1"/>
  <c r="Q2542" i="1"/>
  <c r="O2542" i="1"/>
  <c r="N2542" i="1"/>
  <c r="M2542" i="1"/>
  <c r="L2542" i="1"/>
  <c r="E2542" i="1"/>
  <c r="K2542" i="1" s="1"/>
  <c r="U2541" i="1"/>
  <c r="T2541" i="1"/>
  <c r="S2541" i="1"/>
  <c r="Q2541" i="1"/>
  <c r="O2541" i="1"/>
  <c r="M2541" i="1"/>
  <c r="L2541" i="1"/>
  <c r="K2541" i="1"/>
  <c r="E2541" i="1"/>
  <c r="N2541" i="1" s="1"/>
  <c r="U2540" i="1"/>
  <c r="T2540" i="1"/>
  <c r="S2540" i="1"/>
  <c r="Q2540" i="1"/>
  <c r="O2540" i="1"/>
  <c r="N2540" i="1"/>
  <c r="L2540" i="1"/>
  <c r="K2540" i="1"/>
  <c r="E2540" i="1"/>
  <c r="M2540" i="1" s="1"/>
  <c r="U2539" i="1"/>
  <c r="T2539" i="1"/>
  <c r="S2539" i="1"/>
  <c r="Q2539" i="1"/>
  <c r="O2539" i="1"/>
  <c r="E2539" i="1"/>
  <c r="L2539" i="1" s="1"/>
  <c r="U2538" i="1"/>
  <c r="T2538" i="1"/>
  <c r="S2538" i="1"/>
  <c r="Q2538" i="1"/>
  <c r="O2538" i="1"/>
  <c r="E2538" i="1"/>
  <c r="M2538" i="1" s="1"/>
  <c r="U2537" i="1"/>
  <c r="T2537" i="1"/>
  <c r="S2537" i="1"/>
  <c r="Q2537" i="1"/>
  <c r="O2537" i="1"/>
  <c r="E2537" i="1"/>
  <c r="L2537" i="1" s="1"/>
  <c r="U2536" i="1"/>
  <c r="T2536" i="1"/>
  <c r="S2536" i="1"/>
  <c r="Q2536" i="1"/>
  <c r="O2536" i="1"/>
  <c r="N2536" i="1"/>
  <c r="E2536" i="1"/>
  <c r="U2535" i="1"/>
  <c r="T2535" i="1"/>
  <c r="S2535" i="1"/>
  <c r="Q2535" i="1"/>
  <c r="O2535" i="1"/>
  <c r="P2535" i="1" s="1"/>
  <c r="N2535" i="1"/>
  <c r="M2535" i="1"/>
  <c r="R2535" i="1" s="1"/>
  <c r="E2535" i="1"/>
  <c r="L2535" i="1" s="1"/>
  <c r="U2534" i="1"/>
  <c r="T2534" i="1"/>
  <c r="S2534" i="1"/>
  <c r="R2534" i="1"/>
  <c r="Q2534" i="1"/>
  <c r="O2534" i="1"/>
  <c r="P2534" i="1" s="1"/>
  <c r="M2534" i="1"/>
  <c r="L2534" i="1"/>
  <c r="K2534" i="1"/>
  <c r="E2534" i="1"/>
  <c r="N2534" i="1" s="1"/>
  <c r="U2533" i="1"/>
  <c r="T2533" i="1"/>
  <c r="S2533" i="1"/>
  <c r="Q2533" i="1"/>
  <c r="O2533" i="1"/>
  <c r="E2533" i="1"/>
  <c r="K2533" i="1" s="1"/>
  <c r="U2532" i="1"/>
  <c r="T2532" i="1"/>
  <c r="S2532" i="1"/>
  <c r="Q2532" i="1"/>
  <c r="O2532" i="1"/>
  <c r="E2532" i="1"/>
  <c r="U2531" i="1"/>
  <c r="T2531" i="1"/>
  <c r="S2531" i="1"/>
  <c r="Q2531" i="1"/>
  <c r="O2531" i="1"/>
  <c r="E2531" i="1"/>
  <c r="N2531" i="1" s="1"/>
  <c r="U2530" i="1"/>
  <c r="T2530" i="1"/>
  <c r="S2530" i="1"/>
  <c r="Q2530" i="1"/>
  <c r="O2530" i="1"/>
  <c r="E2530" i="1"/>
  <c r="N2530" i="1" s="1"/>
  <c r="U2529" i="1"/>
  <c r="T2529" i="1"/>
  <c r="S2529" i="1"/>
  <c r="Q2529" i="1"/>
  <c r="O2529" i="1"/>
  <c r="N2529" i="1"/>
  <c r="E2529" i="1"/>
  <c r="M2529" i="1" s="1"/>
  <c r="U2528" i="1"/>
  <c r="T2528" i="1"/>
  <c r="S2528" i="1"/>
  <c r="Q2528" i="1"/>
  <c r="O2528" i="1"/>
  <c r="K2528" i="1"/>
  <c r="E2528" i="1"/>
  <c r="U2527" i="1"/>
  <c r="T2527" i="1"/>
  <c r="S2527" i="1"/>
  <c r="Q2527" i="1"/>
  <c r="O2527" i="1"/>
  <c r="N2527" i="1"/>
  <c r="M2527" i="1"/>
  <c r="L2527" i="1"/>
  <c r="E2527" i="1"/>
  <c r="K2527" i="1" s="1"/>
  <c r="U2526" i="1"/>
  <c r="T2526" i="1"/>
  <c r="S2526" i="1"/>
  <c r="Q2526" i="1"/>
  <c r="O2526" i="1"/>
  <c r="N2526" i="1"/>
  <c r="E2526" i="1"/>
  <c r="L2526" i="1" s="1"/>
  <c r="U2525" i="1"/>
  <c r="T2525" i="1"/>
  <c r="S2525" i="1"/>
  <c r="Q2525" i="1"/>
  <c r="O2525" i="1"/>
  <c r="E2525" i="1"/>
  <c r="U2524" i="1"/>
  <c r="T2524" i="1"/>
  <c r="S2524" i="1"/>
  <c r="Q2524" i="1"/>
  <c r="O2524" i="1"/>
  <c r="E2524" i="1"/>
  <c r="U2523" i="1"/>
  <c r="T2523" i="1"/>
  <c r="S2523" i="1"/>
  <c r="Q2523" i="1"/>
  <c r="O2523" i="1"/>
  <c r="E2523" i="1"/>
  <c r="U2522" i="1"/>
  <c r="T2522" i="1"/>
  <c r="S2522" i="1"/>
  <c r="Q2522" i="1"/>
  <c r="O2522" i="1"/>
  <c r="L2522" i="1"/>
  <c r="E2522" i="1"/>
  <c r="K2522" i="1" s="1"/>
  <c r="U2521" i="1"/>
  <c r="T2521" i="1"/>
  <c r="S2521" i="1"/>
  <c r="Q2521" i="1"/>
  <c r="O2521" i="1"/>
  <c r="E2521" i="1"/>
  <c r="N2521" i="1" s="1"/>
  <c r="U2520" i="1"/>
  <c r="T2520" i="1"/>
  <c r="S2520" i="1"/>
  <c r="Q2520" i="1"/>
  <c r="O2520" i="1"/>
  <c r="E2520" i="1"/>
  <c r="M2520" i="1" s="1"/>
  <c r="P2520" i="1" s="1"/>
  <c r="U2519" i="1"/>
  <c r="T2519" i="1"/>
  <c r="S2519" i="1"/>
  <c r="Q2519" i="1"/>
  <c r="O2519" i="1"/>
  <c r="L2519" i="1"/>
  <c r="E2519" i="1"/>
  <c r="U2518" i="1"/>
  <c r="T2518" i="1"/>
  <c r="S2518" i="1"/>
  <c r="Q2518" i="1"/>
  <c r="O2518" i="1"/>
  <c r="E2518" i="1"/>
  <c r="L2518" i="1" s="1"/>
  <c r="U2517" i="1"/>
  <c r="T2517" i="1"/>
  <c r="S2517" i="1"/>
  <c r="Q2517" i="1"/>
  <c r="O2517" i="1"/>
  <c r="L2517" i="1"/>
  <c r="E2517" i="1"/>
  <c r="U2516" i="1"/>
  <c r="T2516" i="1"/>
  <c r="S2516" i="1"/>
  <c r="Q2516" i="1"/>
  <c r="O2516" i="1"/>
  <c r="E2516" i="1"/>
  <c r="U2515" i="1"/>
  <c r="T2515" i="1"/>
  <c r="S2515" i="1"/>
  <c r="Q2515" i="1"/>
  <c r="O2515" i="1"/>
  <c r="N2515" i="1"/>
  <c r="M2515" i="1"/>
  <c r="R2515" i="1" s="1"/>
  <c r="L2515" i="1"/>
  <c r="E2515" i="1"/>
  <c r="K2515" i="1" s="1"/>
  <c r="U2514" i="1"/>
  <c r="T2514" i="1"/>
  <c r="S2514" i="1"/>
  <c r="Q2514" i="1"/>
  <c r="O2514" i="1"/>
  <c r="P2514" i="1" s="1"/>
  <c r="M2514" i="1"/>
  <c r="L2514" i="1"/>
  <c r="K2514" i="1"/>
  <c r="E2514" i="1"/>
  <c r="N2514" i="1" s="1"/>
  <c r="U2513" i="1"/>
  <c r="T2513" i="1"/>
  <c r="S2513" i="1"/>
  <c r="Q2513" i="1"/>
  <c r="O2513" i="1"/>
  <c r="E2513" i="1"/>
  <c r="L2513" i="1" s="1"/>
  <c r="U2512" i="1"/>
  <c r="T2512" i="1"/>
  <c r="S2512" i="1"/>
  <c r="Q2512" i="1"/>
  <c r="O2512" i="1"/>
  <c r="E2512" i="1"/>
  <c r="U2511" i="1"/>
  <c r="T2511" i="1"/>
  <c r="S2511" i="1"/>
  <c r="Q2511" i="1"/>
  <c r="O2511" i="1"/>
  <c r="L2511" i="1"/>
  <c r="E2511" i="1"/>
  <c r="U2510" i="1"/>
  <c r="T2510" i="1"/>
  <c r="S2510" i="1"/>
  <c r="Q2510" i="1"/>
  <c r="O2510" i="1"/>
  <c r="E2510" i="1"/>
  <c r="U2509" i="1"/>
  <c r="T2509" i="1"/>
  <c r="S2509" i="1"/>
  <c r="Q2509" i="1"/>
  <c r="O2509" i="1"/>
  <c r="P2509" i="1" s="1"/>
  <c r="N2509" i="1"/>
  <c r="E2509" i="1"/>
  <c r="M2509" i="1" s="1"/>
  <c r="U2508" i="1"/>
  <c r="T2508" i="1"/>
  <c r="S2508" i="1"/>
  <c r="Q2508" i="1"/>
  <c r="O2508" i="1"/>
  <c r="E2508" i="1"/>
  <c r="U2507" i="1"/>
  <c r="T2507" i="1"/>
  <c r="S2507" i="1"/>
  <c r="Q2507" i="1"/>
  <c r="O2507" i="1"/>
  <c r="N2507" i="1"/>
  <c r="E2507" i="1"/>
  <c r="K2507" i="1" s="1"/>
  <c r="U2506" i="1"/>
  <c r="T2506" i="1"/>
  <c r="S2506" i="1"/>
  <c r="Q2506" i="1"/>
  <c r="O2506" i="1"/>
  <c r="N2506" i="1"/>
  <c r="M2506" i="1"/>
  <c r="L2506" i="1"/>
  <c r="K2506" i="1"/>
  <c r="E2506" i="1"/>
  <c r="U2505" i="1"/>
  <c r="T2505" i="1"/>
  <c r="S2505" i="1"/>
  <c r="Q2505" i="1"/>
  <c r="O2505" i="1"/>
  <c r="N2505" i="1"/>
  <c r="K2505" i="1"/>
  <c r="E2505" i="1"/>
  <c r="U2504" i="1"/>
  <c r="T2504" i="1"/>
  <c r="S2504" i="1"/>
  <c r="Q2504" i="1"/>
  <c r="O2504" i="1"/>
  <c r="E2504" i="1"/>
  <c r="U2503" i="1"/>
  <c r="T2503" i="1"/>
  <c r="S2503" i="1"/>
  <c r="Q2503" i="1"/>
  <c r="O2503" i="1"/>
  <c r="E2503" i="1"/>
  <c r="U2502" i="1"/>
  <c r="T2502" i="1"/>
  <c r="S2502" i="1"/>
  <c r="Q2502" i="1"/>
  <c r="O2502" i="1"/>
  <c r="N2502" i="1"/>
  <c r="L2502" i="1"/>
  <c r="E2502" i="1"/>
  <c r="U2501" i="1"/>
  <c r="T2501" i="1"/>
  <c r="S2501" i="1"/>
  <c r="Q2501" i="1"/>
  <c r="O2501" i="1"/>
  <c r="N2501" i="1"/>
  <c r="E2501" i="1"/>
  <c r="M2501" i="1" s="1"/>
  <c r="U2500" i="1"/>
  <c r="T2500" i="1"/>
  <c r="S2500" i="1"/>
  <c r="Q2500" i="1"/>
  <c r="O2500" i="1"/>
  <c r="M2500" i="1"/>
  <c r="E2500" i="1"/>
  <c r="N2500" i="1" s="1"/>
  <c r="U2499" i="1"/>
  <c r="T2499" i="1"/>
  <c r="S2499" i="1"/>
  <c r="Q2499" i="1"/>
  <c r="O2499" i="1"/>
  <c r="N2499" i="1"/>
  <c r="E2499" i="1"/>
  <c r="L2499" i="1" s="1"/>
  <c r="U2498" i="1"/>
  <c r="T2498" i="1"/>
  <c r="S2498" i="1"/>
  <c r="Q2498" i="1"/>
  <c r="O2498" i="1"/>
  <c r="N2498" i="1"/>
  <c r="E2498" i="1"/>
  <c r="U2497" i="1"/>
  <c r="T2497" i="1"/>
  <c r="S2497" i="1"/>
  <c r="Q2497" i="1"/>
  <c r="O2497" i="1"/>
  <c r="N2497" i="1"/>
  <c r="E2497" i="1"/>
  <c r="K2497" i="1" s="1"/>
  <c r="U2496" i="1"/>
  <c r="T2496" i="1"/>
  <c r="S2496" i="1"/>
  <c r="Q2496" i="1"/>
  <c r="O2496" i="1"/>
  <c r="M2496" i="1"/>
  <c r="L2496" i="1"/>
  <c r="K2496" i="1"/>
  <c r="E2496" i="1"/>
  <c r="N2496" i="1" s="1"/>
  <c r="U2495" i="1"/>
  <c r="T2495" i="1"/>
  <c r="S2495" i="1"/>
  <c r="Q2495" i="1"/>
  <c r="O2495" i="1"/>
  <c r="E2495" i="1"/>
  <c r="N2495" i="1" s="1"/>
  <c r="U2494" i="1"/>
  <c r="T2494" i="1"/>
  <c r="S2494" i="1"/>
  <c r="Q2494" i="1"/>
  <c r="O2494" i="1"/>
  <c r="N2494" i="1"/>
  <c r="L2494" i="1"/>
  <c r="K2494" i="1"/>
  <c r="E2494" i="1"/>
  <c r="M2494" i="1" s="1"/>
  <c r="U2493" i="1"/>
  <c r="T2493" i="1"/>
  <c r="S2493" i="1"/>
  <c r="Q2493" i="1"/>
  <c r="O2493" i="1"/>
  <c r="M2493" i="1"/>
  <c r="P2493" i="1" s="1"/>
  <c r="E2493" i="1"/>
  <c r="U2492" i="1"/>
  <c r="T2492" i="1"/>
  <c r="S2492" i="1"/>
  <c r="Q2492" i="1"/>
  <c r="O2492" i="1"/>
  <c r="E2492" i="1"/>
  <c r="U2491" i="1"/>
  <c r="T2491" i="1"/>
  <c r="S2491" i="1"/>
  <c r="Q2491" i="1"/>
  <c r="O2491" i="1"/>
  <c r="N2491" i="1"/>
  <c r="L2491" i="1"/>
  <c r="E2491" i="1"/>
  <c r="U2490" i="1"/>
  <c r="T2490" i="1"/>
  <c r="S2490" i="1"/>
  <c r="Q2490" i="1"/>
  <c r="O2490" i="1"/>
  <c r="N2490" i="1"/>
  <c r="M2490" i="1"/>
  <c r="L2490" i="1"/>
  <c r="E2490" i="1"/>
  <c r="K2490" i="1" s="1"/>
  <c r="U2489" i="1"/>
  <c r="T2489" i="1"/>
  <c r="S2489" i="1"/>
  <c r="Q2489" i="1"/>
  <c r="O2489" i="1"/>
  <c r="N2489" i="1"/>
  <c r="M2489" i="1"/>
  <c r="L2489" i="1"/>
  <c r="K2489" i="1"/>
  <c r="E2489" i="1"/>
  <c r="U2488" i="1"/>
  <c r="T2488" i="1"/>
  <c r="S2488" i="1"/>
  <c r="Q2488" i="1"/>
  <c r="O2488" i="1"/>
  <c r="N2488" i="1"/>
  <c r="M2488" i="1"/>
  <c r="K2488" i="1"/>
  <c r="E2488" i="1"/>
  <c r="L2488" i="1" s="1"/>
  <c r="U2487" i="1"/>
  <c r="T2487" i="1"/>
  <c r="S2487" i="1"/>
  <c r="Q2487" i="1"/>
  <c r="O2487" i="1"/>
  <c r="N2487" i="1"/>
  <c r="E2487" i="1"/>
  <c r="U2486" i="1"/>
  <c r="T2486" i="1"/>
  <c r="S2486" i="1"/>
  <c r="Q2486" i="1"/>
  <c r="O2486" i="1"/>
  <c r="E2486" i="1"/>
  <c r="U2485" i="1"/>
  <c r="T2485" i="1"/>
  <c r="S2485" i="1"/>
  <c r="Q2485" i="1"/>
  <c r="O2485" i="1"/>
  <c r="E2485" i="1"/>
  <c r="U2484" i="1"/>
  <c r="T2484" i="1"/>
  <c r="S2484" i="1"/>
  <c r="R2484" i="1"/>
  <c r="Q2484" i="1"/>
  <c r="O2484" i="1"/>
  <c r="M2484" i="1"/>
  <c r="P2484" i="1" s="1"/>
  <c r="E2484" i="1"/>
  <c r="U2483" i="1"/>
  <c r="T2483" i="1"/>
  <c r="S2483" i="1"/>
  <c r="Q2483" i="1"/>
  <c r="O2483" i="1"/>
  <c r="K2483" i="1"/>
  <c r="E2483" i="1"/>
  <c r="U2482" i="1"/>
  <c r="T2482" i="1"/>
  <c r="S2482" i="1"/>
  <c r="Q2482" i="1"/>
  <c r="O2482" i="1"/>
  <c r="E2482" i="1"/>
  <c r="U2481" i="1"/>
  <c r="T2481" i="1"/>
  <c r="S2481" i="1"/>
  <c r="Q2481" i="1"/>
  <c r="O2481" i="1"/>
  <c r="N2481" i="1"/>
  <c r="E2481" i="1"/>
  <c r="K2481" i="1" s="1"/>
  <c r="U2480" i="1"/>
  <c r="T2480" i="1"/>
  <c r="S2480" i="1"/>
  <c r="Q2480" i="1"/>
  <c r="O2480" i="1"/>
  <c r="E2480" i="1"/>
  <c r="U2479" i="1"/>
  <c r="T2479" i="1"/>
  <c r="S2479" i="1"/>
  <c r="Q2479" i="1"/>
  <c r="O2479" i="1"/>
  <c r="E2479" i="1"/>
  <c r="U2478" i="1"/>
  <c r="T2478" i="1"/>
  <c r="S2478" i="1"/>
  <c r="Q2478" i="1"/>
  <c r="O2478" i="1"/>
  <c r="E2478" i="1"/>
  <c r="N2478" i="1" s="1"/>
  <c r="U2477" i="1"/>
  <c r="T2477" i="1"/>
  <c r="S2477" i="1"/>
  <c r="Q2477" i="1"/>
  <c r="O2477" i="1"/>
  <c r="E2477" i="1"/>
  <c r="U2476" i="1"/>
  <c r="T2476" i="1"/>
  <c r="S2476" i="1"/>
  <c r="Q2476" i="1"/>
  <c r="O2476" i="1"/>
  <c r="E2476" i="1"/>
  <c r="U2475" i="1"/>
  <c r="T2475" i="1"/>
  <c r="S2475" i="1"/>
  <c r="Q2475" i="1"/>
  <c r="O2475" i="1"/>
  <c r="E2475" i="1"/>
  <c r="L2475" i="1" s="1"/>
  <c r="U2474" i="1"/>
  <c r="T2474" i="1"/>
  <c r="S2474" i="1"/>
  <c r="Q2474" i="1"/>
  <c r="O2474" i="1"/>
  <c r="E2474" i="1"/>
  <c r="N2474" i="1" s="1"/>
  <c r="U2473" i="1"/>
  <c r="T2473" i="1"/>
  <c r="S2473" i="1"/>
  <c r="Q2473" i="1"/>
  <c r="O2473" i="1"/>
  <c r="E2473" i="1"/>
  <c r="U2472" i="1"/>
  <c r="T2472" i="1"/>
  <c r="S2472" i="1"/>
  <c r="Q2472" i="1"/>
  <c r="O2472" i="1"/>
  <c r="E2472" i="1"/>
  <c r="K2472" i="1" s="1"/>
  <c r="U2471" i="1"/>
  <c r="T2471" i="1"/>
  <c r="S2471" i="1"/>
  <c r="Q2471" i="1"/>
  <c r="O2471" i="1"/>
  <c r="E2471" i="1"/>
  <c r="K2471" i="1" s="1"/>
  <c r="U2470" i="1"/>
  <c r="T2470" i="1"/>
  <c r="S2470" i="1"/>
  <c r="Q2470" i="1"/>
  <c r="O2470" i="1"/>
  <c r="L2470" i="1"/>
  <c r="E2470" i="1"/>
  <c r="U2469" i="1"/>
  <c r="T2469" i="1"/>
  <c r="S2469" i="1"/>
  <c r="Q2469" i="1"/>
  <c r="O2469" i="1"/>
  <c r="N2469" i="1"/>
  <c r="M2469" i="1"/>
  <c r="L2469" i="1"/>
  <c r="E2469" i="1"/>
  <c r="K2469" i="1" s="1"/>
  <c r="U2468" i="1"/>
  <c r="T2468" i="1"/>
  <c r="S2468" i="1"/>
  <c r="Q2468" i="1"/>
  <c r="O2468" i="1"/>
  <c r="E2468" i="1"/>
  <c r="U2467" i="1"/>
  <c r="T2467" i="1"/>
  <c r="S2467" i="1"/>
  <c r="Q2467" i="1"/>
  <c r="O2467" i="1"/>
  <c r="L2467" i="1"/>
  <c r="E2467" i="1"/>
  <c r="U2466" i="1"/>
  <c r="T2466" i="1"/>
  <c r="S2466" i="1"/>
  <c r="Q2466" i="1"/>
  <c r="O2466" i="1"/>
  <c r="E2466" i="1"/>
  <c r="U2465" i="1"/>
  <c r="T2465" i="1"/>
  <c r="S2465" i="1"/>
  <c r="Q2465" i="1"/>
  <c r="O2465" i="1"/>
  <c r="E2465" i="1"/>
  <c r="U2464" i="1"/>
  <c r="T2464" i="1"/>
  <c r="S2464" i="1"/>
  <c r="Q2464" i="1"/>
  <c r="O2464" i="1"/>
  <c r="E2464" i="1"/>
  <c r="U2463" i="1"/>
  <c r="T2463" i="1"/>
  <c r="S2463" i="1"/>
  <c r="Q2463" i="1"/>
  <c r="O2463" i="1"/>
  <c r="E2463" i="1"/>
  <c r="U2462" i="1"/>
  <c r="T2462" i="1"/>
  <c r="S2462" i="1"/>
  <c r="Q2462" i="1"/>
  <c r="O2462" i="1"/>
  <c r="E2462" i="1"/>
  <c r="U2461" i="1"/>
  <c r="T2461" i="1"/>
  <c r="S2461" i="1"/>
  <c r="Q2461" i="1"/>
  <c r="O2461" i="1"/>
  <c r="N2461" i="1"/>
  <c r="K2461" i="1"/>
  <c r="E2461" i="1"/>
  <c r="U2460" i="1"/>
  <c r="T2460" i="1"/>
  <c r="S2460" i="1"/>
  <c r="Q2460" i="1"/>
  <c r="O2460" i="1"/>
  <c r="E2460" i="1"/>
  <c r="U2459" i="1"/>
  <c r="T2459" i="1"/>
  <c r="S2459" i="1"/>
  <c r="Q2459" i="1"/>
  <c r="O2459" i="1"/>
  <c r="E2459" i="1"/>
  <c r="U2458" i="1"/>
  <c r="T2458" i="1"/>
  <c r="S2458" i="1"/>
  <c r="Q2458" i="1"/>
  <c r="O2458" i="1"/>
  <c r="K2458" i="1"/>
  <c r="E2458" i="1"/>
  <c r="U2457" i="1"/>
  <c r="T2457" i="1"/>
  <c r="S2457" i="1"/>
  <c r="Q2457" i="1"/>
  <c r="O2457" i="1"/>
  <c r="E2457" i="1"/>
  <c r="U2456" i="1"/>
  <c r="T2456" i="1"/>
  <c r="S2456" i="1"/>
  <c r="Q2456" i="1"/>
  <c r="O2456" i="1"/>
  <c r="N2456" i="1"/>
  <c r="M2456" i="1"/>
  <c r="E2456" i="1"/>
  <c r="L2456" i="1" s="1"/>
  <c r="U2455" i="1"/>
  <c r="T2455" i="1"/>
  <c r="S2455" i="1"/>
  <c r="Q2455" i="1"/>
  <c r="O2455" i="1"/>
  <c r="E2455" i="1"/>
  <c r="U2454" i="1"/>
  <c r="T2454" i="1"/>
  <c r="S2454" i="1"/>
  <c r="Q2454" i="1"/>
  <c r="O2454" i="1"/>
  <c r="E2454" i="1"/>
  <c r="U2453" i="1"/>
  <c r="T2453" i="1"/>
  <c r="S2453" i="1"/>
  <c r="Q2453" i="1"/>
  <c r="O2453" i="1"/>
  <c r="N2453" i="1"/>
  <c r="E2453" i="1"/>
  <c r="U2452" i="1"/>
  <c r="T2452" i="1"/>
  <c r="S2452" i="1"/>
  <c r="Q2452" i="1"/>
  <c r="O2452" i="1"/>
  <c r="E2452" i="1"/>
  <c r="L2452" i="1" s="1"/>
  <c r="U2451" i="1"/>
  <c r="T2451" i="1"/>
  <c r="S2451" i="1"/>
  <c r="Q2451" i="1"/>
  <c r="O2451" i="1"/>
  <c r="E2451" i="1"/>
  <c r="K2451" i="1" s="1"/>
  <c r="U2450" i="1"/>
  <c r="T2450" i="1"/>
  <c r="S2450" i="1"/>
  <c r="Q2450" i="1"/>
  <c r="O2450" i="1"/>
  <c r="E2450" i="1"/>
  <c r="U2449" i="1"/>
  <c r="T2449" i="1"/>
  <c r="S2449" i="1"/>
  <c r="Q2449" i="1"/>
  <c r="O2449" i="1"/>
  <c r="K2449" i="1"/>
  <c r="E2449" i="1"/>
  <c r="U2448" i="1"/>
  <c r="T2448" i="1"/>
  <c r="S2448" i="1"/>
  <c r="Q2448" i="1"/>
  <c r="O2448" i="1"/>
  <c r="E2448" i="1"/>
  <c r="N2448" i="1" s="1"/>
  <c r="U2447" i="1"/>
  <c r="T2447" i="1"/>
  <c r="S2447" i="1"/>
  <c r="Q2447" i="1"/>
  <c r="O2447" i="1"/>
  <c r="N2447" i="1"/>
  <c r="M2447" i="1"/>
  <c r="R2447" i="1" s="1"/>
  <c r="E2447" i="1"/>
  <c r="K2447" i="1" s="1"/>
  <c r="U2446" i="1"/>
  <c r="T2446" i="1"/>
  <c r="S2446" i="1"/>
  <c r="Q2446" i="1"/>
  <c r="O2446" i="1"/>
  <c r="E2446" i="1"/>
  <c r="U2445" i="1"/>
  <c r="T2445" i="1"/>
  <c r="S2445" i="1"/>
  <c r="Q2445" i="1"/>
  <c r="O2445" i="1"/>
  <c r="N2445" i="1"/>
  <c r="E2445" i="1"/>
  <c r="L2445" i="1" s="1"/>
  <c r="U2444" i="1"/>
  <c r="T2444" i="1"/>
  <c r="S2444" i="1"/>
  <c r="Q2444" i="1"/>
  <c r="O2444" i="1"/>
  <c r="N2444" i="1"/>
  <c r="E2444" i="1"/>
  <c r="U2443" i="1"/>
  <c r="T2443" i="1"/>
  <c r="S2443" i="1"/>
  <c r="R2443" i="1"/>
  <c r="Q2443" i="1"/>
  <c r="O2443" i="1"/>
  <c r="N2443" i="1"/>
  <c r="E2443" i="1"/>
  <c r="M2443" i="1" s="1"/>
  <c r="P2443" i="1" s="1"/>
  <c r="U2442" i="1"/>
  <c r="T2442" i="1"/>
  <c r="S2442" i="1"/>
  <c r="Q2442" i="1"/>
  <c r="O2442" i="1"/>
  <c r="E2442" i="1"/>
  <c r="U2441" i="1"/>
  <c r="T2441" i="1"/>
  <c r="S2441" i="1"/>
  <c r="Q2441" i="1"/>
  <c r="O2441" i="1"/>
  <c r="P2441" i="1" s="1"/>
  <c r="N2441" i="1"/>
  <c r="M2441" i="1"/>
  <c r="R2441" i="1" s="1"/>
  <c r="K2441" i="1"/>
  <c r="E2441" i="1"/>
  <c r="L2441" i="1" s="1"/>
  <c r="U2440" i="1"/>
  <c r="T2440" i="1"/>
  <c r="S2440" i="1"/>
  <c r="R2440" i="1"/>
  <c r="Q2440" i="1"/>
  <c r="O2440" i="1"/>
  <c r="N2440" i="1"/>
  <c r="M2440" i="1"/>
  <c r="P2440" i="1" s="1"/>
  <c r="L2440" i="1"/>
  <c r="K2440" i="1"/>
  <c r="E2440" i="1"/>
  <c r="U2439" i="1"/>
  <c r="T2439" i="1"/>
  <c r="S2439" i="1"/>
  <c r="Q2439" i="1"/>
  <c r="O2439" i="1"/>
  <c r="M2439" i="1"/>
  <c r="R2439" i="1" s="1"/>
  <c r="E2439" i="1"/>
  <c r="U2438" i="1"/>
  <c r="T2438" i="1"/>
  <c r="S2438" i="1"/>
  <c r="R2438" i="1"/>
  <c r="Q2438" i="1"/>
  <c r="O2438" i="1"/>
  <c r="M2438" i="1"/>
  <c r="K2438" i="1"/>
  <c r="E2438" i="1"/>
  <c r="L2438" i="1" s="1"/>
  <c r="U2437" i="1"/>
  <c r="T2437" i="1"/>
  <c r="S2437" i="1"/>
  <c r="Q2437" i="1"/>
  <c r="O2437" i="1"/>
  <c r="N2437" i="1"/>
  <c r="M2437" i="1"/>
  <c r="L2437" i="1"/>
  <c r="E2437" i="1"/>
  <c r="K2437" i="1" s="1"/>
  <c r="U2436" i="1"/>
  <c r="T2436" i="1"/>
  <c r="S2436" i="1"/>
  <c r="Q2436" i="1"/>
  <c r="O2436" i="1"/>
  <c r="E2436" i="1"/>
  <c r="U2435" i="1"/>
  <c r="T2435" i="1"/>
  <c r="S2435" i="1"/>
  <c r="Q2435" i="1"/>
  <c r="O2435" i="1"/>
  <c r="N2435" i="1"/>
  <c r="E2435" i="1"/>
  <c r="M2435" i="1" s="1"/>
  <c r="U2434" i="1"/>
  <c r="T2434" i="1"/>
  <c r="S2434" i="1"/>
  <c r="Q2434" i="1"/>
  <c r="O2434" i="1"/>
  <c r="E2434" i="1"/>
  <c r="U2433" i="1"/>
  <c r="T2433" i="1"/>
  <c r="S2433" i="1"/>
  <c r="Q2433" i="1"/>
  <c r="O2433" i="1"/>
  <c r="N2433" i="1"/>
  <c r="M2433" i="1"/>
  <c r="E2433" i="1"/>
  <c r="K2433" i="1" s="1"/>
  <c r="U2432" i="1"/>
  <c r="T2432" i="1"/>
  <c r="S2432" i="1"/>
  <c r="Q2432" i="1"/>
  <c r="O2432" i="1"/>
  <c r="R2432" i="1" s="1"/>
  <c r="E2432" i="1"/>
  <c r="M2432" i="1" s="1"/>
  <c r="U2431" i="1"/>
  <c r="T2431" i="1"/>
  <c r="S2431" i="1"/>
  <c r="Q2431" i="1"/>
  <c r="O2431" i="1"/>
  <c r="N2431" i="1"/>
  <c r="E2431" i="1"/>
  <c r="L2431" i="1" s="1"/>
  <c r="U2430" i="1"/>
  <c r="T2430" i="1"/>
  <c r="S2430" i="1"/>
  <c r="Q2430" i="1"/>
  <c r="O2430" i="1"/>
  <c r="L2430" i="1"/>
  <c r="E2430" i="1"/>
  <c r="U2429" i="1"/>
  <c r="T2429" i="1"/>
  <c r="S2429" i="1"/>
  <c r="R2429" i="1"/>
  <c r="Q2429" i="1"/>
  <c r="O2429" i="1"/>
  <c r="M2429" i="1"/>
  <c r="E2429" i="1"/>
  <c r="N2429" i="1" s="1"/>
  <c r="U2428" i="1"/>
  <c r="T2428" i="1"/>
  <c r="S2428" i="1"/>
  <c r="Q2428" i="1"/>
  <c r="O2428" i="1"/>
  <c r="E2428" i="1"/>
  <c r="N2428" i="1" s="1"/>
  <c r="U2427" i="1"/>
  <c r="T2427" i="1"/>
  <c r="S2427" i="1"/>
  <c r="Q2427" i="1"/>
  <c r="O2427" i="1"/>
  <c r="E2427" i="1"/>
  <c r="U2426" i="1"/>
  <c r="T2426" i="1"/>
  <c r="S2426" i="1"/>
  <c r="R2426" i="1"/>
  <c r="Q2426" i="1"/>
  <c r="O2426" i="1"/>
  <c r="P2426" i="1" s="1"/>
  <c r="M2426" i="1"/>
  <c r="L2426" i="1"/>
  <c r="K2426" i="1"/>
  <c r="E2426" i="1"/>
  <c r="N2426" i="1" s="1"/>
  <c r="U2425" i="1"/>
  <c r="T2425" i="1"/>
  <c r="S2425" i="1"/>
  <c r="Q2425" i="1"/>
  <c r="O2425" i="1"/>
  <c r="N2425" i="1"/>
  <c r="E2425" i="1"/>
  <c r="U2424" i="1"/>
  <c r="T2424" i="1"/>
  <c r="S2424" i="1"/>
  <c r="Q2424" i="1"/>
  <c r="O2424" i="1"/>
  <c r="E2424" i="1"/>
  <c r="U2423" i="1"/>
  <c r="T2423" i="1"/>
  <c r="S2423" i="1"/>
  <c r="Q2423" i="1"/>
  <c r="O2423" i="1"/>
  <c r="E2423" i="1"/>
  <c r="U2422" i="1"/>
  <c r="T2422" i="1"/>
  <c r="S2422" i="1"/>
  <c r="Q2422" i="1"/>
  <c r="O2422" i="1"/>
  <c r="E2422" i="1"/>
  <c r="K2422" i="1" s="1"/>
  <c r="U2421" i="1"/>
  <c r="T2421" i="1"/>
  <c r="S2421" i="1"/>
  <c r="Q2421" i="1"/>
  <c r="O2421" i="1"/>
  <c r="E2421" i="1"/>
  <c r="M2421" i="1" s="1"/>
  <c r="U2420" i="1"/>
  <c r="T2420" i="1"/>
  <c r="S2420" i="1"/>
  <c r="Q2420" i="1"/>
  <c r="O2420" i="1"/>
  <c r="L2420" i="1"/>
  <c r="K2420" i="1"/>
  <c r="E2420" i="1"/>
  <c r="U2419" i="1"/>
  <c r="T2419" i="1"/>
  <c r="S2419" i="1"/>
  <c r="Q2419" i="1"/>
  <c r="O2419" i="1"/>
  <c r="E2419" i="1"/>
  <c r="U2418" i="1"/>
  <c r="T2418" i="1"/>
  <c r="S2418" i="1"/>
  <c r="Q2418" i="1"/>
  <c r="O2418" i="1"/>
  <c r="M2418" i="1"/>
  <c r="L2418" i="1"/>
  <c r="E2418" i="1"/>
  <c r="N2418" i="1" s="1"/>
  <c r="U2417" i="1"/>
  <c r="T2417" i="1"/>
  <c r="S2417" i="1"/>
  <c r="Q2417" i="1"/>
  <c r="O2417" i="1"/>
  <c r="E2417" i="1"/>
  <c r="U2416" i="1"/>
  <c r="T2416" i="1"/>
  <c r="S2416" i="1"/>
  <c r="Q2416" i="1"/>
  <c r="O2416" i="1"/>
  <c r="E2416" i="1"/>
  <c r="U2415" i="1"/>
  <c r="T2415" i="1"/>
  <c r="S2415" i="1"/>
  <c r="Q2415" i="1"/>
  <c r="O2415" i="1"/>
  <c r="L2415" i="1"/>
  <c r="E2415" i="1"/>
  <c r="U2414" i="1"/>
  <c r="T2414" i="1"/>
  <c r="S2414" i="1"/>
  <c r="Q2414" i="1"/>
  <c r="P2414" i="1"/>
  <c r="O2414" i="1"/>
  <c r="M2414" i="1"/>
  <c r="L2414" i="1"/>
  <c r="K2414" i="1"/>
  <c r="E2414" i="1"/>
  <c r="N2414" i="1" s="1"/>
  <c r="U2413" i="1"/>
  <c r="T2413" i="1"/>
  <c r="S2413" i="1"/>
  <c r="Q2413" i="1"/>
  <c r="O2413" i="1"/>
  <c r="N2413" i="1"/>
  <c r="E2413" i="1"/>
  <c r="U2412" i="1"/>
  <c r="T2412" i="1"/>
  <c r="S2412" i="1"/>
  <c r="Q2412" i="1"/>
  <c r="O2412" i="1"/>
  <c r="E2412" i="1"/>
  <c r="U2411" i="1"/>
  <c r="T2411" i="1"/>
  <c r="S2411" i="1"/>
  <c r="Q2411" i="1"/>
  <c r="O2411" i="1"/>
  <c r="E2411" i="1"/>
  <c r="U2410" i="1"/>
  <c r="T2410" i="1"/>
  <c r="S2410" i="1"/>
  <c r="Q2410" i="1"/>
  <c r="O2410" i="1"/>
  <c r="E2410" i="1"/>
  <c r="L2410" i="1" s="1"/>
  <c r="U2409" i="1"/>
  <c r="T2409" i="1"/>
  <c r="S2409" i="1"/>
  <c r="Q2409" i="1"/>
  <c r="O2409" i="1"/>
  <c r="M2409" i="1"/>
  <c r="P2409" i="1" s="1"/>
  <c r="E2409" i="1"/>
  <c r="K2409" i="1" s="1"/>
  <c r="U2408" i="1"/>
  <c r="T2408" i="1"/>
  <c r="S2408" i="1"/>
  <c r="Q2408" i="1"/>
  <c r="P2408" i="1"/>
  <c r="O2408" i="1"/>
  <c r="M2408" i="1"/>
  <c r="E2408" i="1"/>
  <c r="U2407" i="1"/>
  <c r="T2407" i="1"/>
  <c r="S2407" i="1"/>
  <c r="Q2407" i="1"/>
  <c r="O2407" i="1"/>
  <c r="E2407" i="1"/>
  <c r="U2406" i="1"/>
  <c r="T2406" i="1"/>
  <c r="S2406" i="1"/>
  <c r="Q2406" i="1"/>
  <c r="O2406" i="1"/>
  <c r="K2406" i="1"/>
  <c r="E2406" i="1"/>
  <c r="U2405" i="1"/>
  <c r="T2405" i="1"/>
  <c r="S2405" i="1"/>
  <c r="Q2405" i="1"/>
  <c r="O2405" i="1"/>
  <c r="E2405" i="1"/>
  <c r="L2405" i="1" s="1"/>
  <c r="U2404" i="1"/>
  <c r="T2404" i="1"/>
  <c r="S2404" i="1"/>
  <c r="Q2404" i="1"/>
  <c r="O2404" i="1"/>
  <c r="K2404" i="1"/>
  <c r="E2404" i="1"/>
  <c r="N2404" i="1" s="1"/>
  <c r="U2403" i="1"/>
  <c r="T2403" i="1"/>
  <c r="S2403" i="1"/>
  <c r="Q2403" i="1"/>
  <c r="O2403" i="1"/>
  <c r="E2403" i="1"/>
  <c r="U2402" i="1"/>
  <c r="T2402" i="1"/>
  <c r="S2402" i="1"/>
  <c r="Q2402" i="1"/>
  <c r="O2402" i="1"/>
  <c r="E2402" i="1"/>
  <c r="U2401" i="1"/>
  <c r="T2401" i="1"/>
  <c r="S2401" i="1"/>
  <c r="Q2401" i="1"/>
  <c r="O2401" i="1"/>
  <c r="E2401" i="1"/>
  <c r="U2400" i="1"/>
  <c r="T2400" i="1"/>
  <c r="S2400" i="1"/>
  <c r="Q2400" i="1"/>
  <c r="O2400" i="1"/>
  <c r="E2400" i="1"/>
  <c r="U2399" i="1"/>
  <c r="T2399" i="1"/>
  <c r="S2399" i="1"/>
  <c r="Q2399" i="1"/>
  <c r="O2399" i="1"/>
  <c r="K2399" i="1"/>
  <c r="E2399" i="1"/>
  <c r="N2399" i="1" s="1"/>
  <c r="U2398" i="1"/>
  <c r="T2398" i="1"/>
  <c r="S2398" i="1"/>
  <c r="Q2398" i="1"/>
  <c r="O2398" i="1"/>
  <c r="E2398" i="1"/>
  <c r="N2398" i="1" s="1"/>
  <c r="U2397" i="1"/>
  <c r="T2397" i="1"/>
  <c r="S2397" i="1"/>
  <c r="Q2397" i="1"/>
  <c r="O2397" i="1"/>
  <c r="N2397" i="1"/>
  <c r="M2397" i="1"/>
  <c r="P2397" i="1" s="1"/>
  <c r="E2397" i="1"/>
  <c r="L2397" i="1" s="1"/>
  <c r="U2396" i="1"/>
  <c r="T2396" i="1"/>
  <c r="S2396" i="1"/>
  <c r="Q2396" i="1"/>
  <c r="O2396" i="1"/>
  <c r="N2396" i="1"/>
  <c r="M2396" i="1"/>
  <c r="P2396" i="1" s="1"/>
  <c r="E2396" i="1"/>
  <c r="L2396" i="1" s="1"/>
  <c r="U2395" i="1"/>
  <c r="T2395" i="1"/>
  <c r="S2395" i="1"/>
  <c r="Q2395" i="1"/>
  <c r="O2395" i="1"/>
  <c r="L2395" i="1"/>
  <c r="E2395" i="1"/>
  <c r="U2394" i="1"/>
  <c r="T2394" i="1"/>
  <c r="S2394" i="1"/>
  <c r="Q2394" i="1"/>
  <c r="O2394" i="1"/>
  <c r="E2394" i="1"/>
  <c r="N2394" i="1" s="1"/>
  <c r="U2393" i="1"/>
  <c r="T2393" i="1"/>
  <c r="S2393" i="1"/>
  <c r="Q2393" i="1"/>
  <c r="O2393" i="1"/>
  <c r="N2393" i="1"/>
  <c r="K2393" i="1"/>
  <c r="E2393" i="1"/>
  <c r="M2393" i="1" s="1"/>
  <c r="U2392" i="1"/>
  <c r="T2392" i="1"/>
  <c r="S2392" i="1"/>
  <c r="Q2392" i="1"/>
  <c r="O2392" i="1"/>
  <c r="M2392" i="1"/>
  <c r="E2392" i="1"/>
  <c r="K2392" i="1" s="1"/>
  <c r="U2391" i="1"/>
  <c r="T2391" i="1"/>
  <c r="S2391" i="1"/>
  <c r="Q2391" i="1"/>
  <c r="O2391" i="1"/>
  <c r="E2391" i="1"/>
  <c r="M2391" i="1" s="1"/>
  <c r="R2391" i="1" s="1"/>
  <c r="U2390" i="1"/>
  <c r="T2390" i="1"/>
  <c r="S2390" i="1"/>
  <c r="Q2390" i="1"/>
  <c r="O2390" i="1"/>
  <c r="M2390" i="1"/>
  <c r="L2390" i="1"/>
  <c r="K2390" i="1"/>
  <c r="E2390" i="1"/>
  <c r="N2390" i="1" s="1"/>
  <c r="U2389" i="1"/>
  <c r="T2389" i="1"/>
  <c r="S2389" i="1"/>
  <c r="Q2389" i="1"/>
  <c r="O2389" i="1"/>
  <c r="E2389" i="1"/>
  <c r="U2388" i="1"/>
  <c r="T2388" i="1"/>
  <c r="S2388" i="1"/>
  <c r="Q2388" i="1"/>
  <c r="O2388" i="1"/>
  <c r="E2388" i="1"/>
  <c r="M2388" i="1" s="1"/>
  <c r="U2387" i="1"/>
  <c r="T2387" i="1"/>
  <c r="S2387" i="1"/>
  <c r="Q2387" i="1"/>
  <c r="O2387" i="1"/>
  <c r="E2387" i="1"/>
  <c r="U2386" i="1"/>
  <c r="T2386" i="1"/>
  <c r="S2386" i="1"/>
  <c r="Q2386" i="1"/>
  <c r="O2386" i="1"/>
  <c r="E2386" i="1"/>
  <c r="U2385" i="1"/>
  <c r="T2385" i="1"/>
  <c r="S2385" i="1"/>
  <c r="Q2385" i="1"/>
  <c r="O2385" i="1"/>
  <c r="E2385" i="1"/>
  <c r="L2385" i="1" s="1"/>
  <c r="U2384" i="1"/>
  <c r="T2384" i="1"/>
  <c r="S2384" i="1"/>
  <c r="Q2384" i="1"/>
  <c r="O2384" i="1"/>
  <c r="M2384" i="1"/>
  <c r="L2384" i="1"/>
  <c r="E2384" i="1"/>
  <c r="N2384" i="1" s="1"/>
  <c r="U2383" i="1"/>
  <c r="T2383" i="1"/>
  <c r="S2383" i="1"/>
  <c r="Q2383" i="1"/>
  <c r="O2383" i="1"/>
  <c r="E2383" i="1"/>
  <c r="N2383" i="1" s="1"/>
  <c r="U2382" i="1"/>
  <c r="T2382" i="1"/>
  <c r="S2382" i="1"/>
  <c r="Q2382" i="1"/>
  <c r="O2382" i="1"/>
  <c r="R2382" i="1" s="1"/>
  <c r="K2382" i="1"/>
  <c r="E2382" i="1"/>
  <c r="M2382" i="1" s="1"/>
  <c r="U2381" i="1"/>
  <c r="T2381" i="1"/>
  <c r="S2381" i="1"/>
  <c r="Q2381" i="1"/>
  <c r="O2381" i="1"/>
  <c r="E2381" i="1"/>
  <c r="L2381" i="1" s="1"/>
  <c r="U2380" i="1"/>
  <c r="T2380" i="1"/>
  <c r="S2380" i="1"/>
  <c r="Q2380" i="1"/>
  <c r="O2380" i="1"/>
  <c r="K2380" i="1"/>
  <c r="E2380" i="1"/>
  <c r="U2379" i="1"/>
  <c r="T2379" i="1"/>
  <c r="S2379" i="1"/>
  <c r="Q2379" i="1"/>
  <c r="O2379" i="1"/>
  <c r="N2379" i="1"/>
  <c r="M2379" i="1"/>
  <c r="R2379" i="1" s="1"/>
  <c r="E2379" i="1"/>
  <c r="K2379" i="1" s="1"/>
  <c r="U2378" i="1"/>
  <c r="T2378" i="1"/>
  <c r="S2378" i="1"/>
  <c r="Q2378" i="1"/>
  <c r="O2378" i="1"/>
  <c r="M2378" i="1"/>
  <c r="R2378" i="1" s="1"/>
  <c r="E2378" i="1"/>
  <c r="U2377" i="1"/>
  <c r="T2377" i="1"/>
  <c r="S2377" i="1"/>
  <c r="Q2377" i="1"/>
  <c r="O2377" i="1"/>
  <c r="N2377" i="1"/>
  <c r="E2377" i="1"/>
  <c r="L2377" i="1" s="1"/>
  <c r="U2376" i="1"/>
  <c r="T2376" i="1"/>
  <c r="S2376" i="1"/>
  <c r="Q2376" i="1"/>
  <c r="O2376" i="1"/>
  <c r="L2376" i="1"/>
  <c r="E2376" i="1"/>
  <c r="U2375" i="1"/>
  <c r="T2375" i="1"/>
  <c r="S2375" i="1"/>
  <c r="Q2375" i="1"/>
  <c r="O2375" i="1"/>
  <c r="E2375" i="1"/>
  <c r="U2374" i="1"/>
  <c r="T2374" i="1"/>
  <c r="S2374" i="1"/>
  <c r="Q2374" i="1"/>
  <c r="O2374" i="1"/>
  <c r="E2374" i="1"/>
  <c r="K2374" i="1" s="1"/>
  <c r="U2373" i="1"/>
  <c r="T2373" i="1"/>
  <c r="S2373" i="1"/>
  <c r="Q2373" i="1"/>
  <c r="O2373" i="1"/>
  <c r="E2373" i="1"/>
  <c r="U2372" i="1"/>
  <c r="T2372" i="1"/>
  <c r="S2372" i="1"/>
  <c r="R2372" i="1"/>
  <c r="Q2372" i="1"/>
  <c r="O2372" i="1"/>
  <c r="P2372" i="1" s="1"/>
  <c r="N2372" i="1"/>
  <c r="M2372" i="1"/>
  <c r="K2372" i="1"/>
  <c r="E2372" i="1"/>
  <c r="L2372" i="1" s="1"/>
  <c r="U2371" i="1"/>
  <c r="T2371" i="1"/>
  <c r="S2371" i="1"/>
  <c r="Q2371" i="1"/>
  <c r="O2371" i="1"/>
  <c r="E2371" i="1"/>
  <c r="K2371" i="1" s="1"/>
  <c r="U2370" i="1"/>
  <c r="T2370" i="1"/>
  <c r="S2370" i="1"/>
  <c r="Q2370" i="1"/>
  <c r="O2370" i="1"/>
  <c r="N2370" i="1"/>
  <c r="M2370" i="1"/>
  <c r="E2370" i="1"/>
  <c r="L2370" i="1" s="1"/>
  <c r="U2369" i="1"/>
  <c r="T2369" i="1"/>
  <c r="S2369" i="1"/>
  <c r="Q2369" i="1"/>
  <c r="O2369" i="1"/>
  <c r="M2369" i="1"/>
  <c r="E2369" i="1"/>
  <c r="U2368" i="1"/>
  <c r="T2368" i="1"/>
  <c r="S2368" i="1"/>
  <c r="Q2368" i="1"/>
  <c r="O2368" i="1"/>
  <c r="E2368" i="1"/>
  <c r="K2368" i="1" s="1"/>
  <c r="U2367" i="1"/>
  <c r="T2367" i="1"/>
  <c r="S2367" i="1"/>
  <c r="Q2367" i="1"/>
  <c r="O2367" i="1"/>
  <c r="N2367" i="1"/>
  <c r="M2367" i="1"/>
  <c r="R2367" i="1" s="1"/>
  <c r="E2367" i="1"/>
  <c r="L2367" i="1" s="1"/>
  <c r="U2366" i="1"/>
  <c r="T2366" i="1"/>
  <c r="S2366" i="1"/>
  <c r="Q2366" i="1"/>
  <c r="O2366" i="1"/>
  <c r="M2366" i="1"/>
  <c r="R2366" i="1" s="1"/>
  <c r="L2366" i="1"/>
  <c r="E2366" i="1"/>
  <c r="U2365" i="1"/>
  <c r="T2365" i="1"/>
  <c r="S2365" i="1"/>
  <c r="Q2365" i="1"/>
  <c r="O2365" i="1"/>
  <c r="M2365" i="1"/>
  <c r="E2365" i="1"/>
  <c r="N2365" i="1" s="1"/>
  <c r="U2364" i="1"/>
  <c r="T2364" i="1"/>
  <c r="S2364" i="1"/>
  <c r="Q2364" i="1"/>
  <c r="O2364" i="1"/>
  <c r="E2364" i="1"/>
  <c r="U2363" i="1"/>
  <c r="T2363" i="1"/>
  <c r="S2363" i="1"/>
  <c r="Q2363" i="1"/>
  <c r="O2363" i="1"/>
  <c r="E2363" i="1"/>
  <c r="U2362" i="1"/>
  <c r="T2362" i="1"/>
  <c r="S2362" i="1"/>
  <c r="Q2362" i="1"/>
  <c r="O2362" i="1"/>
  <c r="E2362" i="1"/>
  <c r="N2362" i="1" s="1"/>
  <c r="U2361" i="1"/>
  <c r="T2361" i="1"/>
  <c r="S2361" i="1"/>
  <c r="Q2361" i="1"/>
  <c r="O2361" i="1"/>
  <c r="N2361" i="1"/>
  <c r="K2361" i="1"/>
  <c r="E2361" i="1"/>
  <c r="U2360" i="1"/>
  <c r="T2360" i="1"/>
  <c r="S2360" i="1"/>
  <c r="Q2360" i="1"/>
  <c r="O2360" i="1"/>
  <c r="N2360" i="1"/>
  <c r="M2360" i="1"/>
  <c r="L2360" i="1"/>
  <c r="K2360" i="1"/>
  <c r="E2360" i="1"/>
  <c r="U2359" i="1"/>
  <c r="T2359" i="1"/>
  <c r="S2359" i="1"/>
  <c r="Q2359" i="1"/>
  <c r="O2359" i="1"/>
  <c r="N2359" i="1"/>
  <c r="M2359" i="1"/>
  <c r="L2359" i="1"/>
  <c r="K2359" i="1"/>
  <c r="E2359" i="1"/>
  <c r="U2358" i="1"/>
  <c r="T2358" i="1"/>
  <c r="S2358" i="1"/>
  <c r="Q2358" i="1"/>
  <c r="O2358" i="1"/>
  <c r="N2358" i="1"/>
  <c r="M2358" i="1"/>
  <c r="L2358" i="1"/>
  <c r="K2358" i="1"/>
  <c r="E2358" i="1"/>
  <c r="U2357" i="1"/>
  <c r="T2357" i="1"/>
  <c r="S2357" i="1"/>
  <c r="Q2357" i="1"/>
  <c r="O2357" i="1"/>
  <c r="N2357" i="1"/>
  <c r="M2357" i="1"/>
  <c r="K2357" i="1"/>
  <c r="E2357" i="1"/>
  <c r="L2357" i="1" s="1"/>
  <c r="U2356" i="1"/>
  <c r="T2356" i="1"/>
  <c r="S2356" i="1"/>
  <c r="Q2356" i="1"/>
  <c r="O2356" i="1"/>
  <c r="R2356" i="1" s="1"/>
  <c r="N2356" i="1"/>
  <c r="M2356" i="1"/>
  <c r="L2356" i="1"/>
  <c r="K2356" i="1"/>
  <c r="E2356" i="1"/>
  <c r="U2355" i="1"/>
  <c r="T2355" i="1"/>
  <c r="S2355" i="1"/>
  <c r="Q2355" i="1"/>
  <c r="O2355" i="1"/>
  <c r="L2355" i="1"/>
  <c r="E2355" i="1"/>
  <c r="U2354" i="1"/>
  <c r="T2354" i="1"/>
  <c r="S2354" i="1"/>
  <c r="Q2354" i="1"/>
  <c r="O2354" i="1"/>
  <c r="E2354" i="1"/>
  <c r="U2353" i="1"/>
  <c r="T2353" i="1"/>
  <c r="S2353" i="1"/>
  <c r="Q2353" i="1"/>
  <c r="O2353" i="1"/>
  <c r="N2353" i="1"/>
  <c r="E2353" i="1"/>
  <c r="K2353" i="1" s="1"/>
  <c r="U2352" i="1"/>
  <c r="T2352" i="1"/>
  <c r="S2352" i="1"/>
  <c r="Q2352" i="1"/>
  <c r="O2352" i="1"/>
  <c r="N2352" i="1"/>
  <c r="M2352" i="1"/>
  <c r="K2352" i="1"/>
  <c r="E2352" i="1"/>
  <c r="L2352" i="1" s="1"/>
  <c r="U2351" i="1"/>
  <c r="T2351" i="1"/>
  <c r="S2351" i="1"/>
  <c r="Q2351" i="1"/>
  <c r="O2351" i="1"/>
  <c r="E2351" i="1"/>
  <c r="L2351" i="1" s="1"/>
  <c r="U2350" i="1"/>
  <c r="T2350" i="1"/>
  <c r="S2350" i="1"/>
  <c r="Q2350" i="1"/>
  <c r="O2350" i="1"/>
  <c r="N2350" i="1"/>
  <c r="E2350" i="1"/>
  <c r="K2350" i="1" s="1"/>
  <c r="U2349" i="1"/>
  <c r="T2349" i="1"/>
  <c r="S2349" i="1"/>
  <c r="Q2349" i="1"/>
  <c r="O2349" i="1"/>
  <c r="N2349" i="1"/>
  <c r="M2349" i="1"/>
  <c r="K2349" i="1"/>
  <c r="E2349" i="1"/>
  <c r="L2349" i="1" s="1"/>
  <c r="U2348" i="1"/>
  <c r="T2348" i="1"/>
  <c r="S2348" i="1"/>
  <c r="Q2348" i="1"/>
  <c r="O2348" i="1"/>
  <c r="E2348" i="1"/>
  <c r="N2348" i="1" s="1"/>
  <c r="U2347" i="1"/>
  <c r="T2347" i="1"/>
  <c r="S2347" i="1"/>
  <c r="Q2347" i="1"/>
  <c r="O2347" i="1"/>
  <c r="E2347" i="1"/>
  <c r="U2346" i="1"/>
  <c r="T2346" i="1"/>
  <c r="S2346" i="1"/>
  <c r="Q2346" i="1"/>
  <c r="O2346" i="1"/>
  <c r="N2346" i="1"/>
  <c r="M2346" i="1"/>
  <c r="E2346" i="1"/>
  <c r="K2346" i="1" s="1"/>
  <c r="U2345" i="1"/>
  <c r="T2345" i="1"/>
  <c r="S2345" i="1"/>
  <c r="Q2345" i="1"/>
  <c r="O2345" i="1"/>
  <c r="M2345" i="1"/>
  <c r="E2345" i="1"/>
  <c r="U2344" i="1"/>
  <c r="T2344" i="1"/>
  <c r="S2344" i="1"/>
  <c r="Q2344" i="1"/>
  <c r="O2344" i="1"/>
  <c r="M2344" i="1"/>
  <c r="L2344" i="1"/>
  <c r="K2344" i="1"/>
  <c r="E2344" i="1"/>
  <c r="N2344" i="1" s="1"/>
  <c r="U2343" i="1"/>
  <c r="T2343" i="1"/>
  <c r="S2343" i="1"/>
  <c r="Q2343" i="1"/>
  <c r="O2343" i="1"/>
  <c r="E2343" i="1"/>
  <c r="M2343" i="1" s="1"/>
  <c r="U2342" i="1"/>
  <c r="T2342" i="1"/>
  <c r="S2342" i="1"/>
  <c r="Q2342" i="1"/>
  <c r="O2342" i="1"/>
  <c r="N2342" i="1"/>
  <c r="E2342" i="1"/>
  <c r="U2341" i="1"/>
  <c r="T2341" i="1"/>
  <c r="S2341" i="1"/>
  <c r="Q2341" i="1"/>
  <c r="O2341" i="1"/>
  <c r="E2341" i="1"/>
  <c r="U2340" i="1"/>
  <c r="T2340" i="1"/>
  <c r="S2340" i="1"/>
  <c r="Q2340" i="1"/>
  <c r="O2340" i="1"/>
  <c r="N2340" i="1"/>
  <c r="M2340" i="1"/>
  <c r="L2340" i="1"/>
  <c r="E2340" i="1"/>
  <c r="K2340" i="1" s="1"/>
  <c r="U2339" i="1"/>
  <c r="T2339" i="1"/>
  <c r="S2339" i="1"/>
  <c r="Q2339" i="1"/>
  <c r="O2339" i="1"/>
  <c r="E2339" i="1"/>
  <c r="U2338" i="1"/>
  <c r="T2338" i="1"/>
  <c r="S2338" i="1"/>
  <c r="Q2338" i="1"/>
  <c r="O2338" i="1"/>
  <c r="E2338" i="1"/>
  <c r="U2337" i="1"/>
  <c r="T2337" i="1"/>
  <c r="S2337" i="1"/>
  <c r="Q2337" i="1"/>
  <c r="O2337" i="1"/>
  <c r="E2337" i="1"/>
  <c r="U2336" i="1"/>
  <c r="T2336" i="1"/>
  <c r="S2336" i="1"/>
  <c r="Q2336" i="1"/>
  <c r="O2336" i="1"/>
  <c r="P2336" i="1" s="1"/>
  <c r="M2336" i="1"/>
  <c r="L2336" i="1"/>
  <c r="E2336" i="1"/>
  <c r="U2335" i="1"/>
  <c r="T2335" i="1"/>
  <c r="S2335" i="1"/>
  <c r="Q2335" i="1"/>
  <c r="O2335" i="1"/>
  <c r="E2335" i="1"/>
  <c r="U2334" i="1"/>
  <c r="T2334" i="1"/>
  <c r="S2334" i="1"/>
  <c r="Q2334" i="1"/>
  <c r="O2334" i="1"/>
  <c r="E2334" i="1"/>
  <c r="N2334" i="1" s="1"/>
  <c r="U2333" i="1"/>
  <c r="T2333" i="1"/>
  <c r="S2333" i="1"/>
  <c r="R2333" i="1"/>
  <c r="Q2333" i="1"/>
  <c r="O2333" i="1"/>
  <c r="M2333" i="1"/>
  <c r="L2333" i="1"/>
  <c r="E2333" i="1"/>
  <c r="N2333" i="1" s="1"/>
  <c r="U2332" i="1"/>
  <c r="T2332" i="1"/>
  <c r="S2332" i="1"/>
  <c r="Q2332" i="1"/>
  <c r="O2332" i="1"/>
  <c r="N2332" i="1"/>
  <c r="M2332" i="1"/>
  <c r="E2332" i="1"/>
  <c r="L2332" i="1" s="1"/>
  <c r="U2331" i="1"/>
  <c r="T2331" i="1"/>
  <c r="S2331" i="1"/>
  <c r="Q2331" i="1"/>
  <c r="O2331" i="1"/>
  <c r="E2331" i="1"/>
  <c r="L2331" i="1" s="1"/>
  <c r="U2330" i="1"/>
  <c r="T2330" i="1"/>
  <c r="S2330" i="1"/>
  <c r="Q2330" i="1"/>
  <c r="O2330" i="1"/>
  <c r="M2330" i="1"/>
  <c r="E2330" i="1"/>
  <c r="U2329" i="1"/>
  <c r="T2329" i="1"/>
  <c r="S2329" i="1"/>
  <c r="Q2329" i="1"/>
  <c r="O2329" i="1"/>
  <c r="L2329" i="1"/>
  <c r="E2329" i="1"/>
  <c r="M2329" i="1" s="1"/>
  <c r="U2328" i="1"/>
  <c r="T2328" i="1"/>
  <c r="S2328" i="1"/>
  <c r="Q2328" i="1"/>
  <c r="O2328" i="1"/>
  <c r="E2328" i="1"/>
  <c r="U2327" i="1"/>
  <c r="T2327" i="1"/>
  <c r="S2327" i="1"/>
  <c r="Q2327" i="1"/>
  <c r="O2327" i="1"/>
  <c r="E2327" i="1"/>
  <c r="K2327" i="1" s="1"/>
  <c r="U2326" i="1"/>
  <c r="T2326" i="1"/>
  <c r="S2326" i="1"/>
  <c r="Q2326" i="1"/>
  <c r="O2326" i="1"/>
  <c r="E2326" i="1"/>
  <c r="U2325" i="1"/>
  <c r="T2325" i="1"/>
  <c r="S2325" i="1"/>
  <c r="Q2325" i="1"/>
  <c r="O2325" i="1"/>
  <c r="L2325" i="1"/>
  <c r="K2325" i="1"/>
  <c r="E2325" i="1"/>
  <c r="U2324" i="1"/>
  <c r="T2324" i="1"/>
  <c r="S2324" i="1"/>
  <c r="Q2324" i="1"/>
  <c r="O2324" i="1"/>
  <c r="E2324" i="1"/>
  <c r="N2324" i="1" s="1"/>
  <c r="U2323" i="1"/>
  <c r="T2323" i="1"/>
  <c r="S2323" i="1"/>
  <c r="Q2323" i="1"/>
  <c r="O2323" i="1"/>
  <c r="E2323" i="1"/>
  <c r="U2322" i="1"/>
  <c r="T2322" i="1"/>
  <c r="S2322" i="1"/>
  <c r="Q2322" i="1"/>
  <c r="O2322" i="1"/>
  <c r="N2322" i="1"/>
  <c r="K2322" i="1"/>
  <c r="E2322" i="1"/>
  <c r="L2322" i="1" s="1"/>
  <c r="U2321" i="1"/>
  <c r="T2321" i="1"/>
  <c r="S2321" i="1"/>
  <c r="Q2321" i="1"/>
  <c r="O2321" i="1"/>
  <c r="R2321" i="1" s="1"/>
  <c r="E2321" i="1"/>
  <c r="M2321" i="1" s="1"/>
  <c r="U2320" i="1"/>
  <c r="T2320" i="1"/>
  <c r="S2320" i="1"/>
  <c r="Q2320" i="1"/>
  <c r="O2320" i="1"/>
  <c r="N2320" i="1"/>
  <c r="E2320" i="1"/>
  <c r="U2319" i="1"/>
  <c r="T2319" i="1"/>
  <c r="S2319" i="1"/>
  <c r="Q2319" i="1"/>
  <c r="O2319" i="1"/>
  <c r="N2319" i="1"/>
  <c r="E2319" i="1"/>
  <c r="U2318" i="1"/>
  <c r="T2318" i="1"/>
  <c r="S2318" i="1"/>
  <c r="R2318" i="1"/>
  <c r="Q2318" i="1"/>
  <c r="O2318" i="1"/>
  <c r="M2318" i="1"/>
  <c r="L2318" i="1"/>
  <c r="K2318" i="1"/>
  <c r="E2318" i="1"/>
  <c r="N2318" i="1" s="1"/>
  <c r="U2317" i="1"/>
  <c r="T2317" i="1"/>
  <c r="S2317" i="1"/>
  <c r="Q2317" i="1"/>
  <c r="O2317" i="1"/>
  <c r="E2317" i="1"/>
  <c r="U2316" i="1"/>
  <c r="T2316" i="1"/>
  <c r="S2316" i="1"/>
  <c r="Q2316" i="1"/>
  <c r="O2316" i="1"/>
  <c r="N2316" i="1"/>
  <c r="M2316" i="1"/>
  <c r="L2316" i="1"/>
  <c r="K2316" i="1"/>
  <c r="E2316" i="1"/>
  <c r="U2315" i="1"/>
  <c r="T2315" i="1"/>
  <c r="S2315" i="1"/>
  <c r="Q2315" i="1"/>
  <c r="O2315" i="1"/>
  <c r="N2315" i="1"/>
  <c r="L2315" i="1"/>
  <c r="E2315" i="1"/>
  <c r="U2314" i="1"/>
  <c r="T2314" i="1"/>
  <c r="S2314" i="1"/>
  <c r="Q2314" i="1"/>
  <c r="O2314" i="1"/>
  <c r="L2314" i="1"/>
  <c r="K2314" i="1"/>
  <c r="E2314" i="1"/>
  <c r="U2313" i="1"/>
  <c r="T2313" i="1"/>
  <c r="S2313" i="1"/>
  <c r="Q2313" i="1"/>
  <c r="O2313" i="1"/>
  <c r="M2313" i="1"/>
  <c r="E2313" i="1"/>
  <c r="N2313" i="1" s="1"/>
  <c r="U2312" i="1"/>
  <c r="T2312" i="1"/>
  <c r="S2312" i="1"/>
  <c r="Q2312" i="1"/>
  <c r="O2312" i="1"/>
  <c r="E2312" i="1"/>
  <c r="U2311" i="1"/>
  <c r="T2311" i="1"/>
  <c r="S2311" i="1"/>
  <c r="Q2311" i="1"/>
  <c r="O2311" i="1"/>
  <c r="N2311" i="1"/>
  <c r="E2311" i="1"/>
  <c r="M2311" i="1" s="1"/>
  <c r="U2310" i="1"/>
  <c r="T2310" i="1"/>
  <c r="S2310" i="1"/>
  <c r="Q2310" i="1"/>
  <c r="O2310" i="1"/>
  <c r="E2310" i="1"/>
  <c r="K2310" i="1" s="1"/>
  <c r="U2309" i="1"/>
  <c r="T2309" i="1"/>
  <c r="S2309" i="1"/>
  <c r="Q2309" i="1"/>
  <c r="O2309" i="1"/>
  <c r="E2309" i="1"/>
  <c r="N2309" i="1" s="1"/>
  <c r="U2308" i="1"/>
  <c r="T2308" i="1"/>
  <c r="S2308" i="1"/>
  <c r="R2308" i="1"/>
  <c r="Q2308" i="1"/>
  <c r="O2308" i="1"/>
  <c r="P2308" i="1" s="1"/>
  <c r="E2308" i="1"/>
  <c r="M2308" i="1" s="1"/>
  <c r="U2307" i="1"/>
  <c r="T2307" i="1"/>
  <c r="S2307" i="1"/>
  <c r="Q2307" i="1"/>
  <c r="O2307" i="1"/>
  <c r="P2307" i="1" s="1"/>
  <c r="M2307" i="1"/>
  <c r="E2307" i="1"/>
  <c r="U2306" i="1"/>
  <c r="T2306" i="1"/>
  <c r="S2306" i="1"/>
  <c r="Q2306" i="1"/>
  <c r="O2306" i="1"/>
  <c r="N2306" i="1"/>
  <c r="E2306" i="1"/>
  <c r="U2305" i="1"/>
  <c r="T2305" i="1"/>
  <c r="S2305" i="1"/>
  <c r="Q2305" i="1"/>
  <c r="O2305" i="1"/>
  <c r="E2305" i="1"/>
  <c r="U2304" i="1"/>
  <c r="T2304" i="1"/>
  <c r="S2304" i="1"/>
  <c r="Q2304" i="1"/>
  <c r="O2304" i="1"/>
  <c r="E2304" i="1"/>
  <c r="L2304" i="1" s="1"/>
  <c r="U2303" i="1"/>
  <c r="T2303" i="1"/>
  <c r="S2303" i="1"/>
  <c r="Q2303" i="1"/>
  <c r="O2303" i="1"/>
  <c r="L2303" i="1"/>
  <c r="E2303" i="1"/>
  <c r="U2302" i="1"/>
  <c r="T2302" i="1"/>
  <c r="S2302" i="1"/>
  <c r="Q2302" i="1"/>
  <c r="O2302" i="1"/>
  <c r="N2302" i="1"/>
  <c r="K2302" i="1"/>
  <c r="E2302" i="1"/>
  <c r="U2301" i="1"/>
  <c r="T2301" i="1"/>
  <c r="S2301" i="1"/>
  <c r="Q2301" i="1"/>
  <c r="O2301" i="1"/>
  <c r="K2301" i="1"/>
  <c r="E2301" i="1"/>
  <c r="U2300" i="1"/>
  <c r="T2300" i="1"/>
  <c r="S2300" i="1"/>
  <c r="Q2300" i="1"/>
  <c r="O2300" i="1"/>
  <c r="E2300" i="1"/>
  <c r="U2299" i="1"/>
  <c r="T2299" i="1"/>
  <c r="S2299" i="1"/>
  <c r="Q2299" i="1"/>
  <c r="O2299" i="1"/>
  <c r="E2299" i="1"/>
  <c r="U2298" i="1"/>
  <c r="T2298" i="1"/>
  <c r="S2298" i="1"/>
  <c r="Q2298" i="1"/>
  <c r="O2298" i="1"/>
  <c r="M2298" i="1"/>
  <c r="L2298" i="1"/>
  <c r="E2298" i="1"/>
  <c r="U2297" i="1"/>
  <c r="T2297" i="1"/>
  <c r="S2297" i="1"/>
  <c r="Q2297" i="1"/>
  <c r="O2297" i="1"/>
  <c r="N2297" i="1"/>
  <c r="M2297" i="1"/>
  <c r="K2297" i="1"/>
  <c r="E2297" i="1"/>
  <c r="L2297" i="1" s="1"/>
  <c r="U2296" i="1"/>
  <c r="T2296" i="1"/>
  <c r="S2296" i="1"/>
  <c r="Q2296" i="1"/>
  <c r="O2296" i="1"/>
  <c r="P2296" i="1" s="1"/>
  <c r="K2296" i="1"/>
  <c r="E2296" i="1"/>
  <c r="M2296" i="1" s="1"/>
  <c r="U2295" i="1"/>
  <c r="T2295" i="1"/>
  <c r="S2295" i="1"/>
  <c r="Q2295" i="1"/>
  <c r="O2295" i="1"/>
  <c r="N2295" i="1"/>
  <c r="E2295" i="1"/>
  <c r="M2295" i="1" s="1"/>
  <c r="U2294" i="1"/>
  <c r="T2294" i="1"/>
  <c r="S2294" i="1"/>
  <c r="Q2294" i="1"/>
  <c r="O2294" i="1"/>
  <c r="E2294" i="1"/>
  <c r="L2294" i="1" s="1"/>
  <c r="U2293" i="1"/>
  <c r="T2293" i="1"/>
  <c r="S2293" i="1"/>
  <c r="Q2293" i="1"/>
  <c r="O2293" i="1"/>
  <c r="E2293" i="1"/>
  <c r="U2292" i="1"/>
  <c r="T2292" i="1"/>
  <c r="S2292" i="1"/>
  <c r="Q2292" i="1"/>
  <c r="O2292" i="1"/>
  <c r="E2292" i="1"/>
  <c r="U2291" i="1"/>
  <c r="T2291" i="1"/>
  <c r="S2291" i="1"/>
  <c r="Q2291" i="1"/>
  <c r="P2291" i="1"/>
  <c r="O2291" i="1"/>
  <c r="N2291" i="1"/>
  <c r="M2291" i="1"/>
  <c r="E2291" i="1"/>
  <c r="L2291" i="1" s="1"/>
  <c r="U2290" i="1"/>
  <c r="T2290" i="1"/>
  <c r="S2290" i="1"/>
  <c r="Q2290" i="1"/>
  <c r="O2290" i="1"/>
  <c r="E2290" i="1"/>
  <c r="U2289" i="1"/>
  <c r="T2289" i="1"/>
  <c r="S2289" i="1"/>
  <c r="Q2289" i="1"/>
  <c r="O2289" i="1"/>
  <c r="K2289" i="1"/>
  <c r="E2289" i="1"/>
  <c r="U2288" i="1"/>
  <c r="T2288" i="1"/>
  <c r="S2288" i="1"/>
  <c r="Q2288" i="1"/>
  <c r="O2288" i="1"/>
  <c r="E2288" i="1"/>
  <c r="U2287" i="1"/>
  <c r="T2287" i="1"/>
  <c r="S2287" i="1"/>
  <c r="Q2287" i="1"/>
  <c r="O2287" i="1"/>
  <c r="M2287" i="1"/>
  <c r="E2287" i="1"/>
  <c r="U2286" i="1"/>
  <c r="T2286" i="1"/>
  <c r="S2286" i="1"/>
  <c r="Q2286" i="1"/>
  <c r="O2286" i="1"/>
  <c r="N2286" i="1"/>
  <c r="M2286" i="1"/>
  <c r="L2286" i="1"/>
  <c r="E2286" i="1"/>
  <c r="K2286" i="1" s="1"/>
  <c r="U2285" i="1"/>
  <c r="T2285" i="1"/>
  <c r="S2285" i="1"/>
  <c r="Q2285" i="1"/>
  <c r="O2285" i="1"/>
  <c r="E2285" i="1"/>
  <c r="U2284" i="1"/>
  <c r="T2284" i="1"/>
  <c r="S2284" i="1"/>
  <c r="Q2284" i="1"/>
  <c r="O2284" i="1"/>
  <c r="E2284" i="1"/>
  <c r="U2283" i="1"/>
  <c r="T2283" i="1"/>
  <c r="S2283" i="1"/>
  <c r="Q2283" i="1"/>
  <c r="O2283" i="1"/>
  <c r="N2283" i="1"/>
  <c r="M2283" i="1"/>
  <c r="L2283" i="1"/>
  <c r="K2283" i="1"/>
  <c r="E2283" i="1"/>
  <c r="U2282" i="1"/>
  <c r="T2282" i="1"/>
  <c r="S2282" i="1"/>
  <c r="Q2282" i="1"/>
  <c r="O2282" i="1"/>
  <c r="K2282" i="1"/>
  <c r="E2282" i="1"/>
  <c r="U2281" i="1"/>
  <c r="T2281" i="1"/>
  <c r="S2281" i="1"/>
  <c r="Q2281" i="1"/>
  <c r="O2281" i="1"/>
  <c r="E2281" i="1"/>
  <c r="U2280" i="1"/>
  <c r="T2280" i="1"/>
  <c r="S2280" i="1"/>
  <c r="Q2280" i="1"/>
  <c r="O2280" i="1"/>
  <c r="N2280" i="1"/>
  <c r="M2280" i="1"/>
  <c r="L2280" i="1"/>
  <c r="K2280" i="1"/>
  <c r="E2280" i="1"/>
  <c r="U2279" i="1"/>
  <c r="T2279" i="1"/>
  <c r="S2279" i="1"/>
  <c r="Q2279" i="1"/>
  <c r="O2279" i="1"/>
  <c r="M2279" i="1"/>
  <c r="R2279" i="1" s="1"/>
  <c r="E2279" i="1"/>
  <c r="U2278" i="1"/>
  <c r="T2278" i="1"/>
  <c r="S2278" i="1"/>
  <c r="Q2278" i="1"/>
  <c r="O2278" i="1"/>
  <c r="E2278" i="1"/>
  <c r="U2277" i="1"/>
  <c r="T2277" i="1"/>
  <c r="S2277" i="1"/>
  <c r="Q2277" i="1"/>
  <c r="O2277" i="1"/>
  <c r="K2277" i="1"/>
  <c r="E2277" i="1"/>
  <c r="U2276" i="1"/>
  <c r="T2276" i="1"/>
  <c r="S2276" i="1"/>
  <c r="Q2276" i="1"/>
  <c r="O2276" i="1"/>
  <c r="M2276" i="1"/>
  <c r="L2276" i="1"/>
  <c r="E2276" i="1"/>
  <c r="U2275" i="1"/>
  <c r="T2275" i="1"/>
  <c r="S2275" i="1"/>
  <c r="Q2275" i="1"/>
  <c r="O2275" i="1"/>
  <c r="E2275" i="1"/>
  <c r="N2275" i="1" s="1"/>
  <c r="U2274" i="1"/>
  <c r="T2274" i="1"/>
  <c r="S2274" i="1"/>
  <c r="Q2274" i="1"/>
  <c r="O2274" i="1"/>
  <c r="E2274" i="1"/>
  <c r="U2273" i="1"/>
  <c r="T2273" i="1"/>
  <c r="S2273" i="1"/>
  <c r="Q2273" i="1"/>
  <c r="O2273" i="1"/>
  <c r="N2273" i="1"/>
  <c r="E2273" i="1"/>
  <c r="U2272" i="1"/>
  <c r="T2272" i="1"/>
  <c r="S2272" i="1"/>
  <c r="Q2272" i="1"/>
  <c r="O2272" i="1"/>
  <c r="N2272" i="1"/>
  <c r="K2272" i="1"/>
  <c r="E2272" i="1"/>
  <c r="L2272" i="1" s="1"/>
  <c r="U2271" i="1"/>
  <c r="T2271" i="1"/>
  <c r="S2271" i="1"/>
  <c r="Q2271" i="1"/>
  <c r="O2271" i="1"/>
  <c r="E2271" i="1"/>
  <c r="U2270" i="1"/>
  <c r="T2270" i="1"/>
  <c r="S2270" i="1"/>
  <c r="R2270" i="1"/>
  <c r="Q2270" i="1"/>
  <c r="O2270" i="1"/>
  <c r="E2270" i="1"/>
  <c r="M2270" i="1" s="1"/>
  <c r="U2269" i="1"/>
  <c r="T2269" i="1"/>
  <c r="S2269" i="1"/>
  <c r="Q2269" i="1"/>
  <c r="O2269" i="1"/>
  <c r="M2269" i="1"/>
  <c r="P2269" i="1" s="1"/>
  <c r="E2269" i="1"/>
  <c r="U2268" i="1"/>
  <c r="T2268" i="1"/>
  <c r="S2268" i="1"/>
  <c r="Q2268" i="1"/>
  <c r="O2268" i="1"/>
  <c r="L2268" i="1"/>
  <c r="K2268" i="1"/>
  <c r="E2268" i="1"/>
  <c r="U2267" i="1"/>
  <c r="T2267" i="1"/>
  <c r="S2267" i="1"/>
  <c r="Q2267" i="1"/>
  <c r="O2267" i="1"/>
  <c r="N2267" i="1"/>
  <c r="M2267" i="1"/>
  <c r="K2267" i="1"/>
  <c r="E2267" i="1"/>
  <c r="L2267" i="1" s="1"/>
  <c r="U2266" i="1"/>
  <c r="T2266" i="1"/>
  <c r="S2266" i="1"/>
  <c r="Q2266" i="1"/>
  <c r="O2266" i="1"/>
  <c r="E2266" i="1"/>
  <c r="U2265" i="1"/>
  <c r="T2265" i="1"/>
  <c r="S2265" i="1"/>
  <c r="Q2265" i="1"/>
  <c r="O2265" i="1"/>
  <c r="N2265" i="1"/>
  <c r="E2265" i="1"/>
  <c r="U2264" i="1"/>
  <c r="T2264" i="1"/>
  <c r="S2264" i="1"/>
  <c r="Q2264" i="1"/>
  <c r="O2264" i="1"/>
  <c r="L2264" i="1"/>
  <c r="K2264" i="1"/>
  <c r="E2264" i="1"/>
  <c r="M2264" i="1" s="1"/>
  <c r="U2263" i="1"/>
  <c r="T2263" i="1"/>
  <c r="S2263" i="1"/>
  <c r="Q2263" i="1"/>
  <c r="O2263" i="1"/>
  <c r="E2263" i="1"/>
  <c r="U2262" i="1"/>
  <c r="T2262" i="1"/>
  <c r="S2262" i="1"/>
  <c r="Q2262" i="1"/>
  <c r="O2262" i="1"/>
  <c r="E2262" i="1"/>
  <c r="M2262" i="1" s="1"/>
  <c r="R2262" i="1" s="1"/>
  <c r="U2261" i="1"/>
  <c r="T2261" i="1"/>
  <c r="S2261" i="1"/>
  <c r="Q2261" i="1"/>
  <c r="O2261" i="1"/>
  <c r="E2261" i="1"/>
  <c r="U2260" i="1"/>
  <c r="T2260" i="1"/>
  <c r="S2260" i="1"/>
  <c r="Q2260" i="1"/>
  <c r="O2260" i="1"/>
  <c r="E2260" i="1"/>
  <c r="U2259" i="1"/>
  <c r="T2259" i="1"/>
  <c r="S2259" i="1"/>
  <c r="Q2259" i="1"/>
  <c r="O2259" i="1"/>
  <c r="N2259" i="1"/>
  <c r="M2259" i="1"/>
  <c r="L2259" i="1"/>
  <c r="E2259" i="1"/>
  <c r="K2259" i="1" s="1"/>
  <c r="U2258" i="1"/>
  <c r="T2258" i="1"/>
  <c r="S2258" i="1"/>
  <c r="Q2258" i="1"/>
  <c r="O2258" i="1"/>
  <c r="E2258" i="1"/>
  <c r="U2257" i="1"/>
  <c r="T2257" i="1"/>
  <c r="S2257" i="1"/>
  <c r="Q2257" i="1"/>
  <c r="O2257" i="1"/>
  <c r="N2257" i="1"/>
  <c r="M2257" i="1"/>
  <c r="E2257" i="1"/>
  <c r="U2256" i="1"/>
  <c r="T2256" i="1"/>
  <c r="S2256" i="1"/>
  <c r="Q2256" i="1"/>
  <c r="O2256" i="1"/>
  <c r="E2256" i="1"/>
  <c r="U2255" i="1"/>
  <c r="T2255" i="1"/>
  <c r="S2255" i="1"/>
  <c r="Q2255" i="1"/>
  <c r="O2255" i="1"/>
  <c r="L2255" i="1"/>
  <c r="E2255" i="1"/>
  <c r="U2254" i="1"/>
  <c r="T2254" i="1"/>
  <c r="S2254" i="1"/>
  <c r="Q2254" i="1"/>
  <c r="O2254" i="1"/>
  <c r="L2254" i="1"/>
  <c r="E2254" i="1"/>
  <c r="N2254" i="1" s="1"/>
  <c r="U2253" i="1"/>
  <c r="T2253" i="1"/>
  <c r="S2253" i="1"/>
  <c r="Q2253" i="1"/>
  <c r="O2253" i="1"/>
  <c r="E2253" i="1"/>
  <c r="N2253" i="1" s="1"/>
  <c r="U2252" i="1"/>
  <c r="T2252" i="1"/>
  <c r="S2252" i="1"/>
  <c r="Q2252" i="1"/>
  <c r="O2252" i="1"/>
  <c r="E2252" i="1"/>
  <c r="U2251" i="1"/>
  <c r="T2251" i="1"/>
  <c r="S2251" i="1"/>
  <c r="Q2251" i="1"/>
  <c r="O2251" i="1"/>
  <c r="E2251" i="1"/>
  <c r="U2250" i="1"/>
  <c r="T2250" i="1"/>
  <c r="S2250" i="1"/>
  <c r="Q2250" i="1"/>
  <c r="O2250" i="1"/>
  <c r="E2250" i="1"/>
  <c r="K2250" i="1" s="1"/>
  <c r="U2249" i="1"/>
  <c r="T2249" i="1"/>
  <c r="S2249" i="1"/>
  <c r="Q2249" i="1"/>
  <c r="O2249" i="1"/>
  <c r="E2249" i="1"/>
  <c r="U2248" i="1"/>
  <c r="T2248" i="1"/>
  <c r="S2248" i="1"/>
  <c r="Q2248" i="1"/>
  <c r="O2248" i="1"/>
  <c r="E2248" i="1"/>
  <c r="U2247" i="1"/>
  <c r="T2247" i="1"/>
  <c r="S2247" i="1"/>
  <c r="Q2247" i="1"/>
  <c r="O2247" i="1"/>
  <c r="M2247" i="1"/>
  <c r="R2247" i="1" s="1"/>
  <c r="E2247" i="1"/>
  <c r="U2246" i="1"/>
  <c r="T2246" i="1"/>
  <c r="S2246" i="1"/>
  <c r="Q2246" i="1"/>
  <c r="O2246" i="1"/>
  <c r="E2246" i="1"/>
  <c r="K2246" i="1" s="1"/>
  <c r="U2245" i="1"/>
  <c r="T2245" i="1"/>
  <c r="S2245" i="1"/>
  <c r="R2245" i="1"/>
  <c r="Q2245" i="1"/>
  <c r="O2245" i="1"/>
  <c r="M2245" i="1"/>
  <c r="L2245" i="1"/>
  <c r="K2245" i="1"/>
  <c r="E2245" i="1"/>
  <c r="N2245" i="1" s="1"/>
  <c r="U2244" i="1"/>
  <c r="T2244" i="1"/>
  <c r="S2244" i="1"/>
  <c r="Q2244" i="1"/>
  <c r="O2244" i="1"/>
  <c r="E2244" i="1"/>
  <c r="U2243" i="1"/>
  <c r="T2243" i="1"/>
  <c r="S2243" i="1"/>
  <c r="Q2243" i="1"/>
  <c r="O2243" i="1"/>
  <c r="L2243" i="1"/>
  <c r="E2243" i="1"/>
  <c r="N2243" i="1" s="1"/>
  <c r="U2242" i="1"/>
  <c r="T2242" i="1"/>
  <c r="S2242" i="1"/>
  <c r="Q2242" i="1"/>
  <c r="O2242" i="1"/>
  <c r="E2242" i="1"/>
  <c r="U2241" i="1"/>
  <c r="T2241" i="1"/>
  <c r="S2241" i="1"/>
  <c r="Q2241" i="1"/>
  <c r="O2241" i="1"/>
  <c r="E2241" i="1"/>
  <c r="U2240" i="1"/>
  <c r="T2240" i="1"/>
  <c r="S2240" i="1"/>
  <c r="Q2240" i="1"/>
  <c r="O2240" i="1"/>
  <c r="E2240" i="1"/>
  <c r="U2239" i="1"/>
  <c r="T2239" i="1"/>
  <c r="S2239" i="1"/>
  <c r="Q2239" i="1"/>
  <c r="O2239" i="1"/>
  <c r="E2239" i="1"/>
  <c r="U2238" i="1"/>
  <c r="T2238" i="1"/>
  <c r="S2238" i="1"/>
  <c r="Q2238" i="1"/>
  <c r="O2238" i="1"/>
  <c r="E2238" i="1"/>
  <c r="U2237" i="1"/>
  <c r="T2237" i="1"/>
  <c r="S2237" i="1"/>
  <c r="Q2237" i="1"/>
  <c r="O2237" i="1"/>
  <c r="M2237" i="1"/>
  <c r="K2237" i="1"/>
  <c r="E2237" i="1"/>
  <c r="U2236" i="1"/>
  <c r="T2236" i="1"/>
  <c r="S2236" i="1"/>
  <c r="Q2236" i="1"/>
  <c r="O2236" i="1"/>
  <c r="M2236" i="1"/>
  <c r="R2236" i="1" s="1"/>
  <c r="E2236" i="1"/>
  <c r="U2235" i="1"/>
  <c r="T2235" i="1"/>
  <c r="S2235" i="1"/>
  <c r="Q2235" i="1"/>
  <c r="O2235" i="1"/>
  <c r="E2235" i="1"/>
  <c r="U2234" i="1"/>
  <c r="T2234" i="1"/>
  <c r="S2234" i="1"/>
  <c r="Q2234" i="1"/>
  <c r="O2234" i="1"/>
  <c r="E2234" i="1"/>
  <c r="U2233" i="1"/>
  <c r="T2233" i="1"/>
  <c r="S2233" i="1"/>
  <c r="Q2233" i="1"/>
  <c r="O2233" i="1"/>
  <c r="M2233" i="1"/>
  <c r="K2233" i="1"/>
  <c r="E2233" i="1"/>
  <c r="N2233" i="1" s="1"/>
  <c r="U2232" i="1"/>
  <c r="T2232" i="1"/>
  <c r="S2232" i="1"/>
  <c r="Q2232" i="1"/>
  <c r="O2232" i="1"/>
  <c r="E2232" i="1"/>
  <c r="U2231" i="1"/>
  <c r="T2231" i="1"/>
  <c r="S2231" i="1"/>
  <c r="Q2231" i="1"/>
  <c r="O2231" i="1"/>
  <c r="E2231" i="1"/>
  <c r="U2230" i="1"/>
  <c r="T2230" i="1"/>
  <c r="S2230" i="1"/>
  <c r="Q2230" i="1"/>
  <c r="O2230" i="1"/>
  <c r="E2230" i="1"/>
  <c r="U2229" i="1"/>
  <c r="T2229" i="1"/>
  <c r="S2229" i="1"/>
  <c r="Q2229" i="1"/>
  <c r="O2229" i="1"/>
  <c r="M2229" i="1"/>
  <c r="E2229" i="1"/>
  <c r="U2228" i="1"/>
  <c r="T2228" i="1"/>
  <c r="S2228" i="1"/>
  <c r="Q2228" i="1"/>
  <c r="O2228" i="1"/>
  <c r="E2228" i="1"/>
  <c r="K2228" i="1" s="1"/>
  <c r="U2227" i="1"/>
  <c r="T2227" i="1"/>
  <c r="S2227" i="1"/>
  <c r="Q2227" i="1"/>
  <c r="O2227" i="1"/>
  <c r="E2227" i="1"/>
  <c r="K2227" i="1" s="1"/>
  <c r="U2226" i="1"/>
  <c r="T2226" i="1"/>
  <c r="S2226" i="1"/>
  <c r="Q2226" i="1"/>
  <c r="O2226" i="1"/>
  <c r="E2226" i="1"/>
  <c r="M2226" i="1" s="1"/>
  <c r="U2225" i="1"/>
  <c r="T2225" i="1"/>
  <c r="S2225" i="1"/>
  <c r="Q2225" i="1"/>
  <c r="O2225" i="1"/>
  <c r="E2225" i="1"/>
  <c r="U2224" i="1"/>
  <c r="T2224" i="1"/>
  <c r="S2224" i="1"/>
  <c r="Q2224" i="1"/>
  <c r="O2224" i="1"/>
  <c r="E2224" i="1"/>
  <c r="M2224" i="1" s="1"/>
  <c r="U2223" i="1"/>
  <c r="T2223" i="1"/>
  <c r="S2223" i="1"/>
  <c r="Q2223" i="1"/>
  <c r="O2223" i="1"/>
  <c r="N2223" i="1"/>
  <c r="L2223" i="1"/>
  <c r="K2223" i="1"/>
  <c r="E2223" i="1"/>
  <c r="M2223" i="1" s="1"/>
  <c r="U2222" i="1"/>
  <c r="T2222" i="1"/>
  <c r="S2222" i="1"/>
  <c r="Q2222" i="1"/>
  <c r="O2222" i="1"/>
  <c r="E2222" i="1"/>
  <c r="L2222" i="1" s="1"/>
  <c r="U2221" i="1"/>
  <c r="T2221" i="1"/>
  <c r="S2221" i="1"/>
  <c r="Q2221" i="1"/>
  <c r="O2221" i="1"/>
  <c r="R2221" i="1" s="1"/>
  <c r="M2221" i="1"/>
  <c r="K2221" i="1"/>
  <c r="E2221" i="1"/>
  <c r="U2220" i="1"/>
  <c r="T2220" i="1"/>
  <c r="S2220" i="1"/>
  <c r="Q2220" i="1"/>
  <c r="O2220" i="1"/>
  <c r="E2220" i="1"/>
  <c r="K2220" i="1" s="1"/>
  <c r="U2219" i="1"/>
  <c r="T2219" i="1"/>
  <c r="S2219" i="1"/>
  <c r="Q2219" i="1"/>
  <c r="O2219" i="1"/>
  <c r="E2219" i="1"/>
  <c r="M2219" i="1" s="1"/>
  <c r="U2218" i="1"/>
  <c r="T2218" i="1"/>
  <c r="S2218" i="1"/>
  <c r="Q2218" i="1"/>
  <c r="O2218" i="1"/>
  <c r="R2218" i="1" s="1"/>
  <c r="M2218" i="1"/>
  <c r="K2218" i="1"/>
  <c r="E2218" i="1"/>
  <c r="U2217" i="1"/>
  <c r="T2217" i="1"/>
  <c r="S2217" i="1"/>
  <c r="Q2217" i="1"/>
  <c r="O2217" i="1"/>
  <c r="E2217" i="1"/>
  <c r="U2216" i="1"/>
  <c r="T2216" i="1"/>
  <c r="S2216" i="1"/>
  <c r="Q2216" i="1"/>
  <c r="O2216" i="1"/>
  <c r="R2216" i="1" s="1"/>
  <c r="N2216" i="1"/>
  <c r="M2216" i="1"/>
  <c r="L2216" i="1"/>
  <c r="K2216" i="1"/>
  <c r="E2216" i="1"/>
  <c r="U2215" i="1"/>
  <c r="T2215" i="1"/>
  <c r="S2215" i="1"/>
  <c r="Q2215" i="1"/>
  <c r="O2215" i="1"/>
  <c r="E2215" i="1"/>
  <c r="U2214" i="1"/>
  <c r="T2214" i="1"/>
  <c r="S2214" i="1"/>
  <c r="Q2214" i="1"/>
  <c r="O2214" i="1"/>
  <c r="E2214" i="1"/>
  <c r="K2214" i="1" s="1"/>
  <c r="U2213" i="1"/>
  <c r="T2213" i="1"/>
  <c r="S2213" i="1"/>
  <c r="Q2213" i="1"/>
  <c r="O2213" i="1"/>
  <c r="E2213" i="1"/>
  <c r="U2212" i="1"/>
  <c r="T2212" i="1"/>
  <c r="S2212" i="1"/>
  <c r="Q2212" i="1"/>
  <c r="O2212" i="1"/>
  <c r="E2212" i="1"/>
  <c r="U2211" i="1"/>
  <c r="T2211" i="1"/>
  <c r="S2211" i="1"/>
  <c r="Q2211" i="1"/>
  <c r="O2211" i="1"/>
  <c r="E2211" i="1"/>
  <c r="K2211" i="1" s="1"/>
  <c r="U2210" i="1"/>
  <c r="T2210" i="1"/>
  <c r="S2210" i="1"/>
  <c r="Q2210" i="1"/>
  <c r="O2210" i="1"/>
  <c r="E2210" i="1"/>
  <c r="M2210" i="1" s="1"/>
  <c r="R2210" i="1" s="1"/>
  <c r="U2209" i="1"/>
  <c r="T2209" i="1"/>
  <c r="S2209" i="1"/>
  <c r="Q2209" i="1"/>
  <c r="O2209" i="1"/>
  <c r="E2209" i="1"/>
  <c r="U2208" i="1"/>
  <c r="T2208" i="1"/>
  <c r="S2208" i="1"/>
  <c r="Q2208" i="1"/>
  <c r="O2208" i="1"/>
  <c r="N2208" i="1"/>
  <c r="L2208" i="1"/>
  <c r="E2208" i="1"/>
  <c r="U2207" i="1"/>
  <c r="T2207" i="1"/>
  <c r="S2207" i="1"/>
  <c r="Q2207" i="1"/>
  <c r="O2207" i="1"/>
  <c r="E2207" i="1"/>
  <c r="U2206" i="1"/>
  <c r="T2206" i="1"/>
  <c r="S2206" i="1"/>
  <c r="Q2206" i="1"/>
  <c r="O2206" i="1"/>
  <c r="K2206" i="1"/>
  <c r="E2206" i="1"/>
  <c r="U2205" i="1"/>
  <c r="T2205" i="1"/>
  <c r="S2205" i="1"/>
  <c r="Q2205" i="1"/>
  <c r="O2205" i="1"/>
  <c r="E2205" i="1"/>
  <c r="U2204" i="1"/>
  <c r="T2204" i="1"/>
  <c r="S2204" i="1"/>
  <c r="Q2204" i="1"/>
  <c r="O2204" i="1"/>
  <c r="E2204" i="1"/>
  <c r="U2203" i="1"/>
  <c r="T2203" i="1"/>
  <c r="S2203" i="1"/>
  <c r="Q2203" i="1"/>
  <c r="O2203" i="1"/>
  <c r="E2203" i="1"/>
  <c r="U2202" i="1"/>
  <c r="T2202" i="1"/>
  <c r="S2202" i="1"/>
  <c r="Q2202" i="1"/>
  <c r="O2202" i="1"/>
  <c r="E2202" i="1"/>
  <c r="U2201" i="1"/>
  <c r="T2201" i="1"/>
  <c r="S2201" i="1"/>
  <c r="Q2201" i="1"/>
  <c r="O2201" i="1"/>
  <c r="E2201" i="1"/>
  <c r="M2201" i="1" s="1"/>
  <c r="R2201" i="1" s="1"/>
  <c r="U2200" i="1"/>
  <c r="T2200" i="1"/>
  <c r="S2200" i="1"/>
  <c r="R2200" i="1"/>
  <c r="Q2200" i="1"/>
  <c r="O2200" i="1"/>
  <c r="M2200" i="1"/>
  <c r="K2200" i="1"/>
  <c r="E2200" i="1"/>
  <c r="L2200" i="1" s="1"/>
  <c r="U2199" i="1"/>
  <c r="T2199" i="1"/>
  <c r="S2199" i="1"/>
  <c r="Q2199" i="1"/>
  <c r="O2199" i="1"/>
  <c r="E2199" i="1"/>
  <c r="U2198" i="1"/>
  <c r="T2198" i="1"/>
  <c r="S2198" i="1"/>
  <c r="Q2198" i="1"/>
  <c r="O2198" i="1"/>
  <c r="E2198" i="1"/>
  <c r="N2198" i="1" s="1"/>
  <c r="U2197" i="1"/>
  <c r="T2197" i="1"/>
  <c r="S2197" i="1"/>
  <c r="Q2197" i="1"/>
  <c r="O2197" i="1"/>
  <c r="N2197" i="1"/>
  <c r="M2197" i="1"/>
  <c r="P2197" i="1" s="1"/>
  <c r="K2197" i="1"/>
  <c r="E2197" i="1"/>
  <c r="L2197" i="1" s="1"/>
  <c r="U2196" i="1"/>
  <c r="T2196" i="1"/>
  <c r="S2196" i="1"/>
  <c r="Q2196" i="1"/>
  <c r="O2196" i="1"/>
  <c r="M2196" i="1"/>
  <c r="K2196" i="1"/>
  <c r="E2196" i="1"/>
  <c r="U2195" i="1"/>
  <c r="T2195" i="1"/>
  <c r="S2195" i="1"/>
  <c r="Q2195" i="1"/>
  <c r="O2195" i="1"/>
  <c r="E2195" i="1"/>
  <c r="U2194" i="1"/>
  <c r="T2194" i="1"/>
  <c r="S2194" i="1"/>
  <c r="R2194" i="1"/>
  <c r="Q2194" i="1"/>
  <c r="O2194" i="1"/>
  <c r="N2194" i="1"/>
  <c r="L2194" i="1"/>
  <c r="E2194" i="1"/>
  <c r="M2194" i="1" s="1"/>
  <c r="U2193" i="1"/>
  <c r="T2193" i="1"/>
  <c r="S2193" i="1"/>
  <c r="Q2193" i="1"/>
  <c r="O2193" i="1"/>
  <c r="E2193" i="1"/>
  <c r="L2193" i="1" s="1"/>
  <c r="U2192" i="1"/>
  <c r="T2192" i="1"/>
  <c r="S2192" i="1"/>
  <c r="Q2192" i="1"/>
  <c r="O2192" i="1"/>
  <c r="E2192" i="1"/>
  <c r="K2192" i="1" s="1"/>
  <c r="U2191" i="1"/>
  <c r="T2191" i="1"/>
  <c r="S2191" i="1"/>
  <c r="Q2191" i="1"/>
  <c r="O2191" i="1"/>
  <c r="E2191" i="1"/>
  <c r="U2190" i="1"/>
  <c r="T2190" i="1"/>
  <c r="S2190" i="1"/>
  <c r="Q2190" i="1"/>
  <c r="O2190" i="1"/>
  <c r="E2190" i="1"/>
  <c r="U2189" i="1"/>
  <c r="T2189" i="1"/>
  <c r="S2189" i="1"/>
  <c r="Q2189" i="1"/>
  <c r="O2189" i="1"/>
  <c r="E2189" i="1"/>
  <c r="U2188" i="1"/>
  <c r="T2188" i="1"/>
  <c r="S2188" i="1"/>
  <c r="Q2188" i="1"/>
  <c r="O2188" i="1"/>
  <c r="N2188" i="1"/>
  <c r="E2188" i="1"/>
  <c r="U2187" i="1"/>
  <c r="T2187" i="1"/>
  <c r="S2187" i="1"/>
  <c r="Q2187" i="1"/>
  <c r="O2187" i="1"/>
  <c r="E2187" i="1"/>
  <c r="U2186" i="1"/>
  <c r="T2186" i="1"/>
  <c r="S2186" i="1"/>
  <c r="Q2186" i="1"/>
  <c r="O2186" i="1"/>
  <c r="N2186" i="1"/>
  <c r="M2186" i="1"/>
  <c r="K2186" i="1"/>
  <c r="E2186" i="1"/>
  <c r="L2186" i="1" s="1"/>
  <c r="U2185" i="1"/>
  <c r="T2185" i="1"/>
  <c r="S2185" i="1"/>
  <c r="Q2185" i="1"/>
  <c r="O2185" i="1"/>
  <c r="E2185" i="1"/>
  <c r="U2184" i="1"/>
  <c r="T2184" i="1"/>
  <c r="S2184" i="1"/>
  <c r="Q2184" i="1"/>
  <c r="O2184" i="1"/>
  <c r="M2184" i="1"/>
  <c r="L2184" i="1"/>
  <c r="K2184" i="1"/>
  <c r="E2184" i="1"/>
  <c r="N2184" i="1" s="1"/>
  <c r="U2183" i="1"/>
  <c r="T2183" i="1"/>
  <c r="S2183" i="1"/>
  <c r="Q2183" i="1"/>
  <c r="O2183" i="1"/>
  <c r="E2183" i="1"/>
  <c r="M2183" i="1" s="1"/>
  <c r="U2182" i="1"/>
  <c r="T2182" i="1"/>
  <c r="S2182" i="1"/>
  <c r="Q2182" i="1"/>
  <c r="O2182" i="1"/>
  <c r="L2182" i="1"/>
  <c r="E2182" i="1"/>
  <c r="U2181" i="1"/>
  <c r="T2181" i="1"/>
  <c r="S2181" i="1"/>
  <c r="Q2181" i="1"/>
  <c r="O2181" i="1"/>
  <c r="E2181" i="1"/>
  <c r="U2180" i="1"/>
  <c r="T2180" i="1"/>
  <c r="S2180" i="1"/>
  <c r="Q2180" i="1"/>
  <c r="O2180" i="1"/>
  <c r="E2180" i="1"/>
  <c r="U2179" i="1"/>
  <c r="T2179" i="1"/>
  <c r="S2179" i="1"/>
  <c r="Q2179" i="1"/>
  <c r="O2179" i="1"/>
  <c r="L2179" i="1"/>
  <c r="E2179" i="1"/>
  <c r="N2179" i="1" s="1"/>
  <c r="U2178" i="1"/>
  <c r="T2178" i="1"/>
  <c r="S2178" i="1"/>
  <c r="Q2178" i="1"/>
  <c r="O2178" i="1"/>
  <c r="N2178" i="1"/>
  <c r="L2178" i="1"/>
  <c r="K2178" i="1"/>
  <c r="E2178" i="1"/>
  <c r="M2178" i="1" s="1"/>
  <c r="U2177" i="1"/>
  <c r="T2177" i="1"/>
  <c r="S2177" i="1"/>
  <c r="Q2177" i="1"/>
  <c r="O2177" i="1"/>
  <c r="E2177" i="1"/>
  <c r="U2176" i="1"/>
  <c r="T2176" i="1"/>
  <c r="S2176" i="1"/>
  <c r="Q2176" i="1"/>
  <c r="O2176" i="1"/>
  <c r="E2176" i="1"/>
  <c r="U2175" i="1"/>
  <c r="T2175" i="1"/>
  <c r="S2175" i="1"/>
  <c r="Q2175" i="1"/>
  <c r="O2175" i="1"/>
  <c r="E2175" i="1"/>
  <c r="U2174" i="1"/>
  <c r="T2174" i="1"/>
  <c r="S2174" i="1"/>
  <c r="Q2174" i="1"/>
  <c r="O2174" i="1"/>
  <c r="P2174" i="1" s="1"/>
  <c r="M2174" i="1"/>
  <c r="L2174" i="1"/>
  <c r="K2174" i="1"/>
  <c r="E2174" i="1"/>
  <c r="N2174" i="1" s="1"/>
  <c r="U2173" i="1"/>
  <c r="T2173" i="1"/>
  <c r="S2173" i="1"/>
  <c r="Q2173" i="1"/>
  <c r="O2173" i="1"/>
  <c r="E2173" i="1"/>
  <c r="U2172" i="1"/>
  <c r="T2172" i="1"/>
  <c r="S2172" i="1"/>
  <c r="Q2172" i="1"/>
  <c r="O2172" i="1"/>
  <c r="E2172" i="1"/>
  <c r="N2172" i="1" s="1"/>
  <c r="U2171" i="1"/>
  <c r="T2171" i="1"/>
  <c r="S2171" i="1"/>
  <c r="Q2171" i="1"/>
  <c r="O2171" i="1"/>
  <c r="N2171" i="1"/>
  <c r="M2171" i="1"/>
  <c r="P2171" i="1" s="1"/>
  <c r="L2171" i="1"/>
  <c r="K2171" i="1"/>
  <c r="E2171" i="1"/>
  <c r="U2170" i="1"/>
  <c r="T2170" i="1"/>
  <c r="S2170" i="1"/>
  <c r="Q2170" i="1"/>
  <c r="O2170" i="1"/>
  <c r="E2170" i="1"/>
  <c r="M2170" i="1" s="1"/>
  <c r="U2169" i="1"/>
  <c r="T2169" i="1"/>
  <c r="S2169" i="1"/>
  <c r="Q2169" i="1"/>
  <c r="O2169" i="1"/>
  <c r="E2169" i="1"/>
  <c r="L2169" i="1" s="1"/>
  <c r="U2168" i="1"/>
  <c r="T2168" i="1"/>
  <c r="S2168" i="1"/>
  <c r="Q2168" i="1"/>
  <c r="O2168" i="1"/>
  <c r="E2168" i="1"/>
  <c r="U2167" i="1"/>
  <c r="T2167" i="1"/>
  <c r="S2167" i="1"/>
  <c r="Q2167" i="1"/>
  <c r="O2167" i="1"/>
  <c r="E2167" i="1"/>
  <c r="U2166" i="1"/>
  <c r="T2166" i="1"/>
  <c r="S2166" i="1"/>
  <c r="Q2166" i="1"/>
  <c r="O2166" i="1"/>
  <c r="L2166" i="1"/>
  <c r="K2166" i="1"/>
  <c r="E2166" i="1"/>
  <c r="M2166" i="1" s="1"/>
  <c r="U2165" i="1"/>
  <c r="T2165" i="1"/>
  <c r="S2165" i="1"/>
  <c r="Q2165" i="1"/>
  <c r="O2165" i="1"/>
  <c r="E2165" i="1"/>
  <c r="U2164" i="1"/>
  <c r="T2164" i="1"/>
  <c r="S2164" i="1"/>
  <c r="Q2164" i="1"/>
  <c r="O2164" i="1"/>
  <c r="K2164" i="1"/>
  <c r="E2164" i="1"/>
  <c r="U2163" i="1"/>
  <c r="T2163" i="1"/>
  <c r="S2163" i="1"/>
  <c r="Q2163" i="1"/>
  <c r="O2163" i="1"/>
  <c r="K2163" i="1"/>
  <c r="E2163" i="1"/>
  <c r="U2162" i="1"/>
  <c r="T2162" i="1"/>
  <c r="S2162" i="1"/>
  <c r="Q2162" i="1"/>
  <c r="O2162" i="1"/>
  <c r="E2162" i="1"/>
  <c r="K2162" i="1" s="1"/>
  <c r="U2161" i="1"/>
  <c r="T2161" i="1"/>
  <c r="S2161" i="1"/>
  <c r="Q2161" i="1"/>
  <c r="O2161" i="1"/>
  <c r="N2161" i="1"/>
  <c r="M2161" i="1"/>
  <c r="L2161" i="1"/>
  <c r="K2161" i="1"/>
  <c r="E2161" i="1"/>
  <c r="U2160" i="1"/>
  <c r="T2160" i="1"/>
  <c r="S2160" i="1"/>
  <c r="Q2160" i="1"/>
  <c r="O2160" i="1"/>
  <c r="K2160" i="1"/>
  <c r="E2160" i="1"/>
  <c r="U2159" i="1"/>
  <c r="T2159" i="1"/>
  <c r="S2159" i="1"/>
  <c r="Q2159" i="1"/>
  <c r="O2159" i="1"/>
  <c r="M2159" i="1"/>
  <c r="E2159" i="1"/>
  <c r="U2158" i="1"/>
  <c r="T2158" i="1"/>
  <c r="S2158" i="1"/>
  <c r="Q2158" i="1"/>
  <c r="O2158" i="1"/>
  <c r="E2158" i="1"/>
  <c r="L2158" i="1" s="1"/>
  <c r="U2157" i="1"/>
  <c r="T2157" i="1"/>
  <c r="S2157" i="1"/>
  <c r="Q2157" i="1"/>
  <c r="O2157" i="1"/>
  <c r="M2157" i="1"/>
  <c r="L2157" i="1"/>
  <c r="K2157" i="1"/>
  <c r="E2157" i="1"/>
  <c r="N2157" i="1" s="1"/>
  <c r="U2156" i="1"/>
  <c r="T2156" i="1"/>
  <c r="S2156" i="1"/>
  <c r="Q2156" i="1"/>
  <c r="O2156" i="1"/>
  <c r="N2156" i="1"/>
  <c r="M2156" i="1"/>
  <c r="P2156" i="1" s="1"/>
  <c r="E2156" i="1"/>
  <c r="K2156" i="1" s="1"/>
  <c r="U2155" i="1"/>
  <c r="T2155" i="1"/>
  <c r="S2155" i="1"/>
  <c r="Q2155" i="1"/>
  <c r="O2155" i="1"/>
  <c r="E2155" i="1"/>
  <c r="U2154" i="1"/>
  <c r="T2154" i="1"/>
  <c r="S2154" i="1"/>
  <c r="Q2154" i="1"/>
  <c r="O2154" i="1"/>
  <c r="K2154" i="1"/>
  <c r="E2154" i="1"/>
  <c r="N2154" i="1" s="1"/>
  <c r="U2153" i="1"/>
  <c r="T2153" i="1"/>
  <c r="S2153" i="1"/>
  <c r="Q2153" i="1"/>
  <c r="O2153" i="1"/>
  <c r="E2153" i="1"/>
  <c r="M2153" i="1" s="1"/>
  <c r="U2152" i="1"/>
  <c r="T2152" i="1"/>
  <c r="S2152" i="1"/>
  <c r="Q2152" i="1"/>
  <c r="O2152" i="1"/>
  <c r="K2152" i="1"/>
  <c r="E2152" i="1"/>
  <c r="U2151" i="1"/>
  <c r="T2151" i="1"/>
  <c r="S2151" i="1"/>
  <c r="Q2151" i="1"/>
  <c r="O2151" i="1"/>
  <c r="N2151" i="1"/>
  <c r="M2151" i="1"/>
  <c r="L2151" i="1"/>
  <c r="K2151" i="1"/>
  <c r="E2151" i="1"/>
  <c r="U2150" i="1"/>
  <c r="T2150" i="1"/>
  <c r="S2150" i="1"/>
  <c r="Q2150" i="1"/>
  <c r="O2150" i="1"/>
  <c r="E2150" i="1"/>
  <c r="U2149" i="1"/>
  <c r="T2149" i="1"/>
  <c r="S2149" i="1"/>
  <c r="Q2149" i="1"/>
  <c r="O2149" i="1"/>
  <c r="E2149" i="1"/>
  <c r="L2149" i="1" s="1"/>
  <c r="U2148" i="1"/>
  <c r="T2148" i="1"/>
  <c r="S2148" i="1"/>
  <c r="Q2148" i="1"/>
  <c r="O2148" i="1"/>
  <c r="N2148" i="1"/>
  <c r="E2148" i="1"/>
  <c r="M2148" i="1" s="1"/>
  <c r="U2147" i="1"/>
  <c r="T2147" i="1"/>
  <c r="S2147" i="1"/>
  <c r="Q2147" i="1"/>
  <c r="O2147" i="1"/>
  <c r="E2147" i="1"/>
  <c r="U2146" i="1"/>
  <c r="T2146" i="1"/>
  <c r="S2146" i="1"/>
  <c r="Q2146" i="1"/>
  <c r="O2146" i="1"/>
  <c r="N2146" i="1"/>
  <c r="M2146" i="1"/>
  <c r="L2146" i="1"/>
  <c r="K2146" i="1"/>
  <c r="E2146" i="1"/>
  <c r="U2145" i="1"/>
  <c r="T2145" i="1"/>
  <c r="S2145" i="1"/>
  <c r="Q2145" i="1"/>
  <c r="O2145" i="1"/>
  <c r="E2145" i="1"/>
  <c r="K2145" i="1" s="1"/>
  <c r="U2144" i="1"/>
  <c r="T2144" i="1"/>
  <c r="S2144" i="1"/>
  <c r="Q2144" i="1"/>
  <c r="O2144" i="1"/>
  <c r="E2144" i="1"/>
  <c r="L2144" i="1" s="1"/>
  <c r="U2143" i="1"/>
  <c r="T2143" i="1"/>
  <c r="S2143" i="1"/>
  <c r="Q2143" i="1"/>
  <c r="O2143" i="1"/>
  <c r="E2143" i="1"/>
  <c r="U2142" i="1"/>
  <c r="T2142" i="1"/>
  <c r="S2142" i="1"/>
  <c r="Q2142" i="1"/>
  <c r="O2142" i="1"/>
  <c r="E2142" i="1"/>
  <c r="N2142" i="1" s="1"/>
  <c r="U2141" i="1"/>
  <c r="T2141" i="1"/>
  <c r="S2141" i="1"/>
  <c r="Q2141" i="1"/>
  <c r="O2141" i="1"/>
  <c r="N2141" i="1"/>
  <c r="M2141" i="1"/>
  <c r="L2141" i="1"/>
  <c r="K2141" i="1"/>
  <c r="E2141" i="1"/>
  <c r="U2140" i="1"/>
  <c r="T2140" i="1"/>
  <c r="S2140" i="1"/>
  <c r="Q2140" i="1"/>
  <c r="O2140" i="1"/>
  <c r="E2140" i="1"/>
  <c r="U2139" i="1"/>
  <c r="T2139" i="1"/>
  <c r="S2139" i="1"/>
  <c r="Q2139" i="1"/>
  <c r="O2139" i="1"/>
  <c r="K2139" i="1"/>
  <c r="E2139" i="1"/>
  <c r="U2138" i="1"/>
  <c r="T2138" i="1"/>
  <c r="S2138" i="1"/>
  <c r="Q2138" i="1"/>
  <c r="O2138" i="1"/>
  <c r="K2138" i="1"/>
  <c r="E2138" i="1"/>
  <c r="U2137" i="1"/>
  <c r="T2137" i="1"/>
  <c r="S2137" i="1"/>
  <c r="Q2137" i="1"/>
  <c r="O2137" i="1"/>
  <c r="E2137" i="1"/>
  <c r="L2137" i="1" s="1"/>
  <c r="U2136" i="1"/>
  <c r="T2136" i="1"/>
  <c r="S2136" i="1"/>
  <c r="Q2136" i="1"/>
  <c r="O2136" i="1"/>
  <c r="R2136" i="1" s="1"/>
  <c r="M2136" i="1"/>
  <c r="L2136" i="1"/>
  <c r="K2136" i="1"/>
  <c r="E2136" i="1"/>
  <c r="N2136" i="1" s="1"/>
  <c r="U2135" i="1"/>
  <c r="T2135" i="1"/>
  <c r="S2135" i="1"/>
  <c r="Q2135" i="1"/>
  <c r="O2135" i="1"/>
  <c r="N2135" i="1"/>
  <c r="E2135" i="1"/>
  <c r="U2134" i="1"/>
  <c r="T2134" i="1"/>
  <c r="S2134" i="1"/>
  <c r="Q2134" i="1"/>
  <c r="O2134" i="1"/>
  <c r="M2134" i="1"/>
  <c r="L2134" i="1"/>
  <c r="E2134" i="1"/>
  <c r="N2134" i="1" s="1"/>
  <c r="U2133" i="1"/>
  <c r="T2133" i="1"/>
  <c r="S2133" i="1"/>
  <c r="Q2133" i="1"/>
  <c r="O2133" i="1"/>
  <c r="N2133" i="1"/>
  <c r="E2133" i="1"/>
  <c r="U2132" i="1"/>
  <c r="T2132" i="1"/>
  <c r="S2132" i="1"/>
  <c r="Q2132" i="1"/>
  <c r="O2132" i="1"/>
  <c r="L2132" i="1"/>
  <c r="K2132" i="1"/>
  <c r="E2132" i="1"/>
  <c r="N2132" i="1" s="1"/>
  <c r="U2131" i="1"/>
  <c r="T2131" i="1"/>
  <c r="S2131" i="1"/>
  <c r="Q2131" i="1"/>
  <c r="O2131" i="1"/>
  <c r="E2131" i="1"/>
  <c r="N2131" i="1" s="1"/>
  <c r="U2130" i="1"/>
  <c r="T2130" i="1"/>
  <c r="S2130" i="1"/>
  <c r="Q2130" i="1"/>
  <c r="O2130" i="1"/>
  <c r="N2130" i="1"/>
  <c r="M2130" i="1"/>
  <c r="E2130" i="1"/>
  <c r="L2130" i="1" s="1"/>
  <c r="U2129" i="1"/>
  <c r="T2129" i="1"/>
  <c r="S2129" i="1"/>
  <c r="Q2129" i="1"/>
  <c r="O2129" i="1"/>
  <c r="E2129" i="1"/>
  <c r="N2129" i="1" s="1"/>
  <c r="U2128" i="1"/>
  <c r="T2128" i="1"/>
  <c r="S2128" i="1"/>
  <c r="Q2128" i="1"/>
  <c r="O2128" i="1"/>
  <c r="N2128" i="1"/>
  <c r="E2128" i="1"/>
  <c r="U2127" i="1"/>
  <c r="T2127" i="1"/>
  <c r="S2127" i="1"/>
  <c r="Q2127" i="1"/>
  <c r="O2127" i="1"/>
  <c r="E2127" i="1"/>
  <c r="U2126" i="1"/>
  <c r="T2126" i="1"/>
  <c r="S2126" i="1"/>
  <c r="R2126" i="1"/>
  <c r="Q2126" i="1"/>
  <c r="O2126" i="1"/>
  <c r="N2126" i="1"/>
  <c r="E2126" i="1"/>
  <c r="M2126" i="1" s="1"/>
  <c r="U2125" i="1"/>
  <c r="T2125" i="1"/>
  <c r="S2125" i="1"/>
  <c r="Q2125" i="1"/>
  <c r="O2125" i="1"/>
  <c r="E2125" i="1"/>
  <c r="U2124" i="1"/>
  <c r="T2124" i="1"/>
  <c r="S2124" i="1"/>
  <c r="Q2124" i="1"/>
  <c r="O2124" i="1"/>
  <c r="M2124" i="1"/>
  <c r="L2124" i="1"/>
  <c r="K2124" i="1"/>
  <c r="E2124" i="1"/>
  <c r="N2124" i="1" s="1"/>
  <c r="U2123" i="1"/>
  <c r="T2123" i="1"/>
  <c r="S2123" i="1"/>
  <c r="Q2123" i="1"/>
  <c r="O2123" i="1"/>
  <c r="E2123" i="1"/>
  <c r="U2122" i="1"/>
  <c r="T2122" i="1"/>
  <c r="S2122" i="1"/>
  <c r="Q2122" i="1"/>
  <c r="O2122" i="1"/>
  <c r="N2122" i="1"/>
  <c r="M2122" i="1"/>
  <c r="L2122" i="1"/>
  <c r="K2122" i="1"/>
  <c r="E2122" i="1"/>
  <c r="U2121" i="1"/>
  <c r="T2121" i="1"/>
  <c r="S2121" i="1"/>
  <c r="Q2121" i="1"/>
  <c r="P2121" i="1"/>
  <c r="O2121" i="1"/>
  <c r="M2121" i="1"/>
  <c r="L2121" i="1"/>
  <c r="K2121" i="1"/>
  <c r="E2121" i="1"/>
  <c r="N2121" i="1" s="1"/>
  <c r="U2120" i="1"/>
  <c r="T2120" i="1"/>
  <c r="S2120" i="1"/>
  <c r="Q2120" i="1"/>
  <c r="O2120" i="1"/>
  <c r="E2120" i="1"/>
  <c r="M2120" i="1" s="1"/>
  <c r="P2120" i="1" s="1"/>
  <c r="U2119" i="1"/>
  <c r="T2119" i="1"/>
  <c r="S2119" i="1"/>
  <c r="Q2119" i="1"/>
  <c r="O2119" i="1"/>
  <c r="E2119" i="1"/>
  <c r="U2118" i="1"/>
  <c r="T2118" i="1"/>
  <c r="S2118" i="1"/>
  <c r="Q2118" i="1"/>
  <c r="O2118" i="1"/>
  <c r="E2118" i="1"/>
  <c r="U2117" i="1"/>
  <c r="T2117" i="1"/>
  <c r="S2117" i="1"/>
  <c r="Q2117" i="1"/>
  <c r="O2117" i="1"/>
  <c r="E2117" i="1"/>
  <c r="M2117" i="1" s="1"/>
  <c r="P2117" i="1" s="1"/>
  <c r="U2116" i="1"/>
  <c r="T2116" i="1"/>
  <c r="S2116" i="1"/>
  <c r="Q2116" i="1"/>
  <c r="O2116" i="1"/>
  <c r="E2116" i="1"/>
  <c r="K2116" i="1" s="1"/>
  <c r="U2115" i="1"/>
  <c r="T2115" i="1"/>
  <c r="S2115" i="1"/>
  <c r="Q2115" i="1"/>
  <c r="O2115" i="1"/>
  <c r="E2115" i="1"/>
  <c r="U2114" i="1"/>
  <c r="T2114" i="1"/>
  <c r="S2114" i="1"/>
  <c r="Q2114" i="1"/>
  <c r="O2114" i="1"/>
  <c r="E2114" i="1"/>
  <c r="U2113" i="1"/>
  <c r="T2113" i="1"/>
  <c r="S2113" i="1"/>
  <c r="Q2113" i="1"/>
  <c r="O2113" i="1"/>
  <c r="E2113" i="1"/>
  <c r="M2113" i="1" s="1"/>
  <c r="U2112" i="1"/>
  <c r="T2112" i="1"/>
  <c r="S2112" i="1"/>
  <c r="Q2112" i="1"/>
  <c r="O2112" i="1"/>
  <c r="L2112" i="1"/>
  <c r="E2112" i="1"/>
  <c r="K2112" i="1" s="1"/>
  <c r="U2111" i="1"/>
  <c r="T2111" i="1"/>
  <c r="S2111" i="1"/>
  <c r="Q2111" i="1"/>
  <c r="O2111" i="1"/>
  <c r="E2111" i="1"/>
  <c r="N2111" i="1" s="1"/>
  <c r="U2110" i="1"/>
  <c r="T2110" i="1"/>
  <c r="S2110" i="1"/>
  <c r="Q2110" i="1"/>
  <c r="O2110" i="1"/>
  <c r="K2110" i="1"/>
  <c r="E2110" i="1"/>
  <c r="U2109" i="1"/>
  <c r="T2109" i="1"/>
  <c r="S2109" i="1"/>
  <c r="Q2109" i="1"/>
  <c r="O2109" i="1"/>
  <c r="E2109" i="1"/>
  <c r="U2108" i="1"/>
  <c r="T2108" i="1"/>
  <c r="S2108" i="1"/>
  <c r="Q2108" i="1"/>
  <c r="O2108" i="1"/>
  <c r="E2108" i="1"/>
  <c r="L2108" i="1" s="1"/>
  <c r="U2107" i="1"/>
  <c r="T2107" i="1"/>
  <c r="S2107" i="1"/>
  <c r="Q2107" i="1"/>
  <c r="O2107" i="1"/>
  <c r="E2107" i="1"/>
  <c r="U2106" i="1"/>
  <c r="T2106" i="1"/>
  <c r="S2106" i="1"/>
  <c r="Q2106" i="1"/>
  <c r="O2106" i="1"/>
  <c r="E2106" i="1"/>
  <c r="U2105" i="1"/>
  <c r="T2105" i="1"/>
  <c r="S2105" i="1"/>
  <c r="Q2105" i="1"/>
  <c r="O2105" i="1"/>
  <c r="M2105" i="1"/>
  <c r="E2105" i="1"/>
  <c r="L2105" i="1" s="1"/>
  <c r="U2104" i="1"/>
  <c r="T2104" i="1"/>
  <c r="S2104" i="1"/>
  <c r="Q2104" i="1"/>
  <c r="O2104" i="1"/>
  <c r="M2104" i="1"/>
  <c r="R2104" i="1" s="1"/>
  <c r="L2104" i="1"/>
  <c r="E2104" i="1"/>
  <c r="U2103" i="1"/>
  <c r="T2103" i="1"/>
  <c r="S2103" i="1"/>
  <c r="Q2103" i="1"/>
  <c r="O2103" i="1"/>
  <c r="L2103" i="1"/>
  <c r="E2103" i="1"/>
  <c r="M2103" i="1" s="1"/>
  <c r="U2102" i="1"/>
  <c r="T2102" i="1"/>
  <c r="S2102" i="1"/>
  <c r="Q2102" i="1"/>
  <c r="O2102" i="1"/>
  <c r="E2102" i="1"/>
  <c r="M2102" i="1" s="1"/>
  <c r="U2101" i="1"/>
  <c r="T2101" i="1"/>
  <c r="S2101" i="1"/>
  <c r="Q2101" i="1"/>
  <c r="O2101" i="1"/>
  <c r="L2101" i="1"/>
  <c r="K2101" i="1"/>
  <c r="E2101" i="1"/>
  <c r="U2100" i="1"/>
  <c r="T2100" i="1"/>
  <c r="S2100" i="1"/>
  <c r="Q2100" i="1"/>
  <c r="O2100" i="1"/>
  <c r="E2100" i="1"/>
  <c r="U2099" i="1"/>
  <c r="T2099" i="1"/>
  <c r="S2099" i="1"/>
  <c r="Q2099" i="1"/>
  <c r="O2099" i="1"/>
  <c r="E2099" i="1"/>
  <c r="N2099" i="1" s="1"/>
  <c r="U2098" i="1"/>
  <c r="T2098" i="1"/>
  <c r="S2098" i="1"/>
  <c r="Q2098" i="1"/>
  <c r="O2098" i="1"/>
  <c r="N2098" i="1"/>
  <c r="L2098" i="1"/>
  <c r="E2098" i="1"/>
  <c r="U2097" i="1"/>
  <c r="T2097" i="1"/>
  <c r="S2097" i="1"/>
  <c r="Q2097" i="1"/>
  <c r="O2097" i="1"/>
  <c r="M2097" i="1"/>
  <c r="L2097" i="1"/>
  <c r="E2097" i="1"/>
  <c r="U2096" i="1"/>
  <c r="T2096" i="1"/>
  <c r="S2096" i="1"/>
  <c r="Q2096" i="1"/>
  <c r="O2096" i="1"/>
  <c r="E2096" i="1"/>
  <c r="L2096" i="1" s="1"/>
  <c r="U2095" i="1"/>
  <c r="T2095" i="1"/>
  <c r="S2095" i="1"/>
  <c r="Q2095" i="1"/>
  <c r="O2095" i="1"/>
  <c r="E2095" i="1"/>
  <c r="L2095" i="1" s="1"/>
  <c r="U2094" i="1"/>
  <c r="T2094" i="1"/>
  <c r="S2094" i="1"/>
  <c r="Q2094" i="1"/>
  <c r="O2094" i="1"/>
  <c r="L2094" i="1"/>
  <c r="E2094" i="1"/>
  <c r="U2093" i="1"/>
  <c r="T2093" i="1"/>
  <c r="S2093" i="1"/>
  <c r="Q2093" i="1"/>
  <c r="O2093" i="1"/>
  <c r="N2093" i="1"/>
  <c r="E2093" i="1"/>
  <c r="U2092" i="1"/>
  <c r="T2092" i="1"/>
  <c r="S2092" i="1"/>
  <c r="Q2092" i="1"/>
  <c r="O2092" i="1"/>
  <c r="E2092" i="1"/>
  <c r="U2091" i="1"/>
  <c r="T2091" i="1"/>
  <c r="S2091" i="1"/>
  <c r="Q2091" i="1"/>
  <c r="O2091" i="1"/>
  <c r="N2091" i="1"/>
  <c r="M2091" i="1"/>
  <c r="L2091" i="1"/>
  <c r="K2091" i="1"/>
  <c r="E2091" i="1"/>
  <c r="U2090" i="1"/>
  <c r="T2090" i="1"/>
  <c r="S2090" i="1"/>
  <c r="Q2090" i="1"/>
  <c r="O2090" i="1"/>
  <c r="E2090" i="1"/>
  <c r="K2090" i="1" s="1"/>
  <c r="U2089" i="1"/>
  <c r="T2089" i="1"/>
  <c r="S2089" i="1"/>
  <c r="Q2089" i="1"/>
  <c r="O2089" i="1"/>
  <c r="E2089" i="1"/>
  <c r="U2088" i="1"/>
  <c r="T2088" i="1"/>
  <c r="S2088" i="1"/>
  <c r="Q2088" i="1"/>
  <c r="O2088" i="1"/>
  <c r="K2088" i="1"/>
  <c r="E2088" i="1"/>
  <c r="U2087" i="1"/>
  <c r="T2087" i="1"/>
  <c r="S2087" i="1"/>
  <c r="Q2087" i="1"/>
  <c r="O2087" i="1"/>
  <c r="E2087" i="1"/>
  <c r="K2087" i="1" s="1"/>
  <c r="U2086" i="1"/>
  <c r="T2086" i="1"/>
  <c r="S2086" i="1"/>
  <c r="Q2086" i="1"/>
  <c r="O2086" i="1"/>
  <c r="E2086" i="1"/>
  <c r="N2086" i="1" s="1"/>
  <c r="U2085" i="1"/>
  <c r="T2085" i="1"/>
  <c r="S2085" i="1"/>
  <c r="Q2085" i="1"/>
  <c r="O2085" i="1"/>
  <c r="E2085" i="1"/>
  <c r="U2084" i="1"/>
  <c r="T2084" i="1"/>
  <c r="S2084" i="1"/>
  <c r="Q2084" i="1"/>
  <c r="O2084" i="1"/>
  <c r="E2084" i="1"/>
  <c r="U2083" i="1"/>
  <c r="T2083" i="1"/>
  <c r="S2083" i="1"/>
  <c r="Q2083" i="1"/>
  <c r="O2083" i="1"/>
  <c r="E2083" i="1"/>
  <c r="U2082" i="1"/>
  <c r="T2082" i="1"/>
  <c r="S2082" i="1"/>
  <c r="Q2082" i="1"/>
  <c r="O2082" i="1"/>
  <c r="E2082" i="1"/>
  <c r="N2082" i="1" s="1"/>
  <c r="U2081" i="1"/>
  <c r="T2081" i="1"/>
  <c r="S2081" i="1"/>
  <c r="Q2081" i="1"/>
  <c r="O2081" i="1"/>
  <c r="R2081" i="1" s="1"/>
  <c r="N2081" i="1"/>
  <c r="L2081" i="1"/>
  <c r="E2081" i="1"/>
  <c r="M2081" i="1" s="1"/>
  <c r="U2080" i="1"/>
  <c r="T2080" i="1"/>
  <c r="S2080" i="1"/>
  <c r="Q2080" i="1"/>
  <c r="O2080" i="1"/>
  <c r="E2080" i="1"/>
  <c r="M2080" i="1" s="1"/>
  <c r="U2079" i="1"/>
  <c r="T2079" i="1"/>
  <c r="S2079" i="1"/>
  <c r="Q2079" i="1"/>
  <c r="O2079" i="1"/>
  <c r="E2079" i="1"/>
  <c r="U2078" i="1"/>
  <c r="T2078" i="1"/>
  <c r="S2078" i="1"/>
  <c r="R2078" i="1"/>
  <c r="Q2078" i="1"/>
  <c r="O2078" i="1"/>
  <c r="P2078" i="1" s="1"/>
  <c r="N2078" i="1"/>
  <c r="L2078" i="1"/>
  <c r="K2078" i="1"/>
  <c r="E2078" i="1"/>
  <c r="M2078" i="1" s="1"/>
  <c r="U2077" i="1"/>
  <c r="T2077" i="1"/>
  <c r="S2077" i="1"/>
  <c r="Q2077" i="1"/>
  <c r="O2077" i="1"/>
  <c r="E2077" i="1"/>
  <c r="U2076" i="1"/>
  <c r="T2076" i="1"/>
  <c r="S2076" i="1"/>
  <c r="Q2076" i="1"/>
  <c r="O2076" i="1"/>
  <c r="N2076" i="1"/>
  <c r="E2076" i="1"/>
  <c r="U2075" i="1"/>
  <c r="T2075" i="1"/>
  <c r="S2075" i="1"/>
  <c r="Q2075" i="1"/>
  <c r="O2075" i="1"/>
  <c r="N2075" i="1"/>
  <c r="E2075" i="1"/>
  <c r="K2075" i="1" s="1"/>
  <c r="U2074" i="1"/>
  <c r="T2074" i="1"/>
  <c r="S2074" i="1"/>
  <c r="Q2074" i="1"/>
  <c r="O2074" i="1"/>
  <c r="M2074" i="1"/>
  <c r="K2074" i="1"/>
  <c r="E2074" i="1"/>
  <c r="U2073" i="1"/>
  <c r="T2073" i="1"/>
  <c r="S2073" i="1"/>
  <c r="Q2073" i="1"/>
  <c r="O2073" i="1"/>
  <c r="E2073" i="1"/>
  <c r="N2073" i="1" s="1"/>
  <c r="U2072" i="1"/>
  <c r="T2072" i="1"/>
  <c r="S2072" i="1"/>
  <c r="Q2072" i="1"/>
  <c r="O2072" i="1"/>
  <c r="N2072" i="1"/>
  <c r="M2072" i="1"/>
  <c r="L2072" i="1"/>
  <c r="K2072" i="1"/>
  <c r="E2072" i="1"/>
  <c r="U2071" i="1"/>
  <c r="T2071" i="1"/>
  <c r="S2071" i="1"/>
  <c r="Q2071" i="1"/>
  <c r="O2071" i="1"/>
  <c r="N2071" i="1"/>
  <c r="E2071" i="1"/>
  <c r="U2070" i="1"/>
  <c r="T2070" i="1"/>
  <c r="S2070" i="1"/>
  <c r="Q2070" i="1"/>
  <c r="O2070" i="1"/>
  <c r="M2070" i="1"/>
  <c r="R2070" i="1" s="1"/>
  <c r="E2070" i="1"/>
  <c r="U2069" i="1"/>
  <c r="T2069" i="1"/>
  <c r="S2069" i="1"/>
  <c r="Q2069" i="1"/>
  <c r="O2069" i="1"/>
  <c r="L2069" i="1"/>
  <c r="E2069" i="1"/>
  <c r="K2069" i="1" s="1"/>
  <c r="U2068" i="1"/>
  <c r="T2068" i="1"/>
  <c r="S2068" i="1"/>
  <c r="Q2068" i="1"/>
  <c r="O2068" i="1"/>
  <c r="E2068" i="1"/>
  <c r="U2067" i="1"/>
  <c r="T2067" i="1"/>
  <c r="S2067" i="1"/>
  <c r="Q2067" i="1"/>
  <c r="O2067" i="1"/>
  <c r="N2067" i="1"/>
  <c r="M2067" i="1"/>
  <c r="K2067" i="1"/>
  <c r="E2067" i="1"/>
  <c r="L2067" i="1" s="1"/>
  <c r="U2066" i="1"/>
  <c r="T2066" i="1"/>
  <c r="S2066" i="1"/>
  <c r="Q2066" i="1"/>
  <c r="O2066" i="1"/>
  <c r="M2066" i="1"/>
  <c r="K2066" i="1"/>
  <c r="E2066" i="1"/>
  <c r="U2065" i="1"/>
  <c r="T2065" i="1"/>
  <c r="S2065" i="1"/>
  <c r="Q2065" i="1"/>
  <c r="O2065" i="1"/>
  <c r="E2065" i="1"/>
  <c r="M2065" i="1" s="1"/>
  <c r="P2065" i="1" s="1"/>
  <c r="U2064" i="1"/>
  <c r="T2064" i="1"/>
  <c r="S2064" i="1"/>
  <c r="Q2064" i="1"/>
  <c r="O2064" i="1"/>
  <c r="M2064" i="1"/>
  <c r="R2064" i="1" s="1"/>
  <c r="E2064" i="1"/>
  <c r="U2063" i="1"/>
  <c r="T2063" i="1"/>
  <c r="S2063" i="1"/>
  <c r="Q2063" i="1"/>
  <c r="O2063" i="1"/>
  <c r="E2063" i="1"/>
  <c r="U2062" i="1"/>
  <c r="T2062" i="1"/>
  <c r="S2062" i="1"/>
  <c r="Q2062" i="1"/>
  <c r="O2062" i="1"/>
  <c r="E2062" i="1"/>
  <c r="K2062" i="1" s="1"/>
  <c r="U2061" i="1"/>
  <c r="T2061" i="1"/>
  <c r="S2061" i="1"/>
  <c r="Q2061" i="1"/>
  <c r="O2061" i="1"/>
  <c r="E2061" i="1"/>
  <c r="U2060" i="1"/>
  <c r="T2060" i="1"/>
  <c r="S2060" i="1"/>
  <c r="Q2060" i="1"/>
  <c r="O2060" i="1"/>
  <c r="N2060" i="1"/>
  <c r="E2060" i="1"/>
  <c r="U2059" i="1"/>
  <c r="T2059" i="1"/>
  <c r="S2059" i="1"/>
  <c r="Q2059" i="1"/>
  <c r="O2059" i="1"/>
  <c r="E2059" i="1"/>
  <c r="U2058" i="1"/>
  <c r="T2058" i="1"/>
  <c r="S2058" i="1"/>
  <c r="Q2058" i="1"/>
  <c r="O2058" i="1"/>
  <c r="L2058" i="1"/>
  <c r="E2058" i="1"/>
  <c r="U2057" i="1"/>
  <c r="T2057" i="1"/>
  <c r="S2057" i="1"/>
  <c r="Q2057" i="1"/>
  <c r="O2057" i="1"/>
  <c r="E2057" i="1"/>
  <c r="U2056" i="1"/>
  <c r="T2056" i="1"/>
  <c r="S2056" i="1"/>
  <c r="Q2056" i="1"/>
  <c r="O2056" i="1"/>
  <c r="N2056" i="1"/>
  <c r="M2056" i="1"/>
  <c r="K2056" i="1"/>
  <c r="E2056" i="1"/>
  <c r="L2056" i="1" s="1"/>
  <c r="U2055" i="1"/>
  <c r="T2055" i="1"/>
  <c r="S2055" i="1"/>
  <c r="Q2055" i="1"/>
  <c r="O2055" i="1"/>
  <c r="K2055" i="1"/>
  <c r="E2055" i="1"/>
  <c r="U2054" i="1"/>
  <c r="T2054" i="1"/>
  <c r="S2054" i="1"/>
  <c r="Q2054" i="1"/>
  <c r="O2054" i="1"/>
  <c r="M2054" i="1"/>
  <c r="R2054" i="1" s="1"/>
  <c r="E2054" i="1"/>
  <c r="N2054" i="1" s="1"/>
  <c r="U2053" i="1"/>
  <c r="T2053" i="1"/>
  <c r="S2053" i="1"/>
  <c r="Q2053" i="1"/>
  <c r="O2053" i="1"/>
  <c r="E2053" i="1"/>
  <c r="U2052" i="1"/>
  <c r="T2052" i="1"/>
  <c r="S2052" i="1"/>
  <c r="Q2052" i="1"/>
  <c r="O2052" i="1"/>
  <c r="E2052" i="1"/>
  <c r="N2052" i="1" s="1"/>
  <c r="U2051" i="1"/>
  <c r="T2051" i="1"/>
  <c r="S2051" i="1"/>
  <c r="Q2051" i="1"/>
  <c r="O2051" i="1"/>
  <c r="R2051" i="1" s="1"/>
  <c r="M2051" i="1"/>
  <c r="P2051" i="1" s="1"/>
  <c r="K2051" i="1"/>
  <c r="E2051" i="1"/>
  <c r="U2050" i="1"/>
  <c r="T2050" i="1"/>
  <c r="S2050" i="1"/>
  <c r="Q2050" i="1"/>
  <c r="O2050" i="1"/>
  <c r="E2050" i="1"/>
  <c r="U2049" i="1"/>
  <c r="T2049" i="1"/>
  <c r="S2049" i="1"/>
  <c r="Q2049" i="1"/>
  <c r="O2049" i="1"/>
  <c r="E2049" i="1"/>
  <c r="U2048" i="1"/>
  <c r="T2048" i="1"/>
  <c r="S2048" i="1"/>
  <c r="Q2048" i="1"/>
  <c r="O2048" i="1"/>
  <c r="P2048" i="1" s="1"/>
  <c r="N2048" i="1"/>
  <c r="L2048" i="1"/>
  <c r="K2048" i="1"/>
  <c r="E2048" i="1"/>
  <c r="M2048" i="1" s="1"/>
  <c r="U2047" i="1"/>
  <c r="T2047" i="1"/>
  <c r="S2047" i="1"/>
  <c r="Q2047" i="1"/>
  <c r="O2047" i="1"/>
  <c r="M2047" i="1"/>
  <c r="E2047" i="1"/>
  <c r="U2046" i="1"/>
  <c r="T2046" i="1"/>
  <c r="S2046" i="1"/>
  <c r="Q2046" i="1"/>
  <c r="O2046" i="1"/>
  <c r="E2046" i="1"/>
  <c r="U2045" i="1"/>
  <c r="T2045" i="1"/>
  <c r="S2045" i="1"/>
  <c r="Q2045" i="1"/>
  <c r="O2045" i="1"/>
  <c r="E2045" i="1"/>
  <c r="U2044" i="1"/>
  <c r="T2044" i="1"/>
  <c r="S2044" i="1"/>
  <c r="Q2044" i="1"/>
  <c r="O2044" i="1"/>
  <c r="E2044" i="1"/>
  <c r="N2044" i="1" s="1"/>
  <c r="U2043" i="1"/>
  <c r="T2043" i="1"/>
  <c r="S2043" i="1"/>
  <c r="Q2043" i="1"/>
  <c r="O2043" i="1"/>
  <c r="E2043" i="1"/>
  <c r="L2043" i="1" s="1"/>
  <c r="U2042" i="1"/>
  <c r="T2042" i="1"/>
  <c r="S2042" i="1"/>
  <c r="Q2042" i="1"/>
  <c r="O2042" i="1"/>
  <c r="E2042" i="1"/>
  <c r="U2041" i="1"/>
  <c r="T2041" i="1"/>
  <c r="S2041" i="1"/>
  <c r="Q2041" i="1"/>
  <c r="O2041" i="1"/>
  <c r="E2041" i="1"/>
  <c r="U2040" i="1"/>
  <c r="T2040" i="1"/>
  <c r="S2040" i="1"/>
  <c r="Q2040" i="1"/>
  <c r="O2040" i="1"/>
  <c r="E2040" i="1"/>
  <c r="N2040" i="1" s="1"/>
  <c r="U2039" i="1"/>
  <c r="T2039" i="1"/>
  <c r="S2039" i="1"/>
  <c r="Q2039" i="1"/>
  <c r="O2039" i="1"/>
  <c r="E2039" i="1"/>
  <c r="U2038" i="1"/>
  <c r="T2038" i="1"/>
  <c r="S2038" i="1"/>
  <c r="Q2038" i="1"/>
  <c r="O2038" i="1"/>
  <c r="E2038" i="1"/>
  <c r="U2037" i="1"/>
  <c r="T2037" i="1"/>
  <c r="S2037" i="1"/>
  <c r="Q2037" i="1"/>
  <c r="O2037" i="1"/>
  <c r="E2037" i="1"/>
  <c r="U2036" i="1"/>
  <c r="T2036" i="1"/>
  <c r="S2036" i="1"/>
  <c r="R2036" i="1"/>
  <c r="Q2036" i="1"/>
  <c r="O2036" i="1"/>
  <c r="P2036" i="1" s="1"/>
  <c r="N2036" i="1"/>
  <c r="M2036" i="1"/>
  <c r="E2036" i="1"/>
  <c r="U2035" i="1"/>
  <c r="T2035" i="1"/>
  <c r="S2035" i="1"/>
  <c r="Q2035" i="1"/>
  <c r="O2035" i="1"/>
  <c r="E2035" i="1"/>
  <c r="U2034" i="1"/>
  <c r="T2034" i="1"/>
  <c r="S2034" i="1"/>
  <c r="Q2034" i="1"/>
  <c r="O2034" i="1"/>
  <c r="M2034" i="1"/>
  <c r="K2034" i="1"/>
  <c r="E2034" i="1"/>
  <c r="N2034" i="1" s="1"/>
  <c r="U2033" i="1"/>
  <c r="T2033" i="1"/>
  <c r="S2033" i="1"/>
  <c r="Q2033" i="1"/>
  <c r="O2033" i="1"/>
  <c r="E2033" i="1"/>
  <c r="M2033" i="1" s="1"/>
  <c r="U2032" i="1"/>
  <c r="T2032" i="1"/>
  <c r="S2032" i="1"/>
  <c r="Q2032" i="1"/>
  <c r="O2032" i="1"/>
  <c r="L2032" i="1"/>
  <c r="E2032" i="1"/>
  <c r="M2032" i="1" s="1"/>
  <c r="U2031" i="1"/>
  <c r="T2031" i="1"/>
  <c r="S2031" i="1"/>
  <c r="Q2031" i="1"/>
  <c r="O2031" i="1"/>
  <c r="E2031" i="1"/>
  <c r="U2030" i="1"/>
  <c r="T2030" i="1"/>
  <c r="S2030" i="1"/>
  <c r="Q2030" i="1"/>
  <c r="O2030" i="1"/>
  <c r="K2030" i="1"/>
  <c r="E2030" i="1"/>
  <c r="U2029" i="1"/>
  <c r="T2029" i="1"/>
  <c r="S2029" i="1"/>
  <c r="Q2029" i="1"/>
  <c r="O2029" i="1"/>
  <c r="E2029" i="1"/>
  <c r="U2028" i="1"/>
  <c r="T2028" i="1"/>
  <c r="S2028" i="1"/>
  <c r="Q2028" i="1"/>
  <c r="O2028" i="1"/>
  <c r="E2028" i="1"/>
  <c r="K2028" i="1" s="1"/>
  <c r="U2027" i="1"/>
  <c r="T2027" i="1"/>
  <c r="S2027" i="1"/>
  <c r="Q2027" i="1"/>
  <c r="O2027" i="1"/>
  <c r="E2027" i="1"/>
  <c r="N2027" i="1" s="1"/>
  <c r="U2026" i="1"/>
  <c r="T2026" i="1"/>
  <c r="S2026" i="1"/>
  <c r="Q2026" i="1"/>
  <c r="O2026" i="1"/>
  <c r="E2026" i="1"/>
  <c r="U2025" i="1"/>
  <c r="T2025" i="1"/>
  <c r="S2025" i="1"/>
  <c r="Q2025" i="1"/>
  <c r="O2025" i="1"/>
  <c r="E2025" i="1"/>
  <c r="U2024" i="1"/>
  <c r="T2024" i="1"/>
  <c r="S2024" i="1"/>
  <c r="Q2024" i="1"/>
  <c r="O2024" i="1"/>
  <c r="E2024" i="1"/>
  <c r="U2023" i="1"/>
  <c r="T2023" i="1"/>
  <c r="S2023" i="1"/>
  <c r="Q2023" i="1"/>
  <c r="O2023" i="1"/>
  <c r="N2023" i="1"/>
  <c r="L2023" i="1"/>
  <c r="E2023" i="1"/>
  <c r="U2022" i="1"/>
  <c r="T2022" i="1"/>
  <c r="S2022" i="1"/>
  <c r="Q2022" i="1"/>
  <c r="O2022" i="1"/>
  <c r="E2022" i="1"/>
  <c r="U2021" i="1"/>
  <c r="T2021" i="1"/>
  <c r="S2021" i="1"/>
  <c r="Q2021" i="1"/>
  <c r="O2021" i="1"/>
  <c r="N2021" i="1"/>
  <c r="E2021" i="1"/>
  <c r="L2021" i="1" s="1"/>
  <c r="U2020" i="1"/>
  <c r="T2020" i="1"/>
  <c r="S2020" i="1"/>
  <c r="Q2020" i="1"/>
  <c r="O2020" i="1"/>
  <c r="E2020" i="1"/>
  <c r="U2019" i="1"/>
  <c r="T2019" i="1"/>
  <c r="S2019" i="1"/>
  <c r="Q2019" i="1"/>
  <c r="O2019" i="1"/>
  <c r="L2019" i="1"/>
  <c r="E2019" i="1"/>
  <c r="U2018" i="1"/>
  <c r="T2018" i="1"/>
  <c r="S2018" i="1"/>
  <c r="Q2018" i="1"/>
  <c r="O2018" i="1"/>
  <c r="N2018" i="1"/>
  <c r="L2018" i="1"/>
  <c r="K2018" i="1"/>
  <c r="E2018" i="1"/>
  <c r="M2018" i="1" s="1"/>
  <c r="R2018" i="1" s="1"/>
  <c r="U2017" i="1"/>
  <c r="T2017" i="1"/>
  <c r="S2017" i="1"/>
  <c r="Q2017" i="1"/>
  <c r="O2017" i="1"/>
  <c r="M2017" i="1"/>
  <c r="P2017" i="1" s="1"/>
  <c r="K2017" i="1"/>
  <c r="E2017" i="1"/>
  <c r="N2017" i="1" s="1"/>
  <c r="U2016" i="1"/>
  <c r="T2016" i="1"/>
  <c r="S2016" i="1"/>
  <c r="Q2016" i="1"/>
  <c r="O2016" i="1"/>
  <c r="E2016" i="1"/>
  <c r="U2015" i="1"/>
  <c r="T2015" i="1"/>
  <c r="S2015" i="1"/>
  <c r="Q2015" i="1"/>
  <c r="O2015" i="1"/>
  <c r="E2015" i="1"/>
  <c r="U2014" i="1"/>
  <c r="T2014" i="1"/>
  <c r="S2014" i="1"/>
  <c r="Q2014" i="1"/>
  <c r="O2014" i="1"/>
  <c r="E2014" i="1"/>
  <c r="K2014" i="1" s="1"/>
  <c r="U2013" i="1"/>
  <c r="T2013" i="1"/>
  <c r="S2013" i="1"/>
  <c r="Q2013" i="1"/>
  <c r="O2013" i="1"/>
  <c r="E2013" i="1"/>
  <c r="U2012" i="1"/>
  <c r="T2012" i="1"/>
  <c r="S2012" i="1"/>
  <c r="Q2012" i="1"/>
  <c r="O2012" i="1"/>
  <c r="N2012" i="1"/>
  <c r="M2012" i="1"/>
  <c r="L2012" i="1"/>
  <c r="K2012" i="1"/>
  <c r="E2012" i="1"/>
  <c r="U2011" i="1"/>
  <c r="T2011" i="1"/>
  <c r="S2011" i="1"/>
  <c r="Q2011" i="1"/>
  <c r="O2011" i="1"/>
  <c r="M2011" i="1"/>
  <c r="P2011" i="1" s="1"/>
  <c r="E2011" i="1"/>
  <c r="U2010" i="1"/>
  <c r="T2010" i="1"/>
  <c r="S2010" i="1"/>
  <c r="Q2010" i="1"/>
  <c r="O2010" i="1"/>
  <c r="E2010" i="1"/>
  <c r="U2009" i="1"/>
  <c r="T2009" i="1"/>
  <c r="S2009" i="1"/>
  <c r="Q2009" i="1"/>
  <c r="O2009" i="1"/>
  <c r="K2009" i="1"/>
  <c r="E2009" i="1"/>
  <c r="U2008" i="1"/>
  <c r="T2008" i="1"/>
  <c r="S2008" i="1"/>
  <c r="Q2008" i="1"/>
  <c r="O2008" i="1"/>
  <c r="N2008" i="1"/>
  <c r="L2008" i="1"/>
  <c r="E2008" i="1"/>
  <c r="U2007" i="1"/>
  <c r="T2007" i="1"/>
  <c r="S2007" i="1"/>
  <c r="Q2007" i="1"/>
  <c r="O2007" i="1"/>
  <c r="M2007" i="1"/>
  <c r="K2007" i="1"/>
  <c r="E2007" i="1"/>
  <c r="N2007" i="1" s="1"/>
  <c r="U2006" i="1"/>
  <c r="T2006" i="1"/>
  <c r="S2006" i="1"/>
  <c r="Q2006" i="1"/>
  <c r="O2006" i="1"/>
  <c r="N2006" i="1"/>
  <c r="M2006" i="1"/>
  <c r="E2006" i="1"/>
  <c r="L2006" i="1" s="1"/>
  <c r="U2005" i="1"/>
  <c r="T2005" i="1"/>
  <c r="S2005" i="1"/>
  <c r="Q2005" i="1"/>
  <c r="O2005" i="1"/>
  <c r="N2005" i="1"/>
  <c r="E2005" i="1"/>
  <c r="L2005" i="1" s="1"/>
  <c r="U2004" i="1"/>
  <c r="T2004" i="1"/>
  <c r="S2004" i="1"/>
  <c r="Q2004" i="1"/>
  <c r="O2004" i="1"/>
  <c r="M2004" i="1"/>
  <c r="L2004" i="1"/>
  <c r="E2004" i="1"/>
  <c r="N2004" i="1" s="1"/>
  <c r="U2003" i="1"/>
  <c r="T2003" i="1"/>
  <c r="S2003" i="1"/>
  <c r="Q2003" i="1"/>
  <c r="O2003" i="1"/>
  <c r="R2003" i="1" s="1"/>
  <c r="E2003" i="1"/>
  <c r="M2003" i="1" s="1"/>
  <c r="U2002" i="1"/>
  <c r="T2002" i="1"/>
  <c r="S2002" i="1"/>
  <c r="Q2002" i="1"/>
  <c r="O2002" i="1"/>
  <c r="E2002" i="1"/>
  <c r="U2001" i="1"/>
  <c r="T2001" i="1"/>
  <c r="S2001" i="1"/>
  <c r="Q2001" i="1"/>
  <c r="O2001" i="1"/>
  <c r="E2001" i="1"/>
  <c r="U2000" i="1"/>
  <c r="T2000" i="1"/>
  <c r="S2000" i="1"/>
  <c r="Q2000" i="1"/>
  <c r="O2000" i="1"/>
  <c r="E2000" i="1"/>
  <c r="U1999" i="1"/>
  <c r="T1999" i="1"/>
  <c r="S1999" i="1"/>
  <c r="Q1999" i="1"/>
  <c r="O1999" i="1"/>
  <c r="M1999" i="1"/>
  <c r="R1999" i="1" s="1"/>
  <c r="E1999" i="1"/>
  <c r="N1999" i="1" s="1"/>
  <c r="U1998" i="1"/>
  <c r="T1998" i="1"/>
  <c r="S1998" i="1"/>
  <c r="Q1998" i="1"/>
  <c r="O1998" i="1"/>
  <c r="L1998" i="1"/>
  <c r="E1998" i="1"/>
  <c r="M1998" i="1" s="1"/>
  <c r="U1997" i="1"/>
  <c r="T1997" i="1"/>
  <c r="S1997" i="1"/>
  <c r="Q1997" i="1"/>
  <c r="O1997" i="1"/>
  <c r="E1997" i="1"/>
  <c r="U1996" i="1"/>
  <c r="T1996" i="1"/>
  <c r="S1996" i="1"/>
  <c r="Q1996" i="1"/>
  <c r="O1996" i="1"/>
  <c r="M1996" i="1"/>
  <c r="K1996" i="1"/>
  <c r="E1996" i="1"/>
  <c r="U1995" i="1"/>
  <c r="T1995" i="1"/>
  <c r="S1995" i="1"/>
  <c r="Q1995" i="1"/>
  <c r="O1995" i="1"/>
  <c r="E1995" i="1"/>
  <c r="U1994" i="1"/>
  <c r="T1994" i="1"/>
  <c r="S1994" i="1"/>
  <c r="Q1994" i="1"/>
  <c r="O1994" i="1"/>
  <c r="E1994" i="1"/>
  <c r="U1993" i="1"/>
  <c r="T1993" i="1"/>
  <c r="S1993" i="1"/>
  <c r="Q1993" i="1"/>
  <c r="O1993" i="1"/>
  <c r="E1993" i="1"/>
  <c r="U1992" i="1"/>
  <c r="T1992" i="1"/>
  <c r="S1992" i="1"/>
  <c r="Q1992" i="1"/>
  <c r="O1992" i="1"/>
  <c r="E1992" i="1"/>
  <c r="U1991" i="1"/>
  <c r="T1991" i="1"/>
  <c r="S1991" i="1"/>
  <c r="Q1991" i="1"/>
  <c r="O1991" i="1"/>
  <c r="N1991" i="1"/>
  <c r="M1991" i="1"/>
  <c r="K1991" i="1"/>
  <c r="E1991" i="1"/>
  <c r="L1991" i="1" s="1"/>
  <c r="U1990" i="1"/>
  <c r="T1990" i="1"/>
  <c r="S1990" i="1"/>
  <c r="Q1990" i="1"/>
  <c r="O1990" i="1"/>
  <c r="N1990" i="1"/>
  <c r="K1990" i="1"/>
  <c r="E1990" i="1"/>
  <c r="L1990" i="1" s="1"/>
  <c r="U1989" i="1"/>
  <c r="T1989" i="1"/>
  <c r="S1989" i="1"/>
  <c r="Q1989" i="1"/>
  <c r="O1989" i="1"/>
  <c r="E1989" i="1"/>
  <c r="U1988" i="1"/>
  <c r="T1988" i="1"/>
  <c r="S1988" i="1"/>
  <c r="Q1988" i="1"/>
  <c r="O1988" i="1"/>
  <c r="E1988" i="1"/>
  <c r="L1988" i="1" s="1"/>
  <c r="U1987" i="1"/>
  <c r="T1987" i="1"/>
  <c r="S1987" i="1"/>
  <c r="Q1987" i="1"/>
  <c r="O1987" i="1"/>
  <c r="E1987" i="1"/>
  <c r="U1986" i="1"/>
  <c r="T1986" i="1"/>
  <c r="S1986" i="1"/>
  <c r="Q1986" i="1"/>
  <c r="O1986" i="1"/>
  <c r="E1986" i="1"/>
  <c r="U1985" i="1"/>
  <c r="T1985" i="1"/>
  <c r="S1985" i="1"/>
  <c r="Q1985" i="1"/>
  <c r="O1985" i="1"/>
  <c r="E1985" i="1"/>
  <c r="U1984" i="1"/>
  <c r="T1984" i="1"/>
  <c r="S1984" i="1"/>
  <c r="Q1984" i="1"/>
  <c r="O1984" i="1"/>
  <c r="E1984" i="1"/>
  <c r="U1983" i="1"/>
  <c r="T1983" i="1"/>
  <c r="S1983" i="1"/>
  <c r="Q1983" i="1"/>
  <c r="O1983" i="1"/>
  <c r="R1983" i="1" s="1"/>
  <c r="N1983" i="1"/>
  <c r="K1983" i="1"/>
  <c r="E1983" i="1"/>
  <c r="M1983" i="1" s="1"/>
  <c r="U1982" i="1"/>
  <c r="T1982" i="1"/>
  <c r="S1982" i="1"/>
  <c r="Q1982" i="1"/>
  <c r="O1982" i="1"/>
  <c r="E1982" i="1"/>
  <c r="U1981" i="1"/>
  <c r="T1981" i="1"/>
  <c r="S1981" i="1"/>
  <c r="Q1981" i="1"/>
  <c r="O1981" i="1"/>
  <c r="E1981" i="1"/>
  <c r="U1980" i="1"/>
  <c r="T1980" i="1"/>
  <c r="S1980" i="1"/>
  <c r="Q1980" i="1"/>
  <c r="O1980" i="1"/>
  <c r="E1980" i="1"/>
  <c r="M1980" i="1" s="1"/>
  <c r="U1979" i="1"/>
  <c r="T1979" i="1"/>
  <c r="S1979" i="1"/>
  <c r="Q1979" i="1"/>
  <c r="O1979" i="1"/>
  <c r="E1979" i="1"/>
  <c r="K1979" i="1" s="1"/>
  <c r="U1978" i="1"/>
  <c r="T1978" i="1"/>
  <c r="S1978" i="1"/>
  <c r="Q1978" i="1"/>
  <c r="O1978" i="1"/>
  <c r="E1978" i="1"/>
  <c r="U1977" i="1"/>
  <c r="T1977" i="1"/>
  <c r="S1977" i="1"/>
  <c r="Q1977" i="1"/>
  <c r="O1977" i="1"/>
  <c r="E1977" i="1"/>
  <c r="U1976" i="1"/>
  <c r="T1976" i="1"/>
  <c r="S1976" i="1"/>
  <c r="Q1976" i="1"/>
  <c r="O1976" i="1"/>
  <c r="E1976" i="1"/>
  <c r="U1975" i="1"/>
  <c r="T1975" i="1"/>
  <c r="S1975" i="1"/>
  <c r="Q1975" i="1"/>
  <c r="O1975" i="1"/>
  <c r="M1975" i="1"/>
  <c r="R1975" i="1" s="1"/>
  <c r="K1975" i="1"/>
  <c r="E1975" i="1"/>
  <c r="U1974" i="1"/>
  <c r="T1974" i="1"/>
  <c r="S1974" i="1"/>
  <c r="Q1974" i="1"/>
  <c r="O1974" i="1"/>
  <c r="L1974" i="1"/>
  <c r="E1974" i="1"/>
  <c r="U1973" i="1"/>
  <c r="T1973" i="1"/>
  <c r="S1973" i="1"/>
  <c r="Q1973" i="1"/>
  <c r="O1973" i="1"/>
  <c r="E1973" i="1"/>
  <c r="U1972" i="1"/>
  <c r="T1972" i="1"/>
  <c r="S1972" i="1"/>
  <c r="Q1972" i="1"/>
  <c r="O1972" i="1"/>
  <c r="E1972" i="1"/>
  <c r="U1971" i="1"/>
  <c r="T1971" i="1"/>
  <c r="S1971" i="1"/>
  <c r="Q1971" i="1"/>
  <c r="O1971" i="1"/>
  <c r="M1971" i="1"/>
  <c r="E1971" i="1"/>
  <c r="U1970" i="1"/>
  <c r="T1970" i="1"/>
  <c r="S1970" i="1"/>
  <c r="Q1970" i="1"/>
  <c r="O1970" i="1"/>
  <c r="E1970" i="1"/>
  <c r="M1970" i="1" s="1"/>
  <c r="U1969" i="1"/>
  <c r="T1969" i="1"/>
  <c r="S1969" i="1"/>
  <c r="Q1969" i="1"/>
  <c r="O1969" i="1"/>
  <c r="K1969" i="1"/>
  <c r="E1969" i="1"/>
  <c r="U1968" i="1"/>
  <c r="T1968" i="1"/>
  <c r="S1968" i="1"/>
  <c r="Q1968" i="1"/>
  <c r="O1968" i="1"/>
  <c r="E1968" i="1"/>
  <c r="L1968" i="1" s="1"/>
  <c r="U1967" i="1"/>
  <c r="T1967" i="1"/>
  <c r="S1967" i="1"/>
  <c r="Q1967" i="1"/>
  <c r="O1967" i="1"/>
  <c r="E1967" i="1"/>
  <c r="U1966" i="1"/>
  <c r="T1966" i="1"/>
  <c r="S1966" i="1"/>
  <c r="Q1966" i="1"/>
  <c r="O1966" i="1"/>
  <c r="E1966" i="1"/>
  <c r="U1965" i="1"/>
  <c r="T1965" i="1"/>
  <c r="S1965" i="1"/>
  <c r="Q1965" i="1"/>
  <c r="O1965" i="1"/>
  <c r="N1965" i="1"/>
  <c r="E1965" i="1"/>
  <c r="U1964" i="1"/>
  <c r="T1964" i="1"/>
  <c r="S1964" i="1"/>
  <c r="Q1964" i="1"/>
  <c r="O1964" i="1"/>
  <c r="E1964" i="1"/>
  <c r="M1964" i="1" s="1"/>
  <c r="R1964" i="1" s="1"/>
  <c r="U1963" i="1"/>
  <c r="T1963" i="1"/>
  <c r="S1963" i="1"/>
  <c r="Q1963" i="1"/>
  <c r="O1963" i="1"/>
  <c r="N1963" i="1"/>
  <c r="E1963" i="1"/>
  <c r="U1962" i="1"/>
  <c r="T1962" i="1"/>
  <c r="S1962" i="1"/>
  <c r="Q1962" i="1"/>
  <c r="O1962" i="1"/>
  <c r="N1962" i="1"/>
  <c r="E1962" i="1"/>
  <c r="K1962" i="1" s="1"/>
  <c r="U1961" i="1"/>
  <c r="T1961" i="1"/>
  <c r="S1961" i="1"/>
  <c r="Q1961" i="1"/>
  <c r="O1961" i="1"/>
  <c r="M1961" i="1"/>
  <c r="E1961" i="1"/>
  <c r="U1960" i="1"/>
  <c r="T1960" i="1"/>
  <c r="S1960" i="1"/>
  <c r="Q1960" i="1"/>
  <c r="O1960" i="1"/>
  <c r="E1960" i="1"/>
  <c r="N1960" i="1" s="1"/>
  <c r="U1959" i="1"/>
  <c r="T1959" i="1"/>
  <c r="S1959" i="1"/>
  <c r="Q1959" i="1"/>
  <c r="O1959" i="1"/>
  <c r="E1959" i="1"/>
  <c r="U1958" i="1"/>
  <c r="T1958" i="1"/>
  <c r="S1958" i="1"/>
  <c r="Q1958" i="1"/>
  <c r="O1958" i="1"/>
  <c r="E1958" i="1"/>
  <c r="U1957" i="1"/>
  <c r="T1957" i="1"/>
  <c r="S1957" i="1"/>
  <c r="Q1957" i="1"/>
  <c r="O1957" i="1"/>
  <c r="E1957" i="1"/>
  <c r="U1956" i="1"/>
  <c r="T1956" i="1"/>
  <c r="S1956" i="1"/>
  <c r="Q1956" i="1"/>
  <c r="O1956" i="1"/>
  <c r="E1956" i="1"/>
  <c r="U1955" i="1"/>
  <c r="T1955" i="1"/>
  <c r="S1955" i="1"/>
  <c r="Q1955" i="1"/>
  <c r="O1955" i="1"/>
  <c r="E1955" i="1"/>
  <c r="U1954" i="1"/>
  <c r="T1954" i="1"/>
  <c r="S1954" i="1"/>
  <c r="Q1954" i="1"/>
  <c r="O1954" i="1"/>
  <c r="E1954" i="1"/>
  <c r="L1954" i="1" s="1"/>
  <c r="U1953" i="1"/>
  <c r="T1953" i="1"/>
  <c r="S1953" i="1"/>
  <c r="Q1953" i="1"/>
  <c r="O1953" i="1"/>
  <c r="E1953" i="1"/>
  <c r="K1953" i="1" s="1"/>
  <c r="U1952" i="1"/>
  <c r="T1952" i="1"/>
  <c r="S1952" i="1"/>
  <c r="Q1952" i="1"/>
  <c r="O1952" i="1"/>
  <c r="E1952" i="1"/>
  <c r="L1952" i="1" s="1"/>
  <c r="U1951" i="1"/>
  <c r="T1951" i="1"/>
  <c r="S1951" i="1"/>
  <c r="Q1951" i="1"/>
  <c r="O1951" i="1"/>
  <c r="E1951" i="1"/>
  <c r="U1950" i="1"/>
  <c r="T1950" i="1"/>
  <c r="S1950" i="1"/>
  <c r="Q1950" i="1"/>
  <c r="O1950" i="1"/>
  <c r="N1950" i="1"/>
  <c r="M1950" i="1"/>
  <c r="K1950" i="1"/>
  <c r="E1950" i="1"/>
  <c r="L1950" i="1" s="1"/>
  <c r="U1949" i="1"/>
  <c r="T1949" i="1"/>
  <c r="S1949" i="1"/>
  <c r="Q1949" i="1"/>
  <c r="O1949" i="1"/>
  <c r="E1949" i="1"/>
  <c r="U1948" i="1"/>
  <c r="T1948" i="1"/>
  <c r="S1948" i="1"/>
  <c r="Q1948" i="1"/>
  <c r="O1948" i="1"/>
  <c r="E1948" i="1"/>
  <c r="L1948" i="1" s="1"/>
  <c r="U1947" i="1"/>
  <c r="T1947" i="1"/>
  <c r="S1947" i="1"/>
  <c r="Q1947" i="1"/>
  <c r="O1947" i="1"/>
  <c r="L1947" i="1"/>
  <c r="E1947" i="1"/>
  <c r="U1946" i="1"/>
  <c r="T1946" i="1"/>
  <c r="S1946" i="1"/>
  <c r="Q1946" i="1"/>
  <c r="O1946" i="1"/>
  <c r="E1946" i="1"/>
  <c r="U1945" i="1"/>
  <c r="T1945" i="1"/>
  <c r="S1945" i="1"/>
  <c r="Q1945" i="1"/>
  <c r="O1945" i="1"/>
  <c r="E1945" i="1"/>
  <c r="K1945" i="1" s="1"/>
  <c r="U1944" i="1"/>
  <c r="T1944" i="1"/>
  <c r="S1944" i="1"/>
  <c r="Q1944" i="1"/>
  <c r="O1944" i="1"/>
  <c r="E1944" i="1"/>
  <c r="U1943" i="1"/>
  <c r="T1943" i="1"/>
  <c r="S1943" i="1"/>
  <c r="Q1943" i="1"/>
  <c r="O1943" i="1"/>
  <c r="E1943" i="1"/>
  <c r="U1942" i="1"/>
  <c r="T1942" i="1"/>
  <c r="S1942" i="1"/>
  <c r="Q1942" i="1"/>
  <c r="O1942" i="1"/>
  <c r="E1942" i="1"/>
  <c r="U1941" i="1"/>
  <c r="T1941" i="1"/>
  <c r="S1941" i="1"/>
  <c r="R1941" i="1"/>
  <c r="Q1941" i="1"/>
  <c r="O1941" i="1"/>
  <c r="N1941" i="1"/>
  <c r="M1941" i="1"/>
  <c r="L1941" i="1"/>
  <c r="E1941" i="1"/>
  <c r="K1941" i="1" s="1"/>
  <c r="U1940" i="1"/>
  <c r="T1940" i="1"/>
  <c r="S1940" i="1"/>
  <c r="Q1940" i="1"/>
  <c r="O1940" i="1"/>
  <c r="E1940" i="1"/>
  <c r="U1939" i="1"/>
  <c r="T1939" i="1"/>
  <c r="S1939" i="1"/>
  <c r="Q1939" i="1"/>
  <c r="O1939" i="1"/>
  <c r="E1939" i="1"/>
  <c r="U1938" i="1"/>
  <c r="T1938" i="1"/>
  <c r="S1938" i="1"/>
  <c r="Q1938" i="1"/>
  <c r="O1938" i="1"/>
  <c r="E1938" i="1"/>
  <c r="N1938" i="1" s="1"/>
  <c r="U1937" i="1"/>
  <c r="T1937" i="1"/>
  <c r="S1937" i="1"/>
  <c r="Q1937" i="1"/>
  <c r="O1937" i="1"/>
  <c r="E1937" i="1"/>
  <c r="U1936" i="1"/>
  <c r="T1936" i="1"/>
  <c r="S1936" i="1"/>
  <c r="R1936" i="1"/>
  <c r="Q1936" i="1"/>
  <c r="P1936" i="1"/>
  <c r="O1936" i="1"/>
  <c r="N1936" i="1"/>
  <c r="M1936" i="1"/>
  <c r="L1936" i="1"/>
  <c r="K1936" i="1"/>
  <c r="E1936" i="1"/>
  <c r="U1935" i="1"/>
  <c r="T1935" i="1"/>
  <c r="S1935" i="1"/>
  <c r="Q1935" i="1"/>
  <c r="O1935" i="1"/>
  <c r="K1935" i="1"/>
  <c r="E1935" i="1"/>
  <c r="U1934" i="1"/>
  <c r="T1934" i="1"/>
  <c r="S1934" i="1"/>
  <c r="Q1934" i="1"/>
  <c r="O1934" i="1"/>
  <c r="M1934" i="1"/>
  <c r="E1934" i="1"/>
  <c r="N1934" i="1" s="1"/>
  <c r="U1933" i="1"/>
  <c r="T1933" i="1"/>
  <c r="S1933" i="1"/>
  <c r="Q1933" i="1"/>
  <c r="O1933" i="1"/>
  <c r="E1933" i="1"/>
  <c r="U1932" i="1"/>
  <c r="T1932" i="1"/>
  <c r="S1932" i="1"/>
  <c r="Q1932" i="1"/>
  <c r="O1932" i="1"/>
  <c r="N1932" i="1"/>
  <c r="M1932" i="1"/>
  <c r="E1932" i="1"/>
  <c r="L1932" i="1" s="1"/>
  <c r="U1931" i="1"/>
  <c r="T1931" i="1"/>
  <c r="S1931" i="1"/>
  <c r="Q1931" i="1"/>
  <c r="O1931" i="1"/>
  <c r="E1931" i="1"/>
  <c r="K1931" i="1" s="1"/>
  <c r="U1930" i="1"/>
  <c r="T1930" i="1"/>
  <c r="S1930" i="1"/>
  <c r="Q1930" i="1"/>
  <c r="O1930" i="1"/>
  <c r="E1930" i="1"/>
  <c r="U1929" i="1"/>
  <c r="T1929" i="1"/>
  <c r="S1929" i="1"/>
  <c r="Q1929" i="1"/>
  <c r="O1929" i="1"/>
  <c r="M1929" i="1"/>
  <c r="R1929" i="1" s="1"/>
  <c r="K1929" i="1"/>
  <c r="E1929" i="1"/>
  <c r="N1929" i="1" s="1"/>
  <c r="U1928" i="1"/>
  <c r="T1928" i="1"/>
  <c r="S1928" i="1"/>
  <c r="Q1928" i="1"/>
  <c r="O1928" i="1"/>
  <c r="E1928" i="1"/>
  <c r="U1927" i="1"/>
  <c r="T1927" i="1"/>
  <c r="S1927" i="1"/>
  <c r="Q1927" i="1"/>
  <c r="O1927" i="1"/>
  <c r="E1927" i="1"/>
  <c r="M1927" i="1" s="1"/>
  <c r="U1926" i="1"/>
  <c r="T1926" i="1"/>
  <c r="S1926" i="1"/>
  <c r="Q1926" i="1"/>
  <c r="O1926" i="1"/>
  <c r="E1926" i="1"/>
  <c r="U1925" i="1"/>
  <c r="T1925" i="1"/>
  <c r="S1925" i="1"/>
  <c r="Q1925" i="1"/>
  <c r="O1925" i="1"/>
  <c r="E1925" i="1"/>
  <c r="M1925" i="1" s="1"/>
  <c r="U1924" i="1"/>
  <c r="T1924" i="1"/>
  <c r="S1924" i="1"/>
  <c r="Q1924" i="1"/>
  <c r="O1924" i="1"/>
  <c r="M1924" i="1"/>
  <c r="L1924" i="1"/>
  <c r="K1924" i="1"/>
  <c r="E1924" i="1"/>
  <c r="N1924" i="1" s="1"/>
  <c r="U1923" i="1"/>
  <c r="T1923" i="1"/>
  <c r="S1923" i="1"/>
  <c r="Q1923" i="1"/>
  <c r="O1923" i="1"/>
  <c r="E1923" i="1"/>
  <c r="K1923" i="1" s="1"/>
  <c r="U1922" i="1"/>
  <c r="T1922" i="1"/>
  <c r="S1922" i="1"/>
  <c r="Q1922" i="1"/>
  <c r="O1922" i="1"/>
  <c r="E1922" i="1"/>
  <c r="K1922" i="1" s="1"/>
  <c r="U1921" i="1"/>
  <c r="T1921" i="1"/>
  <c r="S1921" i="1"/>
  <c r="Q1921" i="1"/>
  <c r="O1921" i="1"/>
  <c r="R1921" i="1" s="1"/>
  <c r="N1921" i="1"/>
  <c r="M1921" i="1"/>
  <c r="L1921" i="1"/>
  <c r="K1921" i="1"/>
  <c r="E1921" i="1"/>
  <c r="U1920" i="1"/>
  <c r="T1920" i="1"/>
  <c r="S1920" i="1"/>
  <c r="Q1920" i="1"/>
  <c r="O1920" i="1"/>
  <c r="N1920" i="1"/>
  <c r="E1920" i="1"/>
  <c r="U1919" i="1"/>
  <c r="T1919" i="1"/>
  <c r="S1919" i="1"/>
  <c r="Q1919" i="1"/>
  <c r="O1919" i="1"/>
  <c r="E1919" i="1"/>
  <c r="U1918" i="1"/>
  <c r="T1918" i="1"/>
  <c r="S1918" i="1"/>
  <c r="Q1918" i="1"/>
  <c r="O1918" i="1"/>
  <c r="P1918" i="1" s="1"/>
  <c r="N1918" i="1"/>
  <c r="L1918" i="1"/>
  <c r="K1918" i="1"/>
  <c r="E1918" i="1"/>
  <c r="M1918" i="1" s="1"/>
  <c r="U1917" i="1"/>
  <c r="T1917" i="1"/>
  <c r="S1917" i="1"/>
  <c r="Q1917" i="1"/>
  <c r="O1917" i="1"/>
  <c r="K1917" i="1"/>
  <c r="E1917" i="1"/>
  <c r="L1917" i="1" s="1"/>
  <c r="U1916" i="1"/>
  <c r="T1916" i="1"/>
  <c r="S1916" i="1"/>
  <c r="R1916" i="1"/>
  <c r="Q1916" i="1"/>
  <c r="O1916" i="1"/>
  <c r="P1916" i="1" s="1"/>
  <c r="N1916" i="1"/>
  <c r="M1916" i="1"/>
  <c r="L1916" i="1"/>
  <c r="K1916" i="1"/>
  <c r="E1916" i="1"/>
  <c r="U1915" i="1"/>
  <c r="T1915" i="1"/>
  <c r="S1915" i="1"/>
  <c r="Q1915" i="1"/>
  <c r="O1915" i="1"/>
  <c r="E1915" i="1"/>
  <c r="U1914" i="1"/>
  <c r="T1914" i="1"/>
  <c r="S1914" i="1"/>
  <c r="Q1914" i="1"/>
  <c r="O1914" i="1"/>
  <c r="E1914" i="1"/>
  <c r="M1914" i="1" s="1"/>
  <c r="R1914" i="1" s="1"/>
  <c r="U1913" i="1"/>
  <c r="T1913" i="1"/>
  <c r="S1913" i="1"/>
  <c r="Q1913" i="1"/>
  <c r="O1913" i="1"/>
  <c r="E1913" i="1"/>
  <c r="K1913" i="1" s="1"/>
  <c r="U1912" i="1"/>
  <c r="T1912" i="1"/>
  <c r="S1912" i="1"/>
  <c r="Q1912" i="1"/>
  <c r="O1912" i="1"/>
  <c r="E1912" i="1"/>
  <c r="U1911" i="1"/>
  <c r="T1911" i="1"/>
  <c r="S1911" i="1"/>
  <c r="Q1911" i="1"/>
  <c r="O1911" i="1"/>
  <c r="E1911" i="1"/>
  <c r="U1910" i="1"/>
  <c r="T1910" i="1"/>
  <c r="S1910" i="1"/>
  <c r="Q1910" i="1"/>
  <c r="O1910" i="1"/>
  <c r="E1910" i="1"/>
  <c r="M1910" i="1" s="1"/>
  <c r="U1909" i="1"/>
  <c r="T1909" i="1"/>
  <c r="S1909" i="1"/>
  <c r="Q1909" i="1"/>
  <c r="O1909" i="1"/>
  <c r="M1909" i="1"/>
  <c r="L1909" i="1"/>
  <c r="K1909" i="1"/>
  <c r="E1909" i="1"/>
  <c r="N1909" i="1" s="1"/>
  <c r="U1908" i="1"/>
  <c r="T1908" i="1"/>
  <c r="S1908" i="1"/>
  <c r="Q1908" i="1"/>
  <c r="O1908" i="1"/>
  <c r="E1908" i="1"/>
  <c r="U1907" i="1"/>
  <c r="T1907" i="1"/>
  <c r="S1907" i="1"/>
  <c r="Q1907" i="1"/>
  <c r="O1907" i="1"/>
  <c r="E1907" i="1"/>
  <c r="K1907" i="1" s="1"/>
  <c r="U1906" i="1"/>
  <c r="T1906" i="1"/>
  <c r="S1906" i="1"/>
  <c r="Q1906" i="1"/>
  <c r="O1906" i="1"/>
  <c r="N1906" i="1"/>
  <c r="M1906" i="1"/>
  <c r="L1906" i="1"/>
  <c r="K1906" i="1"/>
  <c r="E1906" i="1"/>
  <c r="U1905" i="1"/>
  <c r="T1905" i="1"/>
  <c r="S1905" i="1"/>
  <c r="Q1905" i="1"/>
  <c r="O1905" i="1"/>
  <c r="E1905" i="1"/>
  <c r="U1904" i="1"/>
  <c r="T1904" i="1"/>
  <c r="S1904" i="1"/>
  <c r="Q1904" i="1"/>
  <c r="O1904" i="1"/>
  <c r="E1904" i="1"/>
  <c r="U1903" i="1"/>
  <c r="T1903" i="1"/>
  <c r="S1903" i="1"/>
  <c r="Q1903" i="1"/>
  <c r="O1903" i="1"/>
  <c r="E1903" i="1"/>
  <c r="U1902" i="1"/>
  <c r="T1902" i="1"/>
  <c r="S1902" i="1"/>
  <c r="Q1902" i="1"/>
  <c r="O1902" i="1"/>
  <c r="E1902" i="1"/>
  <c r="U1901" i="1"/>
  <c r="T1901" i="1"/>
  <c r="S1901" i="1"/>
  <c r="Q1901" i="1"/>
  <c r="O1901" i="1"/>
  <c r="E1901" i="1"/>
  <c r="U1900" i="1"/>
  <c r="T1900" i="1"/>
  <c r="S1900" i="1"/>
  <c r="Q1900" i="1"/>
  <c r="O1900" i="1"/>
  <c r="E1900" i="1"/>
  <c r="K1900" i="1" s="1"/>
  <c r="U1899" i="1"/>
  <c r="T1899" i="1"/>
  <c r="S1899" i="1"/>
  <c r="Q1899" i="1"/>
  <c r="O1899" i="1"/>
  <c r="E1899" i="1"/>
  <c r="L1899" i="1" s="1"/>
  <c r="U1898" i="1"/>
  <c r="T1898" i="1"/>
  <c r="S1898" i="1"/>
  <c r="Q1898" i="1"/>
  <c r="O1898" i="1"/>
  <c r="K1898" i="1"/>
  <c r="E1898" i="1"/>
  <c r="U1897" i="1"/>
  <c r="T1897" i="1"/>
  <c r="S1897" i="1"/>
  <c r="Q1897" i="1"/>
  <c r="O1897" i="1"/>
  <c r="E1897" i="1"/>
  <c r="U1896" i="1"/>
  <c r="T1896" i="1"/>
  <c r="S1896" i="1"/>
  <c r="Q1896" i="1"/>
  <c r="P1896" i="1"/>
  <c r="O1896" i="1"/>
  <c r="M1896" i="1"/>
  <c r="R1896" i="1" s="1"/>
  <c r="L1896" i="1"/>
  <c r="K1896" i="1"/>
  <c r="E1896" i="1"/>
  <c r="N1896" i="1" s="1"/>
  <c r="U1895" i="1"/>
  <c r="T1895" i="1"/>
  <c r="S1895" i="1"/>
  <c r="Q1895" i="1"/>
  <c r="O1895" i="1"/>
  <c r="E1895" i="1"/>
  <c r="L1895" i="1" s="1"/>
  <c r="U1894" i="1"/>
  <c r="T1894" i="1"/>
  <c r="S1894" i="1"/>
  <c r="Q1894" i="1"/>
  <c r="O1894" i="1"/>
  <c r="E1894" i="1"/>
  <c r="U1893" i="1"/>
  <c r="T1893" i="1"/>
  <c r="S1893" i="1"/>
  <c r="Q1893" i="1"/>
  <c r="O1893" i="1"/>
  <c r="N1893" i="1"/>
  <c r="L1893" i="1"/>
  <c r="K1893" i="1"/>
  <c r="E1893" i="1"/>
  <c r="M1893" i="1" s="1"/>
  <c r="U1892" i="1"/>
  <c r="T1892" i="1"/>
  <c r="S1892" i="1"/>
  <c r="Q1892" i="1"/>
  <c r="O1892" i="1"/>
  <c r="E1892" i="1"/>
  <c r="L1892" i="1" s="1"/>
  <c r="U1891" i="1"/>
  <c r="T1891" i="1"/>
  <c r="S1891" i="1"/>
  <c r="Q1891" i="1"/>
  <c r="O1891" i="1"/>
  <c r="N1891" i="1"/>
  <c r="M1891" i="1"/>
  <c r="L1891" i="1"/>
  <c r="K1891" i="1"/>
  <c r="E1891" i="1"/>
  <c r="U1890" i="1"/>
  <c r="T1890" i="1"/>
  <c r="S1890" i="1"/>
  <c r="Q1890" i="1"/>
  <c r="O1890" i="1"/>
  <c r="E1890" i="1"/>
  <c r="K1890" i="1" s="1"/>
  <c r="U1889" i="1"/>
  <c r="T1889" i="1"/>
  <c r="S1889" i="1"/>
  <c r="Q1889" i="1"/>
  <c r="O1889" i="1"/>
  <c r="E1889" i="1"/>
  <c r="L1889" i="1" s="1"/>
  <c r="U1888" i="1"/>
  <c r="T1888" i="1"/>
  <c r="S1888" i="1"/>
  <c r="Q1888" i="1"/>
  <c r="O1888" i="1"/>
  <c r="L1888" i="1"/>
  <c r="E1888" i="1"/>
  <c r="U1887" i="1"/>
  <c r="T1887" i="1"/>
  <c r="S1887" i="1"/>
  <c r="Q1887" i="1"/>
  <c r="O1887" i="1"/>
  <c r="N1887" i="1"/>
  <c r="E1887" i="1"/>
  <c r="U1886" i="1"/>
  <c r="T1886" i="1"/>
  <c r="S1886" i="1"/>
  <c r="Q1886" i="1"/>
  <c r="O1886" i="1"/>
  <c r="R1886" i="1" s="1"/>
  <c r="N1886" i="1"/>
  <c r="M1886" i="1"/>
  <c r="L1886" i="1"/>
  <c r="K1886" i="1"/>
  <c r="E1886" i="1"/>
  <c r="U1885" i="1"/>
  <c r="T1885" i="1"/>
  <c r="S1885" i="1"/>
  <c r="Q1885" i="1"/>
  <c r="O1885" i="1"/>
  <c r="N1885" i="1"/>
  <c r="M1885" i="1"/>
  <c r="K1885" i="1"/>
  <c r="E1885" i="1"/>
  <c r="L1885" i="1" s="1"/>
  <c r="U1884" i="1"/>
  <c r="T1884" i="1"/>
  <c r="S1884" i="1"/>
  <c r="Q1884" i="1"/>
  <c r="O1884" i="1"/>
  <c r="E1884" i="1"/>
  <c r="U1883" i="1"/>
  <c r="T1883" i="1"/>
  <c r="S1883" i="1"/>
  <c r="Q1883" i="1"/>
  <c r="O1883" i="1"/>
  <c r="E1883" i="1"/>
  <c r="U1882" i="1"/>
  <c r="T1882" i="1"/>
  <c r="S1882" i="1"/>
  <c r="Q1882" i="1"/>
  <c r="O1882" i="1"/>
  <c r="E1882" i="1"/>
  <c r="K1882" i="1" s="1"/>
  <c r="U1881" i="1"/>
  <c r="T1881" i="1"/>
  <c r="S1881" i="1"/>
  <c r="Q1881" i="1"/>
  <c r="O1881" i="1"/>
  <c r="N1881" i="1"/>
  <c r="M1881" i="1"/>
  <c r="L1881" i="1"/>
  <c r="K1881" i="1"/>
  <c r="E1881" i="1"/>
  <c r="U1880" i="1"/>
  <c r="T1880" i="1"/>
  <c r="S1880" i="1"/>
  <c r="Q1880" i="1"/>
  <c r="O1880" i="1"/>
  <c r="M1880" i="1"/>
  <c r="K1880" i="1"/>
  <c r="E1880" i="1"/>
  <c r="L1880" i="1" s="1"/>
  <c r="U1879" i="1"/>
  <c r="T1879" i="1"/>
  <c r="S1879" i="1"/>
  <c r="Q1879" i="1"/>
  <c r="O1879" i="1"/>
  <c r="E1879" i="1"/>
  <c r="U1878" i="1"/>
  <c r="T1878" i="1"/>
  <c r="S1878" i="1"/>
  <c r="Q1878" i="1"/>
  <c r="O1878" i="1"/>
  <c r="E1878" i="1"/>
  <c r="L1878" i="1" s="1"/>
  <c r="U1877" i="1"/>
  <c r="T1877" i="1"/>
  <c r="S1877" i="1"/>
  <c r="Q1877" i="1"/>
  <c r="O1877" i="1"/>
  <c r="E1877" i="1"/>
  <c r="U1876" i="1"/>
  <c r="T1876" i="1"/>
  <c r="S1876" i="1"/>
  <c r="Q1876" i="1"/>
  <c r="O1876" i="1"/>
  <c r="E1876" i="1"/>
  <c r="U1875" i="1"/>
  <c r="T1875" i="1"/>
  <c r="S1875" i="1"/>
  <c r="Q1875" i="1"/>
  <c r="O1875" i="1"/>
  <c r="R1875" i="1" s="1"/>
  <c r="N1875" i="1"/>
  <c r="M1875" i="1"/>
  <c r="E1875" i="1"/>
  <c r="U1874" i="1"/>
  <c r="T1874" i="1"/>
  <c r="S1874" i="1"/>
  <c r="Q1874" i="1"/>
  <c r="O1874" i="1"/>
  <c r="E1874" i="1"/>
  <c r="N1874" i="1" s="1"/>
  <c r="U1873" i="1"/>
  <c r="T1873" i="1"/>
  <c r="S1873" i="1"/>
  <c r="Q1873" i="1"/>
  <c r="O1873" i="1"/>
  <c r="E1873" i="1"/>
  <c r="L1873" i="1" s="1"/>
  <c r="U1872" i="1"/>
  <c r="T1872" i="1"/>
  <c r="S1872" i="1"/>
  <c r="Q1872" i="1"/>
  <c r="O1872" i="1"/>
  <c r="P1872" i="1" s="1"/>
  <c r="N1872" i="1"/>
  <c r="L1872" i="1"/>
  <c r="E1872" i="1"/>
  <c r="M1872" i="1" s="1"/>
  <c r="U1871" i="1"/>
  <c r="T1871" i="1"/>
  <c r="S1871" i="1"/>
  <c r="Q1871" i="1"/>
  <c r="O1871" i="1"/>
  <c r="N1871" i="1"/>
  <c r="M1871" i="1"/>
  <c r="L1871" i="1"/>
  <c r="K1871" i="1"/>
  <c r="E1871" i="1"/>
  <c r="U1870" i="1"/>
  <c r="T1870" i="1"/>
  <c r="S1870" i="1"/>
  <c r="Q1870" i="1"/>
  <c r="O1870" i="1"/>
  <c r="N1870" i="1"/>
  <c r="M1870" i="1"/>
  <c r="K1870" i="1"/>
  <c r="E1870" i="1"/>
  <c r="L1870" i="1" s="1"/>
  <c r="U1869" i="1"/>
  <c r="T1869" i="1"/>
  <c r="S1869" i="1"/>
  <c r="Q1869" i="1"/>
  <c r="O1869" i="1"/>
  <c r="M1869" i="1"/>
  <c r="L1869" i="1"/>
  <c r="K1869" i="1"/>
  <c r="E1869" i="1"/>
  <c r="N1869" i="1" s="1"/>
  <c r="U1868" i="1"/>
  <c r="T1868" i="1"/>
  <c r="S1868" i="1"/>
  <c r="Q1868" i="1"/>
  <c r="O1868" i="1"/>
  <c r="E1868" i="1"/>
  <c r="U1867" i="1"/>
  <c r="T1867" i="1"/>
  <c r="S1867" i="1"/>
  <c r="Q1867" i="1"/>
  <c r="O1867" i="1"/>
  <c r="E1867" i="1"/>
  <c r="L1867" i="1" s="1"/>
  <c r="U1866" i="1"/>
  <c r="T1866" i="1"/>
  <c r="S1866" i="1"/>
  <c r="Q1866" i="1"/>
  <c r="O1866" i="1"/>
  <c r="E1866" i="1"/>
  <c r="K1866" i="1" s="1"/>
  <c r="U1865" i="1"/>
  <c r="T1865" i="1"/>
  <c r="S1865" i="1"/>
  <c r="Q1865" i="1"/>
  <c r="O1865" i="1"/>
  <c r="E1865" i="1"/>
  <c r="U1864" i="1"/>
  <c r="T1864" i="1"/>
  <c r="S1864" i="1"/>
  <c r="Q1864" i="1"/>
  <c r="O1864" i="1"/>
  <c r="L1864" i="1"/>
  <c r="E1864" i="1"/>
  <c r="U1863" i="1"/>
  <c r="T1863" i="1"/>
  <c r="S1863" i="1"/>
  <c r="Q1863" i="1"/>
  <c r="O1863" i="1"/>
  <c r="E1863" i="1"/>
  <c r="U1862" i="1"/>
  <c r="T1862" i="1"/>
  <c r="S1862" i="1"/>
  <c r="Q1862" i="1"/>
  <c r="P1862" i="1"/>
  <c r="O1862" i="1"/>
  <c r="M1862" i="1"/>
  <c r="E1862" i="1"/>
  <c r="U1861" i="1"/>
  <c r="T1861" i="1"/>
  <c r="S1861" i="1"/>
  <c r="Q1861" i="1"/>
  <c r="O1861" i="1"/>
  <c r="N1861" i="1"/>
  <c r="M1861" i="1"/>
  <c r="K1861" i="1"/>
  <c r="E1861" i="1"/>
  <c r="L1861" i="1" s="1"/>
  <c r="U1860" i="1"/>
  <c r="T1860" i="1"/>
  <c r="S1860" i="1"/>
  <c r="Q1860" i="1"/>
  <c r="O1860" i="1"/>
  <c r="E1860" i="1"/>
  <c r="U1859" i="1"/>
  <c r="T1859" i="1"/>
  <c r="S1859" i="1"/>
  <c r="Q1859" i="1"/>
  <c r="O1859" i="1"/>
  <c r="E1859" i="1"/>
  <c r="U1858" i="1"/>
  <c r="T1858" i="1"/>
  <c r="S1858" i="1"/>
  <c r="Q1858" i="1"/>
  <c r="O1858" i="1"/>
  <c r="N1858" i="1"/>
  <c r="L1858" i="1"/>
  <c r="E1858" i="1"/>
  <c r="U1857" i="1"/>
  <c r="T1857" i="1"/>
  <c r="S1857" i="1"/>
  <c r="Q1857" i="1"/>
  <c r="O1857" i="1"/>
  <c r="E1857" i="1"/>
  <c r="U1856" i="1"/>
  <c r="T1856" i="1"/>
  <c r="S1856" i="1"/>
  <c r="Q1856" i="1"/>
  <c r="O1856" i="1"/>
  <c r="M1856" i="1"/>
  <c r="L1856" i="1"/>
  <c r="K1856" i="1"/>
  <c r="E1856" i="1"/>
  <c r="N1856" i="1" s="1"/>
  <c r="U1855" i="1"/>
  <c r="T1855" i="1"/>
  <c r="S1855" i="1"/>
  <c r="Q1855" i="1"/>
  <c r="O1855" i="1"/>
  <c r="E1855" i="1"/>
  <c r="M1855" i="1" s="1"/>
  <c r="U1854" i="1"/>
  <c r="T1854" i="1"/>
  <c r="S1854" i="1"/>
  <c r="Q1854" i="1"/>
  <c r="O1854" i="1"/>
  <c r="K1854" i="1"/>
  <c r="E1854" i="1"/>
  <c r="N1854" i="1" s="1"/>
  <c r="U1853" i="1"/>
  <c r="T1853" i="1"/>
  <c r="S1853" i="1"/>
  <c r="Q1853" i="1"/>
  <c r="O1853" i="1"/>
  <c r="E1853" i="1"/>
  <c r="N1853" i="1" s="1"/>
  <c r="U1852" i="1"/>
  <c r="T1852" i="1"/>
  <c r="S1852" i="1"/>
  <c r="Q1852" i="1"/>
  <c r="O1852" i="1"/>
  <c r="E1852" i="1"/>
  <c r="U1851" i="1"/>
  <c r="T1851" i="1"/>
  <c r="S1851" i="1"/>
  <c r="Q1851" i="1"/>
  <c r="O1851" i="1"/>
  <c r="N1851" i="1"/>
  <c r="E1851" i="1"/>
  <c r="U1850" i="1"/>
  <c r="T1850" i="1"/>
  <c r="S1850" i="1"/>
  <c r="Q1850" i="1"/>
  <c r="O1850" i="1"/>
  <c r="N1850" i="1"/>
  <c r="K1850" i="1"/>
  <c r="E1850" i="1"/>
  <c r="L1850" i="1" s="1"/>
  <c r="U1849" i="1"/>
  <c r="T1849" i="1"/>
  <c r="S1849" i="1"/>
  <c r="Q1849" i="1"/>
  <c r="O1849" i="1"/>
  <c r="K1849" i="1"/>
  <c r="E1849" i="1"/>
  <c r="L1849" i="1" s="1"/>
  <c r="U1848" i="1"/>
  <c r="T1848" i="1"/>
  <c r="S1848" i="1"/>
  <c r="Q1848" i="1"/>
  <c r="O1848" i="1"/>
  <c r="K1848" i="1"/>
  <c r="E1848" i="1"/>
  <c r="U1847" i="1"/>
  <c r="T1847" i="1"/>
  <c r="S1847" i="1"/>
  <c r="Q1847" i="1"/>
  <c r="O1847" i="1"/>
  <c r="E1847" i="1"/>
  <c r="U1846" i="1"/>
  <c r="T1846" i="1"/>
  <c r="S1846" i="1"/>
  <c r="Q1846" i="1"/>
  <c r="O1846" i="1"/>
  <c r="N1846" i="1"/>
  <c r="E1846" i="1"/>
  <c r="U1845" i="1"/>
  <c r="T1845" i="1"/>
  <c r="S1845" i="1"/>
  <c r="Q1845" i="1"/>
  <c r="O1845" i="1"/>
  <c r="E1845" i="1"/>
  <c r="U1844" i="1"/>
  <c r="T1844" i="1"/>
  <c r="S1844" i="1"/>
  <c r="Q1844" i="1"/>
  <c r="O1844" i="1"/>
  <c r="E1844" i="1"/>
  <c r="L1844" i="1" s="1"/>
  <c r="U1843" i="1"/>
  <c r="T1843" i="1"/>
  <c r="S1843" i="1"/>
  <c r="Q1843" i="1"/>
  <c r="O1843" i="1"/>
  <c r="E1843" i="1"/>
  <c r="L1843" i="1" s="1"/>
  <c r="U1842" i="1"/>
  <c r="T1842" i="1"/>
  <c r="S1842" i="1"/>
  <c r="Q1842" i="1"/>
  <c r="O1842" i="1"/>
  <c r="E1842" i="1"/>
  <c r="U1841" i="1"/>
  <c r="T1841" i="1"/>
  <c r="S1841" i="1"/>
  <c r="Q1841" i="1"/>
  <c r="O1841" i="1"/>
  <c r="E1841" i="1"/>
  <c r="U1840" i="1"/>
  <c r="T1840" i="1"/>
  <c r="S1840" i="1"/>
  <c r="Q1840" i="1"/>
  <c r="O1840" i="1"/>
  <c r="E1840" i="1"/>
  <c r="U1839" i="1"/>
  <c r="T1839" i="1"/>
  <c r="S1839" i="1"/>
  <c r="Q1839" i="1"/>
  <c r="O1839" i="1"/>
  <c r="L1839" i="1"/>
  <c r="K1839" i="1"/>
  <c r="E1839" i="1"/>
  <c r="U1838" i="1"/>
  <c r="T1838" i="1"/>
  <c r="S1838" i="1"/>
  <c r="Q1838" i="1"/>
  <c r="O1838" i="1"/>
  <c r="E1838" i="1"/>
  <c r="U1837" i="1"/>
  <c r="T1837" i="1"/>
  <c r="S1837" i="1"/>
  <c r="Q1837" i="1"/>
  <c r="O1837" i="1"/>
  <c r="N1837" i="1"/>
  <c r="E1837" i="1"/>
  <c r="L1837" i="1" s="1"/>
  <c r="U1836" i="1"/>
  <c r="T1836" i="1"/>
  <c r="S1836" i="1"/>
  <c r="Q1836" i="1"/>
  <c r="O1836" i="1"/>
  <c r="R1836" i="1" s="1"/>
  <c r="N1836" i="1"/>
  <c r="M1836" i="1"/>
  <c r="L1836" i="1"/>
  <c r="K1836" i="1"/>
  <c r="E1836" i="1"/>
  <c r="U1835" i="1"/>
  <c r="T1835" i="1"/>
  <c r="S1835" i="1"/>
  <c r="Q1835" i="1"/>
  <c r="O1835" i="1"/>
  <c r="E1835" i="1"/>
  <c r="L1835" i="1" s="1"/>
  <c r="U1834" i="1"/>
  <c r="T1834" i="1"/>
  <c r="S1834" i="1"/>
  <c r="Q1834" i="1"/>
  <c r="O1834" i="1"/>
  <c r="M1834" i="1"/>
  <c r="K1834" i="1"/>
  <c r="E1834" i="1"/>
  <c r="U1833" i="1"/>
  <c r="T1833" i="1"/>
  <c r="S1833" i="1"/>
  <c r="Q1833" i="1"/>
  <c r="O1833" i="1"/>
  <c r="K1833" i="1"/>
  <c r="E1833" i="1"/>
  <c r="U1832" i="1"/>
  <c r="T1832" i="1"/>
  <c r="S1832" i="1"/>
  <c r="Q1832" i="1"/>
  <c r="O1832" i="1"/>
  <c r="N1832" i="1"/>
  <c r="M1832" i="1"/>
  <c r="L1832" i="1"/>
  <c r="E1832" i="1"/>
  <c r="K1832" i="1" s="1"/>
  <c r="U1831" i="1"/>
  <c r="T1831" i="1"/>
  <c r="S1831" i="1"/>
  <c r="Q1831" i="1"/>
  <c r="O1831" i="1"/>
  <c r="E1831" i="1"/>
  <c r="U1830" i="1"/>
  <c r="T1830" i="1"/>
  <c r="S1830" i="1"/>
  <c r="Q1830" i="1"/>
  <c r="O1830" i="1"/>
  <c r="E1830" i="1"/>
  <c r="U1829" i="1"/>
  <c r="T1829" i="1"/>
  <c r="S1829" i="1"/>
  <c r="Q1829" i="1"/>
  <c r="O1829" i="1"/>
  <c r="E1829" i="1"/>
  <c r="U1828" i="1"/>
  <c r="T1828" i="1"/>
  <c r="S1828" i="1"/>
  <c r="Q1828" i="1"/>
  <c r="O1828" i="1"/>
  <c r="E1828" i="1"/>
  <c r="U1827" i="1"/>
  <c r="T1827" i="1"/>
  <c r="S1827" i="1"/>
  <c r="Q1827" i="1"/>
  <c r="O1827" i="1"/>
  <c r="E1827" i="1"/>
  <c r="U1826" i="1"/>
  <c r="T1826" i="1"/>
  <c r="S1826" i="1"/>
  <c r="Q1826" i="1"/>
  <c r="O1826" i="1"/>
  <c r="E1826" i="1"/>
  <c r="U1825" i="1"/>
  <c r="T1825" i="1"/>
  <c r="S1825" i="1"/>
  <c r="Q1825" i="1"/>
  <c r="O1825" i="1"/>
  <c r="E1825" i="1"/>
  <c r="U1824" i="1"/>
  <c r="T1824" i="1"/>
  <c r="S1824" i="1"/>
  <c r="Q1824" i="1"/>
  <c r="O1824" i="1"/>
  <c r="E1824" i="1"/>
  <c r="K1824" i="1" s="1"/>
  <c r="U1823" i="1"/>
  <c r="T1823" i="1"/>
  <c r="S1823" i="1"/>
  <c r="Q1823" i="1"/>
  <c r="O1823" i="1"/>
  <c r="E1823" i="1"/>
  <c r="U1822" i="1"/>
  <c r="T1822" i="1"/>
  <c r="S1822" i="1"/>
  <c r="Q1822" i="1"/>
  <c r="O1822" i="1"/>
  <c r="E1822" i="1"/>
  <c r="U1821" i="1"/>
  <c r="T1821" i="1"/>
  <c r="S1821" i="1"/>
  <c r="Q1821" i="1"/>
  <c r="O1821" i="1"/>
  <c r="N1821" i="1"/>
  <c r="M1821" i="1"/>
  <c r="L1821" i="1"/>
  <c r="K1821" i="1"/>
  <c r="E1821" i="1"/>
  <c r="U1820" i="1"/>
  <c r="T1820" i="1"/>
  <c r="S1820" i="1"/>
  <c r="Q1820" i="1"/>
  <c r="O1820" i="1"/>
  <c r="K1820" i="1"/>
  <c r="E1820" i="1"/>
  <c r="U1819" i="1"/>
  <c r="T1819" i="1"/>
  <c r="S1819" i="1"/>
  <c r="Q1819" i="1"/>
  <c r="O1819" i="1"/>
  <c r="E1819" i="1"/>
  <c r="U1818" i="1"/>
  <c r="T1818" i="1"/>
  <c r="S1818" i="1"/>
  <c r="Q1818" i="1"/>
  <c r="O1818" i="1"/>
  <c r="E1818" i="1"/>
  <c r="U1817" i="1"/>
  <c r="T1817" i="1"/>
  <c r="S1817" i="1"/>
  <c r="Q1817" i="1"/>
  <c r="O1817" i="1"/>
  <c r="N1817" i="1"/>
  <c r="L1817" i="1"/>
  <c r="E1817" i="1"/>
  <c r="M1817" i="1" s="1"/>
  <c r="U1816" i="1"/>
  <c r="T1816" i="1"/>
  <c r="S1816" i="1"/>
  <c r="Q1816" i="1"/>
  <c r="O1816" i="1"/>
  <c r="E1816" i="1"/>
  <c r="N1816" i="1" s="1"/>
  <c r="U1815" i="1"/>
  <c r="T1815" i="1"/>
  <c r="S1815" i="1"/>
  <c r="Q1815" i="1"/>
  <c r="O1815" i="1"/>
  <c r="E1815" i="1"/>
  <c r="U1814" i="1"/>
  <c r="T1814" i="1"/>
  <c r="S1814" i="1"/>
  <c r="Q1814" i="1"/>
  <c r="O1814" i="1"/>
  <c r="E1814" i="1"/>
  <c r="U1813" i="1"/>
  <c r="T1813" i="1"/>
  <c r="S1813" i="1"/>
  <c r="Q1813" i="1"/>
  <c r="O1813" i="1"/>
  <c r="N1813" i="1"/>
  <c r="L1813" i="1"/>
  <c r="E1813" i="1"/>
  <c r="U1812" i="1"/>
  <c r="T1812" i="1"/>
  <c r="S1812" i="1"/>
  <c r="Q1812" i="1"/>
  <c r="O1812" i="1"/>
  <c r="M1812" i="1"/>
  <c r="K1812" i="1"/>
  <c r="E1812" i="1"/>
  <c r="U1811" i="1"/>
  <c r="T1811" i="1"/>
  <c r="S1811" i="1"/>
  <c r="Q1811" i="1"/>
  <c r="O1811" i="1"/>
  <c r="N1811" i="1"/>
  <c r="E1811" i="1"/>
  <c r="M1811" i="1" s="1"/>
  <c r="U1810" i="1"/>
  <c r="T1810" i="1"/>
  <c r="S1810" i="1"/>
  <c r="Q1810" i="1"/>
  <c r="O1810" i="1"/>
  <c r="E1810" i="1"/>
  <c r="U1809" i="1"/>
  <c r="T1809" i="1"/>
  <c r="S1809" i="1"/>
  <c r="Q1809" i="1"/>
  <c r="O1809" i="1"/>
  <c r="E1809" i="1"/>
  <c r="K1809" i="1" s="1"/>
  <c r="U1808" i="1"/>
  <c r="T1808" i="1"/>
  <c r="S1808" i="1"/>
  <c r="Q1808" i="1"/>
  <c r="O1808" i="1"/>
  <c r="E1808" i="1"/>
  <c r="L1808" i="1" s="1"/>
  <c r="U1807" i="1"/>
  <c r="T1807" i="1"/>
  <c r="S1807" i="1"/>
  <c r="Q1807" i="1"/>
  <c r="O1807" i="1"/>
  <c r="N1807" i="1"/>
  <c r="E1807" i="1"/>
  <c r="M1807" i="1" s="1"/>
  <c r="U1806" i="1"/>
  <c r="T1806" i="1"/>
  <c r="S1806" i="1"/>
  <c r="Q1806" i="1"/>
  <c r="O1806" i="1"/>
  <c r="E1806" i="1"/>
  <c r="U1805" i="1"/>
  <c r="T1805" i="1"/>
  <c r="S1805" i="1"/>
  <c r="Q1805" i="1"/>
  <c r="O1805" i="1"/>
  <c r="E1805" i="1"/>
  <c r="U1804" i="1"/>
  <c r="T1804" i="1"/>
  <c r="S1804" i="1"/>
  <c r="Q1804" i="1"/>
  <c r="O1804" i="1"/>
  <c r="E1804" i="1"/>
  <c r="K1804" i="1" s="1"/>
  <c r="U1803" i="1"/>
  <c r="T1803" i="1"/>
  <c r="S1803" i="1"/>
  <c r="Q1803" i="1"/>
  <c r="O1803" i="1"/>
  <c r="L1803" i="1"/>
  <c r="E1803" i="1"/>
  <c r="N1803" i="1" s="1"/>
  <c r="U1802" i="1"/>
  <c r="T1802" i="1"/>
  <c r="S1802" i="1"/>
  <c r="Q1802" i="1"/>
  <c r="O1802" i="1"/>
  <c r="P1802" i="1" s="1"/>
  <c r="N1802" i="1"/>
  <c r="L1802" i="1"/>
  <c r="K1802" i="1"/>
  <c r="E1802" i="1"/>
  <c r="M1802" i="1" s="1"/>
  <c r="U1801" i="1"/>
  <c r="T1801" i="1"/>
  <c r="S1801" i="1"/>
  <c r="Q1801" i="1"/>
  <c r="O1801" i="1"/>
  <c r="K1801" i="1"/>
  <c r="E1801" i="1"/>
  <c r="U1800" i="1"/>
  <c r="T1800" i="1"/>
  <c r="S1800" i="1"/>
  <c r="Q1800" i="1"/>
  <c r="O1800" i="1"/>
  <c r="E1800" i="1"/>
  <c r="U1799" i="1"/>
  <c r="T1799" i="1"/>
  <c r="S1799" i="1"/>
  <c r="Q1799" i="1"/>
  <c r="O1799" i="1"/>
  <c r="E1799" i="1"/>
  <c r="U1798" i="1"/>
  <c r="T1798" i="1"/>
  <c r="S1798" i="1"/>
  <c r="Q1798" i="1"/>
  <c r="O1798" i="1"/>
  <c r="L1798" i="1"/>
  <c r="E1798" i="1"/>
  <c r="M1798" i="1" s="1"/>
  <c r="U1797" i="1"/>
  <c r="T1797" i="1"/>
  <c r="S1797" i="1"/>
  <c r="Q1797" i="1"/>
  <c r="O1797" i="1"/>
  <c r="E1797" i="1"/>
  <c r="L1797" i="1" s="1"/>
  <c r="U1796" i="1"/>
  <c r="T1796" i="1"/>
  <c r="S1796" i="1"/>
  <c r="Q1796" i="1"/>
  <c r="O1796" i="1"/>
  <c r="N1796" i="1"/>
  <c r="E1796" i="1"/>
  <c r="M1796" i="1" s="1"/>
  <c r="U1795" i="1"/>
  <c r="T1795" i="1"/>
  <c r="S1795" i="1"/>
  <c r="Q1795" i="1"/>
  <c r="O1795" i="1"/>
  <c r="E1795" i="1"/>
  <c r="U1794" i="1"/>
  <c r="T1794" i="1"/>
  <c r="S1794" i="1"/>
  <c r="Q1794" i="1"/>
  <c r="O1794" i="1"/>
  <c r="E1794" i="1"/>
  <c r="U1793" i="1"/>
  <c r="T1793" i="1"/>
  <c r="S1793" i="1"/>
  <c r="Q1793" i="1"/>
  <c r="O1793" i="1"/>
  <c r="E1793" i="1"/>
  <c r="U1792" i="1"/>
  <c r="T1792" i="1"/>
  <c r="S1792" i="1"/>
  <c r="Q1792" i="1"/>
  <c r="O1792" i="1"/>
  <c r="P1792" i="1" s="1"/>
  <c r="N1792" i="1"/>
  <c r="M1792" i="1"/>
  <c r="L1792" i="1"/>
  <c r="K1792" i="1"/>
  <c r="E1792" i="1"/>
  <c r="U1791" i="1"/>
  <c r="T1791" i="1"/>
  <c r="S1791" i="1"/>
  <c r="Q1791" i="1"/>
  <c r="O1791" i="1"/>
  <c r="N1791" i="1"/>
  <c r="M1791" i="1"/>
  <c r="E1791" i="1"/>
  <c r="L1791" i="1" s="1"/>
  <c r="U1790" i="1"/>
  <c r="T1790" i="1"/>
  <c r="S1790" i="1"/>
  <c r="Q1790" i="1"/>
  <c r="O1790" i="1"/>
  <c r="M1790" i="1"/>
  <c r="R1790" i="1" s="1"/>
  <c r="E1790" i="1"/>
  <c r="N1790" i="1" s="1"/>
  <c r="U1789" i="1"/>
  <c r="T1789" i="1"/>
  <c r="S1789" i="1"/>
  <c r="Q1789" i="1"/>
  <c r="O1789" i="1"/>
  <c r="E1789" i="1"/>
  <c r="N1789" i="1" s="1"/>
  <c r="U1788" i="1"/>
  <c r="T1788" i="1"/>
  <c r="S1788" i="1"/>
  <c r="Q1788" i="1"/>
  <c r="O1788" i="1"/>
  <c r="E1788" i="1"/>
  <c r="N1788" i="1" s="1"/>
  <c r="U1787" i="1"/>
  <c r="T1787" i="1"/>
  <c r="S1787" i="1"/>
  <c r="Q1787" i="1"/>
  <c r="O1787" i="1"/>
  <c r="E1787" i="1"/>
  <c r="U1786" i="1"/>
  <c r="T1786" i="1"/>
  <c r="S1786" i="1"/>
  <c r="Q1786" i="1"/>
  <c r="O1786" i="1"/>
  <c r="E1786" i="1"/>
  <c r="U1785" i="1"/>
  <c r="T1785" i="1"/>
  <c r="S1785" i="1"/>
  <c r="Q1785" i="1"/>
  <c r="O1785" i="1"/>
  <c r="E1785" i="1"/>
  <c r="U1784" i="1"/>
  <c r="T1784" i="1"/>
  <c r="S1784" i="1"/>
  <c r="Q1784" i="1"/>
  <c r="O1784" i="1"/>
  <c r="L1784" i="1"/>
  <c r="E1784" i="1"/>
  <c r="N1784" i="1" s="1"/>
  <c r="U1783" i="1"/>
  <c r="T1783" i="1"/>
  <c r="S1783" i="1"/>
  <c r="Q1783" i="1"/>
  <c r="O1783" i="1"/>
  <c r="E1783" i="1"/>
  <c r="K1783" i="1" s="1"/>
  <c r="U1782" i="1"/>
  <c r="T1782" i="1"/>
  <c r="S1782" i="1"/>
  <c r="Q1782" i="1"/>
  <c r="O1782" i="1"/>
  <c r="L1782" i="1"/>
  <c r="E1782" i="1"/>
  <c r="K1782" i="1" s="1"/>
  <c r="U1781" i="1"/>
  <c r="T1781" i="1"/>
  <c r="S1781" i="1"/>
  <c r="Q1781" i="1"/>
  <c r="O1781" i="1"/>
  <c r="R1781" i="1" s="1"/>
  <c r="M1781" i="1"/>
  <c r="E1781" i="1"/>
  <c r="U1780" i="1"/>
  <c r="T1780" i="1"/>
  <c r="S1780" i="1"/>
  <c r="Q1780" i="1"/>
  <c r="O1780" i="1"/>
  <c r="K1780" i="1"/>
  <c r="E1780" i="1"/>
  <c r="U1779" i="1"/>
  <c r="T1779" i="1"/>
  <c r="S1779" i="1"/>
  <c r="Q1779" i="1"/>
  <c r="O1779" i="1"/>
  <c r="E1779" i="1"/>
  <c r="L1779" i="1" s="1"/>
  <c r="U1778" i="1"/>
  <c r="T1778" i="1"/>
  <c r="S1778" i="1"/>
  <c r="Q1778" i="1"/>
  <c r="O1778" i="1"/>
  <c r="E1778" i="1"/>
  <c r="U1777" i="1"/>
  <c r="T1777" i="1"/>
  <c r="S1777" i="1"/>
  <c r="Q1777" i="1"/>
  <c r="O1777" i="1"/>
  <c r="N1777" i="1"/>
  <c r="E1777" i="1"/>
  <c r="M1777" i="1" s="1"/>
  <c r="U1776" i="1"/>
  <c r="T1776" i="1"/>
  <c r="S1776" i="1"/>
  <c r="Q1776" i="1"/>
  <c r="O1776" i="1"/>
  <c r="P1776" i="1" s="1"/>
  <c r="N1776" i="1"/>
  <c r="M1776" i="1"/>
  <c r="R1776" i="1" s="1"/>
  <c r="L1776" i="1"/>
  <c r="E1776" i="1"/>
  <c r="K1776" i="1" s="1"/>
  <c r="U1775" i="1"/>
  <c r="T1775" i="1"/>
  <c r="S1775" i="1"/>
  <c r="Q1775" i="1"/>
  <c r="O1775" i="1"/>
  <c r="P1775" i="1" s="1"/>
  <c r="M1775" i="1"/>
  <c r="E1775" i="1"/>
  <c r="U1774" i="1"/>
  <c r="T1774" i="1"/>
  <c r="S1774" i="1"/>
  <c r="Q1774" i="1"/>
  <c r="O1774" i="1"/>
  <c r="E1774" i="1"/>
  <c r="U1773" i="1"/>
  <c r="T1773" i="1"/>
  <c r="S1773" i="1"/>
  <c r="Q1773" i="1"/>
  <c r="O1773" i="1"/>
  <c r="L1773" i="1"/>
  <c r="E1773" i="1"/>
  <c r="K1773" i="1" s="1"/>
  <c r="U1772" i="1"/>
  <c r="T1772" i="1"/>
  <c r="S1772" i="1"/>
  <c r="Q1772" i="1"/>
  <c r="P1772" i="1"/>
  <c r="O1772" i="1"/>
  <c r="N1772" i="1"/>
  <c r="L1772" i="1"/>
  <c r="K1772" i="1"/>
  <c r="E1772" i="1"/>
  <c r="M1772" i="1" s="1"/>
  <c r="U1771" i="1"/>
  <c r="T1771" i="1"/>
  <c r="S1771" i="1"/>
  <c r="Q1771" i="1"/>
  <c r="O1771" i="1"/>
  <c r="N1771" i="1"/>
  <c r="M1771" i="1"/>
  <c r="E1771" i="1"/>
  <c r="U1770" i="1"/>
  <c r="T1770" i="1"/>
  <c r="S1770" i="1"/>
  <c r="Q1770" i="1"/>
  <c r="O1770" i="1"/>
  <c r="E1770" i="1"/>
  <c r="U1769" i="1"/>
  <c r="T1769" i="1"/>
  <c r="S1769" i="1"/>
  <c r="Q1769" i="1"/>
  <c r="O1769" i="1"/>
  <c r="E1769" i="1"/>
  <c r="K1769" i="1" s="1"/>
  <c r="U1768" i="1"/>
  <c r="T1768" i="1"/>
  <c r="S1768" i="1"/>
  <c r="Q1768" i="1"/>
  <c r="O1768" i="1"/>
  <c r="E1768" i="1"/>
  <c r="U1767" i="1"/>
  <c r="T1767" i="1"/>
  <c r="S1767" i="1"/>
  <c r="Q1767" i="1"/>
  <c r="O1767" i="1"/>
  <c r="E1767" i="1"/>
  <c r="U1766" i="1"/>
  <c r="T1766" i="1"/>
  <c r="S1766" i="1"/>
  <c r="Q1766" i="1"/>
  <c r="O1766" i="1"/>
  <c r="K1766" i="1"/>
  <c r="E1766" i="1"/>
  <c r="U1765" i="1"/>
  <c r="T1765" i="1"/>
  <c r="S1765" i="1"/>
  <c r="Q1765" i="1"/>
  <c r="O1765" i="1"/>
  <c r="E1765" i="1"/>
  <c r="L1765" i="1" s="1"/>
  <c r="U1764" i="1"/>
  <c r="T1764" i="1"/>
  <c r="S1764" i="1"/>
  <c r="Q1764" i="1"/>
  <c r="O1764" i="1"/>
  <c r="E1764" i="1"/>
  <c r="K1764" i="1" s="1"/>
  <c r="U1763" i="1"/>
  <c r="T1763" i="1"/>
  <c r="S1763" i="1"/>
  <c r="Q1763" i="1"/>
  <c r="O1763" i="1"/>
  <c r="N1763" i="1"/>
  <c r="E1763" i="1"/>
  <c r="U1762" i="1"/>
  <c r="T1762" i="1"/>
  <c r="S1762" i="1"/>
  <c r="Q1762" i="1"/>
  <c r="O1762" i="1"/>
  <c r="P1762" i="1" s="1"/>
  <c r="M1762" i="1"/>
  <c r="L1762" i="1"/>
  <c r="K1762" i="1"/>
  <c r="E1762" i="1"/>
  <c r="N1762" i="1" s="1"/>
  <c r="U1761" i="1"/>
  <c r="T1761" i="1"/>
  <c r="S1761" i="1"/>
  <c r="Q1761" i="1"/>
  <c r="O1761" i="1"/>
  <c r="E1761" i="1"/>
  <c r="U1760" i="1"/>
  <c r="T1760" i="1"/>
  <c r="S1760" i="1"/>
  <c r="Q1760" i="1"/>
  <c r="O1760" i="1"/>
  <c r="E1760" i="1"/>
  <c r="U1759" i="1"/>
  <c r="T1759" i="1"/>
  <c r="S1759" i="1"/>
  <c r="Q1759" i="1"/>
  <c r="O1759" i="1"/>
  <c r="L1759" i="1"/>
  <c r="E1759" i="1"/>
  <c r="K1759" i="1" s="1"/>
  <c r="U1758" i="1"/>
  <c r="T1758" i="1"/>
  <c r="S1758" i="1"/>
  <c r="Q1758" i="1"/>
  <c r="O1758" i="1"/>
  <c r="K1758" i="1"/>
  <c r="E1758" i="1"/>
  <c r="M1758" i="1" s="1"/>
  <c r="U1757" i="1"/>
  <c r="T1757" i="1"/>
  <c r="S1757" i="1"/>
  <c r="Q1757" i="1"/>
  <c r="O1757" i="1"/>
  <c r="E1757" i="1"/>
  <c r="U1756" i="1"/>
  <c r="T1756" i="1"/>
  <c r="S1756" i="1"/>
  <c r="Q1756" i="1"/>
  <c r="O1756" i="1"/>
  <c r="E1756" i="1"/>
  <c r="U1755" i="1"/>
  <c r="T1755" i="1"/>
  <c r="S1755" i="1"/>
  <c r="Q1755" i="1"/>
  <c r="O1755" i="1"/>
  <c r="E1755" i="1"/>
  <c r="U1754" i="1"/>
  <c r="T1754" i="1"/>
  <c r="S1754" i="1"/>
  <c r="Q1754" i="1"/>
  <c r="O1754" i="1"/>
  <c r="L1754" i="1"/>
  <c r="E1754" i="1"/>
  <c r="U1753" i="1"/>
  <c r="T1753" i="1"/>
  <c r="S1753" i="1"/>
  <c r="Q1753" i="1"/>
  <c r="O1753" i="1"/>
  <c r="E1753" i="1"/>
  <c r="U1752" i="1"/>
  <c r="T1752" i="1"/>
  <c r="S1752" i="1"/>
  <c r="Q1752" i="1"/>
  <c r="O1752" i="1"/>
  <c r="E1752" i="1"/>
  <c r="U1751" i="1"/>
  <c r="T1751" i="1"/>
  <c r="S1751" i="1"/>
  <c r="Q1751" i="1"/>
  <c r="O1751" i="1"/>
  <c r="R1751" i="1" s="1"/>
  <c r="N1751" i="1"/>
  <c r="M1751" i="1"/>
  <c r="L1751" i="1"/>
  <c r="K1751" i="1"/>
  <c r="E1751" i="1"/>
  <c r="U1750" i="1"/>
  <c r="T1750" i="1"/>
  <c r="S1750" i="1"/>
  <c r="Q1750" i="1"/>
  <c r="O1750" i="1"/>
  <c r="E1750" i="1"/>
  <c r="U1749" i="1"/>
  <c r="T1749" i="1"/>
  <c r="S1749" i="1"/>
  <c r="Q1749" i="1"/>
  <c r="O1749" i="1"/>
  <c r="E1749" i="1"/>
  <c r="U1748" i="1"/>
  <c r="T1748" i="1"/>
  <c r="S1748" i="1"/>
  <c r="Q1748" i="1"/>
  <c r="O1748" i="1"/>
  <c r="E1748" i="1"/>
  <c r="U1747" i="1"/>
  <c r="T1747" i="1"/>
  <c r="S1747" i="1"/>
  <c r="Q1747" i="1"/>
  <c r="O1747" i="1"/>
  <c r="E1747" i="1"/>
  <c r="N1747" i="1" s="1"/>
  <c r="U1746" i="1"/>
  <c r="T1746" i="1"/>
  <c r="S1746" i="1"/>
  <c r="Q1746" i="1"/>
  <c r="O1746" i="1"/>
  <c r="N1746" i="1"/>
  <c r="M1746" i="1"/>
  <c r="L1746" i="1"/>
  <c r="K1746" i="1"/>
  <c r="E1746" i="1"/>
  <c r="U1745" i="1"/>
  <c r="T1745" i="1"/>
  <c r="S1745" i="1"/>
  <c r="Q1745" i="1"/>
  <c r="O1745" i="1"/>
  <c r="E1745" i="1"/>
  <c r="U1744" i="1"/>
  <c r="T1744" i="1"/>
  <c r="S1744" i="1"/>
  <c r="Q1744" i="1"/>
  <c r="O1744" i="1"/>
  <c r="E1744" i="1"/>
  <c r="L1744" i="1" s="1"/>
  <c r="U1743" i="1"/>
  <c r="T1743" i="1"/>
  <c r="S1743" i="1"/>
  <c r="Q1743" i="1"/>
  <c r="O1743" i="1"/>
  <c r="E1743" i="1"/>
  <c r="U1742" i="1"/>
  <c r="T1742" i="1"/>
  <c r="S1742" i="1"/>
  <c r="Q1742" i="1"/>
  <c r="O1742" i="1"/>
  <c r="M1742" i="1"/>
  <c r="P1742" i="1" s="1"/>
  <c r="L1742" i="1"/>
  <c r="E1742" i="1"/>
  <c r="N1742" i="1" s="1"/>
  <c r="U1741" i="1"/>
  <c r="T1741" i="1"/>
  <c r="S1741" i="1"/>
  <c r="Q1741" i="1"/>
  <c r="O1741" i="1"/>
  <c r="N1741" i="1"/>
  <c r="M1741" i="1"/>
  <c r="P1741" i="1" s="1"/>
  <c r="K1741" i="1"/>
  <c r="E1741" i="1"/>
  <c r="L1741" i="1" s="1"/>
  <c r="U1740" i="1"/>
  <c r="T1740" i="1"/>
  <c r="S1740" i="1"/>
  <c r="Q1740" i="1"/>
  <c r="O1740" i="1"/>
  <c r="E1740" i="1"/>
  <c r="K1740" i="1" s="1"/>
  <c r="U1739" i="1"/>
  <c r="T1739" i="1"/>
  <c r="S1739" i="1"/>
  <c r="Q1739" i="1"/>
  <c r="O1739" i="1"/>
  <c r="E1739" i="1"/>
  <c r="N1739" i="1" s="1"/>
  <c r="U1738" i="1"/>
  <c r="T1738" i="1"/>
  <c r="S1738" i="1"/>
  <c r="Q1738" i="1"/>
  <c r="O1738" i="1"/>
  <c r="E1738" i="1"/>
  <c r="L1738" i="1" s="1"/>
  <c r="U1737" i="1"/>
  <c r="T1737" i="1"/>
  <c r="S1737" i="1"/>
  <c r="Q1737" i="1"/>
  <c r="O1737" i="1"/>
  <c r="E1737" i="1"/>
  <c r="L1737" i="1" s="1"/>
  <c r="U1736" i="1"/>
  <c r="T1736" i="1"/>
  <c r="S1736" i="1"/>
  <c r="Q1736" i="1"/>
  <c r="O1736" i="1"/>
  <c r="L1736" i="1"/>
  <c r="K1736" i="1"/>
  <c r="E1736" i="1"/>
  <c r="U1735" i="1"/>
  <c r="T1735" i="1"/>
  <c r="S1735" i="1"/>
  <c r="Q1735" i="1"/>
  <c r="O1735" i="1"/>
  <c r="E1735" i="1"/>
  <c r="K1735" i="1" s="1"/>
  <c r="U1734" i="1"/>
  <c r="T1734" i="1"/>
  <c r="S1734" i="1"/>
  <c r="Q1734" i="1"/>
  <c r="O1734" i="1"/>
  <c r="P1734" i="1" s="1"/>
  <c r="M1734" i="1"/>
  <c r="K1734" i="1"/>
  <c r="E1734" i="1"/>
  <c r="U1733" i="1"/>
  <c r="T1733" i="1"/>
  <c r="S1733" i="1"/>
  <c r="Q1733" i="1"/>
  <c r="O1733" i="1"/>
  <c r="K1733" i="1"/>
  <c r="E1733" i="1"/>
  <c r="U1732" i="1"/>
  <c r="T1732" i="1"/>
  <c r="S1732" i="1"/>
  <c r="Q1732" i="1"/>
  <c r="O1732" i="1"/>
  <c r="E1732" i="1"/>
  <c r="K1732" i="1" s="1"/>
  <c r="U1731" i="1"/>
  <c r="T1731" i="1"/>
  <c r="S1731" i="1"/>
  <c r="Q1731" i="1"/>
  <c r="O1731" i="1"/>
  <c r="E1731" i="1"/>
  <c r="U1730" i="1"/>
  <c r="T1730" i="1"/>
  <c r="S1730" i="1"/>
  <c r="Q1730" i="1"/>
  <c r="O1730" i="1"/>
  <c r="E1730" i="1"/>
  <c r="L1730" i="1" s="1"/>
  <c r="U1729" i="1"/>
  <c r="T1729" i="1"/>
  <c r="S1729" i="1"/>
  <c r="Q1729" i="1"/>
  <c r="O1729" i="1"/>
  <c r="E1729" i="1"/>
  <c r="U1728" i="1"/>
  <c r="T1728" i="1"/>
  <c r="S1728" i="1"/>
  <c r="Q1728" i="1"/>
  <c r="O1728" i="1"/>
  <c r="E1728" i="1"/>
  <c r="U1727" i="1"/>
  <c r="T1727" i="1"/>
  <c r="S1727" i="1"/>
  <c r="Q1727" i="1"/>
  <c r="O1727" i="1"/>
  <c r="L1727" i="1"/>
  <c r="E1727" i="1"/>
  <c r="U1726" i="1"/>
  <c r="T1726" i="1"/>
  <c r="S1726" i="1"/>
  <c r="Q1726" i="1"/>
  <c r="O1726" i="1"/>
  <c r="E1726" i="1"/>
  <c r="U1725" i="1"/>
  <c r="T1725" i="1"/>
  <c r="S1725" i="1"/>
  <c r="Q1725" i="1"/>
  <c r="O1725" i="1"/>
  <c r="N1725" i="1"/>
  <c r="M1725" i="1"/>
  <c r="E1725" i="1"/>
  <c r="L1725" i="1" s="1"/>
  <c r="U1724" i="1"/>
  <c r="T1724" i="1"/>
  <c r="S1724" i="1"/>
  <c r="Q1724" i="1"/>
  <c r="O1724" i="1"/>
  <c r="L1724" i="1"/>
  <c r="E1724" i="1"/>
  <c r="K1724" i="1" s="1"/>
  <c r="U1723" i="1"/>
  <c r="T1723" i="1"/>
  <c r="S1723" i="1"/>
  <c r="Q1723" i="1"/>
  <c r="O1723" i="1"/>
  <c r="L1723" i="1"/>
  <c r="E1723" i="1"/>
  <c r="M1723" i="1" s="1"/>
  <c r="U1722" i="1"/>
  <c r="T1722" i="1"/>
  <c r="S1722" i="1"/>
  <c r="Q1722" i="1"/>
  <c r="O1722" i="1"/>
  <c r="M1722" i="1"/>
  <c r="P1722" i="1" s="1"/>
  <c r="K1722" i="1"/>
  <c r="E1722" i="1"/>
  <c r="U1721" i="1"/>
  <c r="T1721" i="1"/>
  <c r="S1721" i="1"/>
  <c r="Q1721" i="1"/>
  <c r="O1721" i="1"/>
  <c r="M1721" i="1"/>
  <c r="L1721" i="1"/>
  <c r="K1721" i="1"/>
  <c r="E1721" i="1"/>
  <c r="N1721" i="1" s="1"/>
  <c r="U1720" i="1"/>
  <c r="T1720" i="1"/>
  <c r="S1720" i="1"/>
  <c r="Q1720" i="1"/>
  <c r="O1720" i="1"/>
  <c r="L1720" i="1"/>
  <c r="K1720" i="1"/>
  <c r="E1720" i="1"/>
  <c r="U1719" i="1"/>
  <c r="T1719" i="1"/>
  <c r="S1719" i="1"/>
  <c r="Q1719" i="1"/>
  <c r="O1719" i="1"/>
  <c r="E1719" i="1"/>
  <c r="U1718" i="1"/>
  <c r="T1718" i="1"/>
  <c r="S1718" i="1"/>
  <c r="Q1718" i="1"/>
  <c r="O1718" i="1"/>
  <c r="N1718" i="1"/>
  <c r="L1718" i="1"/>
  <c r="K1718" i="1"/>
  <c r="E1718" i="1"/>
  <c r="M1718" i="1" s="1"/>
  <c r="U1717" i="1"/>
  <c r="T1717" i="1"/>
  <c r="S1717" i="1"/>
  <c r="Q1717" i="1"/>
  <c r="O1717" i="1"/>
  <c r="N1717" i="1"/>
  <c r="E1717" i="1"/>
  <c r="L1717" i="1" s="1"/>
  <c r="U1716" i="1"/>
  <c r="T1716" i="1"/>
  <c r="S1716" i="1"/>
  <c r="Q1716" i="1"/>
  <c r="O1716" i="1"/>
  <c r="E1716" i="1"/>
  <c r="M1716" i="1" s="1"/>
  <c r="P1716" i="1" s="1"/>
  <c r="U1715" i="1"/>
  <c r="T1715" i="1"/>
  <c r="S1715" i="1"/>
  <c r="Q1715" i="1"/>
  <c r="O1715" i="1"/>
  <c r="E1715" i="1"/>
  <c r="K1715" i="1" s="1"/>
  <c r="U1714" i="1"/>
  <c r="T1714" i="1"/>
  <c r="S1714" i="1"/>
  <c r="Q1714" i="1"/>
  <c r="O1714" i="1"/>
  <c r="E1714" i="1"/>
  <c r="U1713" i="1"/>
  <c r="T1713" i="1"/>
  <c r="S1713" i="1"/>
  <c r="Q1713" i="1"/>
  <c r="O1713" i="1"/>
  <c r="E1713" i="1"/>
  <c r="U1712" i="1"/>
  <c r="T1712" i="1"/>
  <c r="S1712" i="1"/>
  <c r="Q1712" i="1"/>
  <c r="O1712" i="1"/>
  <c r="E1712" i="1"/>
  <c r="M1712" i="1" s="1"/>
  <c r="U1711" i="1"/>
  <c r="T1711" i="1"/>
  <c r="S1711" i="1"/>
  <c r="Q1711" i="1"/>
  <c r="O1711" i="1"/>
  <c r="N1711" i="1"/>
  <c r="M1711" i="1"/>
  <c r="E1711" i="1"/>
  <c r="L1711" i="1" s="1"/>
  <c r="U1710" i="1"/>
  <c r="T1710" i="1"/>
  <c r="S1710" i="1"/>
  <c r="Q1710" i="1"/>
  <c r="O1710" i="1"/>
  <c r="N1710" i="1"/>
  <c r="E1710" i="1"/>
  <c r="M1710" i="1" s="1"/>
  <c r="U1709" i="1"/>
  <c r="T1709" i="1"/>
  <c r="S1709" i="1"/>
  <c r="Q1709" i="1"/>
  <c r="O1709" i="1"/>
  <c r="E1709" i="1"/>
  <c r="U1708" i="1"/>
  <c r="T1708" i="1"/>
  <c r="S1708" i="1"/>
  <c r="Q1708" i="1"/>
  <c r="O1708" i="1"/>
  <c r="E1708" i="1"/>
  <c r="U1707" i="1"/>
  <c r="T1707" i="1"/>
  <c r="S1707" i="1"/>
  <c r="Q1707" i="1"/>
  <c r="O1707" i="1"/>
  <c r="E1707" i="1"/>
  <c r="N1707" i="1" s="1"/>
  <c r="U1706" i="1"/>
  <c r="T1706" i="1"/>
  <c r="S1706" i="1"/>
  <c r="Q1706" i="1"/>
  <c r="O1706" i="1"/>
  <c r="K1706" i="1"/>
  <c r="E1706" i="1"/>
  <c r="U1705" i="1"/>
  <c r="T1705" i="1"/>
  <c r="S1705" i="1"/>
  <c r="Q1705" i="1"/>
  <c r="O1705" i="1"/>
  <c r="N1705" i="1"/>
  <c r="M1705" i="1"/>
  <c r="P1705" i="1" s="1"/>
  <c r="L1705" i="1"/>
  <c r="K1705" i="1"/>
  <c r="E1705" i="1"/>
  <c r="U1704" i="1"/>
  <c r="T1704" i="1"/>
  <c r="S1704" i="1"/>
  <c r="Q1704" i="1"/>
  <c r="O1704" i="1"/>
  <c r="E1704" i="1"/>
  <c r="U1703" i="1"/>
  <c r="T1703" i="1"/>
  <c r="S1703" i="1"/>
  <c r="Q1703" i="1"/>
  <c r="O1703" i="1"/>
  <c r="N1703" i="1"/>
  <c r="E1703" i="1"/>
  <c r="U1702" i="1"/>
  <c r="T1702" i="1"/>
  <c r="S1702" i="1"/>
  <c r="Q1702" i="1"/>
  <c r="O1702" i="1"/>
  <c r="K1702" i="1"/>
  <c r="E1702" i="1"/>
  <c r="U1701" i="1"/>
  <c r="T1701" i="1"/>
  <c r="S1701" i="1"/>
  <c r="Q1701" i="1"/>
  <c r="O1701" i="1"/>
  <c r="E1701" i="1"/>
  <c r="U1700" i="1"/>
  <c r="T1700" i="1"/>
  <c r="S1700" i="1"/>
  <c r="Q1700" i="1"/>
  <c r="O1700" i="1"/>
  <c r="N1700" i="1"/>
  <c r="M1700" i="1"/>
  <c r="L1700" i="1"/>
  <c r="K1700" i="1"/>
  <c r="E1700" i="1"/>
  <c r="U1699" i="1"/>
  <c r="T1699" i="1"/>
  <c r="S1699" i="1"/>
  <c r="Q1699" i="1"/>
  <c r="O1699" i="1"/>
  <c r="E1699" i="1"/>
  <c r="U1698" i="1"/>
  <c r="T1698" i="1"/>
  <c r="S1698" i="1"/>
  <c r="Q1698" i="1"/>
  <c r="O1698" i="1"/>
  <c r="E1698" i="1"/>
  <c r="M1698" i="1" s="1"/>
  <c r="U1697" i="1"/>
  <c r="T1697" i="1"/>
  <c r="S1697" i="1"/>
  <c r="Q1697" i="1"/>
  <c r="O1697" i="1"/>
  <c r="E1697" i="1"/>
  <c r="U1696" i="1"/>
  <c r="T1696" i="1"/>
  <c r="S1696" i="1"/>
  <c r="Q1696" i="1"/>
  <c r="O1696" i="1"/>
  <c r="N1696" i="1"/>
  <c r="E1696" i="1"/>
  <c r="U1695" i="1"/>
  <c r="T1695" i="1"/>
  <c r="S1695" i="1"/>
  <c r="Q1695" i="1"/>
  <c r="O1695" i="1"/>
  <c r="E1695" i="1"/>
  <c r="U1694" i="1"/>
  <c r="T1694" i="1"/>
  <c r="S1694" i="1"/>
  <c r="Q1694" i="1"/>
  <c r="O1694" i="1"/>
  <c r="K1694" i="1"/>
  <c r="E1694" i="1"/>
  <c r="U1693" i="1"/>
  <c r="T1693" i="1"/>
  <c r="S1693" i="1"/>
  <c r="Q1693" i="1"/>
  <c r="O1693" i="1"/>
  <c r="E1693" i="1"/>
  <c r="U1692" i="1"/>
  <c r="T1692" i="1"/>
  <c r="S1692" i="1"/>
  <c r="Q1692" i="1"/>
  <c r="O1692" i="1"/>
  <c r="E1692" i="1"/>
  <c r="N1692" i="1" s="1"/>
  <c r="U1691" i="1"/>
  <c r="T1691" i="1"/>
  <c r="S1691" i="1"/>
  <c r="Q1691" i="1"/>
  <c r="O1691" i="1"/>
  <c r="N1691" i="1"/>
  <c r="M1691" i="1"/>
  <c r="K1691" i="1"/>
  <c r="E1691" i="1"/>
  <c r="L1691" i="1" s="1"/>
  <c r="U1690" i="1"/>
  <c r="T1690" i="1"/>
  <c r="S1690" i="1"/>
  <c r="Q1690" i="1"/>
  <c r="O1690" i="1"/>
  <c r="E1690" i="1"/>
  <c r="U1689" i="1"/>
  <c r="T1689" i="1"/>
  <c r="S1689" i="1"/>
  <c r="Q1689" i="1"/>
  <c r="O1689" i="1"/>
  <c r="M1689" i="1"/>
  <c r="K1689" i="1"/>
  <c r="E1689" i="1"/>
  <c r="U1688" i="1"/>
  <c r="T1688" i="1"/>
  <c r="S1688" i="1"/>
  <c r="Q1688" i="1"/>
  <c r="O1688" i="1"/>
  <c r="R1688" i="1" s="1"/>
  <c r="N1688" i="1"/>
  <c r="E1688" i="1"/>
  <c r="M1688" i="1" s="1"/>
  <c r="U1687" i="1"/>
  <c r="T1687" i="1"/>
  <c r="S1687" i="1"/>
  <c r="Q1687" i="1"/>
  <c r="O1687" i="1"/>
  <c r="E1687" i="1"/>
  <c r="U1686" i="1"/>
  <c r="T1686" i="1"/>
  <c r="S1686" i="1"/>
  <c r="Q1686" i="1"/>
  <c r="O1686" i="1"/>
  <c r="N1686" i="1"/>
  <c r="M1686" i="1"/>
  <c r="L1686" i="1"/>
  <c r="K1686" i="1"/>
  <c r="E1686" i="1"/>
  <c r="U1685" i="1"/>
  <c r="T1685" i="1"/>
  <c r="S1685" i="1"/>
  <c r="Q1685" i="1"/>
  <c r="O1685" i="1"/>
  <c r="E1685" i="1"/>
  <c r="U1684" i="1"/>
  <c r="T1684" i="1"/>
  <c r="S1684" i="1"/>
  <c r="Q1684" i="1"/>
  <c r="O1684" i="1"/>
  <c r="E1684" i="1"/>
  <c r="U1683" i="1"/>
  <c r="T1683" i="1"/>
  <c r="S1683" i="1"/>
  <c r="Q1683" i="1"/>
  <c r="O1683" i="1"/>
  <c r="L1683" i="1"/>
  <c r="E1683" i="1"/>
  <c r="U1682" i="1"/>
  <c r="T1682" i="1"/>
  <c r="S1682" i="1"/>
  <c r="Q1682" i="1"/>
  <c r="O1682" i="1"/>
  <c r="L1682" i="1"/>
  <c r="E1682" i="1"/>
  <c r="M1682" i="1" s="1"/>
  <c r="U1681" i="1"/>
  <c r="T1681" i="1"/>
  <c r="S1681" i="1"/>
  <c r="Q1681" i="1"/>
  <c r="O1681" i="1"/>
  <c r="N1681" i="1"/>
  <c r="L1681" i="1"/>
  <c r="E1681" i="1"/>
  <c r="K1681" i="1" s="1"/>
  <c r="U1680" i="1"/>
  <c r="T1680" i="1"/>
  <c r="S1680" i="1"/>
  <c r="Q1680" i="1"/>
  <c r="O1680" i="1"/>
  <c r="E1680" i="1"/>
  <c r="U1679" i="1"/>
  <c r="T1679" i="1"/>
  <c r="S1679" i="1"/>
  <c r="Q1679" i="1"/>
  <c r="O1679" i="1"/>
  <c r="E1679" i="1"/>
  <c r="K1679" i="1" s="1"/>
  <c r="U1678" i="1"/>
  <c r="T1678" i="1"/>
  <c r="S1678" i="1"/>
  <c r="Q1678" i="1"/>
  <c r="O1678" i="1"/>
  <c r="P1678" i="1" s="1"/>
  <c r="N1678" i="1"/>
  <c r="M1678" i="1"/>
  <c r="E1678" i="1"/>
  <c r="L1678" i="1" s="1"/>
  <c r="U1677" i="1"/>
  <c r="T1677" i="1"/>
  <c r="S1677" i="1"/>
  <c r="Q1677" i="1"/>
  <c r="O1677" i="1"/>
  <c r="E1677" i="1"/>
  <c r="U1676" i="1"/>
  <c r="T1676" i="1"/>
  <c r="S1676" i="1"/>
  <c r="Q1676" i="1"/>
  <c r="O1676" i="1"/>
  <c r="E1676" i="1"/>
  <c r="U1675" i="1"/>
  <c r="T1675" i="1"/>
  <c r="S1675" i="1"/>
  <c r="Q1675" i="1"/>
  <c r="O1675" i="1"/>
  <c r="E1675" i="1"/>
  <c r="K1675" i="1" s="1"/>
  <c r="U1674" i="1"/>
  <c r="T1674" i="1"/>
  <c r="S1674" i="1"/>
  <c r="Q1674" i="1"/>
  <c r="O1674" i="1"/>
  <c r="M1674" i="1"/>
  <c r="E1674" i="1"/>
  <c r="U1673" i="1"/>
  <c r="T1673" i="1"/>
  <c r="S1673" i="1"/>
  <c r="Q1673" i="1"/>
  <c r="O1673" i="1"/>
  <c r="E1673" i="1"/>
  <c r="U1672" i="1"/>
  <c r="T1672" i="1"/>
  <c r="S1672" i="1"/>
  <c r="Q1672" i="1"/>
  <c r="O1672" i="1"/>
  <c r="E1672" i="1"/>
  <c r="U1671" i="1"/>
  <c r="T1671" i="1"/>
  <c r="S1671" i="1"/>
  <c r="Q1671" i="1"/>
  <c r="O1671" i="1"/>
  <c r="R1671" i="1" s="1"/>
  <c r="N1671" i="1"/>
  <c r="E1671" i="1"/>
  <c r="M1671" i="1" s="1"/>
  <c r="U1670" i="1"/>
  <c r="T1670" i="1"/>
  <c r="S1670" i="1"/>
  <c r="Q1670" i="1"/>
  <c r="O1670" i="1"/>
  <c r="N1670" i="1"/>
  <c r="K1670" i="1"/>
  <c r="E1670" i="1"/>
  <c r="U1669" i="1"/>
  <c r="T1669" i="1"/>
  <c r="S1669" i="1"/>
  <c r="Q1669" i="1"/>
  <c r="O1669" i="1"/>
  <c r="E1669" i="1"/>
  <c r="U1668" i="1"/>
  <c r="T1668" i="1"/>
  <c r="S1668" i="1"/>
  <c r="Q1668" i="1"/>
  <c r="O1668" i="1"/>
  <c r="E1668" i="1"/>
  <c r="U1667" i="1"/>
  <c r="T1667" i="1"/>
  <c r="S1667" i="1"/>
  <c r="Q1667" i="1"/>
  <c r="O1667" i="1"/>
  <c r="E1667" i="1"/>
  <c r="K1667" i="1" s="1"/>
  <c r="U1666" i="1"/>
  <c r="T1666" i="1"/>
  <c r="S1666" i="1"/>
  <c r="Q1666" i="1"/>
  <c r="O1666" i="1"/>
  <c r="N1666" i="1"/>
  <c r="M1666" i="1"/>
  <c r="E1666" i="1"/>
  <c r="L1666" i="1" s="1"/>
  <c r="U1665" i="1"/>
  <c r="T1665" i="1"/>
  <c r="S1665" i="1"/>
  <c r="Q1665" i="1"/>
  <c r="O1665" i="1"/>
  <c r="E1665" i="1"/>
  <c r="U1664" i="1"/>
  <c r="T1664" i="1"/>
  <c r="S1664" i="1"/>
  <c r="Q1664" i="1"/>
  <c r="O1664" i="1"/>
  <c r="E1664" i="1"/>
  <c r="U1663" i="1"/>
  <c r="T1663" i="1"/>
  <c r="S1663" i="1"/>
  <c r="Q1663" i="1"/>
  <c r="O1663" i="1"/>
  <c r="E1663" i="1"/>
  <c r="U1662" i="1"/>
  <c r="T1662" i="1"/>
  <c r="S1662" i="1"/>
  <c r="Q1662" i="1"/>
  <c r="O1662" i="1"/>
  <c r="K1662" i="1"/>
  <c r="E1662" i="1"/>
  <c r="L1662" i="1" s="1"/>
  <c r="U1661" i="1"/>
  <c r="T1661" i="1"/>
  <c r="S1661" i="1"/>
  <c r="Q1661" i="1"/>
  <c r="O1661" i="1"/>
  <c r="K1661" i="1"/>
  <c r="E1661" i="1"/>
  <c r="U1660" i="1"/>
  <c r="T1660" i="1"/>
  <c r="S1660" i="1"/>
  <c r="Q1660" i="1"/>
  <c r="O1660" i="1"/>
  <c r="E1660" i="1"/>
  <c r="U1659" i="1"/>
  <c r="T1659" i="1"/>
  <c r="S1659" i="1"/>
  <c r="Q1659" i="1"/>
  <c r="O1659" i="1"/>
  <c r="E1659" i="1"/>
  <c r="U1658" i="1"/>
  <c r="T1658" i="1"/>
  <c r="S1658" i="1"/>
  <c r="Q1658" i="1"/>
  <c r="O1658" i="1"/>
  <c r="E1658" i="1"/>
  <c r="U1657" i="1"/>
  <c r="T1657" i="1"/>
  <c r="S1657" i="1"/>
  <c r="Q1657" i="1"/>
  <c r="O1657" i="1"/>
  <c r="E1657" i="1"/>
  <c r="U1656" i="1"/>
  <c r="T1656" i="1"/>
  <c r="S1656" i="1"/>
  <c r="Q1656" i="1"/>
  <c r="O1656" i="1"/>
  <c r="E1656" i="1"/>
  <c r="U1655" i="1"/>
  <c r="T1655" i="1"/>
  <c r="S1655" i="1"/>
  <c r="Q1655" i="1"/>
  <c r="O1655" i="1"/>
  <c r="E1655" i="1"/>
  <c r="U1654" i="1"/>
  <c r="T1654" i="1"/>
  <c r="S1654" i="1"/>
  <c r="Q1654" i="1"/>
  <c r="O1654" i="1"/>
  <c r="E1654" i="1"/>
  <c r="U1653" i="1"/>
  <c r="T1653" i="1"/>
  <c r="S1653" i="1"/>
  <c r="Q1653" i="1"/>
  <c r="O1653" i="1"/>
  <c r="R1653" i="1" s="1"/>
  <c r="N1653" i="1"/>
  <c r="K1653" i="1"/>
  <c r="E1653" i="1"/>
  <c r="M1653" i="1" s="1"/>
  <c r="U1652" i="1"/>
  <c r="T1652" i="1"/>
  <c r="S1652" i="1"/>
  <c r="Q1652" i="1"/>
  <c r="O1652" i="1"/>
  <c r="E1652" i="1"/>
  <c r="L1652" i="1" s="1"/>
  <c r="U1651" i="1"/>
  <c r="T1651" i="1"/>
  <c r="S1651" i="1"/>
  <c r="Q1651" i="1"/>
  <c r="O1651" i="1"/>
  <c r="E1651" i="1"/>
  <c r="U1650" i="1"/>
  <c r="T1650" i="1"/>
  <c r="S1650" i="1"/>
  <c r="Q1650" i="1"/>
  <c r="O1650" i="1"/>
  <c r="E1650" i="1"/>
  <c r="M1650" i="1" s="1"/>
  <c r="U1649" i="1"/>
  <c r="T1649" i="1"/>
  <c r="S1649" i="1"/>
  <c r="Q1649" i="1"/>
  <c r="O1649" i="1"/>
  <c r="E1649" i="1"/>
  <c r="U1648" i="1"/>
  <c r="T1648" i="1"/>
  <c r="S1648" i="1"/>
  <c r="Q1648" i="1"/>
  <c r="O1648" i="1"/>
  <c r="N1648" i="1"/>
  <c r="M1648" i="1"/>
  <c r="L1648" i="1"/>
  <c r="K1648" i="1"/>
  <c r="E1648" i="1"/>
  <c r="U1647" i="1"/>
  <c r="T1647" i="1"/>
  <c r="S1647" i="1"/>
  <c r="Q1647" i="1"/>
  <c r="O1647" i="1"/>
  <c r="N1647" i="1"/>
  <c r="E1647" i="1"/>
  <c r="M1647" i="1" s="1"/>
  <c r="U1646" i="1"/>
  <c r="T1646" i="1"/>
  <c r="S1646" i="1"/>
  <c r="Q1646" i="1"/>
  <c r="O1646" i="1"/>
  <c r="N1646" i="1"/>
  <c r="M1646" i="1"/>
  <c r="E1646" i="1"/>
  <c r="L1646" i="1" s="1"/>
  <c r="U1645" i="1"/>
  <c r="T1645" i="1"/>
  <c r="S1645" i="1"/>
  <c r="Q1645" i="1"/>
  <c r="O1645" i="1"/>
  <c r="E1645" i="1"/>
  <c r="U1644" i="1"/>
  <c r="T1644" i="1"/>
  <c r="S1644" i="1"/>
  <c r="Q1644" i="1"/>
  <c r="O1644" i="1"/>
  <c r="E1644" i="1"/>
  <c r="U1643" i="1"/>
  <c r="T1643" i="1"/>
  <c r="S1643" i="1"/>
  <c r="Q1643" i="1"/>
  <c r="O1643" i="1"/>
  <c r="N1643" i="1"/>
  <c r="M1643" i="1"/>
  <c r="P1643" i="1" s="1"/>
  <c r="E1643" i="1"/>
  <c r="L1643" i="1" s="1"/>
  <c r="U1642" i="1"/>
  <c r="T1642" i="1"/>
  <c r="S1642" i="1"/>
  <c r="Q1642" i="1"/>
  <c r="O1642" i="1"/>
  <c r="E1642" i="1"/>
  <c r="U1641" i="1"/>
  <c r="T1641" i="1"/>
  <c r="S1641" i="1"/>
  <c r="Q1641" i="1"/>
  <c r="O1641" i="1"/>
  <c r="E1641" i="1"/>
  <c r="U1640" i="1"/>
  <c r="T1640" i="1"/>
  <c r="S1640" i="1"/>
  <c r="Q1640" i="1"/>
  <c r="O1640" i="1"/>
  <c r="E1640" i="1"/>
  <c r="N1640" i="1" s="1"/>
  <c r="U1639" i="1"/>
  <c r="T1639" i="1"/>
  <c r="S1639" i="1"/>
  <c r="Q1639" i="1"/>
  <c r="O1639" i="1"/>
  <c r="N1639" i="1"/>
  <c r="L1639" i="1"/>
  <c r="E1639" i="1"/>
  <c r="M1639" i="1" s="1"/>
  <c r="U1638" i="1"/>
  <c r="T1638" i="1"/>
  <c r="S1638" i="1"/>
  <c r="Q1638" i="1"/>
  <c r="O1638" i="1"/>
  <c r="M1638" i="1"/>
  <c r="E1638" i="1"/>
  <c r="U1637" i="1"/>
  <c r="T1637" i="1"/>
  <c r="S1637" i="1"/>
  <c r="Q1637" i="1"/>
  <c r="O1637" i="1"/>
  <c r="E1637" i="1"/>
  <c r="K1637" i="1" s="1"/>
  <c r="U1636" i="1"/>
  <c r="T1636" i="1"/>
  <c r="S1636" i="1"/>
  <c r="Q1636" i="1"/>
  <c r="O1636" i="1"/>
  <c r="L1636" i="1"/>
  <c r="K1636" i="1"/>
  <c r="E1636" i="1"/>
  <c r="U1635" i="1"/>
  <c r="T1635" i="1"/>
  <c r="S1635" i="1"/>
  <c r="Q1635" i="1"/>
  <c r="O1635" i="1"/>
  <c r="E1635" i="1"/>
  <c r="K1635" i="1" s="1"/>
  <c r="U1634" i="1"/>
  <c r="T1634" i="1"/>
  <c r="S1634" i="1"/>
  <c r="Q1634" i="1"/>
  <c r="O1634" i="1"/>
  <c r="E1634" i="1"/>
  <c r="L1634" i="1" s="1"/>
  <c r="U1633" i="1"/>
  <c r="T1633" i="1"/>
  <c r="S1633" i="1"/>
  <c r="Q1633" i="1"/>
  <c r="O1633" i="1"/>
  <c r="E1633" i="1"/>
  <c r="N1633" i="1" s="1"/>
  <c r="U1632" i="1"/>
  <c r="T1632" i="1"/>
  <c r="S1632" i="1"/>
  <c r="Q1632" i="1"/>
  <c r="O1632" i="1"/>
  <c r="N1632" i="1"/>
  <c r="E1632" i="1"/>
  <c r="K1632" i="1" s="1"/>
  <c r="U1631" i="1"/>
  <c r="T1631" i="1"/>
  <c r="S1631" i="1"/>
  <c r="Q1631" i="1"/>
  <c r="O1631" i="1"/>
  <c r="E1631" i="1"/>
  <c r="U1630" i="1"/>
  <c r="T1630" i="1"/>
  <c r="S1630" i="1"/>
  <c r="Q1630" i="1"/>
  <c r="O1630" i="1"/>
  <c r="E1630" i="1"/>
  <c r="U1629" i="1"/>
  <c r="T1629" i="1"/>
  <c r="S1629" i="1"/>
  <c r="Q1629" i="1"/>
  <c r="O1629" i="1"/>
  <c r="L1629" i="1"/>
  <c r="E1629" i="1"/>
  <c r="U1628" i="1"/>
  <c r="T1628" i="1"/>
  <c r="S1628" i="1"/>
  <c r="Q1628" i="1"/>
  <c r="O1628" i="1"/>
  <c r="M1628" i="1"/>
  <c r="P1628" i="1" s="1"/>
  <c r="L1628" i="1"/>
  <c r="E1628" i="1"/>
  <c r="N1628" i="1" s="1"/>
  <c r="U1627" i="1"/>
  <c r="T1627" i="1"/>
  <c r="S1627" i="1"/>
  <c r="Q1627" i="1"/>
  <c r="O1627" i="1"/>
  <c r="E1627" i="1"/>
  <c r="N1627" i="1" s="1"/>
  <c r="U1626" i="1"/>
  <c r="T1626" i="1"/>
  <c r="S1626" i="1"/>
  <c r="Q1626" i="1"/>
  <c r="O1626" i="1"/>
  <c r="N1626" i="1"/>
  <c r="M1626" i="1"/>
  <c r="K1626" i="1"/>
  <c r="E1626" i="1"/>
  <c r="L1626" i="1" s="1"/>
  <c r="U1625" i="1"/>
  <c r="T1625" i="1"/>
  <c r="S1625" i="1"/>
  <c r="Q1625" i="1"/>
  <c r="O1625" i="1"/>
  <c r="E1625" i="1"/>
  <c r="M1625" i="1" s="1"/>
  <c r="U1624" i="1"/>
  <c r="T1624" i="1"/>
  <c r="S1624" i="1"/>
  <c r="Q1624" i="1"/>
  <c r="O1624" i="1"/>
  <c r="E1624" i="1"/>
  <c r="N1624" i="1" s="1"/>
  <c r="U1623" i="1"/>
  <c r="T1623" i="1"/>
  <c r="S1623" i="1"/>
  <c r="Q1623" i="1"/>
  <c r="O1623" i="1"/>
  <c r="E1623" i="1"/>
  <c r="L1623" i="1" s="1"/>
  <c r="U1622" i="1"/>
  <c r="T1622" i="1"/>
  <c r="S1622" i="1"/>
  <c r="Q1622" i="1"/>
  <c r="O1622" i="1"/>
  <c r="N1622" i="1"/>
  <c r="M1622" i="1"/>
  <c r="L1622" i="1"/>
  <c r="E1622" i="1"/>
  <c r="K1622" i="1" s="1"/>
  <c r="U1621" i="1"/>
  <c r="T1621" i="1"/>
  <c r="S1621" i="1"/>
  <c r="Q1621" i="1"/>
  <c r="O1621" i="1"/>
  <c r="E1621" i="1"/>
  <c r="U1620" i="1"/>
  <c r="T1620" i="1"/>
  <c r="S1620" i="1"/>
  <c r="R1620" i="1"/>
  <c r="Q1620" i="1"/>
  <c r="O1620" i="1"/>
  <c r="P1620" i="1" s="1"/>
  <c r="E1620" i="1"/>
  <c r="M1620" i="1" s="1"/>
  <c r="U1619" i="1"/>
  <c r="T1619" i="1"/>
  <c r="S1619" i="1"/>
  <c r="Q1619" i="1"/>
  <c r="O1619" i="1"/>
  <c r="E1619" i="1"/>
  <c r="N1619" i="1" s="1"/>
  <c r="U1618" i="1"/>
  <c r="T1618" i="1"/>
  <c r="S1618" i="1"/>
  <c r="Q1618" i="1"/>
  <c r="O1618" i="1"/>
  <c r="E1618" i="1"/>
  <c r="U1617" i="1"/>
  <c r="T1617" i="1"/>
  <c r="S1617" i="1"/>
  <c r="Q1617" i="1"/>
  <c r="O1617" i="1"/>
  <c r="E1617" i="1"/>
  <c r="N1617" i="1" s="1"/>
  <c r="U1616" i="1"/>
  <c r="T1616" i="1"/>
  <c r="S1616" i="1"/>
  <c r="Q1616" i="1"/>
  <c r="O1616" i="1"/>
  <c r="E1616" i="1"/>
  <c r="U1615" i="1"/>
  <c r="T1615" i="1"/>
  <c r="S1615" i="1"/>
  <c r="Q1615" i="1"/>
  <c r="O1615" i="1"/>
  <c r="E1615" i="1"/>
  <c r="L1615" i="1" s="1"/>
  <c r="U1614" i="1"/>
  <c r="T1614" i="1"/>
  <c r="S1614" i="1"/>
  <c r="Q1614" i="1"/>
  <c r="O1614" i="1"/>
  <c r="N1614" i="1"/>
  <c r="M1614" i="1"/>
  <c r="E1614" i="1"/>
  <c r="L1614" i="1" s="1"/>
  <c r="U1613" i="1"/>
  <c r="T1613" i="1"/>
  <c r="S1613" i="1"/>
  <c r="Q1613" i="1"/>
  <c r="O1613" i="1"/>
  <c r="M1613" i="1"/>
  <c r="E1613" i="1"/>
  <c r="U1612" i="1"/>
  <c r="T1612" i="1"/>
  <c r="S1612" i="1"/>
  <c r="Q1612" i="1"/>
  <c r="O1612" i="1"/>
  <c r="E1612" i="1"/>
  <c r="U1611" i="1"/>
  <c r="T1611" i="1"/>
  <c r="S1611" i="1"/>
  <c r="Q1611" i="1"/>
  <c r="O1611" i="1"/>
  <c r="E1611" i="1"/>
  <c r="U1610" i="1"/>
  <c r="T1610" i="1"/>
  <c r="S1610" i="1"/>
  <c r="Q1610" i="1"/>
  <c r="O1610" i="1"/>
  <c r="E1610" i="1"/>
  <c r="U1609" i="1"/>
  <c r="T1609" i="1"/>
  <c r="S1609" i="1"/>
  <c r="Q1609" i="1"/>
  <c r="O1609" i="1"/>
  <c r="N1609" i="1"/>
  <c r="M1609" i="1"/>
  <c r="P1609" i="1" s="1"/>
  <c r="L1609" i="1"/>
  <c r="E1609" i="1"/>
  <c r="K1609" i="1" s="1"/>
  <c r="U1608" i="1"/>
  <c r="T1608" i="1"/>
  <c r="S1608" i="1"/>
  <c r="Q1608" i="1"/>
  <c r="O1608" i="1"/>
  <c r="E1608" i="1"/>
  <c r="U1607" i="1"/>
  <c r="T1607" i="1"/>
  <c r="S1607" i="1"/>
  <c r="Q1607" i="1"/>
  <c r="O1607" i="1"/>
  <c r="E1607" i="1"/>
  <c r="U1606" i="1"/>
  <c r="T1606" i="1"/>
  <c r="S1606" i="1"/>
  <c r="Q1606" i="1"/>
  <c r="O1606" i="1"/>
  <c r="E1606" i="1"/>
  <c r="U1605" i="1"/>
  <c r="T1605" i="1"/>
  <c r="S1605" i="1"/>
  <c r="Q1605" i="1"/>
  <c r="O1605" i="1"/>
  <c r="E1605" i="1"/>
  <c r="M1605" i="1" s="1"/>
  <c r="U1604" i="1"/>
  <c r="T1604" i="1"/>
  <c r="S1604" i="1"/>
  <c r="Q1604" i="1"/>
  <c r="O1604" i="1"/>
  <c r="K1604" i="1"/>
  <c r="E1604" i="1"/>
  <c r="U1603" i="1"/>
  <c r="T1603" i="1"/>
  <c r="S1603" i="1"/>
  <c r="Q1603" i="1"/>
  <c r="O1603" i="1"/>
  <c r="N1603" i="1"/>
  <c r="E1603" i="1"/>
  <c r="M1603" i="1" s="1"/>
  <c r="U1602" i="1"/>
  <c r="T1602" i="1"/>
  <c r="S1602" i="1"/>
  <c r="Q1602" i="1"/>
  <c r="O1602" i="1"/>
  <c r="N1602" i="1"/>
  <c r="M1602" i="1"/>
  <c r="L1602" i="1"/>
  <c r="E1602" i="1"/>
  <c r="K1602" i="1" s="1"/>
  <c r="U1601" i="1"/>
  <c r="T1601" i="1"/>
  <c r="S1601" i="1"/>
  <c r="Q1601" i="1"/>
  <c r="O1601" i="1"/>
  <c r="E1601" i="1"/>
  <c r="K1601" i="1" s="1"/>
  <c r="U1600" i="1"/>
  <c r="T1600" i="1"/>
  <c r="S1600" i="1"/>
  <c r="Q1600" i="1"/>
  <c r="O1600" i="1"/>
  <c r="E1600" i="1"/>
  <c r="U1599" i="1"/>
  <c r="T1599" i="1"/>
  <c r="S1599" i="1"/>
  <c r="Q1599" i="1"/>
  <c r="O1599" i="1"/>
  <c r="E1599" i="1"/>
  <c r="U1598" i="1"/>
  <c r="T1598" i="1"/>
  <c r="S1598" i="1"/>
  <c r="Q1598" i="1"/>
  <c r="O1598" i="1"/>
  <c r="E1598" i="1"/>
  <c r="L1598" i="1" s="1"/>
  <c r="U1597" i="1"/>
  <c r="T1597" i="1"/>
  <c r="S1597" i="1"/>
  <c r="Q1597" i="1"/>
  <c r="O1597" i="1"/>
  <c r="E1597" i="1"/>
  <c r="N1597" i="1" s="1"/>
  <c r="U1596" i="1"/>
  <c r="T1596" i="1"/>
  <c r="S1596" i="1"/>
  <c r="Q1596" i="1"/>
  <c r="O1596" i="1"/>
  <c r="E1596" i="1"/>
  <c r="K1596" i="1" s="1"/>
  <c r="U1595" i="1"/>
  <c r="T1595" i="1"/>
  <c r="S1595" i="1"/>
  <c r="Q1595" i="1"/>
  <c r="O1595" i="1"/>
  <c r="E1595" i="1"/>
  <c r="M1595" i="1" s="1"/>
  <c r="U1594" i="1"/>
  <c r="T1594" i="1"/>
  <c r="S1594" i="1"/>
  <c r="Q1594" i="1"/>
  <c r="O1594" i="1"/>
  <c r="E1594" i="1"/>
  <c r="L1594" i="1" s="1"/>
  <c r="U1593" i="1"/>
  <c r="T1593" i="1"/>
  <c r="S1593" i="1"/>
  <c r="Q1593" i="1"/>
  <c r="O1593" i="1"/>
  <c r="E1593" i="1"/>
  <c r="U1592" i="1"/>
  <c r="T1592" i="1"/>
  <c r="S1592" i="1"/>
  <c r="Q1592" i="1"/>
  <c r="O1592" i="1"/>
  <c r="E1592" i="1"/>
  <c r="U1591" i="1"/>
  <c r="T1591" i="1"/>
  <c r="S1591" i="1"/>
  <c r="Q1591" i="1"/>
  <c r="O1591" i="1"/>
  <c r="E1591" i="1"/>
  <c r="U1590" i="1"/>
  <c r="T1590" i="1"/>
  <c r="S1590" i="1"/>
  <c r="Q1590" i="1"/>
  <c r="O1590" i="1"/>
  <c r="E1590" i="1"/>
  <c r="M1590" i="1" s="1"/>
  <c r="U1589" i="1"/>
  <c r="T1589" i="1"/>
  <c r="S1589" i="1"/>
  <c r="Q1589" i="1"/>
  <c r="O1589" i="1"/>
  <c r="K1589" i="1"/>
  <c r="E1589" i="1"/>
  <c r="N1589" i="1" s="1"/>
  <c r="U1588" i="1"/>
  <c r="T1588" i="1"/>
  <c r="S1588" i="1"/>
  <c r="Q1588" i="1"/>
  <c r="O1588" i="1"/>
  <c r="E1588" i="1"/>
  <c r="U1587" i="1"/>
  <c r="T1587" i="1"/>
  <c r="S1587" i="1"/>
  <c r="Q1587" i="1"/>
  <c r="O1587" i="1"/>
  <c r="E1587" i="1"/>
  <c r="K1587" i="1" s="1"/>
  <c r="U1586" i="1"/>
  <c r="T1586" i="1"/>
  <c r="S1586" i="1"/>
  <c r="Q1586" i="1"/>
  <c r="O1586" i="1"/>
  <c r="E1586" i="1"/>
  <c r="M1586" i="1" s="1"/>
  <c r="U1585" i="1"/>
  <c r="T1585" i="1"/>
  <c r="S1585" i="1"/>
  <c r="Q1585" i="1"/>
  <c r="O1585" i="1"/>
  <c r="E1585" i="1"/>
  <c r="K1585" i="1" s="1"/>
  <c r="U1584" i="1"/>
  <c r="T1584" i="1"/>
  <c r="S1584" i="1"/>
  <c r="Q1584" i="1"/>
  <c r="O1584" i="1"/>
  <c r="E1584" i="1"/>
  <c r="U1583" i="1"/>
  <c r="T1583" i="1"/>
  <c r="S1583" i="1"/>
  <c r="Q1583" i="1"/>
  <c r="O1583" i="1"/>
  <c r="E1583" i="1"/>
  <c r="U1582" i="1"/>
  <c r="T1582" i="1"/>
  <c r="S1582" i="1"/>
  <c r="Q1582" i="1"/>
  <c r="O1582" i="1"/>
  <c r="E1582" i="1"/>
  <c r="K1582" i="1" s="1"/>
  <c r="U1581" i="1"/>
  <c r="T1581" i="1"/>
  <c r="S1581" i="1"/>
  <c r="Q1581" i="1"/>
  <c r="O1581" i="1"/>
  <c r="K1581" i="1"/>
  <c r="E1581" i="1"/>
  <c r="U1580" i="1"/>
  <c r="T1580" i="1"/>
  <c r="S1580" i="1"/>
  <c r="Q1580" i="1"/>
  <c r="O1580" i="1"/>
  <c r="E1580" i="1"/>
  <c r="U1579" i="1"/>
  <c r="T1579" i="1"/>
  <c r="S1579" i="1"/>
  <c r="Q1579" i="1"/>
  <c r="O1579" i="1"/>
  <c r="E1579" i="1"/>
  <c r="N1579" i="1" s="1"/>
  <c r="U1578" i="1"/>
  <c r="T1578" i="1"/>
  <c r="S1578" i="1"/>
  <c r="Q1578" i="1"/>
  <c r="O1578" i="1"/>
  <c r="R1578" i="1" s="1"/>
  <c r="N1578" i="1"/>
  <c r="L1578" i="1"/>
  <c r="E1578" i="1"/>
  <c r="M1578" i="1" s="1"/>
  <c r="U1577" i="1"/>
  <c r="T1577" i="1"/>
  <c r="S1577" i="1"/>
  <c r="Q1577" i="1"/>
  <c r="O1577" i="1"/>
  <c r="N1577" i="1"/>
  <c r="E1577" i="1"/>
  <c r="K1577" i="1" s="1"/>
  <c r="U1576" i="1"/>
  <c r="T1576" i="1"/>
  <c r="S1576" i="1"/>
  <c r="Q1576" i="1"/>
  <c r="O1576" i="1"/>
  <c r="E1576" i="1"/>
  <c r="U1575" i="1"/>
  <c r="T1575" i="1"/>
  <c r="S1575" i="1"/>
  <c r="Q1575" i="1"/>
  <c r="O1575" i="1"/>
  <c r="N1575" i="1"/>
  <c r="E1575" i="1"/>
  <c r="M1575" i="1" s="1"/>
  <c r="U1574" i="1"/>
  <c r="T1574" i="1"/>
  <c r="S1574" i="1"/>
  <c r="Q1574" i="1"/>
  <c r="O1574" i="1"/>
  <c r="E1574" i="1"/>
  <c r="L1574" i="1" s="1"/>
  <c r="U1573" i="1"/>
  <c r="T1573" i="1"/>
  <c r="S1573" i="1"/>
  <c r="Q1573" i="1"/>
  <c r="O1573" i="1"/>
  <c r="E1573" i="1"/>
  <c r="L1573" i="1" s="1"/>
  <c r="U1572" i="1"/>
  <c r="T1572" i="1"/>
  <c r="S1572" i="1"/>
  <c r="Q1572" i="1"/>
  <c r="O1572" i="1"/>
  <c r="L1572" i="1"/>
  <c r="E1572" i="1"/>
  <c r="K1572" i="1" s="1"/>
  <c r="U1571" i="1"/>
  <c r="T1571" i="1"/>
  <c r="S1571" i="1"/>
  <c r="Q1571" i="1"/>
  <c r="O1571" i="1"/>
  <c r="K1571" i="1"/>
  <c r="E1571" i="1"/>
  <c r="U1570" i="1"/>
  <c r="T1570" i="1"/>
  <c r="S1570" i="1"/>
  <c r="Q1570" i="1"/>
  <c r="O1570" i="1"/>
  <c r="N1570" i="1"/>
  <c r="L1570" i="1"/>
  <c r="K1570" i="1"/>
  <c r="E1570" i="1"/>
  <c r="M1570" i="1" s="1"/>
  <c r="U1569" i="1"/>
  <c r="T1569" i="1"/>
  <c r="S1569" i="1"/>
  <c r="Q1569" i="1"/>
  <c r="O1569" i="1"/>
  <c r="E1569" i="1"/>
  <c r="U1568" i="1"/>
  <c r="T1568" i="1"/>
  <c r="S1568" i="1"/>
  <c r="Q1568" i="1"/>
  <c r="O1568" i="1"/>
  <c r="E1568" i="1"/>
  <c r="U1567" i="1"/>
  <c r="T1567" i="1"/>
  <c r="S1567" i="1"/>
  <c r="Q1567" i="1"/>
  <c r="O1567" i="1"/>
  <c r="E1567" i="1"/>
  <c r="U1566" i="1"/>
  <c r="T1566" i="1"/>
  <c r="S1566" i="1"/>
  <c r="Q1566" i="1"/>
  <c r="O1566" i="1"/>
  <c r="M1566" i="1"/>
  <c r="K1566" i="1"/>
  <c r="E1566" i="1"/>
  <c r="U1565" i="1"/>
  <c r="T1565" i="1"/>
  <c r="S1565" i="1"/>
  <c r="Q1565" i="1"/>
  <c r="O1565" i="1"/>
  <c r="E1565" i="1"/>
  <c r="K1565" i="1" s="1"/>
  <c r="U1564" i="1"/>
  <c r="T1564" i="1"/>
  <c r="S1564" i="1"/>
  <c r="Q1564" i="1"/>
  <c r="O1564" i="1"/>
  <c r="N1564" i="1"/>
  <c r="M1564" i="1"/>
  <c r="L1564" i="1"/>
  <c r="K1564" i="1"/>
  <c r="E1564" i="1"/>
  <c r="U1563" i="1"/>
  <c r="T1563" i="1"/>
  <c r="S1563" i="1"/>
  <c r="Q1563" i="1"/>
  <c r="O1563" i="1"/>
  <c r="N1563" i="1"/>
  <c r="M1563" i="1"/>
  <c r="E1563" i="1"/>
  <c r="L1563" i="1" s="1"/>
  <c r="U1562" i="1"/>
  <c r="T1562" i="1"/>
  <c r="S1562" i="1"/>
  <c r="Q1562" i="1"/>
  <c r="O1562" i="1"/>
  <c r="E1562" i="1"/>
  <c r="M1562" i="1" s="1"/>
  <c r="U1561" i="1"/>
  <c r="T1561" i="1"/>
  <c r="S1561" i="1"/>
  <c r="Q1561" i="1"/>
  <c r="O1561" i="1"/>
  <c r="K1561" i="1"/>
  <c r="E1561" i="1"/>
  <c r="U1560" i="1"/>
  <c r="T1560" i="1"/>
  <c r="S1560" i="1"/>
  <c r="Q1560" i="1"/>
  <c r="O1560" i="1"/>
  <c r="N1560" i="1"/>
  <c r="E1560" i="1"/>
  <c r="L1560" i="1" s="1"/>
  <c r="U1559" i="1"/>
  <c r="T1559" i="1"/>
  <c r="S1559" i="1"/>
  <c r="Q1559" i="1"/>
  <c r="O1559" i="1"/>
  <c r="E1559" i="1"/>
  <c r="L1559" i="1" s="1"/>
  <c r="U1558" i="1"/>
  <c r="T1558" i="1"/>
  <c r="S1558" i="1"/>
  <c r="Q1558" i="1"/>
  <c r="P1558" i="1"/>
  <c r="O1558" i="1"/>
  <c r="N1558" i="1"/>
  <c r="M1558" i="1"/>
  <c r="L1558" i="1"/>
  <c r="E1558" i="1"/>
  <c r="K1558" i="1" s="1"/>
  <c r="U1557" i="1"/>
  <c r="T1557" i="1"/>
  <c r="S1557" i="1"/>
  <c r="Q1557" i="1"/>
  <c r="O1557" i="1"/>
  <c r="L1557" i="1"/>
  <c r="E1557" i="1"/>
  <c r="U1556" i="1"/>
  <c r="T1556" i="1"/>
  <c r="S1556" i="1"/>
  <c r="Q1556" i="1"/>
  <c r="O1556" i="1"/>
  <c r="N1556" i="1"/>
  <c r="K1556" i="1"/>
  <c r="E1556" i="1"/>
  <c r="M1556" i="1" s="1"/>
  <c r="U1555" i="1"/>
  <c r="T1555" i="1"/>
  <c r="S1555" i="1"/>
  <c r="Q1555" i="1"/>
  <c r="O1555" i="1"/>
  <c r="E1555" i="1"/>
  <c r="U1554" i="1"/>
  <c r="T1554" i="1"/>
  <c r="S1554" i="1"/>
  <c r="Q1554" i="1"/>
  <c r="O1554" i="1"/>
  <c r="L1554" i="1"/>
  <c r="E1554" i="1"/>
  <c r="K1554" i="1" s="1"/>
  <c r="U1553" i="1"/>
  <c r="T1553" i="1"/>
  <c r="S1553" i="1"/>
  <c r="Q1553" i="1"/>
  <c r="O1553" i="1"/>
  <c r="P1553" i="1" s="1"/>
  <c r="N1553" i="1"/>
  <c r="M1553" i="1"/>
  <c r="K1553" i="1"/>
  <c r="E1553" i="1"/>
  <c r="L1553" i="1" s="1"/>
  <c r="U1552" i="1"/>
  <c r="T1552" i="1"/>
  <c r="S1552" i="1"/>
  <c r="Q1552" i="1"/>
  <c r="O1552" i="1"/>
  <c r="E1552" i="1"/>
  <c r="U1551" i="1"/>
  <c r="T1551" i="1"/>
  <c r="S1551" i="1"/>
  <c r="Q1551" i="1"/>
  <c r="O1551" i="1"/>
  <c r="N1551" i="1"/>
  <c r="M1551" i="1"/>
  <c r="E1551" i="1"/>
  <c r="K1551" i="1" s="1"/>
  <c r="U1550" i="1"/>
  <c r="T1550" i="1"/>
  <c r="S1550" i="1"/>
  <c r="Q1550" i="1"/>
  <c r="O1550" i="1"/>
  <c r="E1550" i="1"/>
  <c r="M1550" i="1" s="1"/>
  <c r="U1549" i="1"/>
  <c r="T1549" i="1"/>
  <c r="S1549" i="1"/>
  <c r="Q1549" i="1"/>
  <c r="O1549" i="1"/>
  <c r="E1549" i="1"/>
  <c r="U1548" i="1"/>
  <c r="T1548" i="1"/>
  <c r="S1548" i="1"/>
  <c r="Q1548" i="1"/>
  <c r="O1548" i="1"/>
  <c r="K1548" i="1"/>
  <c r="E1548" i="1"/>
  <c r="U1547" i="1"/>
  <c r="T1547" i="1"/>
  <c r="S1547" i="1"/>
  <c r="Q1547" i="1"/>
  <c r="O1547" i="1"/>
  <c r="E1547" i="1"/>
  <c r="U1546" i="1"/>
  <c r="T1546" i="1"/>
  <c r="S1546" i="1"/>
  <c r="Q1546" i="1"/>
  <c r="O1546" i="1"/>
  <c r="E1546" i="1"/>
  <c r="U1545" i="1"/>
  <c r="T1545" i="1"/>
  <c r="S1545" i="1"/>
  <c r="Q1545" i="1"/>
  <c r="O1545" i="1"/>
  <c r="E1545" i="1"/>
  <c r="U1544" i="1"/>
  <c r="T1544" i="1"/>
  <c r="S1544" i="1"/>
  <c r="Q1544" i="1"/>
  <c r="O1544" i="1"/>
  <c r="M1544" i="1"/>
  <c r="R1544" i="1" s="1"/>
  <c r="E1544" i="1"/>
  <c r="L1544" i="1" s="1"/>
  <c r="U1543" i="1"/>
  <c r="T1543" i="1"/>
  <c r="S1543" i="1"/>
  <c r="Q1543" i="1"/>
  <c r="O1543" i="1"/>
  <c r="E1543" i="1"/>
  <c r="U1542" i="1"/>
  <c r="T1542" i="1"/>
  <c r="S1542" i="1"/>
  <c r="Q1542" i="1"/>
  <c r="O1542" i="1"/>
  <c r="L1542" i="1"/>
  <c r="E1542" i="1"/>
  <c r="U1541" i="1"/>
  <c r="T1541" i="1"/>
  <c r="S1541" i="1"/>
  <c r="Q1541" i="1"/>
  <c r="O1541" i="1"/>
  <c r="N1541" i="1"/>
  <c r="M1541" i="1"/>
  <c r="L1541" i="1"/>
  <c r="E1541" i="1"/>
  <c r="K1541" i="1" s="1"/>
  <c r="U1540" i="1"/>
  <c r="T1540" i="1"/>
  <c r="S1540" i="1"/>
  <c r="Q1540" i="1"/>
  <c r="O1540" i="1"/>
  <c r="N1540" i="1"/>
  <c r="K1540" i="1"/>
  <c r="E1540" i="1"/>
  <c r="M1540" i="1" s="1"/>
  <c r="U1539" i="1"/>
  <c r="T1539" i="1"/>
  <c r="S1539" i="1"/>
  <c r="Q1539" i="1"/>
  <c r="O1539" i="1"/>
  <c r="L1539" i="1"/>
  <c r="E1539" i="1"/>
  <c r="U1538" i="1"/>
  <c r="T1538" i="1"/>
  <c r="S1538" i="1"/>
  <c r="Q1538" i="1"/>
  <c r="O1538" i="1"/>
  <c r="N1538" i="1"/>
  <c r="M1538" i="1"/>
  <c r="L1538" i="1"/>
  <c r="E1538" i="1"/>
  <c r="K1538" i="1" s="1"/>
  <c r="U1537" i="1"/>
  <c r="T1537" i="1"/>
  <c r="S1537" i="1"/>
  <c r="Q1537" i="1"/>
  <c r="O1537" i="1"/>
  <c r="E1537" i="1"/>
  <c r="U1536" i="1"/>
  <c r="T1536" i="1"/>
  <c r="S1536" i="1"/>
  <c r="Q1536" i="1"/>
  <c r="O1536" i="1"/>
  <c r="E1536" i="1"/>
  <c r="N1536" i="1" s="1"/>
  <c r="U1535" i="1"/>
  <c r="T1535" i="1"/>
  <c r="S1535" i="1"/>
  <c r="Q1535" i="1"/>
  <c r="O1535" i="1"/>
  <c r="L1535" i="1"/>
  <c r="K1535" i="1"/>
  <c r="E1535" i="1"/>
  <c r="U1534" i="1"/>
  <c r="T1534" i="1"/>
  <c r="S1534" i="1"/>
  <c r="Q1534" i="1"/>
  <c r="O1534" i="1"/>
  <c r="N1534" i="1"/>
  <c r="K1534" i="1"/>
  <c r="E1534" i="1"/>
  <c r="L1534" i="1" s="1"/>
  <c r="U1533" i="1"/>
  <c r="T1533" i="1"/>
  <c r="S1533" i="1"/>
  <c r="Q1533" i="1"/>
  <c r="O1533" i="1"/>
  <c r="M1533" i="1"/>
  <c r="E1533" i="1"/>
  <c r="N1533" i="1" s="1"/>
  <c r="U1532" i="1"/>
  <c r="T1532" i="1"/>
  <c r="S1532" i="1"/>
  <c r="Q1532" i="1"/>
  <c r="O1532" i="1"/>
  <c r="E1532" i="1"/>
  <c r="U1531" i="1"/>
  <c r="T1531" i="1"/>
  <c r="S1531" i="1"/>
  <c r="Q1531" i="1"/>
  <c r="O1531" i="1"/>
  <c r="E1531" i="1"/>
  <c r="U1530" i="1"/>
  <c r="T1530" i="1"/>
  <c r="S1530" i="1"/>
  <c r="Q1530" i="1"/>
  <c r="O1530" i="1"/>
  <c r="E1530" i="1"/>
  <c r="U1529" i="1"/>
  <c r="T1529" i="1"/>
  <c r="S1529" i="1"/>
  <c r="Q1529" i="1"/>
  <c r="O1529" i="1"/>
  <c r="E1529" i="1"/>
  <c r="U1528" i="1"/>
  <c r="T1528" i="1"/>
  <c r="S1528" i="1"/>
  <c r="Q1528" i="1"/>
  <c r="O1528" i="1"/>
  <c r="E1528" i="1"/>
  <c r="K1528" i="1" s="1"/>
  <c r="U1527" i="1"/>
  <c r="T1527" i="1"/>
  <c r="S1527" i="1"/>
  <c r="Q1527" i="1"/>
  <c r="O1527" i="1"/>
  <c r="E1527" i="1"/>
  <c r="U1526" i="1"/>
  <c r="T1526" i="1"/>
  <c r="S1526" i="1"/>
  <c r="Q1526" i="1"/>
  <c r="O1526" i="1"/>
  <c r="E1526" i="1"/>
  <c r="L1526" i="1" s="1"/>
  <c r="U1525" i="1"/>
  <c r="T1525" i="1"/>
  <c r="S1525" i="1"/>
  <c r="R1525" i="1"/>
  <c r="Q1525" i="1"/>
  <c r="P1525" i="1"/>
  <c r="O1525" i="1"/>
  <c r="E1525" i="1"/>
  <c r="M1525" i="1" s="1"/>
  <c r="U1524" i="1"/>
  <c r="T1524" i="1"/>
  <c r="S1524" i="1"/>
  <c r="Q1524" i="1"/>
  <c r="O1524" i="1"/>
  <c r="E1524" i="1"/>
  <c r="U1523" i="1"/>
  <c r="T1523" i="1"/>
  <c r="S1523" i="1"/>
  <c r="Q1523" i="1"/>
  <c r="O1523" i="1"/>
  <c r="E1523" i="1"/>
  <c r="U1522" i="1"/>
  <c r="T1522" i="1"/>
  <c r="S1522" i="1"/>
  <c r="Q1522" i="1"/>
  <c r="O1522" i="1"/>
  <c r="N1522" i="1"/>
  <c r="E1522" i="1"/>
  <c r="U1521" i="1"/>
  <c r="T1521" i="1"/>
  <c r="S1521" i="1"/>
  <c r="Q1521" i="1"/>
  <c r="O1521" i="1"/>
  <c r="K1521" i="1"/>
  <c r="E1521" i="1"/>
  <c r="U1520" i="1"/>
  <c r="T1520" i="1"/>
  <c r="S1520" i="1"/>
  <c r="R1520" i="1"/>
  <c r="Q1520" i="1"/>
  <c r="P1520" i="1"/>
  <c r="O1520" i="1"/>
  <c r="N1520" i="1"/>
  <c r="L1520" i="1"/>
  <c r="K1520" i="1"/>
  <c r="E1520" i="1"/>
  <c r="M1520" i="1" s="1"/>
  <c r="U1519" i="1"/>
  <c r="T1519" i="1"/>
  <c r="S1519" i="1"/>
  <c r="Q1519" i="1"/>
  <c r="O1519" i="1"/>
  <c r="E1519" i="1"/>
  <c r="U1518" i="1"/>
  <c r="T1518" i="1"/>
  <c r="S1518" i="1"/>
  <c r="Q1518" i="1"/>
  <c r="O1518" i="1"/>
  <c r="E1518" i="1"/>
  <c r="U1517" i="1"/>
  <c r="T1517" i="1"/>
  <c r="S1517" i="1"/>
  <c r="Q1517" i="1"/>
  <c r="O1517" i="1"/>
  <c r="P1517" i="1" s="1"/>
  <c r="M1517" i="1"/>
  <c r="R1517" i="1" s="1"/>
  <c r="L1517" i="1"/>
  <c r="E1517" i="1"/>
  <c r="U1516" i="1"/>
  <c r="T1516" i="1"/>
  <c r="S1516" i="1"/>
  <c r="Q1516" i="1"/>
  <c r="O1516" i="1"/>
  <c r="E1516" i="1"/>
  <c r="U1515" i="1"/>
  <c r="T1515" i="1"/>
  <c r="S1515" i="1"/>
  <c r="Q1515" i="1"/>
  <c r="O1515" i="1"/>
  <c r="E1515" i="1"/>
  <c r="U1514" i="1"/>
  <c r="T1514" i="1"/>
  <c r="S1514" i="1"/>
  <c r="Q1514" i="1"/>
  <c r="O1514" i="1"/>
  <c r="N1514" i="1"/>
  <c r="M1514" i="1"/>
  <c r="L1514" i="1"/>
  <c r="E1514" i="1"/>
  <c r="K1514" i="1" s="1"/>
  <c r="U1513" i="1"/>
  <c r="T1513" i="1"/>
  <c r="S1513" i="1"/>
  <c r="Q1513" i="1"/>
  <c r="O1513" i="1"/>
  <c r="M1513" i="1"/>
  <c r="E1513" i="1"/>
  <c r="L1513" i="1" s="1"/>
  <c r="U1512" i="1"/>
  <c r="T1512" i="1"/>
  <c r="S1512" i="1"/>
  <c r="Q1512" i="1"/>
  <c r="O1512" i="1"/>
  <c r="E1512" i="1"/>
  <c r="U1511" i="1"/>
  <c r="T1511" i="1"/>
  <c r="S1511" i="1"/>
  <c r="Q1511" i="1"/>
  <c r="O1511" i="1"/>
  <c r="E1511" i="1"/>
  <c r="K1511" i="1" s="1"/>
  <c r="U1510" i="1"/>
  <c r="T1510" i="1"/>
  <c r="S1510" i="1"/>
  <c r="Q1510" i="1"/>
  <c r="O1510" i="1"/>
  <c r="E1510" i="1"/>
  <c r="K1510" i="1" s="1"/>
  <c r="U1509" i="1"/>
  <c r="T1509" i="1"/>
  <c r="S1509" i="1"/>
  <c r="Q1509" i="1"/>
  <c r="O1509" i="1"/>
  <c r="L1509" i="1"/>
  <c r="E1509" i="1"/>
  <c r="U1508" i="1"/>
  <c r="T1508" i="1"/>
  <c r="S1508" i="1"/>
  <c r="Q1508" i="1"/>
  <c r="O1508" i="1"/>
  <c r="E1508" i="1"/>
  <c r="U1507" i="1"/>
  <c r="T1507" i="1"/>
  <c r="S1507" i="1"/>
  <c r="Q1507" i="1"/>
  <c r="O1507" i="1"/>
  <c r="E1507" i="1"/>
  <c r="L1507" i="1" s="1"/>
  <c r="U1506" i="1"/>
  <c r="T1506" i="1"/>
  <c r="S1506" i="1"/>
  <c r="Q1506" i="1"/>
  <c r="O1506" i="1"/>
  <c r="P1506" i="1" s="1"/>
  <c r="N1506" i="1"/>
  <c r="K1506" i="1"/>
  <c r="E1506" i="1"/>
  <c r="M1506" i="1" s="1"/>
  <c r="U1505" i="1"/>
  <c r="T1505" i="1"/>
  <c r="S1505" i="1"/>
  <c r="Q1505" i="1"/>
  <c r="O1505" i="1"/>
  <c r="E1505" i="1"/>
  <c r="U1504" i="1"/>
  <c r="T1504" i="1"/>
  <c r="S1504" i="1"/>
  <c r="Q1504" i="1"/>
  <c r="O1504" i="1"/>
  <c r="E1504" i="1"/>
  <c r="U1503" i="1"/>
  <c r="T1503" i="1"/>
  <c r="S1503" i="1"/>
  <c r="Q1503" i="1"/>
  <c r="O1503" i="1"/>
  <c r="E1503" i="1"/>
  <c r="U1502" i="1"/>
  <c r="T1502" i="1"/>
  <c r="S1502" i="1"/>
  <c r="Q1502" i="1"/>
  <c r="O1502" i="1"/>
  <c r="L1502" i="1"/>
  <c r="E1502" i="1"/>
  <c r="K1502" i="1" s="1"/>
  <c r="U1501" i="1"/>
  <c r="T1501" i="1"/>
  <c r="S1501" i="1"/>
  <c r="Q1501" i="1"/>
  <c r="O1501" i="1"/>
  <c r="N1501" i="1"/>
  <c r="M1501" i="1"/>
  <c r="L1501" i="1"/>
  <c r="E1501" i="1"/>
  <c r="K1501" i="1" s="1"/>
  <c r="U1500" i="1"/>
  <c r="T1500" i="1"/>
  <c r="S1500" i="1"/>
  <c r="Q1500" i="1"/>
  <c r="O1500" i="1"/>
  <c r="E1500" i="1"/>
  <c r="L1500" i="1" s="1"/>
  <c r="U1499" i="1"/>
  <c r="T1499" i="1"/>
  <c r="S1499" i="1"/>
  <c r="Q1499" i="1"/>
  <c r="O1499" i="1"/>
  <c r="E1499" i="1"/>
  <c r="U1498" i="1"/>
  <c r="T1498" i="1"/>
  <c r="S1498" i="1"/>
  <c r="Q1498" i="1"/>
  <c r="O1498" i="1"/>
  <c r="E1498" i="1"/>
  <c r="U1497" i="1"/>
  <c r="T1497" i="1"/>
  <c r="S1497" i="1"/>
  <c r="Q1497" i="1"/>
  <c r="O1497" i="1"/>
  <c r="E1497" i="1"/>
  <c r="U1496" i="1"/>
  <c r="T1496" i="1"/>
  <c r="S1496" i="1"/>
  <c r="Q1496" i="1"/>
  <c r="O1496" i="1"/>
  <c r="E1496" i="1"/>
  <c r="U1495" i="1"/>
  <c r="T1495" i="1"/>
  <c r="S1495" i="1"/>
  <c r="Q1495" i="1"/>
  <c r="O1495" i="1"/>
  <c r="L1495" i="1"/>
  <c r="E1495" i="1"/>
  <c r="M1495" i="1" s="1"/>
  <c r="U1494" i="1"/>
  <c r="T1494" i="1"/>
  <c r="S1494" i="1"/>
  <c r="Q1494" i="1"/>
  <c r="O1494" i="1"/>
  <c r="N1494" i="1"/>
  <c r="M1494" i="1"/>
  <c r="P1494" i="1" s="1"/>
  <c r="E1494" i="1"/>
  <c r="L1494" i="1" s="1"/>
  <c r="U1493" i="1"/>
  <c r="T1493" i="1"/>
  <c r="S1493" i="1"/>
  <c r="Q1493" i="1"/>
  <c r="O1493" i="1"/>
  <c r="L1493" i="1"/>
  <c r="E1493" i="1"/>
  <c r="N1493" i="1" s="1"/>
  <c r="U1492" i="1"/>
  <c r="T1492" i="1"/>
  <c r="S1492" i="1"/>
  <c r="Q1492" i="1"/>
  <c r="O1492" i="1"/>
  <c r="E1492" i="1"/>
  <c r="U1491" i="1"/>
  <c r="T1491" i="1"/>
  <c r="S1491" i="1"/>
  <c r="Q1491" i="1"/>
  <c r="O1491" i="1"/>
  <c r="N1491" i="1"/>
  <c r="E1491" i="1"/>
  <c r="U1490" i="1"/>
  <c r="T1490" i="1"/>
  <c r="S1490" i="1"/>
  <c r="Q1490" i="1"/>
  <c r="O1490" i="1"/>
  <c r="N1490" i="1"/>
  <c r="E1490" i="1"/>
  <c r="M1490" i="1" s="1"/>
  <c r="U1489" i="1"/>
  <c r="T1489" i="1"/>
  <c r="S1489" i="1"/>
  <c r="Q1489" i="1"/>
  <c r="O1489" i="1"/>
  <c r="L1489" i="1"/>
  <c r="E1489" i="1"/>
  <c r="U1488" i="1"/>
  <c r="T1488" i="1"/>
  <c r="S1488" i="1"/>
  <c r="Q1488" i="1"/>
  <c r="O1488" i="1"/>
  <c r="N1488" i="1"/>
  <c r="M1488" i="1"/>
  <c r="L1488" i="1"/>
  <c r="E1488" i="1"/>
  <c r="K1488" i="1" s="1"/>
  <c r="U1487" i="1"/>
  <c r="T1487" i="1"/>
  <c r="S1487" i="1"/>
  <c r="Q1487" i="1"/>
  <c r="O1487" i="1"/>
  <c r="L1487" i="1"/>
  <c r="E1487" i="1"/>
  <c r="K1487" i="1" s="1"/>
  <c r="U1486" i="1"/>
  <c r="T1486" i="1"/>
  <c r="S1486" i="1"/>
  <c r="Q1486" i="1"/>
  <c r="O1486" i="1"/>
  <c r="E1486" i="1"/>
  <c r="U1485" i="1"/>
  <c r="T1485" i="1"/>
  <c r="S1485" i="1"/>
  <c r="Q1485" i="1"/>
  <c r="O1485" i="1"/>
  <c r="E1485" i="1"/>
  <c r="L1485" i="1" s="1"/>
  <c r="U1484" i="1"/>
  <c r="T1484" i="1"/>
  <c r="S1484" i="1"/>
  <c r="Q1484" i="1"/>
  <c r="O1484" i="1"/>
  <c r="E1484" i="1"/>
  <c r="U1483" i="1"/>
  <c r="T1483" i="1"/>
  <c r="S1483" i="1"/>
  <c r="Q1483" i="1"/>
  <c r="O1483" i="1"/>
  <c r="R1483" i="1" s="1"/>
  <c r="N1483" i="1"/>
  <c r="L1483" i="1"/>
  <c r="E1483" i="1"/>
  <c r="M1483" i="1" s="1"/>
  <c r="U1482" i="1"/>
  <c r="T1482" i="1"/>
  <c r="S1482" i="1"/>
  <c r="Q1482" i="1"/>
  <c r="O1482" i="1"/>
  <c r="E1482" i="1"/>
  <c r="K1482" i="1" s="1"/>
  <c r="U1481" i="1"/>
  <c r="T1481" i="1"/>
  <c r="S1481" i="1"/>
  <c r="Q1481" i="1"/>
  <c r="O1481" i="1"/>
  <c r="N1481" i="1"/>
  <c r="E1481" i="1"/>
  <c r="U1480" i="1"/>
  <c r="T1480" i="1"/>
  <c r="S1480" i="1"/>
  <c r="Q1480" i="1"/>
  <c r="O1480" i="1"/>
  <c r="E1480" i="1"/>
  <c r="U1479" i="1"/>
  <c r="T1479" i="1"/>
  <c r="S1479" i="1"/>
  <c r="Q1479" i="1"/>
  <c r="O1479" i="1"/>
  <c r="E1479" i="1"/>
  <c r="U1478" i="1"/>
  <c r="T1478" i="1"/>
  <c r="S1478" i="1"/>
  <c r="Q1478" i="1"/>
  <c r="O1478" i="1"/>
  <c r="E1478" i="1"/>
  <c r="M1478" i="1" s="1"/>
  <c r="P1478" i="1" s="1"/>
  <c r="U1477" i="1"/>
  <c r="T1477" i="1"/>
  <c r="S1477" i="1"/>
  <c r="Q1477" i="1"/>
  <c r="O1477" i="1"/>
  <c r="N1477" i="1"/>
  <c r="L1477" i="1"/>
  <c r="E1477" i="1"/>
  <c r="K1477" i="1" s="1"/>
  <c r="U1476" i="1"/>
  <c r="T1476" i="1"/>
  <c r="S1476" i="1"/>
  <c r="Q1476" i="1"/>
  <c r="O1476" i="1"/>
  <c r="L1476" i="1"/>
  <c r="E1476" i="1"/>
  <c r="U1475" i="1"/>
  <c r="T1475" i="1"/>
  <c r="S1475" i="1"/>
  <c r="Q1475" i="1"/>
  <c r="O1475" i="1"/>
  <c r="N1475" i="1"/>
  <c r="E1475" i="1"/>
  <c r="M1475" i="1" s="1"/>
  <c r="U1474" i="1"/>
  <c r="T1474" i="1"/>
  <c r="S1474" i="1"/>
  <c r="Q1474" i="1"/>
  <c r="O1474" i="1"/>
  <c r="E1474" i="1"/>
  <c r="U1473" i="1"/>
  <c r="T1473" i="1"/>
  <c r="S1473" i="1"/>
  <c r="Q1473" i="1"/>
  <c r="O1473" i="1"/>
  <c r="L1473" i="1"/>
  <c r="E1473" i="1"/>
  <c r="U1472" i="1"/>
  <c r="T1472" i="1"/>
  <c r="S1472" i="1"/>
  <c r="Q1472" i="1"/>
  <c r="O1472" i="1"/>
  <c r="N1472" i="1"/>
  <c r="M1472" i="1"/>
  <c r="E1472" i="1"/>
  <c r="K1472" i="1" s="1"/>
  <c r="U1471" i="1"/>
  <c r="T1471" i="1"/>
  <c r="S1471" i="1"/>
  <c r="Q1471" i="1"/>
  <c r="O1471" i="1"/>
  <c r="E1471" i="1"/>
  <c r="U1470" i="1"/>
  <c r="T1470" i="1"/>
  <c r="S1470" i="1"/>
  <c r="Q1470" i="1"/>
  <c r="O1470" i="1"/>
  <c r="E1470" i="1"/>
  <c r="U1469" i="1"/>
  <c r="T1469" i="1"/>
  <c r="S1469" i="1"/>
  <c r="Q1469" i="1"/>
  <c r="O1469" i="1"/>
  <c r="E1469" i="1"/>
  <c r="U1468" i="1"/>
  <c r="T1468" i="1"/>
  <c r="S1468" i="1"/>
  <c r="Q1468" i="1"/>
  <c r="O1468" i="1"/>
  <c r="E1468" i="1"/>
  <c r="U1467" i="1"/>
  <c r="T1467" i="1"/>
  <c r="S1467" i="1"/>
  <c r="Q1467" i="1"/>
  <c r="O1467" i="1"/>
  <c r="N1467" i="1"/>
  <c r="M1467" i="1"/>
  <c r="L1467" i="1"/>
  <c r="E1467" i="1"/>
  <c r="K1467" i="1" s="1"/>
  <c r="U1466" i="1"/>
  <c r="T1466" i="1"/>
  <c r="S1466" i="1"/>
  <c r="Q1466" i="1"/>
  <c r="O1466" i="1"/>
  <c r="E1466" i="1"/>
  <c r="N1466" i="1" s="1"/>
  <c r="U1465" i="1"/>
  <c r="T1465" i="1"/>
  <c r="S1465" i="1"/>
  <c r="Q1465" i="1"/>
  <c r="O1465" i="1"/>
  <c r="E1465" i="1"/>
  <c r="U1464" i="1"/>
  <c r="T1464" i="1"/>
  <c r="S1464" i="1"/>
  <c r="Q1464" i="1"/>
  <c r="O1464" i="1"/>
  <c r="E1464" i="1"/>
  <c r="U1463" i="1"/>
  <c r="T1463" i="1"/>
  <c r="S1463" i="1"/>
  <c r="Q1463" i="1"/>
  <c r="O1463" i="1"/>
  <c r="E1463" i="1"/>
  <c r="U1462" i="1"/>
  <c r="T1462" i="1"/>
  <c r="S1462" i="1"/>
  <c r="R1462" i="1"/>
  <c r="Q1462" i="1"/>
  <c r="O1462" i="1"/>
  <c r="P1462" i="1" s="1"/>
  <c r="M1462" i="1"/>
  <c r="E1462" i="1"/>
  <c r="K1462" i="1" s="1"/>
  <c r="U1461" i="1"/>
  <c r="T1461" i="1"/>
  <c r="S1461" i="1"/>
  <c r="Q1461" i="1"/>
  <c r="O1461" i="1"/>
  <c r="E1461" i="1"/>
  <c r="K1461" i="1" s="1"/>
  <c r="U1460" i="1"/>
  <c r="T1460" i="1"/>
  <c r="S1460" i="1"/>
  <c r="Q1460" i="1"/>
  <c r="P1460" i="1"/>
  <c r="O1460" i="1"/>
  <c r="R1460" i="1" s="1"/>
  <c r="L1460" i="1"/>
  <c r="E1460" i="1"/>
  <c r="M1460" i="1" s="1"/>
  <c r="U1459" i="1"/>
  <c r="T1459" i="1"/>
  <c r="S1459" i="1"/>
  <c r="Q1459" i="1"/>
  <c r="O1459" i="1"/>
  <c r="E1459" i="1"/>
  <c r="U1458" i="1"/>
  <c r="T1458" i="1"/>
  <c r="S1458" i="1"/>
  <c r="Q1458" i="1"/>
  <c r="O1458" i="1"/>
  <c r="E1458" i="1"/>
  <c r="K1458" i="1" s="1"/>
  <c r="U1457" i="1"/>
  <c r="T1457" i="1"/>
  <c r="S1457" i="1"/>
  <c r="Q1457" i="1"/>
  <c r="O1457" i="1"/>
  <c r="E1457" i="1"/>
  <c r="U1456" i="1"/>
  <c r="T1456" i="1"/>
  <c r="S1456" i="1"/>
  <c r="Q1456" i="1"/>
  <c r="O1456" i="1"/>
  <c r="E1456" i="1"/>
  <c r="M1456" i="1" s="1"/>
  <c r="U1455" i="1"/>
  <c r="T1455" i="1"/>
  <c r="S1455" i="1"/>
  <c r="Q1455" i="1"/>
  <c r="O1455" i="1"/>
  <c r="N1455" i="1"/>
  <c r="L1455" i="1"/>
  <c r="K1455" i="1"/>
  <c r="E1455" i="1"/>
  <c r="M1455" i="1" s="1"/>
  <c r="U1454" i="1"/>
  <c r="T1454" i="1"/>
  <c r="S1454" i="1"/>
  <c r="Q1454" i="1"/>
  <c r="O1454" i="1"/>
  <c r="K1454" i="1"/>
  <c r="E1454" i="1"/>
  <c r="U1453" i="1"/>
  <c r="T1453" i="1"/>
  <c r="S1453" i="1"/>
  <c r="Q1453" i="1"/>
  <c r="O1453" i="1"/>
  <c r="K1453" i="1"/>
  <c r="E1453" i="1"/>
  <c r="L1453" i="1" s="1"/>
  <c r="U1452" i="1"/>
  <c r="T1452" i="1"/>
  <c r="S1452" i="1"/>
  <c r="Q1452" i="1"/>
  <c r="O1452" i="1"/>
  <c r="E1452" i="1"/>
  <c r="U1451" i="1"/>
  <c r="T1451" i="1"/>
  <c r="S1451" i="1"/>
  <c r="Q1451" i="1"/>
  <c r="O1451" i="1"/>
  <c r="E1451" i="1"/>
  <c r="K1451" i="1" s="1"/>
  <c r="U1450" i="1"/>
  <c r="T1450" i="1"/>
  <c r="S1450" i="1"/>
  <c r="Q1450" i="1"/>
  <c r="O1450" i="1"/>
  <c r="E1450" i="1"/>
  <c r="U1449" i="1"/>
  <c r="T1449" i="1"/>
  <c r="S1449" i="1"/>
  <c r="Q1449" i="1"/>
  <c r="O1449" i="1"/>
  <c r="E1449" i="1"/>
  <c r="U1448" i="1"/>
  <c r="T1448" i="1"/>
  <c r="S1448" i="1"/>
  <c r="Q1448" i="1"/>
  <c r="O1448" i="1"/>
  <c r="N1448" i="1"/>
  <c r="M1448" i="1"/>
  <c r="L1448" i="1"/>
  <c r="K1448" i="1"/>
  <c r="E1448" i="1"/>
  <c r="U1447" i="1"/>
  <c r="T1447" i="1"/>
  <c r="S1447" i="1"/>
  <c r="Q1447" i="1"/>
  <c r="O1447" i="1"/>
  <c r="E1447" i="1"/>
  <c r="U1446" i="1"/>
  <c r="T1446" i="1"/>
  <c r="S1446" i="1"/>
  <c r="Q1446" i="1"/>
  <c r="O1446" i="1"/>
  <c r="M1446" i="1"/>
  <c r="L1446" i="1"/>
  <c r="E1446" i="1"/>
  <c r="U1445" i="1"/>
  <c r="T1445" i="1"/>
  <c r="S1445" i="1"/>
  <c r="Q1445" i="1"/>
  <c r="O1445" i="1"/>
  <c r="E1445" i="1"/>
  <c r="U1444" i="1"/>
  <c r="T1444" i="1"/>
  <c r="S1444" i="1"/>
  <c r="Q1444" i="1"/>
  <c r="O1444" i="1"/>
  <c r="N1444" i="1"/>
  <c r="E1444" i="1"/>
  <c r="L1444" i="1" s="1"/>
  <c r="U1443" i="1"/>
  <c r="T1443" i="1"/>
  <c r="S1443" i="1"/>
  <c r="Q1443" i="1"/>
  <c r="O1443" i="1"/>
  <c r="R1443" i="1" s="1"/>
  <c r="N1443" i="1"/>
  <c r="L1443" i="1"/>
  <c r="E1443" i="1"/>
  <c r="M1443" i="1" s="1"/>
  <c r="U1442" i="1"/>
  <c r="T1442" i="1"/>
  <c r="S1442" i="1"/>
  <c r="Q1442" i="1"/>
  <c r="O1442" i="1"/>
  <c r="E1442" i="1"/>
  <c r="U1441" i="1"/>
  <c r="T1441" i="1"/>
  <c r="S1441" i="1"/>
  <c r="Q1441" i="1"/>
  <c r="O1441" i="1"/>
  <c r="N1441" i="1"/>
  <c r="L1441" i="1"/>
  <c r="E1441" i="1"/>
  <c r="M1441" i="1" s="1"/>
  <c r="U1440" i="1"/>
  <c r="T1440" i="1"/>
  <c r="S1440" i="1"/>
  <c r="Q1440" i="1"/>
  <c r="O1440" i="1"/>
  <c r="E1440" i="1"/>
  <c r="U1439" i="1"/>
  <c r="T1439" i="1"/>
  <c r="S1439" i="1"/>
  <c r="Q1439" i="1"/>
  <c r="O1439" i="1"/>
  <c r="N1439" i="1"/>
  <c r="M1439" i="1"/>
  <c r="L1439" i="1"/>
  <c r="E1439" i="1"/>
  <c r="K1439" i="1" s="1"/>
  <c r="U1438" i="1"/>
  <c r="T1438" i="1"/>
  <c r="S1438" i="1"/>
  <c r="Q1438" i="1"/>
  <c r="O1438" i="1"/>
  <c r="N1438" i="1"/>
  <c r="M1438" i="1"/>
  <c r="R1438" i="1" s="1"/>
  <c r="L1438" i="1"/>
  <c r="K1438" i="1"/>
  <c r="E1438" i="1"/>
  <c r="U1437" i="1"/>
  <c r="T1437" i="1"/>
  <c r="S1437" i="1"/>
  <c r="Q1437" i="1"/>
  <c r="O1437" i="1"/>
  <c r="E1437" i="1"/>
  <c r="K1437" i="1" s="1"/>
  <c r="U1436" i="1"/>
  <c r="T1436" i="1"/>
  <c r="S1436" i="1"/>
  <c r="Q1436" i="1"/>
  <c r="O1436" i="1"/>
  <c r="N1436" i="1"/>
  <c r="E1436" i="1"/>
  <c r="M1436" i="1" s="1"/>
  <c r="U1435" i="1"/>
  <c r="T1435" i="1"/>
  <c r="S1435" i="1"/>
  <c r="Q1435" i="1"/>
  <c r="O1435" i="1"/>
  <c r="E1435" i="1"/>
  <c r="K1435" i="1" s="1"/>
  <c r="U1434" i="1"/>
  <c r="T1434" i="1"/>
  <c r="S1434" i="1"/>
  <c r="Q1434" i="1"/>
  <c r="O1434" i="1"/>
  <c r="E1434" i="1"/>
  <c r="N1434" i="1" s="1"/>
  <c r="U1433" i="1"/>
  <c r="T1433" i="1"/>
  <c r="S1433" i="1"/>
  <c r="Q1433" i="1"/>
  <c r="O1433" i="1"/>
  <c r="E1433" i="1"/>
  <c r="U1432" i="1"/>
  <c r="T1432" i="1"/>
  <c r="S1432" i="1"/>
  <c r="Q1432" i="1"/>
  <c r="O1432" i="1"/>
  <c r="N1432" i="1"/>
  <c r="E1432" i="1"/>
  <c r="K1432" i="1" s="1"/>
  <c r="U1431" i="1"/>
  <c r="T1431" i="1"/>
  <c r="S1431" i="1"/>
  <c r="Q1431" i="1"/>
  <c r="O1431" i="1"/>
  <c r="E1431" i="1"/>
  <c r="K1431" i="1" s="1"/>
  <c r="U1430" i="1"/>
  <c r="T1430" i="1"/>
  <c r="S1430" i="1"/>
  <c r="Q1430" i="1"/>
  <c r="O1430" i="1"/>
  <c r="E1430" i="1"/>
  <c r="U1429" i="1"/>
  <c r="T1429" i="1"/>
  <c r="S1429" i="1"/>
  <c r="Q1429" i="1"/>
  <c r="O1429" i="1"/>
  <c r="E1429" i="1"/>
  <c r="U1428" i="1"/>
  <c r="T1428" i="1"/>
  <c r="S1428" i="1"/>
  <c r="Q1428" i="1"/>
  <c r="O1428" i="1"/>
  <c r="E1428" i="1"/>
  <c r="M1428" i="1" s="1"/>
  <c r="P1428" i="1" s="1"/>
  <c r="U1427" i="1"/>
  <c r="T1427" i="1"/>
  <c r="S1427" i="1"/>
  <c r="Q1427" i="1"/>
  <c r="O1427" i="1"/>
  <c r="E1427" i="1"/>
  <c r="L1427" i="1" s="1"/>
  <c r="U1426" i="1"/>
  <c r="T1426" i="1"/>
  <c r="S1426" i="1"/>
  <c r="Q1426" i="1"/>
  <c r="O1426" i="1"/>
  <c r="E1426" i="1"/>
  <c r="M1426" i="1" s="1"/>
  <c r="P1426" i="1" s="1"/>
  <c r="U1425" i="1"/>
  <c r="T1425" i="1"/>
  <c r="S1425" i="1"/>
  <c r="Q1425" i="1"/>
  <c r="P1425" i="1"/>
  <c r="O1425" i="1"/>
  <c r="R1425" i="1" s="1"/>
  <c r="E1425" i="1"/>
  <c r="M1425" i="1" s="1"/>
  <c r="U1424" i="1"/>
  <c r="T1424" i="1"/>
  <c r="S1424" i="1"/>
  <c r="Q1424" i="1"/>
  <c r="O1424" i="1"/>
  <c r="M1424" i="1"/>
  <c r="L1424" i="1"/>
  <c r="E1424" i="1"/>
  <c r="N1424" i="1" s="1"/>
  <c r="U1423" i="1"/>
  <c r="T1423" i="1"/>
  <c r="S1423" i="1"/>
  <c r="Q1423" i="1"/>
  <c r="O1423" i="1"/>
  <c r="E1423" i="1"/>
  <c r="K1423" i="1" s="1"/>
  <c r="U1422" i="1"/>
  <c r="T1422" i="1"/>
  <c r="S1422" i="1"/>
  <c r="Q1422" i="1"/>
  <c r="O1422" i="1"/>
  <c r="L1422" i="1"/>
  <c r="E1422" i="1"/>
  <c r="U1421" i="1"/>
  <c r="T1421" i="1"/>
  <c r="S1421" i="1"/>
  <c r="Q1421" i="1"/>
  <c r="O1421" i="1"/>
  <c r="K1421" i="1"/>
  <c r="E1421" i="1"/>
  <c r="U1420" i="1"/>
  <c r="T1420" i="1"/>
  <c r="S1420" i="1"/>
  <c r="Q1420" i="1"/>
  <c r="O1420" i="1"/>
  <c r="E1420" i="1"/>
  <c r="U1419" i="1"/>
  <c r="T1419" i="1"/>
  <c r="S1419" i="1"/>
  <c r="Q1419" i="1"/>
  <c r="O1419" i="1"/>
  <c r="E1419" i="1"/>
  <c r="N1419" i="1" s="1"/>
  <c r="U1418" i="1"/>
  <c r="T1418" i="1"/>
  <c r="S1418" i="1"/>
  <c r="Q1418" i="1"/>
  <c r="O1418" i="1"/>
  <c r="E1418" i="1"/>
  <c r="U1417" i="1"/>
  <c r="T1417" i="1"/>
  <c r="S1417" i="1"/>
  <c r="Q1417" i="1"/>
  <c r="O1417" i="1"/>
  <c r="E1417" i="1"/>
  <c r="M1417" i="1" s="1"/>
  <c r="U1416" i="1"/>
  <c r="T1416" i="1"/>
  <c r="S1416" i="1"/>
  <c r="Q1416" i="1"/>
  <c r="O1416" i="1"/>
  <c r="E1416" i="1"/>
  <c r="N1416" i="1" s="1"/>
  <c r="U1415" i="1"/>
  <c r="T1415" i="1"/>
  <c r="S1415" i="1"/>
  <c r="Q1415" i="1"/>
  <c r="O1415" i="1"/>
  <c r="N1415" i="1"/>
  <c r="E1415" i="1"/>
  <c r="U1414" i="1"/>
  <c r="T1414" i="1"/>
  <c r="S1414" i="1"/>
  <c r="Q1414" i="1"/>
  <c r="O1414" i="1"/>
  <c r="K1414" i="1"/>
  <c r="E1414" i="1"/>
  <c r="M1414" i="1" s="1"/>
  <c r="U1413" i="1"/>
  <c r="T1413" i="1"/>
  <c r="S1413" i="1"/>
  <c r="Q1413" i="1"/>
  <c r="O1413" i="1"/>
  <c r="N1413" i="1"/>
  <c r="M1413" i="1"/>
  <c r="E1413" i="1"/>
  <c r="L1413" i="1" s="1"/>
  <c r="U1412" i="1"/>
  <c r="T1412" i="1"/>
  <c r="S1412" i="1"/>
  <c r="Q1412" i="1"/>
  <c r="O1412" i="1"/>
  <c r="E1412" i="1"/>
  <c r="M1412" i="1" s="1"/>
  <c r="U1411" i="1"/>
  <c r="T1411" i="1"/>
  <c r="S1411" i="1"/>
  <c r="Q1411" i="1"/>
  <c r="O1411" i="1"/>
  <c r="E1411" i="1"/>
  <c r="U1410" i="1"/>
  <c r="T1410" i="1"/>
  <c r="S1410" i="1"/>
  <c r="Q1410" i="1"/>
  <c r="O1410" i="1"/>
  <c r="N1410" i="1"/>
  <c r="M1410" i="1"/>
  <c r="L1410" i="1"/>
  <c r="K1410" i="1"/>
  <c r="E1410" i="1"/>
  <c r="U1409" i="1"/>
  <c r="T1409" i="1"/>
  <c r="S1409" i="1"/>
  <c r="Q1409" i="1"/>
  <c r="O1409" i="1"/>
  <c r="E1409" i="1"/>
  <c r="U1408" i="1"/>
  <c r="T1408" i="1"/>
  <c r="S1408" i="1"/>
  <c r="Q1408" i="1"/>
  <c r="O1408" i="1"/>
  <c r="N1408" i="1"/>
  <c r="E1408" i="1"/>
  <c r="K1408" i="1" s="1"/>
  <c r="U1407" i="1"/>
  <c r="T1407" i="1"/>
  <c r="S1407" i="1"/>
  <c r="Q1407" i="1"/>
  <c r="O1407" i="1"/>
  <c r="E1407" i="1"/>
  <c r="K1407" i="1" s="1"/>
  <c r="U1406" i="1"/>
  <c r="T1406" i="1"/>
  <c r="S1406" i="1"/>
  <c r="Q1406" i="1"/>
  <c r="O1406" i="1"/>
  <c r="E1406" i="1"/>
  <c r="U1405" i="1"/>
  <c r="T1405" i="1"/>
  <c r="S1405" i="1"/>
  <c r="Q1405" i="1"/>
  <c r="O1405" i="1"/>
  <c r="E1405" i="1"/>
  <c r="M1405" i="1" s="1"/>
  <c r="R1405" i="1" s="1"/>
  <c r="U1404" i="1"/>
  <c r="T1404" i="1"/>
  <c r="S1404" i="1"/>
  <c r="Q1404" i="1"/>
  <c r="O1404" i="1"/>
  <c r="E1404" i="1"/>
  <c r="U1403" i="1"/>
  <c r="T1403" i="1"/>
  <c r="S1403" i="1"/>
  <c r="Q1403" i="1"/>
  <c r="O1403" i="1"/>
  <c r="R1403" i="1" s="1"/>
  <c r="N1403" i="1"/>
  <c r="M1403" i="1"/>
  <c r="L1403" i="1"/>
  <c r="K1403" i="1"/>
  <c r="E1403" i="1"/>
  <c r="U1402" i="1"/>
  <c r="T1402" i="1"/>
  <c r="S1402" i="1"/>
  <c r="Q1402" i="1"/>
  <c r="O1402" i="1"/>
  <c r="E1402" i="1"/>
  <c r="U1401" i="1"/>
  <c r="T1401" i="1"/>
  <c r="S1401" i="1"/>
  <c r="Q1401" i="1"/>
  <c r="O1401" i="1"/>
  <c r="E1401" i="1"/>
  <c r="M1401" i="1" s="1"/>
  <c r="P1401" i="1" s="1"/>
  <c r="U1400" i="1"/>
  <c r="T1400" i="1"/>
  <c r="S1400" i="1"/>
  <c r="Q1400" i="1"/>
  <c r="O1400" i="1"/>
  <c r="L1400" i="1"/>
  <c r="E1400" i="1"/>
  <c r="U1399" i="1"/>
  <c r="T1399" i="1"/>
  <c r="S1399" i="1"/>
  <c r="Q1399" i="1"/>
  <c r="O1399" i="1"/>
  <c r="E1399" i="1"/>
  <c r="L1399" i="1" s="1"/>
  <c r="U1398" i="1"/>
  <c r="T1398" i="1"/>
  <c r="S1398" i="1"/>
  <c r="Q1398" i="1"/>
  <c r="O1398" i="1"/>
  <c r="K1398" i="1"/>
  <c r="E1398" i="1"/>
  <c r="U1397" i="1"/>
  <c r="T1397" i="1"/>
  <c r="S1397" i="1"/>
  <c r="Q1397" i="1"/>
  <c r="O1397" i="1"/>
  <c r="E1397" i="1"/>
  <c r="U1396" i="1"/>
  <c r="T1396" i="1"/>
  <c r="S1396" i="1"/>
  <c r="Q1396" i="1"/>
  <c r="O1396" i="1"/>
  <c r="E1396" i="1"/>
  <c r="L1396" i="1" s="1"/>
  <c r="U1395" i="1"/>
  <c r="T1395" i="1"/>
  <c r="S1395" i="1"/>
  <c r="Q1395" i="1"/>
  <c r="O1395" i="1"/>
  <c r="N1395" i="1"/>
  <c r="E1395" i="1"/>
  <c r="K1395" i="1" s="1"/>
  <c r="U1394" i="1"/>
  <c r="T1394" i="1"/>
  <c r="S1394" i="1"/>
  <c r="Q1394" i="1"/>
  <c r="O1394" i="1"/>
  <c r="E1394" i="1"/>
  <c r="L1394" i="1" s="1"/>
  <c r="U1393" i="1"/>
  <c r="T1393" i="1"/>
  <c r="S1393" i="1"/>
  <c r="Q1393" i="1"/>
  <c r="O1393" i="1"/>
  <c r="E1393" i="1"/>
  <c r="U1392" i="1"/>
  <c r="T1392" i="1"/>
  <c r="S1392" i="1"/>
  <c r="Q1392" i="1"/>
  <c r="O1392" i="1"/>
  <c r="E1392" i="1"/>
  <c r="U1391" i="1"/>
  <c r="T1391" i="1"/>
  <c r="S1391" i="1"/>
  <c r="Q1391" i="1"/>
  <c r="O1391" i="1"/>
  <c r="N1391" i="1"/>
  <c r="M1391" i="1"/>
  <c r="P1391" i="1" s="1"/>
  <c r="E1391" i="1"/>
  <c r="K1391" i="1" s="1"/>
  <c r="U1390" i="1"/>
  <c r="T1390" i="1"/>
  <c r="S1390" i="1"/>
  <c r="Q1390" i="1"/>
  <c r="O1390" i="1"/>
  <c r="E1390" i="1"/>
  <c r="N1390" i="1" s="1"/>
  <c r="U1389" i="1"/>
  <c r="T1389" i="1"/>
  <c r="S1389" i="1"/>
  <c r="Q1389" i="1"/>
  <c r="O1389" i="1"/>
  <c r="E1389" i="1"/>
  <c r="K1389" i="1" s="1"/>
  <c r="U1388" i="1"/>
  <c r="T1388" i="1"/>
  <c r="S1388" i="1"/>
  <c r="Q1388" i="1"/>
  <c r="O1388" i="1"/>
  <c r="E1388" i="1"/>
  <c r="L1388" i="1" s="1"/>
  <c r="U1387" i="1"/>
  <c r="T1387" i="1"/>
  <c r="S1387" i="1"/>
  <c r="Q1387" i="1"/>
  <c r="O1387" i="1"/>
  <c r="E1387" i="1"/>
  <c r="U1386" i="1"/>
  <c r="T1386" i="1"/>
  <c r="S1386" i="1"/>
  <c r="Q1386" i="1"/>
  <c r="O1386" i="1"/>
  <c r="R1386" i="1" s="1"/>
  <c r="N1386" i="1"/>
  <c r="M1386" i="1"/>
  <c r="E1386" i="1"/>
  <c r="L1386" i="1" s="1"/>
  <c r="U1385" i="1"/>
  <c r="T1385" i="1"/>
  <c r="S1385" i="1"/>
  <c r="Q1385" i="1"/>
  <c r="O1385" i="1"/>
  <c r="N1385" i="1"/>
  <c r="E1385" i="1"/>
  <c r="U1384" i="1"/>
  <c r="T1384" i="1"/>
  <c r="S1384" i="1"/>
  <c r="Q1384" i="1"/>
  <c r="O1384" i="1"/>
  <c r="E1384" i="1"/>
  <c r="U1383" i="1"/>
  <c r="T1383" i="1"/>
  <c r="S1383" i="1"/>
  <c r="Q1383" i="1"/>
  <c r="O1383" i="1"/>
  <c r="E1383" i="1"/>
  <c r="M1383" i="1" s="1"/>
  <c r="U1382" i="1"/>
  <c r="T1382" i="1"/>
  <c r="S1382" i="1"/>
  <c r="Q1382" i="1"/>
  <c r="O1382" i="1"/>
  <c r="E1382" i="1"/>
  <c r="U1381" i="1"/>
  <c r="T1381" i="1"/>
  <c r="S1381" i="1"/>
  <c r="Q1381" i="1"/>
  <c r="O1381" i="1"/>
  <c r="K1381" i="1"/>
  <c r="E1381" i="1"/>
  <c r="U1380" i="1"/>
  <c r="T1380" i="1"/>
  <c r="S1380" i="1"/>
  <c r="Q1380" i="1"/>
  <c r="O1380" i="1"/>
  <c r="E1380" i="1"/>
  <c r="N1380" i="1" s="1"/>
  <c r="U1379" i="1"/>
  <c r="T1379" i="1"/>
  <c r="S1379" i="1"/>
  <c r="Q1379" i="1"/>
  <c r="P1379" i="1"/>
  <c r="O1379" i="1"/>
  <c r="K1379" i="1"/>
  <c r="E1379" i="1"/>
  <c r="M1379" i="1" s="1"/>
  <c r="U1378" i="1"/>
  <c r="T1378" i="1"/>
  <c r="S1378" i="1"/>
  <c r="Q1378" i="1"/>
  <c r="O1378" i="1"/>
  <c r="K1378" i="1"/>
  <c r="E1378" i="1"/>
  <c r="U1377" i="1"/>
  <c r="T1377" i="1"/>
  <c r="S1377" i="1"/>
  <c r="Q1377" i="1"/>
  <c r="O1377" i="1"/>
  <c r="E1377" i="1"/>
  <c r="L1377" i="1" s="1"/>
  <c r="U1376" i="1"/>
  <c r="T1376" i="1"/>
  <c r="S1376" i="1"/>
  <c r="Q1376" i="1"/>
  <c r="O1376" i="1"/>
  <c r="M1376" i="1"/>
  <c r="L1376" i="1"/>
  <c r="K1376" i="1"/>
  <c r="E1376" i="1"/>
  <c r="N1376" i="1" s="1"/>
  <c r="U1375" i="1"/>
  <c r="T1375" i="1"/>
  <c r="S1375" i="1"/>
  <c r="Q1375" i="1"/>
  <c r="O1375" i="1"/>
  <c r="E1375" i="1"/>
  <c r="U1374" i="1"/>
  <c r="T1374" i="1"/>
  <c r="S1374" i="1"/>
  <c r="Q1374" i="1"/>
  <c r="O1374" i="1"/>
  <c r="M1374" i="1"/>
  <c r="P1374" i="1" s="1"/>
  <c r="E1374" i="1"/>
  <c r="U1373" i="1"/>
  <c r="T1373" i="1"/>
  <c r="S1373" i="1"/>
  <c r="Q1373" i="1"/>
  <c r="O1373" i="1"/>
  <c r="E1373" i="1"/>
  <c r="L1373" i="1" s="1"/>
  <c r="U1372" i="1"/>
  <c r="T1372" i="1"/>
  <c r="S1372" i="1"/>
  <c r="Q1372" i="1"/>
  <c r="O1372" i="1"/>
  <c r="E1372" i="1"/>
  <c r="L1372" i="1" s="1"/>
  <c r="U1371" i="1"/>
  <c r="T1371" i="1"/>
  <c r="S1371" i="1"/>
  <c r="Q1371" i="1"/>
  <c r="O1371" i="1"/>
  <c r="E1371" i="1"/>
  <c r="L1371" i="1" s="1"/>
  <c r="U1370" i="1"/>
  <c r="T1370" i="1"/>
  <c r="S1370" i="1"/>
  <c r="Q1370" i="1"/>
  <c r="O1370" i="1"/>
  <c r="E1370" i="1"/>
  <c r="U1369" i="1"/>
  <c r="T1369" i="1"/>
  <c r="S1369" i="1"/>
  <c r="Q1369" i="1"/>
  <c r="O1369" i="1"/>
  <c r="E1369" i="1"/>
  <c r="U1368" i="1"/>
  <c r="T1368" i="1"/>
  <c r="S1368" i="1"/>
  <c r="Q1368" i="1"/>
  <c r="O1368" i="1"/>
  <c r="N1368" i="1"/>
  <c r="M1368" i="1"/>
  <c r="L1368" i="1"/>
  <c r="E1368" i="1"/>
  <c r="K1368" i="1" s="1"/>
  <c r="U1367" i="1"/>
  <c r="T1367" i="1"/>
  <c r="S1367" i="1"/>
  <c r="Q1367" i="1"/>
  <c r="O1367" i="1"/>
  <c r="E1367" i="1"/>
  <c r="U1366" i="1"/>
  <c r="T1366" i="1"/>
  <c r="S1366" i="1"/>
  <c r="Q1366" i="1"/>
  <c r="O1366" i="1"/>
  <c r="E1366" i="1"/>
  <c r="N1366" i="1" s="1"/>
  <c r="U1365" i="1"/>
  <c r="T1365" i="1"/>
  <c r="S1365" i="1"/>
  <c r="Q1365" i="1"/>
  <c r="O1365" i="1"/>
  <c r="N1365" i="1"/>
  <c r="M1365" i="1"/>
  <c r="L1365" i="1"/>
  <c r="K1365" i="1"/>
  <c r="E1365" i="1"/>
  <c r="U1364" i="1"/>
  <c r="T1364" i="1"/>
  <c r="S1364" i="1"/>
  <c r="Q1364" i="1"/>
  <c r="O1364" i="1"/>
  <c r="E1364" i="1"/>
  <c r="N1364" i="1" s="1"/>
  <c r="U1363" i="1"/>
  <c r="T1363" i="1"/>
  <c r="S1363" i="1"/>
  <c r="Q1363" i="1"/>
  <c r="O1363" i="1"/>
  <c r="E1363" i="1"/>
  <c r="U1362" i="1"/>
  <c r="T1362" i="1"/>
  <c r="S1362" i="1"/>
  <c r="Q1362" i="1"/>
  <c r="O1362" i="1"/>
  <c r="E1362" i="1"/>
  <c r="K1362" i="1" s="1"/>
  <c r="U1361" i="1"/>
  <c r="T1361" i="1"/>
  <c r="S1361" i="1"/>
  <c r="Q1361" i="1"/>
  <c r="O1361" i="1"/>
  <c r="E1361" i="1"/>
  <c r="M1361" i="1" s="1"/>
  <c r="U1360" i="1"/>
  <c r="T1360" i="1"/>
  <c r="S1360" i="1"/>
  <c r="Q1360" i="1"/>
  <c r="O1360" i="1"/>
  <c r="E1360" i="1"/>
  <c r="U1359" i="1"/>
  <c r="T1359" i="1"/>
  <c r="S1359" i="1"/>
  <c r="Q1359" i="1"/>
  <c r="O1359" i="1"/>
  <c r="E1359" i="1"/>
  <c r="U1358" i="1"/>
  <c r="T1358" i="1"/>
  <c r="S1358" i="1"/>
  <c r="Q1358" i="1"/>
  <c r="O1358" i="1"/>
  <c r="E1358" i="1"/>
  <c r="M1358" i="1" s="1"/>
  <c r="U1357" i="1"/>
  <c r="T1357" i="1"/>
  <c r="S1357" i="1"/>
  <c r="Q1357" i="1"/>
  <c r="O1357" i="1"/>
  <c r="E1357" i="1"/>
  <c r="N1357" i="1" s="1"/>
  <c r="U1356" i="1"/>
  <c r="T1356" i="1"/>
  <c r="S1356" i="1"/>
  <c r="Q1356" i="1"/>
  <c r="O1356" i="1"/>
  <c r="L1356" i="1"/>
  <c r="E1356" i="1"/>
  <c r="K1356" i="1" s="1"/>
  <c r="U1355" i="1"/>
  <c r="T1355" i="1"/>
  <c r="S1355" i="1"/>
  <c r="Q1355" i="1"/>
  <c r="O1355" i="1"/>
  <c r="K1355" i="1"/>
  <c r="E1355" i="1"/>
  <c r="U1354" i="1"/>
  <c r="T1354" i="1"/>
  <c r="S1354" i="1"/>
  <c r="Q1354" i="1"/>
  <c r="O1354" i="1"/>
  <c r="P1354" i="1" s="1"/>
  <c r="M1354" i="1"/>
  <c r="R1354" i="1" s="1"/>
  <c r="E1354" i="1"/>
  <c r="U1353" i="1"/>
  <c r="T1353" i="1"/>
  <c r="S1353" i="1"/>
  <c r="Q1353" i="1"/>
  <c r="O1353" i="1"/>
  <c r="L1353" i="1"/>
  <c r="E1353" i="1"/>
  <c r="U1352" i="1"/>
  <c r="T1352" i="1"/>
  <c r="S1352" i="1"/>
  <c r="Q1352" i="1"/>
  <c r="O1352" i="1"/>
  <c r="E1352" i="1"/>
  <c r="U1351" i="1"/>
  <c r="T1351" i="1"/>
  <c r="S1351" i="1"/>
  <c r="Q1351" i="1"/>
  <c r="O1351" i="1"/>
  <c r="E1351" i="1"/>
  <c r="U1350" i="1"/>
  <c r="T1350" i="1"/>
  <c r="S1350" i="1"/>
  <c r="Q1350" i="1"/>
  <c r="O1350" i="1"/>
  <c r="E1350" i="1"/>
  <c r="U1349" i="1"/>
  <c r="T1349" i="1"/>
  <c r="S1349" i="1"/>
  <c r="Q1349" i="1"/>
  <c r="O1349" i="1"/>
  <c r="E1349" i="1"/>
  <c r="U1348" i="1"/>
  <c r="T1348" i="1"/>
  <c r="S1348" i="1"/>
  <c r="Q1348" i="1"/>
  <c r="O1348" i="1"/>
  <c r="E1348" i="1"/>
  <c r="M1348" i="1" s="1"/>
  <c r="U1347" i="1"/>
  <c r="T1347" i="1"/>
  <c r="S1347" i="1"/>
  <c r="R1347" i="1"/>
  <c r="Q1347" i="1"/>
  <c r="O1347" i="1"/>
  <c r="P1347" i="1" s="1"/>
  <c r="N1347" i="1"/>
  <c r="M1347" i="1"/>
  <c r="E1347" i="1"/>
  <c r="K1347" i="1" s="1"/>
  <c r="U1346" i="1"/>
  <c r="T1346" i="1"/>
  <c r="S1346" i="1"/>
  <c r="Q1346" i="1"/>
  <c r="O1346" i="1"/>
  <c r="K1346" i="1"/>
  <c r="E1346" i="1"/>
  <c r="U1345" i="1"/>
  <c r="T1345" i="1"/>
  <c r="S1345" i="1"/>
  <c r="Q1345" i="1"/>
  <c r="O1345" i="1"/>
  <c r="E1345" i="1"/>
  <c r="U1344" i="1"/>
  <c r="T1344" i="1"/>
  <c r="S1344" i="1"/>
  <c r="Q1344" i="1"/>
  <c r="O1344" i="1"/>
  <c r="E1344" i="1"/>
  <c r="U1343" i="1"/>
  <c r="T1343" i="1"/>
  <c r="S1343" i="1"/>
  <c r="Q1343" i="1"/>
  <c r="O1343" i="1"/>
  <c r="E1343" i="1"/>
  <c r="U1342" i="1"/>
  <c r="T1342" i="1"/>
  <c r="S1342" i="1"/>
  <c r="Q1342" i="1"/>
  <c r="O1342" i="1"/>
  <c r="P1342" i="1" s="1"/>
  <c r="M1342" i="1"/>
  <c r="E1342" i="1"/>
  <c r="K1342" i="1" s="1"/>
  <c r="U1341" i="1"/>
  <c r="T1341" i="1"/>
  <c r="S1341" i="1"/>
  <c r="Q1341" i="1"/>
  <c r="O1341" i="1"/>
  <c r="M1341" i="1"/>
  <c r="P1341" i="1" s="1"/>
  <c r="E1341" i="1"/>
  <c r="N1341" i="1" s="1"/>
  <c r="U1340" i="1"/>
  <c r="T1340" i="1"/>
  <c r="S1340" i="1"/>
  <c r="R1340" i="1"/>
  <c r="Q1340" i="1"/>
  <c r="O1340" i="1"/>
  <c r="N1340" i="1"/>
  <c r="K1340" i="1"/>
  <c r="E1340" i="1"/>
  <c r="M1340" i="1" s="1"/>
  <c r="U1339" i="1"/>
  <c r="T1339" i="1"/>
  <c r="S1339" i="1"/>
  <c r="Q1339" i="1"/>
  <c r="O1339" i="1"/>
  <c r="L1339" i="1"/>
  <c r="E1339" i="1"/>
  <c r="U1338" i="1"/>
  <c r="T1338" i="1"/>
  <c r="S1338" i="1"/>
  <c r="Q1338" i="1"/>
  <c r="O1338" i="1"/>
  <c r="E1338" i="1"/>
  <c r="U1337" i="1"/>
  <c r="T1337" i="1"/>
  <c r="S1337" i="1"/>
  <c r="Q1337" i="1"/>
  <c r="O1337" i="1"/>
  <c r="E1337" i="1"/>
  <c r="U1336" i="1"/>
  <c r="T1336" i="1"/>
  <c r="S1336" i="1"/>
  <c r="R1336" i="1"/>
  <c r="Q1336" i="1"/>
  <c r="O1336" i="1"/>
  <c r="E1336" i="1"/>
  <c r="M1336" i="1" s="1"/>
  <c r="U1335" i="1"/>
  <c r="T1335" i="1"/>
  <c r="S1335" i="1"/>
  <c r="Q1335" i="1"/>
  <c r="O1335" i="1"/>
  <c r="E1335" i="1"/>
  <c r="U1334" i="1"/>
  <c r="T1334" i="1"/>
  <c r="S1334" i="1"/>
  <c r="Q1334" i="1"/>
  <c r="O1334" i="1"/>
  <c r="E1334" i="1"/>
  <c r="U1333" i="1"/>
  <c r="T1333" i="1"/>
  <c r="S1333" i="1"/>
  <c r="Q1333" i="1"/>
  <c r="O1333" i="1"/>
  <c r="E1333" i="1"/>
  <c r="U1332" i="1"/>
  <c r="T1332" i="1"/>
  <c r="S1332" i="1"/>
  <c r="Q1332" i="1"/>
  <c r="O1332" i="1"/>
  <c r="E1332" i="1"/>
  <c r="U1331" i="1"/>
  <c r="T1331" i="1"/>
  <c r="S1331" i="1"/>
  <c r="Q1331" i="1"/>
  <c r="O1331" i="1"/>
  <c r="E1331" i="1"/>
  <c r="U1330" i="1"/>
  <c r="T1330" i="1"/>
  <c r="S1330" i="1"/>
  <c r="Q1330" i="1"/>
  <c r="O1330" i="1"/>
  <c r="E1330" i="1"/>
  <c r="K1330" i="1" s="1"/>
  <c r="U1329" i="1"/>
  <c r="T1329" i="1"/>
  <c r="S1329" i="1"/>
  <c r="Q1329" i="1"/>
  <c r="O1329" i="1"/>
  <c r="E1329" i="1"/>
  <c r="N1329" i="1" s="1"/>
  <c r="U1328" i="1"/>
  <c r="T1328" i="1"/>
  <c r="S1328" i="1"/>
  <c r="Q1328" i="1"/>
  <c r="O1328" i="1"/>
  <c r="R1328" i="1" s="1"/>
  <c r="E1328" i="1"/>
  <c r="M1328" i="1" s="1"/>
  <c r="P1328" i="1" s="1"/>
  <c r="U1327" i="1"/>
  <c r="T1327" i="1"/>
  <c r="S1327" i="1"/>
  <c r="Q1327" i="1"/>
  <c r="O1327" i="1"/>
  <c r="N1327" i="1"/>
  <c r="L1327" i="1"/>
  <c r="E1327" i="1"/>
  <c r="K1327" i="1" s="1"/>
  <c r="U1326" i="1"/>
  <c r="T1326" i="1"/>
  <c r="S1326" i="1"/>
  <c r="Q1326" i="1"/>
  <c r="O1326" i="1"/>
  <c r="N1326" i="1"/>
  <c r="E1326" i="1"/>
  <c r="M1326" i="1" s="1"/>
  <c r="P1326" i="1" s="1"/>
  <c r="U1325" i="1"/>
  <c r="T1325" i="1"/>
  <c r="S1325" i="1"/>
  <c r="Q1325" i="1"/>
  <c r="O1325" i="1"/>
  <c r="R1325" i="1" s="1"/>
  <c r="N1325" i="1"/>
  <c r="M1325" i="1"/>
  <c r="L1325" i="1"/>
  <c r="E1325" i="1"/>
  <c r="K1325" i="1" s="1"/>
  <c r="U1324" i="1"/>
  <c r="T1324" i="1"/>
  <c r="S1324" i="1"/>
  <c r="Q1324" i="1"/>
  <c r="O1324" i="1"/>
  <c r="E1324" i="1"/>
  <c r="U1323" i="1"/>
  <c r="T1323" i="1"/>
  <c r="S1323" i="1"/>
  <c r="Q1323" i="1"/>
  <c r="O1323" i="1"/>
  <c r="L1323" i="1"/>
  <c r="E1323" i="1"/>
  <c r="U1322" i="1"/>
  <c r="T1322" i="1"/>
  <c r="S1322" i="1"/>
  <c r="Q1322" i="1"/>
  <c r="O1322" i="1"/>
  <c r="E1322" i="1"/>
  <c r="N1322" i="1" s="1"/>
  <c r="U1321" i="1"/>
  <c r="T1321" i="1"/>
  <c r="S1321" i="1"/>
  <c r="Q1321" i="1"/>
  <c r="O1321" i="1"/>
  <c r="M1321" i="1"/>
  <c r="R1321" i="1" s="1"/>
  <c r="E1321" i="1"/>
  <c r="U1320" i="1"/>
  <c r="T1320" i="1"/>
  <c r="S1320" i="1"/>
  <c r="R1320" i="1"/>
  <c r="Q1320" i="1"/>
  <c r="P1320" i="1"/>
  <c r="O1320" i="1"/>
  <c r="E1320" i="1"/>
  <c r="M1320" i="1" s="1"/>
  <c r="U1319" i="1"/>
  <c r="T1319" i="1"/>
  <c r="S1319" i="1"/>
  <c r="Q1319" i="1"/>
  <c r="O1319" i="1"/>
  <c r="L1319" i="1"/>
  <c r="E1319" i="1"/>
  <c r="N1319" i="1" s="1"/>
  <c r="U1318" i="1"/>
  <c r="T1318" i="1"/>
  <c r="S1318" i="1"/>
  <c r="Q1318" i="1"/>
  <c r="O1318" i="1"/>
  <c r="N1318" i="1"/>
  <c r="E1318" i="1"/>
  <c r="M1318" i="1" s="1"/>
  <c r="U1317" i="1"/>
  <c r="T1317" i="1"/>
  <c r="S1317" i="1"/>
  <c r="Q1317" i="1"/>
  <c r="O1317" i="1"/>
  <c r="E1317" i="1"/>
  <c r="U1316" i="1"/>
  <c r="T1316" i="1"/>
  <c r="S1316" i="1"/>
  <c r="Q1316" i="1"/>
  <c r="O1316" i="1"/>
  <c r="E1316" i="1"/>
  <c r="U1315" i="1"/>
  <c r="T1315" i="1"/>
  <c r="S1315" i="1"/>
  <c r="Q1315" i="1"/>
  <c r="O1315" i="1"/>
  <c r="R1315" i="1" s="1"/>
  <c r="N1315" i="1"/>
  <c r="M1315" i="1"/>
  <c r="L1315" i="1"/>
  <c r="E1315" i="1"/>
  <c r="K1315" i="1" s="1"/>
  <c r="U1314" i="1"/>
  <c r="T1314" i="1"/>
  <c r="S1314" i="1"/>
  <c r="Q1314" i="1"/>
  <c r="O1314" i="1"/>
  <c r="E1314" i="1"/>
  <c r="U1313" i="1"/>
  <c r="T1313" i="1"/>
  <c r="S1313" i="1"/>
  <c r="Q1313" i="1"/>
  <c r="P1313" i="1"/>
  <c r="O1313" i="1"/>
  <c r="R1313" i="1" s="1"/>
  <c r="M1313" i="1"/>
  <c r="E1313" i="1"/>
  <c r="N1313" i="1" s="1"/>
  <c r="U1312" i="1"/>
  <c r="T1312" i="1"/>
  <c r="S1312" i="1"/>
  <c r="Q1312" i="1"/>
  <c r="O1312" i="1"/>
  <c r="N1312" i="1"/>
  <c r="M1312" i="1"/>
  <c r="L1312" i="1"/>
  <c r="E1312" i="1"/>
  <c r="K1312" i="1" s="1"/>
  <c r="U1311" i="1"/>
  <c r="T1311" i="1"/>
  <c r="S1311" i="1"/>
  <c r="Q1311" i="1"/>
  <c r="O1311" i="1"/>
  <c r="M1311" i="1"/>
  <c r="K1311" i="1"/>
  <c r="E1311" i="1"/>
  <c r="U1310" i="1"/>
  <c r="T1310" i="1"/>
  <c r="S1310" i="1"/>
  <c r="Q1310" i="1"/>
  <c r="O1310" i="1"/>
  <c r="M1310" i="1"/>
  <c r="E1310" i="1"/>
  <c r="K1310" i="1" s="1"/>
  <c r="U1309" i="1"/>
  <c r="T1309" i="1"/>
  <c r="S1309" i="1"/>
  <c r="Q1309" i="1"/>
  <c r="O1309" i="1"/>
  <c r="E1309" i="1"/>
  <c r="U1308" i="1"/>
  <c r="T1308" i="1"/>
  <c r="S1308" i="1"/>
  <c r="Q1308" i="1"/>
  <c r="P1308" i="1"/>
  <c r="O1308" i="1"/>
  <c r="N1308" i="1"/>
  <c r="M1308" i="1"/>
  <c r="L1308" i="1"/>
  <c r="E1308" i="1"/>
  <c r="K1308" i="1" s="1"/>
  <c r="U1307" i="1"/>
  <c r="T1307" i="1"/>
  <c r="S1307" i="1"/>
  <c r="Q1307" i="1"/>
  <c r="O1307" i="1"/>
  <c r="L1307" i="1"/>
  <c r="E1307" i="1"/>
  <c r="U1306" i="1"/>
  <c r="T1306" i="1"/>
  <c r="S1306" i="1"/>
  <c r="Q1306" i="1"/>
  <c r="O1306" i="1"/>
  <c r="E1306" i="1"/>
  <c r="U1305" i="1"/>
  <c r="T1305" i="1"/>
  <c r="S1305" i="1"/>
  <c r="Q1305" i="1"/>
  <c r="O1305" i="1"/>
  <c r="E1305" i="1"/>
  <c r="U1304" i="1"/>
  <c r="T1304" i="1"/>
  <c r="S1304" i="1"/>
  <c r="Q1304" i="1"/>
  <c r="O1304" i="1"/>
  <c r="E1304" i="1"/>
  <c r="U1303" i="1"/>
  <c r="T1303" i="1"/>
  <c r="S1303" i="1"/>
  <c r="Q1303" i="1"/>
  <c r="O1303" i="1"/>
  <c r="N1303" i="1"/>
  <c r="M1303" i="1"/>
  <c r="L1303" i="1"/>
  <c r="K1303" i="1"/>
  <c r="E1303" i="1"/>
  <c r="U1302" i="1"/>
  <c r="T1302" i="1"/>
  <c r="S1302" i="1"/>
  <c r="Q1302" i="1"/>
  <c r="O1302" i="1"/>
  <c r="L1302" i="1"/>
  <c r="E1302" i="1"/>
  <c r="U1301" i="1"/>
  <c r="T1301" i="1"/>
  <c r="S1301" i="1"/>
  <c r="Q1301" i="1"/>
  <c r="O1301" i="1"/>
  <c r="P1301" i="1" s="1"/>
  <c r="N1301" i="1"/>
  <c r="K1301" i="1"/>
  <c r="E1301" i="1"/>
  <c r="M1301" i="1" s="1"/>
  <c r="U1300" i="1"/>
  <c r="T1300" i="1"/>
  <c r="S1300" i="1"/>
  <c r="Q1300" i="1"/>
  <c r="O1300" i="1"/>
  <c r="E1300" i="1"/>
  <c r="U1299" i="1"/>
  <c r="T1299" i="1"/>
  <c r="S1299" i="1"/>
  <c r="Q1299" i="1"/>
  <c r="O1299" i="1"/>
  <c r="E1299" i="1"/>
  <c r="U1298" i="1"/>
  <c r="T1298" i="1"/>
  <c r="S1298" i="1"/>
  <c r="Q1298" i="1"/>
  <c r="O1298" i="1"/>
  <c r="E1298" i="1"/>
  <c r="N1298" i="1" s="1"/>
  <c r="U1297" i="1"/>
  <c r="T1297" i="1"/>
  <c r="S1297" i="1"/>
  <c r="Q1297" i="1"/>
  <c r="O1297" i="1"/>
  <c r="M1297" i="1"/>
  <c r="P1297" i="1" s="1"/>
  <c r="L1297" i="1"/>
  <c r="E1297" i="1"/>
  <c r="U1296" i="1"/>
  <c r="T1296" i="1"/>
  <c r="S1296" i="1"/>
  <c r="Q1296" i="1"/>
  <c r="O1296" i="1"/>
  <c r="E1296" i="1"/>
  <c r="N1296" i="1" s="1"/>
  <c r="U1295" i="1"/>
  <c r="T1295" i="1"/>
  <c r="S1295" i="1"/>
  <c r="Q1295" i="1"/>
  <c r="O1295" i="1"/>
  <c r="M1295" i="1"/>
  <c r="L1295" i="1"/>
  <c r="E1295" i="1"/>
  <c r="U1294" i="1"/>
  <c r="T1294" i="1"/>
  <c r="S1294" i="1"/>
  <c r="Q1294" i="1"/>
  <c r="O1294" i="1"/>
  <c r="E1294" i="1"/>
  <c r="U1293" i="1"/>
  <c r="T1293" i="1"/>
  <c r="S1293" i="1"/>
  <c r="Q1293" i="1"/>
  <c r="O1293" i="1"/>
  <c r="E1293" i="1"/>
  <c r="U1292" i="1"/>
  <c r="T1292" i="1"/>
  <c r="S1292" i="1"/>
  <c r="Q1292" i="1"/>
  <c r="O1292" i="1"/>
  <c r="E1292" i="1"/>
  <c r="U1291" i="1"/>
  <c r="T1291" i="1"/>
  <c r="S1291" i="1"/>
  <c r="Q1291" i="1"/>
  <c r="O1291" i="1"/>
  <c r="E1291" i="1"/>
  <c r="U1290" i="1"/>
  <c r="T1290" i="1"/>
  <c r="S1290" i="1"/>
  <c r="R1290" i="1"/>
  <c r="Q1290" i="1"/>
  <c r="O1290" i="1"/>
  <c r="M1290" i="1"/>
  <c r="P1290" i="1" s="1"/>
  <c r="E1290" i="1"/>
  <c r="L1290" i="1" s="1"/>
  <c r="U1289" i="1"/>
  <c r="T1289" i="1"/>
  <c r="S1289" i="1"/>
  <c r="Q1289" i="1"/>
  <c r="O1289" i="1"/>
  <c r="E1289" i="1"/>
  <c r="U1288" i="1"/>
  <c r="T1288" i="1"/>
  <c r="S1288" i="1"/>
  <c r="Q1288" i="1"/>
  <c r="O1288" i="1"/>
  <c r="E1288" i="1"/>
  <c r="U1287" i="1"/>
  <c r="T1287" i="1"/>
  <c r="S1287" i="1"/>
  <c r="Q1287" i="1"/>
  <c r="O1287" i="1"/>
  <c r="N1287" i="1"/>
  <c r="E1287" i="1"/>
  <c r="K1287" i="1" s="1"/>
  <c r="U1286" i="1"/>
  <c r="T1286" i="1"/>
  <c r="S1286" i="1"/>
  <c r="Q1286" i="1"/>
  <c r="O1286" i="1"/>
  <c r="E1286" i="1"/>
  <c r="U1285" i="1"/>
  <c r="T1285" i="1"/>
  <c r="S1285" i="1"/>
  <c r="Q1285" i="1"/>
  <c r="O1285" i="1"/>
  <c r="R1285" i="1" s="1"/>
  <c r="N1285" i="1"/>
  <c r="M1285" i="1"/>
  <c r="P1285" i="1" s="1"/>
  <c r="E1285" i="1"/>
  <c r="L1285" i="1" s="1"/>
  <c r="U1284" i="1"/>
  <c r="T1284" i="1"/>
  <c r="S1284" i="1"/>
  <c r="Q1284" i="1"/>
  <c r="O1284" i="1"/>
  <c r="L1284" i="1"/>
  <c r="E1284" i="1"/>
  <c r="U1283" i="1"/>
  <c r="T1283" i="1"/>
  <c r="S1283" i="1"/>
  <c r="Q1283" i="1"/>
  <c r="O1283" i="1"/>
  <c r="E1283" i="1"/>
  <c r="N1283" i="1" s="1"/>
  <c r="U1282" i="1"/>
  <c r="T1282" i="1"/>
  <c r="S1282" i="1"/>
  <c r="Q1282" i="1"/>
  <c r="O1282" i="1"/>
  <c r="N1282" i="1"/>
  <c r="M1282" i="1"/>
  <c r="P1282" i="1" s="1"/>
  <c r="L1282" i="1"/>
  <c r="E1282" i="1"/>
  <c r="K1282" i="1" s="1"/>
  <c r="U1281" i="1"/>
  <c r="T1281" i="1"/>
  <c r="S1281" i="1"/>
  <c r="Q1281" i="1"/>
  <c r="O1281" i="1"/>
  <c r="L1281" i="1"/>
  <c r="E1281" i="1"/>
  <c r="U1280" i="1"/>
  <c r="T1280" i="1"/>
  <c r="S1280" i="1"/>
  <c r="Q1280" i="1"/>
  <c r="O1280" i="1"/>
  <c r="N1280" i="1"/>
  <c r="M1280" i="1"/>
  <c r="K1280" i="1"/>
  <c r="E1280" i="1"/>
  <c r="L1280" i="1" s="1"/>
  <c r="U1279" i="1"/>
  <c r="T1279" i="1"/>
  <c r="S1279" i="1"/>
  <c r="Q1279" i="1"/>
  <c r="O1279" i="1"/>
  <c r="E1279" i="1"/>
  <c r="U1278" i="1"/>
  <c r="T1278" i="1"/>
  <c r="S1278" i="1"/>
  <c r="Q1278" i="1"/>
  <c r="O1278" i="1"/>
  <c r="E1278" i="1"/>
  <c r="U1277" i="1"/>
  <c r="T1277" i="1"/>
  <c r="S1277" i="1"/>
  <c r="Q1277" i="1"/>
  <c r="O1277" i="1"/>
  <c r="E1277" i="1"/>
  <c r="M1277" i="1" s="1"/>
  <c r="U1276" i="1"/>
  <c r="T1276" i="1"/>
  <c r="S1276" i="1"/>
  <c r="Q1276" i="1"/>
  <c r="O1276" i="1"/>
  <c r="E1276" i="1"/>
  <c r="U1275" i="1"/>
  <c r="T1275" i="1"/>
  <c r="S1275" i="1"/>
  <c r="Q1275" i="1"/>
  <c r="O1275" i="1"/>
  <c r="N1275" i="1"/>
  <c r="M1275" i="1"/>
  <c r="R1275" i="1" s="1"/>
  <c r="L1275" i="1"/>
  <c r="K1275" i="1"/>
  <c r="E1275" i="1"/>
  <c r="U1274" i="1"/>
  <c r="T1274" i="1"/>
  <c r="S1274" i="1"/>
  <c r="Q1274" i="1"/>
  <c r="O1274" i="1"/>
  <c r="E1274" i="1"/>
  <c r="U1273" i="1"/>
  <c r="T1273" i="1"/>
  <c r="S1273" i="1"/>
  <c r="Q1273" i="1"/>
  <c r="O1273" i="1"/>
  <c r="E1273" i="1"/>
  <c r="U1272" i="1"/>
  <c r="T1272" i="1"/>
  <c r="S1272" i="1"/>
  <c r="Q1272" i="1"/>
  <c r="O1272" i="1"/>
  <c r="E1272" i="1"/>
  <c r="L1272" i="1" s="1"/>
  <c r="U1271" i="1"/>
  <c r="T1271" i="1"/>
  <c r="S1271" i="1"/>
  <c r="Q1271" i="1"/>
  <c r="O1271" i="1"/>
  <c r="M1271" i="1"/>
  <c r="E1271" i="1"/>
  <c r="N1271" i="1" s="1"/>
  <c r="U1270" i="1"/>
  <c r="T1270" i="1"/>
  <c r="S1270" i="1"/>
  <c r="Q1270" i="1"/>
  <c r="O1270" i="1"/>
  <c r="K1270" i="1"/>
  <c r="E1270" i="1"/>
  <c r="U1269" i="1"/>
  <c r="T1269" i="1"/>
  <c r="S1269" i="1"/>
  <c r="Q1269" i="1"/>
  <c r="O1269" i="1"/>
  <c r="N1269" i="1"/>
  <c r="M1269" i="1"/>
  <c r="L1269" i="1"/>
  <c r="E1269" i="1"/>
  <c r="K1269" i="1" s="1"/>
  <c r="U1268" i="1"/>
  <c r="T1268" i="1"/>
  <c r="S1268" i="1"/>
  <c r="Q1268" i="1"/>
  <c r="O1268" i="1"/>
  <c r="E1268" i="1"/>
  <c r="U1267" i="1"/>
  <c r="T1267" i="1"/>
  <c r="S1267" i="1"/>
  <c r="Q1267" i="1"/>
  <c r="O1267" i="1"/>
  <c r="E1267" i="1"/>
  <c r="M1267" i="1" s="1"/>
  <c r="R1267" i="1" s="1"/>
  <c r="U1266" i="1"/>
  <c r="T1266" i="1"/>
  <c r="S1266" i="1"/>
  <c r="Q1266" i="1"/>
  <c r="O1266" i="1"/>
  <c r="N1266" i="1"/>
  <c r="E1266" i="1"/>
  <c r="M1266" i="1" s="1"/>
  <c r="U1265" i="1"/>
  <c r="T1265" i="1"/>
  <c r="S1265" i="1"/>
  <c r="Q1265" i="1"/>
  <c r="O1265" i="1"/>
  <c r="E1265" i="1"/>
  <c r="U1264" i="1"/>
  <c r="T1264" i="1"/>
  <c r="S1264" i="1"/>
  <c r="Q1264" i="1"/>
  <c r="O1264" i="1"/>
  <c r="N1264" i="1"/>
  <c r="M1264" i="1"/>
  <c r="R1264" i="1" s="1"/>
  <c r="E1264" i="1"/>
  <c r="L1264" i="1" s="1"/>
  <c r="U1263" i="1"/>
  <c r="T1263" i="1"/>
  <c r="S1263" i="1"/>
  <c r="Q1263" i="1"/>
  <c r="O1263" i="1"/>
  <c r="E1263" i="1"/>
  <c r="N1263" i="1" s="1"/>
  <c r="U1262" i="1"/>
  <c r="T1262" i="1"/>
  <c r="S1262" i="1"/>
  <c r="Q1262" i="1"/>
  <c r="O1262" i="1"/>
  <c r="L1262" i="1"/>
  <c r="E1262" i="1"/>
  <c r="K1262" i="1" s="1"/>
  <c r="U1261" i="1"/>
  <c r="T1261" i="1"/>
  <c r="S1261" i="1"/>
  <c r="Q1261" i="1"/>
  <c r="O1261" i="1"/>
  <c r="E1261" i="1"/>
  <c r="M1261" i="1" s="1"/>
  <c r="U1260" i="1"/>
  <c r="T1260" i="1"/>
  <c r="S1260" i="1"/>
  <c r="Q1260" i="1"/>
  <c r="O1260" i="1"/>
  <c r="E1260" i="1"/>
  <c r="L1260" i="1" s="1"/>
  <c r="U1259" i="1"/>
  <c r="T1259" i="1"/>
  <c r="S1259" i="1"/>
  <c r="Q1259" i="1"/>
  <c r="O1259" i="1"/>
  <c r="N1259" i="1"/>
  <c r="M1259" i="1"/>
  <c r="E1259" i="1"/>
  <c r="L1259" i="1" s="1"/>
  <c r="U1258" i="1"/>
  <c r="T1258" i="1"/>
  <c r="S1258" i="1"/>
  <c r="Q1258" i="1"/>
  <c r="O1258" i="1"/>
  <c r="E1258" i="1"/>
  <c r="U1257" i="1"/>
  <c r="T1257" i="1"/>
  <c r="S1257" i="1"/>
  <c r="Q1257" i="1"/>
  <c r="O1257" i="1"/>
  <c r="N1257" i="1"/>
  <c r="E1257" i="1"/>
  <c r="U1256" i="1"/>
  <c r="T1256" i="1"/>
  <c r="S1256" i="1"/>
  <c r="Q1256" i="1"/>
  <c r="O1256" i="1"/>
  <c r="E1256" i="1"/>
  <c r="U1255" i="1"/>
  <c r="T1255" i="1"/>
  <c r="S1255" i="1"/>
  <c r="Q1255" i="1"/>
  <c r="O1255" i="1"/>
  <c r="E1255" i="1"/>
  <c r="N1255" i="1" s="1"/>
  <c r="U1254" i="1"/>
  <c r="T1254" i="1"/>
  <c r="S1254" i="1"/>
  <c r="Q1254" i="1"/>
  <c r="O1254" i="1"/>
  <c r="M1254" i="1"/>
  <c r="R1254" i="1" s="1"/>
  <c r="E1254" i="1"/>
  <c r="N1254" i="1" s="1"/>
  <c r="U1253" i="1"/>
  <c r="T1253" i="1"/>
  <c r="S1253" i="1"/>
  <c r="Q1253" i="1"/>
  <c r="O1253" i="1"/>
  <c r="N1253" i="1"/>
  <c r="M1253" i="1"/>
  <c r="L1253" i="1"/>
  <c r="E1253" i="1"/>
  <c r="K1253" i="1" s="1"/>
  <c r="U1252" i="1"/>
  <c r="T1252" i="1"/>
  <c r="S1252" i="1"/>
  <c r="Q1252" i="1"/>
  <c r="O1252" i="1"/>
  <c r="E1252" i="1"/>
  <c r="K1252" i="1" s="1"/>
  <c r="U1251" i="1"/>
  <c r="T1251" i="1"/>
  <c r="S1251" i="1"/>
  <c r="Q1251" i="1"/>
  <c r="O1251" i="1"/>
  <c r="N1251" i="1"/>
  <c r="M1251" i="1"/>
  <c r="L1251" i="1"/>
  <c r="K1251" i="1"/>
  <c r="E1251" i="1"/>
  <c r="U1250" i="1"/>
  <c r="T1250" i="1"/>
  <c r="S1250" i="1"/>
  <c r="Q1250" i="1"/>
  <c r="O1250" i="1"/>
  <c r="E1250" i="1"/>
  <c r="U1249" i="1"/>
  <c r="T1249" i="1"/>
  <c r="S1249" i="1"/>
  <c r="Q1249" i="1"/>
  <c r="O1249" i="1"/>
  <c r="E1249" i="1"/>
  <c r="U1248" i="1"/>
  <c r="T1248" i="1"/>
  <c r="S1248" i="1"/>
  <c r="Q1248" i="1"/>
  <c r="O1248" i="1"/>
  <c r="M1248" i="1"/>
  <c r="L1248" i="1"/>
  <c r="K1248" i="1"/>
  <c r="E1248" i="1"/>
  <c r="N1248" i="1" s="1"/>
  <c r="U1247" i="1"/>
  <c r="T1247" i="1"/>
  <c r="S1247" i="1"/>
  <c r="Q1247" i="1"/>
  <c r="O1247" i="1"/>
  <c r="L1247" i="1"/>
  <c r="E1247" i="1"/>
  <c r="U1246" i="1"/>
  <c r="T1246" i="1"/>
  <c r="S1246" i="1"/>
  <c r="Q1246" i="1"/>
  <c r="O1246" i="1"/>
  <c r="P1246" i="1" s="1"/>
  <c r="N1246" i="1"/>
  <c r="K1246" i="1"/>
  <c r="E1246" i="1"/>
  <c r="M1246" i="1" s="1"/>
  <c r="U1245" i="1"/>
  <c r="T1245" i="1"/>
  <c r="S1245" i="1"/>
  <c r="Q1245" i="1"/>
  <c r="O1245" i="1"/>
  <c r="E1245" i="1"/>
  <c r="L1245" i="1" s="1"/>
  <c r="U1244" i="1"/>
  <c r="T1244" i="1"/>
  <c r="S1244" i="1"/>
  <c r="Q1244" i="1"/>
  <c r="O1244" i="1"/>
  <c r="K1244" i="1"/>
  <c r="E1244" i="1"/>
  <c r="N1244" i="1" s="1"/>
  <c r="U1243" i="1"/>
  <c r="T1243" i="1"/>
  <c r="S1243" i="1"/>
  <c r="Q1243" i="1"/>
  <c r="O1243" i="1"/>
  <c r="N1243" i="1"/>
  <c r="E1243" i="1"/>
  <c r="L1243" i="1" s="1"/>
  <c r="U1242" i="1"/>
  <c r="T1242" i="1"/>
  <c r="S1242" i="1"/>
  <c r="Q1242" i="1"/>
  <c r="O1242" i="1"/>
  <c r="E1242" i="1"/>
  <c r="U1241" i="1"/>
  <c r="T1241" i="1"/>
  <c r="S1241" i="1"/>
  <c r="Q1241" i="1"/>
  <c r="O1241" i="1"/>
  <c r="L1241" i="1"/>
  <c r="E1241" i="1"/>
  <c r="N1241" i="1" s="1"/>
  <c r="U1240" i="1"/>
  <c r="T1240" i="1"/>
  <c r="S1240" i="1"/>
  <c r="R1240" i="1"/>
  <c r="Q1240" i="1"/>
  <c r="O1240" i="1"/>
  <c r="N1240" i="1"/>
  <c r="K1240" i="1"/>
  <c r="E1240" i="1"/>
  <c r="M1240" i="1" s="1"/>
  <c r="U1239" i="1"/>
  <c r="T1239" i="1"/>
  <c r="S1239" i="1"/>
  <c r="Q1239" i="1"/>
  <c r="O1239" i="1"/>
  <c r="K1239" i="1"/>
  <c r="E1239" i="1"/>
  <c r="U1238" i="1"/>
  <c r="T1238" i="1"/>
  <c r="S1238" i="1"/>
  <c r="Q1238" i="1"/>
  <c r="O1238" i="1"/>
  <c r="L1238" i="1"/>
  <c r="E1238" i="1"/>
  <c r="N1238" i="1" s="1"/>
  <c r="U1237" i="1"/>
  <c r="T1237" i="1"/>
  <c r="S1237" i="1"/>
  <c r="Q1237" i="1"/>
  <c r="O1237" i="1"/>
  <c r="E1237" i="1"/>
  <c r="K1237" i="1" s="1"/>
  <c r="U1236" i="1"/>
  <c r="T1236" i="1"/>
  <c r="S1236" i="1"/>
  <c r="Q1236" i="1"/>
  <c r="O1236" i="1"/>
  <c r="E1236" i="1"/>
  <c r="U1235" i="1"/>
  <c r="T1235" i="1"/>
  <c r="S1235" i="1"/>
  <c r="Q1235" i="1"/>
  <c r="O1235" i="1"/>
  <c r="E1235" i="1"/>
  <c r="U1234" i="1"/>
  <c r="T1234" i="1"/>
  <c r="S1234" i="1"/>
  <c r="Q1234" i="1"/>
  <c r="O1234" i="1"/>
  <c r="M1234" i="1"/>
  <c r="P1234" i="1" s="1"/>
  <c r="L1234" i="1"/>
  <c r="K1234" i="1"/>
  <c r="E1234" i="1"/>
  <c r="N1234" i="1" s="1"/>
  <c r="U1233" i="1"/>
  <c r="T1233" i="1"/>
  <c r="S1233" i="1"/>
  <c r="Q1233" i="1"/>
  <c r="O1233" i="1"/>
  <c r="N1233" i="1"/>
  <c r="E1233" i="1"/>
  <c r="U1232" i="1"/>
  <c r="T1232" i="1"/>
  <c r="S1232" i="1"/>
  <c r="Q1232" i="1"/>
  <c r="O1232" i="1"/>
  <c r="E1232" i="1"/>
  <c r="U1231" i="1"/>
  <c r="T1231" i="1"/>
  <c r="S1231" i="1"/>
  <c r="Q1231" i="1"/>
  <c r="O1231" i="1"/>
  <c r="E1231" i="1"/>
  <c r="M1231" i="1" s="1"/>
  <c r="U1230" i="1"/>
  <c r="T1230" i="1"/>
  <c r="S1230" i="1"/>
  <c r="Q1230" i="1"/>
  <c r="O1230" i="1"/>
  <c r="R1230" i="1" s="1"/>
  <c r="N1230" i="1"/>
  <c r="M1230" i="1"/>
  <c r="L1230" i="1"/>
  <c r="E1230" i="1"/>
  <c r="K1230" i="1" s="1"/>
  <c r="U1229" i="1"/>
  <c r="T1229" i="1"/>
  <c r="S1229" i="1"/>
  <c r="Q1229" i="1"/>
  <c r="O1229" i="1"/>
  <c r="E1229" i="1"/>
  <c r="U1228" i="1"/>
  <c r="T1228" i="1"/>
  <c r="S1228" i="1"/>
  <c r="Q1228" i="1"/>
  <c r="O1228" i="1"/>
  <c r="E1228" i="1"/>
  <c r="U1227" i="1"/>
  <c r="T1227" i="1"/>
  <c r="S1227" i="1"/>
  <c r="Q1227" i="1"/>
  <c r="O1227" i="1"/>
  <c r="E1227" i="1"/>
  <c r="K1227" i="1" s="1"/>
  <c r="U1226" i="1"/>
  <c r="T1226" i="1"/>
  <c r="S1226" i="1"/>
  <c r="Q1226" i="1"/>
  <c r="O1226" i="1"/>
  <c r="E1226" i="1"/>
  <c r="U1225" i="1"/>
  <c r="T1225" i="1"/>
  <c r="S1225" i="1"/>
  <c r="Q1225" i="1"/>
  <c r="O1225" i="1"/>
  <c r="N1225" i="1"/>
  <c r="E1225" i="1"/>
  <c r="M1225" i="1" s="1"/>
  <c r="U1224" i="1"/>
  <c r="T1224" i="1"/>
  <c r="S1224" i="1"/>
  <c r="Q1224" i="1"/>
  <c r="O1224" i="1"/>
  <c r="N1224" i="1"/>
  <c r="K1224" i="1"/>
  <c r="E1224" i="1"/>
  <c r="M1224" i="1" s="1"/>
  <c r="U1223" i="1"/>
  <c r="T1223" i="1"/>
  <c r="S1223" i="1"/>
  <c r="Q1223" i="1"/>
  <c r="O1223" i="1"/>
  <c r="E1223" i="1"/>
  <c r="U1222" i="1"/>
  <c r="T1222" i="1"/>
  <c r="S1222" i="1"/>
  <c r="Q1222" i="1"/>
  <c r="O1222" i="1"/>
  <c r="E1222" i="1"/>
  <c r="K1222" i="1" s="1"/>
  <c r="U1221" i="1"/>
  <c r="T1221" i="1"/>
  <c r="S1221" i="1"/>
  <c r="Q1221" i="1"/>
  <c r="O1221" i="1"/>
  <c r="N1221" i="1"/>
  <c r="L1221" i="1"/>
  <c r="E1221" i="1"/>
  <c r="U1220" i="1"/>
  <c r="T1220" i="1"/>
  <c r="S1220" i="1"/>
  <c r="Q1220" i="1"/>
  <c r="O1220" i="1"/>
  <c r="K1220" i="1"/>
  <c r="E1220" i="1"/>
  <c r="U1219" i="1"/>
  <c r="T1219" i="1"/>
  <c r="S1219" i="1"/>
  <c r="Q1219" i="1"/>
  <c r="O1219" i="1"/>
  <c r="E1219" i="1"/>
  <c r="U1218" i="1"/>
  <c r="T1218" i="1"/>
  <c r="S1218" i="1"/>
  <c r="Q1218" i="1"/>
  <c r="O1218" i="1"/>
  <c r="E1218" i="1"/>
  <c r="N1218" i="1" s="1"/>
  <c r="U1217" i="1"/>
  <c r="T1217" i="1"/>
  <c r="S1217" i="1"/>
  <c r="Q1217" i="1"/>
  <c r="P1217" i="1"/>
  <c r="O1217" i="1"/>
  <c r="E1217" i="1"/>
  <c r="M1217" i="1" s="1"/>
  <c r="U1216" i="1"/>
  <c r="T1216" i="1"/>
  <c r="S1216" i="1"/>
  <c r="Q1216" i="1"/>
  <c r="O1216" i="1"/>
  <c r="R1216" i="1" s="1"/>
  <c r="M1216" i="1"/>
  <c r="E1216" i="1"/>
  <c r="U1215" i="1"/>
  <c r="T1215" i="1"/>
  <c r="S1215" i="1"/>
  <c r="Q1215" i="1"/>
  <c r="O1215" i="1"/>
  <c r="E1215" i="1"/>
  <c r="K1215" i="1" s="1"/>
  <c r="U1214" i="1"/>
  <c r="T1214" i="1"/>
  <c r="S1214" i="1"/>
  <c r="Q1214" i="1"/>
  <c r="O1214" i="1"/>
  <c r="E1214" i="1"/>
  <c r="K1214" i="1" s="1"/>
  <c r="U1213" i="1"/>
  <c r="T1213" i="1"/>
  <c r="S1213" i="1"/>
  <c r="Q1213" i="1"/>
  <c r="O1213" i="1"/>
  <c r="N1213" i="1"/>
  <c r="E1213" i="1"/>
  <c r="K1213" i="1" s="1"/>
  <c r="U1212" i="1"/>
  <c r="T1212" i="1"/>
  <c r="S1212" i="1"/>
  <c r="Q1212" i="1"/>
  <c r="O1212" i="1"/>
  <c r="L1212" i="1"/>
  <c r="K1212" i="1"/>
  <c r="E1212" i="1"/>
  <c r="U1211" i="1"/>
  <c r="T1211" i="1"/>
  <c r="S1211" i="1"/>
  <c r="Q1211" i="1"/>
  <c r="O1211" i="1"/>
  <c r="E1211" i="1"/>
  <c r="U1210" i="1"/>
  <c r="T1210" i="1"/>
  <c r="S1210" i="1"/>
  <c r="Q1210" i="1"/>
  <c r="O1210" i="1"/>
  <c r="E1210" i="1"/>
  <c r="U1209" i="1"/>
  <c r="T1209" i="1"/>
  <c r="S1209" i="1"/>
  <c r="Q1209" i="1"/>
  <c r="O1209" i="1"/>
  <c r="L1209" i="1"/>
  <c r="E1209" i="1"/>
  <c r="N1209" i="1" s="1"/>
  <c r="U1208" i="1"/>
  <c r="T1208" i="1"/>
  <c r="S1208" i="1"/>
  <c r="Q1208" i="1"/>
  <c r="O1208" i="1"/>
  <c r="E1208" i="1"/>
  <c r="U1207" i="1"/>
  <c r="T1207" i="1"/>
  <c r="S1207" i="1"/>
  <c r="Q1207" i="1"/>
  <c r="O1207" i="1"/>
  <c r="E1207" i="1"/>
  <c r="N1207" i="1" s="1"/>
  <c r="U1206" i="1"/>
  <c r="T1206" i="1"/>
  <c r="S1206" i="1"/>
  <c r="R1206" i="1"/>
  <c r="Q1206" i="1"/>
  <c r="O1206" i="1"/>
  <c r="K1206" i="1"/>
  <c r="E1206" i="1"/>
  <c r="M1206" i="1" s="1"/>
  <c r="U1205" i="1"/>
  <c r="T1205" i="1"/>
  <c r="S1205" i="1"/>
  <c r="Q1205" i="1"/>
  <c r="O1205" i="1"/>
  <c r="N1205" i="1"/>
  <c r="M1205" i="1"/>
  <c r="E1205" i="1"/>
  <c r="L1205" i="1" s="1"/>
  <c r="U1204" i="1"/>
  <c r="T1204" i="1"/>
  <c r="S1204" i="1"/>
  <c r="Q1204" i="1"/>
  <c r="O1204" i="1"/>
  <c r="P1204" i="1" s="1"/>
  <c r="M1204" i="1"/>
  <c r="E1204" i="1"/>
  <c r="U1203" i="1"/>
  <c r="T1203" i="1"/>
  <c r="S1203" i="1"/>
  <c r="Q1203" i="1"/>
  <c r="O1203" i="1"/>
  <c r="K1203" i="1"/>
  <c r="E1203" i="1"/>
  <c r="U1202" i="1"/>
  <c r="T1202" i="1"/>
  <c r="S1202" i="1"/>
  <c r="Q1202" i="1"/>
  <c r="O1202" i="1"/>
  <c r="E1202" i="1"/>
  <c r="U1201" i="1"/>
  <c r="T1201" i="1"/>
  <c r="S1201" i="1"/>
  <c r="Q1201" i="1"/>
  <c r="O1201" i="1"/>
  <c r="E1201" i="1"/>
  <c r="U1200" i="1"/>
  <c r="T1200" i="1"/>
  <c r="S1200" i="1"/>
  <c r="Q1200" i="1"/>
  <c r="O1200" i="1"/>
  <c r="E1200" i="1"/>
  <c r="U1199" i="1"/>
  <c r="T1199" i="1"/>
  <c r="S1199" i="1"/>
  <c r="Q1199" i="1"/>
  <c r="O1199" i="1"/>
  <c r="L1199" i="1"/>
  <c r="E1199" i="1"/>
  <c r="U1198" i="1"/>
  <c r="T1198" i="1"/>
  <c r="S1198" i="1"/>
  <c r="Q1198" i="1"/>
  <c r="O1198" i="1"/>
  <c r="E1198" i="1"/>
  <c r="K1198" i="1" s="1"/>
  <c r="U1197" i="1"/>
  <c r="T1197" i="1"/>
  <c r="S1197" i="1"/>
  <c r="Q1197" i="1"/>
  <c r="O1197" i="1"/>
  <c r="E1197" i="1"/>
  <c r="N1197" i="1" s="1"/>
  <c r="U1196" i="1"/>
  <c r="T1196" i="1"/>
  <c r="S1196" i="1"/>
  <c r="Q1196" i="1"/>
  <c r="O1196" i="1"/>
  <c r="M1196" i="1"/>
  <c r="E1196" i="1"/>
  <c r="N1196" i="1" s="1"/>
  <c r="U1195" i="1"/>
  <c r="T1195" i="1"/>
  <c r="S1195" i="1"/>
  <c r="Q1195" i="1"/>
  <c r="O1195" i="1"/>
  <c r="N1195" i="1"/>
  <c r="M1195" i="1"/>
  <c r="L1195" i="1"/>
  <c r="E1195" i="1"/>
  <c r="K1195" i="1" s="1"/>
  <c r="U1194" i="1"/>
  <c r="T1194" i="1"/>
  <c r="S1194" i="1"/>
  <c r="Q1194" i="1"/>
  <c r="O1194" i="1"/>
  <c r="E1194" i="1"/>
  <c r="U1193" i="1"/>
  <c r="T1193" i="1"/>
  <c r="S1193" i="1"/>
  <c r="Q1193" i="1"/>
  <c r="O1193" i="1"/>
  <c r="E1193" i="1"/>
  <c r="K1193" i="1" s="1"/>
  <c r="U1192" i="1"/>
  <c r="T1192" i="1"/>
  <c r="S1192" i="1"/>
  <c r="Q1192" i="1"/>
  <c r="O1192" i="1"/>
  <c r="N1192" i="1"/>
  <c r="E1192" i="1"/>
  <c r="M1192" i="1" s="1"/>
  <c r="U1191" i="1"/>
  <c r="T1191" i="1"/>
  <c r="S1191" i="1"/>
  <c r="Q1191" i="1"/>
  <c r="O1191" i="1"/>
  <c r="E1191" i="1"/>
  <c r="N1191" i="1" s="1"/>
  <c r="U1190" i="1"/>
  <c r="T1190" i="1"/>
  <c r="S1190" i="1"/>
  <c r="Q1190" i="1"/>
  <c r="O1190" i="1"/>
  <c r="N1190" i="1"/>
  <c r="M1190" i="1"/>
  <c r="L1190" i="1"/>
  <c r="E1190" i="1"/>
  <c r="K1190" i="1" s="1"/>
  <c r="U1189" i="1"/>
  <c r="T1189" i="1"/>
  <c r="S1189" i="1"/>
  <c r="Q1189" i="1"/>
  <c r="O1189" i="1"/>
  <c r="E1189" i="1"/>
  <c r="U1188" i="1"/>
  <c r="T1188" i="1"/>
  <c r="S1188" i="1"/>
  <c r="Q1188" i="1"/>
  <c r="O1188" i="1"/>
  <c r="E1188" i="1"/>
  <c r="U1187" i="1"/>
  <c r="T1187" i="1"/>
  <c r="S1187" i="1"/>
  <c r="Q1187" i="1"/>
  <c r="P1187" i="1"/>
  <c r="O1187" i="1"/>
  <c r="E1187" i="1"/>
  <c r="M1187" i="1" s="1"/>
  <c r="R1187" i="1" s="1"/>
  <c r="U1186" i="1"/>
  <c r="T1186" i="1"/>
  <c r="S1186" i="1"/>
  <c r="Q1186" i="1"/>
  <c r="O1186" i="1"/>
  <c r="N1186" i="1"/>
  <c r="M1186" i="1"/>
  <c r="K1186" i="1"/>
  <c r="E1186" i="1"/>
  <c r="L1186" i="1" s="1"/>
  <c r="U1185" i="1"/>
  <c r="T1185" i="1"/>
  <c r="S1185" i="1"/>
  <c r="Q1185" i="1"/>
  <c r="O1185" i="1"/>
  <c r="E1185" i="1"/>
  <c r="U1184" i="1"/>
  <c r="T1184" i="1"/>
  <c r="S1184" i="1"/>
  <c r="Q1184" i="1"/>
  <c r="O1184" i="1"/>
  <c r="E1184" i="1"/>
  <c r="U1183" i="1"/>
  <c r="T1183" i="1"/>
  <c r="S1183" i="1"/>
  <c r="Q1183" i="1"/>
  <c r="O1183" i="1"/>
  <c r="N1183" i="1"/>
  <c r="K1183" i="1"/>
  <c r="E1183" i="1"/>
  <c r="U1182" i="1"/>
  <c r="T1182" i="1"/>
  <c r="S1182" i="1"/>
  <c r="Q1182" i="1"/>
  <c r="O1182" i="1"/>
  <c r="E1182" i="1"/>
  <c r="M1182" i="1" s="1"/>
  <c r="U1181" i="1"/>
  <c r="T1181" i="1"/>
  <c r="S1181" i="1"/>
  <c r="Q1181" i="1"/>
  <c r="O1181" i="1"/>
  <c r="E1181" i="1"/>
  <c r="U1180" i="1"/>
  <c r="T1180" i="1"/>
  <c r="S1180" i="1"/>
  <c r="Q1180" i="1"/>
  <c r="O1180" i="1"/>
  <c r="R1180" i="1" s="1"/>
  <c r="N1180" i="1"/>
  <c r="M1180" i="1"/>
  <c r="L1180" i="1"/>
  <c r="K1180" i="1"/>
  <c r="E1180" i="1"/>
  <c r="U1179" i="1"/>
  <c r="T1179" i="1"/>
  <c r="S1179" i="1"/>
  <c r="Q1179" i="1"/>
  <c r="O1179" i="1"/>
  <c r="E1179" i="1"/>
  <c r="N1179" i="1" s="1"/>
  <c r="U1178" i="1"/>
  <c r="T1178" i="1"/>
  <c r="S1178" i="1"/>
  <c r="Q1178" i="1"/>
  <c r="O1178" i="1"/>
  <c r="N1178" i="1"/>
  <c r="E1178" i="1"/>
  <c r="K1178" i="1" s="1"/>
  <c r="U1177" i="1"/>
  <c r="T1177" i="1"/>
  <c r="S1177" i="1"/>
  <c r="Q1177" i="1"/>
  <c r="O1177" i="1"/>
  <c r="E1177" i="1"/>
  <c r="U1176" i="1"/>
  <c r="T1176" i="1"/>
  <c r="S1176" i="1"/>
  <c r="Q1176" i="1"/>
  <c r="O1176" i="1"/>
  <c r="M1176" i="1"/>
  <c r="L1176" i="1"/>
  <c r="E1176" i="1"/>
  <c r="N1176" i="1" s="1"/>
  <c r="U1175" i="1"/>
  <c r="T1175" i="1"/>
  <c r="S1175" i="1"/>
  <c r="Q1175" i="1"/>
  <c r="O1175" i="1"/>
  <c r="N1175" i="1"/>
  <c r="K1175" i="1"/>
  <c r="E1175" i="1"/>
  <c r="U1174" i="1"/>
  <c r="T1174" i="1"/>
  <c r="S1174" i="1"/>
  <c r="Q1174" i="1"/>
  <c r="O1174" i="1"/>
  <c r="E1174" i="1"/>
  <c r="U1173" i="1"/>
  <c r="T1173" i="1"/>
  <c r="S1173" i="1"/>
  <c r="Q1173" i="1"/>
  <c r="O1173" i="1"/>
  <c r="E1173" i="1"/>
  <c r="U1172" i="1"/>
  <c r="T1172" i="1"/>
  <c r="S1172" i="1"/>
  <c r="Q1172" i="1"/>
  <c r="O1172" i="1"/>
  <c r="N1172" i="1"/>
  <c r="E1172" i="1"/>
  <c r="K1172" i="1" s="1"/>
  <c r="U1171" i="1"/>
  <c r="T1171" i="1"/>
  <c r="S1171" i="1"/>
  <c r="Q1171" i="1"/>
  <c r="O1171" i="1"/>
  <c r="E1171" i="1"/>
  <c r="M1171" i="1" s="1"/>
  <c r="U1170" i="1"/>
  <c r="T1170" i="1"/>
  <c r="S1170" i="1"/>
  <c r="R1170" i="1"/>
  <c r="Q1170" i="1"/>
  <c r="O1170" i="1"/>
  <c r="E1170" i="1"/>
  <c r="M1170" i="1" s="1"/>
  <c r="P1170" i="1" s="1"/>
  <c r="U1169" i="1"/>
  <c r="T1169" i="1"/>
  <c r="S1169" i="1"/>
  <c r="Q1169" i="1"/>
  <c r="O1169" i="1"/>
  <c r="E1169" i="1"/>
  <c r="U1168" i="1"/>
  <c r="T1168" i="1"/>
  <c r="S1168" i="1"/>
  <c r="Q1168" i="1"/>
  <c r="O1168" i="1"/>
  <c r="E1168" i="1"/>
  <c r="N1168" i="1" s="1"/>
  <c r="U1167" i="1"/>
  <c r="T1167" i="1"/>
  <c r="S1167" i="1"/>
  <c r="Q1167" i="1"/>
  <c r="O1167" i="1"/>
  <c r="E1167" i="1"/>
  <c r="U1166" i="1"/>
  <c r="T1166" i="1"/>
  <c r="S1166" i="1"/>
  <c r="Q1166" i="1"/>
  <c r="O1166" i="1"/>
  <c r="K1166" i="1"/>
  <c r="E1166" i="1"/>
  <c r="U1165" i="1"/>
  <c r="T1165" i="1"/>
  <c r="S1165" i="1"/>
  <c r="Q1165" i="1"/>
  <c r="O1165" i="1"/>
  <c r="E1165" i="1"/>
  <c r="N1165" i="1" s="1"/>
  <c r="U1164" i="1"/>
  <c r="T1164" i="1"/>
  <c r="S1164" i="1"/>
  <c r="Q1164" i="1"/>
  <c r="O1164" i="1"/>
  <c r="E1164" i="1"/>
  <c r="K1164" i="1" s="1"/>
  <c r="U1163" i="1"/>
  <c r="T1163" i="1"/>
  <c r="S1163" i="1"/>
  <c r="Q1163" i="1"/>
  <c r="O1163" i="1"/>
  <c r="E1163" i="1"/>
  <c r="U1162" i="1"/>
  <c r="T1162" i="1"/>
  <c r="S1162" i="1"/>
  <c r="Q1162" i="1"/>
  <c r="O1162" i="1"/>
  <c r="N1162" i="1"/>
  <c r="M1162" i="1"/>
  <c r="R1162" i="1" s="1"/>
  <c r="L1162" i="1"/>
  <c r="E1162" i="1"/>
  <c r="K1162" i="1" s="1"/>
  <c r="U1161" i="1"/>
  <c r="T1161" i="1"/>
  <c r="S1161" i="1"/>
  <c r="Q1161" i="1"/>
  <c r="O1161" i="1"/>
  <c r="N1161" i="1"/>
  <c r="L1161" i="1"/>
  <c r="E1161" i="1"/>
  <c r="K1161" i="1" s="1"/>
  <c r="U1160" i="1"/>
  <c r="T1160" i="1"/>
  <c r="S1160" i="1"/>
  <c r="Q1160" i="1"/>
  <c r="O1160" i="1"/>
  <c r="N1160" i="1"/>
  <c r="E1160" i="1"/>
  <c r="K1160" i="1" s="1"/>
  <c r="U1159" i="1"/>
  <c r="T1159" i="1"/>
  <c r="S1159" i="1"/>
  <c r="Q1159" i="1"/>
  <c r="O1159" i="1"/>
  <c r="E1159" i="1"/>
  <c r="U1158" i="1"/>
  <c r="T1158" i="1"/>
  <c r="S1158" i="1"/>
  <c r="Q1158" i="1"/>
  <c r="O1158" i="1"/>
  <c r="E1158" i="1"/>
  <c r="N1158" i="1" s="1"/>
  <c r="U1157" i="1"/>
  <c r="T1157" i="1"/>
  <c r="S1157" i="1"/>
  <c r="Q1157" i="1"/>
  <c r="O1157" i="1"/>
  <c r="E1157" i="1"/>
  <c r="U1156" i="1"/>
  <c r="T1156" i="1"/>
  <c r="S1156" i="1"/>
  <c r="Q1156" i="1"/>
  <c r="O1156" i="1"/>
  <c r="M1156" i="1"/>
  <c r="R1156" i="1" s="1"/>
  <c r="E1156" i="1"/>
  <c r="U1155" i="1"/>
  <c r="T1155" i="1"/>
  <c r="S1155" i="1"/>
  <c r="Q1155" i="1"/>
  <c r="O1155" i="1"/>
  <c r="E1155" i="1"/>
  <c r="K1155" i="1" s="1"/>
  <c r="U1154" i="1"/>
  <c r="T1154" i="1"/>
  <c r="S1154" i="1"/>
  <c r="Q1154" i="1"/>
  <c r="O1154" i="1"/>
  <c r="E1154" i="1"/>
  <c r="U1153" i="1"/>
  <c r="T1153" i="1"/>
  <c r="S1153" i="1"/>
  <c r="Q1153" i="1"/>
  <c r="O1153" i="1"/>
  <c r="K1153" i="1"/>
  <c r="E1153" i="1"/>
  <c r="U1152" i="1"/>
  <c r="T1152" i="1"/>
  <c r="S1152" i="1"/>
  <c r="Q1152" i="1"/>
  <c r="O1152" i="1"/>
  <c r="P1152" i="1" s="1"/>
  <c r="M1152" i="1"/>
  <c r="E1152" i="1"/>
  <c r="N1152" i="1" s="1"/>
  <c r="U1151" i="1"/>
  <c r="T1151" i="1"/>
  <c r="S1151" i="1"/>
  <c r="Q1151" i="1"/>
  <c r="O1151" i="1"/>
  <c r="E1151" i="1"/>
  <c r="M1151" i="1" s="1"/>
  <c r="R1151" i="1" s="1"/>
  <c r="U1150" i="1"/>
  <c r="T1150" i="1"/>
  <c r="S1150" i="1"/>
  <c r="Q1150" i="1"/>
  <c r="O1150" i="1"/>
  <c r="N1150" i="1"/>
  <c r="K1150" i="1"/>
  <c r="E1150" i="1"/>
  <c r="M1150" i="1" s="1"/>
  <c r="U1149" i="1"/>
  <c r="T1149" i="1"/>
  <c r="S1149" i="1"/>
  <c r="Q1149" i="1"/>
  <c r="O1149" i="1"/>
  <c r="E1149" i="1"/>
  <c r="U1148" i="1"/>
  <c r="T1148" i="1"/>
  <c r="S1148" i="1"/>
  <c r="Q1148" i="1"/>
  <c r="O1148" i="1"/>
  <c r="E1148" i="1"/>
  <c r="N1148" i="1" s="1"/>
  <c r="U1147" i="1"/>
  <c r="T1147" i="1"/>
  <c r="S1147" i="1"/>
  <c r="Q1147" i="1"/>
  <c r="O1147" i="1"/>
  <c r="E1147" i="1"/>
  <c r="N1147" i="1" s="1"/>
  <c r="U1146" i="1"/>
  <c r="T1146" i="1"/>
  <c r="S1146" i="1"/>
  <c r="Q1146" i="1"/>
  <c r="O1146" i="1"/>
  <c r="N1146" i="1"/>
  <c r="E1146" i="1"/>
  <c r="U1145" i="1"/>
  <c r="T1145" i="1"/>
  <c r="S1145" i="1"/>
  <c r="Q1145" i="1"/>
  <c r="O1145" i="1"/>
  <c r="M1145" i="1"/>
  <c r="E1145" i="1"/>
  <c r="U1144" i="1"/>
  <c r="T1144" i="1"/>
  <c r="S1144" i="1"/>
  <c r="Q1144" i="1"/>
  <c r="O1144" i="1"/>
  <c r="N1144" i="1"/>
  <c r="M1144" i="1"/>
  <c r="E1144" i="1"/>
  <c r="K1144" i="1" s="1"/>
  <c r="U1143" i="1"/>
  <c r="T1143" i="1"/>
  <c r="S1143" i="1"/>
  <c r="Q1143" i="1"/>
  <c r="O1143" i="1"/>
  <c r="N1143" i="1"/>
  <c r="E1143" i="1"/>
  <c r="U1142" i="1"/>
  <c r="T1142" i="1"/>
  <c r="S1142" i="1"/>
  <c r="Q1142" i="1"/>
  <c r="O1142" i="1"/>
  <c r="E1142" i="1"/>
  <c r="U1141" i="1"/>
  <c r="T1141" i="1"/>
  <c r="S1141" i="1"/>
  <c r="Q1141" i="1"/>
  <c r="O1141" i="1"/>
  <c r="E1141" i="1"/>
  <c r="N1141" i="1" s="1"/>
  <c r="U1140" i="1"/>
  <c r="T1140" i="1"/>
  <c r="S1140" i="1"/>
  <c r="Q1140" i="1"/>
  <c r="O1140" i="1"/>
  <c r="E1140" i="1"/>
  <c r="M1140" i="1" s="1"/>
  <c r="P1140" i="1" s="1"/>
  <c r="U1139" i="1"/>
  <c r="T1139" i="1"/>
  <c r="S1139" i="1"/>
  <c r="Q1139" i="1"/>
  <c r="O1139" i="1"/>
  <c r="L1139" i="1"/>
  <c r="E1139" i="1"/>
  <c r="U1138" i="1"/>
  <c r="T1138" i="1"/>
  <c r="S1138" i="1"/>
  <c r="Q1138" i="1"/>
  <c r="O1138" i="1"/>
  <c r="E1138" i="1"/>
  <c r="N1138" i="1" s="1"/>
  <c r="U1137" i="1"/>
  <c r="T1137" i="1"/>
  <c r="S1137" i="1"/>
  <c r="Q1137" i="1"/>
  <c r="O1137" i="1"/>
  <c r="E1137" i="1"/>
  <c r="N1137" i="1" s="1"/>
  <c r="U1136" i="1"/>
  <c r="T1136" i="1"/>
  <c r="S1136" i="1"/>
  <c r="Q1136" i="1"/>
  <c r="O1136" i="1"/>
  <c r="M1136" i="1"/>
  <c r="R1136" i="1" s="1"/>
  <c r="E1136" i="1"/>
  <c r="U1135" i="1"/>
  <c r="T1135" i="1"/>
  <c r="S1135" i="1"/>
  <c r="Q1135" i="1"/>
  <c r="O1135" i="1"/>
  <c r="E1135" i="1"/>
  <c r="U1134" i="1"/>
  <c r="T1134" i="1"/>
  <c r="S1134" i="1"/>
  <c r="Q1134" i="1"/>
  <c r="O1134" i="1"/>
  <c r="N1134" i="1"/>
  <c r="M1134" i="1"/>
  <c r="L1134" i="1"/>
  <c r="K1134" i="1"/>
  <c r="E1134" i="1"/>
  <c r="U1133" i="1"/>
  <c r="T1133" i="1"/>
  <c r="S1133" i="1"/>
  <c r="Q1133" i="1"/>
  <c r="O1133" i="1"/>
  <c r="E1133" i="1"/>
  <c r="N1133" i="1" s="1"/>
  <c r="U1132" i="1"/>
  <c r="T1132" i="1"/>
  <c r="S1132" i="1"/>
  <c r="Q1132" i="1"/>
  <c r="O1132" i="1"/>
  <c r="E1132" i="1"/>
  <c r="U1131" i="1"/>
  <c r="T1131" i="1"/>
  <c r="S1131" i="1"/>
  <c r="Q1131" i="1"/>
  <c r="O1131" i="1"/>
  <c r="E1131" i="1"/>
  <c r="U1130" i="1"/>
  <c r="T1130" i="1"/>
  <c r="S1130" i="1"/>
  <c r="Q1130" i="1"/>
  <c r="O1130" i="1"/>
  <c r="E1130" i="1"/>
  <c r="U1129" i="1"/>
  <c r="T1129" i="1"/>
  <c r="S1129" i="1"/>
  <c r="Q1129" i="1"/>
  <c r="O1129" i="1"/>
  <c r="N1129" i="1"/>
  <c r="E1129" i="1"/>
  <c r="K1129" i="1" s="1"/>
  <c r="U1128" i="1"/>
  <c r="T1128" i="1"/>
  <c r="S1128" i="1"/>
  <c r="Q1128" i="1"/>
  <c r="O1128" i="1"/>
  <c r="E1128" i="1"/>
  <c r="N1128" i="1" s="1"/>
  <c r="U1127" i="1"/>
  <c r="T1127" i="1"/>
  <c r="S1127" i="1"/>
  <c r="Q1127" i="1"/>
  <c r="O1127" i="1"/>
  <c r="P1127" i="1" s="1"/>
  <c r="N1127" i="1"/>
  <c r="M1127" i="1"/>
  <c r="E1127" i="1"/>
  <c r="U1126" i="1"/>
  <c r="T1126" i="1"/>
  <c r="S1126" i="1"/>
  <c r="Q1126" i="1"/>
  <c r="O1126" i="1"/>
  <c r="M1126" i="1"/>
  <c r="L1126" i="1"/>
  <c r="K1126" i="1"/>
  <c r="E1126" i="1"/>
  <c r="N1126" i="1" s="1"/>
  <c r="U1125" i="1"/>
  <c r="T1125" i="1"/>
  <c r="S1125" i="1"/>
  <c r="Q1125" i="1"/>
  <c r="O1125" i="1"/>
  <c r="E1125" i="1"/>
  <c r="L1125" i="1" s="1"/>
  <c r="U1124" i="1"/>
  <c r="T1124" i="1"/>
  <c r="S1124" i="1"/>
  <c r="Q1124" i="1"/>
  <c r="O1124" i="1"/>
  <c r="E1124" i="1"/>
  <c r="K1124" i="1" s="1"/>
  <c r="U1123" i="1"/>
  <c r="T1123" i="1"/>
  <c r="S1123" i="1"/>
  <c r="Q1123" i="1"/>
  <c r="O1123" i="1"/>
  <c r="N1123" i="1"/>
  <c r="K1123" i="1"/>
  <c r="E1123" i="1"/>
  <c r="U1122" i="1"/>
  <c r="T1122" i="1"/>
  <c r="S1122" i="1"/>
  <c r="Q1122" i="1"/>
  <c r="O1122" i="1"/>
  <c r="E1122" i="1"/>
  <c r="U1121" i="1"/>
  <c r="T1121" i="1"/>
  <c r="S1121" i="1"/>
  <c r="Q1121" i="1"/>
  <c r="O1121" i="1"/>
  <c r="N1121" i="1"/>
  <c r="E1121" i="1"/>
  <c r="U1120" i="1"/>
  <c r="T1120" i="1"/>
  <c r="S1120" i="1"/>
  <c r="Q1120" i="1"/>
  <c r="O1120" i="1"/>
  <c r="N1120" i="1"/>
  <c r="E1120" i="1"/>
  <c r="M1120" i="1" s="1"/>
  <c r="U1119" i="1"/>
  <c r="T1119" i="1"/>
  <c r="S1119" i="1"/>
  <c r="Q1119" i="1"/>
  <c r="O1119" i="1"/>
  <c r="M1119" i="1"/>
  <c r="R1119" i="1" s="1"/>
  <c r="E1119" i="1"/>
  <c r="U1118" i="1"/>
  <c r="T1118" i="1"/>
  <c r="S1118" i="1"/>
  <c r="Q1118" i="1"/>
  <c r="O1118" i="1"/>
  <c r="N1118" i="1"/>
  <c r="E1118" i="1"/>
  <c r="U1117" i="1"/>
  <c r="T1117" i="1"/>
  <c r="S1117" i="1"/>
  <c r="Q1117" i="1"/>
  <c r="O1117" i="1"/>
  <c r="E1117" i="1"/>
  <c r="L1117" i="1" s="1"/>
  <c r="U1116" i="1"/>
  <c r="T1116" i="1"/>
  <c r="S1116" i="1"/>
  <c r="Q1116" i="1"/>
  <c r="O1116" i="1"/>
  <c r="M1116" i="1"/>
  <c r="K1116" i="1"/>
  <c r="E1116" i="1"/>
  <c r="N1116" i="1" s="1"/>
  <c r="U1115" i="1"/>
  <c r="T1115" i="1"/>
  <c r="S1115" i="1"/>
  <c r="Q1115" i="1"/>
  <c r="O1115" i="1"/>
  <c r="E1115" i="1"/>
  <c r="U1114" i="1"/>
  <c r="T1114" i="1"/>
  <c r="S1114" i="1"/>
  <c r="Q1114" i="1"/>
  <c r="O1114" i="1"/>
  <c r="E1114" i="1"/>
  <c r="U1113" i="1"/>
  <c r="T1113" i="1"/>
  <c r="S1113" i="1"/>
  <c r="Q1113" i="1"/>
  <c r="O1113" i="1"/>
  <c r="E1113" i="1"/>
  <c r="N1113" i="1" s="1"/>
  <c r="U1112" i="1"/>
  <c r="T1112" i="1"/>
  <c r="S1112" i="1"/>
  <c r="Q1112" i="1"/>
  <c r="O1112" i="1"/>
  <c r="E1112" i="1"/>
  <c r="N1112" i="1" s="1"/>
  <c r="U1111" i="1"/>
  <c r="T1111" i="1"/>
  <c r="S1111" i="1"/>
  <c r="Q1111" i="1"/>
  <c r="O1111" i="1"/>
  <c r="N1111" i="1"/>
  <c r="L1111" i="1"/>
  <c r="E1111" i="1"/>
  <c r="U1110" i="1"/>
  <c r="T1110" i="1"/>
  <c r="S1110" i="1"/>
  <c r="Q1110" i="1"/>
  <c r="O1110" i="1"/>
  <c r="E1110" i="1"/>
  <c r="U1109" i="1"/>
  <c r="T1109" i="1"/>
  <c r="S1109" i="1"/>
  <c r="Q1109" i="1"/>
  <c r="O1109" i="1"/>
  <c r="N1109" i="1"/>
  <c r="E1109" i="1"/>
  <c r="U1108" i="1"/>
  <c r="T1108" i="1"/>
  <c r="S1108" i="1"/>
  <c r="Q1108" i="1"/>
  <c r="O1108" i="1"/>
  <c r="E1108" i="1"/>
  <c r="U1107" i="1"/>
  <c r="T1107" i="1"/>
  <c r="S1107" i="1"/>
  <c r="Q1107" i="1"/>
  <c r="O1107" i="1"/>
  <c r="E1107" i="1"/>
  <c r="U1106" i="1"/>
  <c r="T1106" i="1"/>
  <c r="S1106" i="1"/>
  <c r="Q1106" i="1"/>
  <c r="O1106" i="1"/>
  <c r="E1106" i="1"/>
  <c r="U1105" i="1"/>
  <c r="T1105" i="1"/>
  <c r="S1105" i="1"/>
  <c r="Q1105" i="1"/>
  <c r="O1105" i="1"/>
  <c r="E1105" i="1"/>
  <c r="U1104" i="1"/>
  <c r="T1104" i="1"/>
  <c r="S1104" i="1"/>
  <c r="Q1104" i="1"/>
  <c r="O1104" i="1"/>
  <c r="N1104" i="1"/>
  <c r="M1104" i="1"/>
  <c r="K1104" i="1"/>
  <c r="E1104" i="1"/>
  <c r="L1104" i="1" s="1"/>
  <c r="U1103" i="1"/>
  <c r="T1103" i="1"/>
  <c r="S1103" i="1"/>
  <c r="Q1103" i="1"/>
  <c r="O1103" i="1"/>
  <c r="E1103" i="1"/>
  <c r="U1102" i="1"/>
  <c r="T1102" i="1"/>
  <c r="S1102" i="1"/>
  <c r="Q1102" i="1"/>
  <c r="O1102" i="1"/>
  <c r="P1102" i="1" s="1"/>
  <c r="M1102" i="1"/>
  <c r="L1102" i="1"/>
  <c r="E1102" i="1"/>
  <c r="N1102" i="1" s="1"/>
  <c r="U1101" i="1"/>
  <c r="T1101" i="1"/>
  <c r="S1101" i="1"/>
  <c r="Q1101" i="1"/>
  <c r="O1101" i="1"/>
  <c r="N1101" i="1"/>
  <c r="E1101" i="1"/>
  <c r="L1101" i="1" s="1"/>
  <c r="U1100" i="1"/>
  <c r="T1100" i="1"/>
  <c r="S1100" i="1"/>
  <c r="Q1100" i="1"/>
  <c r="O1100" i="1"/>
  <c r="E1100" i="1"/>
  <c r="U1099" i="1"/>
  <c r="T1099" i="1"/>
  <c r="S1099" i="1"/>
  <c r="Q1099" i="1"/>
  <c r="O1099" i="1"/>
  <c r="E1099" i="1"/>
  <c r="K1099" i="1" s="1"/>
  <c r="U1098" i="1"/>
  <c r="T1098" i="1"/>
  <c r="S1098" i="1"/>
  <c r="Q1098" i="1"/>
  <c r="O1098" i="1"/>
  <c r="E1098" i="1"/>
  <c r="U1097" i="1"/>
  <c r="T1097" i="1"/>
  <c r="S1097" i="1"/>
  <c r="Q1097" i="1"/>
  <c r="O1097" i="1"/>
  <c r="E1097" i="1"/>
  <c r="U1096" i="1"/>
  <c r="T1096" i="1"/>
  <c r="S1096" i="1"/>
  <c r="Q1096" i="1"/>
  <c r="O1096" i="1"/>
  <c r="E1096" i="1"/>
  <c r="L1096" i="1" s="1"/>
  <c r="U1095" i="1"/>
  <c r="T1095" i="1"/>
  <c r="S1095" i="1"/>
  <c r="Q1095" i="1"/>
  <c r="O1095" i="1"/>
  <c r="R1095" i="1" s="1"/>
  <c r="M1095" i="1"/>
  <c r="E1095" i="1"/>
  <c r="U1094" i="1"/>
  <c r="T1094" i="1"/>
  <c r="S1094" i="1"/>
  <c r="Q1094" i="1"/>
  <c r="O1094" i="1"/>
  <c r="E1094" i="1"/>
  <c r="M1094" i="1" s="1"/>
  <c r="R1094" i="1" s="1"/>
  <c r="U1093" i="1"/>
  <c r="T1093" i="1"/>
  <c r="S1093" i="1"/>
  <c r="Q1093" i="1"/>
  <c r="O1093" i="1"/>
  <c r="E1093" i="1"/>
  <c r="U1092" i="1"/>
  <c r="T1092" i="1"/>
  <c r="S1092" i="1"/>
  <c r="Q1092" i="1"/>
  <c r="O1092" i="1"/>
  <c r="E1092" i="1"/>
  <c r="U1091" i="1"/>
  <c r="T1091" i="1"/>
  <c r="S1091" i="1"/>
  <c r="Q1091" i="1"/>
  <c r="O1091" i="1"/>
  <c r="E1091" i="1"/>
  <c r="L1091" i="1" s="1"/>
  <c r="U1090" i="1"/>
  <c r="T1090" i="1"/>
  <c r="S1090" i="1"/>
  <c r="Q1090" i="1"/>
  <c r="O1090" i="1"/>
  <c r="E1090" i="1"/>
  <c r="L1090" i="1" s="1"/>
  <c r="U1089" i="1"/>
  <c r="T1089" i="1"/>
  <c r="S1089" i="1"/>
  <c r="R1089" i="1"/>
  <c r="Q1089" i="1"/>
  <c r="O1089" i="1"/>
  <c r="L1089" i="1"/>
  <c r="E1089" i="1"/>
  <c r="M1089" i="1" s="1"/>
  <c r="U1088" i="1"/>
  <c r="T1088" i="1"/>
  <c r="S1088" i="1"/>
  <c r="Q1088" i="1"/>
  <c r="O1088" i="1"/>
  <c r="E1088" i="1"/>
  <c r="U1087" i="1"/>
  <c r="T1087" i="1"/>
  <c r="S1087" i="1"/>
  <c r="Q1087" i="1"/>
  <c r="O1087" i="1"/>
  <c r="E1087" i="1"/>
  <c r="M1087" i="1" s="1"/>
  <c r="P1087" i="1" s="1"/>
  <c r="U1086" i="1"/>
  <c r="T1086" i="1"/>
  <c r="S1086" i="1"/>
  <c r="Q1086" i="1"/>
  <c r="O1086" i="1"/>
  <c r="E1086" i="1"/>
  <c r="U1085" i="1"/>
  <c r="T1085" i="1"/>
  <c r="S1085" i="1"/>
  <c r="Q1085" i="1"/>
  <c r="O1085" i="1"/>
  <c r="M1085" i="1"/>
  <c r="E1085" i="1"/>
  <c r="U1084" i="1"/>
  <c r="T1084" i="1"/>
  <c r="S1084" i="1"/>
  <c r="Q1084" i="1"/>
  <c r="O1084" i="1"/>
  <c r="L1084" i="1"/>
  <c r="E1084" i="1"/>
  <c r="N1084" i="1" s="1"/>
  <c r="U1083" i="1"/>
  <c r="T1083" i="1"/>
  <c r="S1083" i="1"/>
  <c r="Q1083" i="1"/>
  <c r="O1083" i="1"/>
  <c r="N1083" i="1"/>
  <c r="K1083" i="1"/>
  <c r="E1083" i="1"/>
  <c r="U1082" i="1"/>
  <c r="T1082" i="1"/>
  <c r="S1082" i="1"/>
  <c r="Q1082" i="1"/>
  <c r="O1082" i="1"/>
  <c r="E1082" i="1"/>
  <c r="M1082" i="1" s="1"/>
  <c r="U1081" i="1"/>
  <c r="T1081" i="1"/>
  <c r="S1081" i="1"/>
  <c r="Q1081" i="1"/>
  <c r="O1081" i="1"/>
  <c r="N1081" i="1"/>
  <c r="L1081" i="1"/>
  <c r="E1081" i="1"/>
  <c r="M1081" i="1" s="1"/>
  <c r="U1080" i="1"/>
  <c r="T1080" i="1"/>
  <c r="S1080" i="1"/>
  <c r="Q1080" i="1"/>
  <c r="O1080" i="1"/>
  <c r="K1080" i="1"/>
  <c r="E1080" i="1"/>
  <c r="U1079" i="1"/>
  <c r="T1079" i="1"/>
  <c r="S1079" i="1"/>
  <c r="Q1079" i="1"/>
  <c r="O1079" i="1"/>
  <c r="E1079" i="1"/>
  <c r="U1078" i="1"/>
  <c r="T1078" i="1"/>
  <c r="S1078" i="1"/>
  <c r="Q1078" i="1"/>
  <c r="O1078" i="1"/>
  <c r="E1078" i="1"/>
  <c r="N1078" i="1" s="1"/>
  <c r="U1077" i="1"/>
  <c r="T1077" i="1"/>
  <c r="S1077" i="1"/>
  <c r="Q1077" i="1"/>
  <c r="P1077" i="1"/>
  <c r="O1077" i="1"/>
  <c r="K1077" i="1"/>
  <c r="E1077" i="1"/>
  <c r="M1077" i="1" s="1"/>
  <c r="R1077" i="1" s="1"/>
  <c r="U1076" i="1"/>
  <c r="T1076" i="1"/>
  <c r="S1076" i="1"/>
  <c r="Q1076" i="1"/>
  <c r="O1076" i="1"/>
  <c r="R1076" i="1" s="1"/>
  <c r="N1076" i="1"/>
  <c r="M1076" i="1"/>
  <c r="L1076" i="1"/>
  <c r="E1076" i="1"/>
  <c r="K1076" i="1" s="1"/>
  <c r="U1075" i="1"/>
  <c r="T1075" i="1"/>
  <c r="S1075" i="1"/>
  <c r="Q1075" i="1"/>
  <c r="O1075" i="1"/>
  <c r="K1075" i="1"/>
  <c r="E1075" i="1"/>
  <c r="L1075" i="1" s="1"/>
  <c r="U1074" i="1"/>
  <c r="T1074" i="1"/>
  <c r="S1074" i="1"/>
  <c r="Q1074" i="1"/>
  <c r="O1074" i="1"/>
  <c r="M1074" i="1"/>
  <c r="L1074" i="1"/>
  <c r="E1074" i="1"/>
  <c r="N1074" i="1" s="1"/>
  <c r="U1073" i="1"/>
  <c r="T1073" i="1"/>
  <c r="S1073" i="1"/>
  <c r="Q1073" i="1"/>
  <c r="O1073" i="1"/>
  <c r="E1073" i="1"/>
  <c r="K1073" i="1" s="1"/>
  <c r="U1072" i="1"/>
  <c r="T1072" i="1"/>
  <c r="S1072" i="1"/>
  <c r="Q1072" i="1"/>
  <c r="O1072" i="1"/>
  <c r="E1072" i="1"/>
  <c r="N1072" i="1" s="1"/>
  <c r="U1071" i="1"/>
  <c r="T1071" i="1"/>
  <c r="S1071" i="1"/>
  <c r="Q1071" i="1"/>
  <c r="O1071" i="1"/>
  <c r="E1071" i="1"/>
  <c r="L1071" i="1" s="1"/>
  <c r="U1070" i="1"/>
  <c r="T1070" i="1"/>
  <c r="S1070" i="1"/>
  <c r="Q1070" i="1"/>
  <c r="O1070" i="1"/>
  <c r="N1070" i="1"/>
  <c r="L1070" i="1"/>
  <c r="E1070" i="1"/>
  <c r="U1069" i="1"/>
  <c r="T1069" i="1"/>
  <c r="S1069" i="1"/>
  <c r="Q1069" i="1"/>
  <c r="O1069" i="1"/>
  <c r="E1069" i="1"/>
  <c r="U1068" i="1"/>
  <c r="T1068" i="1"/>
  <c r="S1068" i="1"/>
  <c r="Q1068" i="1"/>
  <c r="O1068" i="1"/>
  <c r="E1068" i="1"/>
  <c r="U1067" i="1"/>
  <c r="T1067" i="1"/>
  <c r="S1067" i="1"/>
  <c r="Q1067" i="1"/>
  <c r="O1067" i="1"/>
  <c r="K1067" i="1"/>
  <c r="E1067" i="1"/>
  <c r="L1067" i="1" s="1"/>
  <c r="U1066" i="1"/>
  <c r="T1066" i="1"/>
  <c r="S1066" i="1"/>
  <c r="Q1066" i="1"/>
  <c r="O1066" i="1"/>
  <c r="M1066" i="1"/>
  <c r="K1066" i="1"/>
  <c r="E1066" i="1"/>
  <c r="U1065" i="1"/>
  <c r="T1065" i="1"/>
  <c r="S1065" i="1"/>
  <c r="Q1065" i="1"/>
  <c r="O1065" i="1"/>
  <c r="E1065" i="1"/>
  <c r="U1064" i="1"/>
  <c r="T1064" i="1"/>
  <c r="S1064" i="1"/>
  <c r="Q1064" i="1"/>
  <c r="O1064" i="1"/>
  <c r="E1064" i="1"/>
  <c r="M1064" i="1" s="1"/>
  <c r="U1063" i="1"/>
  <c r="T1063" i="1"/>
  <c r="S1063" i="1"/>
  <c r="Q1063" i="1"/>
  <c r="O1063" i="1"/>
  <c r="E1063" i="1"/>
  <c r="U1062" i="1"/>
  <c r="T1062" i="1"/>
  <c r="S1062" i="1"/>
  <c r="Q1062" i="1"/>
  <c r="O1062" i="1"/>
  <c r="E1062" i="1"/>
  <c r="U1061" i="1"/>
  <c r="T1061" i="1"/>
  <c r="S1061" i="1"/>
  <c r="Q1061" i="1"/>
  <c r="O1061" i="1"/>
  <c r="N1061" i="1"/>
  <c r="E1061" i="1"/>
  <c r="L1061" i="1" s="1"/>
  <c r="U1060" i="1"/>
  <c r="T1060" i="1"/>
  <c r="S1060" i="1"/>
  <c r="Q1060" i="1"/>
  <c r="O1060" i="1"/>
  <c r="E1060" i="1"/>
  <c r="N1060" i="1" s="1"/>
  <c r="U1059" i="1"/>
  <c r="T1059" i="1"/>
  <c r="S1059" i="1"/>
  <c r="Q1059" i="1"/>
  <c r="O1059" i="1"/>
  <c r="K1059" i="1"/>
  <c r="E1059" i="1"/>
  <c r="N1059" i="1" s="1"/>
  <c r="U1058" i="1"/>
  <c r="T1058" i="1"/>
  <c r="S1058" i="1"/>
  <c r="Q1058" i="1"/>
  <c r="O1058" i="1"/>
  <c r="N1058" i="1"/>
  <c r="E1058" i="1"/>
  <c r="U1057" i="1"/>
  <c r="T1057" i="1"/>
  <c r="S1057" i="1"/>
  <c r="Q1057" i="1"/>
  <c r="O1057" i="1"/>
  <c r="E1057" i="1"/>
  <c r="U1056" i="1"/>
  <c r="T1056" i="1"/>
  <c r="S1056" i="1"/>
  <c r="R1056" i="1"/>
  <c r="Q1056" i="1"/>
  <c r="O1056" i="1"/>
  <c r="M1056" i="1"/>
  <c r="K1056" i="1"/>
  <c r="E1056" i="1"/>
  <c r="U1055" i="1"/>
  <c r="T1055" i="1"/>
  <c r="S1055" i="1"/>
  <c r="Q1055" i="1"/>
  <c r="O1055" i="1"/>
  <c r="E1055" i="1"/>
  <c r="K1055" i="1" s="1"/>
  <c r="U1054" i="1"/>
  <c r="T1054" i="1"/>
  <c r="S1054" i="1"/>
  <c r="Q1054" i="1"/>
  <c r="O1054" i="1"/>
  <c r="E1054" i="1"/>
  <c r="U1053" i="1"/>
  <c r="T1053" i="1"/>
  <c r="S1053" i="1"/>
  <c r="Q1053" i="1"/>
  <c r="O1053" i="1"/>
  <c r="E1053" i="1"/>
  <c r="U1052" i="1"/>
  <c r="T1052" i="1"/>
  <c r="S1052" i="1"/>
  <c r="Q1052" i="1"/>
  <c r="O1052" i="1"/>
  <c r="E1052" i="1"/>
  <c r="U1051" i="1"/>
  <c r="T1051" i="1"/>
  <c r="S1051" i="1"/>
  <c r="Q1051" i="1"/>
  <c r="O1051" i="1"/>
  <c r="E1051" i="1"/>
  <c r="U1050" i="1"/>
  <c r="T1050" i="1"/>
  <c r="S1050" i="1"/>
  <c r="Q1050" i="1"/>
  <c r="O1050" i="1"/>
  <c r="E1050" i="1"/>
  <c r="L1050" i="1" s="1"/>
  <c r="U1049" i="1"/>
  <c r="T1049" i="1"/>
  <c r="S1049" i="1"/>
  <c r="Q1049" i="1"/>
  <c r="O1049" i="1"/>
  <c r="E1049" i="1"/>
  <c r="U1048" i="1"/>
  <c r="T1048" i="1"/>
  <c r="S1048" i="1"/>
  <c r="Q1048" i="1"/>
  <c r="O1048" i="1"/>
  <c r="E1048" i="1"/>
  <c r="U1047" i="1"/>
  <c r="T1047" i="1"/>
  <c r="S1047" i="1"/>
  <c r="Q1047" i="1"/>
  <c r="O1047" i="1"/>
  <c r="E1047" i="1"/>
  <c r="U1046" i="1"/>
  <c r="T1046" i="1"/>
  <c r="S1046" i="1"/>
  <c r="Q1046" i="1"/>
  <c r="O1046" i="1"/>
  <c r="M1046" i="1"/>
  <c r="E1046" i="1"/>
  <c r="U1045" i="1"/>
  <c r="T1045" i="1"/>
  <c r="S1045" i="1"/>
  <c r="Q1045" i="1"/>
  <c r="O1045" i="1"/>
  <c r="P1045" i="1" s="1"/>
  <c r="E1045" i="1"/>
  <c r="M1045" i="1" s="1"/>
  <c r="U1044" i="1"/>
  <c r="T1044" i="1"/>
  <c r="S1044" i="1"/>
  <c r="Q1044" i="1"/>
  <c r="O1044" i="1"/>
  <c r="E1044" i="1"/>
  <c r="U1043" i="1"/>
  <c r="T1043" i="1"/>
  <c r="S1043" i="1"/>
  <c r="Q1043" i="1"/>
  <c r="O1043" i="1"/>
  <c r="N1043" i="1"/>
  <c r="K1043" i="1"/>
  <c r="E1043" i="1"/>
  <c r="U1042" i="1"/>
  <c r="T1042" i="1"/>
  <c r="S1042" i="1"/>
  <c r="Q1042" i="1"/>
  <c r="O1042" i="1"/>
  <c r="E1042" i="1"/>
  <c r="K1042" i="1" s="1"/>
  <c r="U1041" i="1"/>
  <c r="T1041" i="1"/>
  <c r="S1041" i="1"/>
  <c r="Q1041" i="1"/>
  <c r="O1041" i="1"/>
  <c r="N1041" i="1"/>
  <c r="K1041" i="1"/>
  <c r="E1041" i="1"/>
  <c r="L1041" i="1" s="1"/>
  <c r="U1040" i="1"/>
  <c r="T1040" i="1"/>
  <c r="S1040" i="1"/>
  <c r="Q1040" i="1"/>
  <c r="O1040" i="1"/>
  <c r="E1040" i="1"/>
  <c r="L1040" i="1" s="1"/>
  <c r="U1039" i="1"/>
  <c r="T1039" i="1"/>
  <c r="S1039" i="1"/>
  <c r="Q1039" i="1"/>
  <c r="O1039" i="1"/>
  <c r="M1039" i="1"/>
  <c r="P1039" i="1" s="1"/>
  <c r="E1039" i="1"/>
  <c r="N1039" i="1" s="1"/>
  <c r="U1038" i="1"/>
  <c r="T1038" i="1"/>
  <c r="S1038" i="1"/>
  <c r="Q1038" i="1"/>
  <c r="O1038" i="1"/>
  <c r="E1038" i="1"/>
  <c r="N1038" i="1" s="1"/>
  <c r="U1037" i="1"/>
  <c r="T1037" i="1"/>
  <c r="S1037" i="1"/>
  <c r="Q1037" i="1"/>
  <c r="O1037" i="1"/>
  <c r="L1037" i="1"/>
  <c r="E1037" i="1"/>
  <c r="U1036" i="1"/>
  <c r="T1036" i="1"/>
  <c r="S1036" i="1"/>
  <c r="Q1036" i="1"/>
  <c r="O1036" i="1"/>
  <c r="E1036" i="1"/>
  <c r="K1036" i="1" s="1"/>
  <c r="U1035" i="1"/>
  <c r="T1035" i="1"/>
  <c r="S1035" i="1"/>
  <c r="Q1035" i="1"/>
  <c r="O1035" i="1"/>
  <c r="E1035" i="1"/>
  <c r="U1034" i="1"/>
  <c r="T1034" i="1"/>
  <c r="S1034" i="1"/>
  <c r="Q1034" i="1"/>
  <c r="O1034" i="1"/>
  <c r="E1034" i="1"/>
  <c r="U1033" i="1"/>
  <c r="T1033" i="1"/>
  <c r="S1033" i="1"/>
  <c r="Q1033" i="1"/>
  <c r="O1033" i="1"/>
  <c r="E1033" i="1"/>
  <c r="N1033" i="1" s="1"/>
  <c r="U1032" i="1"/>
  <c r="T1032" i="1"/>
  <c r="S1032" i="1"/>
  <c r="Q1032" i="1"/>
  <c r="O1032" i="1"/>
  <c r="E1032" i="1"/>
  <c r="U1031" i="1"/>
  <c r="T1031" i="1"/>
  <c r="S1031" i="1"/>
  <c r="Q1031" i="1"/>
  <c r="O1031" i="1"/>
  <c r="N1031" i="1"/>
  <c r="E1031" i="1"/>
  <c r="L1031" i="1" s="1"/>
  <c r="U1030" i="1"/>
  <c r="T1030" i="1"/>
  <c r="S1030" i="1"/>
  <c r="Q1030" i="1"/>
  <c r="O1030" i="1"/>
  <c r="E1030" i="1"/>
  <c r="U1029" i="1"/>
  <c r="T1029" i="1"/>
  <c r="S1029" i="1"/>
  <c r="Q1029" i="1"/>
  <c r="O1029" i="1"/>
  <c r="E1029" i="1"/>
  <c r="U1028" i="1"/>
  <c r="T1028" i="1"/>
  <c r="S1028" i="1"/>
  <c r="Q1028" i="1"/>
  <c r="O1028" i="1"/>
  <c r="E1028" i="1"/>
  <c r="N1028" i="1" s="1"/>
  <c r="U1027" i="1"/>
  <c r="T1027" i="1"/>
  <c r="S1027" i="1"/>
  <c r="Q1027" i="1"/>
  <c r="O1027" i="1"/>
  <c r="E1027" i="1"/>
  <c r="U1026" i="1"/>
  <c r="T1026" i="1"/>
  <c r="S1026" i="1"/>
  <c r="R1026" i="1"/>
  <c r="Q1026" i="1"/>
  <c r="O1026" i="1"/>
  <c r="M1026" i="1"/>
  <c r="K1026" i="1"/>
  <c r="E1026" i="1"/>
  <c r="L1026" i="1" s="1"/>
  <c r="U1025" i="1"/>
  <c r="T1025" i="1"/>
  <c r="S1025" i="1"/>
  <c r="Q1025" i="1"/>
  <c r="O1025" i="1"/>
  <c r="M1025" i="1"/>
  <c r="P1025" i="1" s="1"/>
  <c r="L1025" i="1"/>
  <c r="E1025" i="1"/>
  <c r="U1024" i="1"/>
  <c r="T1024" i="1"/>
  <c r="S1024" i="1"/>
  <c r="Q1024" i="1"/>
  <c r="O1024" i="1"/>
  <c r="E1024" i="1"/>
  <c r="U1023" i="1"/>
  <c r="T1023" i="1"/>
  <c r="S1023" i="1"/>
  <c r="Q1023" i="1"/>
  <c r="O1023" i="1"/>
  <c r="E1023" i="1"/>
  <c r="K1023" i="1" s="1"/>
  <c r="U1022" i="1"/>
  <c r="T1022" i="1"/>
  <c r="S1022" i="1"/>
  <c r="Q1022" i="1"/>
  <c r="O1022" i="1"/>
  <c r="E1022" i="1"/>
  <c r="U1021" i="1"/>
  <c r="T1021" i="1"/>
  <c r="S1021" i="1"/>
  <c r="Q1021" i="1"/>
  <c r="O1021" i="1"/>
  <c r="N1021" i="1"/>
  <c r="L1021" i="1"/>
  <c r="E1021" i="1"/>
  <c r="U1020" i="1"/>
  <c r="T1020" i="1"/>
  <c r="S1020" i="1"/>
  <c r="Q1020" i="1"/>
  <c r="O1020" i="1"/>
  <c r="E1020" i="1"/>
  <c r="U1019" i="1"/>
  <c r="T1019" i="1"/>
  <c r="S1019" i="1"/>
  <c r="Q1019" i="1"/>
  <c r="O1019" i="1"/>
  <c r="E1019" i="1"/>
  <c r="K1019" i="1" s="1"/>
  <c r="U1018" i="1"/>
  <c r="T1018" i="1"/>
  <c r="S1018" i="1"/>
  <c r="Q1018" i="1"/>
  <c r="O1018" i="1"/>
  <c r="N1018" i="1"/>
  <c r="K1018" i="1"/>
  <c r="E1018" i="1"/>
  <c r="U1017" i="1"/>
  <c r="T1017" i="1"/>
  <c r="S1017" i="1"/>
  <c r="Q1017" i="1"/>
  <c r="O1017" i="1"/>
  <c r="E1017" i="1"/>
  <c r="K1017" i="1" s="1"/>
  <c r="U1016" i="1"/>
  <c r="T1016" i="1"/>
  <c r="S1016" i="1"/>
  <c r="Q1016" i="1"/>
  <c r="O1016" i="1"/>
  <c r="N1016" i="1"/>
  <c r="K1016" i="1"/>
  <c r="E1016" i="1"/>
  <c r="M1016" i="1" s="1"/>
  <c r="R1016" i="1" s="1"/>
  <c r="U1015" i="1"/>
  <c r="T1015" i="1"/>
  <c r="S1015" i="1"/>
  <c r="Q1015" i="1"/>
  <c r="O1015" i="1"/>
  <c r="E1015" i="1"/>
  <c r="U1014" i="1"/>
  <c r="T1014" i="1"/>
  <c r="S1014" i="1"/>
  <c r="Q1014" i="1"/>
  <c r="O1014" i="1"/>
  <c r="L1014" i="1"/>
  <c r="E1014" i="1"/>
  <c r="N1014" i="1" s="1"/>
  <c r="U1013" i="1"/>
  <c r="T1013" i="1"/>
  <c r="S1013" i="1"/>
  <c r="Q1013" i="1"/>
  <c r="O1013" i="1"/>
  <c r="N1013" i="1"/>
  <c r="K1013" i="1"/>
  <c r="E1013" i="1"/>
  <c r="U1012" i="1"/>
  <c r="T1012" i="1"/>
  <c r="S1012" i="1"/>
  <c r="Q1012" i="1"/>
  <c r="O1012" i="1"/>
  <c r="E1012" i="1"/>
  <c r="L1012" i="1" s="1"/>
  <c r="U1011" i="1"/>
  <c r="T1011" i="1"/>
  <c r="S1011" i="1"/>
  <c r="Q1011" i="1"/>
  <c r="O1011" i="1"/>
  <c r="E1011" i="1"/>
  <c r="L1011" i="1" s="1"/>
  <c r="U1010" i="1"/>
  <c r="T1010" i="1"/>
  <c r="S1010" i="1"/>
  <c r="Q1010" i="1"/>
  <c r="O1010" i="1"/>
  <c r="E1010" i="1"/>
  <c r="M1010" i="1" s="1"/>
  <c r="U1009" i="1"/>
  <c r="T1009" i="1"/>
  <c r="S1009" i="1"/>
  <c r="Q1009" i="1"/>
  <c r="O1009" i="1"/>
  <c r="E1009" i="1"/>
  <c r="L1009" i="1" s="1"/>
  <c r="U1008" i="1"/>
  <c r="T1008" i="1"/>
  <c r="S1008" i="1"/>
  <c r="Q1008" i="1"/>
  <c r="O1008" i="1"/>
  <c r="E1008" i="1"/>
  <c r="K1008" i="1" s="1"/>
  <c r="U1007" i="1"/>
  <c r="T1007" i="1"/>
  <c r="S1007" i="1"/>
  <c r="Q1007" i="1"/>
  <c r="O1007" i="1"/>
  <c r="K1007" i="1"/>
  <c r="E1007" i="1"/>
  <c r="U1006" i="1"/>
  <c r="T1006" i="1"/>
  <c r="S1006" i="1"/>
  <c r="Q1006" i="1"/>
  <c r="O1006" i="1"/>
  <c r="N1006" i="1"/>
  <c r="L1006" i="1"/>
  <c r="K1006" i="1"/>
  <c r="E1006" i="1"/>
  <c r="M1006" i="1" s="1"/>
  <c r="U1005" i="1"/>
  <c r="T1005" i="1"/>
  <c r="S1005" i="1"/>
  <c r="Q1005" i="1"/>
  <c r="O1005" i="1"/>
  <c r="E1005" i="1"/>
  <c r="N1005" i="1" s="1"/>
  <c r="U1004" i="1"/>
  <c r="T1004" i="1"/>
  <c r="S1004" i="1"/>
  <c r="Q1004" i="1"/>
  <c r="O1004" i="1"/>
  <c r="E1004" i="1"/>
  <c r="K1004" i="1" s="1"/>
  <c r="U1003" i="1"/>
  <c r="T1003" i="1"/>
  <c r="S1003" i="1"/>
  <c r="Q1003" i="1"/>
  <c r="O1003" i="1"/>
  <c r="E1003" i="1"/>
  <c r="N1003" i="1" s="1"/>
  <c r="U1002" i="1"/>
  <c r="T1002" i="1"/>
  <c r="S1002" i="1"/>
  <c r="R1002" i="1"/>
  <c r="Q1002" i="1"/>
  <c r="O1002" i="1"/>
  <c r="E1002" i="1"/>
  <c r="M1002" i="1" s="1"/>
  <c r="U1001" i="1"/>
  <c r="T1001" i="1"/>
  <c r="S1001" i="1"/>
  <c r="Q1001" i="1"/>
  <c r="O1001" i="1"/>
  <c r="N1001" i="1"/>
  <c r="L1001" i="1"/>
  <c r="E1001" i="1"/>
  <c r="M1001" i="1" s="1"/>
  <c r="U1000" i="1"/>
  <c r="T1000" i="1"/>
  <c r="S1000" i="1"/>
  <c r="Q1000" i="1"/>
  <c r="O1000" i="1"/>
  <c r="E1000" i="1"/>
  <c r="U999" i="1"/>
  <c r="T999" i="1"/>
  <c r="S999" i="1"/>
  <c r="Q999" i="1"/>
  <c r="O999" i="1"/>
  <c r="M999" i="1"/>
  <c r="E999" i="1"/>
  <c r="L999" i="1" s="1"/>
  <c r="U998" i="1"/>
  <c r="T998" i="1"/>
  <c r="S998" i="1"/>
  <c r="Q998" i="1"/>
  <c r="O998" i="1"/>
  <c r="N998" i="1"/>
  <c r="E998" i="1"/>
  <c r="U997" i="1"/>
  <c r="T997" i="1"/>
  <c r="S997" i="1"/>
  <c r="Q997" i="1"/>
  <c r="O997" i="1"/>
  <c r="E997" i="1"/>
  <c r="U996" i="1"/>
  <c r="T996" i="1"/>
  <c r="S996" i="1"/>
  <c r="Q996" i="1"/>
  <c r="O996" i="1"/>
  <c r="E996" i="1"/>
  <c r="U995" i="1"/>
  <c r="T995" i="1"/>
  <c r="S995" i="1"/>
  <c r="Q995" i="1"/>
  <c r="O995" i="1"/>
  <c r="E995" i="1"/>
  <c r="U994" i="1"/>
  <c r="T994" i="1"/>
  <c r="S994" i="1"/>
  <c r="Q994" i="1"/>
  <c r="O994" i="1"/>
  <c r="E994" i="1"/>
  <c r="N994" i="1" s="1"/>
  <c r="U993" i="1"/>
  <c r="T993" i="1"/>
  <c r="S993" i="1"/>
  <c r="Q993" i="1"/>
  <c r="O993" i="1"/>
  <c r="E993" i="1"/>
  <c r="U992" i="1"/>
  <c r="T992" i="1"/>
  <c r="S992" i="1"/>
  <c r="Q992" i="1"/>
  <c r="O992" i="1"/>
  <c r="N992" i="1"/>
  <c r="E992" i="1"/>
  <c r="M992" i="1" s="1"/>
  <c r="U991" i="1"/>
  <c r="T991" i="1"/>
  <c r="S991" i="1"/>
  <c r="Q991" i="1"/>
  <c r="O991" i="1"/>
  <c r="N991" i="1"/>
  <c r="M991" i="1"/>
  <c r="K991" i="1"/>
  <c r="E991" i="1"/>
  <c r="L991" i="1" s="1"/>
  <c r="U990" i="1"/>
  <c r="T990" i="1"/>
  <c r="S990" i="1"/>
  <c r="R990" i="1"/>
  <c r="Q990" i="1"/>
  <c r="O990" i="1"/>
  <c r="N990" i="1"/>
  <c r="E990" i="1"/>
  <c r="M990" i="1" s="1"/>
  <c r="U989" i="1"/>
  <c r="T989" i="1"/>
  <c r="S989" i="1"/>
  <c r="Q989" i="1"/>
  <c r="O989" i="1"/>
  <c r="E989" i="1"/>
  <c r="N989" i="1" s="1"/>
  <c r="U988" i="1"/>
  <c r="T988" i="1"/>
  <c r="S988" i="1"/>
  <c r="Q988" i="1"/>
  <c r="O988" i="1"/>
  <c r="E988" i="1"/>
  <c r="U987" i="1"/>
  <c r="T987" i="1"/>
  <c r="S987" i="1"/>
  <c r="Q987" i="1"/>
  <c r="O987" i="1"/>
  <c r="K987" i="1"/>
  <c r="E987" i="1"/>
  <c r="U986" i="1"/>
  <c r="T986" i="1"/>
  <c r="S986" i="1"/>
  <c r="Q986" i="1"/>
  <c r="O986" i="1"/>
  <c r="M986" i="1"/>
  <c r="R986" i="1" s="1"/>
  <c r="K986" i="1"/>
  <c r="E986" i="1"/>
  <c r="U985" i="1"/>
  <c r="T985" i="1"/>
  <c r="S985" i="1"/>
  <c r="Q985" i="1"/>
  <c r="O985" i="1"/>
  <c r="E985" i="1"/>
  <c r="U984" i="1"/>
  <c r="T984" i="1"/>
  <c r="S984" i="1"/>
  <c r="Q984" i="1"/>
  <c r="O984" i="1"/>
  <c r="E984" i="1"/>
  <c r="K984" i="1" s="1"/>
  <c r="U983" i="1"/>
  <c r="T983" i="1"/>
  <c r="S983" i="1"/>
  <c r="Q983" i="1"/>
  <c r="O983" i="1"/>
  <c r="E983" i="1"/>
  <c r="K983" i="1" s="1"/>
  <c r="U982" i="1"/>
  <c r="T982" i="1"/>
  <c r="S982" i="1"/>
  <c r="Q982" i="1"/>
  <c r="O982" i="1"/>
  <c r="M982" i="1"/>
  <c r="E982" i="1"/>
  <c r="U981" i="1"/>
  <c r="T981" i="1"/>
  <c r="S981" i="1"/>
  <c r="Q981" i="1"/>
  <c r="O981" i="1"/>
  <c r="N981" i="1"/>
  <c r="M981" i="1"/>
  <c r="E981" i="1"/>
  <c r="U980" i="1"/>
  <c r="T980" i="1"/>
  <c r="S980" i="1"/>
  <c r="Q980" i="1"/>
  <c r="O980" i="1"/>
  <c r="L980" i="1"/>
  <c r="E980" i="1"/>
  <c r="U979" i="1"/>
  <c r="T979" i="1"/>
  <c r="S979" i="1"/>
  <c r="Q979" i="1"/>
  <c r="O979" i="1"/>
  <c r="E979" i="1"/>
  <c r="U978" i="1"/>
  <c r="T978" i="1"/>
  <c r="S978" i="1"/>
  <c r="Q978" i="1"/>
  <c r="O978" i="1"/>
  <c r="E978" i="1"/>
  <c r="K978" i="1" s="1"/>
  <c r="U977" i="1"/>
  <c r="T977" i="1"/>
  <c r="S977" i="1"/>
  <c r="Q977" i="1"/>
  <c r="O977" i="1"/>
  <c r="E977" i="1"/>
  <c r="K977" i="1" s="1"/>
  <c r="U976" i="1"/>
  <c r="T976" i="1"/>
  <c r="S976" i="1"/>
  <c r="Q976" i="1"/>
  <c r="O976" i="1"/>
  <c r="E976" i="1"/>
  <c r="U975" i="1"/>
  <c r="T975" i="1"/>
  <c r="S975" i="1"/>
  <c r="Q975" i="1"/>
  <c r="O975" i="1"/>
  <c r="E975" i="1"/>
  <c r="U974" i="1"/>
  <c r="T974" i="1"/>
  <c r="S974" i="1"/>
  <c r="Q974" i="1"/>
  <c r="O974" i="1"/>
  <c r="K974" i="1"/>
  <c r="E974" i="1"/>
  <c r="U973" i="1"/>
  <c r="T973" i="1"/>
  <c r="S973" i="1"/>
  <c r="Q973" i="1"/>
  <c r="O973" i="1"/>
  <c r="K973" i="1"/>
  <c r="E973" i="1"/>
  <c r="U972" i="1"/>
  <c r="T972" i="1"/>
  <c r="S972" i="1"/>
  <c r="Q972" i="1"/>
  <c r="O972" i="1"/>
  <c r="E972" i="1"/>
  <c r="U971" i="1"/>
  <c r="T971" i="1"/>
  <c r="S971" i="1"/>
  <c r="Q971" i="1"/>
  <c r="O971" i="1"/>
  <c r="N971" i="1"/>
  <c r="E971" i="1"/>
  <c r="U970" i="1"/>
  <c r="T970" i="1"/>
  <c r="S970" i="1"/>
  <c r="Q970" i="1"/>
  <c r="O970" i="1"/>
  <c r="E970" i="1"/>
  <c r="U969" i="1"/>
  <c r="T969" i="1"/>
  <c r="S969" i="1"/>
  <c r="Q969" i="1"/>
  <c r="O969" i="1"/>
  <c r="N969" i="1"/>
  <c r="E969" i="1"/>
  <c r="M969" i="1" s="1"/>
  <c r="U968" i="1"/>
  <c r="T968" i="1"/>
  <c r="S968" i="1"/>
  <c r="Q968" i="1"/>
  <c r="O968" i="1"/>
  <c r="E968" i="1"/>
  <c r="U967" i="1"/>
  <c r="T967" i="1"/>
  <c r="S967" i="1"/>
  <c r="Q967" i="1"/>
  <c r="O967" i="1"/>
  <c r="M967" i="1"/>
  <c r="P967" i="1" s="1"/>
  <c r="E967" i="1"/>
  <c r="U966" i="1"/>
  <c r="T966" i="1"/>
  <c r="S966" i="1"/>
  <c r="Q966" i="1"/>
  <c r="O966" i="1"/>
  <c r="E966" i="1"/>
  <c r="U965" i="1"/>
  <c r="T965" i="1"/>
  <c r="S965" i="1"/>
  <c r="Q965" i="1"/>
  <c r="O965" i="1"/>
  <c r="E965" i="1"/>
  <c r="K965" i="1" s="1"/>
  <c r="U964" i="1"/>
  <c r="T964" i="1"/>
  <c r="S964" i="1"/>
  <c r="Q964" i="1"/>
  <c r="O964" i="1"/>
  <c r="N964" i="1"/>
  <c r="E964" i="1"/>
  <c r="U963" i="1"/>
  <c r="T963" i="1"/>
  <c r="S963" i="1"/>
  <c r="Q963" i="1"/>
  <c r="O963" i="1"/>
  <c r="N963" i="1"/>
  <c r="E963" i="1"/>
  <c r="U962" i="1"/>
  <c r="T962" i="1"/>
  <c r="S962" i="1"/>
  <c r="Q962" i="1"/>
  <c r="O962" i="1"/>
  <c r="E962" i="1"/>
  <c r="U961" i="1"/>
  <c r="T961" i="1"/>
  <c r="S961" i="1"/>
  <c r="Q961" i="1"/>
  <c r="O961" i="1"/>
  <c r="E961" i="1"/>
  <c r="U960" i="1"/>
  <c r="T960" i="1"/>
  <c r="S960" i="1"/>
  <c r="Q960" i="1"/>
  <c r="O960" i="1"/>
  <c r="E960" i="1"/>
  <c r="N960" i="1" s="1"/>
  <c r="U959" i="1"/>
  <c r="T959" i="1"/>
  <c r="S959" i="1"/>
  <c r="Q959" i="1"/>
  <c r="O959" i="1"/>
  <c r="N959" i="1"/>
  <c r="L959" i="1"/>
  <c r="E959" i="1"/>
  <c r="K959" i="1" s="1"/>
  <c r="U958" i="1"/>
  <c r="T958" i="1"/>
  <c r="S958" i="1"/>
  <c r="Q958" i="1"/>
  <c r="O958" i="1"/>
  <c r="E958" i="1"/>
  <c r="U957" i="1"/>
  <c r="T957" i="1"/>
  <c r="S957" i="1"/>
  <c r="Q957" i="1"/>
  <c r="O957" i="1"/>
  <c r="E957" i="1"/>
  <c r="U956" i="1"/>
  <c r="T956" i="1"/>
  <c r="S956" i="1"/>
  <c r="Q956" i="1"/>
  <c r="O956" i="1"/>
  <c r="K956" i="1"/>
  <c r="E956" i="1"/>
  <c r="U955" i="1"/>
  <c r="T955" i="1"/>
  <c r="S955" i="1"/>
  <c r="Q955" i="1"/>
  <c r="O955" i="1"/>
  <c r="K955" i="1"/>
  <c r="E955" i="1"/>
  <c r="U954" i="1"/>
  <c r="T954" i="1"/>
  <c r="S954" i="1"/>
  <c r="Q954" i="1"/>
  <c r="O954" i="1"/>
  <c r="E954" i="1"/>
  <c r="U953" i="1"/>
  <c r="T953" i="1"/>
  <c r="S953" i="1"/>
  <c r="Q953" i="1"/>
  <c r="O953" i="1"/>
  <c r="E953" i="1"/>
  <c r="N953" i="1" s="1"/>
  <c r="U952" i="1"/>
  <c r="T952" i="1"/>
  <c r="S952" i="1"/>
  <c r="Q952" i="1"/>
  <c r="O952" i="1"/>
  <c r="E952" i="1"/>
  <c r="M952" i="1" s="1"/>
  <c r="U951" i="1"/>
  <c r="T951" i="1"/>
  <c r="S951" i="1"/>
  <c r="Q951" i="1"/>
  <c r="O951" i="1"/>
  <c r="L951" i="1"/>
  <c r="E951" i="1"/>
  <c r="U950" i="1"/>
  <c r="T950" i="1"/>
  <c r="S950" i="1"/>
  <c r="Q950" i="1"/>
  <c r="O950" i="1"/>
  <c r="E950" i="1"/>
  <c r="U949" i="1"/>
  <c r="T949" i="1"/>
  <c r="S949" i="1"/>
  <c r="Q949" i="1"/>
  <c r="O949" i="1"/>
  <c r="E949" i="1"/>
  <c r="U948" i="1"/>
  <c r="T948" i="1"/>
  <c r="S948" i="1"/>
  <c r="Q948" i="1"/>
  <c r="O948" i="1"/>
  <c r="E948" i="1"/>
  <c r="U947" i="1"/>
  <c r="T947" i="1"/>
  <c r="S947" i="1"/>
  <c r="Q947" i="1"/>
  <c r="O947" i="1"/>
  <c r="E947" i="1"/>
  <c r="U946" i="1"/>
  <c r="T946" i="1"/>
  <c r="S946" i="1"/>
  <c r="Q946" i="1"/>
  <c r="O946" i="1"/>
  <c r="N946" i="1"/>
  <c r="L946" i="1"/>
  <c r="E946" i="1"/>
  <c r="U945" i="1"/>
  <c r="T945" i="1"/>
  <c r="S945" i="1"/>
  <c r="Q945" i="1"/>
  <c r="O945" i="1"/>
  <c r="N945" i="1"/>
  <c r="E945" i="1"/>
  <c r="L945" i="1" s="1"/>
  <c r="U944" i="1"/>
  <c r="T944" i="1"/>
  <c r="S944" i="1"/>
  <c r="Q944" i="1"/>
  <c r="O944" i="1"/>
  <c r="E944" i="1"/>
  <c r="U943" i="1"/>
  <c r="T943" i="1"/>
  <c r="S943" i="1"/>
  <c r="Q943" i="1"/>
  <c r="O943" i="1"/>
  <c r="E943" i="1"/>
  <c r="U942" i="1"/>
  <c r="T942" i="1"/>
  <c r="S942" i="1"/>
  <c r="Q942" i="1"/>
  <c r="O942" i="1"/>
  <c r="M942" i="1"/>
  <c r="K942" i="1"/>
  <c r="E942" i="1"/>
  <c r="U941" i="1"/>
  <c r="T941" i="1"/>
  <c r="S941" i="1"/>
  <c r="Q941" i="1"/>
  <c r="O941" i="1"/>
  <c r="E941" i="1"/>
  <c r="M941" i="1" s="1"/>
  <c r="U940" i="1"/>
  <c r="T940" i="1"/>
  <c r="S940" i="1"/>
  <c r="Q940" i="1"/>
  <c r="O940" i="1"/>
  <c r="R940" i="1" s="1"/>
  <c r="N940" i="1"/>
  <c r="M940" i="1"/>
  <c r="L940" i="1"/>
  <c r="K940" i="1"/>
  <c r="E940" i="1"/>
  <c r="U939" i="1"/>
  <c r="T939" i="1"/>
  <c r="S939" i="1"/>
  <c r="Q939" i="1"/>
  <c r="O939" i="1"/>
  <c r="E939" i="1"/>
  <c r="N939" i="1" s="1"/>
  <c r="U938" i="1"/>
  <c r="T938" i="1"/>
  <c r="S938" i="1"/>
  <c r="Q938" i="1"/>
  <c r="O938" i="1"/>
  <c r="E938" i="1"/>
  <c r="U937" i="1"/>
  <c r="T937" i="1"/>
  <c r="S937" i="1"/>
  <c r="Q937" i="1"/>
  <c r="O937" i="1"/>
  <c r="L937" i="1"/>
  <c r="E937" i="1"/>
  <c r="U936" i="1"/>
  <c r="T936" i="1"/>
  <c r="S936" i="1"/>
  <c r="Q936" i="1"/>
  <c r="O936" i="1"/>
  <c r="E936" i="1"/>
  <c r="U935" i="1"/>
  <c r="T935" i="1"/>
  <c r="S935" i="1"/>
  <c r="Q935" i="1"/>
  <c r="O935" i="1"/>
  <c r="M935" i="1"/>
  <c r="E935" i="1"/>
  <c r="U934" i="1"/>
  <c r="T934" i="1"/>
  <c r="S934" i="1"/>
  <c r="Q934" i="1"/>
  <c r="O934" i="1"/>
  <c r="E934" i="1"/>
  <c r="M934" i="1" s="1"/>
  <c r="R934" i="1" s="1"/>
  <c r="U933" i="1"/>
  <c r="T933" i="1"/>
  <c r="S933" i="1"/>
  <c r="Q933" i="1"/>
  <c r="O933" i="1"/>
  <c r="E933" i="1"/>
  <c r="N933" i="1" s="1"/>
  <c r="U932" i="1"/>
  <c r="T932" i="1"/>
  <c r="S932" i="1"/>
  <c r="Q932" i="1"/>
  <c r="O932" i="1"/>
  <c r="L932" i="1"/>
  <c r="E932" i="1"/>
  <c r="U931" i="1"/>
  <c r="T931" i="1"/>
  <c r="S931" i="1"/>
  <c r="Q931" i="1"/>
  <c r="O931" i="1"/>
  <c r="N931" i="1"/>
  <c r="M931" i="1"/>
  <c r="K931" i="1"/>
  <c r="E931" i="1"/>
  <c r="L931" i="1" s="1"/>
  <c r="U930" i="1"/>
  <c r="T930" i="1"/>
  <c r="S930" i="1"/>
  <c r="Q930" i="1"/>
  <c r="O930" i="1"/>
  <c r="E930" i="1"/>
  <c r="U929" i="1"/>
  <c r="T929" i="1"/>
  <c r="S929" i="1"/>
  <c r="Q929" i="1"/>
  <c r="O929" i="1"/>
  <c r="E929" i="1"/>
  <c r="U928" i="1"/>
  <c r="T928" i="1"/>
  <c r="S928" i="1"/>
  <c r="Q928" i="1"/>
  <c r="O928" i="1"/>
  <c r="E928" i="1"/>
  <c r="U927" i="1"/>
  <c r="T927" i="1"/>
  <c r="S927" i="1"/>
  <c r="Q927" i="1"/>
  <c r="O927" i="1"/>
  <c r="E927" i="1"/>
  <c r="U926" i="1"/>
  <c r="T926" i="1"/>
  <c r="S926" i="1"/>
  <c r="Q926" i="1"/>
  <c r="O926" i="1"/>
  <c r="E926" i="1"/>
  <c r="U925" i="1"/>
  <c r="T925" i="1"/>
  <c r="S925" i="1"/>
  <c r="Q925" i="1"/>
  <c r="O925" i="1"/>
  <c r="E925" i="1"/>
  <c r="N925" i="1" s="1"/>
  <c r="U924" i="1"/>
  <c r="T924" i="1"/>
  <c r="S924" i="1"/>
  <c r="Q924" i="1"/>
  <c r="O924" i="1"/>
  <c r="E924" i="1"/>
  <c r="N924" i="1" s="1"/>
  <c r="U923" i="1"/>
  <c r="T923" i="1"/>
  <c r="S923" i="1"/>
  <c r="Q923" i="1"/>
  <c r="O923" i="1"/>
  <c r="E923" i="1"/>
  <c r="K923" i="1" s="1"/>
  <c r="U922" i="1"/>
  <c r="T922" i="1"/>
  <c r="S922" i="1"/>
  <c r="Q922" i="1"/>
  <c r="O922" i="1"/>
  <c r="N922" i="1"/>
  <c r="M922" i="1"/>
  <c r="L922" i="1"/>
  <c r="E922" i="1"/>
  <c r="K922" i="1" s="1"/>
  <c r="U921" i="1"/>
  <c r="T921" i="1"/>
  <c r="S921" i="1"/>
  <c r="Q921" i="1"/>
  <c r="O921" i="1"/>
  <c r="E921" i="1"/>
  <c r="M921" i="1" s="1"/>
  <c r="U920" i="1"/>
  <c r="T920" i="1"/>
  <c r="S920" i="1"/>
  <c r="Q920" i="1"/>
  <c r="O920" i="1"/>
  <c r="M920" i="1"/>
  <c r="P920" i="1" s="1"/>
  <c r="L920" i="1"/>
  <c r="E920" i="1"/>
  <c r="U919" i="1"/>
  <c r="T919" i="1"/>
  <c r="S919" i="1"/>
  <c r="Q919" i="1"/>
  <c r="O919" i="1"/>
  <c r="E919" i="1"/>
  <c r="N919" i="1" s="1"/>
  <c r="U918" i="1"/>
  <c r="T918" i="1"/>
  <c r="S918" i="1"/>
  <c r="Q918" i="1"/>
  <c r="O918" i="1"/>
  <c r="E918" i="1"/>
  <c r="U917" i="1"/>
  <c r="T917" i="1"/>
  <c r="S917" i="1"/>
  <c r="Q917" i="1"/>
  <c r="O917" i="1"/>
  <c r="E917" i="1"/>
  <c r="U916" i="1"/>
  <c r="T916" i="1"/>
  <c r="S916" i="1"/>
  <c r="Q916" i="1"/>
  <c r="O916" i="1"/>
  <c r="N916" i="1"/>
  <c r="E916" i="1"/>
  <c r="U915" i="1"/>
  <c r="T915" i="1"/>
  <c r="S915" i="1"/>
  <c r="Q915" i="1"/>
  <c r="O915" i="1"/>
  <c r="M915" i="1"/>
  <c r="E915" i="1"/>
  <c r="K915" i="1" s="1"/>
  <c r="U914" i="1"/>
  <c r="T914" i="1"/>
  <c r="S914" i="1"/>
  <c r="Q914" i="1"/>
  <c r="O914" i="1"/>
  <c r="N914" i="1"/>
  <c r="L914" i="1"/>
  <c r="K914" i="1"/>
  <c r="E914" i="1"/>
  <c r="M914" i="1" s="1"/>
  <c r="U913" i="1"/>
  <c r="T913" i="1"/>
  <c r="S913" i="1"/>
  <c r="Q913" i="1"/>
  <c r="O913" i="1"/>
  <c r="E913" i="1"/>
  <c r="N913" i="1" s="1"/>
  <c r="U912" i="1"/>
  <c r="T912" i="1"/>
  <c r="S912" i="1"/>
  <c r="Q912" i="1"/>
  <c r="O912" i="1"/>
  <c r="E912" i="1"/>
  <c r="U911" i="1"/>
  <c r="T911" i="1"/>
  <c r="S911" i="1"/>
  <c r="R911" i="1"/>
  <c r="Q911" i="1"/>
  <c r="O911" i="1"/>
  <c r="N911" i="1"/>
  <c r="M911" i="1"/>
  <c r="E911" i="1"/>
  <c r="L911" i="1" s="1"/>
  <c r="U910" i="1"/>
  <c r="T910" i="1"/>
  <c r="S910" i="1"/>
  <c r="Q910" i="1"/>
  <c r="O910" i="1"/>
  <c r="R910" i="1" s="1"/>
  <c r="M910" i="1"/>
  <c r="L910" i="1"/>
  <c r="E910" i="1"/>
  <c r="U909" i="1"/>
  <c r="T909" i="1"/>
  <c r="S909" i="1"/>
  <c r="Q909" i="1"/>
  <c r="O909" i="1"/>
  <c r="E909" i="1"/>
  <c r="U908" i="1"/>
  <c r="T908" i="1"/>
  <c r="S908" i="1"/>
  <c r="Q908" i="1"/>
  <c r="O908" i="1"/>
  <c r="N908" i="1"/>
  <c r="K908" i="1"/>
  <c r="E908" i="1"/>
  <c r="U907" i="1"/>
  <c r="T907" i="1"/>
  <c r="S907" i="1"/>
  <c r="R907" i="1"/>
  <c r="Q907" i="1"/>
  <c r="O907" i="1"/>
  <c r="N907" i="1"/>
  <c r="E907" i="1"/>
  <c r="M907" i="1" s="1"/>
  <c r="U906" i="1"/>
  <c r="T906" i="1"/>
  <c r="S906" i="1"/>
  <c r="R906" i="1"/>
  <c r="Q906" i="1"/>
  <c r="O906" i="1"/>
  <c r="N906" i="1"/>
  <c r="E906" i="1"/>
  <c r="M906" i="1" s="1"/>
  <c r="U905" i="1"/>
  <c r="T905" i="1"/>
  <c r="S905" i="1"/>
  <c r="Q905" i="1"/>
  <c r="O905" i="1"/>
  <c r="E905" i="1"/>
  <c r="N905" i="1" s="1"/>
  <c r="U904" i="1"/>
  <c r="T904" i="1"/>
  <c r="S904" i="1"/>
  <c r="Q904" i="1"/>
  <c r="O904" i="1"/>
  <c r="E904" i="1"/>
  <c r="U903" i="1"/>
  <c r="T903" i="1"/>
  <c r="S903" i="1"/>
  <c r="Q903" i="1"/>
  <c r="O903" i="1"/>
  <c r="E903" i="1"/>
  <c r="U902" i="1"/>
  <c r="T902" i="1"/>
  <c r="S902" i="1"/>
  <c r="Q902" i="1"/>
  <c r="O902" i="1"/>
  <c r="K902" i="1"/>
  <c r="E902" i="1"/>
  <c r="U901" i="1"/>
  <c r="T901" i="1"/>
  <c r="S901" i="1"/>
  <c r="Q901" i="1"/>
  <c r="O901" i="1"/>
  <c r="N901" i="1"/>
  <c r="M901" i="1"/>
  <c r="E901" i="1"/>
  <c r="L901" i="1" s="1"/>
  <c r="U900" i="1"/>
  <c r="T900" i="1"/>
  <c r="S900" i="1"/>
  <c r="Q900" i="1"/>
  <c r="O900" i="1"/>
  <c r="E900" i="1"/>
  <c r="L900" i="1" s="1"/>
  <c r="U899" i="1"/>
  <c r="T899" i="1"/>
  <c r="S899" i="1"/>
  <c r="Q899" i="1"/>
  <c r="O899" i="1"/>
  <c r="R899" i="1" s="1"/>
  <c r="E899" i="1"/>
  <c r="M899" i="1" s="1"/>
  <c r="U898" i="1"/>
  <c r="T898" i="1"/>
  <c r="S898" i="1"/>
  <c r="Q898" i="1"/>
  <c r="O898" i="1"/>
  <c r="E898" i="1"/>
  <c r="U897" i="1"/>
  <c r="T897" i="1"/>
  <c r="S897" i="1"/>
  <c r="Q897" i="1"/>
  <c r="O897" i="1"/>
  <c r="N897" i="1"/>
  <c r="M897" i="1"/>
  <c r="L897" i="1"/>
  <c r="K897" i="1"/>
  <c r="E897" i="1"/>
  <c r="U896" i="1"/>
  <c r="T896" i="1"/>
  <c r="S896" i="1"/>
  <c r="Q896" i="1"/>
  <c r="O896" i="1"/>
  <c r="E896" i="1"/>
  <c r="M896" i="1" s="1"/>
  <c r="U895" i="1"/>
  <c r="T895" i="1"/>
  <c r="S895" i="1"/>
  <c r="Q895" i="1"/>
  <c r="O895" i="1"/>
  <c r="E895" i="1"/>
  <c r="U894" i="1"/>
  <c r="T894" i="1"/>
  <c r="S894" i="1"/>
  <c r="Q894" i="1"/>
  <c r="O894" i="1"/>
  <c r="E894" i="1"/>
  <c r="U893" i="1"/>
  <c r="T893" i="1"/>
  <c r="S893" i="1"/>
  <c r="Q893" i="1"/>
  <c r="O893" i="1"/>
  <c r="E893" i="1"/>
  <c r="U892" i="1"/>
  <c r="T892" i="1"/>
  <c r="S892" i="1"/>
  <c r="Q892" i="1"/>
  <c r="O892" i="1"/>
  <c r="K892" i="1"/>
  <c r="E892" i="1"/>
  <c r="N892" i="1" s="1"/>
  <c r="U891" i="1"/>
  <c r="T891" i="1"/>
  <c r="S891" i="1"/>
  <c r="Q891" i="1"/>
  <c r="O891" i="1"/>
  <c r="E891" i="1"/>
  <c r="L891" i="1" s="1"/>
  <c r="U890" i="1"/>
  <c r="T890" i="1"/>
  <c r="S890" i="1"/>
  <c r="Q890" i="1"/>
  <c r="O890" i="1"/>
  <c r="E890" i="1"/>
  <c r="N890" i="1" s="1"/>
  <c r="U889" i="1"/>
  <c r="T889" i="1"/>
  <c r="S889" i="1"/>
  <c r="Q889" i="1"/>
  <c r="O889" i="1"/>
  <c r="E889" i="1"/>
  <c r="N889" i="1" s="1"/>
  <c r="U888" i="1"/>
  <c r="T888" i="1"/>
  <c r="S888" i="1"/>
  <c r="Q888" i="1"/>
  <c r="O888" i="1"/>
  <c r="E888" i="1"/>
  <c r="M888" i="1" s="1"/>
  <c r="U887" i="1"/>
  <c r="T887" i="1"/>
  <c r="S887" i="1"/>
  <c r="Q887" i="1"/>
  <c r="O887" i="1"/>
  <c r="E887" i="1"/>
  <c r="U886" i="1"/>
  <c r="T886" i="1"/>
  <c r="S886" i="1"/>
  <c r="Q886" i="1"/>
  <c r="O886" i="1"/>
  <c r="E886" i="1"/>
  <c r="N886" i="1" s="1"/>
  <c r="U885" i="1"/>
  <c r="T885" i="1"/>
  <c r="S885" i="1"/>
  <c r="Q885" i="1"/>
  <c r="O885" i="1"/>
  <c r="E885" i="1"/>
  <c r="U884" i="1"/>
  <c r="T884" i="1"/>
  <c r="S884" i="1"/>
  <c r="Q884" i="1"/>
  <c r="O884" i="1"/>
  <c r="M884" i="1"/>
  <c r="E884" i="1"/>
  <c r="U883" i="1"/>
  <c r="T883" i="1"/>
  <c r="S883" i="1"/>
  <c r="Q883" i="1"/>
  <c r="O883" i="1"/>
  <c r="K883" i="1"/>
  <c r="E883" i="1"/>
  <c r="U882" i="1"/>
  <c r="T882" i="1"/>
  <c r="S882" i="1"/>
  <c r="Q882" i="1"/>
  <c r="O882" i="1"/>
  <c r="N882" i="1"/>
  <c r="L882" i="1"/>
  <c r="K882" i="1"/>
  <c r="E882" i="1"/>
  <c r="M882" i="1" s="1"/>
  <c r="U881" i="1"/>
  <c r="T881" i="1"/>
  <c r="S881" i="1"/>
  <c r="Q881" i="1"/>
  <c r="P881" i="1"/>
  <c r="O881" i="1"/>
  <c r="M881" i="1"/>
  <c r="E881" i="1"/>
  <c r="L881" i="1" s="1"/>
  <c r="U880" i="1"/>
  <c r="T880" i="1"/>
  <c r="S880" i="1"/>
  <c r="Q880" i="1"/>
  <c r="O880" i="1"/>
  <c r="N880" i="1"/>
  <c r="E880" i="1"/>
  <c r="U879" i="1"/>
  <c r="T879" i="1"/>
  <c r="S879" i="1"/>
  <c r="Q879" i="1"/>
  <c r="O879" i="1"/>
  <c r="E879" i="1"/>
  <c r="N879" i="1" s="1"/>
  <c r="U878" i="1"/>
  <c r="T878" i="1"/>
  <c r="S878" i="1"/>
  <c r="Q878" i="1"/>
  <c r="O878" i="1"/>
  <c r="E878" i="1"/>
  <c r="L878" i="1" s="1"/>
  <c r="U877" i="1"/>
  <c r="T877" i="1"/>
  <c r="S877" i="1"/>
  <c r="Q877" i="1"/>
  <c r="O877" i="1"/>
  <c r="E877" i="1"/>
  <c r="L877" i="1" s="1"/>
  <c r="U876" i="1"/>
  <c r="T876" i="1"/>
  <c r="S876" i="1"/>
  <c r="Q876" i="1"/>
  <c r="O876" i="1"/>
  <c r="E876" i="1"/>
  <c r="U875" i="1"/>
  <c r="T875" i="1"/>
  <c r="S875" i="1"/>
  <c r="Q875" i="1"/>
  <c r="O875" i="1"/>
  <c r="M875" i="1"/>
  <c r="K875" i="1"/>
  <c r="E875" i="1"/>
  <c r="N875" i="1" s="1"/>
  <c r="U874" i="1"/>
  <c r="T874" i="1"/>
  <c r="S874" i="1"/>
  <c r="Q874" i="1"/>
  <c r="O874" i="1"/>
  <c r="E874" i="1"/>
  <c r="U873" i="1"/>
  <c r="T873" i="1"/>
  <c r="S873" i="1"/>
  <c r="Q873" i="1"/>
  <c r="O873" i="1"/>
  <c r="E873" i="1"/>
  <c r="U872" i="1"/>
  <c r="T872" i="1"/>
  <c r="S872" i="1"/>
  <c r="Q872" i="1"/>
  <c r="O872" i="1"/>
  <c r="E872" i="1"/>
  <c r="U871" i="1"/>
  <c r="T871" i="1"/>
  <c r="S871" i="1"/>
  <c r="Q871" i="1"/>
  <c r="O871" i="1"/>
  <c r="E871" i="1"/>
  <c r="U870" i="1"/>
  <c r="T870" i="1"/>
  <c r="S870" i="1"/>
  <c r="Q870" i="1"/>
  <c r="O870" i="1"/>
  <c r="E870" i="1"/>
  <c r="U869" i="1"/>
  <c r="T869" i="1"/>
  <c r="S869" i="1"/>
  <c r="Q869" i="1"/>
  <c r="O869" i="1"/>
  <c r="E869" i="1"/>
  <c r="N869" i="1" s="1"/>
  <c r="U868" i="1"/>
  <c r="T868" i="1"/>
  <c r="S868" i="1"/>
  <c r="Q868" i="1"/>
  <c r="O868" i="1"/>
  <c r="N868" i="1"/>
  <c r="E868" i="1"/>
  <c r="U867" i="1"/>
  <c r="T867" i="1"/>
  <c r="S867" i="1"/>
  <c r="Q867" i="1"/>
  <c r="O867" i="1"/>
  <c r="M867" i="1"/>
  <c r="L867" i="1"/>
  <c r="K867" i="1"/>
  <c r="E867" i="1"/>
  <c r="N867" i="1" s="1"/>
  <c r="U866" i="1"/>
  <c r="T866" i="1"/>
  <c r="S866" i="1"/>
  <c r="R866" i="1"/>
  <c r="Q866" i="1"/>
  <c r="O866" i="1"/>
  <c r="E866" i="1"/>
  <c r="M866" i="1" s="1"/>
  <c r="U865" i="1"/>
  <c r="T865" i="1"/>
  <c r="S865" i="1"/>
  <c r="Q865" i="1"/>
  <c r="O865" i="1"/>
  <c r="E865" i="1"/>
  <c r="U864" i="1"/>
  <c r="T864" i="1"/>
  <c r="S864" i="1"/>
  <c r="Q864" i="1"/>
  <c r="O864" i="1"/>
  <c r="E864" i="1"/>
  <c r="K864" i="1" s="1"/>
  <c r="U863" i="1"/>
  <c r="T863" i="1"/>
  <c r="S863" i="1"/>
  <c r="Q863" i="1"/>
  <c r="O863" i="1"/>
  <c r="R863" i="1" s="1"/>
  <c r="N863" i="1"/>
  <c r="L863" i="1"/>
  <c r="E863" i="1"/>
  <c r="M863" i="1" s="1"/>
  <c r="U862" i="1"/>
  <c r="T862" i="1"/>
  <c r="S862" i="1"/>
  <c r="Q862" i="1"/>
  <c r="O862" i="1"/>
  <c r="N862" i="1"/>
  <c r="L862" i="1"/>
  <c r="E862" i="1"/>
  <c r="M862" i="1" s="1"/>
  <c r="P862" i="1" s="1"/>
  <c r="U861" i="1"/>
  <c r="T861" i="1"/>
  <c r="S861" i="1"/>
  <c r="Q861" i="1"/>
  <c r="O861" i="1"/>
  <c r="M861" i="1"/>
  <c r="R861" i="1" s="1"/>
  <c r="E861" i="1"/>
  <c r="K861" i="1" s="1"/>
  <c r="U860" i="1"/>
  <c r="T860" i="1"/>
  <c r="S860" i="1"/>
  <c r="Q860" i="1"/>
  <c r="O860" i="1"/>
  <c r="E860" i="1"/>
  <c r="M860" i="1" s="1"/>
  <c r="U859" i="1"/>
  <c r="T859" i="1"/>
  <c r="S859" i="1"/>
  <c r="Q859" i="1"/>
  <c r="O859" i="1"/>
  <c r="E859" i="1"/>
  <c r="U858" i="1"/>
  <c r="T858" i="1"/>
  <c r="S858" i="1"/>
  <c r="Q858" i="1"/>
  <c r="O858" i="1"/>
  <c r="E858" i="1"/>
  <c r="U857" i="1"/>
  <c r="T857" i="1"/>
  <c r="S857" i="1"/>
  <c r="Q857" i="1"/>
  <c r="O857" i="1"/>
  <c r="E857" i="1"/>
  <c r="U856" i="1"/>
  <c r="T856" i="1"/>
  <c r="S856" i="1"/>
  <c r="Q856" i="1"/>
  <c r="O856" i="1"/>
  <c r="P856" i="1" s="1"/>
  <c r="M856" i="1"/>
  <c r="L856" i="1"/>
  <c r="K856" i="1"/>
  <c r="E856" i="1"/>
  <c r="N856" i="1" s="1"/>
  <c r="U855" i="1"/>
  <c r="T855" i="1"/>
  <c r="S855" i="1"/>
  <c r="Q855" i="1"/>
  <c r="O855" i="1"/>
  <c r="L855" i="1"/>
  <c r="K855" i="1"/>
  <c r="E855" i="1"/>
  <c r="U854" i="1"/>
  <c r="T854" i="1"/>
  <c r="S854" i="1"/>
  <c r="Q854" i="1"/>
  <c r="O854" i="1"/>
  <c r="E854" i="1"/>
  <c r="U853" i="1"/>
  <c r="T853" i="1"/>
  <c r="S853" i="1"/>
  <c r="Q853" i="1"/>
  <c r="O853" i="1"/>
  <c r="E853" i="1"/>
  <c r="L853" i="1" s="1"/>
  <c r="U852" i="1"/>
  <c r="T852" i="1"/>
  <c r="S852" i="1"/>
  <c r="Q852" i="1"/>
  <c r="O852" i="1"/>
  <c r="E852" i="1"/>
  <c r="L852" i="1" s="1"/>
  <c r="U851" i="1"/>
  <c r="T851" i="1"/>
  <c r="S851" i="1"/>
  <c r="Q851" i="1"/>
  <c r="O851" i="1"/>
  <c r="E851" i="1"/>
  <c r="U850" i="1"/>
  <c r="T850" i="1"/>
  <c r="S850" i="1"/>
  <c r="Q850" i="1"/>
  <c r="O850" i="1"/>
  <c r="E850" i="1"/>
  <c r="M850" i="1" s="1"/>
  <c r="U849" i="1"/>
  <c r="T849" i="1"/>
  <c r="S849" i="1"/>
  <c r="Q849" i="1"/>
  <c r="O849" i="1"/>
  <c r="E849" i="1"/>
  <c r="K849" i="1" s="1"/>
  <c r="U848" i="1"/>
  <c r="T848" i="1"/>
  <c r="S848" i="1"/>
  <c r="Q848" i="1"/>
  <c r="O848" i="1"/>
  <c r="E848" i="1"/>
  <c r="U847" i="1"/>
  <c r="T847" i="1"/>
  <c r="S847" i="1"/>
  <c r="Q847" i="1"/>
  <c r="O847" i="1"/>
  <c r="E847" i="1"/>
  <c r="N847" i="1" s="1"/>
  <c r="U846" i="1"/>
  <c r="T846" i="1"/>
  <c r="S846" i="1"/>
  <c r="Q846" i="1"/>
  <c r="O846" i="1"/>
  <c r="E846" i="1"/>
  <c r="U845" i="1"/>
  <c r="T845" i="1"/>
  <c r="S845" i="1"/>
  <c r="Q845" i="1"/>
  <c r="O845" i="1"/>
  <c r="E845" i="1"/>
  <c r="U844" i="1"/>
  <c r="T844" i="1"/>
  <c r="S844" i="1"/>
  <c r="Q844" i="1"/>
  <c r="O844" i="1"/>
  <c r="M844" i="1"/>
  <c r="E844" i="1"/>
  <c r="N844" i="1" s="1"/>
  <c r="U843" i="1"/>
  <c r="T843" i="1"/>
  <c r="S843" i="1"/>
  <c r="Q843" i="1"/>
  <c r="O843" i="1"/>
  <c r="N843" i="1"/>
  <c r="M843" i="1"/>
  <c r="L843" i="1"/>
  <c r="E843" i="1"/>
  <c r="K843" i="1" s="1"/>
  <c r="U842" i="1"/>
  <c r="T842" i="1"/>
  <c r="S842" i="1"/>
  <c r="R842" i="1"/>
  <c r="Q842" i="1"/>
  <c r="P842" i="1"/>
  <c r="O842" i="1"/>
  <c r="M842" i="1"/>
  <c r="E842" i="1"/>
  <c r="K842" i="1" s="1"/>
  <c r="U841" i="1"/>
  <c r="T841" i="1"/>
  <c r="S841" i="1"/>
  <c r="Q841" i="1"/>
  <c r="O841" i="1"/>
  <c r="E841" i="1"/>
  <c r="K841" i="1" s="1"/>
  <c r="U840" i="1"/>
  <c r="T840" i="1"/>
  <c r="S840" i="1"/>
  <c r="Q840" i="1"/>
  <c r="O840" i="1"/>
  <c r="E840" i="1"/>
  <c r="N840" i="1" s="1"/>
  <c r="U839" i="1"/>
  <c r="T839" i="1"/>
  <c r="S839" i="1"/>
  <c r="Q839" i="1"/>
  <c r="O839" i="1"/>
  <c r="K839" i="1"/>
  <c r="E839" i="1"/>
  <c r="N839" i="1" s="1"/>
  <c r="U838" i="1"/>
  <c r="T838" i="1"/>
  <c r="S838" i="1"/>
  <c r="Q838" i="1"/>
  <c r="O838" i="1"/>
  <c r="E838" i="1"/>
  <c r="U837" i="1"/>
  <c r="T837" i="1"/>
  <c r="S837" i="1"/>
  <c r="Q837" i="1"/>
  <c r="O837" i="1"/>
  <c r="N837" i="1"/>
  <c r="M837" i="1"/>
  <c r="L837" i="1"/>
  <c r="K837" i="1"/>
  <c r="E837" i="1"/>
  <c r="U836" i="1"/>
  <c r="T836" i="1"/>
  <c r="S836" i="1"/>
  <c r="Q836" i="1"/>
  <c r="O836" i="1"/>
  <c r="E836" i="1"/>
  <c r="N836" i="1" s="1"/>
  <c r="U835" i="1"/>
  <c r="T835" i="1"/>
  <c r="S835" i="1"/>
  <c r="Q835" i="1"/>
  <c r="O835" i="1"/>
  <c r="E835" i="1"/>
  <c r="N835" i="1" s="1"/>
  <c r="U834" i="1"/>
  <c r="T834" i="1"/>
  <c r="S834" i="1"/>
  <c r="Q834" i="1"/>
  <c r="O834" i="1"/>
  <c r="K834" i="1"/>
  <c r="E834" i="1"/>
  <c r="N834" i="1" s="1"/>
  <c r="U833" i="1"/>
  <c r="T833" i="1"/>
  <c r="S833" i="1"/>
  <c r="Q833" i="1"/>
  <c r="O833" i="1"/>
  <c r="N833" i="1"/>
  <c r="L833" i="1"/>
  <c r="E833" i="1"/>
  <c r="K833" i="1" s="1"/>
  <c r="U832" i="1"/>
  <c r="T832" i="1"/>
  <c r="S832" i="1"/>
  <c r="Q832" i="1"/>
  <c r="O832" i="1"/>
  <c r="N832" i="1"/>
  <c r="M832" i="1"/>
  <c r="E832" i="1"/>
  <c r="U831" i="1"/>
  <c r="T831" i="1"/>
  <c r="S831" i="1"/>
  <c r="Q831" i="1"/>
  <c r="O831" i="1"/>
  <c r="E831" i="1"/>
  <c r="U830" i="1"/>
  <c r="T830" i="1"/>
  <c r="S830" i="1"/>
  <c r="Q830" i="1"/>
  <c r="O830" i="1"/>
  <c r="E830" i="1"/>
  <c r="M830" i="1" s="1"/>
  <c r="U829" i="1"/>
  <c r="T829" i="1"/>
  <c r="S829" i="1"/>
  <c r="Q829" i="1"/>
  <c r="O829" i="1"/>
  <c r="N829" i="1"/>
  <c r="M829" i="1"/>
  <c r="L829" i="1"/>
  <c r="K829" i="1"/>
  <c r="E829" i="1"/>
  <c r="U828" i="1"/>
  <c r="T828" i="1"/>
  <c r="S828" i="1"/>
  <c r="Q828" i="1"/>
  <c r="O828" i="1"/>
  <c r="E828" i="1"/>
  <c r="M828" i="1" s="1"/>
  <c r="U827" i="1"/>
  <c r="T827" i="1"/>
  <c r="S827" i="1"/>
  <c r="Q827" i="1"/>
  <c r="O827" i="1"/>
  <c r="E827" i="1"/>
  <c r="L827" i="1" s="1"/>
  <c r="U826" i="1"/>
  <c r="T826" i="1"/>
  <c r="S826" i="1"/>
  <c r="Q826" i="1"/>
  <c r="O826" i="1"/>
  <c r="E826" i="1"/>
  <c r="U825" i="1"/>
  <c r="T825" i="1"/>
  <c r="S825" i="1"/>
  <c r="Q825" i="1"/>
  <c r="O825" i="1"/>
  <c r="E825" i="1"/>
  <c r="M825" i="1" s="1"/>
  <c r="U824" i="1"/>
  <c r="T824" i="1"/>
  <c r="S824" i="1"/>
  <c r="Q824" i="1"/>
  <c r="O824" i="1"/>
  <c r="E824" i="1"/>
  <c r="U823" i="1"/>
  <c r="T823" i="1"/>
  <c r="S823" i="1"/>
  <c r="Q823" i="1"/>
  <c r="O823" i="1"/>
  <c r="M823" i="1"/>
  <c r="E823" i="1"/>
  <c r="U822" i="1"/>
  <c r="T822" i="1"/>
  <c r="S822" i="1"/>
  <c r="Q822" i="1"/>
  <c r="O822" i="1"/>
  <c r="E822" i="1"/>
  <c r="U821" i="1"/>
  <c r="T821" i="1"/>
  <c r="S821" i="1"/>
  <c r="Q821" i="1"/>
  <c r="O821" i="1"/>
  <c r="E821" i="1"/>
  <c r="U820" i="1"/>
  <c r="T820" i="1"/>
  <c r="S820" i="1"/>
  <c r="Q820" i="1"/>
  <c r="O820" i="1"/>
  <c r="N820" i="1"/>
  <c r="K820" i="1"/>
  <c r="E820" i="1"/>
  <c r="U819" i="1"/>
  <c r="T819" i="1"/>
  <c r="S819" i="1"/>
  <c r="Q819" i="1"/>
  <c r="O819" i="1"/>
  <c r="K819" i="1"/>
  <c r="E819" i="1"/>
  <c r="N819" i="1" s="1"/>
  <c r="U818" i="1"/>
  <c r="T818" i="1"/>
  <c r="S818" i="1"/>
  <c r="Q818" i="1"/>
  <c r="O818" i="1"/>
  <c r="N818" i="1"/>
  <c r="L818" i="1"/>
  <c r="E818" i="1"/>
  <c r="K818" i="1" s="1"/>
  <c r="U817" i="1"/>
  <c r="T817" i="1"/>
  <c r="S817" i="1"/>
  <c r="Q817" i="1"/>
  <c r="O817" i="1"/>
  <c r="E817" i="1"/>
  <c r="U816" i="1"/>
  <c r="T816" i="1"/>
  <c r="S816" i="1"/>
  <c r="Q816" i="1"/>
  <c r="O816" i="1"/>
  <c r="E816" i="1"/>
  <c r="U815" i="1"/>
  <c r="T815" i="1"/>
  <c r="S815" i="1"/>
  <c r="Q815" i="1"/>
  <c r="O815" i="1"/>
  <c r="N815" i="1"/>
  <c r="E815" i="1"/>
  <c r="M815" i="1" s="1"/>
  <c r="U814" i="1"/>
  <c r="T814" i="1"/>
  <c r="S814" i="1"/>
  <c r="Q814" i="1"/>
  <c r="O814" i="1"/>
  <c r="E814" i="1"/>
  <c r="U813" i="1"/>
  <c r="T813" i="1"/>
  <c r="S813" i="1"/>
  <c r="Q813" i="1"/>
  <c r="O813" i="1"/>
  <c r="N813" i="1"/>
  <c r="M813" i="1"/>
  <c r="L813" i="1"/>
  <c r="E813" i="1"/>
  <c r="K813" i="1" s="1"/>
  <c r="U812" i="1"/>
  <c r="T812" i="1"/>
  <c r="S812" i="1"/>
  <c r="Q812" i="1"/>
  <c r="O812" i="1"/>
  <c r="E812" i="1"/>
  <c r="L812" i="1" s="1"/>
  <c r="U811" i="1"/>
  <c r="T811" i="1"/>
  <c r="S811" i="1"/>
  <c r="Q811" i="1"/>
  <c r="O811" i="1"/>
  <c r="E811" i="1"/>
  <c r="N811" i="1" s="1"/>
  <c r="U810" i="1"/>
  <c r="T810" i="1"/>
  <c r="S810" i="1"/>
  <c r="Q810" i="1"/>
  <c r="O810" i="1"/>
  <c r="N810" i="1"/>
  <c r="L810" i="1"/>
  <c r="E810" i="1"/>
  <c r="M810" i="1" s="1"/>
  <c r="U809" i="1"/>
  <c r="T809" i="1"/>
  <c r="S809" i="1"/>
  <c r="Q809" i="1"/>
  <c r="O809" i="1"/>
  <c r="K809" i="1"/>
  <c r="E809" i="1"/>
  <c r="L809" i="1" s="1"/>
  <c r="U808" i="1"/>
  <c r="T808" i="1"/>
  <c r="S808" i="1"/>
  <c r="Q808" i="1"/>
  <c r="O808" i="1"/>
  <c r="N808" i="1"/>
  <c r="M808" i="1"/>
  <c r="L808" i="1"/>
  <c r="E808" i="1"/>
  <c r="K808" i="1" s="1"/>
  <c r="U807" i="1"/>
  <c r="T807" i="1"/>
  <c r="S807" i="1"/>
  <c r="Q807" i="1"/>
  <c r="O807" i="1"/>
  <c r="E807" i="1"/>
  <c r="U806" i="1"/>
  <c r="T806" i="1"/>
  <c r="S806" i="1"/>
  <c r="Q806" i="1"/>
  <c r="O806" i="1"/>
  <c r="E806" i="1"/>
  <c r="N806" i="1" s="1"/>
  <c r="U805" i="1"/>
  <c r="T805" i="1"/>
  <c r="S805" i="1"/>
  <c r="Q805" i="1"/>
  <c r="O805" i="1"/>
  <c r="E805" i="1"/>
  <c r="U804" i="1"/>
  <c r="T804" i="1"/>
  <c r="S804" i="1"/>
  <c r="Q804" i="1"/>
  <c r="O804" i="1"/>
  <c r="E804" i="1"/>
  <c r="U803" i="1"/>
  <c r="T803" i="1"/>
  <c r="S803" i="1"/>
  <c r="Q803" i="1"/>
  <c r="O803" i="1"/>
  <c r="E803" i="1"/>
  <c r="U802" i="1"/>
  <c r="T802" i="1"/>
  <c r="S802" i="1"/>
  <c r="Q802" i="1"/>
  <c r="O802" i="1"/>
  <c r="E802" i="1"/>
  <c r="U801" i="1"/>
  <c r="T801" i="1"/>
  <c r="S801" i="1"/>
  <c r="Q801" i="1"/>
  <c r="O801" i="1"/>
  <c r="E801" i="1"/>
  <c r="U800" i="1"/>
  <c r="T800" i="1"/>
  <c r="S800" i="1"/>
  <c r="Q800" i="1"/>
  <c r="O800" i="1"/>
  <c r="E800" i="1"/>
  <c r="U799" i="1"/>
  <c r="T799" i="1"/>
  <c r="S799" i="1"/>
  <c r="Q799" i="1"/>
  <c r="O799" i="1"/>
  <c r="E799" i="1"/>
  <c r="U798" i="1"/>
  <c r="T798" i="1"/>
  <c r="S798" i="1"/>
  <c r="Q798" i="1"/>
  <c r="O798" i="1"/>
  <c r="R798" i="1" s="1"/>
  <c r="N798" i="1"/>
  <c r="M798" i="1"/>
  <c r="L798" i="1"/>
  <c r="E798" i="1"/>
  <c r="K798" i="1" s="1"/>
  <c r="U797" i="1"/>
  <c r="T797" i="1"/>
  <c r="S797" i="1"/>
  <c r="Q797" i="1"/>
  <c r="O797" i="1"/>
  <c r="E797" i="1"/>
  <c r="U796" i="1"/>
  <c r="T796" i="1"/>
  <c r="S796" i="1"/>
  <c r="Q796" i="1"/>
  <c r="O796" i="1"/>
  <c r="M796" i="1"/>
  <c r="E796" i="1"/>
  <c r="U795" i="1"/>
  <c r="T795" i="1"/>
  <c r="S795" i="1"/>
  <c r="Q795" i="1"/>
  <c r="O795" i="1"/>
  <c r="N795" i="1"/>
  <c r="K795" i="1"/>
  <c r="E795" i="1"/>
  <c r="U794" i="1"/>
  <c r="T794" i="1"/>
  <c r="S794" i="1"/>
  <c r="Q794" i="1"/>
  <c r="O794" i="1"/>
  <c r="E794" i="1"/>
  <c r="U793" i="1"/>
  <c r="T793" i="1"/>
  <c r="S793" i="1"/>
  <c r="Q793" i="1"/>
  <c r="O793" i="1"/>
  <c r="E793" i="1"/>
  <c r="K793" i="1" s="1"/>
  <c r="U792" i="1"/>
  <c r="T792" i="1"/>
  <c r="S792" i="1"/>
  <c r="Q792" i="1"/>
  <c r="O792" i="1"/>
  <c r="L792" i="1"/>
  <c r="E792" i="1"/>
  <c r="K792" i="1" s="1"/>
  <c r="U791" i="1"/>
  <c r="T791" i="1"/>
  <c r="S791" i="1"/>
  <c r="Q791" i="1"/>
  <c r="O791" i="1"/>
  <c r="E791" i="1"/>
  <c r="N791" i="1" s="1"/>
  <c r="U790" i="1"/>
  <c r="T790" i="1"/>
  <c r="S790" i="1"/>
  <c r="Q790" i="1"/>
  <c r="O790" i="1"/>
  <c r="K790" i="1"/>
  <c r="E790" i="1"/>
  <c r="U789" i="1"/>
  <c r="T789" i="1"/>
  <c r="S789" i="1"/>
  <c r="Q789" i="1"/>
  <c r="O789" i="1"/>
  <c r="E789" i="1"/>
  <c r="K789" i="1" s="1"/>
  <c r="U788" i="1"/>
  <c r="T788" i="1"/>
  <c r="S788" i="1"/>
  <c r="Q788" i="1"/>
  <c r="O788" i="1"/>
  <c r="R788" i="1" s="1"/>
  <c r="N788" i="1"/>
  <c r="M788" i="1"/>
  <c r="E788" i="1"/>
  <c r="K788" i="1" s="1"/>
  <c r="U787" i="1"/>
  <c r="T787" i="1"/>
  <c r="S787" i="1"/>
  <c r="Q787" i="1"/>
  <c r="O787" i="1"/>
  <c r="E787" i="1"/>
  <c r="U786" i="1"/>
  <c r="T786" i="1"/>
  <c r="S786" i="1"/>
  <c r="Q786" i="1"/>
  <c r="O786" i="1"/>
  <c r="K786" i="1"/>
  <c r="E786" i="1"/>
  <c r="N786" i="1" s="1"/>
  <c r="U785" i="1"/>
  <c r="T785" i="1"/>
  <c r="S785" i="1"/>
  <c r="Q785" i="1"/>
  <c r="O785" i="1"/>
  <c r="L785" i="1"/>
  <c r="E785" i="1"/>
  <c r="U784" i="1"/>
  <c r="T784" i="1"/>
  <c r="S784" i="1"/>
  <c r="Q784" i="1"/>
  <c r="O784" i="1"/>
  <c r="E784" i="1"/>
  <c r="N784" i="1" s="1"/>
  <c r="U783" i="1"/>
  <c r="T783" i="1"/>
  <c r="S783" i="1"/>
  <c r="Q783" i="1"/>
  <c r="O783" i="1"/>
  <c r="E783" i="1"/>
  <c r="U782" i="1"/>
  <c r="T782" i="1"/>
  <c r="S782" i="1"/>
  <c r="Q782" i="1"/>
  <c r="O782" i="1"/>
  <c r="E782" i="1"/>
  <c r="U781" i="1"/>
  <c r="T781" i="1"/>
  <c r="S781" i="1"/>
  <c r="Q781" i="1"/>
  <c r="O781" i="1"/>
  <c r="M781" i="1"/>
  <c r="R781" i="1" s="1"/>
  <c r="L781" i="1"/>
  <c r="E781" i="1"/>
  <c r="U780" i="1"/>
  <c r="T780" i="1"/>
  <c r="S780" i="1"/>
  <c r="Q780" i="1"/>
  <c r="O780" i="1"/>
  <c r="E780" i="1"/>
  <c r="U779" i="1"/>
  <c r="T779" i="1"/>
  <c r="S779" i="1"/>
  <c r="Q779" i="1"/>
  <c r="P779" i="1"/>
  <c r="O779" i="1"/>
  <c r="R779" i="1" s="1"/>
  <c r="E779" i="1"/>
  <c r="M779" i="1" s="1"/>
  <c r="U778" i="1"/>
  <c r="T778" i="1"/>
  <c r="S778" i="1"/>
  <c r="Q778" i="1"/>
  <c r="O778" i="1"/>
  <c r="E778" i="1"/>
  <c r="U777" i="1"/>
  <c r="T777" i="1"/>
  <c r="S777" i="1"/>
  <c r="Q777" i="1"/>
  <c r="O777" i="1"/>
  <c r="K777" i="1"/>
  <c r="E777" i="1"/>
  <c r="M777" i="1" s="1"/>
  <c r="U776" i="1"/>
  <c r="T776" i="1"/>
  <c r="S776" i="1"/>
  <c r="Q776" i="1"/>
  <c r="O776" i="1"/>
  <c r="E776" i="1"/>
  <c r="M776" i="1" s="1"/>
  <c r="U775" i="1"/>
  <c r="T775" i="1"/>
  <c r="S775" i="1"/>
  <c r="Q775" i="1"/>
  <c r="O775" i="1"/>
  <c r="E775" i="1"/>
  <c r="M775" i="1" s="1"/>
  <c r="U774" i="1"/>
  <c r="T774" i="1"/>
  <c r="S774" i="1"/>
  <c r="Q774" i="1"/>
  <c r="O774" i="1"/>
  <c r="E774" i="1"/>
  <c r="L774" i="1" s="1"/>
  <c r="U773" i="1"/>
  <c r="T773" i="1"/>
  <c r="S773" i="1"/>
  <c r="Q773" i="1"/>
  <c r="O773" i="1"/>
  <c r="N773" i="1"/>
  <c r="M773" i="1"/>
  <c r="E773" i="1"/>
  <c r="U772" i="1"/>
  <c r="T772" i="1"/>
  <c r="S772" i="1"/>
  <c r="Q772" i="1"/>
  <c r="O772" i="1"/>
  <c r="N772" i="1"/>
  <c r="M772" i="1"/>
  <c r="E772" i="1"/>
  <c r="K772" i="1" s="1"/>
  <c r="U771" i="1"/>
  <c r="T771" i="1"/>
  <c r="S771" i="1"/>
  <c r="Q771" i="1"/>
  <c r="O771" i="1"/>
  <c r="E771" i="1"/>
  <c r="U770" i="1"/>
  <c r="T770" i="1"/>
  <c r="S770" i="1"/>
  <c r="Q770" i="1"/>
  <c r="O770" i="1"/>
  <c r="E770" i="1"/>
  <c r="U769" i="1"/>
  <c r="T769" i="1"/>
  <c r="S769" i="1"/>
  <c r="Q769" i="1"/>
  <c r="O769" i="1"/>
  <c r="E769" i="1"/>
  <c r="M769" i="1" s="1"/>
  <c r="U768" i="1"/>
  <c r="T768" i="1"/>
  <c r="S768" i="1"/>
  <c r="Q768" i="1"/>
  <c r="O768" i="1"/>
  <c r="N768" i="1"/>
  <c r="M768" i="1"/>
  <c r="L768" i="1"/>
  <c r="E768" i="1"/>
  <c r="K768" i="1" s="1"/>
  <c r="U767" i="1"/>
  <c r="T767" i="1"/>
  <c r="S767" i="1"/>
  <c r="Q767" i="1"/>
  <c r="O767" i="1"/>
  <c r="E767" i="1"/>
  <c r="L767" i="1" s="1"/>
  <c r="U766" i="1"/>
  <c r="T766" i="1"/>
  <c r="S766" i="1"/>
  <c r="Q766" i="1"/>
  <c r="O766" i="1"/>
  <c r="E766" i="1"/>
  <c r="N766" i="1" s="1"/>
  <c r="U765" i="1"/>
  <c r="T765" i="1"/>
  <c r="S765" i="1"/>
  <c r="Q765" i="1"/>
  <c r="O765" i="1"/>
  <c r="P765" i="1" s="1"/>
  <c r="N765" i="1"/>
  <c r="K765" i="1"/>
  <c r="E765" i="1"/>
  <c r="M765" i="1" s="1"/>
  <c r="U764" i="1"/>
  <c r="T764" i="1"/>
  <c r="S764" i="1"/>
  <c r="Q764" i="1"/>
  <c r="O764" i="1"/>
  <c r="N764" i="1"/>
  <c r="E764" i="1"/>
  <c r="M764" i="1" s="1"/>
  <c r="U763" i="1"/>
  <c r="T763" i="1"/>
  <c r="S763" i="1"/>
  <c r="Q763" i="1"/>
  <c r="O763" i="1"/>
  <c r="E763" i="1"/>
  <c r="K763" i="1" s="1"/>
  <c r="U762" i="1"/>
  <c r="T762" i="1"/>
  <c r="S762" i="1"/>
  <c r="Q762" i="1"/>
  <c r="O762" i="1"/>
  <c r="N762" i="1"/>
  <c r="M762" i="1"/>
  <c r="E762" i="1"/>
  <c r="L762" i="1" s="1"/>
  <c r="U761" i="1"/>
  <c r="T761" i="1"/>
  <c r="S761" i="1"/>
  <c r="Q761" i="1"/>
  <c r="O761" i="1"/>
  <c r="L761" i="1"/>
  <c r="E761" i="1"/>
  <c r="U760" i="1"/>
  <c r="T760" i="1"/>
  <c r="S760" i="1"/>
  <c r="Q760" i="1"/>
  <c r="O760" i="1"/>
  <c r="E760" i="1"/>
  <c r="U759" i="1"/>
  <c r="T759" i="1"/>
  <c r="S759" i="1"/>
  <c r="Q759" i="1"/>
  <c r="O759" i="1"/>
  <c r="E759" i="1"/>
  <c r="L759" i="1" s="1"/>
  <c r="U758" i="1"/>
  <c r="T758" i="1"/>
  <c r="S758" i="1"/>
  <c r="Q758" i="1"/>
  <c r="O758" i="1"/>
  <c r="R758" i="1" s="1"/>
  <c r="N758" i="1"/>
  <c r="M758" i="1"/>
  <c r="L758" i="1"/>
  <c r="E758" i="1"/>
  <c r="K758" i="1" s="1"/>
  <c r="U757" i="1"/>
  <c r="T757" i="1"/>
  <c r="S757" i="1"/>
  <c r="Q757" i="1"/>
  <c r="O757" i="1"/>
  <c r="N757" i="1"/>
  <c r="M757" i="1"/>
  <c r="L757" i="1"/>
  <c r="K757" i="1"/>
  <c r="E757" i="1"/>
  <c r="U756" i="1"/>
  <c r="T756" i="1"/>
  <c r="S756" i="1"/>
  <c r="Q756" i="1"/>
  <c r="O756" i="1"/>
  <c r="K756" i="1"/>
  <c r="E756" i="1"/>
  <c r="U755" i="1"/>
  <c r="T755" i="1"/>
  <c r="S755" i="1"/>
  <c r="Q755" i="1"/>
  <c r="O755" i="1"/>
  <c r="N755" i="1"/>
  <c r="L755" i="1"/>
  <c r="E755" i="1"/>
  <c r="M755" i="1" s="1"/>
  <c r="U754" i="1"/>
  <c r="T754" i="1"/>
  <c r="S754" i="1"/>
  <c r="Q754" i="1"/>
  <c r="O754" i="1"/>
  <c r="E754" i="1"/>
  <c r="N754" i="1" s="1"/>
  <c r="U753" i="1"/>
  <c r="T753" i="1"/>
  <c r="S753" i="1"/>
  <c r="Q753" i="1"/>
  <c r="O753" i="1"/>
  <c r="N753" i="1"/>
  <c r="E753" i="1"/>
  <c r="U752" i="1"/>
  <c r="T752" i="1"/>
  <c r="S752" i="1"/>
  <c r="Q752" i="1"/>
  <c r="O752" i="1"/>
  <c r="E752" i="1"/>
  <c r="U751" i="1"/>
  <c r="T751" i="1"/>
  <c r="S751" i="1"/>
  <c r="Q751" i="1"/>
  <c r="O751" i="1"/>
  <c r="E751" i="1"/>
  <c r="U750" i="1"/>
  <c r="T750" i="1"/>
  <c r="S750" i="1"/>
  <c r="Q750" i="1"/>
  <c r="O750" i="1"/>
  <c r="P750" i="1" s="1"/>
  <c r="N750" i="1"/>
  <c r="L750" i="1"/>
  <c r="K750" i="1"/>
  <c r="E750" i="1"/>
  <c r="M750" i="1" s="1"/>
  <c r="U749" i="1"/>
  <c r="T749" i="1"/>
  <c r="S749" i="1"/>
  <c r="Q749" i="1"/>
  <c r="O749" i="1"/>
  <c r="E749" i="1"/>
  <c r="M749" i="1" s="1"/>
  <c r="U748" i="1"/>
  <c r="T748" i="1"/>
  <c r="S748" i="1"/>
  <c r="Q748" i="1"/>
  <c r="O748" i="1"/>
  <c r="E748" i="1"/>
  <c r="U747" i="1"/>
  <c r="T747" i="1"/>
  <c r="S747" i="1"/>
  <c r="Q747" i="1"/>
  <c r="O747" i="1"/>
  <c r="E747" i="1"/>
  <c r="L747" i="1" s="1"/>
  <c r="U746" i="1"/>
  <c r="T746" i="1"/>
  <c r="S746" i="1"/>
  <c r="Q746" i="1"/>
  <c r="O746" i="1"/>
  <c r="K746" i="1"/>
  <c r="E746" i="1"/>
  <c r="N746" i="1" s="1"/>
  <c r="U745" i="1"/>
  <c r="T745" i="1"/>
  <c r="S745" i="1"/>
  <c r="Q745" i="1"/>
  <c r="O745" i="1"/>
  <c r="N745" i="1"/>
  <c r="L745" i="1"/>
  <c r="E745" i="1"/>
  <c r="U744" i="1"/>
  <c r="T744" i="1"/>
  <c r="S744" i="1"/>
  <c r="Q744" i="1"/>
  <c r="O744" i="1"/>
  <c r="E744" i="1"/>
  <c r="U743" i="1"/>
  <c r="T743" i="1"/>
  <c r="S743" i="1"/>
  <c r="Q743" i="1"/>
  <c r="O743" i="1"/>
  <c r="E743" i="1"/>
  <c r="U742" i="1"/>
  <c r="T742" i="1"/>
  <c r="S742" i="1"/>
  <c r="Q742" i="1"/>
  <c r="O742" i="1"/>
  <c r="E742" i="1"/>
  <c r="N742" i="1" s="1"/>
  <c r="U741" i="1"/>
  <c r="T741" i="1"/>
  <c r="S741" i="1"/>
  <c r="Q741" i="1"/>
  <c r="O741" i="1"/>
  <c r="E741" i="1"/>
  <c r="U740" i="1"/>
  <c r="T740" i="1"/>
  <c r="S740" i="1"/>
  <c r="Q740" i="1"/>
  <c r="O740" i="1"/>
  <c r="E740" i="1"/>
  <c r="U739" i="1"/>
  <c r="T739" i="1"/>
  <c r="S739" i="1"/>
  <c r="Q739" i="1"/>
  <c r="P739" i="1"/>
  <c r="O739" i="1"/>
  <c r="E739" i="1"/>
  <c r="M739" i="1" s="1"/>
  <c r="U738" i="1"/>
  <c r="T738" i="1"/>
  <c r="S738" i="1"/>
  <c r="Q738" i="1"/>
  <c r="O738" i="1"/>
  <c r="N738" i="1"/>
  <c r="M738" i="1"/>
  <c r="L738" i="1"/>
  <c r="E738" i="1"/>
  <c r="K738" i="1" s="1"/>
  <c r="U737" i="1"/>
  <c r="T737" i="1"/>
  <c r="S737" i="1"/>
  <c r="Q737" i="1"/>
  <c r="O737" i="1"/>
  <c r="E737" i="1"/>
  <c r="U736" i="1"/>
  <c r="T736" i="1"/>
  <c r="S736" i="1"/>
  <c r="Q736" i="1"/>
  <c r="O736" i="1"/>
  <c r="M736" i="1"/>
  <c r="R736" i="1" s="1"/>
  <c r="E736" i="1"/>
  <c r="K736" i="1" s="1"/>
  <c r="U735" i="1"/>
  <c r="T735" i="1"/>
  <c r="S735" i="1"/>
  <c r="Q735" i="1"/>
  <c r="O735" i="1"/>
  <c r="P735" i="1" s="1"/>
  <c r="N735" i="1"/>
  <c r="L735" i="1"/>
  <c r="K735" i="1"/>
  <c r="E735" i="1"/>
  <c r="M735" i="1" s="1"/>
  <c r="U734" i="1"/>
  <c r="T734" i="1"/>
  <c r="S734" i="1"/>
  <c r="Q734" i="1"/>
  <c r="O734" i="1"/>
  <c r="E734" i="1"/>
  <c r="U733" i="1"/>
  <c r="T733" i="1"/>
  <c r="S733" i="1"/>
  <c r="Q733" i="1"/>
  <c r="O733" i="1"/>
  <c r="N733" i="1"/>
  <c r="E733" i="1"/>
  <c r="K733" i="1" s="1"/>
  <c r="U732" i="1"/>
  <c r="T732" i="1"/>
  <c r="S732" i="1"/>
  <c r="Q732" i="1"/>
  <c r="O732" i="1"/>
  <c r="N732" i="1"/>
  <c r="L732" i="1"/>
  <c r="E732" i="1"/>
  <c r="U731" i="1"/>
  <c r="T731" i="1"/>
  <c r="S731" i="1"/>
  <c r="Q731" i="1"/>
  <c r="O731" i="1"/>
  <c r="E731" i="1"/>
  <c r="N731" i="1" s="1"/>
  <c r="U730" i="1"/>
  <c r="T730" i="1"/>
  <c r="S730" i="1"/>
  <c r="Q730" i="1"/>
  <c r="O730" i="1"/>
  <c r="N730" i="1"/>
  <c r="L730" i="1"/>
  <c r="K730" i="1"/>
  <c r="E730" i="1"/>
  <c r="M730" i="1" s="1"/>
  <c r="U729" i="1"/>
  <c r="T729" i="1"/>
  <c r="S729" i="1"/>
  <c r="Q729" i="1"/>
  <c r="O729" i="1"/>
  <c r="E729" i="1"/>
  <c r="N729" i="1" s="1"/>
  <c r="U728" i="1"/>
  <c r="T728" i="1"/>
  <c r="S728" i="1"/>
  <c r="Q728" i="1"/>
  <c r="O728" i="1"/>
  <c r="L728" i="1"/>
  <c r="E728" i="1"/>
  <c r="U727" i="1"/>
  <c r="T727" i="1"/>
  <c r="S727" i="1"/>
  <c r="Q727" i="1"/>
  <c r="O727" i="1"/>
  <c r="E727" i="1"/>
  <c r="U726" i="1"/>
  <c r="T726" i="1"/>
  <c r="S726" i="1"/>
  <c r="Q726" i="1"/>
  <c r="O726" i="1"/>
  <c r="M726" i="1"/>
  <c r="K726" i="1"/>
  <c r="E726" i="1"/>
  <c r="N726" i="1" s="1"/>
  <c r="U725" i="1"/>
  <c r="T725" i="1"/>
  <c r="S725" i="1"/>
  <c r="Q725" i="1"/>
  <c r="O725" i="1"/>
  <c r="N725" i="1"/>
  <c r="L725" i="1"/>
  <c r="K725" i="1"/>
  <c r="E725" i="1"/>
  <c r="M725" i="1" s="1"/>
  <c r="U724" i="1"/>
  <c r="T724" i="1"/>
  <c r="S724" i="1"/>
  <c r="Q724" i="1"/>
  <c r="O724" i="1"/>
  <c r="N724" i="1"/>
  <c r="M724" i="1"/>
  <c r="P724" i="1" s="1"/>
  <c r="E724" i="1"/>
  <c r="L724" i="1" s="1"/>
  <c r="U723" i="1"/>
  <c r="T723" i="1"/>
  <c r="S723" i="1"/>
  <c r="Q723" i="1"/>
  <c r="O723" i="1"/>
  <c r="N723" i="1"/>
  <c r="M723" i="1"/>
  <c r="L723" i="1"/>
  <c r="E723" i="1"/>
  <c r="K723" i="1" s="1"/>
  <c r="U722" i="1"/>
  <c r="T722" i="1"/>
  <c r="S722" i="1"/>
  <c r="Q722" i="1"/>
  <c r="O722" i="1"/>
  <c r="E722" i="1"/>
  <c r="N722" i="1" s="1"/>
  <c r="U721" i="1"/>
  <c r="T721" i="1"/>
  <c r="S721" i="1"/>
  <c r="Q721" i="1"/>
  <c r="O721" i="1"/>
  <c r="E721" i="1"/>
  <c r="U720" i="1"/>
  <c r="T720" i="1"/>
  <c r="S720" i="1"/>
  <c r="Q720" i="1"/>
  <c r="O720" i="1"/>
  <c r="R720" i="1" s="1"/>
  <c r="N720" i="1"/>
  <c r="L720" i="1"/>
  <c r="E720" i="1"/>
  <c r="M720" i="1" s="1"/>
  <c r="U719" i="1"/>
  <c r="T719" i="1"/>
  <c r="S719" i="1"/>
  <c r="Q719" i="1"/>
  <c r="O719" i="1"/>
  <c r="N719" i="1"/>
  <c r="L719" i="1"/>
  <c r="E719" i="1"/>
  <c r="M719" i="1" s="1"/>
  <c r="U718" i="1"/>
  <c r="T718" i="1"/>
  <c r="S718" i="1"/>
  <c r="Q718" i="1"/>
  <c r="O718" i="1"/>
  <c r="N718" i="1"/>
  <c r="M718" i="1"/>
  <c r="L718" i="1"/>
  <c r="E718" i="1"/>
  <c r="K718" i="1" s="1"/>
  <c r="U717" i="1"/>
  <c r="T717" i="1"/>
  <c r="S717" i="1"/>
  <c r="Q717" i="1"/>
  <c r="O717" i="1"/>
  <c r="E717" i="1"/>
  <c r="L717" i="1" s="1"/>
  <c r="U716" i="1"/>
  <c r="T716" i="1"/>
  <c r="S716" i="1"/>
  <c r="Q716" i="1"/>
  <c r="O716" i="1"/>
  <c r="E716" i="1"/>
  <c r="U715" i="1"/>
  <c r="T715" i="1"/>
  <c r="S715" i="1"/>
  <c r="Q715" i="1"/>
  <c r="O715" i="1"/>
  <c r="P715" i="1" s="1"/>
  <c r="N715" i="1"/>
  <c r="E715" i="1"/>
  <c r="M715" i="1" s="1"/>
  <c r="U714" i="1"/>
  <c r="T714" i="1"/>
  <c r="S714" i="1"/>
  <c r="Q714" i="1"/>
  <c r="O714" i="1"/>
  <c r="E714" i="1"/>
  <c r="N714" i="1" s="1"/>
  <c r="U713" i="1"/>
  <c r="T713" i="1"/>
  <c r="S713" i="1"/>
  <c r="Q713" i="1"/>
  <c r="O713" i="1"/>
  <c r="E713" i="1"/>
  <c r="U712" i="1"/>
  <c r="T712" i="1"/>
  <c r="S712" i="1"/>
  <c r="Q712" i="1"/>
  <c r="O712" i="1"/>
  <c r="L712" i="1"/>
  <c r="E712" i="1"/>
  <c r="K712" i="1" s="1"/>
  <c r="U711" i="1"/>
  <c r="T711" i="1"/>
  <c r="S711" i="1"/>
  <c r="Q711" i="1"/>
  <c r="O711" i="1"/>
  <c r="E711" i="1"/>
  <c r="U710" i="1"/>
  <c r="T710" i="1"/>
  <c r="S710" i="1"/>
  <c r="Q710" i="1"/>
  <c r="O710" i="1"/>
  <c r="R710" i="1" s="1"/>
  <c r="N710" i="1"/>
  <c r="L710" i="1"/>
  <c r="K710" i="1"/>
  <c r="E710" i="1"/>
  <c r="M710" i="1" s="1"/>
  <c r="U709" i="1"/>
  <c r="T709" i="1"/>
  <c r="S709" i="1"/>
  <c r="Q709" i="1"/>
  <c r="O709" i="1"/>
  <c r="E709" i="1"/>
  <c r="K709" i="1" s="1"/>
  <c r="U708" i="1"/>
  <c r="T708" i="1"/>
  <c r="S708" i="1"/>
  <c r="Q708" i="1"/>
  <c r="O708" i="1"/>
  <c r="N708" i="1"/>
  <c r="M708" i="1"/>
  <c r="R708" i="1" s="1"/>
  <c r="L708" i="1"/>
  <c r="E708" i="1"/>
  <c r="K708" i="1" s="1"/>
  <c r="U707" i="1"/>
  <c r="T707" i="1"/>
  <c r="S707" i="1"/>
  <c r="Q707" i="1"/>
  <c r="O707" i="1"/>
  <c r="E707" i="1"/>
  <c r="U706" i="1"/>
  <c r="T706" i="1"/>
  <c r="S706" i="1"/>
  <c r="Q706" i="1"/>
  <c r="O706" i="1"/>
  <c r="E706" i="1"/>
  <c r="U705" i="1"/>
  <c r="T705" i="1"/>
  <c r="S705" i="1"/>
  <c r="Q705" i="1"/>
  <c r="O705" i="1"/>
  <c r="E705" i="1"/>
  <c r="U704" i="1"/>
  <c r="T704" i="1"/>
  <c r="S704" i="1"/>
  <c r="Q704" i="1"/>
  <c r="O704" i="1"/>
  <c r="E704" i="1"/>
  <c r="U703" i="1"/>
  <c r="T703" i="1"/>
  <c r="S703" i="1"/>
  <c r="Q703" i="1"/>
  <c r="O703" i="1"/>
  <c r="P703" i="1" s="1"/>
  <c r="N703" i="1"/>
  <c r="M703" i="1"/>
  <c r="E703" i="1"/>
  <c r="K703" i="1" s="1"/>
  <c r="U702" i="1"/>
  <c r="T702" i="1"/>
  <c r="S702" i="1"/>
  <c r="Q702" i="1"/>
  <c r="O702" i="1"/>
  <c r="E702" i="1"/>
  <c r="U701" i="1"/>
  <c r="T701" i="1"/>
  <c r="S701" i="1"/>
  <c r="Q701" i="1"/>
  <c r="O701" i="1"/>
  <c r="E701" i="1"/>
  <c r="M701" i="1" s="1"/>
  <c r="R701" i="1" s="1"/>
  <c r="U700" i="1"/>
  <c r="T700" i="1"/>
  <c r="S700" i="1"/>
  <c r="Q700" i="1"/>
  <c r="O700" i="1"/>
  <c r="L700" i="1"/>
  <c r="E700" i="1"/>
  <c r="M700" i="1" s="1"/>
  <c r="U699" i="1"/>
  <c r="T699" i="1"/>
  <c r="S699" i="1"/>
  <c r="Q699" i="1"/>
  <c r="O699" i="1"/>
  <c r="E699" i="1"/>
  <c r="U698" i="1"/>
  <c r="T698" i="1"/>
  <c r="S698" i="1"/>
  <c r="Q698" i="1"/>
  <c r="O698" i="1"/>
  <c r="L698" i="1"/>
  <c r="E698" i="1"/>
  <c r="U697" i="1"/>
  <c r="T697" i="1"/>
  <c r="S697" i="1"/>
  <c r="Q697" i="1"/>
  <c r="O697" i="1"/>
  <c r="E697" i="1"/>
  <c r="N697" i="1" s="1"/>
  <c r="U696" i="1"/>
  <c r="T696" i="1"/>
  <c r="S696" i="1"/>
  <c r="Q696" i="1"/>
  <c r="O696" i="1"/>
  <c r="K696" i="1"/>
  <c r="E696" i="1"/>
  <c r="U695" i="1"/>
  <c r="T695" i="1"/>
  <c r="S695" i="1"/>
  <c r="Q695" i="1"/>
  <c r="O695" i="1"/>
  <c r="R695" i="1" s="1"/>
  <c r="N695" i="1"/>
  <c r="L695" i="1"/>
  <c r="K695" i="1"/>
  <c r="E695" i="1"/>
  <c r="M695" i="1" s="1"/>
  <c r="U694" i="1"/>
  <c r="T694" i="1"/>
  <c r="S694" i="1"/>
  <c r="Q694" i="1"/>
  <c r="O694" i="1"/>
  <c r="E694" i="1"/>
  <c r="U693" i="1"/>
  <c r="T693" i="1"/>
  <c r="S693" i="1"/>
  <c r="Q693" i="1"/>
  <c r="O693" i="1"/>
  <c r="E693" i="1"/>
  <c r="K693" i="1" s="1"/>
  <c r="U692" i="1"/>
  <c r="T692" i="1"/>
  <c r="S692" i="1"/>
  <c r="Q692" i="1"/>
  <c r="O692" i="1"/>
  <c r="E692" i="1"/>
  <c r="K692" i="1" s="1"/>
  <c r="U691" i="1"/>
  <c r="T691" i="1"/>
  <c r="S691" i="1"/>
  <c r="Q691" i="1"/>
  <c r="O691" i="1"/>
  <c r="E691" i="1"/>
  <c r="N691" i="1" s="1"/>
  <c r="U690" i="1"/>
  <c r="T690" i="1"/>
  <c r="S690" i="1"/>
  <c r="Q690" i="1"/>
  <c r="O690" i="1"/>
  <c r="E690" i="1"/>
  <c r="U689" i="1"/>
  <c r="T689" i="1"/>
  <c r="S689" i="1"/>
  <c r="Q689" i="1"/>
  <c r="O689" i="1"/>
  <c r="E689" i="1"/>
  <c r="U688" i="1"/>
  <c r="T688" i="1"/>
  <c r="S688" i="1"/>
  <c r="Q688" i="1"/>
  <c r="O688" i="1"/>
  <c r="E688" i="1"/>
  <c r="U687" i="1"/>
  <c r="T687" i="1"/>
  <c r="S687" i="1"/>
  <c r="Q687" i="1"/>
  <c r="O687" i="1"/>
  <c r="E687" i="1"/>
  <c r="U686" i="1"/>
  <c r="T686" i="1"/>
  <c r="S686" i="1"/>
  <c r="Q686" i="1"/>
  <c r="O686" i="1"/>
  <c r="E686" i="1"/>
  <c r="U685" i="1"/>
  <c r="T685" i="1"/>
  <c r="S685" i="1"/>
  <c r="Q685" i="1"/>
  <c r="O685" i="1"/>
  <c r="N685" i="1"/>
  <c r="L685" i="1"/>
  <c r="K685" i="1"/>
  <c r="E685" i="1"/>
  <c r="M685" i="1" s="1"/>
  <c r="P685" i="1" s="1"/>
  <c r="U684" i="1"/>
  <c r="T684" i="1"/>
  <c r="S684" i="1"/>
  <c r="Q684" i="1"/>
  <c r="O684" i="1"/>
  <c r="E684" i="1"/>
  <c r="N684" i="1" s="1"/>
  <c r="U683" i="1"/>
  <c r="T683" i="1"/>
  <c r="S683" i="1"/>
  <c r="Q683" i="1"/>
  <c r="O683" i="1"/>
  <c r="E683" i="1"/>
  <c r="K683" i="1" s="1"/>
  <c r="U682" i="1"/>
  <c r="T682" i="1"/>
  <c r="S682" i="1"/>
  <c r="Q682" i="1"/>
  <c r="O682" i="1"/>
  <c r="E682" i="1"/>
  <c r="M682" i="1" s="1"/>
  <c r="R682" i="1" s="1"/>
  <c r="U681" i="1"/>
  <c r="T681" i="1"/>
  <c r="S681" i="1"/>
  <c r="Q681" i="1"/>
  <c r="O681" i="1"/>
  <c r="E681" i="1"/>
  <c r="U680" i="1"/>
  <c r="T680" i="1"/>
  <c r="S680" i="1"/>
  <c r="Q680" i="1"/>
  <c r="O680" i="1"/>
  <c r="E680" i="1"/>
  <c r="U679" i="1"/>
  <c r="T679" i="1"/>
  <c r="S679" i="1"/>
  <c r="Q679" i="1"/>
  <c r="O679" i="1"/>
  <c r="E679" i="1"/>
  <c r="K679" i="1" s="1"/>
  <c r="U678" i="1"/>
  <c r="T678" i="1"/>
  <c r="S678" i="1"/>
  <c r="Q678" i="1"/>
  <c r="O678" i="1"/>
  <c r="E678" i="1"/>
  <c r="U677" i="1"/>
  <c r="T677" i="1"/>
  <c r="S677" i="1"/>
  <c r="Q677" i="1"/>
  <c r="O677" i="1"/>
  <c r="K677" i="1"/>
  <c r="E677" i="1"/>
  <c r="U676" i="1"/>
  <c r="T676" i="1"/>
  <c r="S676" i="1"/>
  <c r="Q676" i="1"/>
  <c r="O676" i="1"/>
  <c r="K676" i="1"/>
  <c r="E676" i="1"/>
  <c r="U675" i="1"/>
  <c r="T675" i="1"/>
  <c r="S675" i="1"/>
  <c r="Q675" i="1"/>
  <c r="O675" i="1"/>
  <c r="N675" i="1"/>
  <c r="L675" i="1"/>
  <c r="K675" i="1"/>
  <c r="E675" i="1"/>
  <c r="M675" i="1" s="1"/>
  <c r="U674" i="1"/>
  <c r="T674" i="1"/>
  <c r="S674" i="1"/>
  <c r="Q674" i="1"/>
  <c r="O674" i="1"/>
  <c r="K674" i="1"/>
  <c r="E674" i="1"/>
  <c r="N674" i="1" s="1"/>
  <c r="U673" i="1"/>
  <c r="T673" i="1"/>
  <c r="S673" i="1"/>
  <c r="Q673" i="1"/>
  <c r="O673" i="1"/>
  <c r="E673" i="1"/>
  <c r="U672" i="1"/>
  <c r="T672" i="1"/>
  <c r="S672" i="1"/>
  <c r="Q672" i="1"/>
  <c r="O672" i="1"/>
  <c r="E672" i="1"/>
  <c r="K672" i="1" s="1"/>
  <c r="U671" i="1"/>
  <c r="T671" i="1"/>
  <c r="S671" i="1"/>
  <c r="Q671" i="1"/>
  <c r="O671" i="1"/>
  <c r="E671" i="1"/>
  <c r="U670" i="1"/>
  <c r="T670" i="1"/>
  <c r="S670" i="1"/>
  <c r="Q670" i="1"/>
  <c r="O670" i="1"/>
  <c r="N670" i="1"/>
  <c r="L670" i="1"/>
  <c r="E670" i="1"/>
  <c r="M670" i="1" s="1"/>
  <c r="U669" i="1"/>
  <c r="T669" i="1"/>
  <c r="S669" i="1"/>
  <c r="Q669" i="1"/>
  <c r="O669" i="1"/>
  <c r="N669" i="1"/>
  <c r="M669" i="1"/>
  <c r="E669" i="1"/>
  <c r="K669" i="1" s="1"/>
  <c r="U668" i="1"/>
  <c r="T668" i="1"/>
  <c r="S668" i="1"/>
  <c r="Q668" i="1"/>
  <c r="O668" i="1"/>
  <c r="E668" i="1"/>
  <c r="U667" i="1"/>
  <c r="T667" i="1"/>
  <c r="S667" i="1"/>
  <c r="Q667" i="1"/>
  <c r="O667" i="1"/>
  <c r="E667" i="1"/>
  <c r="L667" i="1" s="1"/>
  <c r="U666" i="1"/>
  <c r="T666" i="1"/>
  <c r="S666" i="1"/>
  <c r="Q666" i="1"/>
  <c r="O666" i="1"/>
  <c r="E666" i="1"/>
  <c r="N666" i="1" s="1"/>
  <c r="U665" i="1"/>
  <c r="T665" i="1"/>
  <c r="S665" i="1"/>
  <c r="Q665" i="1"/>
  <c r="O665" i="1"/>
  <c r="K665" i="1"/>
  <c r="E665" i="1"/>
  <c r="U664" i="1"/>
  <c r="T664" i="1"/>
  <c r="S664" i="1"/>
  <c r="Q664" i="1"/>
  <c r="O664" i="1"/>
  <c r="E664" i="1"/>
  <c r="K664" i="1" s="1"/>
  <c r="U663" i="1"/>
  <c r="T663" i="1"/>
  <c r="S663" i="1"/>
  <c r="Q663" i="1"/>
  <c r="O663" i="1"/>
  <c r="E663" i="1"/>
  <c r="U662" i="1"/>
  <c r="T662" i="1"/>
  <c r="S662" i="1"/>
  <c r="Q662" i="1"/>
  <c r="O662" i="1"/>
  <c r="E662" i="1"/>
  <c r="M662" i="1" s="1"/>
  <c r="U661" i="1"/>
  <c r="T661" i="1"/>
  <c r="S661" i="1"/>
  <c r="Q661" i="1"/>
  <c r="O661" i="1"/>
  <c r="E661" i="1"/>
  <c r="U660" i="1"/>
  <c r="T660" i="1"/>
  <c r="S660" i="1"/>
  <c r="Q660" i="1"/>
  <c r="O660" i="1"/>
  <c r="E660" i="1"/>
  <c r="U659" i="1"/>
  <c r="T659" i="1"/>
  <c r="S659" i="1"/>
  <c r="Q659" i="1"/>
  <c r="O659" i="1"/>
  <c r="E659" i="1"/>
  <c r="U658" i="1"/>
  <c r="T658" i="1"/>
  <c r="S658" i="1"/>
  <c r="Q658" i="1"/>
  <c r="O658" i="1"/>
  <c r="M658" i="1"/>
  <c r="R658" i="1" s="1"/>
  <c r="E658" i="1"/>
  <c r="U657" i="1"/>
  <c r="T657" i="1"/>
  <c r="S657" i="1"/>
  <c r="Q657" i="1"/>
  <c r="O657" i="1"/>
  <c r="E657" i="1"/>
  <c r="N657" i="1" s="1"/>
  <c r="U656" i="1"/>
  <c r="T656" i="1"/>
  <c r="S656" i="1"/>
  <c r="Q656" i="1"/>
  <c r="O656" i="1"/>
  <c r="E656" i="1"/>
  <c r="U655" i="1"/>
  <c r="T655" i="1"/>
  <c r="S655" i="1"/>
  <c r="Q655" i="1"/>
  <c r="O655" i="1"/>
  <c r="E655" i="1"/>
  <c r="M655" i="1" s="1"/>
  <c r="P655" i="1" s="1"/>
  <c r="U654" i="1"/>
  <c r="T654" i="1"/>
  <c r="S654" i="1"/>
  <c r="Q654" i="1"/>
  <c r="O654" i="1"/>
  <c r="E654" i="1"/>
  <c r="N654" i="1" s="1"/>
  <c r="U653" i="1"/>
  <c r="T653" i="1"/>
  <c r="S653" i="1"/>
  <c r="Q653" i="1"/>
  <c r="O653" i="1"/>
  <c r="E653" i="1"/>
  <c r="U652" i="1"/>
  <c r="T652" i="1"/>
  <c r="S652" i="1"/>
  <c r="Q652" i="1"/>
  <c r="O652" i="1"/>
  <c r="E652" i="1"/>
  <c r="K652" i="1" s="1"/>
  <c r="U651" i="1"/>
  <c r="T651" i="1"/>
  <c r="S651" i="1"/>
  <c r="Q651" i="1"/>
  <c r="O651" i="1"/>
  <c r="E651" i="1"/>
  <c r="U650" i="1"/>
  <c r="T650" i="1"/>
  <c r="S650" i="1"/>
  <c r="Q650" i="1"/>
  <c r="O650" i="1"/>
  <c r="E650" i="1"/>
  <c r="M650" i="1" s="1"/>
  <c r="U649" i="1"/>
  <c r="T649" i="1"/>
  <c r="S649" i="1"/>
  <c r="Q649" i="1"/>
  <c r="O649" i="1"/>
  <c r="L649" i="1"/>
  <c r="K649" i="1"/>
  <c r="E649" i="1"/>
  <c r="U648" i="1"/>
  <c r="T648" i="1"/>
  <c r="S648" i="1"/>
  <c r="R648" i="1"/>
  <c r="Q648" i="1"/>
  <c r="P648" i="1"/>
  <c r="O648" i="1"/>
  <c r="N648" i="1"/>
  <c r="M648" i="1"/>
  <c r="L648" i="1"/>
  <c r="E648" i="1"/>
  <c r="K648" i="1" s="1"/>
  <c r="U647" i="1"/>
  <c r="T647" i="1"/>
  <c r="S647" i="1"/>
  <c r="Q647" i="1"/>
  <c r="O647" i="1"/>
  <c r="N647" i="1"/>
  <c r="M647" i="1"/>
  <c r="K647" i="1"/>
  <c r="E647" i="1"/>
  <c r="L647" i="1" s="1"/>
  <c r="U646" i="1"/>
  <c r="T646" i="1"/>
  <c r="S646" i="1"/>
  <c r="Q646" i="1"/>
  <c r="O646" i="1"/>
  <c r="L646" i="1"/>
  <c r="E646" i="1"/>
  <c r="N646" i="1" s="1"/>
  <c r="U645" i="1"/>
  <c r="T645" i="1"/>
  <c r="S645" i="1"/>
  <c r="Q645" i="1"/>
  <c r="O645" i="1"/>
  <c r="N645" i="1"/>
  <c r="L645" i="1"/>
  <c r="E645" i="1"/>
  <c r="M645" i="1" s="1"/>
  <c r="U644" i="1"/>
  <c r="T644" i="1"/>
  <c r="S644" i="1"/>
  <c r="Q644" i="1"/>
  <c r="O644" i="1"/>
  <c r="E644" i="1"/>
  <c r="U643" i="1"/>
  <c r="T643" i="1"/>
  <c r="S643" i="1"/>
  <c r="Q643" i="1"/>
  <c r="O643" i="1"/>
  <c r="E643" i="1"/>
  <c r="U642" i="1"/>
  <c r="T642" i="1"/>
  <c r="S642" i="1"/>
  <c r="Q642" i="1"/>
  <c r="O642" i="1"/>
  <c r="E642" i="1"/>
  <c r="N642" i="1" s="1"/>
  <c r="U641" i="1"/>
  <c r="T641" i="1"/>
  <c r="S641" i="1"/>
  <c r="Q641" i="1"/>
  <c r="O641" i="1"/>
  <c r="M641" i="1"/>
  <c r="R641" i="1" s="1"/>
  <c r="E641" i="1"/>
  <c r="U640" i="1"/>
  <c r="T640" i="1"/>
  <c r="S640" i="1"/>
  <c r="Q640" i="1"/>
  <c r="O640" i="1"/>
  <c r="E640" i="1"/>
  <c r="U639" i="1"/>
  <c r="T639" i="1"/>
  <c r="S639" i="1"/>
  <c r="Q639" i="1"/>
  <c r="O639" i="1"/>
  <c r="E639" i="1"/>
  <c r="N639" i="1" s="1"/>
  <c r="U638" i="1"/>
  <c r="T638" i="1"/>
  <c r="S638" i="1"/>
  <c r="Q638" i="1"/>
  <c r="O638" i="1"/>
  <c r="E638" i="1"/>
  <c r="U637" i="1"/>
  <c r="T637" i="1"/>
  <c r="S637" i="1"/>
  <c r="Q637" i="1"/>
  <c r="O637" i="1"/>
  <c r="M637" i="1"/>
  <c r="R637" i="1" s="1"/>
  <c r="L637" i="1"/>
  <c r="E637" i="1"/>
  <c r="U636" i="1"/>
  <c r="T636" i="1"/>
  <c r="S636" i="1"/>
  <c r="Q636" i="1"/>
  <c r="O636" i="1"/>
  <c r="K636" i="1"/>
  <c r="E636" i="1"/>
  <c r="U635" i="1"/>
  <c r="T635" i="1"/>
  <c r="S635" i="1"/>
  <c r="Q635" i="1"/>
  <c r="O635" i="1"/>
  <c r="N635" i="1"/>
  <c r="E635" i="1"/>
  <c r="M635" i="1" s="1"/>
  <c r="U634" i="1"/>
  <c r="T634" i="1"/>
  <c r="S634" i="1"/>
  <c r="Q634" i="1"/>
  <c r="O634" i="1"/>
  <c r="E634" i="1"/>
  <c r="N634" i="1" s="1"/>
  <c r="U633" i="1"/>
  <c r="T633" i="1"/>
  <c r="S633" i="1"/>
  <c r="Q633" i="1"/>
  <c r="O633" i="1"/>
  <c r="E633" i="1"/>
  <c r="K633" i="1" s="1"/>
  <c r="U632" i="1"/>
  <c r="T632" i="1"/>
  <c r="S632" i="1"/>
  <c r="Q632" i="1"/>
  <c r="O632" i="1"/>
  <c r="E632" i="1"/>
  <c r="U631" i="1"/>
  <c r="T631" i="1"/>
  <c r="S631" i="1"/>
  <c r="Q631" i="1"/>
  <c r="O631" i="1"/>
  <c r="M631" i="1"/>
  <c r="R631" i="1" s="1"/>
  <c r="E631" i="1"/>
  <c r="N631" i="1" s="1"/>
  <c r="U630" i="1"/>
  <c r="T630" i="1"/>
  <c r="S630" i="1"/>
  <c r="Q630" i="1"/>
  <c r="O630" i="1"/>
  <c r="R630" i="1" s="1"/>
  <c r="N630" i="1"/>
  <c r="L630" i="1"/>
  <c r="E630" i="1"/>
  <c r="M630" i="1" s="1"/>
  <c r="U629" i="1"/>
  <c r="T629" i="1"/>
  <c r="S629" i="1"/>
  <c r="Q629" i="1"/>
  <c r="O629" i="1"/>
  <c r="E629" i="1"/>
  <c r="U628" i="1"/>
  <c r="T628" i="1"/>
  <c r="S628" i="1"/>
  <c r="Q628" i="1"/>
  <c r="O628" i="1"/>
  <c r="N628" i="1"/>
  <c r="M628" i="1"/>
  <c r="L628" i="1"/>
  <c r="E628" i="1"/>
  <c r="K628" i="1" s="1"/>
  <c r="U627" i="1"/>
  <c r="T627" i="1"/>
  <c r="S627" i="1"/>
  <c r="Q627" i="1"/>
  <c r="O627" i="1"/>
  <c r="N627" i="1"/>
  <c r="E627" i="1"/>
  <c r="L627" i="1" s="1"/>
  <c r="U626" i="1"/>
  <c r="T626" i="1"/>
  <c r="S626" i="1"/>
  <c r="Q626" i="1"/>
  <c r="O626" i="1"/>
  <c r="E626" i="1"/>
  <c r="U625" i="1"/>
  <c r="T625" i="1"/>
  <c r="S625" i="1"/>
  <c r="R625" i="1"/>
  <c r="Q625" i="1"/>
  <c r="O625" i="1"/>
  <c r="P625" i="1" s="1"/>
  <c r="N625" i="1"/>
  <c r="L625" i="1"/>
  <c r="E625" i="1"/>
  <c r="M625" i="1" s="1"/>
  <c r="U624" i="1"/>
  <c r="T624" i="1"/>
  <c r="S624" i="1"/>
  <c r="Q624" i="1"/>
  <c r="O624" i="1"/>
  <c r="E624" i="1"/>
  <c r="M624" i="1" s="1"/>
  <c r="U623" i="1"/>
  <c r="T623" i="1"/>
  <c r="S623" i="1"/>
  <c r="Q623" i="1"/>
  <c r="O623" i="1"/>
  <c r="N623" i="1"/>
  <c r="L623" i="1"/>
  <c r="E623" i="1"/>
  <c r="K623" i="1" s="1"/>
  <c r="U622" i="1"/>
  <c r="T622" i="1"/>
  <c r="S622" i="1"/>
  <c r="Q622" i="1"/>
  <c r="O622" i="1"/>
  <c r="N622" i="1"/>
  <c r="M622" i="1"/>
  <c r="K622" i="1"/>
  <c r="E622" i="1"/>
  <c r="L622" i="1" s="1"/>
  <c r="U621" i="1"/>
  <c r="T621" i="1"/>
  <c r="S621" i="1"/>
  <c r="Q621" i="1"/>
  <c r="O621" i="1"/>
  <c r="E621" i="1"/>
  <c r="U620" i="1"/>
  <c r="T620" i="1"/>
  <c r="S620" i="1"/>
  <c r="Q620" i="1"/>
  <c r="O620" i="1"/>
  <c r="N620" i="1"/>
  <c r="E620" i="1"/>
  <c r="M620" i="1" s="1"/>
  <c r="U619" i="1"/>
  <c r="T619" i="1"/>
  <c r="S619" i="1"/>
  <c r="Q619" i="1"/>
  <c r="O619" i="1"/>
  <c r="K619" i="1"/>
  <c r="E619" i="1"/>
  <c r="M619" i="1" s="1"/>
  <c r="U618" i="1"/>
  <c r="T618" i="1"/>
  <c r="S618" i="1"/>
  <c r="Q618" i="1"/>
  <c r="O618" i="1"/>
  <c r="N618" i="1"/>
  <c r="M618" i="1"/>
  <c r="L618" i="1"/>
  <c r="E618" i="1"/>
  <c r="K618" i="1" s="1"/>
  <c r="U617" i="1"/>
  <c r="T617" i="1"/>
  <c r="S617" i="1"/>
  <c r="Q617" i="1"/>
  <c r="O617" i="1"/>
  <c r="E617" i="1"/>
  <c r="U616" i="1"/>
  <c r="T616" i="1"/>
  <c r="S616" i="1"/>
  <c r="Q616" i="1"/>
  <c r="O616" i="1"/>
  <c r="E616" i="1"/>
  <c r="K616" i="1" s="1"/>
  <c r="U615" i="1"/>
  <c r="T615" i="1"/>
  <c r="S615" i="1"/>
  <c r="Q615" i="1"/>
  <c r="O615" i="1"/>
  <c r="N615" i="1"/>
  <c r="L615" i="1"/>
  <c r="E615" i="1"/>
  <c r="M615" i="1" s="1"/>
  <c r="U614" i="1"/>
  <c r="T614" i="1"/>
  <c r="S614" i="1"/>
  <c r="Q614" i="1"/>
  <c r="O614" i="1"/>
  <c r="M614" i="1"/>
  <c r="L614" i="1"/>
  <c r="K614" i="1"/>
  <c r="E614" i="1"/>
  <c r="N614" i="1" s="1"/>
  <c r="U613" i="1"/>
  <c r="T613" i="1"/>
  <c r="S613" i="1"/>
  <c r="Q613" i="1"/>
  <c r="O613" i="1"/>
  <c r="R613" i="1" s="1"/>
  <c r="N613" i="1"/>
  <c r="M613" i="1"/>
  <c r="L613" i="1"/>
  <c r="E613" i="1"/>
  <c r="K613" i="1" s="1"/>
  <c r="U612" i="1"/>
  <c r="T612" i="1"/>
  <c r="S612" i="1"/>
  <c r="Q612" i="1"/>
  <c r="O612" i="1"/>
  <c r="E612" i="1"/>
  <c r="U611" i="1"/>
  <c r="T611" i="1"/>
  <c r="S611" i="1"/>
  <c r="Q611" i="1"/>
  <c r="O611" i="1"/>
  <c r="E611" i="1"/>
  <c r="U610" i="1"/>
  <c r="T610" i="1"/>
  <c r="S610" i="1"/>
  <c r="R610" i="1"/>
  <c r="Q610" i="1"/>
  <c r="O610" i="1"/>
  <c r="P610" i="1" s="1"/>
  <c r="N610" i="1"/>
  <c r="E610" i="1"/>
  <c r="M610" i="1" s="1"/>
  <c r="U609" i="1"/>
  <c r="T609" i="1"/>
  <c r="S609" i="1"/>
  <c r="Q609" i="1"/>
  <c r="O609" i="1"/>
  <c r="N609" i="1"/>
  <c r="M609" i="1"/>
  <c r="P609" i="1" s="1"/>
  <c r="L609" i="1"/>
  <c r="K609" i="1"/>
  <c r="E609" i="1"/>
  <c r="U608" i="1"/>
  <c r="T608" i="1"/>
  <c r="S608" i="1"/>
  <c r="Q608" i="1"/>
  <c r="O608" i="1"/>
  <c r="N608" i="1"/>
  <c r="E608" i="1"/>
  <c r="K608" i="1" s="1"/>
  <c r="U607" i="1"/>
  <c r="T607" i="1"/>
  <c r="S607" i="1"/>
  <c r="Q607" i="1"/>
  <c r="O607" i="1"/>
  <c r="E607" i="1"/>
  <c r="U606" i="1"/>
  <c r="T606" i="1"/>
  <c r="S606" i="1"/>
  <c r="Q606" i="1"/>
  <c r="O606" i="1"/>
  <c r="E606" i="1"/>
  <c r="N606" i="1" s="1"/>
  <c r="U605" i="1"/>
  <c r="T605" i="1"/>
  <c r="S605" i="1"/>
  <c r="Q605" i="1"/>
  <c r="O605" i="1"/>
  <c r="E605" i="1"/>
  <c r="U604" i="1"/>
  <c r="T604" i="1"/>
  <c r="S604" i="1"/>
  <c r="Q604" i="1"/>
  <c r="O604" i="1"/>
  <c r="E604" i="1"/>
  <c r="N604" i="1" s="1"/>
  <c r="U603" i="1"/>
  <c r="T603" i="1"/>
  <c r="S603" i="1"/>
  <c r="Q603" i="1"/>
  <c r="O603" i="1"/>
  <c r="N603" i="1"/>
  <c r="E603" i="1"/>
  <c r="U602" i="1"/>
  <c r="T602" i="1"/>
  <c r="S602" i="1"/>
  <c r="Q602" i="1"/>
  <c r="O602" i="1"/>
  <c r="E602" i="1"/>
  <c r="U601" i="1"/>
  <c r="T601" i="1"/>
  <c r="S601" i="1"/>
  <c r="Q601" i="1"/>
  <c r="O601" i="1"/>
  <c r="E601" i="1"/>
  <c r="M601" i="1" s="1"/>
  <c r="U600" i="1"/>
  <c r="T600" i="1"/>
  <c r="S600" i="1"/>
  <c r="Q600" i="1"/>
  <c r="O600" i="1"/>
  <c r="N600" i="1"/>
  <c r="L600" i="1"/>
  <c r="K600" i="1"/>
  <c r="E600" i="1"/>
  <c r="M600" i="1" s="1"/>
  <c r="U599" i="1"/>
  <c r="T599" i="1"/>
  <c r="S599" i="1"/>
  <c r="Q599" i="1"/>
  <c r="O599" i="1"/>
  <c r="N599" i="1"/>
  <c r="K599" i="1"/>
  <c r="E599" i="1"/>
  <c r="M599" i="1" s="1"/>
  <c r="U598" i="1"/>
  <c r="T598" i="1"/>
  <c r="S598" i="1"/>
  <c r="Q598" i="1"/>
  <c r="O598" i="1"/>
  <c r="N598" i="1"/>
  <c r="M598" i="1"/>
  <c r="L598" i="1"/>
  <c r="E598" i="1"/>
  <c r="K598" i="1" s="1"/>
  <c r="U597" i="1"/>
  <c r="T597" i="1"/>
  <c r="S597" i="1"/>
  <c r="Q597" i="1"/>
  <c r="O597" i="1"/>
  <c r="E597" i="1"/>
  <c r="U596" i="1"/>
  <c r="T596" i="1"/>
  <c r="S596" i="1"/>
  <c r="Q596" i="1"/>
  <c r="O596" i="1"/>
  <c r="E596" i="1"/>
  <c r="U595" i="1"/>
  <c r="T595" i="1"/>
  <c r="S595" i="1"/>
  <c r="Q595" i="1"/>
  <c r="O595" i="1"/>
  <c r="R595" i="1" s="1"/>
  <c r="N595" i="1"/>
  <c r="L595" i="1"/>
  <c r="E595" i="1"/>
  <c r="M595" i="1" s="1"/>
  <c r="U594" i="1"/>
  <c r="T594" i="1"/>
  <c r="S594" i="1"/>
  <c r="Q594" i="1"/>
  <c r="O594" i="1"/>
  <c r="E594" i="1"/>
  <c r="K594" i="1" s="1"/>
  <c r="U593" i="1"/>
  <c r="T593" i="1"/>
  <c r="S593" i="1"/>
  <c r="Q593" i="1"/>
  <c r="O593" i="1"/>
  <c r="E593" i="1"/>
  <c r="K593" i="1" s="1"/>
  <c r="U592" i="1"/>
  <c r="T592" i="1"/>
  <c r="S592" i="1"/>
  <c r="Q592" i="1"/>
  <c r="O592" i="1"/>
  <c r="E592" i="1"/>
  <c r="U591" i="1"/>
  <c r="T591" i="1"/>
  <c r="S591" i="1"/>
  <c r="Q591" i="1"/>
  <c r="O591" i="1"/>
  <c r="K591" i="1"/>
  <c r="E591" i="1"/>
  <c r="N591" i="1" s="1"/>
  <c r="U590" i="1"/>
  <c r="T590" i="1"/>
  <c r="S590" i="1"/>
  <c r="Q590" i="1"/>
  <c r="O590" i="1"/>
  <c r="E590" i="1"/>
  <c r="U589" i="1"/>
  <c r="T589" i="1"/>
  <c r="S589" i="1"/>
  <c r="Q589" i="1"/>
  <c r="O589" i="1"/>
  <c r="E589" i="1"/>
  <c r="U588" i="1"/>
  <c r="T588" i="1"/>
  <c r="S588" i="1"/>
  <c r="Q588" i="1"/>
  <c r="O588" i="1"/>
  <c r="N588" i="1"/>
  <c r="E588" i="1"/>
  <c r="K588" i="1" s="1"/>
  <c r="U587" i="1"/>
  <c r="T587" i="1"/>
  <c r="S587" i="1"/>
  <c r="Q587" i="1"/>
  <c r="O587" i="1"/>
  <c r="E587" i="1"/>
  <c r="L587" i="1" s="1"/>
  <c r="U586" i="1"/>
  <c r="T586" i="1"/>
  <c r="S586" i="1"/>
  <c r="Q586" i="1"/>
  <c r="O586" i="1"/>
  <c r="E586" i="1"/>
  <c r="U585" i="1"/>
  <c r="T585" i="1"/>
  <c r="S585" i="1"/>
  <c r="Q585" i="1"/>
  <c r="O585" i="1"/>
  <c r="E585" i="1"/>
  <c r="M585" i="1" s="1"/>
  <c r="U584" i="1"/>
  <c r="T584" i="1"/>
  <c r="S584" i="1"/>
  <c r="Q584" i="1"/>
  <c r="O584" i="1"/>
  <c r="E584" i="1"/>
  <c r="N584" i="1" s="1"/>
  <c r="U583" i="1"/>
  <c r="T583" i="1"/>
  <c r="S583" i="1"/>
  <c r="Q583" i="1"/>
  <c r="O583" i="1"/>
  <c r="N583" i="1"/>
  <c r="M583" i="1"/>
  <c r="L583" i="1"/>
  <c r="E583" i="1"/>
  <c r="K583" i="1" s="1"/>
  <c r="U582" i="1"/>
  <c r="T582" i="1"/>
  <c r="S582" i="1"/>
  <c r="Q582" i="1"/>
  <c r="O582" i="1"/>
  <c r="E582" i="1"/>
  <c r="U581" i="1"/>
  <c r="T581" i="1"/>
  <c r="S581" i="1"/>
  <c r="Q581" i="1"/>
  <c r="O581" i="1"/>
  <c r="E581" i="1"/>
  <c r="U580" i="1"/>
  <c r="T580" i="1"/>
  <c r="S580" i="1"/>
  <c r="Q580" i="1"/>
  <c r="O580" i="1"/>
  <c r="P580" i="1" s="1"/>
  <c r="N580" i="1"/>
  <c r="K580" i="1"/>
  <c r="E580" i="1"/>
  <c r="M580" i="1" s="1"/>
  <c r="U579" i="1"/>
  <c r="T579" i="1"/>
  <c r="S579" i="1"/>
  <c r="Q579" i="1"/>
  <c r="O579" i="1"/>
  <c r="M579" i="1"/>
  <c r="L579" i="1"/>
  <c r="K579" i="1"/>
  <c r="E579" i="1"/>
  <c r="N579" i="1" s="1"/>
  <c r="U578" i="1"/>
  <c r="T578" i="1"/>
  <c r="S578" i="1"/>
  <c r="R578" i="1"/>
  <c r="Q578" i="1"/>
  <c r="O578" i="1"/>
  <c r="N578" i="1"/>
  <c r="M578" i="1"/>
  <c r="E578" i="1"/>
  <c r="K578" i="1" s="1"/>
  <c r="U577" i="1"/>
  <c r="T577" i="1"/>
  <c r="S577" i="1"/>
  <c r="Q577" i="1"/>
  <c r="O577" i="1"/>
  <c r="E577" i="1"/>
  <c r="L577" i="1" s="1"/>
  <c r="U576" i="1"/>
  <c r="T576" i="1"/>
  <c r="S576" i="1"/>
  <c r="Q576" i="1"/>
  <c r="O576" i="1"/>
  <c r="E576" i="1"/>
  <c r="N576" i="1" s="1"/>
  <c r="U575" i="1"/>
  <c r="T575" i="1"/>
  <c r="S575" i="1"/>
  <c r="Q575" i="1"/>
  <c r="O575" i="1"/>
  <c r="E575" i="1"/>
  <c r="U574" i="1"/>
  <c r="T574" i="1"/>
  <c r="S574" i="1"/>
  <c r="Q574" i="1"/>
  <c r="O574" i="1"/>
  <c r="E574" i="1"/>
  <c r="K574" i="1" s="1"/>
  <c r="U573" i="1"/>
  <c r="T573" i="1"/>
  <c r="S573" i="1"/>
  <c r="Q573" i="1"/>
  <c r="O573" i="1"/>
  <c r="E573" i="1"/>
  <c r="M573" i="1" s="1"/>
  <c r="R573" i="1" s="1"/>
  <c r="U572" i="1"/>
  <c r="T572" i="1"/>
  <c r="S572" i="1"/>
  <c r="Q572" i="1"/>
  <c r="O572" i="1"/>
  <c r="E572" i="1"/>
  <c r="N572" i="1" s="1"/>
  <c r="U571" i="1"/>
  <c r="T571" i="1"/>
  <c r="S571" i="1"/>
  <c r="Q571" i="1"/>
  <c r="O571" i="1"/>
  <c r="E571" i="1"/>
  <c r="U570" i="1"/>
  <c r="T570" i="1"/>
  <c r="S570" i="1"/>
  <c r="Q570" i="1"/>
  <c r="O570" i="1"/>
  <c r="E570" i="1"/>
  <c r="U569" i="1"/>
  <c r="T569" i="1"/>
  <c r="S569" i="1"/>
  <c r="Q569" i="1"/>
  <c r="O569" i="1"/>
  <c r="N569" i="1"/>
  <c r="L569" i="1"/>
  <c r="K569" i="1"/>
  <c r="E569" i="1"/>
  <c r="M569" i="1" s="1"/>
  <c r="U568" i="1"/>
  <c r="T568" i="1"/>
  <c r="S568" i="1"/>
  <c r="Q568" i="1"/>
  <c r="O568" i="1"/>
  <c r="N568" i="1"/>
  <c r="M568" i="1"/>
  <c r="L568" i="1"/>
  <c r="E568" i="1"/>
  <c r="K568" i="1" s="1"/>
  <c r="U567" i="1"/>
  <c r="T567" i="1"/>
  <c r="S567" i="1"/>
  <c r="Q567" i="1"/>
  <c r="O567" i="1"/>
  <c r="N567" i="1"/>
  <c r="M567" i="1"/>
  <c r="L567" i="1"/>
  <c r="E567" i="1"/>
  <c r="K567" i="1" s="1"/>
  <c r="U566" i="1"/>
  <c r="T566" i="1"/>
  <c r="S566" i="1"/>
  <c r="Q566" i="1"/>
  <c r="O566" i="1"/>
  <c r="L566" i="1"/>
  <c r="K566" i="1"/>
  <c r="E566" i="1"/>
  <c r="U565" i="1"/>
  <c r="T565" i="1"/>
  <c r="S565" i="1"/>
  <c r="Q565" i="1"/>
  <c r="O565" i="1"/>
  <c r="E565" i="1"/>
  <c r="K565" i="1" s="1"/>
  <c r="U564" i="1"/>
  <c r="T564" i="1"/>
  <c r="S564" i="1"/>
  <c r="Q564" i="1"/>
  <c r="O564" i="1"/>
  <c r="N564" i="1"/>
  <c r="M564" i="1"/>
  <c r="P564" i="1" s="1"/>
  <c r="L564" i="1"/>
  <c r="K564" i="1"/>
  <c r="E564" i="1"/>
  <c r="U563" i="1"/>
  <c r="T563" i="1"/>
  <c r="S563" i="1"/>
  <c r="Q563" i="1"/>
  <c r="O563" i="1"/>
  <c r="E563" i="1"/>
  <c r="K563" i="1" s="1"/>
  <c r="U562" i="1"/>
  <c r="T562" i="1"/>
  <c r="S562" i="1"/>
  <c r="Q562" i="1"/>
  <c r="O562" i="1"/>
  <c r="E562" i="1"/>
  <c r="U561" i="1"/>
  <c r="T561" i="1"/>
  <c r="S561" i="1"/>
  <c r="Q561" i="1"/>
  <c r="O561" i="1"/>
  <c r="E561" i="1"/>
  <c r="N561" i="1" s="1"/>
  <c r="U560" i="1"/>
  <c r="T560" i="1"/>
  <c r="S560" i="1"/>
  <c r="Q560" i="1"/>
  <c r="O560" i="1"/>
  <c r="E560" i="1"/>
  <c r="U559" i="1"/>
  <c r="T559" i="1"/>
  <c r="S559" i="1"/>
  <c r="Q559" i="1"/>
  <c r="O559" i="1"/>
  <c r="E559" i="1"/>
  <c r="N559" i="1" s="1"/>
  <c r="U558" i="1"/>
  <c r="T558" i="1"/>
  <c r="S558" i="1"/>
  <c r="Q558" i="1"/>
  <c r="O558" i="1"/>
  <c r="E558" i="1"/>
  <c r="M558" i="1" s="1"/>
  <c r="R558" i="1" s="1"/>
  <c r="U557" i="1"/>
  <c r="T557" i="1"/>
  <c r="S557" i="1"/>
  <c r="Q557" i="1"/>
  <c r="O557" i="1"/>
  <c r="E557" i="1"/>
  <c r="K557" i="1" s="1"/>
  <c r="U556" i="1"/>
  <c r="T556" i="1"/>
  <c r="S556" i="1"/>
  <c r="Q556" i="1"/>
  <c r="O556" i="1"/>
  <c r="E556" i="1"/>
  <c r="L556" i="1" s="1"/>
  <c r="U555" i="1"/>
  <c r="T555" i="1"/>
  <c r="S555" i="1"/>
  <c r="Q555" i="1"/>
  <c r="O555" i="1"/>
  <c r="R555" i="1" s="1"/>
  <c r="N555" i="1"/>
  <c r="L555" i="1"/>
  <c r="E555" i="1"/>
  <c r="M555" i="1" s="1"/>
  <c r="U554" i="1"/>
  <c r="T554" i="1"/>
  <c r="S554" i="1"/>
  <c r="Q554" i="1"/>
  <c r="O554" i="1"/>
  <c r="E554" i="1"/>
  <c r="U553" i="1"/>
  <c r="T553" i="1"/>
  <c r="S553" i="1"/>
  <c r="Q553" i="1"/>
  <c r="O553" i="1"/>
  <c r="E553" i="1"/>
  <c r="U552" i="1"/>
  <c r="T552" i="1"/>
  <c r="S552" i="1"/>
  <c r="Q552" i="1"/>
  <c r="O552" i="1"/>
  <c r="E552" i="1"/>
  <c r="N552" i="1" s="1"/>
  <c r="U551" i="1"/>
  <c r="T551" i="1"/>
  <c r="S551" i="1"/>
  <c r="Q551" i="1"/>
  <c r="O551" i="1"/>
  <c r="E551" i="1"/>
  <c r="M551" i="1" s="1"/>
  <c r="U550" i="1"/>
  <c r="T550" i="1"/>
  <c r="S550" i="1"/>
  <c r="Q550" i="1"/>
  <c r="O550" i="1"/>
  <c r="E550" i="1"/>
  <c r="M550" i="1" s="1"/>
  <c r="U549" i="1"/>
  <c r="T549" i="1"/>
  <c r="S549" i="1"/>
  <c r="Q549" i="1"/>
  <c r="O549" i="1"/>
  <c r="E549" i="1"/>
  <c r="N549" i="1" s="1"/>
  <c r="U548" i="1"/>
  <c r="T548" i="1"/>
  <c r="S548" i="1"/>
  <c r="Q548" i="1"/>
  <c r="O548" i="1"/>
  <c r="N548" i="1"/>
  <c r="E548" i="1"/>
  <c r="U547" i="1"/>
  <c r="T547" i="1"/>
  <c r="S547" i="1"/>
  <c r="Q547" i="1"/>
  <c r="O547" i="1"/>
  <c r="E547" i="1"/>
  <c r="U546" i="1"/>
  <c r="T546" i="1"/>
  <c r="S546" i="1"/>
  <c r="Q546" i="1"/>
  <c r="O546" i="1"/>
  <c r="E546" i="1"/>
  <c r="U545" i="1"/>
  <c r="T545" i="1"/>
  <c r="S545" i="1"/>
  <c r="Q545" i="1"/>
  <c r="O545" i="1"/>
  <c r="E545" i="1"/>
  <c r="K545" i="1" s="1"/>
  <c r="U544" i="1"/>
  <c r="T544" i="1"/>
  <c r="S544" i="1"/>
  <c r="Q544" i="1"/>
  <c r="O544" i="1"/>
  <c r="E544" i="1"/>
  <c r="U543" i="1"/>
  <c r="T543" i="1"/>
  <c r="S543" i="1"/>
  <c r="Q543" i="1"/>
  <c r="O543" i="1"/>
  <c r="N543" i="1"/>
  <c r="M543" i="1"/>
  <c r="L543" i="1"/>
  <c r="E543" i="1"/>
  <c r="K543" i="1" s="1"/>
  <c r="U542" i="1"/>
  <c r="T542" i="1"/>
  <c r="S542" i="1"/>
  <c r="Q542" i="1"/>
  <c r="O542" i="1"/>
  <c r="E542" i="1"/>
  <c r="U541" i="1"/>
  <c r="T541" i="1"/>
  <c r="S541" i="1"/>
  <c r="Q541" i="1"/>
  <c r="O541" i="1"/>
  <c r="E541" i="1"/>
  <c r="N541" i="1" s="1"/>
  <c r="U540" i="1"/>
  <c r="T540" i="1"/>
  <c r="S540" i="1"/>
  <c r="Q540" i="1"/>
  <c r="O540" i="1"/>
  <c r="E540" i="1"/>
  <c r="M540" i="1" s="1"/>
  <c r="U539" i="1"/>
  <c r="T539" i="1"/>
  <c r="S539" i="1"/>
  <c r="Q539" i="1"/>
  <c r="O539" i="1"/>
  <c r="E539" i="1"/>
  <c r="N539" i="1" s="1"/>
  <c r="U538" i="1"/>
  <c r="T538" i="1"/>
  <c r="S538" i="1"/>
  <c r="Q538" i="1"/>
  <c r="O538" i="1"/>
  <c r="N538" i="1"/>
  <c r="M538" i="1"/>
  <c r="L538" i="1"/>
  <c r="E538" i="1"/>
  <c r="K538" i="1" s="1"/>
  <c r="U537" i="1"/>
  <c r="T537" i="1"/>
  <c r="S537" i="1"/>
  <c r="Q537" i="1"/>
  <c r="O537" i="1"/>
  <c r="E537" i="1"/>
  <c r="L537" i="1" s="1"/>
  <c r="U536" i="1"/>
  <c r="T536" i="1"/>
  <c r="S536" i="1"/>
  <c r="Q536" i="1"/>
  <c r="O536" i="1"/>
  <c r="E536" i="1"/>
  <c r="L536" i="1" s="1"/>
  <c r="U535" i="1"/>
  <c r="T535" i="1"/>
  <c r="S535" i="1"/>
  <c r="Q535" i="1"/>
  <c r="O535" i="1"/>
  <c r="E535" i="1"/>
  <c r="M535" i="1" s="1"/>
  <c r="U534" i="1"/>
  <c r="T534" i="1"/>
  <c r="S534" i="1"/>
  <c r="Q534" i="1"/>
  <c r="O534" i="1"/>
  <c r="L534" i="1"/>
  <c r="K534" i="1"/>
  <c r="E534" i="1"/>
  <c r="N534" i="1" s="1"/>
  <c r="U533" i="1"/>
  <c r="T533" i="1"/>
  <c r="S533" i="1"/>
  <c r="Q533" i="1"/>
  <c r="O533" i="1"/>
  <c r="E533" i="1"/>
  <c r="N533" i="1" s="1"/>
  <c r="U532" i="1"/>
  <c r="T532" i="1"/>
  <c r="S532" i="1"/>
  <c r="Q532" i="1"/>
  <c r="O532" i="1"/>
  <c r="N532" i="1"/>
  <c r="M532" i="1"/>
  <c r="E532" i="1"/>
  <c r="L532" i="1" s="1"/>
  <c r="U531" i="1"/>
  <c r="T531" i="1"/>
  <c r="S531" i="1"/>
  <c r="Q531" i="1"/>
  <c r="O531" i="1"/>
  <c r="M531" i="1"/>
  <c r="K531" i="1"/>
  <c r="E531" i="1"/>
  <c r="N531" i="1" s="1"/>
  <c r="U530" i="1"/>
  <c r="T530" i="1"/>
  <c r="S530" i="1"/>
  <c r="Q530" i="1"/>
  <c r="O530" i="1"/>
  <c r="L530" i="1"/>
  <c r="E530" i="1"/>
  <c r="U529" i="1"/>
  <c r="T529" i="1"/>
  <c r="S529" i="1"/>
  <c r="Q529" i="1"/>
  <c r="O529" i="1"/>
  <c r="E529" i="1"/>
  <c r="U528" i="1"/>
  <c r="T528" i="1"/>
  <c r="S528" i="1"/>
  <c r="Q528" i="1"/>
  <c r="O528" i="1"/>
  <c r="E528" i="1"/>
  <c r="U527" i="1"/>
  <c r="T527" i="1"/>
  <c r="S527" i="1"/>
  <c r="Q527" i="1"/>
  <c r="O527" i="1"/>
  <c r="M527" i="1"/>
  <c r="E527" i="1"/>
  <c r="N527" i="1" s="1"/>
  <c r="U526" i="1"/>
  <c r="T526" i="1"/>
  <c r="S526" i="1"/>
  <c r="Q526" i="1"/>
  <c r="O526" i="1"/>
  <c r="E526" i="1"/>
  <c r="N526" i="1" s="1"/>
  <c r="U525" i="1"/>
  <c r="T525" i="1"/>
  <c r="S525" i="1"/>
  <c r="Q525" i="1"/>
  <c r="O525" i="1"/>
  <c r="E525" i="1"/>
  <c r="U524" i="1"/>
  <c r="T524" i="1"/>
  <c r="S524" i="1"/>
  <c r="Q524" i="1"/>
  <c r="O524" i="1"/>
  <c r="E524" i="1"/>
  <c r="U523" i="1"/>
  <c r="T523" i="1"/>
  <c r="S523" i="1"/>
  <c r="Q523" i="1"/>
  <c r="O523" i="1"/>
  <c r="E523" i="1"/>
  <c r="U522" i="1"/>
  <c r="T522" i="1"/>
  <c r="S522" i="1"/>
  <c r="Q522" i="1"/>
  <c r="O522" i="1"/>
  <c r="E522" i="1"/>
  <c r="L522" i="1" s="1"/>
  <c r="U521" i="1"/>
  <c r="T521" i="1"/>
  <c r="S521" i="1"/>
  <c r="Q521" i="1"/>
  <c r="O521" i="1"/>
  <c r="E521" i="1"/>
  <c r="L521" i="1" s="1"/>
  <c r="U520" i="1"/>
  <c r="T520" i="1"/>
  <c r="S520" i="1"/>
  <c r="Q520" i="1"/>
  <c r="O520" i="1"/>
  <c r="E520" i="1"/>
  <c r="U519" i="1"/>
  <c r="T519" i="1"/>
  <c r="S519" i="1"/>
  <c r="Q519" i="1"/>
  <c r="O519" i="1"/>
  <c r="P519" i="1" s="1"/>
  <c r="L519" i="1"/>
  <c r="E519" i="1"/>
  <c r="M519" i="1" s="1"/>
  <c r="U518" i="1"/>
  <c r="T518" i="1"/>
  <c r="S518" i="1"/>
  <c r="Q518" i="1"/>
  <c r="O518" i="1"/>
  <c r="N518" i="1"/>
  <c r="M518" i="1"/>
  <c r="L518" i="1"/>
  <c r="E518" i="1"/>
  <c r="K518" i="1" s="1"/>
  <c r="U517" i="1"/>
  <c r="T517" i="1"/>
  <c r="S517" i="1"/>
  <c r="R517" i="1"/>
  <c r="Q517" i="1"/>
  <c r="O517" i="1"/>
  <c r="E517" i="1"/>
  <c r="M517" i="1" s="1"/>
  <c r="U516" i="1"/>
  <c r="T516" i="1"/>
  <c r="S516" i="1"/>
  <c r="Q516" i="1"/>
  <c r="O516" i="1"/>
  <c r="E516" i="1"/>
  <c r="U515" i="1"/>
  <c r="T515" i="1"/>
  <c r="S515" i="1"/>
  <c r="Q515" i="1"/>
  <c r="O515" i="1"/>
  <c r="R515" i="1" s="1"/>
  <c r="E515" i="1"/>
  <c r="M515" i="1" s="1"/>
  <c r="U514" i="1"/>
  <c r="T514" i="1"/>
  <c r="S514" i="1"/>
  <c r="Q514" i="1"/>
  <c r="O514" i="1"/>
  <c r="E514" i="1"/>
  <c r="N514" i="1" s="1"/>
  <c r="U513" i="1"/>
  <c r="T513" i="1"/>
  <c r="S513" i="1"/>
  <c r="Q513" i="1"/>
  <c r="O513" i="1"/>
  <c r="E513" i="1"/>
  <c r="K513" i="1" s="1"/>
  <c r="U512" i="1"/>
  <c r="T512" i="1"/>
  <c r="S512" i="1"/>
  <c r="Q512" i="1"/>
  <c r="O512" i="1"/>
  <c r="E512" i="1"/>
  <c r="U511" i="1"/>
  <c r="T511" i="1"/>
  <c r="S511" i="1"/>
  <c r="Q511" i="1"/>
  <c r="O511" i="1"/>
  <c r="K511" i="1"/>
  <c r="E511" i="1"/>
  <c r="U510" i="1"/>
  <c r="T510" i="1"/>
  <c r="S510" i="1"/>
  <c r="Q510" i="1"/>
  <c r="O510" i="1"/>
  <c r="E510" i="1"/>
  <c r="M510" i="1" s="1"/>
  <c r="U509" i="1"/>
  <c r="T509" i="1"/>
  <c r="S509" i="1"/>
  <c r="Q509" i="1"/>
  <c r="O509" i="1"/>
  <c r="E509" i="1"/>
  <c r="N509" i="1" s="1"/>
  <c r="U508" i="1"/>
  <c r="T508" i="1"/>
  <c r="S508" i="1"/>
  <c r="Q508" i="1"/>
  <c r="O508" i="1"/>
  <c r="E508" i="1"/>
  <c r="U507" i="1"/>
  <c r="T507" i="1"/>
  <c r="S507" i="1"/>
  <c r="Q507" i="1"/>
  <c r="O507" i="1"/>
  <c r="E507" i="1"/>
  <c r="U506" i="1"/>
  <c r="T506" i="1"/>
  <c r="S506" i="1"/>
  <c r="Q506" i="1"/>
  <c r="O506" i="1"/>
  <c r="E506" i="1"/>
  <c r="N506" i="1" s="1"/>
  <c r="U505" i="1"/>
  <c r="T505" i="1"/>
  <c r="S505" i="1"/>
  <c r="Q505" i="1"/>
  <c r="O505" i="1"/>
  <c r="P505" i="1" s="1"/>
  <c r="N505" i="1"/>
  <c r="L505" i="1"/>
  <c r="K505" i="1"/>
  <c r="E505" i="1"/>
  <c r="M505" i="1" s="1"/>
  <c r="U504" i="1"/>
  <c r="T504" i="1"/>
  <c r="S504" i="1"/>
  <c r="Q504" i="1"/>
  <c r="O504" i="1"/>
  <c r="E504" i="1"/>
  <c r="U503" i="1"/>
  <c r="T503" i="1"/>
  <c r="S503" i="1"/>
  <c r="Q503" i="1"/>
  <c r="O503" i="1"/>
  <c r="E503" i="1"/>
  <c r="K503" i="1" s="1"/>
  <c r="U502" i="1"/>
  <c r="T502" i="1"/>
  <c r="S502" i="1"/>
  <c r="Q502" i="1"/>
  <c r="O502" i="1"/>
  <c r="E502" i="1"/>
  <c r="N502" i="1" s="1"/>
  <c r="U501" i="1"/>
  <c r="T501" i="1"/>
  <c r="S501" i="1"/>
  <c r="Q501" i="1"/>
  <c r="O501" i="1"/>
  <c r="K501" i="1"/>
  <c r="E501" i="1"/>
  <c r="N501" i="1" s="1"/>
  <c r="U500" i="1"/>
  <c r="T500" i="1"/>
  <c r="S500" i="1"/>
  <c r="Q500" i="1"/>
  <c r="O500" i="1"/>
  <c r="E500" i="1"/>
  <c r="M500" i="1" s="1"/>
  <c r="U499" i="1"/>
  <c r="T499" i="1"/>
  <c r="S499" i="1"/>
  <c r="Q499" i="1"/>
  <c r="O499" i="1"/>
  <c r="M499" i="1"/>
  <c r="P499" i="1" s="1"/>
  <c r="E499" i="1"/>
  <c r="N499" i="1" s="1"/>
  <c r="U498" i="1"/>
  <c r="T498" i="1"/>
  <c r="S498" i="1"/>
  <c r="Q498" i="1"/>
  <c r="O498" i="1"/>
  <c r="N498" i="1"/>
  <c r="L498" i="1"/>
  <c r="E498" i="1"/>
  <c r="K498" i="1" s="1"/>
  <c r="U497" i="1"/>
  <c r="T497" i="1"/>
  <c r="S497" i="1"/>
  <c r="Q497" i="1"/>
  <c r="O497" i="1"/>
  <c r="E497" i="1"/>
  <c r="N497" i="1" s="1"/>
  <c r="U496" i="1"/>
  <c r="T496" i="1"/>
  <c r="S496" i="1"/>
  <c r="Q496" i="1"/>
  <c r="O496" i="1"/>
  <c r="E496" i="1"/>
  <c r="U495" i="1"/>
  <c r="T495" i="1"/>
  <c r="S495" i="1"/>
  <c r="R495" i="1"/>
  <c r="Q495" i="1"/>
  <c r="O495" i="1"/>
  <c r="K495" i="1"/>
  <c r="E495" i="1"/>
  <c r="M495" i="1" s="1"/>
  <c r="U494" i="1"/>
  <c r="T494" i="1"/>
  <c r="S494" i="1"/>
  <c r="Q494" i="1"/>
  <c r="O494" i="1"/>
  <c r="E494" i="1"/>
  <c r="U493" i="1"/>
  <c r="T493" i="1"/>
  <c r="S493" i="1"/>
  <c r="Q493" i="1"/>
  <c r="O493" i="1"/>
  <c r="E493" i="1"/>
  <c r="U492" i="1"/>
  <c r="T492" i="1"/>
  <c r="S492" i="1"/>
  <c r="Q492" i="1"/>
  <c r="O492" i="1"/>
  <c r="N492" i="1"/>
  <c r="M492" i="1"/>
  <c r="L492" i="1"/>
  <c r="E492" i="1"/>
  <c r="K492" i="1" s="1"/>
  <c r="U491" i="1"/>
  <c r="T491" i="1"/>
  <c r="S491" i="1"/>
  <c r="Q491" i="1"/>
  <c r="O491" i="1"/>
  <c r="E491" i="1"/>
  <c r="L491" i="1" s="1"/>
  <c r="U490" i="1"/>
  <c r="T490" i="1"/>
  <c r="S490" i="1"/>
  <c r="Q490" i="1"/>
  <c r="O490" i="1"/>
  <c r="R490" i="1" s="1"/>
  <c r="E490" i="1"/>
  <c r="M490" i="1" s="1"/>
  <c r="U489" i="1"/>
  <c r="T489" i="1"/>
  <c r="S489" i="1"/>
  <c r="Q489" i="1"/>
  <c r="O489" i="1"/>
  <c r="N489" i="1"/>
  <c r="M489" i="1"/>
  <c r="P489" i="1" s="1"/>
  <c r="L489" i="1"/>
  <c r="K489" i="1"/>
  <c r="E489" i="1"/>
  <c r="U488" i="1"/>
  <c r="T488" i="1"/>
  <c r="S488" i="1"/>
  <c r="Q488" i="1"/>
  <c r="O488" i="1"/>
  <c r="N488" i="1"/>
  <c r="M488" i="1"/>
  <c r="E488" i="1"/>
  <c r="K488" i="1" s="1"/>
  <c r="U487" i="1"/>
  <c r="T487" i="1"/>
  <c r="S487" i="1"/>
  <c r="Q487" i="1"/>
  <c r="O487" i="1"/>
  <c r="E487" i="1"/>
  <c r="U486" i="1"/>
  <c r="T486" i="1"/>
  <c r="S486" i="1"/>
  <c r="Q486" i="1"/>
  <c r="O486" i="1"/>
  <c r="E486" i="1"/>
  <c r="N486" i="1" s="1"/>
  <c r="U485" i="1"/>
  <c r="T485" i="1"/>
  <c r="S485" i="1"/>
  <c r="R485" i="1"/>
  <c r="Q485" i="1"/>
  <c r="P485" i="1"/>
  <c r="O485" i="1"/>
  <c r="N485" i="1"/>
  <c r="E485" i="1"/>
  <c r="M485" i="1" s="1"/>
  <c r="U484" i="1"/>
  <c r="T484" i="1"/>
  <c r="S484" i="1"/>
  <c r="Q484" i="1"/>
  <c r="O484" i="1"/>
  <c r="E484" i="1"/>
  <c r="N484" i="1" s="1"/>
  <c r="U483" i="1"/>
  <c r="T483" i="1"/>
  <c r="S483" i="1"/>
  <c r="Q483" i="1"/>
  <c r="O483" i="1"/>
  <c r="E483" i="1"/>
  <c r="U482" i="1"/>
  <c r="T482" i="1"/>
  <c r="S482" i="1"/>
  <c r="Q482" i="1"/>
  <c r="O482" i="1"/>
  <c r="E482" i="1"/>
  <c r="U481" i="1"/>
  <c r="T481" i="1"/>
  <c r="S481" i="1"/>
  <c r="Q481" i="1"/>
  <c r="O481" i="1"/>
  <c r="K481" i="1"/>
  <c r="E481" i="1"/>
  <c r="N481" i="1" s="1"/>
  <c r="U480" i="1"/>
  <c r="T480" i="1"/>
  <c r="S480" i="1"/>
  <c r="Q480" i="1"/>
  <c r="O480" i="1"/>
  <c r="N480" i="1"/>
  <c r="L480" i="1"/>
  <c r="K480" i="1"/>
  <c r="E480" i="1"/>
  <c r="M480" i="1" s="1"/>
  <c r="U479" i="1"/>
  <c r="T479" i="1"/>
  <c r="S479" i="1"/>
  <c r="Q479" i="1"/>
  <c r="O479" i="1"/>
  <c r="E479" i="1"/>
  <c r="U478" i="1"/>
  <c r="T478" i="1"/>
  <c r="S478" i="1"/>
  <c r="Q478" i="1"/>
  <c r="O478" i="1"/>
  <c r="E478" i="1"/>
  <c r="K478" i="1" s="1"/>
  <c r="U477" i="1"/>
  <c r="T477" i="1"/>
  <c r="S477" i="1"/>
  <c r="Q477" i="1"/>
  <c r="O477" i="1"/>
  <c r="E477" i="1"/>
  <c r="N477" i="1" s="1"/>
  <c r="U476" i="1"/>
  <c r="T476" i="1"/>
  <c r="S476" i="1"/>
  <c r="Q476" i="1"/>
  <c r="O476" i="1"/>
  <c r="M476" i="1"/>
  <c r="P476" i="1" s="1"/>
  <c r="K476" i="1"/>
  <c r="E476" i="1"/>
  <c r="U475" i="1"/>
  <c r="T475" i="1"/>
  <c r="S475" i="1"/>
  <c r="Q475" i="1"/>
  <c r="O475" i="1"/>
  <c r="E475" i="1"/>
  <c r="U474" i="1"/>
  <c r="T474" i="1"/>
  <c r="S474" i="1"/>
  <c r="Q474" i="1"/>
  <c r="O474" i="1"/>
  <c r="N474" i="1"/>
  <c r="M474" i="1"/>
  <c r="L474" i="1"/>
  <c r="K474" i="1"/>
  <c r="E474" i="1"/>
  <c r="U473" i="1"/>
  <c r="T473" i="1"/>
  <c r="S473" i="1"/>
  <c r="Q473" i="1"/>
  <c r="O473" i="1"/>
  <c r="E473" i="1"/>
  <c r="K473" i="1" s="1"/>
  <c r="U472" i="1"/>
  <c r="T472" i="1"/>
  <c r="S472" i="1"/>
  <c r="Q472" i="1"/>
  <c r="O472" i="1"/>
  <c r="E472" i="1"/>
  <c r="U471" i="1"/>
  <c r="T471" i="1"/>
  <c r="S471" i="1"/>
  <c r="Q471" i="1"/>
  <c r="O471" i="1"/>
  <c r="E471" i="1"/>
  <c r="U470" i="1"/>
  <c r="T470" i="1"/>
  <c r="S470" i="1"/>
  <c r="Q470" i="1"/>
  <c r="O470" i="1"/>
  <c r="R470" i="1" s="1"/>
  <c r="K470" i="1"/>
  <c r="E470" i="1"/>
  <c r="M470" i="1" s="1"/>
  <c r="U469" i="1"/>
  <c r="T469" i="1"/>
  <c r="S469" i="1"/>
  <c r="Q469" i="1"/>
  <c r="O469" i="1"/>
  <c r="E469" i="1"/>
  <c r="U468" i="1"/>
  <c r="T468" i="1"/>
  <c r="S468" i="1"/>
  <c r="Q468" i="1"/>
  <c r="O468" i="1"/>
  <c r="P468" i="1" s="1"/>
  <c r="N468" i="1"/>
  <c r="M468" i="1"/>
  <c r="L468" i="1"/>
  <c r="E468" i="1"/>
  <c r="K468" i="1" s="1"/>
  <c r="U467" i="1"/>
  <c r="T467" i="1"/>
  <c r="S467" i="1"/>
  <c r="Q467" i="1"/>
  <c r="O467" i="1"/>
  <c r="E467" i="1"/>
  <c r="L467" i="1" s="1"/>
  <c r="U466" i="1"/>
  <c r="T466" i="1"/>
  <c r="S466" i="1"/>
  <c r="Q466" i="1"/>
  <c r="O466" i="1"/>
  <c r="E466" i="1"/>
  <c r="N466" i="1" s="1"/>
  <c r="U465" i="1"/>
  <c r="T465" i="1"/>
  <c r="S465" i="1"/>
  <c r="R465" i="1"/>
  <c r="Q465" i="1"/>
  <c r="O465" i="1"/>
  <c r="P465" i="1" s="1"/>
  <c r="N465" i="1"/>
  <c r="L465" i="1"/>
  <c r="E465" i="1"/>
  <c r="M465" i="1" s="1"/>
  <c r="U464" i="1"/>
  <c r="T464" i="1"/>
  <c r="S464" i="1"/>
  <c r="Q464" i="1"/>
  <c r="O464" i="1"/>
  <c r="K464" i="1"/>
  <c r="E464" i="1"/>
  <c r="N464" i="1" s="1"/>
  <c r="U463" i="1"/>
  <c r="T463" i="1"/>
  <c r="S463" i="1"/>
  <c r="Q463" i="1"/>
  <c r="O463" i="1"/>
  <c r="R463" i="1" s="1"/>
  <c r="N463" i="1"/>
  <c r="M463" i="1"/>
  <c r="L463" i="1"/>
  <c r="E463" i="1"/>
  <c r="K463" i="1" s="1"/>
  <c r="U462" i="1"/>
  <c r="T462" i="1"/>
  <c r="S462" i="1"/>
  <c r="Q462" i="1"/>
  <c r="O462" i="1"/>
  <c r="E462" i="1"/>
  <c r="U461" i="1"/>
  <c r="T461" i="1"/>
  <c r="S461" i="1"/>
  <c r="Q461" i="1"/>
  <c r="O461" i="1"/>
  <c r="E461" i="1"/>
  <c r="N461" i="1" s="1"/>
  <c r="U460" i="1"/>
  <c r="T460" i="1"/>
  <c r="S460" i="1"/>
  <c r="Q460" i="1"/>
  <c r="O460" i="1"/>
  <c r="E460" i="1"/>
  <c r="M460" i="1" s="1"/>
  <c r="U459" i="1"/>
  <c r="T459" i="1"/>
  <c r="S459" i="1"/>
  <c r="Q459" i="1"/>
  <c r="O459" i="1"/>
  <c r="E459" i="1"/>
  <c r="U458" i="1"/>
  <c r="T458" i="1"/>
  <c r="S458" i="1"/>
  <c r="Q458" i="1"/>
  <c r="O458" i="1"/>
  <c r="E458" i="1"/>
  <c r="U457" i="1"/>
  <c r="T457" i="1"/>
  <c r="S457" i="1"/>
  <c r="Q457" i="1"/>
  <c r="O457" i="1"/>
  <c r="E457" i="1"/>
  <c r="N457" i="1" s="1"/>
  <c r="U456" i="1"/>
  <c r="T456" i="1"/>
  <c r="S456" i="1"/>
  <c r="Q456" i="1"/>
  <c r="O456" i="1"/>
  <c r="M456" i="1"/>
  <c r="L456" i="1"/>
  <c r="K456" i="1"/>
  <c r="E456" i="1"/>
  <c r="N456" i="1" s="1"/>
  <c r="U455" i="1"/>
  <c r="T455" i="1"/>
  <c r="S455" i="1"/>
  <c r="Q455" i="1"/>
  <c r="O455" i="1"/>
  <c r="N455" i="1"/>
  <c r="L455" i="1"/>
  <c r="E455" i="1"/>
  <c r="M455" i="1" s="1"/>
  <c r="U454" i="1"/>
  <c r="T454" i="1"/>
  <c r="S454" i="1"/>
  <c r="Q454" i="1"/>
  <c r="O454" i="1"/>
  <c r="N454" i="1"/>
  <c r="M454" i="1"/>
  <c r="E454" i="1"/>
  <c r="L454" i="1" s="1"/>
  <c r="U453" i="1"/>
  <c r="T453" i="1"/>
  <c r="S453" i="1"/>
  <c r="Q453" i="1"/>
  <c r="O453" i="1"/>
  <c r="N453" i="1"/>
  <c r="M453" i="1"/>
  <c r="L453" i="1"/>
  <c r="E453" i="1"/>
  <c r="K453" i="1" s="1"/>
  <c r="U452" i="1"/>
  <c r="T452" i="1"/>
  <c r="S452" i="1"/>
  <c r="Q452" i="1"/>
  <c r="O452" i="1"/>
  <c r="E452" i="1"/>
  <c r="M452" i="1" s="1"/>
  <c r="U451" i="1"/>
  <c r="T451" i="1"/>
  <c r="S451" i="1"/>
  <c r="Q451" i="1"/>
  <c r="O451" i="1"/>
  <c r="E451" i="1"/>
  <c r="N451" i="1" s="1"/>
  <c r="U450" i="1"/>
  <c r="T450" i="1"/>
  <c r="S450" i="1"/>
  <c r="Q450" i="1"/>
  <c r="O450" i="1"/>
  <c r="E450" i="1"/>
  <c r="U449" i="1"/>
  <c r="T449" i="1"/>
  <c r="S449" i="1"/>
  <c r="Q449" i="1"/>
  <c r="O449" i="1"/>
  <c r="M449" i="1"/>
  <c r="L449" i="1"/>
  <c r="E449" i="1"/>
  <c r="K449" i="1" s="1"/>
  <c r="U448" i="1"/>
  <c r="T448" i="1"/>
  <c r="S448" i="1"/>
  <c r="Q448" i="1"/>
  <c r="O448" i="1"/>
  <c r="E448" i="1"/>
  <c r="L448" i="1" s="1"/>
  <c r="U447" i="1"/>
  <c r="T447" i="1"/>
  <c r="S447" i="1"/>
  <c r="Q447" i="1"/>
  <c r="O447" i="1"/>
  <c r="E447" i="1"/>
  <c r="N447" i="1" s="1"/>
  <c r="U446" i="1"/>
  <c r="T446" i="1"/>
  <c r="S446" i="1"/>
  <c r="Q446" i="1"/>
  <c r="O446" i="1"/>
  <c r="E446" i="1"/>
  <c r="U445" i="1"/>
  <c r="T445" i="1"/>
  <c r="S445" i="1"/>
  <c r="Q445" i="1"/>
  <c r="O445" i="1"/>
  <c r="E445" i="1"/>
  <c r="M445" i="1" s="1"/>
  <c r="R445" i="1" s="1"/>
  <c r="U444" i="1"/>
  <c r="T444" i="1"/>
  <c r="S444" i="1"/>
  <c r="Q444" i="1"/>
  <c r="O444" i="1"/>
  <c r="K444" i="1"/>
  <c r="E444" i="1"/>
  <c r="M444" i="1" s="1"/>
  <c r="U443" i="1"/>
  <c r="T443" i="1"/>
  <c r="S443" i="1"/>
  <c r="Q443" i="1"/>
  <c r="O443" i="1"/>
  <c r="N443" i="1"/>
  <c r="L443" i="1"/>
  <c r="E443" i="1"/>
  <c r="U442" i="1"/>
  <c r="T442" i="1"/>
  <c r="S442" i="1"/>
  <c r="Q442" i="1"/>
  <c r="O442" i="1"/>
  <c r="K442" i="1"/>
  <c r="E442" i="1"/>
  <c r="U441" i="1"/>
  <c r="T441" i="1"/>
  <c r="S441" i="1"/>
  <c r="Q441" i="1"/>
  <c r="O441" i="1"/>
  <c r="E441" i="1"/>
  <c r="M441" i="1" s="1"/>
  <c r="P441" i="1" s="1"/>
  <c r="U440" i="1"/>
  <c r="T440" i="1"/>
  <c r="S440" i="1"/>
  <c r="Q440" i="1"/>
  <c r="O440" i="1"/>
  <c r="E440" i="1"/>
  <c r="M440" i="1" s="1"/>
  <c r="U439" i="1"/>
  <c r="T439" i="1"/>
  <c r="S439" i="1"/>
  <c r="Q439" i="1"/>
  <c r="O439" i="1"/>
  <c r="L439" i="1"/>
  <c r="E439" i="1"/>
  <c r="U438" i="1"/>
  <c r="T438" i="1"/>
  <c r="S438" i="1"/>
  <c r="Q438" i="1"/>
  <c r="O438" i="1"/>
  <c r="E438" i="1"/>
  <c r="U437" i="1"/>
  <c r="T437" i="1"/>
  <c r="S437" i="1"/>
  <c r="Q437" i="1"/>
  <c r="O437" i="1"/>
  <c r="E437" i="1"/>
  <c r="L437" i="1" s="1"/>
  <c r="U436" i="1"/>
  <c r="T436" i="1"/>
  <c r="S436" i="1"/>
  <c r="Q436" i="1"/>
  <c r="O436" i="1"/>
  <c r="E436" i="1"/>
  <c r="U435" i="1"/>
  <c r="T435" i="1"/>
  <c r="S435" i="1"/>
  <c r="Q435" i="1"/>
  <c r="O435" i="1"/>
  <c r="E435" i="1"/>
  <c r="M435" i="1" s="1"/>
  <c r="R435" i="1" s="1"/>
  <c r="U434" i="1"/>
  <c r="T434" i="1"/>
  <c r="S434" i="1"/>
  <c r="Q434" i="1"/>
  <c r="O434" i="1"/>
  <c r="E434" i="1"/>
  <c r="U433" i="1"/>
  <c r="T433" i="1"/>
  <c r="S433" i="1"/>
  <c r="Q433" i="1"/>
  <c r="O433" i="1"/>
  <c r="N433" i="1"/>
  <c r="M433" i="1"/>
  <c r="L433" i="1"/>
  <c r="E433" i="1"/>
  <c r="K433" i="1" s="1"/>
  <c r="U432" i="1"/>
  <c r="T432" i="1"/>
  <c r="S432" i="1"/>
  <c r="Q432" i="1"/>
  <c r="O432" i="1"/>
  <c r="E432" i="1"/>
  <c r="N432" i="1" s="1"/>
  <c r="U431" i="1"/>
  <c r="T431" i="1"/>
  <c r="S431" i="1"/>
  <c r="Q431" i="1"/>
  <c r="O431" i="1"/>
  <c r="E431" i="1"/>
  <c r="N431" i="1" s="1"/>
  <c r="U430" i="1"/>
  <c r="T430" i="1"/>
  <c r="S430" i="1"/>
  <c r="Q430" i="1"/>
  <c r="O430" i="1"/>
  <c r="E430" i="1"/>
  <c r="U429" i="1"/>
  <c r="T429" i="1"/>
  <c r="S429" i="1"/>
  <c r="Q429" i="1"/>
  <c r="O429" i="1"/>
  <c r="E429" i="1"/>
  <c r="K429" i="1" s="1"/>
  <c r="U428" i="1"/>
  <c r="T428" i="1"/>
  <c r="S428" i="1"/>
  <c r="Q428" i="1"/>
  <c r="O428" i="1"/>
  <c r="E428" i="1"/>
  <c r="K428" i="1" s="1"/>
  <c r="U427" i="1"/>
  <c r="T427" i="1"/>
  <c r="S427" i="1"/>
  <c r="Q427" i="1"/>
  <c r="O427" i="1"/>
  <c r="E427" i="1"/>
  <c r="N427" i="1" s="1"/>
  <c r="U426" i="1"/>
  <c r="T426" i="1"/>
  <c r="S426" i="1"/>
  <c r="Q426" i="1"/>
  <c r="O426" i="1"/>
  <c r="E426" i="1"/>
  <c r="N426" i="1" s="1"/>
  <c r="U425" i="1"/>
  <c r="T425" i="1"/>
  <c r="S425" i="1"/>
  <c r="Q425" i="1"/>
  <c r="O425" i="1"/>
  <c r="E425" i="1"/>
  <c r="M425" i="1" s="1"/>
  <c r="U424" i="1"/>
  <c r="T424" i="1"/>
  <c r="S424" i="1"/>
  <c r="Q424" i="1"/>
  <c r="O424" i="1"/>
  <c r="E424" i="1"/>
  <c r="U423" i="1"/>
  <c r="T423" i="1"/>
  <c r="S423" i="1"/>
  <c r="Q423" i="1"/>
  <c r="O423" i="1"/>
  <c r="L423" i="1"/>
  <c r="E423" i="1"/>
  <c r="U422" i="1"/>
  <c r="T422" i="1"/>
  <c r="S422" i="1"/>
  <c r="Q422" i="1"/>
  <c r="O422" i="1"/>
  <c r="E422" i="1"/>
  <c r="U421" i="1"/>
  <c r="T421" i="1"/>
  <c r="S421" i="1"/>
  <c r="Q421" i="1"/>
  <c r="O421" i="1"/>
  <c r="E421" i="1"/>
  <c r="L421" i="1" s="1"/>
  <c r="U420" i="1"/>
  <c r="T420" i="1"/>
  <c r="S420" i="1"/>
  <c r="Q420" i="1"/>
  <c r="O420" i="1"/>
  <c r="E420" i="1"/>
  <c r="U419" i="1"/>
  <c r="T419" i="1"/>
  <c r="S419" i="1"/>
  <c r="Q419" i="1"/>
  <c r="O419" i="1"/>
  <c r="E419" i="1"/>
  <c r="K419" i="1" s="1"/>
  <c r="U418" i="1"/>
  <c r="T418" i="1"/>
  <c r="S418" i="1"/>
  <c r="Q418" i="1"/>
  <c r="O418" i="1"/>
  <c r="E418" i="1"/>
  <c r="K418" i="1" s="1"/>
  <c r="U417" i="1"/>
  <c r="T417" i="1"/>
  <c r="S417" i="1"/>
  <c r="Q417" i="1"/>
  <c r="O417" i="1"/>
  <c r="R417" i="1" s="1"/>
  <c r="N417" i="1"/>
  <c r="E417" i="1"/>
  <c r="M417" i="1" s="1"/>
  <c r="U416" i="1"/>
  <c r="T416" i="1"/>
  <c r="S416" i="1"/>
  <c r="Q416" i="1"/>
  <c r="O416" i="1"/>
  <c r="E416" i="1"/>
  <c r="U415" i="1"/>
  <c r="T415" i="1"/>
  <c r="S415" i="1"/>
  <c r="Q415" i="1"/>
  <c r="O415" i="1"/>
  <c r="E415" i="1"/>
  <c r="M415" i="1" s="1"/>
  <c r="P415" i="1" s="1"/>
  <c r="U414" i="1"/>
  <c r="T414" i="1"/>
  <c r="S414" i="1"/>
  <c r="Q414" i="1"/>
  <c r="O414" i="1"/>
  <c r="E414" i="1"/>
  <c r="M414" i="1" s="1"/>
  <c r="P414" i="1" s="1"/>
  <c r="U413" i="1"/>
  <c r="T413" i="1"/>
  <c r="S413" i="1"/>
  <c r="Q413" i="1"/>
  <c r="O413" i="1"/>
  <c r="N413" i="1"/>
  <c r="M413" i="1"/>
  <c r="L413" i="1"/>
  <c r="E413" i="1"/>
  <c r="K413" i="1" s="1"/>
  <c r="U412" i="1"/>
  <c r="T412" i="1"/>
  <c r="S412" i="1"/>
  <c r="Q412" i="1"/>
  <c r="O412" i="1"/>
  <c r="N412" i="1"/>
  <c r="M412" i="1"/>
  <c r="E412" i="1"/>
  <c r="L412" i="1" s="1"/>
  <c r="U411" i="1"/>
  <c r="T411" i="1"/>
  <c r="S411" i="1"/>
  <c r="Q411" i="1"/>
  <c r="O411" i="1"/>
  <c r="K411" i="1"/>
  <c r="E411" i="1"/>
  <c r="U410" i="1"/>
  <c r="T410" i="1"/>
  <c r="S410" i="1"/>
  <c r="Q410" i="1"/>
  <c r="O410" i="1"/>
  <c r="R410" i="1" s="1"/>
  <c r="K410" i="1"/>
  <c r="E410" i="1"/>
  <c r="M410" i="1" s="1"/>
  <c r="U409" i="1"/>
  <c r="T409" i="1"/>
  <c r="S409" i="1"/>
  <c r="Q409" i="1"/>
  <c r="O409" i="1"/>
  <c r="E409" i="1"/>
  <c r="U408" i="1"/>
  <c r="T408" i="1"/>
  <c r="S408" i="1"/>
  <c r="Q408" i="1"/>
  <c r="O408" i="1"/>
  <c r="E408" i="1"/>
  <c r="U407" i="1"/>
  <c r="T407" i="1"/>
  <c r="S407" i="1"/>
  <c r="Q407" i="1"/>
  <c r="O407" i="1"/>
  <c r="E407" i="1"/>
  <c r="M407" i="1" s="1"/>
  <c r="U406" i="1"/>
  <c r="T406" i="1"/>
  <c r="S406" i="1"/>
  <c r="Q406" i="1"/>
  <c r="O406" i="1"/>
  <c r="E406" i="1"/>
  <c r="N406" i="1" s="1"/>
  <c r="U405" i="1"/>
  <c r="T405" i="1"/>
  <c r="S405" i="1"/>
  <c r="Q405" i="1"/>
  <c r="O405" i="1"/>
  <c r="E405" i="1"/>
  <c r="U404" i="1"/>
  <c r="T404" i="1"/>
  <c r="S404" i="1"/>
  <c r="Q404" i="1"/>
  <c r="O404" i="1"/>
  <c r="E404" i="1"/>
  <c r="U403" i="1"/>
  <c r="T403" i="1"/>
  <c r="S403" i="1"/>
  <c r="R403" i="1"/>
  <c r="Q403" i="1"/>
  <c r="O403" i="1"/>
  <c r="P403" i="1" s="1"/>
  <c r="E403" i="1"/>
  <c r="M403" i="1" s="1"/>
  <c r="U402" i="1"/>
  <c r="T402" i="1"/>
  <c r="S402" i="1"/>
  <c r="Q402" i="1"/>
  <c r="O402" i="1"/>
  <c r="E402" i="1"/>
  <c r="N402" i="1" s="1"/>
  <c r="U401" i="1"/>
  <c r="T401" i="1"/>
  <c r="S401" i="1"/>
  <c r="Q401" i="1"/>
  <c r="O401" i="1"/>
  <c r="E401" i="1"/>
  <c r="U400" i="1"/>
  <c r="T400" i="1"/>
  <c r="S400" i="1"/>
  <c r="Q400" i="1"/>
  <c r="O400" i="1"/>
  <c r="E400" i="1"/>
  <c r="U399" i="1"/>
  <c r="T399" i="1"/>
  <c r="S399" i="1"/>
  <c r="Q399" i="1"/>
  <c r="O399" i="1"/>
  <c r="E399" i="1"/>
  <c r="N399" i="1" s="1"/>
  <c r="U398" i="1"/>
  <c r="T398" i="1"/>
  <c r="S398" i="1"/>
  <c r="Q398" i="1"/>
  <c r="O398" i="1"/>
  <c r="E398" i="1"/>
  <c r="U397" i="1"/>
  <c r="T397" i="1"/>
  <c r="S397" i="1"/>
  <c r="Q397" i="1"/>
  <c r="O397" i="1"/>
  <c r="E397" i="1"/>
  <c r="U396" i="1"/>
  <c r="T396" i="1"/>
  <c r="S396" i="1"/>
  <c r="Q396" i="1"/>
  <c r="O396" i="1"/>
  <c r="E396" i="1"/>
  <c r="U395" i="1"/>
  <c r="T395" i="1"/>
  <c r="S395" i="1"/>
  <c r="Q395" i="1"/>
  <c r="O395" i="1"/>
  <c r="E395" i="1"/>
  <c r="U394" i="1"/>
  <c r="T394" i="1"/>
  <c r="S394" i="1"/>
  <c r="Q394" i="1"/>
  <c r="O394" i="1"/>
  <c r="E394" i="1"/>
  <c r="U393" i="1"/>
  <c r="T393" i="1"/>
  <c r="S393" i="1"/>
  <c r="Q393" i="1"/>
  <c r="O393" i="1"/>
  <c r="N393" i="1"/>
  <c r="E393" i="1"/>
  <c r="M393" i="1" s="1"/>
  <c r="U392" i="1"/>
  <c r="T392" i="1"/>
  <c r="S392" i="1"/>
  <c r="Q392" i="1"/>
  <c r="O392" i="1"/>
  <c r="E392" i="1"/>
  <c r="N392" i="1" s="1"/>
  <c r="U391" i="1"/>
  <c r="T391" i="1"/>
  <c r="S391" i="1"/>
  <c r="R391" i="1"/>
  <c r="Q391" i="1"/>
  <c r="O391" i="1"/>
  <c r="E391" i="1"/>
  <c r="M391" i="1" s="1"/>
  <c r="P391" i="1" s="1"/>
  <c r="U390" i="1"/>
  <c r="T390" i="1"/>
  <c r="S390" i="1"/>
  <c r="R390" i="1"/>
  <c r="Q390" i="1"/>
  <c r="O390" i="1"/>
  <c r="E390" i="1"/>
  <c r="M390" i="1" s="1"/>
  <c r="U389" i="1"/>
  <c r="T389" i="1"/>
  <c r="S389" i="1"/>
  <c r="R389" i="1"/>
  <c r="Q389" i="1"/>
  <c r="O389" i="1"/>
  <c r="N389" i="1"/>
  <c r="M389" i="1"/>
  <c r="L389" i="1"/>
  <c r="K389" i="1"/>
  <c r="E389" i="1"/>
  <c r="U388" i="1"/>
  <c r="T388" i="1"/>
  <c r="S388" i="1"/>
  <c r="Q388" i="1"/>
  <c r="O388" i="1"/>
  <c r="E388" i="1"/>
  <c r="U387" i="1"/>
  <c r="T387" i="1"/>
  <c r="S387" i="1"/>
  <c r="Q387" i="1"/>
  <c r="O387" i="1"/>
  <c r="E387" i="1"/>
  <c r="M387" i="1" s="1"/>
  <c r="U386" i="1"/>
  <c r="T386" i="1"/>
  <c r="S386" i="1"/>
  <c r="Q386" i="1"/>
  <c r="O386" i="1"/>
  <c r="E386" i="1"/>
  <c r="L386" i="1" s="1"/>
  <c r="U385" i="1"/>
  <c r="T385" i="1"/>
  <c r="S385" i="1"/>
  <c r="Q385" i="1"/>
  <c r="O385" i="1"/>
  <c r="E385" i="1"/>
  <c r="U384" i="1"/>
  <c r="T384" i="1"/>
  <c r="S384" i="1"/>
  <c r="Q384" i="1"/>
  <c r="O384" i="1"/>
  <c r="E384" i="1"/>
  <c r="K384" i="1" s="1"/>
  <c r="U383" i="1"/>
  <c r="T383" i="1"/>
  <c r="S383" i="1"/>
  <c r="Q383" i="1"/>
  <c r="O383" i="1"/>
  <c r="E383" i="1"/>
  <c r="K383" i="1" s="1"/>
  <c r="U382" i="1"/>
  <c r="T382" i="1"/>
  <c r="S382" i="1"/>
  <c r="Q382" i="1"/>
  <c r="O382" i="1"/>
  <c r="E382" i="1"/>
  <c r="U381" i="1"/>
  <c r="T381" i="1"/>
  <c r="S381" i="1"/>
  <c r="Q381" i="1"/>
  <c r="O381" i="1"/>
  <c r="K381" i="1"/>
  <c r="E381" i="1"/>
  <c r="U380" i="1"/>
  <c r="T380" i="1"/>
  <c r="S380" i="1"/>
  <c r="Q380" i="1"/>
  <c r="O380" i="1"/>
  <c r="E380" i="1"/>
  <c r="U379" i="1"/>
  <c r="T379" i="1"/>
  <c r="S379" i="1"/>
  <c r="Q379" i="1"/>
  <c r="O379" i="1"/>
  <c r="E379" i="1"/>
  <c r="U378" i="1"/>
  <c r="T378" i="1"/>
  <c r="S378" i="1"/>
  <c r="Q378" i="1"/>
  <c r="O378" i="1"/>
  <c r="E378" i="1"/>
  <c r="U377" i="1"/>
  <c r="T377" i="1"/>
  <c r="S377" i="1"/>
  <c r="Q377" i="1"/>
  <c r="O377" i="1"/>
  <c r="E377" i="1"/>
  <c r="L377" i="1" s="1"/>
  <c r="U376" i="1"/>
  <c r="T376" i="1"/>
  <c r="S376" i="1"/>
  <c r="Q376" i="1"/>
  <c r="O376" i="1"/>
  <c r="E376" i="1"/>
  <c r="N376" i="1" s="1"/>
  <c r="U375" i="1"/>
  <c r="T375" i="1"/>
  <c r="S375" i="1"/>
  <c r="Q375" i="1"/>
  <c r="O375" i="1"/>
  <c r="E375" i="1"/>
  <c r="U374" i="1"/>
  <c r="T374" i="1"/>
  <c r="S374" i="1"/>
  <c r="Q374" i="1"/>
  <c r="O374" i="1"/>
  <c r="R374" i="1" s="1"/>
  <c r="N374" i="1"/>
  <c r="E374" i="1"/>
  <c r="M374" i="1" s="1"/>
  <c r="U373" i="1"/>
  <c r="T373" i="1"/>
  <c r="S373" i="1"/>
  <c r="Q373" i="1"/>
  <c r="O373" i="1"/>
  <c r="E373" i="1"/>
  <c r="N373" i="1" s="1"/>
  <c r="U372" i="1"/>
  <c r="T372" i="1"/>
  <c r="S372" i="1"/>
  <c r="Q372" i="1"/>
  <c r="O372" i="1"/>
  <c r="E372" i="1"/>
  <c r="U371" i="1"/>
  <c r="T371" i="1"/>
  <c r="S371" i="1"/>
  <c r="Q371" i="1"/>
  <c r="O371" i="1"/>
  <c r="E371" i="1"/>
  <c r="U370" i="1"/>
  <c r="T370" i="1"/>
  <c r="S370" i="1"/>
  <c r="Q370" i="1"/>
  <c r="O370" i="1"/>
  <c r="E370" i="1"/>
  <c r="U369" i="1"/>
  <c r="T369" i="1"/>
  <c r="S369" i="1"/>
  <c r="Q369" i="1"/>
  <c r="O369" i="1"/>
  <c r="E369" i="1"/>
  <c r="N369" i="1" s="1"/>
  <c r="U368" i="1"/>
  <c r="T368" i="1"/>
  <c r="S368" i="1"/>
  <c r="Q368" i="1"/>
  <c r="O368" i="1"/>
  <c r="E368" i="1"/>
  <c r="K368" i="1" s="1"/>
  <c r="U367" i="1"/>
  <c r="T367" i="1"/>
  <c r="S367" i="1"/>
  <c r="Q367" i="1"/>
  <c r="O367" i="1"/>
  <c r="E367" i="1"/>
  <c r="U366" i="1"/>
  <c r="T366" i="1"/>
  <c r="S366" i="1"/>
  <c r="Q366" i="1"/>
  <c r="O366" i="1"/>
  <c r="N366" i="1"/>
  <c r="E366" i="1"/>
  <c r="M366" i="1" s="1"/>
  <c r="R366" i="1" s="1"/>
  <c r="U365" i="1"/>
  <c r="T365" i="1"/>
  <c r="S365" i="1"/>
  <c r="Q365" i="1"/>
  <c r="O365" i="1"/>
  <c r="E365" i="1"/>
  <c r="U364" i="1"/>
  <c r="T364" i="1"/>
  <c r="S364" i="1"/>
  <c r="Q364" i="1"/>
  <c r="O364" i="1"/>
  <c r="P364" i="1" s="1"/>
  <c r="M364" i="1"/>
  <c r="R364" i="1" s="1"/>
  <c r="L364" i="1"/>
  <c r="E364" i="1"/>
  <c r="N364" i="1" s="1"/>
  <c r="U363" i="1"/>
  <c r="T363" i="1"/>
  <c r="S363" i="1"/>
  <c r="Q363" i="1"/>
  <c r="O363" i="1"/>
  <c r="P363" i="1" s="1"/>
  <c r="M363" i="1"/>
  <c r="E363" i="1"/>
  <c r="U362" i="1"/>
  <c r="T362" i="1"/>
  <c r="S362" i="1"/>
  <c r="Q362" i="1"/>
  <c r="O362" i="1"/>
  <c r="K362" i="1"/>
  <c r="E362" i="1"/>
  <c r="N362" i="1" s="1"/>
  <c r="U361" i="1"/>
  <c r="T361" i="1"/>
  <c r="S361" i="1"/>
  <c r="Q361" i="1"/>
  <c r="O361" i="1"/>
  <c r="E361" i="1"/>
  <c r="L361" i="1" s="1"/>
  <c r="U360" i="1"/>
  <c r="T360" i="1"/>
  <c r="S360" i="1"/>
  <c r="Q360" i="1"/>
  <c r="O360" i="1"/>
  <c r="E360" i="1"/>
  <c r="U359" i="1"/>
  <c r="T359" i="1"/>
  <c r="S359" i="1"/>
  <c r="Q359" i="1"/>
  <c r="O359" i="1"/>
  <c r="N359" i="1"/>
  <c r="K359" i="1"/>
  <c r="E359" i="1"/>
  <c r="M359" i="1" s="1"/>
  <c r="U358" i="1"/>
  <c r="T358" i="1"/>
  <c r="S358" i="1"/>
  <c r="Q358" i="1"/>
  <c r="O358" i="1"/>
  <c r="N358" i="1"/>
  <c r="M358" i="1"/>
  <c r="L358" i="1"/>
  <c r="E358" i="1"/>
  <c r="K358" i="1" s="1"/>
  <c r="U357" i="1"/>
  <c r="T357" i="1"/>
  <c r="S357" i="1"/>
  <c r="Q357" i="1"/>
  <c r="O357" i="1"/>
  <c r="E357" i="1"/>
  <c r="M357" i="1" s="1"/>
  <c r="R357" i="1" s="1"/>
  <c r="U356" i="1"/>
  <c r="T356" i="1"/>
  <c r="S356" i="1"/>
  <c r="Q356" i="1"/>
  <c r="O356" i="1"/>
  <c r="E356" i="1"/>
  <c r="N356" i="1" s="1"/>
  <c r="U355" i="1"/>
  <c r="T355" i="1"/>
  <c r="S355" i="1"/>
  <c r="Q355" i="1"/>
  <c r="O355" i="1"/>
  <c r="E355" i="1"/>
  <c r="U354" i="1"/>
  <c r="T354" i="1"/>
  <c r="S354" i="1"/>
  <c r="Q354" i="1"/>
  <c r="O354" i="1"/>
  <c r="E354" i="1"/>
  <c r="U353" i="1"/>
  <c r="T353" i="1"/>
  <c r="S353" i="1"/>
  <c r="Q353" i="1"/>
  <c r="O353" i="1"/>
  <c r="E353" i="1"/>
  <c r="K353" i="1" s="1"/>
  <c r="U352" i="1"/>
  <c r="T352" i="1"/>
  <c r="S352" i="1"/>
  <c r="Q352" i="1"/>
  <c r="O352" i="1"/>
  <c r="M352" i="1"/>
  <c r="L352" i="1"/>
  <c r="E352" i="1"/>
  <c r="N352" i="1" s="1"/>
  <c r="U351" i="1"/>
  <c r="T351" i="1"/>
  <c r="S351" i="1"/>
  <c r="Q351" i="1"/>
  <c r="O351" i="1"/>
  <c r="E351" i="1"/>
  <c r="M351" i="1" s="1"/>
  <c r="R351" i="1" s="1"/>
  <c r="U350" i="1"/>
  <c r="T350" i="1"/>
  <c r="S350" i="1"/>
  <c r="Q350" i="1"/>
  <c r="O350" i="1"/>
  <c r="K350" i="1"/>
  <c r="E350" i="1"/>
  <c r="N350" i="1" s="1"/>
  <c r="U349" i="1"/>
  <c r="T349" i="1"/>
  <c r="S349" i="1"/>
  <c r="Q349" i="1"/>
  <c r="O349" i="1"/>
  <c r="N349" i="1"/>
  <c r="M349" i="1"/>
  <c r="L349" i="1"/>
  <c r="E349" i="1"/>
  <c r="K349" i="1" s="1"/>
  <c r="U348" i="1"/>
  <c r="T348" i="1"/>
  <c r="S348" i="1"/>
  <c r="Q348" i="1"/>
  <c r="O348" i="1"/>
  <c r="E348" i="1"/>
  <c r="L348" i="1" s="1"/>
  <c r="U347" i="1"/>
  <c r="T347" i="1"/>
  <c r="S347" i="1"/>
  <c r="Q347" i="1"/>
  <c r="O347" i="1"/>
  <c r="E347" i="1"/>
  <c r="U346" i="1"/>
  <c r="T346" i="1"/>
  <c r="S346" i="1"/>
  <c r="Q346" i="1"/>
  <c r="O346" i="1"/>
  <c r="E346" i="1"/>
  <c r="L346" i="1" s="1"/>
  <c r="U345" i="1"/>
  <c r="T345" i="1"/>
  <c r="S345" i="1"/>
  <c r="Q345" i="1"/>
  <c r="O345" i="1"/>
  <c r="E345" i="1"/>
  <c r="N345" i="1" s="1"/>
  <c r="U344" i="1"/>
  <c r="T344" i="1"/>
  <c r="S344" i="1"/>
  <c r="Q344" i="1"/>
  <c r="O344" i="1"/>
  <c r="E344" i="1"/>
  <c r="U343" i="1"/>
  <c r="T343" i="1"/>
  <c r="S343" i="1"/>
  <c r="Q343" i="1"/>
  <c r="O343" i="1"/>
  <c r="E343" i="1"/>
  <c r="U342" i="1"/>
  <c r="T342" i="1"/>
  <c r="S342" i="1"/>
  <c r="Q342" i="1"/>
  <c r="O342" i="1"/>
  <c r="N342" i="1"/>
  <c r="K342" i="1"/>
  <c r="E342" i="1"/>
  <c r="M342" i="1" s="1"/>
  <c r="U341" i="1"/>
  <c r="T341" i="1"/>
  <c r="S341" i="1"/>
  <c r="Q341" i="1"/>
  <c r="O341" i="1"/>
  <c r="E341" i="1"/>
  <c r="N341" i="1" s="1"/>
  <c r="U340" i="1"/>
  <c r="T340" i="1"/>
  <c r="S340" i="1"/>
  <c r="Q340" i="1"/>
  <c r="O340" i="1"/>
  <c r="E340" i="1"/>
  <c r="N340" i="1" s="1"/>
  <c r="U339" i="1"/>
  <c r="T339" i="1"/>
  <c r="S339" i="1"/>
  <c r="Q339" i="1"/>
  <c r="O339" i="1"/>
  <c r="E339" i="1"/>
  <c r="L339" i="1" s="1"/>
  <c r="U338" i="1"/>
  <c r="T338" i="1"/>
  <c r="S338" i="1"/>
  <c r="Q338" i="1"/>
  <c r="O338" i="1"/>
  <c r="E338" i="1"/>
  <c r="U337" i="1"/>
  <c r="T337" i="1"/>
  <c r="S337" i="1"/>
  <c r="Q337" i="1"/>
  <c r="O337" i="1"/>
  <c r="E337" i="1"/>
  <c r="U336" i="1"/>
  <c r="T336" i="1"/>
  <c r="S336" i="1"/>
  <c r="Q336" i="1"/>
  <c r="O336" i="1"/>
  <c r="N336" i="1"/>
  <c r="M336" i="1"/>
  <c r="R336" i="1" s="1"/>
  <c r="L336" i="1"/>
  <c r="E336" i="1"/>
  <c r="K336" i="1" s="1"/>
  <c r="U335" i="1"/>
  <c r="T335" i="1"/>
  <c r="S335" i="1"/>
  <c r="Q335" i="1"/>
  <c r="O335" i="1"/>
  <c r="E335" i="1"/>
  <c r="M335" i="1" s="1"/>
  <c r="R335" i="1" s="1"/>
  <c r="U334" i="1"/>
  <c r="T334" i="1"/>
  <c r="S334" i="1"/>
  <c r="Q334" i="1"/>
  <c r="O334" i="1"/>
  <c r="E334" i="1"/>
  <c r="N334" i="1" s="1"/>
  <c r="U333" i="1"/>
  <c r="T333" i="1"/>
  <c r="S333" i="1"/>
  <c r="Q333" i="1"/>
  <c r="O333" i="1"/>
  <c r="E333" i="1"/>
  <c r="U332" i="1"/>
  <c r="T332" i="1"/>
  <c r="S332" i="1"/>
  <c r="Q332" i="1"/>
  <c r="O332" i="1"/>
  <c r="E332" i="1"/>
  <c r="U331" i="1"/>
  <c r="T331" i="1"/>
  <c r="S331" i="1"/>
  <c r="Q331" i="1"/>
  <c r="O331" i="1"/>
  <c r="E331" i="1"/>
  <c r="U330" i="1"/>
  <c r="T330" i="1"/>
  <c r="S330" i="1"/>
  <c r="Q330" i="1"/>
  <c r="O330" i="1"/>
  <c r="E330" i="1"/>
  <c r="U329" i="1"/>
  <c r="T329" i="1"/>
  <c r="S329" i="1"/>
  <c r="Q329" i="1"/>
  <c r="O329" i="1"/>
  <c r="E329" i="1"/>
  <c r="K329" i="1" s="1"/>
  <c r="U328" i="1"/>
  <c r="T328" i="1"/>
  <c r="S328" i="1"/>
  <c r="Q328" i="1"/>
  <c r="O328" i="1"/>
  <c r="E328" i="1"/>
  <c r="U327" i="1"/>
  <c r="T327" i="1"/>
  <c r="S327" i="1"/>
  <c r="Q327" i="1"/>
  <c r="O327" i="1"/>
  <c r="E327" i="1"/>
  <c r="N327" i="1" s="1"/>
  <c r="U326" i="1"/>
  <c r="T326" i="1"/>
  <c r="S326" i="1"/>
  <c r="Q326" i="1"/>
  <c r="O326" i="1"/>
  <c r="E326" i="1"/>
  <c r="U325" i="1"/>
  <c r="T325" i="1"/>
  <c r="S325" i="1"/>
  <c r="Q325" i="1"/>
  <c r="O325" i="1"/>
  <c r="E325" i="1"/>
  <c r="N325" i="1" s="1"/>
  <c r="U324" i="1"/>
  <c r="T324" i="1"/>
  <c r="S324" i="1"/>
  <c r="Q324" i="1"/>
  <c r="O324" i="1"/>
  <c r="E324" i="1"/>
  <c r="M324" i="1" s="1"/>
  <c r="U323" i="1"/>
  <c r="T323" i="1"/>
  <c r="S323" i="1"/>
  <c r="Q323" i="1"/>
  <c r="O323" i="1"/>
  <c r="E323" i="1"/>
  <c r="U322" i="1"/>
  <c r="T322" i="1"/>
  <c r="S322" i="1"/>
  <c r="Q322" i="1"/>
  <c r="O322" i="1"/>
  <c r="E322" i="1"/>
  <c r="M322" i="1" s="1"/>
  <c r="R322" i="1" s="1"/>
  <c r="U321" i="1"/>
  <c r="T321" i="1"/>
  <c r="S321" i="1"/>
  <c r="Q321" i="1"/>
  <c r="O321" i="1"/>
  <c r="E321" i="1"/>
  <c r="K321" i="1" s="1"/>
  <c r="U320" i="1"/>
  <c r="T320" i="1"/>
  <c r="S320" i="1"/>
  <c r="Q320" i="1"/>
  <c r="O320" i="1"/>
  <c r="R320" i="1" s="1"/>
  <c r="N320" i="1"/>
  <c r="K320" i="1"/>
  <c r="E320" i="1"/>
  <c r="M320" i="1" s="1"/>
  <c r="U319" i="1"/>
  <c r="T319" i="1"/>
  <c r="S319" i="1"/>
  <c r="Q319" i="1"/>
  <c r="O319" i="1"/>
  <c r="E319" i="1"/>
  <c r="K319" i="1" s="1"/>
  <c r="U318" i="1"/>
  <c r="T318" i="1"/>
  <c r="S318" i="1"/>
  <c r="Q318" i="1"/>
  <c r="O318" i="1"/>
  <c r="E318" i="1"/>
  <c r="K318" i="1" s="1"/>
  <c r="U317" i="1"/>
  <c r="T317" i="1"/>
  <c r="S317" i="1"/>
  <c r="Q317" i="1"/>
  <c r="O317" i="1"/>
  <c r="E317" i="1"/>
  <c r="N317" i="1" s="1"/>
  <c r="U316" i="1"/>
  <c r="T316" i="1"/>
  <c r="S316" i="1"/>
  <c r="Q316" i="1"/>
  <c r="O316" i="1"/>
  <c r="E316" i="1"/>
  <c r="L316" i="1" s="1"/>
  <c r="U315" i="1"/>
  <c r="T315" i="1"/>
  <c r="S315" i="1"/>
  <c r="Q315" i="1"/>
  <c r="O315" i="1"/>
  <c r="E315" i="1"/>
  <c r="N315" i="1" s="1"/>
  <c r="U314" i="1"/>
  <c r="T314" i="1"/>
  <c r="S314" i="1"/>
  <c r="Q314" i="1"/>
  <c r="O314" i="1"/>
  <c r="E314" i="1"/>
  <c r="U313" i="1"/>
  <c r="T313" i="1"/>
  <c r="S313" i="1"/>
  <c r="Q313" i="1"/>
  <c r="O313" i="1"/>
  <c r="E313" i="1"/>
  <c r="K313" i="1" s="1"/>
  <c r="U312" i="1"/>
  <c r="T312" i="1"/>
  <c r="S312" i="1"/>
  <c r="Q312" i="1"/>
  <c r="O312" i="1"/>
  <c r="E312" i="1"/>
  <c r="U311" i="1"/>
  <c r="T311" i="1"/>
  <c r="S311" i="1"/>
  <c r="Q311" i="1"/>
  <c r="O311" i="1"/>
  <c r="E311" i="1"/>
  <c r="N311" i="1" s="1"/>
  <c r="U310" i="1"/>
  <c r="T310" i="1"/>
  <c r="S310" i="1"/>
  <c r="Q310" i="1"/>
  <c r="O310" i="1"/>
  <c r="E310" i="1"/>
  <c r="K310" i="1" s="1"/>
  <c r="U309" i="1"/>
  <c r="T309" i="1"/>
  <c r="S309" i="1"/>
  <c r="Q309" i="1"/>
  <c r="O309" i="1"/>
  <c r="E309" i="1"/>
  <c r="M309" i="1" s="1"/>
  <c r="U308" i="1"/>
  <c r="T308" i="1"/>
  <c r="S308" i="1"/>
  <c r="Q308" i="1"/>
  <c r="O308" i="1"/>
  <c r="M308" i="1"/>
  <c r="R308" i="1" s="1"/>
  <c r="L308" i="1"/>
  <c r="E308" i="1"/>
  <c r="K308" i="1" s="1"/>
  <c r="U307" i="1"/>
  <c r="T307" i="1"/>
  <c r="S307" i="1"/>
  <c r="Q307" i="1"/>
  <c r="O307" i="1"/>
  <c r="E307" i="1"/>
  <c r="K307" i="1" s="1"/>
  <c r="U306" i="1"/>
  <c r="T306" i="1"/>
  <c r="S306" i="1"/>
  <c r="Q306" i="1"/>
  <c r="O306" i="1"/>
  <c r="E306" i="1"/>
  <c r="U305" i="1"/>
  <c r="T305" i="1"/>
  <c r="S305" i="1"/>
  <c r="Q305" i="1"/>
  <c r="O305" i="1"/>
  <c r="N305" i="1"/>
  <c r="L305" i="1"/>
  <c r="K305" i="1"/>
  <c r="E305" i="1"/>
  <c r="M305" i="1" s="1"/>
  <c r="U304" i="1"/>
  <c r="T304" i="1"/>
  <c r="S304" i="1"/>
  <c r="Q304" i="1"/>
  <c r="O304" i="1"/>
  <c r="E304" i="1"/>
  <c r="M304" i="1" s="1"/>
  <c r="P304" i="1" s="1"/>
  <c r="U303" i="1"/>
  <c r="T303" i="1"/>
  <c r="S303" i="1"/>
  <c r="Q303" i="1"/>
  <c r="O303" i="1"/>
  <c r="E303" i="1"/>
  <c r="K303" i="1" s="1"/>
  <c r="U302" i="1"/>
  <c r="T302" i="1"/>
  <c r="S302" i="1"/>
  <c r="Q302" i="1"/>
  <c r="O302" i="1"/>
  <c r="E302" i="1"/>
  <c r="K302" i="1" s="1"/>
  <c r="U301" i="1"/>
  <c r="T301" i="1"/>
  <c r="S301" i="1"/>
  <c r="Q301" i="1"/>
  <c r="O301" i="1"/>
  <c r="E301" i="1"/>
  <c r="U300" i="1"/>
  <c r="T300" i="1"/>
  <c r="S300" i="1"/>
  <c r="Q300" i="1"/>
  <c r="O300" i="1"/>
  <c r="E300" i="1"/>
  <c r="N300" i="1" s="1"/>
  <c r="U299" i="1"/>
  <c r="T299" i="1"/>
  <c r="S299" i="1"/>
  <c r="Q299" i="1"/>
  <c r="O299" i="1"/>
  <c r="E299" i="1"/>
  <c r="U298" i="1"/>
  <c r="T298" i="1"/>
  <c r="S298" i="1"/>
  <c r="Q298" i="1"/>
  <c r="O298" i="1"/>
  <c r="E298" i="1"/>
  <c r="U297" i="1"/>
  <c r="T297" i="1"/>
  <c r="S297" i="1"/>
  <c r="Q297" i="1"/>
  <c r="O297" i="1"/>
  <c r="E297" i="1"/>
  <c r="U296" i="1"/>
  <c r="T296" i="1"/>
  <c r="S296" i="1"/>
  <c r="Q296" i="1"/>
  <c r="O296" i="1"/>
  <c r="R296" i="1" s="1"/>
  <c r="N296" i="1"/>
  <c r="E296" i="1"/>
  <c r="M296" i="1" s="1"/>
  <c r="U295" i="1"/>
  <c r="T295" i="1"/>
  <c r="S295" i="1"/>
  <c r="Q295" i="1"/>
  <c r="O295" i="1"/>
  <c r="E295" i="1"/>
  <c r="U294" i="1"/>
  <c r="T294" i="1"/>
  <c r="S294" i="1"/>
  <c r="Q294" i="1"/>
  <c r="O294" i="1"/>
  <c r="E294" i="1"/>
  <c r="U293" i="1"/>
  <c r="T293" i="1"/>
  <c r="S293" i="1"/>
  <c r="Q293" i="1"/>
  <c r="O293" i="1"/>
  <c r="N293" i="1"/>
  <c r="M293" i="1"/>
  <c r="E293" i="1"/>
  <c r="K293" i="1" s="1"/>
  <c r="U292" i="1"/>
  <c r="T292" i="1"/>
  <c r="S292" i="1"/>
  <c r="Q292" i="1"/>
  <c r="O292" i="1"/>
  <c r="E292" i="1"/>
  <c r="M292" i="1" s="1"/>
  <c r="U291" i="1"/>
  <c r="T291" i="1"/>
  <c r="S291" i="1"/>
  <c r="Q291" i="1"/>
  <c r="O291" i="1"/>
  <c r="M291" i="1"/>
  <c r="R291" i="1" s="1"/>
  <c r="E291" i="1"/>
  <c r="N291" i="1" s="1"/>
  <c r="U290" i="1"/>
  <c r="T290" i="1"/>
  <c r="S290" i="1"/>
  <c r="Q290" i="1"/>
  <c r="O290" i="1"/>
  <c r="E290" i="1"/>
  <c r="N290" i="1" s="1"/>
  <c r="U289" i="1"/>
  <c r="T289" i="1"/>
  <c r="S289" i="1"/>
  <c r="Q289" i="1"/>
  <c r="O289" i="1"/>
  <c r="K289" i="1"/>
  <c r="E289" i="1"/>
  <c r="N289" i="1" s="1"/>
  <c r="U288" i="1"/>
  <c r="T288" i="1"/>
  <c r="S288" i="1"/>
  <c r="Q288" i="1"/>
  <c r="O288" i="1"/>
  <c r="N288" i="1"/>
  <c r="M288" i="1"/>
  <c r="L288" i="1"/>
  <c r="E288" i="1"/>
  <c r="K288" i="1" s="1"/>
  <c r="U287" i="1"/>
  <c r="T287" i="1"/>
  <c r="S287" i="1"/>
  <c r="Q287" i="1"/>
  <c r="O287" i="1"/>
  <c r="E287" i="1"/>
  <c r="M287" i="1" s="1"/>
  <c r="U286" i="1"/>
  <c r="T286" i="1"/>
  <c r="S286" i="1"/>
  <c r="Q286" i="1"/>
  <c r="O286" i="1"/>
  <c r="E286" i="1"/>
  <c r="U285" i="1"/>
  <c r="T285" i="1"/>
  <c r="S285" i="1"/>
  <c r="Q285" i="1"/>
  <c r="O285" i="1"/>
  <c r="E285" i="1"/>
  <c r="L285" i="1" s="1"/>
  <c r="U284" i="1"/>
  <c r="T284" i="1"/>
  <c r="S284" i="1"/>
  <c r="Q284" i="1"/>
  <c r="O284" i="1"/>
  <c r="E284" i="1"/>
  <c r="U283" i="1"/>
  <c r="T283" i="1"/>
  <c r="S283" i="1"/>
  <c r="Q283" i="1"/>
  <c r="O283" i="1"/>
  <c r="N283" i="1"/>
  <c r="E283" i="1"/>
  <c r="K283" i="1" s="1"/>
  <c r="U282" i="1"/>
  <c r="T282" i="1"/>
  <c r="S282" i="1"/>
  <c r="Q282" i="1"/>
  <c r="O282" i="1"/>
  <c r="E282" i="1"/>
  <c r="K282" i="1" s="1"/>
  <c r="U281" i="1"/>
  <c r="T281" i="1"/>
  <c r="S281" i="1"/>
  <c r="R281" i="1"/>
  <c r="Q281" i="1"/>
  <c r="O281" i="1"/>
  <c r="P281" i="1" s="1"/>
  <c r="N281" i="1"/>
  <c r="K281" i="1"/>
  <c r="E281" i="1"/>
  <c r="M281" i="1" s="1"/>
  <c r="U280" i="1"/>
  <c r="T280" i="1"/>
  <c r="S280" i="1"/>
  <c r="Q280" i="1"/>
  <c r="O280" i="1"/>
  <c r="E280" i="1"/>
  <c r="K280" i="1" s="1"/>
  <c r="U279" i="1"/>
  <c r="T279" i="1"/>
  <c r="S279" i="1"/>
  <c r="Q279" i="1"/>
  <c r="O279" i="1"/>
  <c r="E279" i="1"/>
  <c r="U278" i="1"/>
  <c r="T278" i="1"/>
  <c r="S278" i="1"/>
  <c r="Q278" i="1"/>
  <c r="O278" i="1"/>
  <c r="E278" i="1"/>
  <c r="K278" i="1" s="1"/>
  <c r="U277" i="1"/>
  <c r="T277" i="1"/>
  <c r="S277" i="1"/>
  <c r="Q277" i="1"/>
  <c r="O277" i="1"/>
  <c r="L277" i="1"/>
  <c r="E277" i="1"/>
  <c r="U276" i="1"/>
  <c r="T276" i="1"/>
  <c r="S276" i="1"/>
  <c r="Q276" i="1"/>
  <c r="O276" i="1"/>
  <c r="E276" i="1"/>
  <c r="U275" i="1"/>
  <c r="T275" i="1"/>
  <c r="S275" i="1"/>
  <c r="Q275" i="1"/>
  <c r="O275" i="1"/>
  <c r="N275" i="1"/>
  <c r="L275" i="1"/>
  <c r="K275" i="1"/>
  <c r="E275" i="1"/>
  <c r="M275" i="1" s="1"/>
  <c r="P275" i="1" s="1"/>
  <c r="U274" i="1"/>
  <c r="T274" i="1"/>
  <c r="S274" i="1"/>
  <c r="Q274" i="1"/>
  <c r="O274" i="1"/>
  <c r="N274" i="1"/>
  <c r="E274" i="1"/>
  <c r="M274" i="1" s="1"/>
  <c r="U273" i="1"/>
  <c r="T273" i="1"/>
  <c r="S273" i="1"/>
  <c r="Q273" i="1"/>
  <c r="O273" i="1"/>
  <c r="E273" i="1"/>
  <c r="U272" i="1"/>
  <c r="T272" i="1"/>
  <c r="S272" i="1"/>
  <c r="Q272" i="1"/>
  <c r="O272" i="1"/>
  <c r="K272" i="1"/>
  <c r="E272" i="1"/>
  <c r="N272" i="1" s="1"/>
  <c r="U271" i="1"/>
  <c r="T271" i="1"/>
  <c r="S271" i="1"/>
  <c r="Q271" i="1"/>
  <c r="O271" i="1"/>
  <c r="E271" i="1"/>
  <c r="K271" i="1" s="1"/>
  <c r="U270" i="1"/>
  <c r="T270" i="1"/>
  <c r="S270" i="1"/>
  <c r="Q270" i="1"/>
  <c r="O270" i="1"/>
  <c r="E270" i="1"/>
  <c r="U269" i="1"/>
  <c r="T269" i="1"/>
  <c r="S269" i="1"/>
  <c r="Q269" i="1"/>
  <c r="O269" i="1"/>
  <c r="E269" i="1"/>
  <c r="U268" i="1"/>
  <c r="T268" i="1"/>
  <c r="S268" i="1"/>
  <c r="Q268" i="1"/>
  <c r="O268" i="1"/>
  <c r="E268" i="1"/>
  <c r="N268" i="1" s="1"/>
  <c r="U267" i="1"/>
  <c r="T267" i="1"/>
  <c r="S267" i="1"/>
  <c r="Q267" i="1"/>
  <c r="O267" i="1"/>
  <c r="E267" i="1"/>
  <c r="U266" i="1"/>
  <c r="T266" i="1"/>
  <c r="S266" i="1"/>
  <c r="Q266" i="1"/>
  <c r="O266" i="1"/>
  <c r="R266" i="1" s="1"/>
  <c r="N266" i="1"/>
  <c r="M266" i="1"/>
  <c r="L266" i="1"/>
  <c r="K266" i="1"/>
  <c r="E266" i="1"/>
  <c r="U265" i="1"/>
  <c r="T265" i="1"/>
  <c r="S265" i="1"/>
  <c r="Q265" i="1"/>
  <c r="O265" i="1"/>
  <c r="E265" i="1"/>
  <c r="M265" i="1" s="1"/>
  <c r="P265" i="1" s="1"/>
  <c r="U264" i="1"/>
  <c r="T264" i="1"/>
  <c r="S264" i="1"/>
  <c r="Q264" i="1"/>
  <c r="O264" i="1"/>
  <c r="L264" i="1"/>
  <c r="K264" i="1"/>
  <c r="E264" i="1"/>
  <c r="N264" i="1" s="1"/>
  <c r="U263" i="1"/>
  <c r="T263" i="1"/>
  <c r="S263" i="1"/>
  <c r="Q263" i="1"/>
  <c r="O263" i="1"/>
  <c r="E263" i="1"/>
  <c r="U262" i="1"/>
  <c r="T262" i="1"/>
  <c r="S262" i="1"/>
  <c r="Q262" i="1"/>
  <c r="O262" i="1"/>
  <c r="K262" i="1"/>
  <c r="E262" i="1"/>
  <c r="N262" i="1" s="1"/>
  <c r="U261" i="1"/>
  <c r="T261" i="1"/>
  <c r="S261" i="1"/>
  <c r="Q261" i="1"/>
  <c r="O261" i="1"/>
  <c r="L261" i="1"/>
  <c r="K261" i="1"/>
  <c r="E261" i="1"/>
  <c r="N261" i="1" s="1"/>
  <c r="U260" i="1"/>
  <c r="T260" i="1"/>
  <c r="S260" i="1"/>
  <c r="Q260" i="1"/>
  <c r="O260" i="1"/>
  <c r="E260" i="1"/>
  <c r="K260" i="1" s="1"/>
  <c r="U259" i="1"/>
  <c r="T259" i="1"/>
  <c r="S259" i="1"/>
  <c r="Q259" i="1"/>
  <c r="O259" i="1"/>
  <c r="E259" i="1"/>
  <c r="M259" i="1" s="1"/>
  <c r="U258" i="1"/>
  <c r="T258" i="1"/>
  <c r="S258" i="1"/>
  <c r="Q258" i="1"/>
  <c r="O258" i="1"/>
  <c r="E258" i="1"/>
  <c r="K258" i="1" s="1"/>
  <c r="U257" i="1"/>
  <c r="T257" i="1"/>
  <c r="S257" i="1"/>
  <c r="Q257" i="1"/>
  <c r="O257" i="1"/>
  <c r="E257" i="1"/>
  <c r="M257" i="1" s="1"/>
  <c r="R257" i="1" s="1"/>
  <c r="U256" i="1"/>
  <c r="T256" i="1"/>
  <c r="S256" i="1"/>
  <c r="Q256" i="1"/>
  <c r="O256" i="1"/>
  <c r="E256" i="1"/>
  <c r="N256" i="1" s="1"/>
  <c r="U255" i="1"/>
  <c r="T255" i="1"/>
  <c r="S255" i="1"/>
  <c r="Q255" i="1"/>
  <c r="O255" i="1"/>
  <c r="E255" i="1"/>
  <c r="U254" i="1"/>
  <c r="T254" i="1"/>
  <c r="S254" i="1"/>
  <c r="Q254" i="1"/>
  <c r="O254" i="1"/>
  <c r="E254" i="1"/>
  <c r="U253" i="1"/>
  <c r="T253" i="1"/>
  <c r="S253" i="1"/>
  <c r="Q253" i="1"/>
  <c r="O253" i="1"/>
  <c r="N253" i="1"/>
  <c r="E253" i="1"/>
  <c r="K253" i="1" s="1"/>
  <c r="U252" i="1"/>
  <c r="T252" i="1"/>
  <c r="S252" i="1"/>
  <c r="Q252" i="1"/>
  <c r="O252" i="1"/>
  <c r="L252" i="1"/>
  <c r="E252" i="1"/>
  <c r="U251" i="1"/>
  <c r="T251" i="1"/>
  <c r="S251" i="1"/>
  <c r="Q251" i="1"/>
  <c r="O251" i="1"/>
  <c r="E251" i="1"/>
  <c r="M251" i="1" s="1"/>
  <c r="R251" i="1" s="1"/>
  <c r="U250" i="1"/>
  <c r="T250" i="1"/>
  <c r="S250" i="1"/>
  <c r="Q250" i="1"/>
  <c r="O250" i="1"/>
  <c r="E250" i="1"/>
  <c r="U249" i="1"/>
  <c r="T249" i="1"/>
  <c r="S249" i="1"/>
  <c r="Q249" i="1"/>
  <c r="O249" i="1"/>
  <c r="N249" i="1"/>
  <c r="E249" i="1"/>
  <c r="K249" i="1" s="1"/>
  <c r="U248" i="1"/>
  <c r="T248" i="1"/>
  <c r="S248" i="1"/>
  <c r="Q248" i="1"/>
  <c r="O248" i="1"/>
  <c r="E248" i="1"/>
  <c r="L248" i="1" s="1"/>
  <c r="U247" i="1"/>
  <c r="T247" i="1"/>
  <c r="S247" i="1"/>
  <c r="Q247" i="1"/>
  <c r="O247" i="1"/>
  <c r="L247" i="1"/>
  <c r="K247" i="1"/>
  <c r="E247" i="1"/>
  <c r="N247" i="1" s="1"/>
  <c r="U246" i="1"/>
  <c r="T246" i="1"/>
  <c r="S246" i="1"/>
  <c r="Q246" i="1"/>
  <c r="O246" i="1"/>
  <c r="E246" i="1"/>
  <c r="U245" i="1"/>
  <c r="T245" i="1"/>
  <c r="S245" i="1"/>
  <c r="Q245" i="1"/>
  <c r="O245" i="1"/>
  <c r="E245" i="1"/>
  <c r="U244" i="1"/>
  <c r="T244" i="1"/>
  <c r="S244" i="1"/>
  <c r="Q244" i="1"/>
  <c r="O244" i="1"/>
  <c r="N244" i="1"/>
  <c r="M244" i="1"/>
  <c r="K244" i="1"/>
  <c r="E244" i="1"/>
  <c r="L244" i="1" s="1"/>
  <c r="U243" i="1"/>
  <c r="T243" i="1"/>
  <c r="S243" i="1"/>
  <c r="Q243" i="1"/>
  <c r="O243" i="1"/>
  <c r="E243" i="1"/>
  <c r="M243" i="1" s="1"/>
  <c r="P243" i="1" s="1"/>
  <c r="U242" i="1"/>
  <c r="T242" i="1"/>
  <c r="S242" i="1"/>
  <c r="Q242" i="1"/>
  <c r="O242" i="1"/>
  <c r="E242" i="1"/>
  <c r="U241" i="1"/>
  <c r="T241" i="1"/>
  <c r="S241" i="1"/>
  <c r="Q241" i="1"/>
  <c r="O241" i="1"/>
  <c r="N241" i="1"/>
  <c r="M241" i="1"/>
  <c r="R241" i="1" s="1"/>
  <c r="E241" i="1"/>
  <c r="L241" i="1" s="1"/>
  <c r="U240" i="1"/>
  <c r="T240" i="1"/>
  <c r="S240" i="1"/>
  <c r="Q240" i="1"/>
  <c r="O240" i="1"/>
  <c r="K240" i="1"/>
  <c r="E240" i="1"/>
  <c r="N240" i="1" s="1"/>
  <c r="U239" i="1"/>
  <c r="T239" i="1"/>
  <c r="S239" i="1"/>
  <c r="Q239" i="1"/>
  <c r="O239" i="1"/>
  <c r="E239" i="1"/>
  <c r="N239" i="1" s="1"/>
  <c r="U238" i="1"/>
  <c r="T238" i="1"/>
  <c r="S238" i="1"/>
  <c r="Q238" i="1"/>
  <c r="O238" i="1"/>
  <c r="E238" i="1"/>
  <c r="U237" i="1"/>
  <c r="T237" i="1"/>
  <c r="S237" i="1"/>
  <c r="Q237" i="1"/>
  <c r="O237" i="1"/>
  <c r="E237" i="1"/>
  <c r="U236" i="1"/>
  <c r="T236" i="1"/>
  <c r="S236" i="1"/>
  <c r="Q236" i="1"/>
  <c r="O236" i="1"/>
  <c r="E236" i="1"/>
  <c r="N236" i="1" s="1"/>
  <c r="U235" i="1"/>
  <c r="T235" i="1"/>
  <c r="S235" i="1"/>
  <c r="Q235" i="1"/>
  <c r="O235" i="1"/>
  <c r="E235" i="1"/>
  <c r="U234" i="1"/>
  <c r="T234" i="1"/>
  <c r="S234" i="1"/>
  <c r="Q234" i="1"/>
  <c r="O234" i="1"/>
  <c r="E234" i="1"/>
  <c r="U233" i="1"/>
  <c r="T233" i="1"/>
  <c r="S233" i="1"/>
  <c r="Q233" i="1"/>
  <c r="O233" i="1"/>
  <c r="E233" i="1"/>
  <c r="U232" i="1"/>
  <c r="T232" i="1"/>
  <c r="S232" i="1"/>
  <c r="Q232" i="1"/>
  <c r="O232" i="1"/>
  <c r="M232" i="1"/>
  <c r="E232" i="1"/>
  <c r="U231" i="1"/>
  <c r="T231" i="1"/>
  <c r="S231" i="1"/>
  <c r="Q231" i="1"/>
  <c r="O231" i="1"/>
  <c r="N231" i="1"/>
  <c r="M231" i="1"/>
  <c r="E231" i="1"/>
  <c r="L231" i="1" s="1"/>
  <c r="U230" i="1"/>
  <c r="T230" i="1"/>
  <c r="S230" i="1"/>
  <c r="Q230" i="1"/>
  <c r="O230" i="1"/>
  <c r="E230" i="1"/>
  <c r="N230" i="1" s="1"/>
  <c r="U229" i="1"/>
  <c r="T229" i="1"/>
  <c r="S229" i="1"/>
  <c r="Q229" i="1"/>
  <c r="O229" i="1"/>
  <c r="E229" i="1"/>
  <c r="U228" i="1"/>
  <c r="T228" i="1"/>
  <c r="S228" i="1"/>
  <c r="Q228" i="1"/>
  <c r="O228" i="1"/>
  <c r="E228" i="1"/>
  <c r="M228" i="1" s="1"/>
  <c r="P228" i="1" s="1"/>
  <c r="U227" i="1"/>
  <c r="T227" i="1"/>
  <c r="S227" i="1"/>
  <c r="Q227" i="1"/>
  <c r="O227" i="1"/>
  <c r="R227" i="1" s="1"/>
  <c r="N227" i="1"/>
  <c r="L227" i="1"/>
  <c r="K227" i="1"/>
  <c r="E227" i="1"/>
  <c r="M227" i="1" s="1"/>
  <c r="U226" i="1"/>
  <c r="T226" i="1"/>
  <c r="S226" i="1"/>
  <c r="Q226" i="1"/>
  <c r="O226" i="1"/>
  <c r="N226" i="1"/>
  <c r="M226" i="1"/>
  <c r="R226" i="1" s="1"/>
  <c r="L226" i="1"/>
  <c r="K226" i="1"/>
  <c r="E226" i="1"/>
  <c r="U225" i="1"/>
  <c r="T225" i="1"/>
  <c r="S225" i="1"/>
  <c r="Q225" i="1"/>
  <c r="O225" i="1"/>
  <c r="E225" i="1"/>
  <c r="U224" i="1"/>
  <c r="T224" i="1"/>
  <c r="S224" i="1"/>
  <c r="Q224" i="1"/>
  <c r="O224" i="1"/>
  <c r="E224" i="1"/>
  <c r="U223" i="1"/>
  <c r="T223" i="1"/>
  <c r="S223" i="1"/>
  <c r="Q223" i="1"/>
  <c r="O223" i="1"/>
  <c r="E223" i="1"/>
  <c r="K223" i="1" s="1"/>
  <c r="U222" i="1"/>
  <c r="T222" i="1"/>
  <c r="S222" i="1"/>
  <c r="Q222" i="1"/>
  <c r="O222" i="1"/>
  <c r="E222" i="1"/>
  <c r="L222" i="1" s="1"/>
  <c r="U221" i="1"/>
  <c r="T221" i="1"/>
  <c r="S221" i="1"/>
  <c r="Q221" i="1"/>
  <c r="O221" i="1"/>
  <c r="E221" i="1"/>
  <c r="U220" i="1"/>
  <c r="T220" i="1"/>
  <c r="S220" i="1"/>
  <c r="Q220" i="1"/>
  <c r="O220" i="1"/>
  <c r="N220" i="1"/>
  <c r="K220" i="1"/>
  <c r="E220" i="1"/>
  <c r="M220" i="1" s="1"/>
  <c r="U219" i="1"/>
  <c r="T219" i="1"/>
  <c r="S219" i="1"/>
  <c r="Q219" i="1"/>
  <c r="O219" i="1"/>
  <c r="N219" i="1"/>
  <c r="E219" i="1"/>
  <c r="U218" i="1"/>
  <c r="T218" i="1"/>
  <c r="S218" i="1"/>
  <c r="Q218" i="1"/>
  <c r="O218" i="1"/>
  <c r="E218" i="1"/>
  <c r="U217" i="1"/>
  <c r="T217" i="1"/>
  <c r="S217" i="1"/>
  <c r="Q217" i="1"/>
  <c r="O217" i="1"/>
  <c r="E217" i="1"/>
  <c r="K217" i="1" s="1"/>
  <c r="U216" i="1"/>
  <c r="T216" i="1"/>
  <c r="S216" i="1"/>
  <c r="Q216" i="1"/>
  <c r="O216" i="1"/>
  <c r="E216" i="1"/>
  <c r="N216" i="1" s="1"/>
  <c r="U215" i="1"/>
  <c r="T215" i="1"/>
  <c r="S215" i="1"/>
  <c r="Q215" i="1"/>
  <c r="O215" i="1"/>
  <c r="E215" i="1"/>
  <c r="N215" i="1" s="1"/>
  <c r="U214" i="1"/>
  <c r="T214" i="1"/>
  <c r="S214" i="1"/>
  <c r="Q214" i="1"/>
  <c r="O214" i="1"/>
  <c r="E214" i="1"/>
  <c r="M214" i="1" s="1"/>
  <c r="U213" i="1"/>
  <c r="T213" i="1"/>
  <c r="S213" i="1"/>
  <c r="Q213" i="1"/>
  <c r="O213" i="1"/>
  <c r="E213" i="1"/>
  <c r="K213" i="1" s="1"/>
  <c r="U212" i="1"/>
  <c r="T212" i="1"/>
  <c r="S212" i="1"/>
  <c r="Q212" i="1"/>
  <c r="O212" i="1"/>
  <c r="E212" i="1"/>
  <c r="N212" i="1" s="1"/>
  <c r="U211" i="1"/>
  <c r="T211" i="1"/>
  <c r="S211" i="1"/>
  <c r="Q211" i="1"/>
  <c r="O211" i="1"/>
  <c r="E211" i="1"/>
  <c r="U210" i="1"/>
  <c r="T210" i="1"/>
  <c r="S210" i="1"/>
  <c r="Q210" i="1"/>
  <c r="O210" i="1"/>
  <c r="E210" i="1"/>
  <c r="K210" i="1" s="1"/>
  <c r="U209" i="1"/>
  <c r="T209" i="1"/>
  <c r="S209" i="1"/>
  <c r="Q209" i="1"/>
  <c r="O209" i="1"/>
  <c r="E209" i="1"/>
  <c r="U208" i="1"/>
  <c r="T208" i="1"/>
  <c r="S208" i="1"/>
  <c r="Q208" i="1"/>
  <c r="O208" i="1"/>
  <c r="M208" i="1"/>
  <c r="E208" i="1"/>
  <c r="K208" i="1" s="1"/>
  <c r="U207" i="1"/>
  <c r="T207" i="1"/>
  <c r="S207" i="1"/>
  <c r="Q207" i="1"/>
  <c r="O207" i="1"/>
  <c r="E207" i="1"/>
  <c r="N207" i="1" s="1"/>
  <c r="U206" i="1"/>
  <c r="T206" i="1"/>
  <c r="S206" i="1"/>
  <c r="Q206" i="1"/>
  <c r="O206" i="1"/>
  <c r="E206" i="1"/>
  <c r="L206" i="1" s="1"/>
  <c r="U205" i="1"/>
  <c r="T205" i="1"/>
  <c r="S205" i="1"/>
  <c r="Q205" i="1"/>
  <c r="O205" i="1"/>
  <c r="R205" i="1" s="1"/>
  <c r="N205" i="1"/>
  <c r="E205" i="1"/>
  <c r="M205" i="1" s="1"/>
  <c r="U204" i="1"/>
  <c r="T204" i="1"/>
  <c r="S204" i="1"/>
  <c r="Q204" i="1"/>
  <c r="O204" i="1"/>
  <c r="K204" i="1"/>
  <c r="E204" i="1"/>
  <c r="N204" i="1" s="1"/>
  <c r="U203" i="1"/>
  <c r="T203" i="1"/>
  <c r="S203" i="1"/>
  <c r="Q203" i="1"/>
  <c r="O203" i="1"/>
  <c r="E203" i="1"/>
  <c r="K203" i="1" s="1"/>
  <c r="U202" i="1"/>
  <c r="T202" i="1"/>
  <c r="S202" i="1"/>
  <c r="Q202" i="1"/>
  <c r="O202" i="1"/>
  <c r="E202" i="1"/>
  <c r="K202" i="1" s="1"/>
  <c r="U201" i="1"/>
  <c r="T201" i="1"/>
  <c r="S201" i="1"/>
  <c r="Q201" i="1"/>
  <c r="O201" i="1"/>
  <c r="E201" i="1"/>
  <c r="U200" i="1"/>
  <c r="T200" i="1"/>
  <c r="S200" i="1"/>
  <c r="Q200" i="1"/>
  <c r="O200" i="1"/>
  <c r="E200" i="1"/>
  <c r="K200" i="1" s="1"/>
  <c r="U199" i="1"/>
  <c r="T199" i="1"/>
  <c r="S199" i="1"/>
  <c r="Q199" i="1"/>
  <c r="O199" i="1"/>
  <c r="E199" i="1"/>
  <c r="N199" i="1" s="1"/>
  <c r="U198" i="1"/>
  <c r="T198" i="1"/>
  <c r="S198" i="1"/>
  <c r="Q198" i="1"/>
  <c r="O198" i="1"/>
  <c r="N198" i="1"/>
  <c r="E198" i="1"/>
  <c r="U197" i="1"/>
  <c r="T197" i="1"/>
  <c r="S197" i="1"/>
  <c r="Q197" i="1"/>
  <c r="O197" i="1"/>
  <c r="E197" i="1"/>
  <c r="U196" i="1"/>
  <c r="T196" i="1"/>
  <c r="S196" i="1"/>
  <c r="Q196" i="1"/>
  <c r="O196" i="1"/>
  <c r="E196" i="1"/>
  <c r="N196" i="1" s="1"/>
  <c r="U195" i="1"/>
  <c r="T195" i="1"/>
  <c r="S195" i="1"/>
  <c r="Q195" i="1"/>
  <c r="O195" i="1"/>
  <c r="E195" i="1"/>
  <c r="M195" i="1" s="1"/>
  <c r="U194" i="1"/>
  <c r="T194" i="1"/>
  <c r="S194" i="1"/>
  <c r="Q194" i="1"/>
  <c r="O194" i="1"/>
  <c r="E194" i="1"/>
  <c r="M194" i="1" s="1"/>
  <c r="U193" i="1"/>
  <c r="T193" i="1"/>
  <c r="S193" i="1"/>
  <c r="Q193" i="1"/>
  <c r="O193" i="1"/>
  <c r="E193" i="1"/>
  <c r="U192" i="1"/>
  <c r="T192" i="1"/>
  <c r="S192" i="1"/>
  <c r="Q192" i="1"/>
  <c r="O192" i="1"/>
  <c r="E192" i="1"/>
  <c r="N192" i="1" s="1"/>
  <c r="U191" i="1"/>
  <c r="T191" i="1"/>
  <c r="S191" i="1"/>
  <c r="Q191" i="1"/>
  <c r="O191" i="1"/>
  <c r="E191" i="1"/>
  <c r="N191" i="1" s="1"/>
  <c r="U190" i="1"/>
  <c r="T190" i="1"/>
  <c r="S190" i="1"/>
  <c r="Q190" i="1"/>
  <c r="O190" i="1"/>
  <c r="N190" i="1"/>
  <c r="M190" i="1"/>
  <c r="E190" i="1"/>
  <c r="L190" i="1" s="1"/>
  <c r="U189" i="1"/>
  <c r="T189" i="1"/>
  <c r="S189" i="1"/>
  <c r="Q189" i="1"/>
  <c r="O189" i="1"/>
  <c r="E189" i="1"/>
  <c r="M189" i="1" s="1"/>
  <c r="P189" i="1" s="1"/>
  <c r="U188" i="1"/>
  <c r="T188" i="1"/>
  <c r="S188" i="1"/>
  <c r="Q188" i="1"/>
  <c r="O188" i="1"/>
  <c r="E188" i="1"/>
  <c r="U187" i="1"/>
  <c r="T187" i="1"/>
  <c r="S187" i="1"/>
  <c r="Q187" i="1"/>
  <c r="O187" i="1"/>
  <c r="N187" i="1"/>
  <c r="E187" i="1"/>
  <c r="M187" i="1" s="1"/>
  <c r="U186" i="1"/>
  <c r="T186" i="1"/>
  <c r="S186" i="1"/>
  <c r="Q186" i="1"/>
  <c r="O186" i="1"/>
  <c r="E186" i="1"/>
  <c r="N186" i="1" s="1"/>
  <c r="U185" i="1"/>
  <c r="T185" i="1"/>
  <c r="S185" i="1"/>
  <c r="Q185" i="1"/>
  <c r="O185" i="1"/>
  <c r="N185" i="1"/>
  <c r="M185" i="1"/>
  <c r="R185" i="1" s="1"/>
  <c r="E185" i="1"/>
  <c r="L185" i="1" s="1"/>
  <c r="U184" i="1"/>
  <c r="T184" i="1"/>
  <c r="S184" i="1"/>
  <c r="Q184" i="1"/>
  <c r="O184" i="1"/>
  <c r="E184" i="1"/>
  <c r="U183" i="1"/>
  <c r="T183" i="1"/>
  <c r="S183" i="1"/>
  <c r="Q183" i="1"/>
  <c r="O183" i="1"/>
  <c r="E183" i="1"/>
  <c r="K183" i="1" s="1"/>
  <c r="U182" i="1"/>
  <c r="T182" i="1"/>
  <c r="S182" i="1"/>
  <c r="Q182" i="1"/>
  <c r="O182" i="1"/>
  <c r="E182" i="1"/>
  <c r="U181" i="1"/>
  <c r="T181" i="1"/>
  <c r="S181" i="1"/>
  <c r="R181" i="1"/>
  <c r="Q181" i="1"/>
  <c r="P181" i="1"/>
  <c r="O181" i="1"/>
  <c r="K181" i="1"/>
  <c r="E181" i="1"/>
  <c r="M181" i="1" s="1"/>
  <c r="U180" i="1"/>
  <c r="T180" i="1"/>
  <c r="S180" i="1"/>
  <c r="Q180" i="1"/>
  <c r="O180" i="1"/>
  <c r="L180" i="1"/>
  <c r="K180" i="1"/>
  <c r="E180" i="1"/>
  <c r="N180" i="1" s="1"/>
  <c r="U179" i="1"/>
  <c r="T179" i="1"/>
  <c r="S179" i="1"/>
  <c r="Q179" i="1"/>
  <c r="O179" i="1"/>
  <c r="E179" i="1"/>
  <c r="U178" i="1"/>
  <c r="T178" i="1"/>
  <c r="S178" i="1"/>
  <c r="Q178" i="1"/>
  <c r="O178" i="1"/>
  <c r="E178" i="1"/>
  <c r="U177" i="1"/>
  <c r="T177" i="1"/>
  <c r="S177" i="1"/>
  <c r="Q177" i="1"/>
  <c r="O177" i="1"/>
  <c r="E177" i="1"/>
  <c r="K177" i="1" s="1"/>
  <c r="U176" i="1"/>
  <c r="T176" i="1"/>
  <c r="S176" i="1"/>
  <c r="Q176" i="1"/>
  <c r="O176" i="1"/>
  <c r="E176" i="1"/>
  <c r="N176" i="1" s="1"/>
  <c r="U175" i="1"/>
  <c r="T175" i="1"/>
  <c r="S175" i="1"/>
  <c r="Q175" i="1"/>
  <c r="O175" i="1"/>
  <c r="R175" i="1" s="1"/>
  <c r="E175" i="1"/>
  <c r="M175" i="1" s="1"/>
  <c r="U174" i="1"/>
  <c r="T174" i="1"/>
  <c r="S174" i="1"/>
  <c r="Q174" i="1"/>
  <c r="O174" i="1"/>
  <c r="N174" i="1"/>
  <c r="E174" i="1"/>
  <c r="U173" i="1"/>
  <c r="T173" i="1"/>
  <c r="S173" i="1"/>
  <c r="Q173" i="1"/>
  <c r="O173" i="1"/>
  <c r="E173" i="1"/>
  <c r="U172" i="1"/>
  <c r="T172" i="1"/>
  <c r="S172" i="1"/>
  <c r="Q172" i="1"/>
  <c r="O172" i="1"/>
  <c r="E172" i="1"/>
  <c r="N172" i="1" s="1"/>
  <c r="U171" i="1"/>
  <c r="T171" i="1"/>
  <c r="S171" i="1"/>
  <c r="Q171" i="1"/>
  <c r="O171" i="1"/>
  <c r="E171" i="1"/>
  <c r="U170" i="1"/>
  <c r="T170" i="1"/>
  <c r="S170" i="1"/>
  <c r="Q170" i="1"/>
  <c r="O170" i="1"/>
  <c r="E170" i="1"/>
  <c r="M170" i="1" s="1"/>
  <c r="U169" i="1"/>
  <c r="T169" i="1"/>
  <c r="S169" i="1"/>
  <c r="Q169" i="1"/>
  <c r="O169" i="1"/>
  <c r="E169" i="1"/>
  <c r="N169" i="1" s="1"/>
  <c r="U168" i="1"/>
  <c r="T168" i="1"/>
  <c r="S168" i="1"/>
  <c r="Q168" i="1"/>
  <c r="O168" i="1"/>
  <c r="E168" i="1"/>
  <c r="U167" i="1"/>
  <c r="T167" i="1"/>
  <c r="S167" i="1"/>
  <c r="Q167" i="1"/>
  <c r="O167" i="1"/>
  <c r="E167" i="1"/>
  <c r="U166" i="1"/>
  <c r="T166" i="1"/>
  <c r="S166" i="1"/>
  <c r="Q166" i="1"/>
  <c r="O166" i="1"/>
  <c r="N166" i="1"/>
  <c r="M166" i="1"/>
  <c r="K166" i="1"/>
  <c r="E166" i="1"/>
  <c r="L166" i="1" s="1"/>
  <c r="U165" i="1"/>
  <c r="T165" i="1"/>
  <c r="S165" i="1"/>
  <c r="Q165" i="1"/>
  <c r="O165" i="1"/>
  <c r="N165" i="1"/>
  <c r="E165" i="1"/>
  <c r="L165" i="1" s="1"/>
  <c r="U164" i="1"/>
  <c r="T164" i="1"/>
  <c r="S164" i="1"/>
  <c r="Q164" i="1"/>
  <c r="O164" i="1"/>
  <c r="E164" i="1"/>
  <c r="N164" i="1" s="1"/>
  <c r="U163" i="1"/>
  <c r="T163" i="1"/>
  <c r="S163" i="1"/>
  <c r="Q163" i="1"/>
  <c r="O163" i="1"/>
  <c r="E163" i="1"/>
  <c r="K163" i="1" s="1"/>
  <c r="U162" i="1"/>
  <c r="T162" i="1"/>
  <c r="S162" i="1"/>
  <c r="Q162" i="1"/>
  <c r="O162" i="1"/>
  <c r="E162" i="1"/>
  <c r="U161" i="1"/>
  <c r="T161" i="1"/>
  <c r="S161" i="1"/>
  <c r="Q161" i="1"/>
  <c r="O161" i="1"/>
  <c r="E161" i="1"/>
  <c r="M161" i="1" s="1"/>
  <c r="R161" i="1" s="1"/>
  <c r="U160" i="1"/>
  <c r="T160" i="1"/>
  <c r="S160" i="1"/>
  <c r="Q160" i="1"/>
  <c r="O160" i="1"/>
  <c r="E160" i="1"/>
  <c r="M160" i="1" s="1"/>
  <c r="U159" i="1"/>
  <c r="T159" i="1"/>
  <c r="S159" i="1"/>
  <c r="Q159" i="1"/>
  <c r="O159" i="1"/>
  <c r="E159" i="1"/>
  <c r="M159" i="1" s="1"/>
  <c r="U158" i="1"/>
  <c r="T158" i="1"/>
  <c r="S158" i="1"/>
  <c r="Q158" i="1"/>
  <c r="O158" i="1"/>
  <c r="N158" i="1"/>
  <c r="M158" i="1"/>
  <c r="R158" i="1" s="1"/>
  <c r="L158" i="1"/>
  <c r="E158" i="1"/>
  <c r="K158" i="1" s="1"/>
  <c r="U157" i="1"/>
  <c r="T157" i="1"/>
  <c r="S157" i="1"/>
  <c r="Q157" i="1"/>
  <c r="O157" i="1"/>
  <c r="E157" i="1"/>
  <c r="U156" i="1"/>
  <c r="T156" i="1"/>
  <c r="S156" i="1"/>
  <c r="Q156" i="1"/>
  <c r="O156" i="1"/>
  <c r="E156" i="1"/>
  <c r="N156" i="1" s="1"/>
  <c r="U155" i="1"/>
  <c r="T155" i="1"/>
  <c r="S155" i="1"/>
  <c r="Q155" i="1"/>
  <c r="O155" i="1"/>
  <c r="E155" i="1"/>
  <c r="N155" i="1" s="1"/>
  <c r="U154" i="1"/>
  <c r="T154" i="1"/>
  <c r="S154" i="1"/>
  <c r="Q154" i="1"/>
  <c r="O154" i="1"/>
  <c r="E154" i="1"/>
  <c r="N154" i="1" s="1"/>
  <c r="U153" i="1"/>
  <c r="T153" i="1"/>
  <c r="S153" i="1"/>
  <c r="Q153" i="1"/>
  <c r="O153" i="1"/>
  <c r="E153" i="1"/>
  <c r="U152" i="1"/>
  <c r="T152" i="1"/>
  <c r="S152" i="1"/>
  <c r="Q152" i="1"/>
  <c r="O152" i="1"/>
  <c r="E152" i="1"/>
  <c r="L152" i="1" s="1"/>
  <c r="U151" i="1"/>
  <c r="T151" i="1"/>
  <c r="S151" i="1"/>
  <c r="Q151" i="1"/>
  <c r="O151" i="1"/>
  <c r="E151" i="1"/>
  <c r="U150" i="1"/>
  <c r="T150" i="1"/>
  <c r="S150" i="1"/>
  <c r="Q150" i="1"/>
  <c r="O150" i="1"/>
  <c r="K150" i="1"/>
  <c r="E150" i="1"/>
  <c r="N150" i="1" s="1"/>
  <c r="U149" i="1"/>
  <c r="T149" i="1"/>
  <c r="S149" i="1"/>
  <c r="Q149" i="1"/>
  <c r="O149" i="1"/>
  <c r="N149" i="1"/>
  <c r="M149" i="1"/>
  <c r="E149" i="1"/>
  <c r="K149" i="1" s="1"/>
  <c r="U148" i="1"/>
  <c r="T148" i="1"/>
  <c r="S148" i="1"/>
  <c r="Q148" i="1"/>
  <c r="O148" i="1"/>
  <c r="E148" i="1"/>
  <c r="K148" i="1" s="1"/>
  <c r="U147" i="1"/>
  <c r="T147" i="1"/>
  <c r="S147" i="1"/>
  <c r="Q147" i="1"/>
  <c r="O147" i="1"/>
  <c r="E147" i="1"/>
  <c r="L147" i="1" s="1"/>
  <c r="U146" i="1"/>
  <c r="T146" i="1"/>
  <c r="S146" i="1"/>
  <c r="R146" i="1"/>
  <c r="Q146" i="1"/>
  <c r="O146" i="1"/>
  <c r="N146" i="1"/>
  <c r="E146" i="1"/>
  <c r="M146" i="1" s="1"/>
  <c r="P146" i="1" s="1"/>
  <c r="U145" i="1"/>
  <c r="T145" i="1"/>
  <c r="S145" i="1"/>
  <c r="Q145" i="1"/>
  <c r="O145" i="1"/>
  <c r="E145" i="1"/>
  <c r="U144" i="1"/>
  <c r="T144" i="1"/>
  <c r="S144" i="1"/>
  <c r="Q144" i="1"/>
  <c r="O144" i="1"/>
  <c r="P144" i="1" s="1"/>
  <c r="N144" i="1"/>
  <c r="M144" i="1"/>
  <c r="L144" i="1"/>
  <c r="E144" i="1"/>
  <c r="K144" i="1" s="1"/>
  <c r="U143" i="1"/>
  <c r="T143" i="1"/>
  <c r="S143" i="1"/>
  <c r="Q143" i="1"/>
  <c r="O143" i="1"/>
  <c r="E143" i="1"/>
  <c r="N143" i="1" s="1"/>
  <c r="U142" i="1"/>
  <c r="T142" i="1"/>
  <c r="S142" i="1"/>
  <c r="Q142" i="1"/>
  <c r="O142" i="1"/>
  <c r="E142" i="1"/>
  <c r="M142" i="1" s="1"/>
  <c r="U141" i="1"/>
  <c r="T141" i="1"/>
  <c r="S141" i="1"/>
  <c r="Q141" i="1"/>
  <c r="O141" i="1"/>
  <c r="E141" i="1"/>
  <c r="M141" i="1" s="1"/>
  <c r="U140" i="1"/>
  <c r="T140" i="1"/>
  <c r="S140" i="1"/>
  <c r="Q140" i="1"/>
  <c r="O140" i="1"/>
  <c r="E140" i="1"/>
  <c r="U139" i="1"/>
  <c r="T139" i="1"/>
  <c r="S139" i="1"/>
  <c r="Q139" i="1"/>
  <c r="O139" i="1"/>
  <c r="E139" i="1"/>
  <c r="M139" i="1" s="1"/>
  <c r="U138" i="1"/>
  <c r="T138" i="1"/>
  <c r="S138" i="1"/>
  <c r="Q138" i="1"/>
  <c r="O138" i="1"/>
  <c r="E138" i="1"/>
  <c r="U137" i="1"/>
  <c r="T137" i="1"/>
  <c r="S137" i="1"/>
  <c r="Q137" i="1"/>
  <c r="O137" i="1"/>
  <c r="E137" i="1"/>
  <c r="U136" i="1"/>
  <c r="T136" i="1"/>
  <c r="S136" i="1"/>
  <c r="Q136" i="1"/>
  <c r="O136" i="1"/>
  <c r="E136" i="1"/>
  <c r="N136" i="1" s="1"/>
  <c r="U135" i="1"/>
  <c r="T135" i="1"/>
  <c r="S135" i="1"/>
  <c r="Q135" i="1"/>
  <c r="O135" i="1"/>
  <c r="E135" i="1"/>
  <c r="U134" i="1"/>
  <c r="T134" i="1"/>
  <c r="S134" i="1"/>
  <c r="Q134" i="1"/>
  <c r="O134" i="1"/>
  <c r="E134" i="1"/>
  <c r="N134" i="1" s="1"/>
  <c r="U133" i="1"/>
  <c r="T133" i="1"/>
  <c r="S133" i="1"/>
  <c r="Q133" i="1"/>
  <c r="O133" i="1"/>
  <c r="E133" i="1"/>
  <c r="K133" i="1" s="1"/>
  <c r="U132" i="1"/>
  <c r="T132" i="1"/>
  <c r="S132" i="1"/>
  <c r="Q132" i="1"/>
  <c r="O132" i="1"/>
  <c r="E132" i="1"/>
  <c r="U131" i="1"/>
  <c r="T131" i="1"/>
  <c r="S131" i="1"/>
  <c r="Q131" i="1"/>
  <c r="O131" i="1"/>
  <c r="E131" i="1"/>
  <c r="N131" i="1" s="1"/>
  <c r="U130" i="1"/>
  <c r="T130" i="1"/>
  <c r="S130" i="1"/>
  <c r="Q130" i="1"/>
  <c r="O130" i="1"/>
  <c r="E130" i="1"/>
  <c r="N130" i="1" s="1"/>
  <c r="U129" i="1"/>
  <c r="T129" i="1"/>
  <c r="S129" i="1"/>
  <c r="Q129" i="1"/>
  <c r="O129" i="1"/>
  <c r="E129" i="1"/>
  <c r="N129" i="1" s="1"/>
  <c r="U128" i="1"/>
  <c r="T128" i="1"/>
  <c r="S128" i="1"/>
  <c r="Q128" i="1"/>
  <c r="O128" i="1"/>
  <c r="E128" i="1"/>
  <c r="U127" i="1"/>
  <c r="T127" i="1"/>
  <c r="S127" i="1"/>
  <c r="Q127" i="1"/>
  <c r="O127" i="1"/>
  <c r="N127" i="1"/>
  <c r="M127" i="1"/>
  <c r="L127" i="1"/>
  <c r="E127" i="1"/>
  <c r="K127" i="1" s="1"/>
  <c r="U126" i="1"/>
  <c r="T126" i="1"/>
  <c r="S126" i="1"/>
  <c r="Q126" i="1"/>
  <c r="O126" i="1"/>
  <c r="E126" i="1"/>
  <c r="K126" i="1" s="1"/>
  <c r="U125" i="1"/>
  <c r="T125" i="1"/>
  <c r="S125" i="1"/>
  <c r="Q125" i="1"/>
  <c r="O125" i="1"/>
  <c r="L125" i="1"/>
  <c r="K125" i="1"/>
  <c r="E125" i="1"/>
  <c r="N125" i="1" s="1"/>
  <c r="U124" i="1"/>
  <c r="T124" i="1"/>
  <c r="S124" i="1"/>
  <c r="Q124" i="1"/>
  <c r="O124" i="1"/>
  <c r="E124" i="1"/>
  <c r="M124" i="1" s="1"/>
  <c r="U123" i="1"/>
  <c r="T123" i="1"/>
  <c r="S123" i="1"/>
  <c r="Q123" i="1"/>
  <c r="O123" i="1"/>
  <c r="E123" i="1"/>
  <c r="L123" i="1" s="1"/>
  <c r="U122" i="1"/>
  <c r="T122" i="1"/>
  <c r="S122" i="1"/>
  <c r="Q122" i="1"/>
  <c r="O122" i="1"/>
  <c r="E122" i="1"/>
  <c r="L122" i="1" s="1"/>
  <c r="U121" i="1"/>
  <c r="T121" i="1"/>
  <c r="S121" i="1"/>
  <c r="Q121" i="1"/>
  <c r="O121" i="1"/>
  <c r="E121" i="1"/>
  <c r="U120" i="1"/>
  <c r="T120" i="1"/>
  <c r="S120" i="1"/>
  <c r="Q120" i="1"/>
  <c r="O120" i="1"/>
  <c r="E120" i="1"/>
  <c r="U119" i="1"/>
  <c r="T119" i="1"/>
  <c r="S119" i="1"/>
  <c r="R119" i="1"/>
  <c r="Q119" i="1"/>
  <c r="O119" i="1"/>
  <c r="P119" i="1" s="1"/>
  <c r="E119" i="1"/>
  <c r="M119" i="1" s="1"/>
  <c r="U118" i="1"/>
  <c r="T118" i="1"/>
  <c r="S118" i="1"/>
  <c r="Q118" i="1"/>
  <c r="O118" i="1"/>
  <c r="E118" i="1"/>
  <c r="U117" i="1"/>
  <c r="T117" i="1"/>
  <c r="S117" i="1"/>
  <c r="Q117" i="1"/>
  <c r="O117" i="1"/>
  <c r="E117" i="1"/>
  <c r="L117" i="1" s="1"/>
  <c r="U116" i="1"/>
  <c r="T116" i="1"/>
  <c r="S116" i="1"/>
  <c r="Q116" i="1"/>
  <c r="O116" i="1"/>
  <c r="E116" i="1"/>
  <c r="M116" i="1" s="1"/>
  <c r="P116" i="1" s="1"/>
  <c r="U115" i="1"/>
  <c r="T115" i="1"/>
  <c r="S115" i="1"/>
  <c r="Q115" i="1"/>
  <c r="O115" i="1"/>
  <c r="E115" i="1"/>
  <c r="U114" i="1"/>
  <c r="T114" i="1"/>
  <c r="S114" i="1"/>
  <c r="Q114" i="1"/>
  <c r="O114" i="1"/>
  <c r="E114" i="1"/>
  <c r="N114" i="1" s="1"/>
  <c r="U113" i="1"/>
  <c r="T113" i="1"/>
  <c r="S113" i="1"/>
  <c r="R113" i="1"/>
  <c r="Q113" i="1"/>
  <c r="O113" i="1"/>
  <c r="N113" i="1"/>
  <c r="M113" i="1"/>
  <c r="E113" i="1"/>
  <c r="K113" i="1" s="1"/>
  <c r="U112" i="1"/>
  <c r="T112" i="1"/>
  <c r="S112" i="1"/>
  <c r="Q112" i="1"/>
  <c r="O112" i="1"/>
  <c r="E112" i="1"/>
  <c r="M112" i="1" s="1"/>
  <c r="U111" i="1"/>
  <c r="T111" i="1"/>
  <c r="S111" i="1"/>
  <c r="Q111" i="1"/>
  <c r="O111" i="1"/>
  <c r="E111" i="1"/>
  <c r="N111" i="1" s="1"/>
  <c r="U110" i="1"/>
  <c r="T110" i="1"/>
  <c r="S110" i="1"/>
  <c r="Q110" i="1"/>
  <c r="O110" i="1"/>
  <c r="E110" i="1"/>
  <c r="K110" i="1" s="1"/>
  <c r="U109" i="1"/>
  <c r="T109" i="1"/>
  <c r="S109" i="1"/>
  <c r="Q109" i="1"/>
  <c r="O109" i="1"/>
  <c r="L109" i="1"/>
  <c r="E109" i="1"/>
  <c r="N109" i="1" s="1"/>
  <c r="U108" i="1"/>
  <c r="T108" i="1"/>
  <c r="S108" i="1"/>
  <c r="Q108" i="1"/>
  <c r="O108" i="1"/>
  <c r="E108" i="1"/>
  <c r="U107" i="1"/>
  <c r="T107" i="1"/>
  <c r="S107" i="1"/>
  <c r="Q107" i="1"/>
  <c r="O107" i="1"/>
  <c r="E107" i="1"/>
  <c r="U106" i="1"/>
  <c r="T106" i="1"/>
  <c r="S106" i="1"/>
  <c r="Q106" i="1"/>
  <c r="O106" i="1"/>
  <c r="L106" i="1"/>
  <c r="E106" i="1"/>
  <c r="U105" i="1"/>
  <c r="T105" i="1"/>
  <c r="S105" i="1"/>
  <c r="Q105" i="1"/>
  <c r="O105" i="1"/>
  <c r="M105" i="1"/>
  <c r="L105" i="1"/>
  <c r="K105" i="1"/>
  <c r="E105" i="1"/>
  <c r="N105" i="1" s="1"/>
  <c r="U104" i="1"/>
  <c r="T104" i="1"/>
  <c r="S104" i="1"/>
  <c r="Q104" i="1"/>
  <c r="O104" i="1"/>
  <c r="E104" i="1"/>
  <c r="U103" i="1"/>
  <c r="T103" i="1"/>
  <c r="S103" i="1"/>
  <c r="Q103" i="1"/>
  <c r="O103" i="1"/>
  <c r="L103" i="1"/>
  <c r="E103" i="1"/>
  <c r="K103" i="1" s="1"/>
  <c r="U102" i="1"/>
  <c r="T102" i="1"/>
  <c r="S102" i="1"/>
  <c r="Q102" i="1"/>
  <c r="O102" i="1"/>
  <c r="E102" i="1"/>
  <c r="M102" i="1" s="1"/>
  <c r="U101" i="1"/>
  <c r="T101" i="1"/>
  <c r="S101" i="1"/>
  <c r="Q101" i="1"/>
  <c r="O101" i="1"/>
  <c r="K101" i="1"/>
  <c r="E101" i="1"/>
  <c r="U100" i="1"/>
  <c r="T100" i="1"/>
  <c r="S100" i="1"/>
  <c r="Q100" i="1"/>
  <c r="O100" i="1"/>
  <c r="N100" i="1"/>
  <c r="M100" i="1"/>
  <c r="E100" i="1"/>
  <c r="L100" i="1" s="1"/>
  <c r="U99" i="1"/>
  <c r="T99" i="1"/>
  <c r="S99" i="1"/>
  <c r="Q99" i="1"/>
  <c r="O99" i="1"/>
  <c r="E99" i="1"/>
  <c r="L99" i="1" s="1"/>
  <c r="U98" i="1"/>
  <c r="T98" i="1"/>
  <c r="S98" i="1"/>
  <c r="Q98" i="1"/>
  <c r="O98" i="1"/>
  <c r="E98" i="1"/>
  <c r="U97" i="1"/>
  <c r="T97" i="1"/>
  <c r="S97" i="1"/>
  <c r="Q97" i="1"/>
  <c r="O97" i="1"/>
  <c r="E97" i="1"/>
  <c r="M97" i="1" s="1"/>
  <c r="U96" i="1"/>
  <c r="T96" i="1"/>
  <c r="S96" i="1"/>
  <c r="Q96" i="1"/>
  <c r="O96" i="1"/>
  <c r="E96" i="1"/>
  <c r="U95" i="1"/>
  <c r="T95" i="1"/>
  <c r="S95" i="1"/>
  <c r="R95" i="1"/>
  <c r="Q95" i="1"/>
  <c r="O95" i="1"/>
  <c r="E95" i="1"/>
  <c r="M95" i="1" s="1"/>
  <c r="U94" i="1"/>
  <c r="T94" i="1"/>
  <c r="S94" i="1"/>
  <c r="Q94" i="1"/>
  <c r="O94" i="1"/>
  <c r="E94" i="1"/>
  <c r="N94" i="1" s="1"/>
  <c r="U93" i="1"/>
  <c r="T93" i="1"/>
  <c r="S93" i="1"/>
  <c r="Q93" i="1"/>
  <c r="O93" i="1"/>
  <c r="E93" i="1"/>
  <c r="K93" i="1" s="1"/>
  <c r="U92" i="1"/>
  <c r="T92" i="1"/>
  <c r="S92" i="1"/>
  <c r="Q92" i="1"/>
  <c r="O92" i="1"/>
  <c r="E92" i="1"/>
  <c r="U91" i="1"/>
  <c r="T91" i="1"/>
  <c r="S91" i="1"/>
  <c r="Q91" i="1"/>
  <c r="O91" i="1"/>
  <c r="E91" i="1"/>
  <c r="N91" i="1" s="1"/>
  <c r="U90" i="1"/>
  <c r="T90" i="1"/>
  <c r="S90" i="1"/>
  <c r="Q90" i="1"/>
  <c r="O90" i="1"/>
  <c r="E90" i="1"/>
  <c r="N90" i="1" s="1"/>
  <c r="U89" i="1"/>
  <c r="T89" i="1"/>
  <c r="S89" i="1"/>
  <c r="Q89" i="1"/>
  <c r="O89" i="1"/>
  <c r="E89" i="1"/>
  <c r="N89" i="1" s="1"/>
  <c r="U88" i="1"/>
  <c r="T88" i="1"/>
  <c r="S88" i="1"/>
  <c r="Q88" i="1"/>
  <c r="O88" i="1"/>
  <c r="N88" i="1"/>
  <c r="M88" i="1"/>
  <c r="L88" i="1"/>
  <c r="E88" i="1"/>
  <c r="K88" i="1" s="1"/>
  <c r="U87" i="1"/>
  <c r="T87" i="1"/>
  <c r="S87" i="1"/>
  <c r="Q87" i="1"/>
  <c r="O87" i="1"/>
  <c r="E87" i="1"/>
  <c r="N87" i="1" s="1"/>
  <c r="U86" i="1"/>
  <c r="T86" i="1"/>
  <c r="S86" i="1"/>
  <c r="Q86" i="1"/>
  <c r="O86" i="1"/>
  <c r="E86" i="1"/>
  <c r="U85" i="1"/>
  <c r="T85" i="1"/>
  <c r="S85" i="1"/>
  <c r="Q85" i="1"/>
  <c r="O85" i="1"/>
  <c r="K85" i="1"/>
  <c r="E85" i="1"/>
  <c r="N85" i="1" s="1"/>
  <c r="U84" i="1"/>
  <c r="T84" i="1"/>
  <c r="S84" i="1"/>
  <c r="Q84" i="1"/>
  <c r="O84" i="1"/>
  <c r="E84" i="1"/>
  <c r="U83" i="1"/>
  <c r="T83" i="1"/>
  <c r="S83" i="1"/>
  <c r="Q83" i="1"/>
  <c r="O83" i="1"/>
  <c r="M83" i="1"/>
  <c r="E83" i="1"/>
  <c r="U82" i="1"/>
  <c r="T82" i="1"/>
  <c r="S82" i="1"/>
  <c r="Q82" i="1"/>
  <c r="O82" i="1"/>
  <c r="N82" i="1"/>
  <c r="M82" i="1"/>
  <c r="L82" i="1"/>
  <c r="K82" i="1"/>
  <c r="E82" i="1"/>
  <c r="U81" i="1"/>
  <c r="T81" i="1"/>
  <c r="S81" i="1"/>
  <c r="Q81" i="1"/>
  <c r="O81" i="1"/>
  <c r="E81" i="1"/>
  <c r="U80" i="1"/>
  <c r="T80" i="1"/>
  <c r="S80" i="1"/>
  <c r="Q80" i="1"/>
  <c r="O80" i="1"/>
  <c r="E80" i="1"/>
  <c r="L80" i="1" s="1"/>
  <c r="U79" i="1"/>
  <c r="T79" i="1"/>
  <c r="S79" i="1"/>
  <c r="Q79" i="1"/>
  <c r="O79" i="1"/>
  <c r="E79" i="1"/>
  <c r="K79" i="1" s="1"/>
  <c r="U78" i="1"/>
  <c r="T78" i="1"/>
  <c r="S78" i="1"/>
  <c r="Q78" i="1"/>
  <c r="O78" i="1"/>
  <c r="M78" i="1"/>
  <c r="E78" i="1"/>
  <c r="U77" i="1"/>
  <c r="T77" i="1"/>
  <c r="S77" i="1"/>
  <c r="Q77" i="1"/>
  <c r="O77" i="1"/>
  <c r="E77" i="1"/>
  <c r="L77" i="1" s="1"/>
  <c r="U76" i="1"/>
  <c r="T76" i="1"/>
  <c r="S76" i="1"/>
  <c r="Q76" i="1"/>
  <c r="O76" i="1"/>
  <c r="E76" i="1"/>
  <c r="M76" i="1" s="1"/>
  <c r="P76" i="1" s="1"/>
  <c r="U75" i="1"/>
  <c r="T75" i="1"/>
  <c r="S75" i="1"/>
  <c r="Q75" i="1"/>
  <c r="O75" i="1"/>
  <c r="E75" i="1"/>
  <c r="N75" i="1" s="1"/>
  <c r="U74" i="1"/>
  <c r="T74" i="1"/>
  <c r="S74" i="1"/>
  <c r="Q74" i="1"/>
  <c r="O74" i="1"/>
  <c r="E74" i="1"/>
  <c r="N74" i="1" s="1"/>
  <c r="U73" i="1"/>
  <c r="T73" i="1"/>
  <c r="S73" i="1"/>
  <c r="Q73" i="1"/>
  <c r="O73" i="1"/>
  <c r="E73" i="1"/>
  <c r="K73" i="1" s="1"/>
  <c r="U72" i="1"/>
  <c r="T72" i="1"/>
  <c r="S72" i="1"/>
  <c r="Q72" i="1"/>
  <c r="O72" i="1"/>
  <c r="E72" i="1"/>
  <c r="U71" i="1"/>
  <c r="T71" i="1"/>
  <c r="S71" i="1"/>
  <c r="Q71" i="1"/>
  <c r="O71" i="1"/>
  <c r="R71" i="1" s="1"/>
  <c r="N71" i="1"/>
  <c r="M71" i="1"/>
  <c r="P71" i="1" s="1"/>
  <c r="E71" i="1"/>
  <c r="K71" i="1" s="1"/>
  <c r="U70" i="1"/>
  <c r="T70" i="1"/>
  <c r="S70" i="1"/>
  <c r="Q70" i="1"/>
  <c r="O70" i="1"/>
  <c r="E70" i="1"/>
  <c r="N70" i="1" s="1"/>
  <c r="U69" i="1"/>
  <c r="T69" i="1"/>
  <c r="S69" i="1"/>
  <c r="Q69" i="1"/>
  <c r="O69" i="1"/>
  <c r="E69" i="1"/>
  <c r="N69" i="1" s="1"/>
  <c r="U68" i="1"/>
  <c r="T68" i="1"/>
  <c r="S68" i="1"/>
  <c r="Q68" i="1"/>
  <c r="O68" i="1"/>
  <c r="E68" i="1"/>
  <c r="K68" i="1" s="1"/>
  <c r="U67" i="1"/>
  <c r="T67" i="1"/>
  <c r="S67" i="1"/>
  <c r="Q67" i="1"/>
  <c r="O67" i="1"/>
  <c r="E67" i="1"/>
  <c r="U66" i="1"/>
  <c r="T66" i="1"/>
  <c r="S66" i="1"/>
  <c r="R66" i="1"/>
  <c r="Q66" i="1"/>
  <c r="O66" i="1"/>
  <c r="N66" i="1"/>
  <c r="M66" i="1"/>
  <c r="P66" i="1" s="1"/>
  <c r="L66" i="1"/>
  <c r="E66" i="1"/>
  <c r="K66" i="1" s="1"/>
  <c r="U65" i="1"/>
  <c r="T65" i="1"/>
  <c r="S65" i="1"/>
  <c r="Q65" i="1"/>
  <c r="O65" i="1"/>
  <c r="E65" i="1"/>
  <c r="N65" i="1" s="1"/>
  <c r="U64" i="1"/>
  <c r="T64" i="1"/>
  <c r="S64" i="1"/>
  <c r="Q64" i="1"/>
  <c r="O64" i="1"/>
  <c r="L64" i="1"/>
  <c r="E64" i="1"/>
  <c r="N64" i="1" s="1"/>
  <c r="U63" i="1"/>
  <c r="T63" i="1"/>
  <c r="S63" i="1"/>
  <c r="Q63" i="1"/>
  <c r="O63" i="1"/>
  <c r="M63" i="1"/>
  <c r="E63" i="1"/>
  <c r="U62" i="1"/>
  <c r="T62" i="1"/>
  <c r="S62" i="1"/>
  <c r="Q62" i="1"/>
  <c r="O62" i="1"/>
  <c r="E62" i="1"/>
  <c r="K62" i="1" s="1"/>
  <c r="U61" i="1"/>
  <c r="T61" i="1"/>
  <c r="S61" i="1"/>
  <c r="Q61" i="1"/>
  <c r="O61" i="1"/>
  <c r="E61" i="1"/>
  <c r="U60" i="1"/>
  <c r="T60" i="1"/>
  <c r="S60" i="1"/>
  <c r="Q60" i="1"/>
  <c r="O60" i="1"/>
  <c r="E60" i="1"/>
  <c r="U59" i="1"/>
  <c r="T59" i="1"/>
  <c r="S59" i="1"/>
  <c r="Q59" i="1"/>
  <c r="O59" i="1"/>
  <c r="E59" i="1"/>
  <c r="U58" i="1"/>
  <c r="T58" i="1"/>
  <c r="S58" i="1"/>
  <c r="Q58" i="1"/>
  <c r="O58" i="1"/>
  <c r="N58" i="1"/>
  <c r="E58" i="1"/>
  <c r="K58" i="1" s="1"/>
  <c r="U57" i="1"/>
  <c r="T57" i="1"/>
  <c r="S57" i="1"/>
  <c r="Q57" i="1"/>
  <c r="O57" i="1"/>
  <c r="E57" i="1"/>
  <c r="N57" i="1" s="1"/>
  <c r="U56" i="1"/>
  <c r="T56" i="1"/>
  <c r="S56" i="1"/>
  <c r="Q56" i="1"/>
  <c r="O56" i="1"/>
  <c r="E56" i="1"/>
  <c r="M56" i="1" s="1"/>
  <c r="U55" i="1"/>
  <c r="T55" i="1"/>
  <c r="S55" i="1"/>
  <c r="Q55" i="1"/>
  <c r="O55" i="1"/>
  <c r="E55" i="1"/>
  <c r="U54" i="1"/>
  <c r="T54" i="1"/>
  <c r="S54" i="1"/>
  <c r="Q54" i="1"/>
  <c r="O54" i="1"/>
  <c r="E54" i="1"/>
  <c r="N54" i="1" s="1"/>
  <c r="U53" i="1"/>
  <c r="T53" i="1"/>
  <c r="S53" i="1"/>
  <c r="Q53" i="1"/>
  <c r="O53" i="1"/>
  <c r="E53" i="1"/>
  <c r="U52" i="1"/>
  <c r="T52" i="1"/>
  <c r="S52" i="1"/>
  <c r="Q52" i="1"/>
  <c r="O52" i="1"/>
  <c r="M52" i="1"/>
  <c r="R52" i="1" s="1"/>
  <c r="L52" i="1"/>
  <c r="E52" i="1"/>
  <c r="N52" i="1" s="1"/>
  <c r="U51" i="1"/>
  <c r="T51" i="1"/>
  <c r="S51" i="1"/>
  <c r="Q51" i="1"/>
  <c r="O51" i="1"/>
  <c r="E51" i="1"/>
  <c r="U50" i="1"/>
  <c r="T50" i="1"/>
  <c r="S50" i="1"/>
  <c r="Q50" i="1"/>
  <c r="O50" i="1"/>
  <c r="E50" i="1"/>
  <c r="N50" i="1" s="1"/>
  <c r="U49" i="1"/>
  <c r="T49" i="1"/>
  <c r="S49" i="1"/>
  <c r="Q49" i="1"/>
  <c r="O49" i="1"/>
  <c r="E49" i="1"/>
  <c r="U48" i="1"/>
  <c r="T48" i="1"/>
  <c r="S48" i="1"/>
  <c r="Q48" i="1"/>
  <c r="O48" i="1"/>
  <c r="E48" i="1"/>
  <c r="K48" i="1" s="1"/>
  <c r="U47" i="1"/>
  <c r="T47" i="1"/>
  <c r="S47" i="1"/>
  <c r="Q47" i="1"/>
  <c r="O47" i="1"/>
  <c r="E47" i="1"/>
  <c r="U46" i="1"/>
  <c r="T46" i="1"/>
  <c r="S46" i="1"/>
  <c r="Q46" i="1"/>
  <c r="O46" i="1"/>
  <c r="E46" i="1"/>
  <c r="U45" i="1"/>
  <c r="T45" i="1"/>
  <c r="S45" i="1"/>
  <c r="Q45" i="1"/>
  <c r="O45" i="1"/>
  <c r="L45" i="1"/>
  <c r="K45" i="1"/>
  <c r="E45" i="1"/>
  <c r="U44" i="1"/>
  <c r="T44" i="1"/>
  <c r="S44" i="1"/>
  <c r="Q44" i="1"/>
  <c r="O44" i="1"/>
  <c r="N44" i="1"/>
  <c r="M44" i="1"/>
  <c r="L44" i="1"/>
  <c r="K44" i="1"/>
  <c r="E44" i="1"/>
  <c r="U43" i="1"/>
  <c r="T43" i="1"/>
  <c r="S43" i="1"/>
  <c r="Q43" i="1"/>
  <c r="O43" i="1"/>
  <c r="E43" i="1"/>
  <c r="K43" i="1" s="1"/>
  <c r="U42" i="1"/>
  <c r="T42" i="1"/>
  <c r="S42" i="1"/>
  <c r="Q42" i="1"/>
  <c r="O42" i="1"/>
  <c r="E42" i="1"/>
  <c r="M42" i="1" s="1"/>
  <c r="U41" i="1"/>
  <c r="T41" i="1"/>
  <c r="S41" i="1"/>
  <c r="Q41" i="1"/>
  <c r="O41" i="1"/>
  <c r="E41" i="1"/>
  <c r="N41" i="1" s="1"/>
  <c r="U40" i="1"/>
  <c r="T40" i="1"/>
  <c r="S40" i="1"/>
  <c r="Q40" i="1"/>
  <c r="O40" i="1"/>
  <c r="E40" i="1"/>
  <c r="U39" i="1"/>
  <c r="T39" i="1"/>
  <c r="S39" i="1"/>
  <c r="Q39" i="1"/>
  <c r="O39" i="1"/>
  <c r="E39" i="1"/>
  <c r="L39" i="1" s="1"/>
  <c r="U38" i="1"/>
  <c r="T38" i="1"/>
  <c r="S38" i="1"/>
  <c r="Q38" i="1"/>
  <c r="O38" i="1"/>
  <c r="E38" i="1"/>
  <c r="L38" i="1" s="1"/>
  <c r="U37" i="1"/>
  <c r="T37" i="1"/>
  <c r="S37" i="1"/>
  <c r="Q37" i="1"/>
  <c r="O37" i="1"/>
  <c r="E37" i="1"/>
  <c r="N37" i="1" s="1"/>
  <c r="U36" i="1"/>
  <c r="T36" i="1"/>
  <c r="S36" i="1"/>
  <c r="Q36" i="1"/>
  <c r="O36" i="1"/>
  <c r="N36" i="1"/>
  <c r="M36" i="1"/>
  <c r="K36" i="1"/>
  <c r="E36" i="1"/>
  <c r="L36" i="1" s="1"/>
  <c r="U35" i="1"/>
  <c r="T35" i="1"/>
  <c r="S35" i="1"/>
  <c r="Q35" i="1"/>
  <c r="O35" i="1"/>
  <c r="E35" i="1"/>
  <c r="U34" i="1"/>
  <c r="T34" i="1"/>
  <c r="S34" i="1"/>
  <c r="Q34" i="1"/>
  <c r="O34" i="1"/>
  <c r="E34" i="1"/>
  <c r="N34" i="1" s="1"/>
  <c r="U33" i="1"/>
  <c r="T33" i="1"/>
  <c r="S33" i="1"/>
  <c r="Q33" i="1"/>
  <c r="O33" i="1"/>
  <c r="E33" i="1"/>
  <c r="U32" i="1"/>
  <c r="T32" i="1"/>
  <c r="S32" i="1"/>
  <c r="Q32" i="1"/>
  <c r="O32" i="1"/>
  <c r="N32" i="1"/>
  <c r="E32" i="1"/>
  <c r="K32" i="1" s="1"/>
  <c r="U31" i="1"/>
  <c r="T31" i="1"/>
  <c r="S31" i="1"/>
  <c r="Q31" i="1"/>
  <c r="O31" i="1"/>
  <c r="N31" i="1"/>
  <c r="M31" i="1"/>
  <c r="R31" i="1" s="1"/>
  <c r="L31" i="1"/>
  <c r="E31" i="1"/>
  <c r="K31" i="1" s="1"/>
  <c r="U30" i="1"/>
  <c r="T30" i="1"/>
  <c r="S30" i="1"/>
  <c r="R30" i="1"/>
  <c r="Q30" i="1"/>
  <c r="O30" i="1"/>
  <c r="M30" i="1"/>
  <c r="P30" i="1" s="1"/>
  <c r="L30" i="1"/>
  <c r="E30" i="1"/>
  <c r="N30" i="1" s="1"/>
  <c r="U29" i="1"/>
  <c r="T29" i="1"/>
  <c r="S29" i="1"/>
  <c r="Q29" i="1"/>
  <c r="O29" i="1"/>
  <c r="R29" i="1" s="1"/>
  <c r="N29" i="1"/>
  <c r="E29" i="1"/>
  <c r="M29" i="1" s="1"/>
  <c r="U28" i="1"/>
  <c r="T28" i="1"/>
  <c r="S28" i="1"/>
  <c r="Q28" i="1"/>
  <c r="O28" i="1"/>
  <c r="E28" i="1"/>
  <c r="M28" i="1" s="1"/>
  <c r="P28" i="1" s="1"/>
  <c r="U27" i="1"/>
  <c r="T27" i="1"/>
  <c r="S27" i="1"/>
  <c r="Q27" i="1"/>
  <c r="O27" i="1"/>
  <c r="E27" i="1"/>
  <c r="U26" i="1"/>
  <c r="T26" i="1"/>
  <c r="S26" i="1"/>
  <c r="Q26" i="1"/>
  <c r="O26" i="1"/>
  <c r="E26" i="1"/>
  <c r="U25" i="1"/>
  <c r="T25" i="1"/>
  <c r="S25" i="1"/>
  <c r="Q25" i="1"/>
  <c r="O25" i="1"/>
  <c r="L25" i="1"/>
  <c r="E25" i="1"/>
  <c r="N25" i="1" s="1"/>
  <c r="U24" i="1"/>
  <c r="T24" i="1"/>
  <c r="S24" i="1"/>
  <c r="Q24" i="1"/>
  <c r="O24" i="1"/>
  <c r="E24" i="1"/>
  <c r="U23" i="1"/>
  <c r="T23" i="1"/>
  <c r="S23" i="1"/>
  <c r="Q23" i="1"/>
  <c r="O23" i="1"/>
  <c r="E23" i="1"/>
  <c r="U22" i="1"/>
  <c r="T22" i="1"/>
  <c r="S22" i="1"/>
  <c r="Q22" i="1"/>
  <c r="O22" i="1"/>
  <c r="E22" i="1"/>
  <c r="L22" i="1" s="1"/>
  <c r="U21" i="1"/>
  <c r="T21" i="1"/>
  <c r="S21" i="1"/>
  <c r="Q21" i="1"/>
  <c r="O21" i="1"/>
  <c r="E21" i="1"/>
  <c r="K21" i="1" s="1"/>
  <c r="U20" i="1"/>
  <c r="T20" i="1"/>
  <c r="S20" i="1"/>
  <c r="Q20" i="1"/>
  <c r="O20" i="1"/>
  <c r="E20" i="1"/>
  <c r="M20" i="1" s="1"/>
  <c r="U19" i="1"/>
  <c r="T19" i="1"/>
  <c r="S19" i="1"/>
  <c r="Q19" i="1"/>
  <c r="O19" i="1"/>
  <c r="E19" i="1"/>
  <c r="N19" i="1" s="1"/>
  <c r="U18" i="1"/>
  <c r="T18" i="1"/>
  <c r="S18" i="1"/>
  <c r="Q18" i="1"/>
  <c r="O18" i="1"/>
  <c r="E18" i="1"/>
  <c r="U17" i="1"/>
  <c r="T17" i="1"/>
  <c r="S17" i="1"/>
  <c r="Q17" i="1"/>
  <c r="O17" i="1"/>
  <c r="E17" i="1"/>
  <c r="L17" i="1" s="1"/>
  <c r="U16" i="1"/>
  <c r="T16" i="1"/>
  <c r="S16" i="1"/>
  <c r="Q16" i="1"/>
  <c r="O16" i="1"/>
  <c r="E16" i="1"/>
  <c r="N16" i="1" s="1"/>
  <c r="U15" i="1"/>
  <c r="T15" i="1"/>
  <c r="S15" i="1"/>
  <c r="Q15" i="1"/>
  <c r="O15" i="1"/>
  <c r="E15" i="1"/>
  <c r="U14" i="1"/>
  <c r="T14" i="1"/>
  <c r="S14" i="1"/>
  <c r="Q14" i="1"/>
  <c r="O14" i="1"/>
  <c r="N14" i="1"/>
  <c r="M14" i="1"/>
  <c r="L14" i="1"/>
  <c r="E14" i="1"/>
  <c r="K14" i="1" s="1"/>
  <c r="U13" i="1"/>
  <c r="T13" i="1"/>
  <c r="S13" i="1"/>
  <c r="Q13" i="1"/>
  <c r="O13" i="1"/>
  <c r="E13" i="1"/>
  <c r="K13" i="1" s="1"/>
  <c r="U12" i="1"/>
  <c r="T12" i="1"/>
  <c r="S12" i="1"/>
  <c r="Q12" i="1"/>
  <c r="O12" i="1"/>
  <c r="N12" i="1"/>
  <c r="M12" i="1"/>
  <c r="L12" i="1"/>
  <c r="E12" i="1"/>
  <c r="K12" i="1" s="1"/>
  <c r="U11" i="1"/>
  <c r="T11" i="1"/>
  <c r="S11" i="1"/>
  <c r="Q11" i="1"/>
  <c r="O11" i="1"/>
  <c r="E11" i="1"/>
  <c r="N11" i="1" s="1"/>
  <c r="U10" i="1"/>
  <c r="T10" i="1"/>
  <c r="S10" i="1"/>
  <c r="Q10" i="1"/>
  <c r="O10" i="1"/>
  <c r="E10" i="1"/>
  <c r="U9" i="1"/>
  <c r="T9" i="1"/>
  <c r="S9" i="1"/>
  <c r="Q9" i="1"/>
  <c r="O9" i="1"/>
  <c r="E9" i="1"/>
  <c r="L9" i="1" s="1"/>
  <c r="U8" i="1"/>
  <c r="T8" i="1"/>
  <c r="S8" i="1"/>
  <c r="Q8" i="1"/>
  <c r="O8" i="1"/>
  <c r="E8" i="1"/>
  <c r="K8" i="1" s="1"/>
  <c r="U7" i="1"/>
  <c r="T7" i="1"/>
  <c r="S7" i="1"/>
  <c r="Q7" i="1"/>
  <c r="O7" i="1"/>
  <c r="E7" i="1"/>
  <c r="U6" i="1"/>
  <c r="T6" i="1"/>
  <c r="S6" i="1"/>
  <c r="Q6" i="1"/>
  <c r="O6" i="1"/>
  <c r="E6" i="1"/>
  <c r="U5" i="1"/>
  <c r="T5" i="1"/>
  <c r="S5" i="1"/>
  <c r="Q5" i="1"/>
  <c r="O5" i="1"/>
  <c r="N5" i="1"/>
  <c r="M5" i="1"/>
  <c r="L5" i="1"/>
  <c r="E5" i="1"/>
  <c r="K5" i="1" s="1"/>
  <c r="U4" i="1"/>
  <c r="T4" i="1"/>
  <c r="S4" i="1"/>
  <c r="Q4" i="1"/>
  <c r="O4" i="1"/>
  <c r="E4" i="1"/>
  <c r="U3" i="1"/>
  <c r="T3" i="1"/>
  <c r="S3" i="1"/>
  <c r="Q3" i="1"/>
  <c r="O3" i="1"/>
  <c r="E3" i="1"/>
  <c r="K3" i="1" s="1"/>
  <c r="U2" i="1"/>
  <c r="T2" i="1"/>
  <c r="S2" i="1"/>
  <c r="Q2" i="1"/>
  <c r="O2" i="1"/>
  <c r="E2" i="1"/>
  <c r="N97" i="1" l="1"/>
  <c r="P349" i="1"/>
  <c r="R349" i="1"/>
  <c r="M405" i="1"/>
  <c r="K405" i="1"/>
  <c r="L405" i="1"/>
  <c r="N405" i="1"/>
  <c r="M420" i="1"/>
  <c r="R420" i="1" s="1"/>
  <c r="K420" i="1"/>
  <c r="K523" i="1"/>
  <c r="N523" i="1"/>
  <c r="M523" i="1"/>
  <c r="L597" i="1"/>
  <c r="M597" i="1"/>
  <c r="M845" i="1"/>
  <c r="R845" i="1" s="1"/>
  <c r="L845" i="1"/>
  <c r="N845" i="1"/>
  <c r="K845" i="1"/>
  <c r="P863" i="1"/>
  <c r="M1189" i="1"/>
  <c r="L1189" i="1"/>
  <c r="K1737" i="1"/>
  <c r="R2332" i="1"/>
  <c r="P2332" i="1"/>
  <c r="L91" i="1"/>
  <c r="R100" i="1"/>
  <c r="K402" i="1"/>
  <c r="L420" i="1"/>
  <c r="K423" i="1"/>
  <c r="N423" i="1"/>
  <c r="M423" i="1"/>
  <c r="R423" i="1" s="1"/>
  <c r="M520" i="1"/>
  <c r="L520" i="1"/>
  <c r="K520" i="1"/>
  <c r="N520" i="1"/>
  <c r="L523" i="1"/>
  <c r="N597" i="1"/>
  <c r="K653" i="1"/>
  <c r="L653" i="1"/>
  <c r="N653" i="1"/>
  <c r="M653" i="1"/>
  <c r="K702" i="1"/>
  <c r="N702" i="1"/>
  <c r="M702" i="1"/>
  <c r="M705" i="1"/>
  <c r="P705" i="1" s="1"/>
  <c r="N705" i="1"/>
  <c r="L705" i="1"/>
  <c r="K705" i="1"/>
  <c r="K1086" i="1"/>
  <c r="N1086" i="1"/>
  <c r="M1086" i="1"/>
  <c r="L1086" i="1"/>
  <c r="P1180" i="1"/>
  <c r="N1189" i="1"/>
  <c r="K1268" i="1"/>
  <c r="N1268" i="1"/>
  <c r="L1268" i="1"/>
  <c r="R1424" i="1"/>
  <c r="P1424" i="1"/>
  <c r="K1761" i="1"/>
  <c r="N1761" i="1"/>
  <c r="M1761" i="1"/>
  <c r="R1761" i="1" s="1"/>
  <c r="L1761" i="1"/>
  <c r="L1935" i="1"/>
  <c r="N1935" i="1"/>
  <c r="M1935" i="1"/>
  <c r="P1935" i="1" s="1"/>
  <c r="N2512" i="1"/>
  <c r="L2512" i="1"/>
  <c r="P2629" i="1"/>
  <c r="R2629" i="1"/>
  <c r="R4461" i="1"/>
  <c r="M1105" i="1"/>
  <c r="R1105" i="1" s="1"/>
  <c r="N1105" i="1"/>
  <c r="L1105" i="1"/>
  <c r="R1311" i="1"/>
  <c r="P1311" i="1"/>
  <c r="L1504" i="1"/>
  <c r="K1504" i="1"/>
  <c r="L2100" i="1"/>
  <c r="M2100" i="1"/>
  <c r="R2100" i="1" s="1"/>
  <c r="N2100" i="1"/>
  <c r="K2100" i="1"/>
  <c r="N2992" i="1"/>
  <c r="K2992" i="1"/>
  <c r="K33" i="1"/>
  <c r="M33" i="1"/>
  <c r="R33" i="1" s="1"/>
  <c r="N234" i="1"/>
  <c r="K234" i="1"/>
  <c r="R605" i="1"/>
  <c r="M659" i="1"/>
  <c r="P659" i="1" s="1"/>
  <c r="K659" i="1"/>
  <c r="L802" i="1"/>
  <c r="N802" i="1"/>
  <c r="M802" i="1"/>
  <c r="L1069" i="1"/>
  <c r="M1069" i="1"/>
  <c r="R1069" i="1" s="1"/>
  <c r="N1737" i="1"/>
  <c r="M1737" i="1"/>
  <c r="P1737" i="1" s="1"/>
  <c r="P1763" i="1"/>
  <c r="N1894" i="1"/>
  <c r="L1894" i="1"/>
  <c r="K1894" i="1"/>
  <c r="M1894" i="1"/>
  <c r="R1894" i="1" s="1"/>
  <c r="R1946" i="1"/>
  <c r="P1946" i="1"/>
  <c r="N112" i="1"/>
  <c r="K112" i="1"/>
  <c r="N152" i="1"/>
  <c r="M152" i="1"/>
  <c r="R152" i="1" s="1"/>
  <c r="N279" i="1"/>
  <c r="K279" i="1"/>
  <c r="N55" i="1"/>
  <c r="L55" i="1"/>
  <c r="M55" i="1"/>
  <c r="R55" i="1" s="1"/>
  <c r="K55" i="1"/>
  <c r="M91" i="1"/>
  <c r="R91" i="1" s="1"/>
  <c r="R149" i="1"/>
  <c r="N297" i="1"/>
  <c r="M297" i="1"/>
  <c r="P297" i="1" s="1"/>
  <c r="L297" i="1"/>
  <c r="N420" i="1"/>
  <c r="N459" i="1"/>
  <c r="K459" i="1"/>
  <c r="L459" i="1"/>
  <c r="K493" i="1"/>
  <c r="N493" i="1"/>
  <c r="M493" i="1"/>
  <c r="N547" i="1"/>
  <c r="K547" i="1"/>
  <c r="M547" i="1"/>
  <c r="R547" i="1" s="1"/>
  <c r="M690" i="1"/>
  <c r="R690" i="1" s="1"/>
  <c r="L690" i="1"/>
  <c r="K690" i="1"/>
  <c r="N690" i="1"/>
  <c r="M699" i="1"/>
  <c r="N699" i="1"/>
  <c r="N2249" i="1"/>
  <c r="M2249" i="1"/>
  <c r="P2249" i="1" s="1"/>
  <c r="K2258" i="1"/>
  <c r="L2258" i="1"/>
  <c r="N2479" i="1"/>
  <c r="M2479" i="1"/>
  <c r="L2479" i="1"/>
  <c r="M177" i="1"/>
  <c r="K297" i="1"/>
  <c r="K322" i="1"/>
  <c r="K325" i="1"/>
  <c r="L493" i="1"/>
  <c r="M541" i="1"/>
  <c r="R541" i="1" s="1"/>
  <c r="L547" i="1"/>
  <c r="K663" i="1"/>
  <c r="L663" i="1"/>
  <c r="N663" i="1"/>
  <c r="M663" i="1"/>
  <c r="R663" i="1" s="1"/>
  <c r="P758" i="1"/>
  <c r="N2059" i="1"/>
  <c r="M2059" i="1"/>
  <c r="R2059" i="1" s="1"/>
  <c r="L2059" i="1"/>
  <c r="K2059" i="1"/>
  <c r="R2219" i="1"/>
  <c r="P2219" i="1"/>
  <c r="K2249" i="1"/>
  <c r="K2479" i="1"/>
  <c r="K10" i="1"/>
  <c r="N10" i="1"/>
  <c r="M10" i="1"/>
  <c r="R10" i="1" s="1"/>
  <c r="L10" i="1"/>
  <c r="K168" i="1"/>
  <c r="N168" i="1"/>
  <c r="M168" i="1"/>
  <c r="L168" i="1"/>
  <c r="N250" i="1"/>
  <c r="K250" i="1"/>
  <c r="N322" i="1"/>
  <c r="L325" i="1"/>
  <c r="N396" i="1"/>
  <c r="M396" i="1"/>
  <c r="N409" i="1"/>
  <c r="M409" i="1"/>
  <c r="L409" i="1"/>
  <c r="R750" i="1"/>
  <c r="K1108" i="1"/>
  <c r="N1108" i="1"/>
  <c r="N1155" i="1"/>
  <c r="M1155" i="1"/>
  <c r="M1450" i="1"/>
  <c r="N1450" i="1"/>
  <c r="L1450" i="1"/>
  <c r="K1450" i="1"/>
  <c r="K1559" i="1"/>
  <c r="N1559" i="1"/>
  <c r="L2249" i="1"/>
  <c r="N2870" i="1"/>
  <c r="M2870" i="1"/>
  <c r="K2870" i="1"/>
  <c r="N7" i="1"/>
  <c r="M7" i="1"/>
  <c r="K7" i="1"/>
  <c r="R49" i="1"/>
  <c r="L268" i="1"/>
  <c r="K409" i="1"/>
  <c r="M430" i="1"/>
  <c r="L430" i="1"/>
  <c r="N430" i="1"/>
  <c r="M660" i="1"/>
  <c r="N660" i="1"/>
  <c r="L660" i="1"/>
  <c r="K660" i="1"/>
  <c r="K748" i="1"/>
  <c r="M748" i="1"/>
  <c r="R748" i="1" s="1"/>
  <c r="N748" i="1"/>
  <c r="P823" i="1"/>
  <c r="K879" i="1"/>
  <c r="N926" i="1"/>
  <c r="M926" i="1"/>
  <c r="L929" i="1"/>
  <c r="M929" i="1"/>
  <c r="R929" i="1" s="1"/>
  <c r="N929" i="1"/>
  <c r="K83" i="1"/>
  <c r="N83" i="1"/>
  <c r="K104" i="1"/>
  <c r="N104" i="1"/>
  <c r="M104" i="1"/>
  <c r="K430" i="1"/>
  <c r="P488" i="1"/>
  <c r="R488" i="1"/>
  <c r="M554" i="1"/>
  <c r="P554" i="1" s="1"/>
  <c r="N554" i="1"/>
  <c r="K657" i="1"/>
  <c r="L748" i="1"/>
  <c r="P785" i="1"/>
  <c r="P788" i="1"/>
  <c r="R820" i="1"/>
  <c r="P832" i="1"/>
  <c r="R832" i="1"/>
  <c r="K926" i="1"/>
  <c r="K929" i="1"/>
  <c r="R1102" i="1"/>
  <c r="K1105" i="1"/>
  <c r="L1155" i="1"/>
  <c r="L1428" i="1"/>
  <c r="M1431" i="1"/>
  <c r="M1559" i="1"/>
  <c r="P1559" i="1" s="1"/>
  <c r="K2867" i="1"/>
  <c r="N2867" i="1"/>
  <c r="N2984" i="1"/>
  <c r="M2984" i="1"/>
  <c r="L2984" i="1"/>
  <c r="L83" i="1"/>
  <c r="L104" i="1"/>
  <c r="L208" i="1"/>
  <c r="L280" i="1"/>
  <c r="K378" i="1"/>
  <c r="M378" i="1"/>
  <c r="P378" i="1" s="1"/>
  <c r="L378" i="1"/>
  <c r="K427" i="1"/>
  <c r="R430" i="1"/>
  <c r="K554" i="1"/>
  <c r="K728" i="1"/>
  <c r="N728" i="1"/>
  <c r="M728" i="1"/>
  <c r="P728" i="1" s="1"/>
  <c r="R773" i="1"/>
  <c r="R823" i="1"/>
  <c r="R917" i="1"/>
  <c r="L926" i="1"/>
  <c r="R959" i="1"/>
  <c r="N1167" i="1"/>
  <c r="L1167" i="1"/>
  <c r="L1374" i="1"/>
  <c r="N1374" i="1"/>
  <c r="N1431" i="1"/>
  <c r="L1437" i="1"/>
  <c r="K1537" i="1"/>
  <c r="L1537" i="1"/>
  <c r="K1557" i="1"/>
  <c r="N1557" i="1"/>
  <c r="M1557" i="1"/>
  <c r="P1671" i="1"/>
  <c r="M1706" i="1"/>
  <c r="L1706" i="1"/>
  <c r="N1706" i="1"/>
  <c r="N2106" i="1"/>
  <c r="M2106" i="1"/>
  <c r="L2106" i="1"/>
  <c r="K2106" i="1"/>
  <c r="M2536" i="1"/>
  <c r="K2536" i="1"/>
  <c r="K2539" i="1"/>
  <c r="K2984" i="1"/>
  <c r="N200" i="1"/>
  <c r="K333" i="1"/>
  <c r="L333" i="1"/>
  <c r="M339" i="1"/>
  <c r="N401" i="1"/>
  <c r="M401" i="1"/>
  <c r="P401" i="1" s="1"/>
  <c r="L401" i="1"/>
  <c r="P410" i="1"/>
  <c r="L558" i="1"/>
  <c r="M590" i="1"/>
  <c r="N590" i="1"/>
  <c r="L590" i="1"/>
  <c r="K590" i="1"/>
  <c r="M629" i="1"/>
  <c r="P629" i="1" s="1"/>
  <c r="N629" i="1"/>
  <c r="M644" i="1"/>
  <c r="P644" i="1" s="1"/>
  <c r="N644" i="1"/>
  <c r="K752" i="1"/>
  <c r="N752" i="1"/>
  <c r="M760" i="1"/>
  <c r="P760" i="1" s="1"/>
  <c r="N760" i="1"/>
  <c r="K760" i="1"/>
  <c r="N816" i="1"/>
  <c r="M816" i="1"/>
  <c r="R816" i="1" s="1"/>
  <c r="R1074" i="1"/>
  <c r="P1074" i="1"/>
  <c r="M1124" i="1"/>
  <c r="N1699" i="1"/>
  <c r="M1699" i="1"/>
  <c r="P1699" i="1" s="1"/>
  <c r="L1699" i="1"/>
  <c r="K1699" i="1"/>
  <c r="P120" i="1"/>
  <c r="N225" i="1"/>
  <c r="L225" i="1"/>
  <c r="L24" i="1"/>
  <c r="M24" i="1"/>
  <c r="R24" i="1" s="1"/>
  <c r="N24" i="1"/>
  <c r="K24" i="1"/>
  <c r="K108" i="1"/>
  <c r="M108" i="1"/>
  <c r="L108" i="1"/>
  <c r="M176" i="1"/>
  <c r="K225" i="1"/>
  <c r="P296" i="1"/>
  <c r="M475" i="1"/>
  <c r="K475" i="1"/>
  <c r="K510" i="1"/>
  <c r="R618" i="1"/>
  <c r="K629" i="1"/>
  <c r="M665" i="1"/>
  <c r="N665" i="1"/>
  <c r="L665" i="1"/>
  <c r="K698" i="1"/>
  <c r="N698" i="1"/>
  <c r="M698" i="1"/>
  <c r="R698" i="1" s="1"/>
  <c r="R726" i="1"/>
  <c r="L760" i="1"/>
  <c r="K816" i="1"/>
  <c r="M883" i="1"/>
  <c r="R883" i="1" s="1"/>
  <c r="L883" i="1"/>
  <c r="N883" i="1"/>
  <c r="P999" i="1"/>
  <c r="M1696" i="1"/>
  <c r="R1696" i="1" s="1"/>
  <c r="L1696" i="1"/>
  <c r="K1696" i="1"/>
  <c r="N1757" i="1"/>
  <c r="M1757" i="1"/>
  <c r="L1757" i="1"/>
  <c r="K1757" i="1"/>
  <c r="P2236" i="1"/>
  <c r="P336" i="1"/>
  <c r="P455" i="1"/>
  <c r="R455" i="1"/>
  <c r="K458" i="1"/>
  <c r="N458" i="1"/>
  <c r="M458" i="1"/>
  <c r="R458" i="1" s="1"/>
  <c r="L458" i="1"/>
  <c r="R478" i="1"/>
  <c r="P510" i="1"/>
  <c r="R510" i="1"/>
  <c r="R760" i="1"/>
  <c r="R813" i="1"/>
  <c r="L816" i="1"/>
  <c r="L1381" i="1"/>
  <c r="N1381" i="1"/>
  <c r="M1381" i="1"/>
  <c r="M2093" i="1"/>
  <c r="L2093" i="1"/>
  <c r="N2206" i="1"/>
  <c r="M2206" i="1"/>
  <c r="L2206" i="1"/>
  <c r="R1470" i="1"/>
  <c r="P1538" i="1"/>
  <c r="R1538" i="1"/>
  <c r="L1676" i="1"/>
  <c r="N1676" i="1"/>
  <c r="M1676" i="1"/>
  <c r="L2031" i="1"/>
  <c r="N2031" i="1"/>
  <c r="M2031" i="1"/>
  <c r="K2031" i="1"/>
  <c r="L3608" i="1"/>
  <c r="N3608" i="1"/>
  <c r="M3608" i="1"/>
  <c r="K3608" i="1"/>
  <c r="R208" i="1"/>
  <c r="P208" i="1"/>
  <c r="L224" i="1"/>
  <c r="N224" i="1"/>
  <c r="N263" i="1"/>
  <c r="M263" i="1"/>
  <c r="K332" i="1"/>
  <c r="M332" i="1"/>
  <c r="R332" i="1" s="1"/>
  <c r="N332" i="1"/>
  <c r="L332" i="1"/>
  <c r="R378" i="1"/>
  <c r="N589" i="1"/>
  <c r="M589" i="1"/>
  <c r="M640" i="1"/>
  <c r="P640" i="1" s="1"/>
  <c r="N640" i="1"/>
  <c r="L640" i="1"/>
  <c r="K673" i="1"/>
  <c r="M673" i="1"/>
  <c r="N673" i="1"/>
  <c r="K688" i="1"/>
  <c r="M688" i="1"/>
  <c r="R867" i="1"/>
  <c r="P867" i="1"/>
  <c r="N1100" i="1"/>
  <c r="L1100" i="1"/>
  <c r="M1656" i="1"/>
  <c r="P1656" i="1" s="1"/>
  <c r="K1656" i="1"/>
  <c r="R2181" i="1"/>
  <c r="K2525" i="1"/>
  <c r="M2525" i="1"/>
  <c r="N2525" i="1"/>
  <c r="M81" i="1"/>
  <c r="N81" i="1"/>
  <c r="P205" i="1"/>
  <c r="K452" i="1"/>
  <c r="M494" i="1"/>
  <c r="N494" i="1"/>
  <c r="L494" i="1"/>
  <c r="K640" i="1"/>
  <c r="L673" i="1"/>
  <c r="L688" i="1"/>
  <c r="P720" i="1"/>
  <c r="R1176" i="1"/>
  <c r="N1359" i="1"/>
  <c r="M1359" i="1"/>
  <c r="R1359" i="1" s="1"/>
  <c r="L1359" i="1"/>
  <c r="N2293" i="1"/>
  <c r="L2293" i="1"/>
  <c r="K2293" i="1"/>
  <c r="N2486" i="1"/>
  <c r="M2486" i="1"/>
  <c r="L2486" i="1"/>
  <c r="K2486" i="1"/>
  <c r="L2525" i="1"/>
  <c r="K81" i="1"/>
  <c r="K132" i="1"/>
  <c r="N132" i="1"/>
  <c r="M132" i="1"/>
  <c r="R132" i="1" s="1"/>
  <c r="L132" i="1"/>
  <c r="N221" i="1"/>
  <c r="M221" i="1"/>
  <c r="P221" i="1" s="1"/>
  <c r="L221" i="1"/>
  <c r="M385" i="1"/>
  <c r="P385" i="1" s="1"/>
  <c r="N385" i="1"/>
  <c r="L385" i="1"/>
  <c r="N452" i="1"/>
  <c r="R468" i="1"/>
  <c r="K483" i="1"/>
  <c r="N483" i="1"/>
  <c r="M483" i="1"/>
  <c r="L483" i="1"/>
  <c r="L539" i="1"/>
  <c r="N688" i="1"/>
  <c r="M780" i="1"/>
  <c r="P780" i="1" s="1"/>
  <c r="L780" i="1"/>
  <c r="M1062" i="1"/>
  <c r="L1062" i="1"/>
  <c r="K1062" i="1"/>
  <c r="M1065" i="1"/>
  <c r="N1065" i="1"/>
  <c r="R1144" i="1"/>
  <c r="M1147" i="1"/>
  <c r="N1229" i="1"/>
  <c r="M1229" i="1"/>
  <c r="P1229" i="1" s="1"/>
  <c r="L1229" i="1"/>
  <c r="L1283" i="1"/>
  <c r="K1359" i="1"/>
  <c r="N1701" i="1"/>
  <c r="M1701" i="1"/>
  <c r="L1701" i="1"/>
  <c r="L2978" i="1"/>
  <c r="K2978" i="1"/>
  <c r="N269" i="1"/>
  <c r="M269" i="1"/>
  <c r="P452" i="1"/>
  <c r="R452" i="1"/>
  <c r="P463" i="1"/>
  <c r="K780" i="1"/>
  <c r="M804" i="1"/>
  <c r="N804" i="1"/>
  <c r="L804" i="1"/>
  <c r="P838" i="1"/>
  <c r="R862" i="1"/>
  <c r="K904" i="1"/>
  <c r="N904" i="1"/>
  <c r="M904" i="1"/>
  <c r="P904" i="1" s="1"/>
  <c r="N1062" i="1"/>
  <c r="K1065" i="1"/>
  <c r="K1226" i="1"/>
  <c r="N1226" i="1"/>
  <c r="K1229" i="1"/>
  <c r="L1278" i="1"/>
  <c r="N1278" i="1"/>
  <c r="M1278" i="1"/>
  <c r="R1475" i="1"/>
  <c r="P1475" i="1"/>
  <c r="K1701" i="1"/>
  <c r="K1765" i="1"/>
  <c r="L269" i="1"/>
  <c r="N382" i="1"/>
  <c r="K382" i="1"/>
  <c r="R443" i="1"/>
  <c r="N780" i="1"/>
  <c r="K783" i="1"/>
  <c r="N783" i="1"/>
  <c r="L783" i="1"/>
  <c r="M783" i="1"/>
  <c r="P783" i="1" s="1"/>
  <c r="K804" i="1"/>
  <c r="L904" i="1"/>
  <c r="M954" i="1"/>
  <c r="L954" i="1"/>
  <c r="K954" i="1"/>
  <c r="N954" i="1"/>
  <c r="R1062" i="1"/>
  <c r="L1065" i="1"/>
  <c r="L1226" i="1"/>
  <c r="K1278" i="1"/>
  <c r="P1577" i="1"/>
  <c r="N1621" i="1"/>
  <c r="M1621" i="1"/>
  <c r="P1621" i="1" s="1"/>
  <c r="L1621" i="1"/>
  <c r="K1621" i="1"/>
  <c r="N1765" i="1"/>
  <c r="L1860" i="1"/>
  <c r="N1860" i="1"/>
  <c r="M1860" i="1"/>
  <c r="P1860" i="1" s="1"/>
  <c r="K1860" i="1"/>
  <c r="L2242" i="1"/>
  <c r="N2242" i="1"/>
  <c r="M2242" i="1"/>
  <c r="N2664" i="1"/>
  <c r="M2664" i="1"/>
  <c r="L200" i="1"/>
  <c r="L203" i="1"/>
  <c r="L379" i="1"/>
  <c r="N379" i="1"/>
  <c r="N522" i="1"/>
  <c r="K522" i="1"/>
  <c r="M522" i="1"/>
  <c r="K558" i="1"/>
  <c r="N558" i="1"/>
  <c r="L707" i="1"/>
  <c r="N707" i="1"/>
  <c r="M707" i="1"/>
  <c r="R737" i="1"/>
  <c r="M1044" i="1"/>
  <c r="L1044" i="1"/>
  <c r="K1044" i="1"/>
  <c r="N1044" i="1"/>
  <c r="P1062" i="1"/>
  <c r="M1165" i="1"/>
  <c r="L1165" i="1"/>
  <c r="K1165" i="1"/>
  <c r="N1719" i="1"/>
  <c r="M1719" i="1"/>
  <c r="L1719" i="1"/>
  <c r="K1719" i="1"/>
  <c r="L1831" i="1"/>
  <c r="K1831" i="1"/>
  <c r="N1831" i="1"/>
  <c r="M1831" i="1"/>
  <c r="N1931" i="1"/>
  <c r="M1931" i="1"/>
  <c r="L1931" i="1"/>
  <c r="K2242" i="1"/>
  <c r="R14" i="1"/>
  <c r="M51" i="1"/>
  <c r="K51" i="1"/>
  <c r="P194" i="1"/>
  <c r="R194" i="1"/>
  <c r="M143" i="1"/>
  <c r="P143" i="1" s="1"/>
  <c r="K438" i="1"/>
  <c r="N438" i="1"/>
  <c r="M438" i="1"/>
  <c r="L438" i="1"/>
  <c r="P478" i="1"/>
  <c r="R567" i="1"/>
  <c r="M680" i="1"/>
  <c r="L680" i="1"/>
  <c r="K680" i="1"/>
  <c r="N680" i="1"/>
  <c r="M964" i="1"/>
  <c r="L964" i="1"/>
  <c r="N982" i="1"/>
  <c r="L982" i="1"/>
  <c r="M1057" i="1"/>
  <c r="K1057" i="1"/>
  <c r="K408" i="1"/>
  <c r="M408" i="1"/>
  <c r="R408" i="1" s="1"/>
  <c r="L408" i="1"/>
  <c r="N408" i="1"/>
  <c r="K529" i="1"/>
  <c r="N529" i="1"/>
  <c r="L529" i="1"/>
  <c r="M605" i="1"/>
  <c r="N605" i="1"/>
  <c r="L605" i="1"/>
  <c r="K605" i="1"/>
  <c r="R608" i="1"/>
  <c r="R680" i="1"/>
  <c r="M805" i="1"/>
  <c r="L805" i="1"/>
  <c r="N805" i="1"/>
  <c r="K805" i="1"/>
  <c r="K848" i="1"/>
  <c r="N848" i="1"/>
  <c r="L848" i="1"/>
  <c r="M848" i="1"/>
  <c r="L875" i="1"/>
  <c r="K878" i="1"/>
  <c r="K964" i="1"/>
  <c r="K982" i="1"/>
  <c r="M985" i="1"/>
  <c r="R985" i="1" s="1"/>
  <c r="N985" i="1"/>
  <c r="L985" i="1"/>
  <c r="K985" i="1"/>
  <c r="N1409" i="1"/>
  <c r="M1409" i="1"/>
  <c r="L1409" i="1"/>
  <c r="K1409" i="1"/>
  <c r="K1533" i="1"/>
  <c r="N1661" i="1"/>
  <c r="M1661" i="1"/>
  <c r="L1664" i="1"/>
  <c r="N1664" i="1"/>
  <c r="M1664" i="1"/>
  <c r="K1664" i="1"/>
  <c r="K1676" i="1"/>
  <c r="M1685" i="1"/>
  <c r="P1685" i="1" s="1"/>
  <c r="N1685" i="1"/>
  <c r="K1685" i="1"/>
  <c r="M1903" i="1"/>
  <c r="R1903" i="1" s="1"/>
  <c r="N1903" i="1"/>
  <c r="K1903" i="1"/>
  <c r="N1915" i="1"/>
  <c r="K1915" i="1"/>
  <c r="M616" i="1"/>
  <c r="R616" i="1" s="1"/>
  <c r="R665" i="1"/>
  <c r="P665" i="1"/>
  <c r="L693" i="1"/>
  <c r="K713" i="1"/>
  <c r="N713" i="1"/>
  <c r="M713" i="1"/>
  <c r="N734" i="1"/>
  <c r="L734" i="1"/>
  <c r="L763" i="1"/>
  <c r="R765" i="1"/>
  <c r="L793" i="1"/>
  <c r="P798" i="1"/>
  <c r="L850" i="1"/>
  <c r="L921" i="1"/>
  <c r="N1008" i="1"/>
  <c r="N1052" i="1"/>
  <c r="M1052" i="1"/>
  <c r="P1052" i="1" s="1"/>
  <c r="L1060" i="1"/>
  <c r="N1093" i="1"/>
  <c r="K1093" i="1"/>
  <c r="N1122" i="1"/>
  <c r="M1122" i="1"/>
  <c r="L1122" i="1"/>
  <c r="K1122" i="1"/>
  <c r="K1136" i="1"/>
  <c r="L1136" i="1"/>
  <c r="M1139" i="1"/>
  <c r="K1139" i="1"/>
  <c r="L1170" i="1"/>
  <c r="L1204" i="1"/>
  <c r="K1204" i="1"/>
  <c r="R1215" i="1"/>
  <c r="N1400" i="1"/>
  <c r="M1400" i="1"/>
  <c r="R1400" i="1" s="1"/>
  <c r="M1416" i="1"/>
  <c r="R1416" i="1" s="1"/>
  <c r="M1419" i="1"/>
  <c r="P1419" i="1" s="1"/>
  <c r="K1422" i="1"/>
  <c r="N1422" i="1"/>
  <c r="M1422" i="1"/>
  <c r="L1590" i="1"/>
  <c r="N1596" i="1"/>
  <c r="R1699" i="1"/>
  <c r="L1716" i="1"/>
  <c r="L1789" i="1"/>
  <c r="N1806" i="1"/>
  <c r="M1806" i="1"/>
  <c r="L1806" i="1"/>
  <c r="K1806" i="1"/>
  <c r="K1827" i="1"/>
  <c r="N1827" i="1"/>
  <c r="M1827" i="1"/>
  <c r="L1827" i="1"/>
  <c r="P1856" i="1"/>
  <c r="L2407" i="1"/>
  <c r="N2407" i="1"/>
  <c r="M2407" i="1"/>
  <c r="K2407" i="1"/>
  <c r="K2446" i="1"/>
  <c r="L2446" i="1"/>
  <c r="N2446" i="1"/>
  <c r="N2455" i="1"/>
  <c r="M2455" i="1"/>
  <c r="R2455" i="1" s="1"/>
  <c r="L2455" i="1"/>
  <c r="K2455" i="1"/>
  <c r="K2464" i="1"/>
  <c r="M2464" i="1"/>
  <c r="L2464" i="1"/>
  <c r="N2464" i="1"/>
  <c r="L2659" i="1"/>
  <c r="K2659" i="1"/>
  <c r="L3866" i="1"/>
  <c r="K3866" i="1"/>
  <c r="K4142" i="1"/>
  <c r="N4142" i="1"/>
  <c r="M4142" i="1"/>
  <c r="R4142" i="1" s="1"/>
  <c r="L4142" i="1"/>
  <c r="N1729" i="1"/>
  <c r="M1729" i="1"/>
  <c r="M1841" i="1"/>
  <c r="L1841" i="1"/>
  <c r="N1841" i="1"/>
  <c r="K1841" i="1"/>
  <c r="L1976" i="1"/>
  <c r="K1976" i="1"/>
  <c r="K1982" i="1"/>
  <c r="N1982" i="1"/>
  <c r="M1982" i="1"/>
  <c r="P1982" i="1" s="1"/>
  <c r="L1982" i="1"/>
  <c r="L1985" i="1"/>
  <c r="N1985" i="1"/>
  <c r="N2022" i="1"/>
  <c r="L2022" i="1"/>
  <c r="R2034" i="1"/>
  <c r="L2238" i="1"/>
  <c r="M2238" i="1"/>
  <c r="P2238" i="1" s="1"/>
  <c r="L2241" i="1"/>
  <c r="N2241" i="1"/>
  <c r="M2241" i="1"/>
  <c r="N47" i="1"/>
  <c r="L47" i="1"/>
  <c r="R78" i="1"/>
  <c r="R190" i="1"/>
  <c r="K193" i="1"/>
  <c r="N193" i="1"/>
  <c r="M193" i="1"/>
  <c r="K528" i="1"/>
  <c r="M528" i="1"/>
  <c r="R528" i="1" s="1"/>
  <c r="L528" i="1"/>
  <c r="K533" i="1"/>
  <c r="M533" i="1"/>
  <c r="R533" i="1" s="1"/>
  <c r="M544" i="1"/>
  <c r="R544" i="1" s="1"/>
  <c r="K544" i="1"/>
  <c r="K553" i="1"/>
  <c r="N553" i="1"/>
  <c r="L553" i="1"/>
  <c r="M553" i="1"/>
  <c r="K592" i="1"/>
  <c r="M592" i="1"/>
  <c r="K668" i="1"/>
  <c r="L668" i="1"/>
  <c r="N668" i="1"/>
  <c r="M668" i="1"/>
  <c r="P668" i="1" s="1"/>
  <c r="P718" i="1"/>
  <c r="R718" i="1"/>
  <c r="P901" i="1"/>
  <c r="N912" i="1"/>
  <c r="M912" i="1"/>
  <c r="L912" i="1"/>
  <c r="K912" i="1"/>
  <c r="N1011" i="1"/>
  <c r="M1011" i="1"/>
  <c r="R1011" i="1" s="1"/>
  <c r="R1189" i="1"/>
  <c r="P1189" i="1"/>
  <c r="L1405" i="1"/>
  <c r="N1405" i="1"/>
  <c r="N1584" i="1"/>
  <c r="M1584" i="1"/>
  <c r="P1584" i="1" s="1"/>
  <c r="L1584" i="1"/>
  <c r="N1608" i="1"/>
  <c r="M1608" i="1"/>
  <c r="P1608" i="1" s="1"/>
  <c r="L1608" i="1"/>
  <c r="K1608" i="1"/>
  <c r="N1655" i="1"/>
  <c r="M1655" i="1"/>
  <c r="L1655" i="1"/>
  <c r="K1729" i="1"/>
  <c r="M1976" i="1"/>
  <c r="P1976" i="1" s="1"/>
  <c r="K1985" i="1"/>
  <c r="K2022" i="1"/>
  <c r="N2092" i="1"/>
  <c r="M2092" i="1"/>
  <c r="R2092" i="1" s="1"/>
  <c r="K2092" i="1"/>
  <c r="K2238" i="1"/>
  <c r="K2241" i="1"/>
  <c r="N2427" i="1"/>
  <c r="L2427" i="1"/>
  <c r="M4441" i="1"/>
  <c r="L4441" i="1"/>
  <c r="R4458" i="1"/>
  <c r="P4458" i="1"/>
  <c r="K17" i="1"/>
  <c r="K20" i="1"/>
  <c r="K42" i="1"/>
  <c r="P44" i="1"/>
  <c r="R44" i="1"/>
  <c r="K47" i="1"/>
  <c r="P78" i="1"/>
  <c r="R81" i="1"/>
  <c r="R83" i="1"/>
  <c r="N86" i="1"/>
  <c r="L86" i="1"/>
  <c r="K86" i="1"/>
  <c r="L210" i="1"/>
  <c r="N229" i="1"/>
  <c r="K229" i="1"/>
  <c r="L271" i="1"/>
  <c r="K311" i="1"/>
  <c r="K392" i="1"/>
  <c r="M395" i="1"/>
  <c r="P395" i="1" s="1"/>
  <c r="K395" i="1"/>
  <c r="R401" i="1"/>
  <c r="L473" i="1"/>
  <c r="P475" i="1"/>
  <c r="K508" i="1"/>
  <c r="M508" i="1"/>
  <c r="R508" i="1" s="1"/>
  <c r="N508" i="1"/>
  <c r="N528" i="1"/>
  <c r="L533" i="1"/>
  <c r="L592" i="1"/>
  <c r="K624" i="1"/>
  <c r="K643" i="1"/>
  <c r="N643" i="1"/>
  <c r="M643" i="1"/>
  <c r="L643" i="1"/>
  <c r="N704" i="1"/>
  <c r="M704" i="1"/>
  <c r="N771" i="1"/>
  <c r="L771" i="1"/>
  <c r="N807" i="1"/>
  <c r="K807" i="1"/>
  <c r="K850" i="1"/>
  <c r="K853" i="1"/>
  <c r="N853" i="1"/>
  <c r="R875" i="1"/>
  <c r="N997" i="1"/>
  <c r="M997" i="1"/>
  <c r="P997" i="1" s="1"/>
  <c r="L997" i="1"/>
  <c r="K997" i="1"/>
  <c r="K1011" i="1"/>
  <c r="N1055" i="1"/>
  <c r="M1055" i="1"/>
  <c r="R1055" i="1" s="1"/>
  <c r="L1055" i="1"/>
  <c r="K1170" i="1"/>
  <c r="K1405" i="1"/>
  <c r="K1416" i="1"/>
  <c r="K1419" i="1"/>
  <c r="N1458" i="1"/>
  <c r="M1458" i="1"/>
  <c r="K1507" i="1"/>
  <c r="N1507" i="1"/>
  <c r="M1507" i="1"/>
  <c r="K1584" i="1"/>
  <c r="K1655" i="1"/>
  <c r="K1716" i="1"/>
  <c r="L1729" i="1"/>
  <c r="N1760" i="1"/>
  <c r="M1760" i="1"/>
  <c r="K1789" i="1"/>
  <c r="N1794" i="1"/>
  <c r="M1794" i="1"/>
  <c r="R1794" i="1" s="1"/>
  <c r="K1794" i="1"/>
  <c r="N1859" i="1"/>
  <c r="M1859" i="1"/>
  <c r="K1859" i="1"/>
  <c r="N1976" i="1"/>
  <c r="N2238" i="1"/>
  <c r="K2452" i="1"/>
  <c r="N2452" i="1"/>
  <c r="K3844" i="1"/>
  <c r="K3847" i="1"/>
  <c r="N3847" i="1"/>
  <c r="M4164" i="1"/>
  <c r="L4164" i="1"/>
  <c r="N4164" i="1"/>
  <c r="K4417" i="1"/>
  <c r="N4417" i="1"/>
  <c r="M4417" i="1"/>
  <c r="L4417" i="1"/>
  <c r="N4441" i="1"/>
  <c r="P12" i="1"/>
  <c r="P14" i="1"/>
  <c r="N20" i="1"/>
  <c r="N42" i="1"/>
  <c r="M59" i="1"/>
  <c r="R59" i="1" s="1"/>
  <c r="N59" i="1"/>
  <c r="K70" i="1"/>
  <c r="P81" i="1"/>
  <c r="K138" i="1"/>
  <c r="N138" i="1"/>
  <c r="K160" i="1"/>
  <c r="K171" i="1"/>
  <c r="N171" i="1"/>
  <c r="K188" i="1"/>
  <c r="N188" i="1"/>
  <c r="K205" i="1"/>
  <c r="M210" i="1"/>
  <c r="M213" i="1"/>
  <c r="R213" i="1" s="1"/>
  <c r="L229" i="1"/>
  <c r="L258" i="1"/>
  <c r="R263" i="1"/>
  <c r="M271" i="1"/>
  <c r="L314" i="1"/>
  <c r="N314" i="1"/>
  <c r="M314" i="1"/>
  <c r="K387" i="1"/>
  <c r="L418" i="1"/>
  <c r="P470" i="1"/>
  <c r="M473" i="1"/>
  <c r="L478" i="1"/>
  <c r="K491" i="1"/>
  <c r="R493" i="1"/>
  <c r="L508" i="1"/>
  <c r="N517" i="1"/>
  <c r="P528" i="1"/>
  <c r="P550" i="1"/>
  <c r="R550" i="1"/>
  <c r="N592" i="1"/>
  <c r="R5" i="1"/>
  <c r="L8" i="1"/>
  <c r="P10" i="1"/>
  <c r="R20" i="1"/>
  <c r="N26" i="1"/>
  <c r="M26" i="1"/>
  <c r="K59" i="1"/>
  <c r="K65" i="1"/>
  <c r="L70" i="1"/>
  <c r="K114" i="1"/>
  <c r="M117" i="1"/>
  <c r="R117" i="1" s="1"/>
  <c r="M120" i="1"/>
  <c r="N120" i="1"/>
  <c r="L160" i="1"/>
  <c r="L171" i="1"/>
  <c r="L188" i="1"/>
  <c r="L205" i="1"/>
  <c r="N210" i="1"/>
  <c r="N213" i="1"/>
  <c r="M229" i="1"/>
  <c r="K232" i="1"/>
  <c r="N232" i="1"/>
  <c r="M235" i="1"/>
  <c r="R235" i="1" s="1"/>
  <c r="N235" i="1"/>
  <c r="M258" i="1"/>
  <c r="N271" i="1"/>
  <c r="L303" i="1"/>
  <c r="K314" i="1"/>
  <c r="N387" i="1"/>
  <c r="R415" i="1"/>
  <c r="M418" i="1"/>
  <c r="N473" i="1"/>
  <c r="R475" i="1"/>
  <c r="M478" i="1"/>
  <c r="K536" i="1"/>
  <c r="P578" i="1"/>
  <c r="R580" i="1"/>
  <c r="R583" i="1"/>
  <c r="K603" i="1"/>
  <c r="L603" i="1"/>
  <c r="K638" i="1"/>
  <c r="N638" i="1"/>
  <c r="M638" i="1"/>
  <c r="R638" i="1" s="1"/>
  <c r="N682" i="1"/>
  <c r="M693" i="1"/>
  <c r="L713" i="1"/>
  <c r="K734" i="1"/>
  <c r="P736" i="1"/>
  <c r="K753" i="1"/>
  <c r="L753" i="1"/>
  <c r="M763" i="1"/>
  <c r="M793" i="1"/>
  <c r="M824" i="1"/>
  <c r="P824" i="1" s="1"/>
  <c r="N824" i="1"/>
  <c r="L824" i="1"/>
  <c r="K824" i="1"/>
  <c r="N850" i="1"/>
  <c r="M853" i="1"/>
  <c r="P853" i="1" s="1"/>
  <c r="R915" i="1"/>
  <c r="P915" i="1"/>
  <c r="R921" i="1"/>
  <c r="P941" i="1"/>
  <c r="L994" i="1"/>
  <c r="L1052" i="1"/>
  <c r="P1084" i="1"/>
  <c r="N1087" i="1"/>
  <c r="K1291" i="1"/>
  <c r="N1291" i="1"/>
  <c r="M1291" i="1"/>
  <c r="L1291" i="1"/>
  <c r="N1382" i="1"/>
  <c r="L1382" i="1"/>
  <c r="P1405" i="1"/>
  <c r="L1458" i="1"/>
  <c r="L1464" i="1"/>
  <c r="N1464" i="1"/>
  <c r="M1464" i="1"/>
  <c r="M1470" i="1"/>
  <c r="L1470" i="1"/>
  <c r="N1470" i="1"/>
  <c r="N1590" i="1"/>
  <c r="P1602" i="1"/>
  <c r="L1668" i="1"/>
  <c r="N1668" i="1"/>
  <c r="M1668" i="1"/>
  <c r="K1668" i="1"/>
  <c r="N1716" i="1"/>
  <c r="R1786" i="1"/>
  <c r="M1789" i="1"/>
  <c r="L1865" i="1"/>
  <c r="N1865" i="1"/>
  <c r="M1868" i="1"/>
  <c r="R1868" i="1" s="1"/>
  <c r="N1868" i="1"/>
  <c r="L1868" i="1"/>
  <c r="L1946" i="1"/>
  <c r="N1946" i="1"/>
  <c r="M1946" i="1"/>
  <c r="L1955" i="1"/>
  <c r="N1955" i="1"/>
  <c r="K1955" i="1"/>
  <c r="L2041" i="1"/>
  <c r="M2041" i="1"/>
  <c r="R2041" i="1" s="1"/>
  <c r="N2041" i="1"/>
  <c r="K2041" i="1"/>
  <c r="K2401" i="1"/>
  <c r="M2401" i="1"/>
  <c r="M2452" i="1"/>
  <c r="P2452" i="1" s="1"/>
  <c r="K3411" i="1"/>
  <c r="N3411" i="1"/>
  <c r="M3411" i="1"/>
  <c r="R3411" i="1" s="1"/>
  <c r="L3411" i="1"/>
  <c r="M8" i="1"/>
  <c r="P8" i="1" s="1"/>
  <c r="R12" i="1"/>
  <c r="K26" i="1"/>
  <c r="L65" i="1"/>
  <c r="K109" i="1"/>
  <c r="M114" i="1"/>
  <c r="R114" i="1" s="1"/>
  <c r="N117" i="1"/>
  <c r="K120" i="1"/>
  <c r="L149" i="1"/>
  <c r="N160" i="1"/>
  <c r="M171" i="1"/>
  <c r="P171" i="1" s="1"/>
  <c r="M188" i="1"/>
  <c r="P188" i="1" s="1"/>
  <c r="P210" i="1"/>
  <c r="P213" i="1"/>
  <c r="L219" i="1"/>
  <c r="M219" i="1"/>
  <c r="R229" i="1"/>
  <c r="L232" i="1"/>
  <c r="N258" i="1"/>
  <c r="P266" i="1"/>
  <c r="M282" i="1"/>
  <c r="L291" i="1"/>
  <c r="R387" i="1"/>
  <c r="N418" i="1"/>
  <c r="N478" i="1"/>
  <c r="M603" i="1"/>
  <c r="R603" i="1" s="1"/>
  <c r="L638" i="1"/>
  <c r="N693" i="1"/>
  <c r="M734" i="1"/>
  <c r="M745" i="1"/>
  <c r="K745" i="1"/>
  <c r="M753" i="1"/>
  <c r="N763" i="1"/>
  <c r="L788" i="1"/>
  <c r="N793" i="1"/>
  <c r="P850" i="1"/>
  <c r="R850" i="1"/>
  <c r="L884" i="1"/>
  <c r="N884" i="1"/>
  <c r="K884" i="1"/>
  <c r="L899" i="1"/>
  <c r="N1136" i="1"/>
  <c r="R1139" i="1"/>
  <c r="P1139" i="1"/>
  <c r="K1184" i="1"/>
  <c r="N1184" i="1"/>
  <c r="M1184" i="1"/>
  <c r="R1184" i="1" s="1"/>
  <c r="L1184" i="1"/>
  <c r="N1198" i="1"/>
  <c r="N1204" i="1"/>
  <c r="M1238" i="1"/>
  <c r="R1238" i="1" s="1"/>
  <c r="R1246" i="1"/>
  <c r="N1249" i="1"/>
  <c r="M1249" i="1"/>
  <c r="L1249" i="1"/>
  <c r="K1249" i="1"/>
  <c r="K1394" i="1"/>
  <c r="K1464" i="1"/>
  <c r="K1470" i="1"/>
  <c r="K1531" i="1"/>
  <c r="N1531" i="1"/>
  <c r="M1531" i="1"/>
  <c r="P1531" i="1" s="1"/>
  <c r="L1531" i="1"/>
  <c r="R1746" i="1"/>
  <c r="P1746" i="1"/>
  <c r="K1865" i="1"/>
  <c r="K1868" i="1"/>
  <c r="K1946" i="1"/>
  <c r="L2398" i="1"/>
  <c r="L2401" i="1"/>
  <c r="P2577" i="1"/>
  <c r="L2626" i="1"/>
  <c r="K2626" i="1"/>
  <c r="M2626" i="1"/>
  <c r="N2653" i="1"/>
  <c r="K2653" i="1"/>
  <c r="M2653" i="1"/>
  <c r="P2653" i="1" s="1"/>
  <c r="L2653" i="1"/>
  <c r="N2659" i="1"/>
  <c r="K2662" i="1"/>
  <c r="L2665" i="1"/>
  <c r="K2665" i="1"/>
  <c r="M2665" i="1"/>
  <c r="R2665" i="1" s="1"/>
  <c r="N2665" i="1"/>
  <c r="N3284" i="1"/>
  <c r="L3284" i="1"/>
  <c r="R3296" i="1"/>
  <c r="K3381" i="1"/>
  <c r="N3381" i="1"/>
  <c r="M3381" i="1"/>
  <c r="P3381" i="1" s="1"/>
  <c r="L3381" i="1"/>
  <c r="K142" i="1"/>
  <c r="L169" i="1"/>
  <c r="N335" i="1"/>
  <c r="N344" i="1"/>
  <c r="M344" i="1"/>
  <c r="R344" i="1" s="1"/>
  <c r="R598" i="1"/>
  <c r="K11" i="1"/>
  <c r="N27" i="1"/>
  <c r="M27" i="1"/>
  <c r="R27" i="1" s="1"/>
  <c r="L27" i="1"/>
  <c r="K27" i="1"/>
  <c r="K121" i="1"/>
  <c r="M121" i="1"/>
  <c r="P121" i="1" s="1"/>
  <c r="N121" i="1"/>
  <c r="L121" i="1"/>
  <c r="N142" i="1"/>
  <c r="K344" i="1"/>
  <c r="K835" i="1"/>
  <c r="M77" i="1"/>
  <c r="P142" i="1"/>
  <c r="N161" i="1"/>
  <c r="L164" i="1"/>
  <c r="M217" i="1"/>
  <c r="M239" i="1"/>
  <c r="K259" i="1"/>
  <c r="M321" i="1"/>
  <c r="L344" i="1"/>
  <c r="R413" i="1"/>
  <c r="P448" i="1"/>
  <c r="M469" i="1"/>
  <c r="N469" i="1"/>
  <c r="N479" i="1"/>
  <c r="M479" i="1"/>
  <c r="M509" i="1"/>
  <c r="L512" i="1"/>
  <c r="N512" i="1"/>
  <c r="M512" i="1"/>
  <c r="N563" i="1"/>
  <c r="N593" i="1"/>
  <c r="L639" i="1"/>
  <c r="L652" i="1"/>
  <c r="M683" i="1"/>
  <c r="M740" i="1"/>
  <c r="P740" i="1" s="1"/>
  <c r="N740" i="1"/>
  <c r="K743" i="1"/>
  <c r="M743" i="1"/>
  <c r="N743" i="1"/>
  <c r="L775" i="1"/>
  <c r="K778" i="1"/>
  <c r="N778" i="1"/>
  <c r="L778" i="1"/>
  <c r="L825" i="1"/>
  <c r="L828" i="1"/>
  <c r="N830" i="1"/>
  <c r="K860" i="1"/>
  <c r="L888" i="1"/>
  <c r="K900" i="1"/>
  <c r="P1001" i="1"/>
  <c r="L1004" i="1"/>
  <c r="K1033" i="1"/>
  <c r="L1036" i="1"/>
  <c r="L1072" i="1"/>
  <c r="R1140" i="1"/>
  <c r="K1211" i="1"/>
  <c r="M1211" i="1"/>
  <c r="R1211" i="1" s="1"/>
  <c r="R1225" i="1"/>
  <c r="P1225" i="1"/>
  <c r="P1230" i="1"/>
  <c r="L1309" i="1"/>
  <c r="N1309" i="1"/>
  <c r="M1309" i="1"/>
  <c r="R1309" i="1" s="1"/>
  <c r="K1309" i="1"/>
  <c r="M1314" i="1"/>
  <c r="N1314" i="1"/>
  <c r="L1314" i="1"/>
  <c r="K1358" i="1"/>
  <c r="K1366" i="1"/>
  <c r="K1392" i="1"/>
  <c r="N1392" i="1"/>
  <c r="L1392" i="1"/>
  <c r="N1401" i="1"/>
  <c r="N1645" i="1"/>
  <c r="M1645" i="1"/>
  <c r="L1645" i="1"/>
  <c r="K1645" i="1"/>
  <c r="P1711" i="1"/>
  <c r="R1711" i="1"/>
  <c r="N1852" i="1"/>
  <c r="M1852" i="1"/>
  <c r="K1902" i="1"/>
  <c r="N1902" i="1"/>
  <c r="M1902" i="1"/>
  <c r="M1933" i="1"/>
  <c r="N1933" i="1"/>
  <c r="P2004" i="1"/>
  <c r="R2004" i="1"/>
  <c r="P2059" i="1"/>
  <c r="K2073" i="1"/>
  <c r="L2214" i="1"/>
  <c r="P2216" i="1"/>
  <c r="K2219" i="1"/>
  <c r="L2368" i="1"/>
  <c r="P2382" i="1"/>
  <c r="L2388" i="1"/>
  <c r="M2610" i="1"/>
  <c r="N2610" i="1"/>
  <c r="N3531" i="1"/>
  <c r="L3531" i="1"/>
  <c r="M3531" i="1"/>
  <c r="R3531" i="1" s="1"/>
  <c r="R453" i="1"/>
  <c r="K239" i="1"/>
  <c r="M169" i="1"/>
  <c r="L239" i="1"/>
  <c r="P335" i="1"/>
  <c r="M563" i="1"/>
  <c r="N794" i="1"/>
  <c r="M794" i="1"/>
  <c r="L794" i="1"/>
  <c r="K825" i="1"/>
  <c r="L11" i="1"/>
  <c r="K41" i="1"/>
  <c r="M38" i="1"/>
  <c r="L41" i="1"/>
  <c r="N77" i="1"/>
  <c r="N93" i="1"/>
  <c r="L110" i="1"/>
  <c r="L130" i="1"/>
  <c r="R144" i="1"/>
  <c r="K192" i="1"/>
  <c r="N217" i="1"/>
  <c r="R239" i="1"/>
  <c r="M242" i="1"/>
  <c r="N242" i="1"/>
  <c r="K242" i="1"/>
  <c r="N259" i="1"/>
  <c r="L310" i="1"/>
  <c r="K327" i="1"/>
  <c r="K469" i="1"/>
  <c r="P579" i="1"/>
  <c r="M652" i="1"/>
  <c r="N683" i="1"/>
  <c r="K740" i="1"/>
  <c r="L743" i="1"/>
  <c r="N775" i="1"/>
  <c r="M778" i="1"/>
  <c r="R778" i="1" s="1"/>
  <c r="K803" i="1"/>
  <c r="L803" i="1"/>
  <c r="M803" i="1"/>
  <c r="R803" i="1" s="1"/>
  <c r="N803" i="1"/>
  <c r="N825" i="1"/>
  <c r="L860" i="1"/>
  <c r="N888" i="1"/>
  <c r="P897" i="1"/>
  <c r="M1004" i="1"/>
  <c r="P1004" i="1" s="1"/>
  <c r="M1036" i="1"/>
  <c r="M1072" i="1"/>
  <c r="M1149" i="1"/>
  <c r="K1149" i="1"/>
  <c r="N1149" i="1"/>
  <c r="L1149" i="1"/>
  <c r="L1211" i="1"/>
  <c r="K1307" i="1"/>
  <c r="N1307" i="1"/>
  <c r="M1307" i="1"/>
  <c r="K1314" i="1"/>
  <c r="L1361" i="1"/>
  <c r="K1364" i="1"/>
  <c r="L1366" i="1"/>
  <c r="P1386" i="1"/>
  <c r="R1494" i="1"/>
  <c r="P1666" i="1"/>
  <c r="N1684" i="1"/>
  <c r="M1684" i="1"/>
  <c r="L1684" i="1"/>
  <c r="K1684" i="1"/>
  <c r="L1747" i="1"/>
  <c r="N1756" i="1"/>
  <c r="K1756" i="1"/>
  <c r="M1756" i="1"/>
  <c r="L1756" i="1"/>
  <c r="K1852" i="1"/>
  <c r="K1899" i="1"/>
  <c r="L1902" i="1"/>
  <c r="K1933" i="1"/>
  <c r="R1953" i="1"/>
  <c r="K2111" i="1"/>
  <c r="N2117" i="1"/>
  <c r="R2120" i="1"/>
  <c r="L2125" i="1"/>
  <c r="N2125" i="1"/>
  <c r="M2125" i="1"/>
  <c r="P2125" i="1" s="1"/>
  <c r="K2125" i="1"/>
  <c r="R2156" i="1"/>
  <c r="M2214" i="1"/>
  <c r="K2348" i="1"/>
  <c r="K2610" i="1"/>
  <c r="M2759" i="1"/>
  <c r="K2759" i="1"/>
  <c r="L2794" i="1"/>
  <c r="M2794" i="1"/>
  <c r="R2794" i="1" s="1"/>
  <c r="N3415" i="1"/>
  <c r="K3415" i="1"/>
  <c r="R244" i="1"/>
  <c r="K484" i="1"/>
  <c r="L573" i="1"/>
  <c r="K925" i="1"/>
  <c r="M925" i="1"/>
  <c r="R925" i="1" s="1"/>
  <c r="M54" i="1"/>
  <c r="P104" i="1"/>
  <c r="L509" i="1"/>
  <c r="P680" i="1"/>
  <c r="K828" i="1"/>
  <c r="N828" i="1"/>
  <c r="N9" i="1"/>
  <c r="M41" i="1"/>
  <c r="R41" i="1" s="1"/>
  <c r="K49" i="1"/>
  <c r="L49" i="1"/>
  <c r="M130" i="1"/>
  <c r="R130" i="1" s="1"/>
  <c r="R142" i="1"/>
  <c r="M310" i="1"/>
  <c r="P310" i="1" s="1"/>
  <c r="L327" i="1"/>
  <c r="P428" i="1"/>
  <c r="K434" i="1"/>
  <c r="M434" i="1"/>
  <c r="P434" i="1" s="1"/>
  <c r="L469" i="1"/>
  <c r="L582" i="1"/>
  <c r="N582" i="1"/>
  <c r="M582" i="1"/>
  <c r="P639" i="1"/>
  <c r="N652" i="1"/>
  <c r="K678" i="1"/>
  <c r="N678" i="1"/>
  <c r="N686" i="1"/>
  <c r="M686" i="1"/>
  <c r="R686" i="1" s="1"/>
  <c r="L740" i="1"/>
  <c r="M770" i="1"/>
  <c r="N770" i="1"/>
  <c r="M800" i="1"/>
  <c r="L800" i="1"/>
  <c r="N800" i="1"/>
  <c r="M817" i="1"/>
  <c r="N817" i="1"/>
  <c r="K838" i="1"/>
  <c r="N838" i="1"/>
  <c r="N860" i="1"/>
  <c r="R1001" i="1"/>
  <c r="N1004" i="1"/>
  <c r="N1036" i="1"/>
  <c r="N1211" i="1"/>
  <c r="L1364" i="1"/>
  <c r="M1366" i="1"/>
  <c r="P1451" i="1"/>
  <c r="K1457" i="1"/>
  <c r="N1457" i="1"/>
  <c r="R1595" i="1"/>
  <c r="P1595" i="1"/>
  <c r="P1698" i="1"/>
  <c r="R1698" i="1"/>
  <c r="L1852" i="1"/>
  <c r="P1924" i="1"/>
  <c r="R1924" i="1"/>
  <c r="L1933" i="1"/>
  <c r="L2046" i="1"/>
  <c r="K2046" i="1"/>
  <c r="L2111" i="1"/>
  <c r="N2214" i="1"/>
  <c r="L2348" i="1"/>
  <c r="L2719" i="1"/>
  <c r="N2719" i="1"/>
  <c r="L2748" i="1"/>
  <c r="N2748" i="1"/>
  <c r="M2884" i="1"/>
  <c r="P2884" i="1" s="1"/>
  <c r="K2884" i="1"/>
  <c r="N2946" i="1"/>
  <c r="M2946" i="1"/>
  <c r="K2946" i="1"/>
  <c r="L2949" i="1"/>
  <c r="K2949" i="1"/>
  <c r="M2949" i="1"/>
  <c r="M3415" i="1"/>
  <c r="P3415" i="1" s="1"/>
  <c r="R352" i="1"/>
  <c r="L3" i="1"/>
  <c r="M13" i="1"/>
  <c r="P227" i="1"/>
  <c r="N347" i="1"/>
  <c r="L347" i="1"/>
  <c r="L90" i="1"/>
  <c r="N139" i="1"/>
  <c r="K164" i="1"/>
  <c r="L217" i="1"/>
  <c r="M419" i="1"/>
  <c r="P419" i="1" s="1"/>
  <c r="L419" i="1"/>
  <c r="P641" i="1"/>
  <c r="K775" i="1"/>
  <c r="L830" i="1"/>
  <c r="R54" i="1"/>
  <c r="M93" i="1"/>
  <c r="L85" i="1"/>
  <c r="N181" i="1"/>
  <c r="M327" i="1"/>
  <c r="P327" i="1" s="1"/>
  <c r="R817" i="1"/>
  <c r="L1059" i="1"/>
  <c r="L1129" i="1"/>
  <c r="L1194" i="1"/>
  <c r="N1194" i="1"/>
  <c r="M1194" i="1"/>
  <c r="R1194" i="1" s="1"/>
  <c r="K1194" i="1"/>
  <c r="K1304" i="1"/>
  <c r="L1304" i="1"/>
  <c r="N1338" i="1"/>
  <c r="M1338" i="1"/>
  <c r="M1364" i="1"/>
  <c r="L1457" i="1"/>
  <c r="N1489" i="1"/>
  <c r="M1489" i="1"/>
  <c r="P1489" i="1" s="1"/>
  <c r="K1512" i="1"/>
  <c r="M1512" i="1"/>
  <c r="L1512" i="1"/>
  <c r="N1586" i="1"/>
  <c r="L1589" i="1"/>
  <c r="L1595" i="1"/>
  <c r="P1601" i="1"/>
  <c r="N1687" i="1"/>
  <c r="M1687" i="1"/>
  <c r="P1687" i="1" s="1"/>
  <c r="L1687" i="1"/>
  <c r="M1883" i="1"/>
  <c r="P1883" i="1" s="1"/>
  <c r="N1883" i="1"/>
  <c r="L1883" i="1"/>
  <c r="K1883" i="1"/>
  <c r="K1999" i="1"/>
  <c r="M2046" i="1"/>
  <c r="R2048" i="1"/>
  <c r="N2057" i="1"/>
  <c r="M2057" i="1"/>
  <c r="L2057" i="1"/>
  <c r="K2057" i="1"/>
  <c r="M2111" i="1"/>
  <c r="R2111" i="1" s="1"/>
  <c r="L2191" i="1"/>
  <c r="N2191" i="1"/>
  <c r="M2191" i="1"/>
  <c r="P2191" i="1" s="1"/>
  <c r="K2191" i="1"/>
  <c r="M2306" i="1"/>
  <c r="K2306" i="1"/>
  <c r="L2317" i="1"/>
  <c r="M2317" i="1"/>
  <c r="N2317" i="1"/>
  <c r="K2317" i="1"/>
  <c r="K2343" i="1"/>
  <c r="M2348" i="1"/>
  <c r="P2348" i="1" s="1"/>
  <c r="K2363" i="1"/>
  <c r="N2363" i="1"/>
  <c r="L2363" i="1"/>
  <c r="M2363" i="1"/>
  <c r="R2363" i="1" s="1"/>
  <c r="K2681" i="1"/>
  <c r="N2681" i="1"/>
  <c r="M2681" i="1"/>
  <c r="P2681" i="1" s="1"/>
  <c r="L2681" i="1"/>
  <c r="M2719" i="1"/>
  <c r="R2719" i="1" s="1"/>
  <c r="M2748" i="1"/>
  <c r="R2748" i="1" s="1"/>
  <c r="L2946" i="1"/>
  <c r="N2949" i="1"/>
  <c r="K3542" i="1"/>
  <c r="N3542" i="1"/>
  <c r="M3542" i="1"/>
  <c r="L3602" i="1"/>
  <c r="M3602" i="1"/>
  <c r="K4057" i="1"/>
  <c r="N4057" i="1"/>
  <c r="M4057" i="1"/>
  <c r="L4057" i="1"/>
  <c r="K573" i="1"/>
  <c r="N573" i="1"/>
  <c r="K612" i="1"/>
  <c r="N612" i="1"/>
  <c r="N737" i="1"/>
  <c r="M737" i="1"/>
  <c r="M840" i="1"/>
  <c r="R840" i="1" s="1"/>
  <c r="L840" i="1"/>
  <c r="M1114" i="1"/>
  <c r="P1114" i="1" s="1"/>
  <c r="K1114" i="1"/>
  <c r="P1162" i="1"/>
  <c r="K1219" i="1"/>
  <c r="N1219" i="1"/>
  <c r="N1508" i="1"/>
  <c r="M1508" i="1"/>
  <c r="R1508" i="1" s="1"/>
  <c r="L1508" i="1"/>
  <c r="M1606" i="1"/>
  <c r="N1606" i="1"/>
  <c r="K1606" i="1"/>
  <c r="P2093" i="1"/>
  <c r="R2093" i="1"/>
  <c r="M2147" i="1"/>
  <c r="N2147" i="1"/>
  <c r="L2147" i="1"/>
  <c r="K2147" i="1"/>
  <c r="N2187" i="1"/>
  <c r="M2187" i="1"/>
  <c r="R2187" i="1" s="1"/>
  <c r="L2187" i="1"/>
  <c r="R2536" i="1"/>
  <c r="K2618" i="1"/>
  <c r="L2624" i="1"/>
  <c r="L2810" i="1"/>
  <c r="N2810" i="1"/>
  <c r="L2960" i="1"/>
  <c r="N2960" i="1"/>
  <c r="M2960" i="1"/>
  <c r="R2960" i="1" s="1"/>
  <c r="M2966" i="1"/>
  <c r="P2966" i="1" s="1"/>
  <c r="N2966" i="1"/>
  <c r="K3536" i="1"/>
  <c r="N3536" i="1"/>
  <c r="L3542" i="1"/>
  <c r="K4183" i="1"/>
  <c r="N4183" i="1"/>
  <c r="M4183" i="1"/>
  <c r="R4183" i="1" s="1"/>
  <c r="N4278" i="1"/>
  <c r="M4278" i="1"/>
  <c r="P4278" i="1" s="1"/>
  <c r="K4278" i="1"/>
  <c r="L4278" i="1"/>
  <c r="M43" i="1"/>
  <c r="K60" i="1"/>
  <c r="N60" i="1"/>
  <c r="M60" i="1"/>
  <c r="L60" i="1"/>
  <c r="K90" i="1"/>
  <c r="K139" i="1"/>
  <c r="N286" i="1"/>
  <c r="L286" i="1"/>
  <c r="K286" i="1"/>
  <c r="P352" i="1"/>
  <c r="K448" i="1"/>
  <c r="N448" i="1"/>
  <c r="M448" i="1"/>
  <c r="M461" i="1"/>
  <c r="R461" i="1" s="1"/>
  <c r="R503" i="1"/>
  <c r="K509" i="1"/>
  <c r="L563" i="1"/>
  <c r="L593" i="1"/>
  <c r="K830" i="1"/>
  <c r="M835" i="1"/>
  <c r="L835" i="1"/>
  <c r="K840" i="1"/>
  <c r="K854" i="1"/>
  <c r="N854" i="1"/>
  <c r="M854" i="1"/>
  <c r="L854" i="1"/>
  <c r="K1094" i="1"/>
  <c r="N1174" i="1"/>
  <c r="K1174" i="1"/>
  <c r="M1174" i="1"/>
  <c r="P1174" i="1" s="1"/>
  <c r="L1174" i="1"/>
  <c r="P1190" i="1"/>
  <c r="L1219" i="1"/>
  <c r="K1255" i="1"/>
  <c r="P1275" i="1"/>
  <c r="R1368" i="1"/>
  <c r="R1374" i="1"/>
  <c r="M1500" i="1"/>
  <c r="R1500" i="1" s="1"/>
  <c r="N1500" i="1"/>
  <c r="K1508" i="1"/>
  <c r="P1686" i="1"/>
  <c r="M1778" i="1"/>
  <c r="N1778" i="1"/>
  <c r="K1778" i="1"/>
  <c r="N1956" i="1"/>
  <c r="L1956" i="1"/>
  <c r="K1956" i="1"/>
  <c r="K2065" i="1"/>
  <c r="K2187" i="1"/>
  <c r="P2393" i="1"/>
  <c r="R2393" i="1"/>
  <c r="L2459" i="1"/>
  <c r="M2459" i="1"/>
  <c r="N2459" i="1"/>
  <c r="R2721" i="1"/>
  <c r="M2775" i="1"/>
  <c r="R2775" i="1" s="1"/>
  <c r="L2775" i="1"/>
  <c r="K2810" i="1"/>
  <c r="K2960" i="1"/>
  <c r="L2966" i="1"/>
  <c r="L3536" i="1"/>
  <c r="K3539" i="1"/>
  <c r="N3539" i="1"/>
  <c r="L3539" i="1"/>
  <c r="M3539" i="1"/>
  <c r="P3539" i="1" s="1"/>
  <c r="R3760" i="1"/>
  <c r="K3979" i="1"/>
  <c r="L3979" i="1"/>
  <c r="M3979" i="1"/>
  <c r="L4046" i="1"/>
  <c r="M4046" i="1"/>
  <c r="P4046" i="1" s="1"/>
  <c r="N4046" i="1"/>
  <c r="L4183" i="1"/>
  <c r="N13" i="1"/>
  <c r="N43" i="1"/>
  <c r="N147" i="1"/>
  <c r="K147" i="1"/>
  <c r="K236" i="1"/>
  <c r="N301" i="1"/>
  <c r="K301" i="1"/>
  <c r="K347" i="1"/>
  <c r="P405" i="1"/>
  <c r="R405" i="1"/>
  <c r="M593" i="1"/>
  <c r="M639" i="1"/>
  <c r="K639" i="1"/>
  <c r="L672" i="1"/>
  <c r="L683" i="1"/>
  <c r="M714" i="1"/>
  <c r="L722" i="1"/>
  <c r="K888" i="1"/>
  <c r="L925" i="1"/>
  <c r="K1072" i="1"/>
  <c r="L1140" i="1"/>
  <c r="M1219" i="1"/>
  <c r="P1219" i="1" s="1"/>
  <c r="L1236" i="1"/>
  <c r="N1236" i="1"/>
  <c r="M1236" i="1"/>
  <c r="K1236" i="1"/>
  <c r="K1261" i="1"/>
  <c r="P1368" i="1"/>
  <c r="K1401" i="1"/>
  <c r="K1500" i="1"/>
  <c r="K1532" i="1"/>
  <c r="N1532" i="1"/>
  <c r="M1532" i="1"/>
  <c r="P1557" i="1"/>
  <c r="R1557" i="1"/>
  <c r="P1603" i="1"/>
  <c r="R1603" i="1"/>
  <c r="L1905" i="1"/>
  <c r="N1905" i="1"/>
  <c r="K1905" i="1"/>
  <c r="M1953" i="1"/>
  <c r="N1953" i="1"/>
  <c r="M1956" i="1"/>
  <c r="P1956" i="1" s="1"/>
  <c r="N2173" i="1"/>
  <c r="K2173" i="1"/>
  <c r="L2219" i="1"/>
  <c r="N2219" i="1"/>
  <c r="K2388" i="1"/>
  <c r="N2388" i="1"/>
  <c r="P2444" i="1"/>
  <c r="K2459" i="1"/>
  <c r="K2462" i="1"/>
  <c r="N2462" i="1"/>
  <c r="L2462" i="1"/>
  <c r="N2598" i="1"/>
  <c r="K2598" i="1"/>
  <c r="N2802" i="1"/>
  <c r="M2810" i="1"/>
  <c r="M2813" i="1"/>
  <c r="L2813" i="1"/>
  <c r="K3525" i="1"/>
  <c r="M3536" i="1"/>
  <c r="L3551" i="1"/>
  <c r="K3551" i="1"/>
  <c r="N3551" i="1"/>
  <c r="N3559" i="1"/>
  <c r="L3559" i="1"/>
  <c r="K3559" i="1"/>
  <c r="M3559" i="1"/>
  <c r="M3582" i="1"/>
  <c r="K3582" i="1"/>
  <c r="N3582" i="1"/>
  <c r="N3797" i="1"/>
  <c r="M3797" i="1"/>
  <c r="L3797" i="1"/>
  <c r="K3797" i="1"/>
  <c r="N3979" i="1"/>
  <c r="L102" i="1"/>
  <c r="N102" i="1"/>
  <c r="M9" i="1"/>
  <c r="P9" i="1" s="1"/>
  <c r="M11" i="1"/>
  <c r="P11" i="1" s="1"/>
  <c r="L69" i="1"/>
  <c r="P102" i="1"/>
  <c r="M110" i="1"/>
  <c r="R110" i="1" s="1"/>
  <c r="P159" i="1"/>
  <c r="R159" i="1"/>
  <c r="L192" i="1"/>
  <c r="R242" i="1"/>
  <c r="P259" i="1"/>
  <c r="R259" i="1"/>
  <c r="N330" i="1"/>
  <c r="L330" i="1"/>
  <c r="K386" i="1"/>
  <c r="N386" i="1"/>
  <c r="M49" i="1"/>
  <c r="M69" i="1"/>
  <c r="N110" i="1"/>
  <c r="P127" i="1"/>
  <c r="L150" i="1"/>
  <c r="K159" i="1"/>
  <c r="M192" i="1"/>
  <c r="P192" i="1" s="1"/>
  <c r="L204" i="1"/>
  <c r="M209" i="1"/>
  <c r="N209" i="1"/>
  <c r="N251" i="1"/>
  <c r="N310" i="1"/>
  <c r="M313" i="1"/>
  <c r="P313" i="1" s="1"/>
  <c r="M330" i="1"/>
  <c r="N394" i="1"/>
  <c r="L394" i="1"/>
  <c r="L434" i="1"/>
  <c r="K454" i="1"/>
  <c r="M472" i="1"/>
  <c r="R472" i="1" s="1"/>
  <c r="N472" i="1"/>
  <c r="K472" i="1"/>
  <c r="M530" i="1"/>
  <c r="N530" i="1"/>
  <c r="L549" i="1"/>
  <c r="M552" i="1"/>
  <c r="R552" i="1" s="1"/>
  <c r="R588" i="1"/>
  <c r="R652" i="1"/>
  <c r="K667" i="1"/>
  <c r="L678" i="1"/>
  <c r="P686" i="1"/>
  <c r="L733" i="1"/>
  <c r="K770" i="1"/>
  <c r="K800" i="1"/>
  <c r="K823" i="1"/>
  <c r="N823" i="1"/>
  <c r="L838" i="1"/>
  <c r="N49" i="1"/>
  <c r="K64" i="1"/>
  <c r="M85" i="1"/>
  <c r="R85" i="1" s="1"/>
  <c r="R102" i="1"/>
  <c r="N159" i="1"/>
  <c r="L187" i="1"/>
  <c r="M204" i="1"/>
  <c r="P204" i="1" s="1"/>
  <c r="N257" i="1"/>
  <c r="R310" i="1"/>
  <c r="N313" i="1"/>
  <c r="N371" i="1"/>
  <c r="M371" i="1"/>
  <c r="R371" i="1" s="1"/>
  <c r="L371" i="1"/>
  <c r="L383" i="1"/>
  <c r="M386" i="1"/>
  <c r="R386" i="1" s="1"/>
  <c r="K394" i="1"/>
  <c r="R428" i="1"/>
  <c r="N434" i="1"/>
  <c r="P440" i="1"/>
  <c r="K443" i="1"/>
  <c r="M443" i="1"/>
  <c r="P456" i="1"/>
  <c r="K530" i="1"/>
  <c r="K555" i="1"/>
  <c r="N566" i="1"/>
  <c r="M566" i="1"/>
  <c r="P566" i="1" s="1"/>
  <c r="L631" i="1"/>
  <c r="K634" i="1"/>
  <c r="N637" i="1"/>
  <c r="K637" i="1"/>
  <c r="K645" i="1"/>
  <c r="K670" i="1"/>
  <c r="M678" i="1"/>
  <c r="R678" i="1" s="1"/>
  <c r="M733" i="1"/>
  <c r="R733" i="1" s="1"/>
  <c r="L770" i="1"/>
  <c r="K773" i="1"/>
  <c r="L773" i="1"/>
  <c r="L823" i="1"/>
  <c r="M838" i="1"/>
  <c r="R838" i="1" s="1"/>
  <c r="M855" i="1"/>
  <c r="N855" i="1"/>
  <c r="N917" i="1"/>
  <c r="M917" i="1"/>
  <c r="P931" i="1"/>
  <c r="K1025" i="1"/>
  <c r="N1025" i="1"/>
  <c r="M1059" i="1"/>
  <c r="P1059" i="1" s="1"/>
  <c r="M1106" i="1"/>
  <c r="R1106" i="1" s="1"/>
  <c r="L1106" i="1"/>
  <c r="M1129" i="1"/>
  <c r="L1152" i="1"/>
  <c r="L1287" i="1"/>
  <c r="K1338" i="1"/>
  <c r="M1353" i="1"/>
  <c r="N1353" i="1"/>
  <c r="M1457" i="1"/>
  <c r="P1483" i="1"/>
  <c r="K1489" i="1"/>
  <c r="P1586" i="1"/>
  <c r="M1589" i="1"/>
  <c r="K1687" i="1"/>
  <c r="L1709" i="1"/>
  <c r="K1709" i="1"/>
  <c r="K1742" i="1"/>
  <c r="K1771" i="1"/>
  <c r="L1771" i="1"/>
  <c r="L1999" i="1"/>
  <c r="N2046" i="1"/>
  <c r="P2111" i="1"/>
  <c r="L2306" i="1"/>
  <c r="N2343" i="1"/>
  <c r="L2412" i="1"/>
  <c r="N2412" i="1"/>
  <c r="K2412" i="1"/>
  <c r="P2719" i="1"/>
  <c r="N2876" i="1"/>
  <c r="K2876" i="1"/>
  <c r="M2876" i="1"/>
  <c r="L2876" i="1"/>
  <c r="R775" i="1"/>
  <c r="R815" i="1"/>
  <c r="P815" i="1"/>
  <c r="R825" i="1"/>
  <c r="R830" i="1"/>
  <c r="N956" i="1"/>
  <c r="L956" i="1"/>
  <c r="N980" i="1"/>
  <c r="M980" i="1"/>
  <c r="R980" i="1" s="1"/>
  <c r="K980" i="1"/>
  <c r="K1085" i="1"/>
  <c r="L1085" i="1"/>
  <c r="N1085" i="1"/>
  <c r="R1391" i="1"/>
  <c r="L1463" i="1"/>
  <c r="N1463" i="1"/>
  <c r="M1463" i="1"/>
  <c r="P1463" i="1" s="1"/>
  <c r="L1521" i="1"/>
  <c r="N1521" i="1"/>
  <c r="R1566" i="1"/>
  <c r="L1613" i="1"/>
  <c r="N1613" i="1"/>
  <c r="K1727" i="1"/>
  <c r="M1727" i="1"/>
  <c r="P1727" i="1" s="1"/>
  <c r="L1781" i="1"/>
  <c r="K1781" i="1"/>
  <c r="N1911" i="1"/>
  <c r="M1911" i="1"/>
  <c r="R1911" i="1" s="1"/>
  <c r="L1911" i="1"/>
  <c r="K1911" i="1"/>
  <c r="R1976" i="1"/>
  <c r="L2010" i="1"/>
  <c r="M2010" i="1"/>
  <c r="N2010" i="1"/>
  <c r="K2010" i="1"/>
  <c r="N2042" i="1"/>
  <c r="M2042" i="1"/>
  <c r="L2042" i="1"/>
  <c r="K2042" i="1"/>
  <c r="K2376" i="1"/>
  <c r="N2376" i="1"/>
  <c r="M2376" i="1"/>
  <c r="R2376" i="1" s="1"/>
  <c r="K2430" i="1"/>
  <c r="N2430" i="1"/>
  <c r="M2430" i="1"/>
  <c r="K2487" i="1"/>
  <c r="L2487" i="1"/>
  <c r="M2487" i="1"/>
  <c r="R2487" i="1" s="1"/>
  <c r="N2688" i="1"/>
  <c r="M2688" i="1"/>
  <c r="L2688" i="1"/>
  <c r="K2688" i="1"/>
  <c r="R2966" i="1"/>
  <c r="K3156" i="1"/>
  <c r="L3156" i="1"/>
  <c r="M3156" i="1"/>
  <c r="P3156" i="1" s="1"/>
  <c r="M3402" i="1"/>
  <c r="P3402" i="1" s="1"/>
  <c r="N3402" i="1"/>
  <c r="L3402" i="1"/>
  <c r="K3402" i="1"/>
  <c r="N3751" i="1"/>
  <c r="L3751" i="1"/>
  <c r="M3751" i="1"/>
  <c r="K3751" i="1"/>
  <c r="N1339" i="1"/>
  <c r="M1339" i="1"/>
  <c r="R1339" i="1" s="1"/>
  <c r="P1364" i="1"/>
  <c r="L1524" i="1"/>
  <c r="N1524" i="1"/>
  <c r="K1524" i="1"/>
  <c r="P1781" i="1"/>
  <c r="N1787" i="1"/>
  <c r="M1787" i="1"/>
  <c r="L1787" i="1"/>
  <c r="P1826" i="1"/>
  <c r="M1846" i="1"/>
  <c r="R1846" i="1" s="1"/>
  <c r="L1846" i="1"/>
  <c r="P1875" i="1"/>
  <c r="L1971" i="1"/>
  <c r="N1971" i="1"/>
  <c r="N1974" i="1"/>
  <c r="M1974" i="1"/>
  <c r="R1974" i="1" s="1"/>
  <c r="L1997" i="1"/>
  <c r="N1997" i="1"/>
  <c r="N2039" i="1"/>
  <c r="M2039" i="1"/>
  <c r="L2039" i="1"/>
  <c r="K2039" i="1"/>
  <c r="P2142" i="1"/>
  <c r="L2185" i="1"/>
  <c r="N2185" i="1"/>
  <c r="M2185" i="1"/>
  <c r="K2185" i="1"/>
  <c r="L2236" i="1"/>
  <c r="N2236" i="1"/>
  <c r="P2370" i="1"/>
  <c r="L3171" i="1"/>
  <c r="N3171" i="1"/>
  <c r="M3171" i="1"/>
  <c r="K3171" i="1"/>
  <c r="R4045" i="1"/>
  <c r="P4045" i="1"/>
  <c r="K4447" i="1"/>
  <c r="M4447" i="1"/>
  <c r="P4447" i="1" s="1"/>
  <c r="L4447" i="1"/>
  <c r="P93" i="1"/>
  <c r="R274" i="1"/>
  <c r="R293" i="1"/>
  <c r="N476" i="1"/>
  <c r="L476" i="1"/>
  <c r="P725" i="1"/>
  <c r="L765" i="1"/>
  <c r="M818" i="1"/>
  <c r="M833" i="1"/>
  <c r="P848" i="1"/>
  <c r="K858" i="1"/>
  <c r="N858" i="1"/>
  <c r="M858" i="1"/>
  <c r="L858" i="1"/>
  <c r="K910" i="1"/>
  <c r="N910" i="1"/>
  <c r="N918" i="1"/>
  <c r="K918" i="1"/>
  <c r="N942" i="1"/>
  <c r="L942" i="1"/>
  <c r="M956" i="1"/>
  <c r="R956" i="1" s="1"/>
  <c r="M959" i="1"/>
  <c r="M974" i="1"/>
  <c r="P974" i="1" s="1"/>
  <c r="N974" i="1"/>
  <c r="N977" i="1"/>
  <c r="M1041" i="1"/>
  <c r="R1041" i="1" s="1"/>
  <c r="L1116" i="1"/>
  <c r="L1141" i="1"/>
  <c r="L1144" i="1"/>
  <c r="K1176" i="1"/>
  <c r="N1212" i="1"/>
  <c r="M1212" i="1"/>
  <c r="M1220" i="1"/>
  <c r="N1220" i="1"/>
  <c r="M1239" i="1"/>
  <c r="P1239" i="1" s="1"/>
  <c r="L1239" i="1"/>
  <c r="K1285" i="1"/>
  <c r="K1339" i="1"/>
  <c r="M1444" i="1"/>
  <c r="N1502" i="1"/>
  <c r="N1513" i="1"/>
  <c r="M1521" i="1"/>
  <c r="L1540" i="1"/>
  <c r="N1572" i="1"/>
  <c r="R1575" i="1"/>
  <c r="P1575" i="1"/>
  <c r="K1647" i="1"/>
  <c r="K1688" i="1"/>
  <c r="K1711" i="1"/>
  <c r="L1722" i="1"/>
  <c r="N1722" i="1"/>
  <c r="N1727" i="1"/>
  <c r="N1781" i="1"/>
  <c r="K1787" i="1"/>
  <c r="N1801" i="1"/>
  <c r="M1801" i="1"/>
  <c r="P1801" i="1" s="1"/>
  <c r="L1801" i="1"/>
  <c r="L1815" i="1"/>
  <c r="M1815" i="1"/>
  <c r="P1815" i="1" s="1"/>
  <c r="K1815" i="1"/>
  <c r="N1815" i="1"/>
  <c r="K1846" i="1"/>
  <c r="M1854" i="1"/>
  <c r="R1854" i="1" s="1"/>
  <c r="N1897" i="1"/>
  <c r="M1897" i="1"/>
  <c r="P1897" i="1" s="1"/>
  <c r="L1897" i="1"/>
  <c r="K1897" i="1"/>
  <c r="N1959" i="1"/>
  <c r="M1959" i="1"/>
  <c r="L1959" i="1"/>
  <c r="K1959" i="1"/>
  <c r="K1971" i="1"/>
  <c r="K1974" i="1"/>
  <c r="K1997" i="1"/>
  <c r="L2051" i="1"/>
  <c r="N2051" i="1"/>
  <c r="N2101" i="1"/>
  <c r="M2101" i="1"/>
  <c r="L2115" i="1"/>
  <c r="N2115" i="1"/>
  <c r="M2115" i="1"/>
  <c r="K2115" i="1"/>
  <c r="N2202" i="1"/>
  <c r="K2202" i="1"/>
  <c r="M2208" i="1"/>
  <c r="P2208" i="1" s="1"/>
  <c r="K2208" i="1"/>
  <c r="P2221" i="1"/>
  <c r="L2233" i="1"/>
  <c r="K2236" i="1"/>
  <c r="K2298" i="1"/>
  <c r="N2298" i="1"/>
  <c r="N2373" i="1"/>
  <c r="L2373" i="1"/>
  <c r="L2393" i="1"/>
  <c r="N2703" i="1"/>
  <c r="M2703" i="1"/>
  <c r="P2703" i="1" s="1"/>
  <c r="R2711" i="1"/>
  <c r="P733" i="1"/>
  <c r="L1503" i="1"/>
  <c r="N1503" i="1"/>
  <c r="R1559" i="1"/>
  <c r="R1570" i="1"/>
  <c r="P1570" i="1"/>
  <c r="R1605" i="1"/>
  <c r="P1605" i="1"/>
  <c r="N1876" i="1"/>
  <c r="M1876" i="1"/>
  <c r="L1876" i="1"/>
  <c r="R2011" i="1"/>
  <c r="L2025" i="1"/>
  <c r="N2025" i="1"/>
  <c r="M2025" i="1"/>
  <c r="P2025" i="1" s="1"/>
  <c r="K2025" i="1"/>
  <c r="R2343" i="1"/>
  <c r="R2348" i="1"/>
  <c r="K2642" i="1"/>
  <c r="L2642" i="1"/>
  <c r="M2642" i="1"/>
  <c r="P2642" i="1" s="1"/>
  <c r="N2864" i="1"/>
  <c r="K2864" i="1"/>
  <c r="M2864" i="1"/>
  <c r="L2864" i="1"/>
  <c r="K3335" i="1"/>
  <c r="N3335" i="1"/>
  <c r="M3335" i="1"/>
  <c r="L3335" i="1"/>
  <c r="N3462" i="1"/>
  <c r="M3462" i="1"/>
  <c r="L3462" i="1"/>
  <c r="N3487" i="1"/>
  <c r="L3487" i="1"/>
  <c r="K3487" i="1"/>
  <c r="L3665" i="1"/>
  <c r="N3665" i="1"/>
  <c r="K3665" i="1"/>
  <c r="P110" i="1"/>
  <c r="K500" i="1"/>
  <c r="L513" i="1"/>
  <c r="P588" i="1"/>
  <c r="L633" i="1"/>
  <c r="K650" i="1"/>
  <c r="K655" i="1"/>
  <c r="M795" i="1"/>
  <c r="P795" i="1" s="1"/>
  <c r="L795" i="1"/>
  <c r="K811" i="1"/>
  <c r="R856" i="1"/>
  <c r="K886" i="1"/>
  <c r="M919" i="1"/>
  <c r="L924" i="1"/>
  <c r="K946" i="1"/>
  <c r="M946" i="1"/>
  <c r="R946" i="1" s="1"/>
  <c r="K952" i="1"/>
  <c r="R981" i="1"/>
  <c r="N1166" i="1"/>
  <c r="L1166" i="1"/>
  <c r="P1240" i="1"/>
  <c r="K1328" i="1"/>
  <c r="K1334" i="1"/>
  <c r="M1334" i="1"/>
  <c r="L1334" i="1"/>
  <c r="P1340" i="1"/>
  <c r="K1478" i="1"/>
  <c r="K1503" i="1"/>
  <c r="K1517" i="1"/>
  <c r="N1517" i="1"/>
  <c r="L1617" i="1"/>
  <c r="K1620" i="1"/>
  <c r="R1622" i="1"/>
  <c r="N1625" i="1"/>
  <c r="R1741" i="1"/>
  <c r="L1788" i="1"/>
  <c r="R1796" i="1"/>
  <c r="K1816" i="1"/>
  <c r="M1833" i="1"/>
  <c r="R1833" i="1" s="1"/>
  <c r="N1833" i="1"/>
  <c r="L1833" i="1"/>
  <c r="K1844" i="1"/>
  <c r="K1876" i="1"/>
  <c r="P1920" i="1"/>
  <c r="L2116" i="1"/>
  <c r="P2321" i="1"/>
  <c r="P2343" i="1"/>
  <c r="N2380" i="1"/>
  <c r="M2380" i="1"/>
  <c r="L2380" i="1"/>
  <c r="K2470" i="1"/>
  <c r="N2470" i="1"/>
  <c r="M2556" i="1"/>
  <c r="N2556" i="1"/>
  <c r="L2556" i="1"/>
  <c r="K2556" i="1"/>
  <c r="L2579" i="1"/>
  <c r="N2579" i="1"/>
  <c r="M2579" i="1"/>
  <c r="N2587" i="1"/>
  <c r="P2624" i="1"/>
  <c r="R2624" i="1"/>
  <c r="N2642" i="1"/>
  <c r="L2843" i="1"/>
  <c r="N2843" i="1"/>
  <c r="M2843" i="1"/>
  <c r="K2843" i="1"/>
  <c r="M3003" i="1"/>
  <c r="R3003" i="1" s="1"/>
  <c r="K3003" i="1"/>
  <c r="K3462" i="1"/>
  <c r="R3474" i="1"/>
  <c r="M3487" i="1"/>
  <c r="R3487" i="1" s="1"/>
  <c r="N3562" i="1"/>
  <c r="L3562" i="1"/>
  <c r="M3562" i="1"/>
  <c r="R3562" i="1" s="1"/>
  <c r="K3562" i="1"/>
  <c r="R232" i="1"/>
  <c r="M450" i="1"/>
  <c r="K450" i="1"/>
  <c r="L500" i="1"/>
  <c r="P508" i="1"/>
  <c r="M513" i="1"/>
  <c r="K548" i="1"/>
  <c r="M548" i="1"/>
  <c r="M633" i="1"/>
  <c r="P633" i="1" s="1"/>
  <c r="L650" i="1"/>
  <c r="L655" i="1"/>
  <c r="K658" i="1"/>
  <c r="N658" i="1"/>
  <c r="R743" i="1"/>
  <c r="L811" i="1"/>
  <c r="M822" i="1"/>
  <c r="L822" i="1"/>
  <c r="L886" i="1"/>
  <c r="M995" i="1"/>
  <c r="K995" i="1"/>
  <c r="L1331" i="1"/>
  <c r="N1331" i="1"/>
  <c r="M1331" i="1"/>
  <c r="L1478" i="1"/>
  <c r="M1503" i="1"/>
  <c r="L1620" i="1"/>
  <c r="R1625" i="1"/>
  <c r="R1706" i="1"/>
  <c r="P1706" i="1"/>
  <c r="M1731" i="1"/>
  <c r="L1731" i="1"/>
  <c r="R1760" i="1"/>
  <c r="L1816" i="1"/>
  <c r="R1972" i="1"/>
  <c r="L2001" i="1"/>
  <c r="M2001" i="1"/>
  <c r="N2049" i="1"/>
  <c r="L2049" i="1"/>
  <c r="M2116" i="1"/>
  <c r="N2189" i="1"/>
  <c r="K2189" i="1"/>
  <c r="L2217" i="1"/>
  <c r="N2217" i="1"/>
  <c r="M2217" i="1"/>
  <c r="K2217" i="1"/>
  <c r="K2434" i="1"/>
  <c r="M2434" i="1"/>
  <c r="P2434" i="1" s="1"/>
  <c r="L2559" i="1"/>
  <c r="N2559" i="1"/>
  <c r="M2559" i="1"/>
  <c r="P2559" i="1" s="1"/>
  <c r="K2559" i="1"/>
  <c r="L2613" i="1"/>
  <c r="N2613" i="1"/>
  <c r="M2840" i="1"/>
  <c r="R2840" i="1" s="1"/>
  <c r="K2840" i="1"/>
  <c r="N2840" i="1"/>
  <c r="L2840" i="1"/>
  <c r="L3009" i="1"/>
  <c r="K3009" i="1"/>
  <c r="L3024" i="1"/>
  <c r="N3024" i="1"/>
  <c r="M3024" i="1"/>
  <c r="N3027" i="1"/>
  <c r="K3027" i="1"/>
  <c r="P7" i="1"/>
  <c r="R63" i="1"/>
  <c r="K146" i="1"/>
  <c r="K172" i="1"/>
  <c r="P175" i="1"/>
  <c r="K186" i="1"/>
  <c r="L191" i="1"/>
  <c r="K199" i="1"/>
  <c r="L230" i="1"/>
  <c r="K265" i="1"/>
  <c r="N270" i="1"/>
  <c r="M270" i="1"/>
  <c r="P270" i="1" s="1"/>
  <c r="N357" i="1"/>
  <c r="K374" i="1"/>
  <c r="K390" i="1"/>
  <c r="N414" i="1"/>
  <c r="L428" i="1"/>
  <c r="P430" i="1"/>
  <c r="L450" i="1"/>
  <c r="N500" i="1"/>
  <c r="L503" i="1"/>
  <c r="N513" i="1"/>
  <c r="L527" i="1"/>
  <c r="L548" i="1"/>
  <c r="N633" i="1"/>
  <c r="P643" i="1"/>
  <c r="N650" i="1"/>
  <c r="N655" i="1"/>
  <c r="L658" i="1"/>
  <c r="K700" i="1"/>
  <c r="R705" i="1"/>
  <c r="K754" i="1"/>
  <c r="M790" i="1"/>
  <c r="P790" i="1" s="1"/>
  <c r="N790" i="1"/>
  <c r="M811" i="1"/>
  <c r="R811" i="1" s="1"/>
  <c r="N822" i="1"/>
  <c r="N852" i="1"/>
  <c r="K862" i="1"/>
  <c r="M886" i="1"/>
  <c r="K932" i="1"/>
  <c r="M932" i="1"/>
  <c r="P932" i="1" s="1"/>
  <c r="N987" i="1"/>
  <c r="L987" i="1"/>
  <c r="N995" i="1"/>
  <c r="K1001" i="1"/>
  <c r="K1014" i="1"/>
  <c r="K1084" i="1"/>
  <c r="K1089" i="1"/>
  <c r="P1120" i="1"/>
  <c r="R1120" i="1"/>
  <c r="N1202" i="1"/>
  <c r="M1202" i="1"/>
  <c r="R1202" i="1" s="1"/>
  <c r="L1202" i="1"/>
  <c r="K1202" i="1"/>
  <c r="K1326" i="1"/>
  <c r="K1331" i="1"/>
  <c r="N1346" i="1"/>
  <c r="M1346" i="1"/>
  <c r="L1346" i="1"/>
  <c r="R1379" i="1"/>
  <c r="L1426" i="1"/>
  <c r="P1470" i="1"/>
  <c r="N1478" i="1"/>
  <c r="N1498" i="1"/>
  <c r="M1498" i="1"/>
  <c r="L1498" i="1"/>
  <c r="K1498" i="1"/>
  <c r="L1550" i="1"/>
  <c r="N1620" i="1"/>
  <c r="P1625" i="1"/>
  <c r="N1654" i="1"/>
  <c r="M1654" i="1"/>
  <c r="L1654" i="1"/>
  <c r="K1671" i="1"/>
  <c r="K1697" i="1"/>
  <c r="M1697" i="1"/>
  <c r="K1731" i="1"/>
  <c r="K1739" i="1"/>
  <c r="K1744" i="1"/>
  <c r="P1760" i="1"/>
  <c r="K1811" i="1"/>
  <c r="M1816" i="1"/>
  <c r="R1827" i="1"/>
  <c r="L1939" i="1"/>
  <c r="K1939" i="1"/>
  <c r="L1981" i="1"/>
  <c r="N1981" i="1"/>
  <c r="M1981" i="1"/>
  <c r="K1981" i="1"/>
  <c r="K2001" i="1"/>
  <c r="P2032" i="1"/>
  <c r="L2055" i="1"/>
  <c r="M2055" i="1"/>
  <c r="N2055" i="1"/>
  <c r="M2063" i="1"/>
  <c r="R2063" i="1" s="1"/>
  <c r="N2063" i="1"/>
  <c r="L2063" i="1"/>
  <c r="K2063" i="1"/>
  <c r="N2116" i="1"/>
  <c r="L2189" i="1"/>
  <c r="N2195" i="1"/>
  <c r="M2195" i="1"/>
  <c r="R2195" i="1" s="1"/>
  <c r="L2195" i="1"/>
  <c r="K2195" i="1"/>
  <c r="K2324" i="1"/>
  <c r="M2338" i="1"/>
  <c r="P2338" i="1" s="1"/>
  <c r="L2338" i="1"/>
  <c r="N2354" i="1"/>
  <c r="K2354" i="1"/>
  <c r="R2380" i="1"/>
  <c r="L2434" i="1"/>
  <c r="M2574" i="1"/>
  <c r="N2574" i="1"/>
  <c r="L2582" i="1"/>
  <c r="L2599" i="1"/>
  <c r="K2599" i="1"/>
  <c r="K2613" i="1"/>
  <c r="K2627" i="1"/>
  <c r="L2627" i="1"/>
  <c r="N2627" i="1"/>
  <c r="M2627" i="1"/>
  <c r="R2627" i="1" s="1"/>
  <c r="P2645" i="1"/>
  <c r="R2645" i="1"/>
  <c r="N2654" i="1"/>
  <c r="M2654" i="1"/>
  <c r="P2654" i="1" s="1"/>
  <c r="L2654" i="1"/>
  <c r="K2654" i="1"/>
  <c r="M2758" i="1"/>
  <c r="K2758" i="1"/>
  <c r="N2758" i="1"/>
  <c r="K2812" i="1"/>
  <c r="L2815" i="1"/>
  <c r="K2815" i="1"/>
  <c r="N3009" i="1"/>
  <c r="K3024" i="1"/>
  <c r="K3212" i="1"/>
  <c r="N3212" i="1"/>
  <c r="M3212" i="1"/>
  <c r="P3212" i="1" s="1"/>
  <c r="L3212" i="1"/>
  <c r="M50" i="1"/>
  <c r="P50" i="1" s="1"/>
  <c r="L32" i="1"/>
  <c r="R50" i="1"/>
  <c r="L58" i="1"/>
  <c r="P113" i="1"/>
  <c r="L146" i="1"/>
  <c r="K175" i="1"/>
  <c r="M191" i="1"/>
  <c r="L199" i="1"/>
  <c r="K241" i="1"/>
  <c r="L249" i="1"/>
  <c r="L270" i="1"/>
  <c r="K323" i="1"/>
  <c r="L323" i="1"/>
  <c r="L374" i="1"/>
  <c r="M503" i="1"/>
  <c r="R513" i="1"/>
  <c r="M785" i="1"/>
  <c r="R785" i="1" s="1"/>
  <c r="N785" i="1"/>
  <c r="N935" i="1"/>
  <c r="L935" i="1"/>
  <c r="N1095" i="1"/>
  <c r="K1095" i="1"/>
  <c r="N1216" i="1"/>
  <c r="K1216" i="1"/>
  <c r="P1315" i="1"/>
  <c r="L1326" i="1"/>
  <c r="N1426" i="1"/>
  <c r="R1531" i="1"/>
  <c r="N1539" i="1"/>
  <c r="M1539" i="1"/>
  <c r="N1550" i="1"/>
  <c r="K1654" i="1"/>
  <c r="L1671" i="1"/>
  <c r="R1689" i="1"/>
  <c r="M1695" i="1"/>
  <c r="N1695" i="1"/>
  <c r="P1697" i="1"/>
  <c r="N1726" i="1"/>
  <c r="M1726" i="1"/>
  <c r="L1726" i="1"/>
  <c r="K1726" i="1"/>
  <c r="N1731" i="1"/>
  <c r="M1739" i="1"/>
  <c r="L1811" i="1"/>
  <c r="M1907" i="1"/>
  <c r="M1987" i="1"/>
  <c r="P1987" i="1" s="1"/>
  <c r="L1987" i="1"/>
  <c r="K1987" i="1"/>
  <c r="N2001" i="1"/>
  <c r="L2020" i="1"/>
  <c r="N2020" i="1"/>
  <c r="M2020" i="1"/>
  <c r="K2020" i="1"/>
  <c r="L2181" i="1"/>
  <c r="N2181" i="1"/>
  <c r="M2181" i="1"/>
  <c r="P2181" i="1" s="1"/>
  <c r="M2189" i="1"/>
  <c r="P2311" i="1"/>
  <c r="M2324" i="1"/>
  <c r="K2330" i="1"/>
  <c r="N2330" i="1"/>
  <c r="R2369" i="1"/>
  <c r="P2369" i="1"/>
  <c r="K2403" i="1"/>
  <c r="M2403" i="1"/>
  <c r="L2403" i="1"/>
  <c r="N2403" i="1"/>
  <c r="N2434" i="1"/>
  <c r="N2571" i="1"/>
  <c r="K2571" i="1"/>
  <c r="L2571" i="1"/>
  <c r="K2574" i="1"/>
  <c r="N2585" i="1"/>
  <c r="M2585" i="1"/>
  <c r="R2585" i="1" s="1"/>
  <c r="M2613" i="1"/>
  <c r="P2613" i="1" s="1"/>
  <c r="K3193" i="1"/>
  <c r="N3193" i="1"/>
  <c r="M3193" i="1"/>
  <c r="R3193" i="1" s="1"/>
  <c r="L3193" i="1"/>
  <c r="R640" i="1"/>
  <c r="P652" i="1"/>
  <c r="P875" i="1"/>
  <c r="N952" i="1"/>
  <c r="L952" i="1"/>
  <c r="R105" i="1"/>
  <c r="P132" i="1"/>
  <c r="L172" i="1"/>
  <c r="L186" i="1"/>
  <c r="L223" i="1"/>
  <c r="M230" i="1"/>
  <c r="R230" i="1" s="1"/>
  <c r="L265" i="1"/>
  <c r="P390" i="1"/>
  <c r="M428" i="1"/>
  <c r="R650" i="1"/>
  <c r="K25" i="1"/>
  <c r="P27" i="1"/>
  <c r="M32" i="1"/>
  <c r="P32" i="1" s="1"/>
  <c r="P55" i="1"/>
  <c r="M58" i="1"/>
  <c r="R58" i="1" s="1"/>
  <c r="L71" i="1"/>
  <c r="N119" i="1"/>
  <c r="M165" i="1"/>
  <c r="R165" i="1" s="1"/>
  <c r="L175" i="1"/>
  <c r="M249" i="1"/>
  <c r="R249" i="1" s="1"/>
  <c r="N252" i="1"/>
  <c r="M252" i="1"/>
  <c r="R252" i="1" s="1"/>
  <c r="R275" i="1"/>
  <c r="K340" i="1"/>
  <c r="K377" i="1"/>
  <c r="N428" i="1"/>
  <c r="R433" i="1"/>
  <c r="N439" i="1"/>
  <c r="K439" i="1"/>
  <c r="L470" i="1"/>
  <c r="L488" i="1"/>
  <c r="K490" i="1"/>
  <c r="P495" i="1"/>
  <c r="M498" i="1"/>
  <c r="N503" i="1"/>
  <c r="K519" i="1"/>
  <c r="P540" i="1"/>
  <c r="R548" i="1"/>
  <c r="P548" i="1"/>
  <c r="K572" i="1"/>
  <c r="L578" i="1"/>
  <c r="L580" i="1"/>
  <c r="L599" i="1"/>
  <c r="M623" i="1"/>
  <c r="K646" i="1"/>
  <c r="P650" i="1"/>
  <c r="N671" i="1"/>
  <c r="K671" i="1"/>
  <c r="N700" i="1"/>
  <c r="L703" i="1"/>
  <c r="K719" i="1"/>
  <c r="L726" i="1"/>
  <c r="L772" i="1"/>
  <c r="N777" i="1"/>
  <c r="K785" i="1"/>
  <c r="L790" i="1"/>
  <c r="R844" i="1"/>
  <c r="P911" i="1"/>
  <c r="N932" i="1"/>
  <c r="K935" i="1"/>
  <c r="M987" i="1"/>
  <c r="M1014" i="1"/>
  <c r="R1014" i="1" s="1"/>
  <c r="K1074" i="1"/>
  <c r="M1084" i="1"/>
  <c r="R1084" i="1" s="1"/>
  <c r="P1089" i="1"/>
  <c r="L1095" i="1"/>
  <c r="L1216" i="1"/>
  <c r="L1256" i="1"/>
  <c r="N1256" i="1"/>
  <c r="M1256" i="1"/>
  <c r="R1256" i="1" s="1"/>
  <c r="K1256" i="1"/>
  <c r="R1301" i="1"/>
  <c r="K1318" i="1"/>
  <c r="N1379" i="1"/>
  <c r="K1424" i="1"/>
  <c r="M1432" i="1"/>
  <c r="P1432" i="1" s="1"/>
  <c r="M1534" i="1"/>
  <c r="K1539" i="1"/>
  <c r="N1544" i="1"/>
  <c r="K1666" i="1"/>
  <c r="P1682" i="1"/>
  <c r="K1695" i="1"/>
  <c r="M1766" i="1"/>
  <c r="L1766" i="1"/>
  <c r="N1766" i="1"/>
  <c r="N1907" i="1"/>
  <c r="N1987" i="1"/>
  <c r="L1996" i="1"/>
  <c r="N1996" i="1"/>
  <c r="K2004" i="1"/>
  <c r="N2009" i="1"/>
  <c r="M2009" i="1"/>
  <c r="N2032" i="1"/>
  <c r="N2079" i="1"/>
  <c r="L2079" i="1"/>
  <c r="K2181" i="1"/>
  <c r="L2311" i="1"/>
  <c r="M2314" i="1"/>
  <c r="R2314" i="1" s="1"/>
  <c r="N2314" i="1"/>
  <c r="L2330" i="1"/>
  <c r="K2456" i="1"/>
  <c r="M2571" i="1"/>
  <c r="R2571" i="1" s="1"/>
  <c r="R2582" i="1"/>
  <c r="K2585" i="1"/>
  <c r="N2815" i="1"/>
  <c r="N3052" i="1"/>
  <c r="K3052" i="1"/>
  <c r="P3128" i="1"/>
  <c r="R3128" i="1"/>
  <c r="P2429" i="1"/>
  <c r="P2439" i="1"/>
  <c r="M2635" i="1"/>
  <c r="R2635" i="1" s="1"/>
  <c r="N2635" i="1"/>
  <c r="L2635" i="1"/>
  <c r="K2635" i="1"/>
  <c r="N2873" i="1"/>
  <c r="K2873" i="1"/>
  <c r="M2873" i="1"/>
  <c r="R2873" i="1" s="1"/>
  <c r="L2873" i="1"/>
  <c r="N2995" i="1"/>
  <c r="K2995" i="1"/>
  <c r="N3704" i="1"/>
  <c r="M3704" i="1"/>
  <c r="P3704" i="1" s="1"/>
  <c r="L3704" i="1"/>
  <c r="L4145" i="1"/>
  <c r="N4145" i="1"/>
  <c r="M4145" i="1"/>
  <c r="N4438" i="1"/>
  <c r="K4438" i="1"/>
  <c r="L4438" i="1"/>
  <c r="R412" i="1"/>
  <c r="R568" i="1"/>
  <c r="R599" i="1"/>
  <c r="R853" i="1"/>
  <c r="R1004" i="1"/>
  <c r="K1247" i="1"/>
  <c r="N1247" i="1"/>
  <c r="M1247" i="1"/>
  <c r="R1647" i="1"/>
  <c r="L1780" i="1"/>
  <c r="N1780" i="1"/>
  <c r="R1881" i="1"/>
  <c r="N1926" i="1"/>
  <c r="M1926" i="1"/>
  <c r="L1926" i="1"/>
  <c r="K1926" i="1"/>
  <c r="L2000" i="1"/>
  <c r="M2000" i="1"/>
  <c r="R2000" i="1" s="1"/>
  <c r="N2104" i="1"/>
  <c r="K2104" i="1"/>
  <c r="L2225" i="1"/>
  <c r="N2225" i="1"/>
  <c r="M2225" i="1"/>
  <c r="K2225" i="1"/>
  <c r="L2237" i="1"/>
  <c r="N2237" i="1"/>
  <c r="N2268" i="1"/>
  <c r="M2268" i="1"/>
  <c r="P2268" i="1" s="1"/>
  <c r="L2425" i="1"/>
  <c r="K2425" i="1"/>
  <c r="R2488" i="1"/>
  <c r="N2580" i="1"/>
  <c r="M2580" i="1"/>
  <c r="N2651" i="1"/>
  <c r="L2651" i="1"/>
  <c r="M2746" i="1"/>
  <c r="R2746" i="1" s="1"/>
  <c r="N2746" i="1"/>
  <c r="P2794" i="1"/>
  <c r="N2800" i="1"/>
  <c r="K2800" i="1"/>
  <c r="M2800" i="1"/>
  <c r="L2800" i="1"/>
  <c r="N3170" i="1"/>
  <c r="M3170" i="1"/>
  <c r="K3170" i="1"/>
  <c r="L3360" i="1"/>
  <c r="K3360" i="1"/>
  <c r="N3482" i="1"/>
  <c r="K3482" i="1"/>
  <c r="M3482" i="1"/>
  <c r="N3557" i="1"/>
  <c r="L3557" i="1"/>
  <c r="M3557" i="1"/>
  <c r="R3557" i="1" s="1"/>
  <c r="M3991" i="1"/>
  <c r="P3991" i="1" s="1"/>
  <c r="N3991" i="1"/>
  <c r="R1085" i="1"/>
  <c r="R1114" i="1"/>
  <c r="R1239" i="1"/>
  <c r="N1286" i="1"/>
  <c r="M1286" i="1"/>
  <c r="P1589" i="1"/>
  <c r="N1616" i="1"/>
  <c r="M1616" i="1"/>
  <c r="P1616" i="1" s="1"/>
  <c r="M1828" i="1"/>
  <c r="N1828" i="1"/>
  <c r="K1828" i="1"/>
  <c r="R1866" i="1"/>
  <c r="L2016" i="1"/>
  <c r="N2016" i="1"/>
  <c r="L2150" i="1"/>
  <c r="N2150" i="1"/>
  <c r="M2150" i="1"/>
  <c r="R2150" i="1" s="1"/>
  <c r="K2150" i="1"/>
  <c r="M2204" i="1"/>
  <c r="N2204" i="1"/>
  <c r="R2357" i="1"/>
  <c r="R2388" i="1"/>
  <c r="L2402" i="1"/>
  <c r="N2402" i="1"/>
  <c r="M2402" i="1"/>
  <c r="P2402" i="1" s="1"/>
  <c r="K2402" i="1"/>
  <c r="N2524" i="1"/>
  <c r="M2524" i="1"/>
  <c r="P2563" i="1"/>
  <c r="R2563" i="1"/>
  <c r="N2921" i="1"/>
  <c r="M2921" i="1"/>
  <c r="L2921" i="1"/>
  <c r="N3190" i="1"/>
  <c r="M3190" i="1"/>
  <c r="P3477" i="1"/>
  <c r="R3477" i="1"/>
  <c r="L3534" i="1"/>
  <c r="N3534" i="1"/>
  <c r="M3534" i="1"/>
  <c r="K3534" i="1"/>
  <c r="M871" i="1"/>
  <c r="N871" i="1"/>
  <c r="K1002" i="1"/>
  <c r="K1010" i="1"/>
  <c r="K1012" i="1"/>
  <c r="P1085" i="1"/>
  <c r="K1112" i="1"/>
  <c r="M1164" i="1"/>
  <c r="P1164" i="1" s="1"/>
  <c r="L1207" i="1"/>
  <c r="K1217" i="1"/>
  <c r="L1222" i="1"/>
  <c r="L1227" i="1"/>
  <c r="L1237" i="1"/>
  <c r="M1252" i="1"/>
  <c r="K1286" i="1"/>
  <c r="L1362" i="1"/>
  <c r="K1369" i="1"/>
  <c r="N1369" i="1"/>
  <c r="K1388" i="1"/>
  <c r="M1396" i="1"/>
  <c r="L1407" i="1"/>
  <c r="K1456" i="1"/>
  <c r="R1463" i="1"/>
  <c r="K1466" i="1"/>
  <c r="M1482" i="1"/>
  <c r="K1527" i="1"/>
  <c r="N1527" i="1"/>
  <c r="R1532" i="1"/>
  <c r="P1532" i="1"/>
  <c r="K1574" i="1"/>
  <c r="K1598" i="1"/>
  <c r="K1616" i="1"/>
  <c r="K1624" i="1"/>
  <c r="L1637" i="1"/>
  <c r="K1712" i="1"/>
  <c r="M1730" i="1"/>
  <c r="R1730" i="1" s="1"/>
  <c r="N1842" i="1"/>
  <c r="M1842" i="1"/>
  <c r="L1842" i="1"/>
  <c r="K1842" i="1"/>
  <c r="M1895" i="1"/>
  <c r="K1960" i="1"/>
  <c r="L1986" i="1"/>
  <c r="K1986" i="1"/>
  <c r="N1986" i="1"/>
  <c r="M1986" i="1"/>
  <c r="K2016" i="1"/>
  <c r="K2033" i="1"/>
  <c r="L2050" i="1"/>
  <c r="K2050" i="1"/>
  <c r="N2050" i="1"/>
  <c r="M2050" i="1"/>
  <c r="K2082" i="1"/>
  <c r="K2142" i="1"/>
  <c r="K2172" i="1"/>
  <c r="K2183" i="1"/>
  <c r="K2201" i="1"/>
  <c r="K2204" i="1"/>
  <c r="P2357" i="1"/>
  <c r="L2408" i="1"/>
  <c r="K2408" i="1"/>
  <c r="K2460" i="1"/>
  <c r="N2460" i="1"/>
  <c r="L2460" i="1"/>
  <c r="K2524" i="1"/>
  <c r="L2704" i="1"/>
  <c r="M2704" i="1"/>
  <c r="K2921" i="1"/>
  <c r="P3111" i="1"/>
  <c r="P653" i="1"/>
  <c r="K764" i="1"/>
  <c r="K827" i="1"/>
  <c r="K896" i="1"/>
  <c r="K913" i="1"/>
  <c r="P952" i="1"/>
  <c r="K969" i="1"/>
  <c r="P987" i="1"/>
  <c r="K990" i="1"/>
  <c r="N1002" i="1"/>
  <c r="L1010" i="1"/>
  <c r="K1032" i="1"/>
  <c r="M1032" i="1"/>
  <c r="L1112" i="1"/>
  <c r="K1192" i="1"/>
  <c r="L1215" i="1"/>
  <c r="L1217" i="1"/>
  <c r="K1225" i="1"/>
  <c r="M1227" i="1"/>
  <c r="R1227" i="1" s="1"/>
  <c r="M1237" i="1"/>
  <c r="N1252" i="1"/>
  <c r="L1263" i="1"/>
  <c r="M1279" i="1"/>
  <c r="P1279" i="1" s="1"/>
  <c r="N1279" i="1"/>
  <c r="L1286" i="1"/>
  <c r="L1320" i="1"/>
  <c r="P1325" i="1"/>
  <c r="L1330" i="1"/>
  <c r="P1336" i="1"/>
  <c r="P1346" i="1"/>
  <c r="L1369" i="1"/>
  <c r="M1388" i="1"/>
  <c r="N1396" i="1"/>
  <c r="N1407" i="1"/>
  <c r="L1412" i="1"/>
  <c r="R1417" i="1"/>
  <c r="M1420" i="1"/>
  <c r="R1420" i="1" s="1"/>
  <c r="N1420" i="1"/>
  <c r="L1420" i="1"/>
  <c r="K1436" i="1"/>
  <c r="P1443" i="1"/>
  <c r="L1451" i="1"/>
  <c r="N1456" i="1"/>
  <c r="L1466" i="1"/>
  <c r="N1482" i="1"/>
  <c r="P1508" i="1"/>
  <c r="L1527" i="1"/>
  <c r="M1574" i="1"/>
  <c r="M1582" i="1"/>
  <c r="M1598" i="1"/>
  <c r="L1601" i="1"/>
  <c r="K1603" i="1"/>
  <c r="L1624" i="1"/>
  <c r="P1645" i="1"/>
  <c r="M1672" i="1"/>
  <c r="N1672" i="1"/>
  <c r="K1672" i="1"/>
  <c r="L1712" i="1"/>
  <c r="N1715" i="1"/>
  <c r="P1725" i="1"/>
  <c r="N1730" i="1"/>
  <c r="M1786" i="1"/>
  <c r="L1786" i="1"/>
  <c r="K1796" i="1"/>
  <c r="L1874" i="1"/>
  <c r="P1876" i="1"/>
  <c r="N1895" i="1"/>
  <c r="M2016" i="1"/>
  <c r="L2033" i="1"/>
  <c r="L2082" i="1"/>
  <c r="M2142" i="1"/>
  <c r="R2142" i="1" s="1"/>
  <c r="L2172" i="1"/>
  <c r="L2183" i="1"/>
  <c r="M2190" i="1"/>
  <c r="K2190" i="1"/>
  <c r="L2204" i="1"/>
  <c r="N2266" i="1"/>
  <c r="M2266" i="1"/>
  <c r="L2524" i="1"/>
  <c r="L2543" i="1"/>
  <c r="N2543" i="1"/>
  <c r="N2546" i="1"/>
  <c r="L2546" i="1"/>
  <c r="M2677" i="1"/>
  <c r="K2677" i="1"/>
  <c r="L2895" i="1"/>
  <c r="N2895" i="1"/>
  <c r="L2965" i="1"/>
  <c r="N2965" i="1"/>
  <c r="M2965" i="1"/>
  <c r="M2980" i="1"/>
  <c r="L2980" i="1"/>
  <c r="M3060" i="1"/>
  <c r="N3060" i="1"/>
  <c r="L3086" i="1"/>
  <c r="K3089" i="1"/>
  <c r="N3109" i="1"/>
  <c r="M3109" i="1"/>
  <c r="P3109" i="1" s="1"/>
  <c r="L3109" i="1"/>
  <c r="L3369" i="1"/>
  <c r="N3369" i="1"/>
  <c r="M3369" i="1"/>
  <c r="K3369" i="1"/>
  <c r="R543" i="1"/>
  <c r="L588" i="1"/>
  <c r="L608" i="1"/>
  <c r="K610" i="1"/>
  <c r="K620" i="1"/>
  <c r="K635" i="1"/>
  <c r="L684" i="1"/>
  <c r="K697" i="1"/>
  <c r="K715" i="1"/>
  <c r="K739" i="1"/>
  <c r="P755" i="1"/>
  <c r="L764" i="1"/>
  <c r="N769" i="1"/>
  <c r="L779" i="1"/>
  <c r="K784" i="1"/>
  <c r="R794" i="1"/>
  <c r="R802" i="1"/>
  <c r="K815" i="1"/>
  <c r="M827" i="1"/>
  <c r="K880" i="1"/>
  <c r="L880" i="1"/>
  <c r="L896" i="1"/>
  <c r="K901" i="1"/>
  <c r="K906" i="1"/>
  <c r="K911" i="1"/>
  <c r="K933" i="1"/>
  <c r="L941" i="1"/>
  <c r="L969" i="1"/>
  <c r="L990" i="1"/>
  <c r="K992" i="1"/>
  <c r="R997" i="1"/>
  <c r="P1002" i="1"/>
  <c r="N1010" i="1"/>
  <c r="L1032" i="1"/>
  <c r="N1040" i="1"/>
  <c r="K1045" i="1"/>
  <c r="K1078" i="1"/>
  <c r="K1096" i="1"/>
  <c r="M1112" i="1"/>
  <c r="K1120" i="1"/>
  <c r="K1133" i="1"/>
  <c r="L1172" i="1"/>
  <c r="K1182" i="1"/>
  <c r="L1192" i="1"/>
  <c r="K1205" i="1"/>
  <c r="M1215" i="1"/>
  <c r="N1217" i="1"/>
  <c r="L1225" i="1"/>
  <c r="N1227" i="1"/>
  <c r="N1237" i="1"/>
  <c r="K1271" i="1"/>
  <c r="K1279" i="1"/>
  <c r="N1320" i="1"/>
  <c r="M1330" i="1"/>
  <c r="R1330" i="1" s="1"/>
  <c r="K1336" i="1"/>
  <c r="K1341" i="1"/>
  <c r="K1352" i="1"/>
  <c r="N1352" i="1"/>
  <c r="M1369" i="1"/>
  <c r="K1386" i="1"/>
  <c r="N1388" i="1"/>
  <c r="P1417" i="1"/>
  <c r="K1420" i="1"/>
  <c r="L1436" i="1"/>
  <c r="M1451" i="1"/>
  <c r="R1451" i="1" s="1"/>
  <c r="R1456" i="1"/>
  <c r="M1466" i="1"/>
  <c r="R1482" i="1"/>
  <c r="P1482" i="1"/>
  <c r="M1527" i="1"/>
  <c r="N1574" i="1"/>
  <c r="L1577" i="1"/>
  <c r="N1582" i="1"/>
  <c r="L1587" i="1"/>
  <c r="N1598" i="1"/>
  <c r="M1601" i="1"/>
  <c r="R1601" i="1" s="1"/>
  <c r="L1603" i="1"/>
  <c r="R1608" i="1"/>
  <c r="M1624" i="1"/>
  <c r="R1626" i="1"/>
  <c r="K1640" i="1"/>
  <c r="K1643" i="1"/>
  <c r="P1653" i="1"/>
  <c r="L1707" i="1"/>
  <c r="K1710" i="1"/>
  <c r="N1712" i="1"/>
  <c r="K1786" i="1"/>
  <c r="K1791" i="1"/>
  <c r="L1796" i="1"/>
  <c r="R1806" i="1"/>
  <c r="P1806" i="1"/>
  <c r="L1851" i="1"/>
  <c r="K1851" i="1"/>
  <c r="M1874" i="1"/>
  <c r="R1874" i="1" s="1"/>
  <c r="R1895" i="1"/>
  <c r="K1951" i="1"/>
  <c r="N1951" i="1"/>
  <c r="M1951" i="1"/>
  <c r="L1966" i="1"/>
  <c r="N1966" i="1"/>
  <c r="M1966" i="1"/>
  <c r="P1966" i="1" s="1"/>
  <c r="L2011" i="1"/>
  <c r="N2011" i="1"/>
  <c r="N2033" i="1"/>
  <c r="M2082" i="1"/>
  <c r="L2099" i="1"/>
  <c r="M2172" i="1"/>
  <c r="N2183" i="1"/>
  <c r="L2232" i="1"/>
  <c r="N2232" i="1"/>
  <c r="K2266" i="1"/>
  <c r="M2288" i="1"/>
  <c r="K2288" i="1"/>
  <c r="N2299" i="1"/>
  <c r="L2299" i="1"/>
  <c r="M2299" i="1"/>
  <c r="K2370" i="1"/>
  <c r="N2386" i="1"/>
  <c r="L2386" i="1"/>
  <c r="K2386" i="1"/>
  <c r="K2394" i="1"/>
  <c r="N2408" i="1"/>
  <c r="L2481" i="1"/>
  <c r="K2499" i="1"/>
  <c r="K2543" i="1"/>
  <c r="K2546" i="1"/>
  <c r="M2558" i="1"/>
  <c r="R2558" i="1" s="1"/>
  <c r="P2671" i="1"/>
  <c r="L2677" i="1"/>
  <c r="P2698" i="1"/>
  <c r="N2704" i="1"/>
  <c r="N2726" i="1"/>
  <c r="L2735" i="1"/>
  <c r="K2735" i="1"/>
  <c r="P2860" i="1"/>
  <c r="M2863" i="1"/>
  <c r="P2863" i="1" s="1"/>
  <c r="L2863" i="1"/>
  <c r="N2863" i="1"/>
  <c r="K2895" i="1"/>
  <c r="K2965" i="1"/>
  <c r="N2980" i="1"/>
  <c r="K2994" i="1"/>
  <c r="K3060" i="1"/>
  <c r="L3089" i="1"/>
  <c r="K3100" i="1"/>
  <c r="M3100" i="1"/>
  <c r="K3109" i="1"/>
  <c r="R3304" i="1"/>
  <c r="P287" i="1"/>
  <c r="R342" i="1"/>
  <c r="P408" i="1"/>
  <c r="K455" i="1"/>
  <c r="K465" i="1"/>
  <c r="P472" i="1"/>
  <c r="R535" i="1"/>
  <c r="R585" i="1"/>
  <c r="M588" i="1"/>
  <c r="K595" i="1"/>
  <c r="M608" i="1"/>
  <c r="P608" i="1" s="1"/>
  <c r="L610" i="1"/>
  <c r="K615" i="1"/>
  <c r="L620" i="1"/>
  <c r="K625" i="1"/>
  <c r="K630" i="1"/>
  <c r="L635" i="1"/>
  <c r="R653" i="1"/>
  <c r="L669" i="1"/>
  <c r="L692" i="1"/>
  <c r="L715" i="1"/>
  <c r="K720" i="1"/>
  <c r="R739" i="1"/>
  <c r="K755" i="1"/>
  <c r="N779" i="1"/>
  <c r="K810" i="1"/>
  <c r="L815" i="1"/>
  <c r="M820" i="1"/>
  <c r="P820" i="1" s="1"/>
  <c r="L820" i="1"/>
  <c r="N827" i="1"/>
  <c r="L832" i="1"/>
  <c r="K832" i="1"/>
  <c r="M841" i="1"/>
  <c r="M880" i="1"/>
  <c r="P880" i="1" s="1"/>
  <c r="N896" i="1"/>
  <c r="L906" i="1"/>
  <c r="P985" i="1"/>
  <c r="R987" i="1"/>
  <c r="L992" i="1"/>
  <c r="N1032" i="1"/>
  <c r="K1081" i="1"/>
  <c r="K1102" i="1"/>
  <c r="L1120" i="1"/>
  <c r="K1125" i="1"/>
  <c r="M1172" i="1"/>
  <c r="R1172" i="1" s="1"/>
  <c r="N1215" i="1"/>
  <c r="R1217" i="1"/>
  <c r="R1237" i="1"/>
  <c r="P1237" i="1"/>
  <c r="L1271" i="1"/>
  <c r="N1330" i="1"/>
  <c r="L1336" i="1"/>
  <c r="L1341" i="1"/>
  <c r="R1346" i="1"/>
  <c r="M1352" i="1"/>
  <c r="L1391" i="1"/>
  <c r="P1420" i="1"/>
  <c r="N1425" i="1"/>
  <c r="N1451" i="1"/>
  <c r="P1466" i="1"/>
  <c r="R1466" i="1"/>
  <c r="R1506" i="1"/>
  <c r="L1551" i="1"/>
  <c r="R1558" i="1"/>
  <c r="M1577" i="1"/>
  <c r="R1577" i="1" s="1"/>
  <c r="N1601" i="1"/>
  <c r="P1626" i="1"/>
  <c r="M1632" i="1"/>
  <c r="R1645" i="1"/>
  <c r="N1698" i="1"/>
  <c r="L1710" i="1"/>
  <c r="R1725" i="1"/>
  <c r="M1728" i="1"/>
  <c r="P1728" i="1" s="1"/>
  <c r="N1728" i="1"/>
  <c r="N1786" i="1"/>
  <c r="M1826" i="1"/>
  <c r="R1826" i="1" s="1"/>
  <c r="L1826" i="1"/>
  <c r="N1826" i="1"/>
  <c r="K1826" i="1"/>
  <c r="M1851" i="1"/>
  <c r="R1851" i="1" s="1"/>
  <c r="R1876" i="1"/>
  <c r="M1908" i="1"/>
  <c r="K1908" i="1"/>
  <c r="N1908" i="1"/>
  <c r="L1908" i="1"/>
  <c r="L1951" i="1"/>
  <c r="K1966" i="1"/>
  <c r="K1972" i="1"/>
  <c r="N1972" i="1"/>
  <c r="M1972" i="1"/>
  <c r="P1972" i="1" s="1"/>
  <c r="L1972" i="1"/>
  <c r="K2006" i="1"/>
  <c r="K2011" i="1"/>
  <c r="L2061" i="1"/>
  <c r="N2061" i="1"/>
  <c r="M2061" i="1"/>
  <c r="K2061" i="1"/>
  <c r="M2099" i="1"/>
  <c r="P2126" i="1"/>
  <c r="L2129" i="1"/>
  <c r="L2153" i="1"/>
  <c r="L2156" i="1"/>
  <c r="P2183" i="1"/>
  <c r="R2183" i="1"/>
  <c r="R2196" i="1"/>
  <c r="P2196" i="1"/>
  <c r="K2232" i="1"/>
  <c r="L2266" i="1"/>
  <c r="K2299" i="1"/>
  <c r="P2318" i="1"/>
  <c r="K2332" i="1"/>
  <c r="L2334" i="1"/>
  <c r="L2350" i="1"/>
  <c r="P2378" i="1"/>
  <c r="M2386" i="1"/>
  <c r="R2386" i="1" s="1"/>
  <c r="R2408" i="1"/>
  <c r="N2411" i="1"/>
  <c r="L2411" i="1"/>
  <c r="P2469" i="1"/>
  <c r="M2481" i="1"/>
  <c r="M2499" i="1"/>
  <c r="R2499" i="1" s="1"/>
  <c r="P2515" i="1"/>
  <c r="M2543" i="1"/>
  <c r="M2546" i="1"/>
  <c r="N2558" i="1"/>
  <c r="L2561" i="1"/>
  <c r="L2628" i="1"/>
  <c r="N2628" i="1"/>
  <c r="M2628" i="1"/>
  <c r="R2628" i="1" s="1"/>
  <c r="K2628" i="1"/>
  <c r="N2677" i="1"/>
  <c r="K2863" i="1"/>
  <c r="L2869" i="1"/>
  <c r="N2869" i="1"/>
  <c r="M2869" i="1"/>
  <c r="K2869" i="1"/>
  <c r="R2875" i="1"/>
  <c r="M2895" i="1"/>
  <c r="K2904" i="1"/>
  <c r="L2904" i="1"/>
  <c r="R2974" i="1"/>
  <c r="P2974" i="1"/>
  <c r="L2994" i="1"/>
  <c r="L3100" i="1"/>
  <c r="R3114" i="1"/>
  <c r="N3290" i="1"/>
  <c r="M3290" i="1"/>
  <c r="N3310" i="1"/>
  <c r="M3310" i="1"/>
  <c r="L3310" i="1"/>
  <c r="M3817" i="1"/>
  <c r="K3817" i="1"/>
  <c r="L3817" i="1"/>
  <c r="N3817" i="1"/>
  <c r="M4390" i="1"/>
  <c r="L4390" i="1"/>
  <c r="N4390" i="1"/>
  <c r="R800" i="1"/>
  <c r="P990" i="1"/>
  <c r="P1544" i="1"/>
  <c r="L1670" i="1"/>
  <c r="M1670" i="1"/>
  <c r="N1834" i="1"/>
  <c r="L1834" i="1"/>
  <c r="M1898" i="1"/>
  <c r="N1898" i="1"/>
  <c r="L1898" i="1"/>
  <c r="N1961" i="1"/>
  <c r="L1961" i="1"/>
  <c r="K1961" i="1"/>
  <c r="M2071" i="1"/>
  <c r="R2071" i="1" s="1"/>
  <c r="L2071" i="1"/>
  <c r="K2071" i="1"/>
  <c r="M2076" i="1"/>
  <c r="L2076" i="1"/>
  <c r="K2076" i="1"/>
  <c r="K2097" i="1"/>
  <c r="N2097" i="1"/>
  <c r="N2215" i="1"/>
  <c r="L2215" i="1"/>
  <c r="R2296" i="1"/>
  <c r="N2325" i="1"/>
  <c r="M2325" i="1"/>
  <c r="K2366" i="1"/>
  <c r="N2366" i="1"/>
  <c r="L2528" i="1"/>
  <c r="N2528" i="1"/>
  <c r="M2528" i="1"/>
  <c r="L2586" i="1"/>
  <c r="N2586" i="1"/>
  <c r="N2620" i="1"/>
  <c r="M2620" i="1"/>
  <c r="P2620" i="1" s="1"/>
  <c r="R2662" i="1"/>
  <c r="R3225" i="1"/>
  <c r="R3352" i="1"/>
  <c r="L3431" i="1"/>
  <c r="N3431" i="1"/>
  <c r="M3431" i="1"/>
  <c r="K3431" i="1"/>
  <c r="N3630" i="1"/>
  <c r="K3630" i="1"/>
  <c r="R1527" i="1"/>
  <c r="N1665" i="1"/>
  <c r="L1665" i="1"/>
  <c r="M1863" i="1"/>
  <c r="N1863" i="1"/>
  <c r="K1863" i="1"/>
  <c r="L2107" i="1"/>
  <c r="N2107" i="1"/>
  <c r="R2204" i="1"/>
  <c r="M2231" i="1"/>
  <c r="K2231" i="1"/>
  <c r="L2261" i="1"/>
  <c r="N2261" i="1"/>
  <c r="M2261" i="1"/>
  <c r="K2261" i="1"/>
  <c r="N2465" i="1"/>
  <c r="M2465" i="1"/>
  <c r="P2465" i="1" s="1"/>
  <c r="N2744" i="1"/>
  <c r="M2744" i="1"/>
  <c r="P2744" i="1" s="1"/>
  <c r="R2773" i="1"/>
  <c r="P2773" i="1"/>
  <c r="K2909" i="1"/>
  <c r="N2909" i="1"/>
  <c r="M2909" i="1"/>
  <c r="P2909" i="1" s="1"/>
  <c r="L2909" i="1"/>
  <c r="L2964" i="1"/>
  <c r="N2964" i="1"/>
  <c r="R3200" i="1"/>
  <c r="P3200" i="1"/>
  <c r="N3220" i="1"/>
  <c r="M3220" i="1"/>
  <c r="L3428" i="1"/>
  <c r="M3428" i="1"/>
  <c r="N3428" i="1"/>
  <c r="K1254" i="1"/>
  <c r="K1259" i="1"/>
  <c r="K1264" i="1"/>
  <c r="L1395" i="1"/>
  <c r="L1408" i="1"/>
  <c r="R1464" i="1"/>
  <c r="K1485" i="1"/>
  <c r="N1525" i="1"/>
  <c r="P1527" i="1"/>
  <c r="M1594" i="1"/>
  <c r="R1594" i="1" s="1"/>
  <c r="K1614" i="1"/>
  <c r="K1665" i="1"/>
  <c r="M1748" i="1"/>
  <c r="K1748" i="1"/>
  <c r="N1748" i="1"/>
  <c r="K1777" i="1"/>
  <c r="L1866" i="1"/>
  <c r="P1898" i="1"/>
  <c r="M1901" i="1"/>
  <c r="N1901" i="1"/>
  <c r="L1901" i="1"/>
  <c r="K1901" i="1"/>
  <c r="N1995" i="1"/>
  <c r="K1995" i="1"/>
  <c r="R2050" i="1"/>
  <c r="M2053" i="1"/>
  <c r="R2053" i="1" s="1"/>
  <c r="K2053" i="1"/>
  <c r="K2107" i="1"/>
  <c r="K2126" i="1"/>
  <c r="K2131" i="1"/>
  <c r="M2176" i="1"/>
  <c r="R2176" i="1" s="1"/>
  <c r="N2176" i="1"/>
  <c r="L2176" i="1"/>
  <c r="K2176" i="1"/>
  <c r="P2204" i="1"/>
  <c r="M2228" i="1"/>
  <c r="L2231" i="1"/>
  <c r="K2275" i="1"/>
  <c r="K2304" i="1"/>
  <c r="P2363" i="1"/>
  <c r="M2371" i="1"/>
  <c r="R2371" i="1" s="1"/>
  <c r="K2448" i="1"/>
  <c r="K2465" i="1"/>
  <c r="L2657" i="1"/>
  <c r="K2657" i="1"/>
  <c r="K2711" i="1"/>
  <c r="K2716" i="1"/>
  <c r="L2721" i="1"/>
  <c r="R2744" i="1"/>
  <c r="P2888" i="1"/>
  <c r="K2964" i="1"/>
  <c r="K3220" i="1"/>
  <c r="N3251" i="1"/>
  <c r="M3251" i="1"/>
  <c r="K3275" i="1"/>
  <c r="N3275" i="1"/>
  <c r="M3275" i="1"/>
  <c r="R3275" i="1" s="1"/>
  <c r="L3275" i="1"/>
  <c r="P3408" i="1"/>
  <c r="R3408" i="1"/>
  <c r="P1026" i="1"/>
  <c r="L1254" i="1"/>
  <c r="L1347" i="1"/>
  <c r="M1395" i="1"/>
  <c r="R1395" i="1" s="1"/>
  <c r="P1403" i="1"/>
  <c r="M1408" i="1"/>
  <c r="P1408" i="1" s="1"/>
  <c r="P1464" i="1"/>
  <c r="L1472" i="1"/>
  <c r="K1490" i="1"/>
  <c r="P1578" i="1"/>
  <c r="N1594" i="1"/>
  <c r="K1628" i="1"/>
  <c r="K1639" i="1"/>
  <c r="P1654" i="1"/>
  <c r="M1665" i="1"/>
  <c r="P1665" i="1" s="1"/>
  <c r="P1670" i="1"/>
  <c r="M1717" i="1"/>
  <c r="N1736" i="1"/>
  <c r="M1736" i="1"/>
  <c r="R1736" i="1" s="1"/>
  <c r="M1743" i="1"/>
  <c r="P1743" i="1" s="1"/>
  <c r="N1743" i="1"/>
  <c r="K1743" i="1"/>
  <c r="L1777" i="1"/>
  <c r="L1800" i="1"/>
  <c r="N1800" i="1"/>
  <c r="M1800" i="1"/>
  <c r="P1800" i="1" s="1"/>
  <c r="R1815" i="1"/>
  <c r="P1834" i="1"/>
  <c r="M1848" i="1"/>
  <c r="N1848" i="1"/>
  <c r="L1848" i="1"/>
  <c r="M1866" i="1"/>
  <c r="N1944" i="1"/>
  <c r="M1944" i="1"/>
  <c r="L1944" i="1"/>
  <c r="K1944" i="1"/>
  <c r="K2003" i="1"/>
  <c r="M2008" i="1"/>
  <c r="R2008" i="1" s="1"/>
  <c r="K2008" i="1"/>
  <c r="R2025" i="1"/>
  <c r="L2053" i="1"/>
  <c r="K2095" i="1"/>
  <c r="M2107" i="1"/>
  <c r="L2126" i="1"/>
  <c r="L2131" i="1"/>
  <c r="P2176" i="1"/>
  <c r="R2184" i="1"/>
  <c r="N2207" i="1"/>
  <c r="M2207" i="1"/>
  <c r="R2207" i="1" s="1"/>
  <c r="L2220" i="1"/>
  <c r="N2231" i="1"/>
  <c r="M2275" i="1"/>
  <c r="K2291" i="1"/>
  <c r="N2420" i="1"/>
  <c r="M2420" i="1"/>
  <c r="K2443" i="1"/>
  <c r="M2448" i="1"/>
  <c r="R2448" i="1" s="1"/>
  <c r="L2465" i="1"/>
  <c r="K2517" i="1"/>
  <c r="M2517" i="1"/>
  <c r="P2573" i="1"/>
  <c r="P2589" i="1"/>
  <c r="L2646" i="1"/>
  <c r="L2649" i="1"/>
  <c r="N2649" i="1"/>
  <c r="P2686" i="1"/>
  <c r="L2711" i="1"/>
  <c r="L2716" i="1"/>
  <c r="M2721" i="1"/>
  <c r="N2880" i="1"/>
  <c r="L2880" i="1"/>
  <c r="M2964" i="1"/>
  <c r="L3074" i="1"/>
  <c r="K3074" i="1"/>
  <c r="N3074" i="1"/>
  <c r="P3085" i="1"/>
  <c r="R3085" i="1"/>
  <c r="P3134" i="1"/>
  <c r="R3134" i="1"/>
  <c r="L3220" i="1"/>
  <c r="N1866" i="1"/>
  <c r="P1911" i="1"/>
  <c r="N1992" i="1"/>
  <c r="M1992" i="1"/>
  <c r="P1992" i="1" s="1"/>
  <c r="K1992" i="1"/>
  <c r="N2003" i="1"/>
  <c r="N2053" i="1"/>
  <c r="M2058" i="1"/>
  <c r="R2058" i="1" s="1"/>
  <c r="N2058" i="1"/>
  <c r="N2074" i="1"/>
  <c r="L2074" i="1"/>
  <c r="M2095" i="1"/>
  <c r="M2131" i="1"/>
  <c r="N2152" i="1"/>
  <c r="L2152" i="1"/>
  <c r="P2223" i="1"/>
  <c r="L2247" i="1"/>
  <c r="K2247" i="1"/>
  <c r="N2247" i="1"/>
  <c r="R2307" i="1"/>
  <c r="K2369" i="1"/>
  <c r="L2369" i="1"/>
  <c r="N2369" i="1"/>
  <c r="P2448" i="1"/>
  <c r="R2465" i="1"/>
  <c r="K2567" i="1"/>
  <c r="N2567" i="1"/>
  <c r="M2567" i="1"/>
  <c r="R2567" i="1" s="1"/>
  <c r="L2567" i="1"/>
  <c r="K2612" i="1"/>
  <c r="L2612" i="1"/>
  <c r="M2646" i="1"/>
  <c r="N2721" i="1"/>
  <c r="L2749" i="1"/>
  <c r="N2749" i="1"/>
  <c r="M2749" i="1"/>
  <c r="M2845" i="1"/>
  <c r="R2845" i="1" s="1"/>
  <c r="N2845" i="1"/>
  <c r="K2845" i="1"/>
  <c r="K2900" i="1"/>
  <c r="N2900" i="1"/>
  <c r="R2926" i="1"/>
  <c r="P2926" i="1"/>
  <c r="R3131" i="1"/>
  <c r="P3131" i="1"/>
  <c r="L3350" i="1"/>
  <c r="N3350" i="1"/>
  <c r="M3350" i="1"/>
  <c r="K3350" i="1"/>
  <c r="M1763" i="1"/>
  <c r="K1763" i="1"/>
  <c r="P1817" i="1"/>
  <c r="P1855" i="1"/>
  <c r="L1920" i="1"/>
  <c r="M1920" i="1"/>
  <c r="R1920" i="1" s="1"/>
  <c r="M2023" i="1"/>
  <c r="P2023" i="1" s="1"/>
  <c r="K2023" i="1"/>
  <c r="P2033" i="1"/>
  <c r="R2033" i="1"/>
  <c r="L2036" i="1"/>
  <c r="K2036" i="1"/>
  <c r="L2066" i="1"/>
  <c r="N2066" i="1"/>
  <c r="L2155" i="1"/>
  <c r="M2155" i="1"/>
  <c r="L2287" i="1"/>
  <c r="N2287" i="1"/>
  <c r="L2423" i="1"/>
  <c r="N2423" i="1"/>
  <c r="M2423" i="1"/>
  <c r="K2442" i="1"/>
  <c r="N2442" i="1"/>
  <c r="M2485" i="1"/>
  <c r="R2485" i="1" s="1"/>
  <c r="L2485" i="1"/>
  <c r="K2485" i="1"/>
  <c r="P2704" i="1"/>
  <c r="L2779" i="1"/>
  <c r="N2779" i="1"/>
  <c r="M2779" i="1"/>
  <c r="K2779" i="1"/>
  <c r="L2808" i="1"/>
  <c r="K2808" i="1"/>
  <c r="M2808" i="1"/>
  <c r="L2844" i="1"/>
  <c r="M2844" i="1"/>
  <c r="R2844" i="1" s="1"/>
  <c r="R2884" i="1"/>
  <c r="K2932" i="1"/>
  <c r="N2932" i="1"/>
  <c r="L3034" i="1"/>
  <c r="K3034" i="1"/>
  <c r="L3049" i="1"/>
  <c r="N3049" i="1"/>
  <c r="M3049" i="1"/>
  <c r="R3049" i="1" s="1"/>
  <c r="K3049" i="1"/>
  <c r="P3084" i="1"/>
  <c r="P3382" i="1"/>
  <c r="N3397" i="1"/>
  <c r="L3397" i="1"/>
  <c r="N3552" i="1"/>
  <c r="M3552" i="1"/>
  <c r="K3552" i="1"/>
  <c r="R3936" i="1"/>
  <c r="N4029" i="1"/>
  <c r="K4029" i="1"/>
  <c r="M4029" i="1"/>
  <c r="P4029" i="1" s="1"/>
  <c r="L4029" i="1"/>
  <c r="P1790" i="1"/>
  <c r="K1872" i="1"/>
  <c r="K1920" i="1"/>
  <c r="M2098" i="1"/>
  <c r="R2098" i="1" s="1"/>
  <c r="K2098" i="1"/>
  <c r="P2247" i="1"/>
  <c r="K2287" i="1"/>
  <c r="L2292" i="1"/>
  <c r="M2292" i="1"/>
  <c r="P2292" i="1" s="1"/>
  <c r="K2313" i="1"/>
  <c r="K2333" i="1"/>
  <c r="L2346" i="1"/>
  <c r="K2362" i="1"/>
  <c r="K2367" i="1"/>
  <c r="L2379" i="1"/>
  <c r="K2384" i="1"/>
  <c r="K2397" i="1"/>
  <c r="K2423" i="1"/>
  <c r="L2433" i="1"/>
  <c r="L2442" i="1"/>
  <c r="L2447" i="1"/>
  <c r="N2485" i="1"/>
  <c r="K2492" i="1"/>
  <c r="N2492" i="1"/>
  <c r="M2492" i="1"/>
  <c r="R2492" i="1" s="1"/>
  <c r="K2513" i="1"/>
  <c r="K2535" i="1"/>
  <c r="R2542" i="1"/>
  <c r="P2542" i="1"/>
  <c r="L2588" i="1"/>
  <c r="K2588" i="1"/>
  <c r="P2665" i="1"/>
  <c r="P2768" i="1"/>
  <c r="K2844" i="1"/>
  <c r="N2959" i="1"/>
  <c r="K2959" i="1"/>
  <c r="M3034" i="1"/>
  <c r="M3136" i="1"/>
  <c r="P3136" i="1" s="1"/>
  <c r="N3136" i="1"/>
  <c r="M3298" i="1"/>
  <c r="R3298" i="1" s="1"/>
  <c r="L3298" i="1"/>
  <c r="M3324" i="1"/>
  <c r="R3324" i="1" s="1"/>
  <c r="L3324" i="1"/>
  <c r="N3338" i="1"/>
  <c r="M3338" i="1"/>
  <c r="R3338" i="1" s="1"/>
  <c r="L3338" i="1"/>
  <c r="N3353" i="1"/>
  <c r="M3353" i="1"/>
  <c r="R3353" i="1" s="1"/>
  <c r="N3394" i="1"/>
  <c r="L3394" i="1"/>
  <c r="P2100" i="1"/>
  <c r="M2143" i="1"/>
  <c r="R2143" i="1" s="1"/>
  <c r="K2143" i="1"/>
  <c r="P2150" i="1"/>
  <c r="P2266" i="1"/>
  <c r="P2676" i="1"/>
  <c r="M2697" i="1"/>
  <c r="P2697" i="1" s="1"/>
  <c r="N2697" i="1"/>
  <c r="M2702" i="1"/>
  <c r="N2702" i="1"/>
  <c r="L2702" i="1"/>
  <c r="N2919" i="1"/>
  <c r="K2919" i="1"/>
  <c r="N3046" i="1"/>
  <c r="K3046" i="1"/>
  <c r="N3079" i="1"/>
  <c r="M3079" i="1"/>
  <c r="K3079" i="1"/>
  <c r="N3121" i="1"/>
  <c r="L3121" i="1"/>
  <c r="K3259" i="1"/>
  <c r="M3259" i="1"/>
  <c r="N3259" i="1"/>
  <c r="L3268" i="1"/>
  <c r="N3268" i="1"/>
  <c r="M3268" i="1"/>
  <c r="P3268" i="1" s="1"/>
  <c r="K3268" i="1"/>
  <c r="N3547" i="1"/>
  <c r="M3547" i="1"/>
  <c r="P3547" i="1" s="1"/>
  <c r="P1927" i="1"/>
  <c r="L2026" i="1"/>
  <c r="N2026" i="1"/>
  <c r="N2029" i="1"/>
  <c r="K2029" i="1"/>
  <c r="P2066" i="1"/>
  <c r="K2086" i="1"/>
  <c r="K2096" i="1"/>
  <c r="L2143" i="1"/>
  <c r="K2222" i="1"/>
  <c r="N2230" i="1"/>
  <c r="M2230" i="1"/>
  <c r="K2295" i="1"/>
  <c r="K2351" i="1"/>
  <c r="P2392" i="1"/>
  <c r="K2400" i="1"/>
  <c r="L2400" i="1"/>
  <c r="M2533" i="1"/>
  <c r="R2540" i="1"/>
  <c r="P2540" i="1"/>
  <c r="P2567" i="1"/>
  <c r="M2663" i="1"/>
  <c r="R2663" i="1" s="1"/>
  <c r="N2663" i="1"/>
  <c r="K2697" i="1"/>
  <c r="K2702" i="1"/>
  <c r="K2755" i="1"/>
  <c r="P2844" i="1"/>
  <c r="N2859" i="1"/>
  <c r="M2859" i="1"/>
  <c r="K2859" i="1"/>
  <c r="L2919" i="1"/>
  <c r="M3016" i="1"/>
  <c r="L3079" i="1"/>
  <c r="L3259" i="1"/>
  <c r="L3277" i="1"/>
  <c r="N3283" i="1"/>
  <c r="M3283" i="1"/>
  <c r="L3283" i="1"/>
  <c r="K3283" i="1"/>
  <c r="K3547" i="1"/>
  <c r="P1903" i="1"/>
  <c r="L1927" i="1"/>
  <c r="K1932" i="1"/>
  <c r="K1934" i="1"/>
  <c r="K2021" i="1"/>
  <c r="K2026" i="1"/>
  <c r="L2029" i="1"/>
  <c r="K2054" i="1"/>
  <c r="P2081" i="1"/>
  <c r="L2086" i="1"/>
  <c r="M2096" i="1"/>
  <c r="K2113" i="1"/>
  <c r="N2143" i="1"/>
  <c r="K2148" i="1"/>
  <c r="N2166" i="1"/>
  <c r="N2200" i="1"/>
  <c r="N2222" i="1"/>
  <c r="K2230" i="1"/>
  <c r="N2264" i="1"/>
  <c r="R2266" i="1"/>
  <c r="R2268" i="1"/>
  <c r="L2295" i="1"/>
  <c r="K2308" i="1"/>
  <c r="N2336" i="1"/>
  <c r="K2336" i="1"/>
  <c r="M2351" i="1"/>
  <c r="P2351" i="1" s="1"/>
  <c r="K2365" i="1"/>
  <c r="K2377" i="1"/>
  <c r="M2400" i="1"/>
  <c r="R2400" i="1" s="1"/>
  <c r="K2431" i="1"/>
  <c r="R2433" i="1"/>
  <c r="N2438" i="1"/>
  <c r="K2445" i="1"/>
  <c r="M2495" i="1"/>
  <c r="K2500" i="1"/>
  <c r="L2508" i="1"/>
  <c r="M2508" i="1"/>
  <c r="K2573" i="1"/>
  <c r="N2576" i="1"/>
  <c r="L2576" i="1"/>
  <c r="L2655" i="1"/>
  <c r="N2655" i="1"/>
  <c r="K2663" i="1"/>
  <c r="R2676" i="1"/>
  <c r="M2679" i="1"/>
  <c r="L2697" i="1"/>
  <c r="K2737" i="1"/>
  <c r="L2750" i="1"/>
  <c r="L2755" i="1"/>
  <c r="K2786" i="1"/>
  <c r="L2786" i="1"/>
  <c r="N2792" i="1"/>
  <c r="R2819" i="1"/>
  <c r="M2919" i="1"/>
  <c r="P2959" i="1"/>
  <c r="R2999" i="1"/>
  <c r="L3019" i="1"/>
  <c r="P3227" i="1"/>
  <c r="M3277" i="1"/>
  <c r="P3277" i="1" s="1"/>
  <c r="L3280" i="1"/>
  <c r="N3280" i="1"/>
  <c r="N3449" i="1"/>
  <c r="P3467" i="1"/>
  <c r="L3547" i="1"/>
  <c r="K1725" i="1"/>
  <c r="N1734" i="1"/>
  <c r="L1734" i="1"/>
  <c r="L1875" i="1"/>
  <c r="K1875" i="1"/>
  <c r="N1927" i="1"/>
  <c r="L1934" i="1"/>
  <c r="K2005" i="1"/>
  <c r="M2021" i="1"/>
  <c r="M2026" i="1"/>
  <c r="M2029" i="1"/>
  <c r="K2044" i="1"/>
  <c r="L2054" i="1"/>
  <c r="R2066" i="1"/>
  <c r="K2081" i="1"/>
  <c r="M2086" i="1"/>
  <c r="N2096" i="1"/>
  <c r="N2113" i="1"/>
  <c r="M2128" i="1"/>
  <c r="L2128" i="1"/>
  <c r="L2148" i="1"/>
  <c r="P2245" i="1"/>
  <c r="R2264" i="1"/>
  <c r="N2308" i="1"/>
  <c r="P2333" i="1"/>
  <c r="N2351" i="1"/>
  <c r="P2358" i="1"/>
  <c r="R2360" i="1"/>
  <c r="L2365" i="1"/>
  <c r="P2367" i="1"/>
  <c r="M2377" i="1"/>
  <c r="R2377" i="1" s="1"/>
  <c r="R2392" i="1"/>
  <c r="K2395" i="1"/>
  <c r="M2395" i="1"/>
  <c r="R2395" i="1" s="1"/>
  <c r="N2400" i="1"/>
  <c r="K2429" i="1"/>
  <c r="M2431" i="1"/>
  <c r="P2433" i="1"/>
  <c r="P2438" i="1"/>
  <c r="M2445" i="1"/>
  <c r="L2483" i="1"/>
  <c r="N2483" i="1"/>
  <c r="L2500" i="1"/>
  <c r="N2508" i="1"/>
  <c r="K2565" i="1"/>
  <c r="K2576" i="1"/>
  <c r="R2594" i="1"/>
  <c r="P2594" i="1"/>
  <c r="N2614" i="1"/>
  <c r="K2614" i="1"/>
  <c r="K2655" i="1"/>
  <c r="L2663" i="1"/>
  <c r="R2697" i="1"/>
  <c r="L2737" i="1"/>
  <c r="M2750" i="1"/>
  <c r="P2750" i="1" s="1"/>
  <c r="M2755" i="1"/>
  <c r="R2798" i="1"/>
  <c r="P2798" i="1"/>
  <c r="L2850" i="1"/>
  <c r="K2850" i="1"/>
  <c r="K2856" i="1"/>
  <c r="N2856" i="1"/>
  <c r="N2939" i="1"/>
  <c r="K2939" i="1"/>
  <c r="L3040" i="1"/>
  <c r="M3040" i="1"/>
  <c r="N3040" i="1"/>
  <c r="L3065" i="1"/>
  <c r="M3065" i="1"/>
  <c r="R3065" i="1" s="1"/>
  <c r="P3076" i="1"/>
  <c r="L3225" i="1"/>
  <c r="M3225" i="1"/>
  <c r="P3225" i="1" s="1"/>
  <c r="M3242" i="1"/>
  <c r="P3242" i="1" s="1"/>
  <c r="L3242" i="1"/>
  <c r="N3277" i="1"/>
  <c r="M3280" i="1"/>
  <c r="N3435" i="1"/>
  <c r="K3435" i="1"/>
  <c r="P3910" i="1"/>
  <c r="K3937" i="1"/>
  <c r="N3937" i="1"/>
  <c r="M3937" i="1"/>
  <c r="R3937" i="1" s="1"/>
  <c r="N3735" i="1"/>
  <c r="K3735" i="1"/>
  <c r="P2194" i="1"/>
  <c r="R2291" i="1"/>
  <c r="R2409" i="1"/>
  <c r="M2461" i="1"/>
  <c r="L2461" i="1"/>
  <c r="R2514" i="1"/>
  <c r="P2689" i="1"/>
  <c r="L2798" i="1"/>
  <c r="N2798" i="1"/>
  <c r="P2895" i="1"/>
  <c r="N3041" i="1"/>
  <c r="M3041" i="1"/>
  <c r="K3041" i="1"/>
  <c r="L3041" i="1"/>
  <c r="N3165" i="1"/>
  <c r="M3165" i="1"/>
  <c r="R3165" i="1" s="1"/>
  <c r="M3863" i="1"/>
  <c r="K3863" i="1"/>
  <c r="P3962" i="1"/>
  <c r="R3962" i="1"/>
  <c r="N3460" i="1"/>
  <c r="M3460" i="1"/>
  <c r="P3460" i="1" s="1"/>
  <c r="L3460" i="1"/>
  <c r="N3472" i="1"/>
  <c r="M3472" i="1"/>
  <c r="R3472" i="1" s="1"/>
  <c r="L3472" i="1"/>
  <c r="N3741" i="1"/>
  <c r="M3741" i="1"/>
  <c r="R3741" i="1" s="1"/>
  <c r="K3800" i="1"/>
  <c r="M3800" i="1"/>
  <c r="M4094" i="1"/>
  <c r="L4094" i="1"/>
  <c r="K4094" i="1"/>
  <c r="K4097" i="1"/>
  <c r="L4097" i="1"/>
  <c r="M4097" i="1"/>
  <c r="P4105" i="1"/>
  <c r="L3882" i="1"/>
  <c r="M3882" i="1"/>
  <c r="R3882" i="1" s="1"/>
  <c r="N4132" i="1"/>
  <c r="M4132" i="1"/>
  <c r="R2764" i="1"/>
  <c r="P2764" i="1"/>
  <c r="M2901" i="1"/>
  <c r="P2901" i="1" s="1"/>
  <c r="L2901" i="1"/>
  <c r="P2995" i="1"/>
  <c r="N3010" i="1"/>
  <c r="M3010" i="1"/>
  <c r="P3010" i="1" s="1"/>
  <c r="K3010" i="1"/>
  <c r="M3018" i="1"/>
  <c r="N3018" i="1"/>
  <c r="M3199" i="1"/>
  <c r="R3199" i="1" s="1"/>
  <c r="K3199" i="1"/>
  <c r="M3218" i="1"/>
  <c r="N3218" i="1"/>
  <c r="K3218" i="1"/>
  <c r="N3258" i="1"/>
  <c r="K3258" i="1"/>
  <c r="N3800" i="1"/>
  <c r="K3882" i="1"/>
  <c r="R4116" i="1"/>
  <c r="R4124" i="1"/>
  <c r="L4199" i="1"/>
  <c r="M4199" i="1"/>
  <c r="N4199" i="1"/>
  <c r="L4219" i="1"/>
  <c r="N4219" i="1"/>
  <c r="M4219" i="1"/>
  <c r="K4219" i="1"/>
  <c r="K2700" i="1"/>
  <c r="M2700" i="1"/>
  <c r="R2700" i="1" s="1"/>
  <c r="M2722" i="1"/>
  <c r="L2722" i="1"/>
  <c r="K2722" i="1"/>
  <c r="P2840" i="1"/>
  <c r="P2876" i="1"/>
  <c r="L2910" i="1"/>
  <c r="K2910" i="1"/>
  <c r="L2976" i="1"/>
  <c r="M2976" i="1"/>
  <c r="N2976" i="1"/>
  <c r="K3174" i="1"/>
  <c r="M3174" i="1"/>
  <c r="R3174" i="1" s="1"/>
  <c r="N3174" i="1"/>
  <c r="M3497" i="1"/>
  <c r="P3497" i="1" s="1"/>
  <c r="N3497" i="1"/>
  <c r="K3497" i="1"/>
  <c r="N3882" i="1"/>
  <c r="P4108" i="1"/>
  <c r="R4199" i="1"/>
  <c r="P4199" i="1"/>
  <c r="P2499" i="1"/>
  <c r="M2616" i="1"/>
  <c r="N2616" i="1"/>
  <c r="M2648" i="1"/>
  <c r="R2648" i="1" s="1"/>
  <c r="K2648" i="1"/>
  <c r="K2676" i="1"/>
  <c r="K2693" i="1"/>
  <c r="K2695" i="1"/>
  <c r="L2700" i="1"/>
  <c r="N2722" i="1"/>
  <c r="M2806" i="1"/>
  <c r="L2806" i="1"/>
  <c r="K2806" i="1"/>
  <c r="K2816" i="1"/>
  <c r="R2843" i="1"/>
  <c r="K2854" i="1"/>
  <c r="L2854" i="1"/>
  <c r="K2860" i="1"/>
  <c r="N2890" i="1"/>
  <c r="M2890" i="1"/>
  <c r="L2890" i="1"/>
  <c r="K2890" i="1"/>
  <c r="L2896" i="1"/>
  <c r="K2896" i="1"/>
  <c r="M2910" i="1"/>
  <c r="R2910" i="1" s="1"/>
  <c r="K2934" i="1"/>
  <c r="L2940" i="1"/>
  <c r="M2940" i="1"/>
  <c r="N2967" i="1"/>
  <c r="L3174" i="1"/>
  <c r="N3249" i="1"/>
  <c r="M3249" i="1"/>
  <c r="R3249" i="1" s="1"/>
  <c r="K3249" i="1"/>
  <c r="K3432" i="1"/>
  <c r="K3443" i="1"/>
  <c r="L3497" i="1"/>
  <c r="R3683" i="1"/>
  <c r="N3767" i="1"/>
  <c r="K3767" i="1"/>
  <c r="N3818" i="1"/>
  <c r="K3818" i="1"/>
  <c r="L3867" i="1"/>
  <c r="K3870" i="1"/>
  <c r="L3870" i="1"/>
  <c r="N3870" i="1"/>
  <c r="P4089" i="1"/>
  <c r="L2444" i="1"/>
  <c r="M2444" i="1"/>
  <c r="R2444" i="1" s="1"/>
  <c r="M2472" i="1"/>
  <c r="L2497" i="1"/>
  <c r="L2507" i="1"/>
  <c r="M2531" i="1"/>
  <c r="R2531" i="1" s="1"/>
  <c r="R2538" i="1"/>
  <c r="N2569" i="1"/>
  <c r="L2569" i="1"/>
  <c r="K2589" i="1"/>
  <c r="K2616" i="1"/>
  <c r="K2629" i="1"/>
  <c r="K2637" i="1"/>
  <c r="M2637" i="1"/>
  <c r="L2648" i="1"/>
  <c r="M2676" i="1"/>
  <c r="L2693" i="1"/>
  <c r="N2700" i="1"/>
  <c r="R2717" i="1"/>
  <c r="P2717" i="1"/>
  <c r="N2728" i="1"/>
  <c r="M2728" i="1"/>
  <c r="N2806" i="1"/>
  <c r="P2814" i="1"/>
  <c r="M2816" i="1"/>
  <c r="P2843" i="1"/>
  <c r="M2854" i="1"/>
  <c r="P2854" i="1" s="1"/>
  <c r="M2860" i="1"/>
  <c r="M2896" i="1"/>
  <c r="R2896" i="1" s="1"/>
  <c r="N2910" i="1"/>
  <c r="R2918" i="1"/>
  <c r="L2934" i="1"/>
  <c r="K2940" i="1"/>
  <c r="N2951" i="1"/>
  <c r="M2951" i="1"/>
  <c r="N2957" i="1"/>
  <c r="K2957" i="1"/>
  <c r="K3013" i="1"/>
  <c r="K3045" i="1"/>
  <c r="K3185" i="1"/>
  <c r="L3352" i="1"/>
  <c r="N3352" i="1"/>
  <c r="M3429" i="1"/>
  <c r="R3429" i="1" s="1"/>
  <c r="M3455" i="1"/>
  <c r="R3455" i="1" s="1"/>
  <c r="L3455" i="1"/>
  <c r="R3529" i="1"/>
  <c r="M3870" i="1"/>
  <c r="P3870" i="1" s="1"/>
  <c r="P1868" i="1"/>
  <c r="P2214" i="1"/>
  <c r="K2396" i="1"/>
  <c r="K2418" i="1"/>
  <c r="K2444" i="1"/>
  <c r="N2472" i="1"/>
  <c r="M2497" i="1"/>
  <c r="P2497" i="1" s="1"/>
  <c r="M2507" i="1"/>
  <c r="P2538" i="1"/>
  <c r="K2569" i="1"/>
  <c r="K2600" i="1"/>
  <c r="L2611" i="1"/>
  <c r="L2616" i="1"/>
  <c r="L2629" i="1"/>
  <c r="L2637" i="1"/>
  <c r="N2648" i="1"/>
  <c r="L2671" i="1"/>
  <c r="N2676" i="1"/>
  <c r="N2698" i="1"/>
  <c r="K2698" i="1"/>
  <c r="K2720" i="1"/>
  <c r="N2720" i="1"/>
  <c r="L2778" i="1"/>
  <c r="L2781" i="1"/>
  <c r="K2814" i="1"/>
  <c r="N2816" i="1"/>
  <c r="K2819" i="1"/>
  <c r="R2824" i="1"/>
  <c r="P2824" i="1"/>
  <c r="N2854" i="1"/>
  <c r="N2860" i="1"/>
  <c r="N2896" i="1"/>
  <c r="P2910" i="1"/>
  <c r="P2918" i="1"/>
  <c r="N2940" i="1"/>
  <c r="K2951" i="1"/>
  <c r="K3075" i="1"/>
  <c r="R3091" i="1"/>
  <c r="K3094" i="1"/>
  <c r="L3131" i="1"/>
  <c r="M3166" i="1"/>
  <c r="K3166" i="1"/>
  <c r="K3224" i="1"/>
  <c r="L3224" i="1"/>
  <c r="N3224" i="1"/>
  <c r="K3352" i="1"/>
  <c r="R3491" i="1"/>
  <c r="N3500" i="1"/>
  <c r="K3500" i="1"/>
  <c r="M3500" i="1"/>
  <c r="P3500" i="1" s="1"/>
  <c r="R3770" i="1"/>
  <c r="N3792" i="1"/>
  <c r="K3792" i="1"/>
  <c r="K4002" i="1"/>
  <c r="N4002" i="1"/>
  <c r="R4344" i="1"/>
  <c r="R4483" i="1"/>
  <c r="M4516" i="1"/>
  <c r="R4516" i="1" s="1"/>
  <c r="N4516" i="1"/>
  <c r="L4516" i="1"/>
  <c r="N4545" i="1"/>
  <c r="M4545" i="1"/>
  <c r="N4153" i="1"/>
  <c r="M4153" i="1"/>
  <c r="R4153" i="1" s="1"/>
  <c r="L4153" i="1"/>
  <c r="K4196" i="1"/>
  <c r="K4246" i="1"/>
  <c r="N4246" i="1"/>
  <c r="M4246" i="1"/>
  <c r="R4246" i="1" s="1"/>
  <c r="L4246" i="1"/>
  <c r="R4098" i="1"/>
  <c r="K4176" i="1"/>
  <c r="N4176" i="1"/>
  <c r="L4176" i="1"/>
  <c r="L4179" i="1"/>
  <c r="N4179" i="1"/>
  <c r="M4179" i="1"/>
  <c r="P4179" i="1" s="1"/>
  <c r="K4179" i="1"/>
  <c r="K4202" i="1"/>
  <c r="N4202" i="1"/>
  <c r="M4202" i="1"/>
  <c r="L4202" i="1"/>
  <c r="P4219" i="1"/>
  <c r="K4342" i="1"/>
  <c r="N4342" i="1"/>
  <c r="M4342" i="1"/>
  <c r="P4342" i="1" s="1"/>
  <c r="M4531" i="1"/>
  <c r="L4531" i="1"/>
  <c r="P2585" i="1"/>
  <c r="P2733" i="1"/>
  <c r="L2771" i="1"/>
  <c r="M2771" i="1"/>
  <c r="K2771" i="1"/>
  <c r="N2839" i="1"/>
  <c r="K2839" i="1"/>
  <c r="N2979" i="1"/>
  <c r="K2979" i="1"/>
  <c r="N3120" i="1"/>
  <c r="M3120" i="1"/>
  <c r="R3120" i="1" s="1"/>
  <c r="P3140" i="1"/>
  <c r="L3446" i="1"/>
  <c r="K3446" i="1"/>
  <c r="K3855" i="1"/>
  <c r="N3855" i="1"/>
  <c r="R4020" i="1"/>
  <c r="K4107" i="1"/>
  <c r="L4107" i="1"/>
  <c r="N4107" i="1"/>
  <c r="M4107" i="1"/>
  <c r="M4176" i="1"/>
  <c r="L4342" i="1"/>
  <c r="N4531" i="1"/>
  <c r="M3777" i="1"/>
  <c r="K3777" i="1"/>
  <c r="L3801" i="1"/>
  <c r="M3801" i="1"/>
  <c r="K3938" i="1"/>
  <c r="L3938" i="1"/>
  <c r="R4006" i="1"/>
  <c r="K4079" i="1"/>
  <c r="N4079" i="1"/>
  <c r="M4079" i="1"/>
  <c r="L4079" i="1"/>
  <c r="P4101" i="1"/>
  <c r="K4185" i="1"/>
  <c r="N4185" i="1"/>
  <c r="N3685" i="1"/>
  <c r="K3685" i="1"/>
  <c r="L3777" i="1"/>
  <c r="N3903" i="1"/>
  <c r="M3903" i="1"/>
  <c r="P3903" i="1" s="1"/>
  <c r="L3903" i="1"/>
  <c r="R3917" i="1"/>
  <c r="P3917" i="1"/>
  <c r="L4015" i="1"/>
  <c r="M4015" i="1"/>
  <c r="R2858" i="1"/>
  <c r="M2941" i="1"/>
  <c r="N2941" i="1"/>
  <c r="K2941" i="1"/>
  <c r="P2990" i="1"/>
  <c r="N3035" i="1"/>
  <c r="K3035" i="1"/>
  <c r="P3074" i="1"/>
  <c r="P3120" i="1"/>
  <c r="M3219" i="1"/>
  <c r="L3219" i="1"/>
  <c r="P3258" i="1"/>
  <c r="R3378" i="1"/>
  <c r="K3489" i="1"/>
  <c r="N3489" i="1"/>
  <c r="M3489" i="1"/>
  <c r="P3489" i="1" s="1"/>
  <c r="M3553" i="1"/>
  <c r="R3553" i="1" s="1"/>
  <c r="K3553" i="1"/>
  <c r="N3777" i="1"/>
  <c r="K3903" i="1"/>
  <c r="N3998" i="1"/>
  <c r="M4001" i="1"/>
  <c r="L4001" i="1"/>
  <c r="K4001" i="1"/>
  <c r="N4001" i="1"/>
  <c r="N4015" i="1"/>
  <c r="N4475" i="1"/>
  <c r="K4475" i="1"/>
  <c r="N2774" i="1"/>
  <c r="M2774" i="1"/>
  <c r="K2799" i="1"/>
  <c r="M2799" i="1"/>
  <c r="L3055" i="1"/>
  <c r="M3055" i="1"/>
  <c r="K3055" i="1"/>
  <c r="L3090" i="1"/>
  <c r="N3090" i="1"/>
  <c r="K3090" i="1"/>
  <c r="M3138" i="1"/>
  <c r="P3138" i="1" s="1"/>
  <c r="K3138" i="1"/>
  <c r="M3282" i="1"/>
  <c r="N3282" i="1"/>
  <c r="L3282" i="1"/>
  <c r="K3282" i="1"/>
  <c r="K3548" i="1"/>
  <c r="L3548" i="1"/>
  <c r="L3654" i="1"/>
  <c r="N3654" i="1"/>
  <c r="M3654" i="1"/>
  <c r="R3654" i="1" s="1"/>
  <c r="P3673" i="1"/>
  <c r="R3673" i="1"/>
  <c r="K3990" i="1"/>
  <c r="N3990" i="1"/>
  <c r="N3996" i="1"/>
  <c r="K3996" i="1"/>
  <c r="P4044" i="1"/>
  <c r="K4296" i="1"/>
  <c r="N4296" i="1"/>
  <c r="M4296" i="1"/>
  <c r="L4296" i="1"/>
  <c r="K2774" i="1"/>
  <c r="L2799" i="1"/>
  <c r="R2993" i="1"/>
  <c r="P2993" i="1"/>
  <c r="K3004" i="1"/>
  <c r="N3012" i="1"/>
  <c r="P3035" i="1"/>
  <c r="N3055" i="1"/>
  <c r="K3061" i="1"/>
  <c r="K3069" i="1"/>
  <c r="M3069" i="1"/>
  <c r="R3069" i="1" s="1"/>
  <c r="L3069" i="1"/>
  <c r="M3090" i="1"/>
  <c r="R3090" i="1" s="1"/>
  <c r="R3126" i="1"/>
  <c r="P3126" i="1"/>
  <c r="P3270" i="1"/>
  <c r="K3365" i="1"/>
  <c r="K3373" i="1"/>
  <c r="N3427" i="1"/>
  <c r="M3427" i="1"/>
  <c r="L3427" i="1"/>
  <c r="K3427" i="1"/>
  <c r="K3546" i="1"/>
  <c r="M3548" i="1"/>
  <c r="N3616" i="1"/>
  <c r="M3616" i="1"/>
  <c r="K3654" i="1"/>
  <c r="P3726" i="1"/>
  <c r="M3749" i="1"/>
  <c r="R3749" i="1" s="1"/>
  <c r="L3749" i="1"/>
  <c r="K3749" i="1"/>
  <c r="N3749" i="1"/>
  <c r="L3990" i="1"/>
  <c r="N3993" i="1"/>
  <c r="K3993" i="1"/>
  <c r="L3996" i="1"/>
  <c r="N4206" i="1"/>
  <c r="M4206" i="1"/>
  <c r="L4206" i="1"/>
  <c r="K4206" i="1"/>
  <c r="R4241" i="1"/>
  <c r="P4241" i="1"/>
  <c r="L3004" i="1"/>
  <c r="L3061" i="1"/>
  <c r="N3256" i="1"/>
  <c r="M3256" i="1"/>
  <c r="R3314" i="1"/>
  <c r="L3546" i="1"/>
  <c r="N3548" i="1"/>
  <c r="P3816" i="1"/>
  <c r="K3886" i="1"/>
  <c r="N3886" i="1"/>
  <c r="L3886" i="1"/>
  <c r="M3990" i="1"/>
  <c r="R3990" i="1" s="1"/>
  <c r="M3996" i="1"/>
  <c r="P3996" i="1" s="1"/>
  <c r="L4168" i="1"/>
  <c r="N4168" i="1"/>
  <c r="N4174" i="1"/>
  <c r="K4174" i="1"/>
  <c r="L4174" i="1"/>
  <c r="R2574" i="1"/>
  <c r="K2689" i="1"/>
  <c r="M2689" i="1"/>
  <c r="R2742" i="1"/>
  <c r="M2811" i="1"/>
  <c r="K2999" i="1"/>
  <c r="M3004" i="1"/>
  <c r="R3004" i="1" s="1"/>
  <c r="R3035" i="1"/>
  <c r="N3061" i="1"/>
  <c r="N3101" i="1"/>
  <c r="L3101" i="1"/>
  <c r="K3101" i="1"/>
  <c r="R3230" i="1"/>
  <c r="R3244" i="1"/>
  <c r="M3311" i="1"/>
  <c r="P3311" i="1" s="1"/>
  <c r="L3317" i="1"/>
  <c r="P3328" i="1"/>
  <c r="L3342" i="1"/>
  <c r="K3342" i="1"/>
  <c r="M3342" i="1"/>
  <c r="P3342" i="1" s="1"/>
  <c r="L3351" i="1"/>
  <c r="K3357" i="1"/>
  <c r="N3390" i="1"/>
  <c r="L3390" i="1"/>
  <c r="K3390" i="1"/>
  <c r="R3556" i="1"/>
  <c r="L3581" i="1"/>
  <c r="K3755" i="1"/>
  <c r="N3862" i="1"/>
  <c r="K3862" i="1"/>
  <c r="M3886" i="1"/>
  <c r="R3886" i="1" s="1"/>
  <c r="N3918" i="1"/>
  <c r="M3918" i="1"/>
  <c r="L3918" i="1"/>
  <c r="K3918" i="1"/>
  <c r="M3973" i="1"/>
  <c r="P4027" i="1"/>
  <c r="R4027" i="1"/>
  <c r="K4168" i="1"/>
  <c r="M4174" i="1"/>
  <c r="R4174" i="1" s="1"/>
  <c r="P4177" i="1"/>
  <c r="N4186" i="1"/>
  <c r="L4186" i="1"/>
  <c r="K4290" i="1"/>
  <c r="N4290" i="1"/>
  <c r="M4290" i="1"/>
  <c r="L4290" i="1"/>
  <c r="N3111" i="1"/>
  <c r="K3111" i="1"/>
  <c r="M3227" i="1"/>
  <c r="R3227" i="1" s="1"/>
  <c r="L3227" i="1"/>
  <c r="N3340" i="1"/>
  <c r="M3340" i="1"/>
  <c r="L3349" i="1"/>
  <c r="N3349" i="1"/>
  <c r="M3349" i="1"/>
  <c r="P3349" i="1" s="1"/>
  <c r="M3385" i="1"/>
  <c r="R3385" i="1" s="1"/>
  <c r="N3385" i="1"/>
  <c r="P3390" i="1"/>
  <c r="N3430" i="1"/>
  <c r="L3430" i="1"/>
  <c r="L3441" i="1"/>
  <c r="N3441" i="1"/>
  <c r="P3512" i="1"/>
  <c r="R3512" i="1"/>
  <c r="N3691" i="1"/>
  <c r="K3691" i="1"/>
  <c r="L3705" i="1"/>
  <c r="K3705" i="1"/>
  <c r="N3705" i="1"/>
  <c r="M3705" i="1"/>
  <c r="R3705" i="1" s="1"/>
  <c r="M3729" i="1"/>
  <c r="N3729" i="1"/>
  <c r="K3729" i="1"/>
  <c r="P3740" i="1"/>
  <c r="N3842" i="1"/>
  <c r="L3842" i="1"/>
  <c r="M3842" i="1"/>
  <c r="R3842" i="1" s="1"/>
  <c r="K3842" i="1"/>
  <c r="K3985" i="1"/>
  <c r="N3985" i="1"/>
  <c r="N4086" i="1"/>
  <c r="L4086" i="1"/>
  <c r="R4265" i="1"/>
  <c r="P4265" i="1"/>
  <c r="N4304" i="1"/>
  <c r="M4304" i="1"/>
  <c r="L4304" i="1"/>
  <c r="K4304" i="1"/>
  <c r="R4379" i="1"/>
  <c r="P4379" i="1"/>
  <c r="N3180" i="1"/>
  <c r="M3180" i="1"/>
  <c r="R3180" i="1" s="1"/>
  <c r="K3245" i="1"/>
  <c r="N3245" i="1"/>
  <c r="M3245" i="1"/>
  <c r="L3245" i="1"/>
  <c r="P3273" i="1"/>
  <c r="R3422" i="1"/>
  <c r="R3489" i="1"/>
  <c r="N3503" i="1"/>
  <c r="M3503" i="1"/>
  <c r="L3644" i="1"/>
  <c r="M3644" i="1"/>
  <c r="K3644" i="1"/>
  <c r="L3661" i="1"/>
  <c r="K3661" i="1"/>
  <c r="M3661" i="1"/>
  <c r="P3661" i="1" s="1"/>
  <c r="M3750" i="1"/>
  <c r="N3750" i="1"/>
  <c r="L3750" i="1"/>
  <c r="K3840" i="1"/>
  <c r="N3840" i="1"/>
  <c r="M3840" i="1"/>
  <c r="L3840" i="1"/>
  <c r="N3846" i="1"/>
  <c r="L3846" i="1"/>
  <c r="P4207" i="1"/>
  <c r="R4207" i="1"/>
  <c r="K4272" i="1"/>
  <c r="N4272" i="1"/>
  <c r="R2634" i="1"/>
  <c r="L2888" i="1"/>
  <c r="K2888" i="1"/>
  <c r="R2914" i="1"/>
  <c r="M3158" i="1"/>
  <c r="P3158" i="1" s="1"/>
  <c r="L3158" i="1"/>
  <c r="K3180" i="1"/>
  <c r="R3201" i="1"/>
  <c r="R3259" i="1"/>
  <c r="L3294" i="1"/>
  <c r="N3294" i="1"/>
  <c r="M3294" i="1"/>
  <c r="R3294" i="1" s="1"/>
  <c r="K3465" i="1"/>
  <c r="K3503" i="1"/>
  <c r="K3527" i="1"/>
  <c r="N3527" i="1"/>
  <c r="R3534" i="1"/>
  <c r="N3644" i="1"/>
  <c r="N3661" i="1"/>
  <c r="P3736" i="1"/>
  <c r="R3736" i="1"/>
  <c r="K3750" i="1"/>
  <c r="K3846" i="1"/>
  <c r="M3876" i="1"/>
  <c r="L3876" i="1"/>
  <c r="K3876" i="1"/>
  <c r="P4141" i="1"/>
  <c r="R4141" i="1"/>
  <c r="L4204" i="1"/>
  <c r="N4204" i="1"/>
  <c r="K4284" i="1"/>
  <c r="N4284" i="1"/>
  <c r="N3409" i="1"/>
  <c r="M3409" i="1"/>
  <c r="L3409" i="1"/>
  <c r="K3454" i="1"/>
  <c r="N3454" i="1"/>
  <c r="P3600" i="1"/>
  <c r="R3600" i="1"/>
  <c r="M3621" i="1"/>
  <c r="K3621" i="1"/>
  <c r="L3664" i="1"/>
  <c r="N3664" i="1"/>
  <c r="M3664" i="1"/>
  <c r="P4031" i="1"/>
  <c r="R4031" i="1"/>
  <c r="M4201" i="1"/>
  <c r="N4201" i="1"/>
  <c r="R3158" i="1"/>
  <c r="R3223" i="1"/>
  <c r="P3223" i="1"/>
  <c r="K3314" i="1"/>
  <c r="L3314" i="1"/>
  <c r="P3362" i="1"/>
  <c r="L3378" i="1"/>
  <c r="M3398" i="1"/>
  <c r="K3409" i="1"/>
  <c r="M3451" i="1"/>
  <c r="R3451" i="1" s="1"/>
  <c r="M3474" i="1"/>
  <c r="L3621" i="1"/>
  <c r="K3664" i="1"/>
  <c r="K3923" i="1"/>
  <c r="M3923" i="1"/>
  <c r="N3923" i="1"/>
  <c r="L3923" i="1"/>
  <c r="L4006" i="1"/>
  <c r="L4012" i="1"/>
  <c r="K4023" i="1"/>
  <c r="N4023" i="1"/>
  <c r="K4073" i="1"/>
  <c r="P4201" i="1"/>
  <c r="R4201" i="1"/>
  <c r="M4284" i="1"/>
  <c r="P4284" i="1" s="1"/>
  <c r="L3252" i="1"/>
  <c r="N3252" i="1"/>
  <c r="K3255" i="1"/>
  <c r="M3255" i="1"/>
  <c r="R3255" i="1" s="1"/>
  <c r="L3255" i="1"/>
  <c r="R3271" i="1"/>
  <c r="P3298" i="1"/>
  <c r="M3329" i="1"/>
  <c r="R3329" i="1" s="1"/>
  <c r="N3329" i="1"/>
  <c r="R3388" i="1"/>
  <c r="R3402" i="1"/>
  <c r="L3416" i="1"/>
  <c r="N3416" i="1"/>
  <c r="L3438" i="1"/>
  <c r="K3438" i="1"/>
  <c r="R3500" i="1"/>
  <c r="P3551" i="1"/>
  <c r="N3712" i="1"/>
  <c r="L3712" i="1"/>
  <c r="R3919" i="1"/>
  <c r="K4112" i="1"/>
  <c r="M4112" i="1"/>
  <c r="R4112" i="1" s="1"/>
  <c r="K4117" i="1"/>
  <c r="M4117" i="1"/>
  <c r="R4117" i="1" s="1"/>
  <c r="N4117" i="1"/>
  <c r="N4155" i="1"/>
  <c r="M4155" i="1"/>
  <c r="R4155" i="1" s="1"/>
  <c r="R4224" i="1"/>
  <c r="K4230" i="1"/>
  <c r="N4230" i="1"/>
  <c r="N4236" i="1"/>
  <c r="M4236" i="1"/>
  <c r="R4236" i="1" s="1"/>
  <c r="L4236" i="1"/>
  <c r="K4236" i="1"/>
  <c r="N4299" i="1"/>
  <c r="M4299" i="1"/>
  <c r="L4299" i="1"/>
  <c r="K4299" i="1"/>
  <c r="N4369" i="1"/>
  <c r="K4369" i="1"/>
  <c r="P2960" i="1"/>
  <c r="P3275" i="1"/>
  <c r="R3291" i="1"/>
  <c r="R3376" i="1"/>
  <c r="M3384" i="1"/>
  <c r="R3384" i="1" s="1"/>
  <c r="K3384" i="1"/>
  <c r="L3384" i="1"/>
  <c r="N3496" i="1"/>
  <c r="M3496" i="1"/>
  <c r="L3496" i="1"/>
  <c r="K3496" i="1"/>
  <c r="N3588" i="1"/>
  <c r="M3588" i="1"/>
  <c r="P3588" i="1" s="1"/>
  <c r="K3588" i="1"/>
  <c r="L3628" i="1"/>
  <c r="M3628" i="1"/>
  <c r="K3628" i="1"/>
  <c r="R3755" i="1"/>
  <c r="M3766" i="1"/>
  <c r="K3766" i="1"/>
  <c r="R3857" i="1"/>
  <c r="N4064" i="1"/>
  <c r="M4064" i="1"/>
  <c r="N4211" i="1"/>
  <c r="M4211" i="1"/>
  <c r="L4211" i="1"/>
  <c r="K3537" i="1"/>
  <c r="N3537" i="1"/>
  <c r="M3537" i="1"/>
  <c r="R3537" i="1" s="1"/>
  <c r="K3574" i="1"/>
  <c r="N3574" i="1"/>
  <c r="M3574" i="1"/>
  <c r="L3620" i="1"/>
  <c r="K3620" i="1"/>
  <c r="N3631" i="1"/>
  <c r="L3631" i="1"/>
  <c r="M3631" i="1"/>
  <c r="P3631" i="1" s="1"/>
  <c r="K3631" i="1"/>
  <c r="R3704" i="1"/>
  <c r="L3728" i="1"/>
  <c r="N3728" i="1"/>
  <c r="M3728" i="1"/>
  <c r="K3728" i="1"/>
  <c r="L3898" i="1"/>
  <c r="N3898" i="1"/>
  <c r="N3926" i="1"/>
  <c r="M3926" i="1"/>
  <c r="P3940" i="1"/>
  <c r="R3940" i="1"/>
  <c r="P4069" i="1"/>
  <c r="R4069" i="1"/>
  <c r="N4080" i="1"/>
  <c r="M4080" i="1"/>
  <c r="R4080" i="1" s="1"/>
  <c r="L4080" i="1"/>
  <c r="N4255" i="1"/>
  <c r="K4255" i="1"/>
  <c r="L4255" i="1"/>
  <c r="M4255" i="1"/>
  <c r="R4303" i="1"/>
  <c r="M4408" i="1"/>
  <c r="N4408" i="1"/>
  <c r="K4408" i="1"/>
  <c r="N4523" i="1"/>
  <c r="K4523" i="1"/>
  <c r="M4523" i="1"/>
  <c r="P4523" i="1" s="1"/>
  <c r="L4523" i="1"/>
  <c r="P3065" i="1"/>
  <c r="R3204" i="1"/>
  <c r="P3256" i="1"/>
  <c r="P3305" i="1"/>
  <c r="M3308" i="1"/>
  <c r="P3308" i="1" s="1"/>
  <c r="N3308" i="1"/>
  <c r="M3442" i="1"/>
  <c r="P3442" i="1" s="1"/>
  <c r="N3442" i="1"/>
  <c r="K3467" i="1"/>
  <c r="P3472" i="1"/>
  <c r="P3499" i="1"/>
  <c r="L3537" i="1"/>
  <c r="L3574" i="1"/>
  <c r="M3620" i="1"/>
  <c r="P3620" i="1" s="1"/>
  <c r="R3637" i="1"/>
  <c r="K3696" i="1"/>
  <c r="N3778" i="1"/>
  <c r="L3778" i="1"/>
  <c r="K3778" i="1"/>
  <c r="L3843" i="1"/>
  <c r="M3843" i="1"/>
  <c r="P3843" i="1" s="1"/>
  <c r="K3843" i="1"/>
  <c r="M3898" i="1"/>
  <c r="K3926" i="1"/>
  <c r="K4067" i="1"/>
  <c r="M4067" i="1"/>
  <c r="R4067" i="1" s="1"/>
  <c r="L4067" i="1"/>
  <c r="K4080" i="1"/>
  <c r="R4143" i="1"/>
  <c r="R4211" i="1"/>
  <c r="L4408" i="1"/>
  <c r="M4461" i="1"/>
  <c r="L4461" i="1"/>
  <c r="R4523" i="1"/>
  <c r="K2974" i="1"/>
  <c r="P3036" i="1"/>
  <c r="K3099" i="1"/>
  <c r="L3115" i="1"/>
  <c r="M3115" i="1"/>
  <c r="K3151" i="1"/>
  <c r="K3289" i="1"/>
  <c r="K3328" i="1"/>
  <c r="N3328" i="1"/>
  <c r="N3333" i="1"/>
  <c r="P3338" i="1"/>
  <c r="L3404" i="1"/>
  <c r="K3404" i="1"/>
  <c r="K3459" i="1"/>
  <c r="M3467" i="1"/>
  <c r="R3467" i="1" s="1"/>
  <c r="R3519" i="1"/>
  <c r="L3594" i="1"/>
  <c r="K3594" i="1"/>
  <c r="N3594" i="1"/>
  <c r="N3620" i="1"/>
  <c r="L3699" i="1"/>
  <c r="K3699" i="1"/>
  <c r="R3707" i="1"/>
  <c r="P3745" i="1"/>
  <c r="K3748" i="1"/>
  <c r="M3753" i="1"/>
  <c r="L3753" i="1"/>
  <c r="N3753" i="1"/>
  <c r="N3758" i="1"/>
  <c r="L3758" i="1"/>
  <c r="K3758" i="1"/>
  <c r="M3778" i="1"/>
  <c r="P3778" i="1" s="1"/>
  <c r="N3843" i="1"/>
  <c r="N3895" i="1"/>
  <c r="L3926" i="1"/>
  <c r="K3929" i="1"/>
  <c r="K4037" i="1"/>
  <c r="L4037" i="1"/>
  <c r="M4048" i="1"/>
  <c r="N4048" i="1"/>
  <c r="N4067" i="1"/>
  <c r="N4189" i="1"/>
  <c r="K4189" i="1"/>
  <c r="M4189" i="1"/>
  <c r="P4189" i="1" s="1"/>
  <c r="K4241" i="1"/>
  <c r="L4241" i="1"/>
  <c r="M4449" i="1"/>
  <c r="P4449" i="1" s="1"/>
  <c r="N4461" i="1"/>
  <c r="K4300" i="1"/>
  <c r="L4300" i="1"/>
  <c r="N4300" i="1"/>
  <c r="M4300" i="1"/>
  <c r="R4300" i="1" s="1"/>
  <c r="P4454" i="1"/>
  <c r="N4478" i="1"/>
  <c r="M4478" i="1"/>
  <c r="R3094" i="1"/>
  <c r="P3309" i="1"/>
  <c r="R3536" i="1"/>
  <c r="N3622" i="1"/>
  <c r="M3622" i="1"/>
  <c r="N3707" i="1"/>
  <c r="L3707" i="1"/>
  <c r="K3826" i="1"/>
  <c r="N3826" i="1"/>
  <c r="M3826" i="1"/>
  <c r="N3915" i="1"/>
  <c r="L3915" i="1"/>
  <c r="M3915" i="1"/>
  <c r="K3915" i="1"/>
  <c r="K3948" i="1"/>
  <c r="N3948" i="1"/>
  <c r="N3951" i="1"/>
  <c r="K3951" i="1"/>
  <c r="L4018" i="1"/>
  <c r="M4018" i="1"/>
  <c r="N4018" i="1"/>
  <c r="K4051" i="1"/>
  <c r="M4051" i="1"/>
  <c r="R4147" i="1"/>
  <c r="K4314" i="1"/>
  <c r="M4314" i="1"/>
  <c r="K4233" i="1"/>
  <c r="M4233" i="1"/>
  <c r="N4233" i="1"/>
  <c r="N4375" i="1"/>
  <c r="M4375" i="1"/>
  <c r="R4531" i="1"/>
  <c r="P4531" i="1"/>
  <c r="P4323" i="1"/>
  <c r="N4383" i="1"/>
  <c r="L4383" i="1"/>
  <c r="R4503" i="1"/>
  <c r="P4503" i="1"/>
  <c r="N4543" i="1"/>
  <c r="M4543" i="1"/>
  <c r="L4543" i="1"/>
  <c r="R3452" i="1"/>
  <c r="L3476" i="1"/>
  <c r="N3476" i="1"/>
  <c r="M3476" i="1"/>
  <c r="P3476" i="1" s="1"/>
  <c r="L3598" i="1"/>
  <c r="N3598" i="1"/>
  <c r="N3612" i="1"/>
  <c r="K3612" i="1"/>
  <c r="N3773" i="1"/>
  <c r="L3773" i="1"/>
  <c r="K3810" i="1"/>
  <c r="N3810" i="1"/>
  <c r="M3810" i="1"/>
  <c r="K3865" i="1"/>
  <c r="N3865" i="1"/>
  <c r="L3865" i="1"/>
  <c r="K3963" i="1"/>
  <c r="L3963" i="1"/>
  <c r="K3975" i="1"/>
  <c r="N3975" i="1"/>
  <c r="M4044" i="1"/>
  <c r="R4044" i="1" s="1"/>
  <c r="K4044" i="1"/>
  <c r="R4072" i="1"/>
  <c r="P4072" i="1"/>
  <c r="R4157" i="1"/>
  <c r="R4230" i="1"/>
  <c r="N4349" i="1"/>
  <c r="L4349" i="1"/>
  <c r="K4349" i="1"/>
  <c r="N4436" i="1"/>
  <c r="L4526" i="1"/>
  <c r="K4543" i="1"/>
  <c r="P3146" i="1"/>
  <c r="P3165" i="1"/>
  <c r="L3337" i="1"/>
  <c r="K3337" i="1"/>
  <c r="K3440" i="1"/>
  <c r="L3450" i="1"/>
  <c r="P3452" i="1"/>
  <c r="L3488" i="1"/>
  <c r="K3506" i="1"/>
  <c r="K3508" i="1"/>
  <c r="P3581" i="1"/>
  <c r="M3598" i="1"/>
  <c r="P3598" i="1" s="1"/>
  <c r="M3604" i="1"/>
  <c r="L3612" i="1"/>
  <c r="K3640" i="1"/>
  <c r="K3662" i="1"/>
  <c r="L3703" i="1"/>
  <c r="M3703" i="1"/>
  <c r="L3711" i="1"/>
  <c r="L3739" i="1"/>
  <c r="K3739" i="1"/>
  <c r="M3773" i="1"/>
  <c r="P3799" i="1"/>
  <c r="L3810" i="1"/>
  <c r="K3816" i="1"/>
  <c r="M3865" i="1"/>
  <c r="R3865" i="1" s="1"/>
  <c r="K3919" i="1"/>
  <c r="K3946" i="1"/>
  <c r="M3946" i="1"/>
  <c r="K4033" i="1"/>
  <c r="M4036" i="1"/>
  <c r="R4036" i="1" s="1"/>
  <c r="P4049" i="1"/>
  <c r="K4062" i="1"/>
  <c r="M4062" i="1"/>
  <c r="R4062" i="1" s="1"/>
  <c r="N4065" i="1"/>
  <c r="K4065" i="1"/>
  <c r="M4065" i="1"/>
  <c r="L4091" i="1"/>
  <c r="P4157" i="1"/>
  <c r="P4211" i="1"/>
  <c r="N4214" i="1"/>
  <c r="K4214" i="1"/>
  <c r="K4292" i="1"/>
  <c r="N4292" i="1"/>
  <c r="M4292" i="1"/>
  <c r="L4292" i="1"/>
  <c r="M4349" i="1"/>
  <c r="N4526" i="1"/>
  <c r="L3114" i="1"/>
  <c r="M3205" i="1"/>
  <c r="R3205" i="1" s="1"/>
  <c r="R3268" i="1"/>
  <c r="P3297" i="1"/>
  <c r="P3385" i="1"/>
  <c r="M3396" i="1"/>
  <c r="P3396" i="1" s="1"/>
  <c r="L3440" i="1"/>
  <c r="M3450" i="1"/>
  <c r="P3450" i="1" s="1"/>
  <c r="K3471" i="1"/>
  <c r="M3471" i="1"/>
  <c r="L3471" i="1"/>
  <c r="M3488" i="1"/>
  <c r="L3506" i="1"/>
  <c r="L3508" i="1"/>
  <c r="N3518" i="1"/>
  <c r="L3518" i="1"/>
  <c r="N3540" i="1"/>
  <c r="K3540" i="1"/>
  <c r="M3612" i="1"/>
  <c r="M3640" i="1"/>
  <c r="R3640" i="1" s="1"/>
  <c r="P3654" i="1"/>
  <c r="L3662" i="1"/>
  <c r="K3703" i="1"/>
  <c r="M3711" i="1"/>
  <c r="L3731" i="1"/>
  <c r="M3739" i="1"/>
  <c r="N3747" i="1"/>
  <c r="L3747" i="1"/>
  <c r="M3747" i="1"/>
  <c r="K3802" i="1"/>
  <c r="L3816" i="1"/>
  <c r="K3836" i="1"/>
  <c r="N3836" i="1"/>
  <c r="M3836" i="1"/>
  <c r="P3836" i="1" s="1"/>
  <c r="K3845" i="1"/>
  <c r="M3845" i="1"/>
  <c r="N3883" i="1"/>
  <c r="K3883" i="1"/>
  <c r="L3919" i="1"/>
  <c r="L3978" i="1"/>
  <c r="N3978" i="1"/>
  <c r="M3978" i="1"/>
  <c r="K3978" i="1"/>
  <c r="N4036" i="1"/>
  <c r="L4039" i="1"/>
  <c r="K4039" i="1"/>
  <c r="L4052" i="1"/>
  <c r="L4062" i="1"/>
  <c r="L4065" i="1"/>
  <c r="N4113" i="1"/>
  <c r="K4113" i="1"/>
  <c r="P4155" i="1"/>
  <c r="L4214" i="1"/>
  <c r="N3450" i="1"/>
  <c r="N3488" i="1"/>
  <c r="M3506" i="1"/>
  <c r="P3506" i="1" s="1"/>
  <c r="M3508" i="1"/>
  <c r="R3508" i="1" s="1"/>
  <c r="N3533" i="1"/>
  <c r="L3533" i="1"/>
  <c r="L3543" i="1"/>
  <c r="K3543" i="1"/>
  <c r="R3550" i="1"/>
  <c r="K3568" i="1"/>
  <c r="N3607" i="1"/>
  <c r="K3607" i="1"/>
  <c r="R3612" i="1"/>
  <c r="P3612" i="1"/>
  <c r="N3640" i="1"/>
  <c r="N3662" i="1"/>
  <c r="N3711" i="1"/>
  <c r="P3728" i="1"/>
  <c r="M3816" i="1"/>
  <c r="M3919" i="1"/>
  <c r="N3936" i="1"/>
  <c r="K3936" i="1"/>
  <c r="M3936" i="1"/>
  <c r="N4003" i="1"/>
  <c r="M4003" i="1"/>
  <c r="P4003" i="1" s="1"/>
  <c r="P4057" i="1"/>
  <c r="P4209" i="1"/>
  <c r="L4344" i="1"/>
  <c r="K4344" i="1"/>
  <c r="N3114" i="1"/>
  <c r="N3196" i="1"/>
  <c r="P3219" i="1"/>
  <c r="N3226" i="1"/>
  <c r="M3726" i="1"/>
  <c r="N3726" i="1"/>
  <c r="P3747" i="1"/>
  <c r="P3757" i="1"/>
  <c r="P3785" i="1"/>
  <c r="K3830" i="1"/>
  <c r="N3830" i="1"/>
  <c r="L3830" i="1"/>
  <c r="K3871" i="1"/>
  <c r="N3871" i="1"/>
  <c r="M3871" i="1"/>
  <c r="L3871" i="1"/>
  <c r="K3967" i="1"/>
  <c r="N3967" i="1"/>
  <c r="M3967" i="1"/>
  <c r="R3967" i="1" s="1"/>
  <c r="K4102" i="1"/>
  <c r="M4102" i="1"/>
  <c r="R4102" i="1" s="1"/>
  <c r="L4102" i="1"/>
  <c r="N4172" i="1"/>
  <c r="L4172" i="1"/>
  <c r="K4225" i="1"/>
  <c r="N4225" i="1"/>
  <c r="L4225" i="1"/>
  <c r="M4344" i="1"/>
  <c r="P4344" i="1" s="1"/>
  <c r="N4483" i="1"/>
  <c r="M4483" i="1"/>
  <c r="P4483" i="1" s="1"/>
  <c r="L4483" i="1"/>
  <c r="M4521" i="1"/>
  <c r="P4521" i="1" s="1"/>
  <c r="N4521" i="1"/>
  <c r="L4521" i="1"/>
  <c r="R4424" i="1"/>
  <c r="R4449" i="1"/>
  <c r="P4158" i="1"/>
  <c r="L4205" i="1"/>
  <c r="M4205" i="1"/>
  <c r="L4394" i="1"/>
  <c r="N4394" i="1"/>
  <c r="K4394" i="1"/>
  <c r="L4400" i="1"/>
  <c r="N4400" i="1"/>
  <c r="M4400" i="1"/>
  <c r="K4400" i="1"/>
  <c r="M4546" i="1"/>
  <c r="N4546" i="1"/>
  <c r="P3675" i="1"/>
  <c r="R4073" i="1"/>
  <c r="R4189" i="1"/>
  <c r="K4205" i="1"/>
  <c r="M4276" i="1"/>
  <c r="R4276" i="1" s="1"/>
  <c r="R4284" i="1"/>
  <c r="K4302" i="1"/>
  <c r="N4302" i="1"/>
  <c r="L4335" i="1"/>
  <c r="L4351" i="1"/>
  <c r="K4354" i="1"/>
  <c r="M4394" i="1"/>
  <c r="M4412" i="1"/>
  <c r="M4456" i="1"/>
  <c r="N4456" i="1"/>
  <c r="L4456" i="1"/>
  <c r="K4490" i="1"/>
  <c r="N4538" i="1"/>
  <c r="M4538" i="1"/>
  <c r="P4538" i="1" s="1"/>
  <c r="L4546" i="1"/>
  <c r="N4276" i="1"/>
  <c r="M4335" i="1"/>
  <c r="L4354" i="1"/>
  <c r="N4412" i="1"/>
  <c r="N4434" i="1"/>
  <c r="L4434" i="1"/>
  <c r="P4516" i="1"/>
  <c r="R4521" i="1"/>
  <c r="K4263" i="1"/>
  <c r="P4276" i="1"/>
  <c r="M4354" i="1"/>
  <c r="K4365" i="1"/>
  <c r="P4370" i="1"/>
  <c r="R4412" i="1"/>
  <c r="R4417" i="1"/>
  <c r="L4431" i="1"/>
  <c r="K4434" i="1"/>
  <c r="L4482" i="1"/>
  <c r="R3381" i="1"/>
  <c r="R3440" i="1"/>
  <c r="N3564" i="1"/>
  <c r="K3564" i="1"/>
  <c r="N3625" i="1"/>
  <c r="N3912" i="1"/>
  <c r="N3920" i="1"/>
  <c r="M3920" i="1"/>
  <c r="L3920" i="1"/>
  <c r="K3920" i="1"/>
  <c r="L3939" i="1"/>
  <c r="K3939" i="1"/>
  <c r="K3997" i="1"/>
  <c r="L3997" i="1"/>
  <c r="N4087" i="1"/>
  <c r="N4136" i="1"/>
  <c r="K4243" i="1"/>
  <c r="N4248" i="1"/>
  <c r="K4248" i="1"/>
  <c r="L4274" i="1"/>
  <c r="M4274" i="1"/>
  <c r="R4274" i="1" s="1"/>
  <c r="K4294" i="1"/>
  <c r="L4365" i="1"/>
  <c r="P4412" i="1"/>
  <c r="N4431" i="1"/>
  <c r="M4482" i="1"/>
  <c r="P4482" i="1" s="1"/>
  <c r="N4508" i="1"/>
  <c r="M4511" i="1"/>
  <c r="R4511" i="1" s="1"/>
  <c r="N4511" i="1"/>
  <c r="L4511" i="1"/>
  <c r="R4535" i="1"/>
  <c r="K4384" i="1"/>
  <c r="N4384" i="1"/>
  <c r="M4384" i="1"/>
  <c r="R4508" i="1"/>
  <c r="R3492" i="1"/>
  <c r="L4074" i="1"/>
  <c r="M4074" i="1"/>
  <c r="P4074" i="1" s="1"/>
  <c r="R4097" i="1"/>
  <c r="L4208" i="1"/>
  <c r="M4208" i="1"/>
  <c r="P4208" i="1" s="1"/>
  <c r="P4213" i="1"/>
  <c r="M4243" i="1"/>
  <c r="M4294" i="1"/>
  <c r="R4365" i="1"/>
  <c r="N4368" i="1"/>
  <c r="M4368" i="1"/>
  <c r="L4368" i="1"/>
  <c r="L4398" i="1"/>
  <c r="N4420" i="1"/>
  <c r="M4420" i="1"/>
  <c r="P4420" i="1" s="1"/>
  <c r="L4420" i="1"/>
  <c r="K4420" i="1"/>
  <c r="P4508" i="1"/>
  <c r="P3374" i="1"/>
  <c r="P3384" i="1"/>
  <c r="N3389" i="1"/>
  <c r="R3438" i="1"/>
  <c r="M3468" i="1"/>
  <c r="M3478" i="1"/>
  <c r="K3492" i="1"/>
  <c r="L3529" i="1"/>
  <c r="N3663" i="1"/>
  <c r="N3673" i="1"/>
  <c r="K3695" i="1"/>
  <c r="N3697" i="1"/>
  <c r="R3712" i="1"/>
  <c r="K3732" i="1"/>
  <c r="L3762" i="1"/>
  <c r="L3770" i="1"/>
  <c r="K3857" i="1"/>
  <c r="N3910" i="1"/>
  <c r="L3910" i="1"/>
  <c r="K3910" i="1"/>
  <c r="P3970" i="1"/>
  <c r="N3986" i="1"/>
  <c r="R4005" i="1"/>
  <c r="P4005" i="1"/>
  <c r="M4030" i="1"/>
  <c r="P4030" i="1" s="1"/>
  <c r="N4074" i="1"/>
  <c r="M4150" i="1"/>
  <c r="L4190" i="1"/>
  <c r="M4190" i="1"/>
  <c r="K4190" i="1"/>
  <c r="N4208" i="1"/>
  <c r="P4218" i="1"/>
  <c r="R4218" i="1"/>
  <c r="R4339" i="1"/>
  <c r="N4363" i="1"/>
  <c r="P4365" i="1"/>
  <c r="K4368" i="1"/>
  <c r="M4398" i="1"/>
  <c r="M4410" i="1"/>
  <c r="R4415" i="1"/>
  <c r="R4420" i="1"/>
  <c r="K4457" i="1"/>
  <c r="L4457" i="1"/>
  <c r="L4503" i="1"/>
  <c r="M4506" i="1"/>
  <c r="R4506" i="1" s="1"/>
  <c r="N4506" i="1"/>
  <c r="K3956" i="1"/>
  <c r="M3956" i="1"/>
  <c r="R3956" i="1" s="1"/>
  <c r="N3959" i="1"/>
  <c r="K3959" i="1"/>
  <c r="K4077" i="1"/>
  <c r="N4077" i="1"/>
  <c r="P4153" i="1"/>
  <c r="R4431" i="1"/>
  <c r="M4231" i="1"/>
  <c r="L4231" i="1"/>
  <c r="R4347" i="1"/>
  <c r="P4403" i="1"/>
  <c r="K4429" i="1"/>
  <c r="K4459" i="1"/>
  <c r="R3546" i="1"/>
  <c r="N3781" i="1"/>
  <c r="N3968" i="1"/>
  <c r="M3968" i="1"/>
  <c r="R3968" i="1" s="1"/>
  <c r="L3968" i="1"/>
  <c r="N3984" i="1"/>
  <c r="N4060" i="1"/>
  <c r="M4060" i="1"/>
  <c r="R4151" i="1"/>
  <c r="K4177" i="1"/>
  <c r="N4177" i="1"/>
  <c r="M4177" i="1"/>
  <c r="R4177" i="1" s="1"/>
  <c r="L4177" i="1"/>
  <c r="N4247" i="1"/>
  <c r="K4250" i="1"/>
  <c r="L4332" i="1"/>
  <c r="K4340" i="1"/>
  <c r="L4340" i="1"/>
  <c r="L4379" i="1"/>
  <c r="K4403" i="1"/>
  <c r="L4429" i="1"/>
  <c r="L4451" i="1"/>
  <c r="L4459" i="1"/>
  <c r="K4484" i="1"/>
  <c r="L4487" i="1"/>
  <c r="M4495" i="1"/>
  <c r="K4498" i="1"/>
  <c r="M4501" i="1"/>
  <c r="N4501" i="1"/>
  <c r="P4533" i="1"/>
  <c r="P4245" i="1"/>
  <c r="N4411" i="1"/>
  <c r="L4411" i="1"/>
  <c r="N4429" i="1"/>
  <c r="M4459" i="1"/>
  <c r="R4489" i="1"/>
  <c r="M4536" i="1"/>
  <c r="R4536" i="1" s="1"/>
  <c r="N4536" i="1"/>
  <c r="M3511" i="1"/>
  <c r="P3511" i="1" s="1"/>
  <c r="M3528" i="1"/>
  <c r="M3619" i="1"/>
  <c r="R3619" i="1" s="1"/>
  <c r="M3653" i="1"/>
  <c r="R3653" i="1" s="1"/>
  <c r="P3749" i="1"/>
  <c r="L3809" i="1"/>
  <c r="M3872" i="1"/>
  <c r="M3944" i="1"/>
  <c r="L3944" i="1"/>
  <c r="P3968" i="1"/>
  <c r="L4088" i="1"/>
  <c r="M4090" i="1"/>
  <c r="M4105" i="1"/>
  <c r="R4105" i="1" s="1"/>
  <c r="M4123" i="1"/>
  <c r="P4123" i="1" s="1"/>
  <c r="L4130" i="1"/>
  <c r="N4130" i="1"/>
  <c r="N4203" i="1"/>
  <c r="L4218" i="1"/>
  <c r="N4245" i="1"/>
  <c r="P4247" i="1"/>
  <c r="N4250" i="1"/>
  <c r="N4253" i="1"/>
  <c r="M4253" i="1"/>
  <c r="P4253" i="1" s="1"/>
  <c r="K4308" i="1"/>
  <c r="L4324" i="1"/>
  <c r="N4332" i="1"/>
  <c r="N4340" i="1"/>
  <c r="K4345" i="1"/>
  <c r="N4379" i="1"/>
  <c r="L4392" i="1"/>
  <c r="N4403" i="1"/>
  <c r="R4429" i="1"/>
  <c r="L4446" i="1"/>
  <c r="R4451" i="1"/>
  <c r="R4533" i="1"/>
  <c r="L4536" i="1"/>
  <c r="R3951" i="1"/>
  <c r="P4332" i="1"/>
  <c r="P4363" i="1"/>
  <c r="N4445" i="1"/>
  <c r="L4476" i="1"/>
  <c r="P4481" i="1"/>
  <c r="L4486" i="1"/>
  <c r="N4496" i="1"/>
  <c r="L4527" i="1"/>
  <c r="K4539" i="1"/>
  <c r="K4423" i="1"/>
  <c r="K4425" i="1"/>
  <c r="L4432" i="1"/>
  <c r="M4437" i="1"/>
  <c r="N4476" i="1"/>
  <c r="N4486" i="1"/>
  <c r="R3858" i="1"/>
  <c r="R4169" i="1"/>
  <c r="P4226" i="1"/>
  <c r="L4279" i="1"/>
  <c r="L4293" i="1"/>
  <c r="K4303" i="1"/>
  <c r="K4305" i="1"/>
  <c r="K4315" i="1"/>
  <c r="L4320" i="1"/>
  <c r="L4423" i="1"/>
  <c r="L4425" i="1"/>
  <c r="M4430" i="1"/>
  <c r="M4432" i="1"/>
  <c r="N4437" i="1"/>
  <c r="K4450" i="1"/>
  <c r="N4471" i="1"/>
  <c r="L4479" i="1"/>
  <c r="R4481" i="1"/>
  <c r="L4491" i="1"/>
  <c r="K4494" i="1"/>
  <c r="L4507" i="1"/>
  <c r="N4527" i="1"/>
  <c r="L4532" i="1"/>
  <c r="M4539" i="1"/>
  <c r="N3858" i="1"/>
  <c r="L3927" i="1"/>
  <c r="P3929" i="1"/>
  <c r="K3976" i="1"/>
  <c r="R4003" i="1"/>
  <c r="N4024" i="1"/>
  <c r="R4029" i="1"/>
  <c r="L4042" i="1"/>
  <c r="K4061" i="1"/>
  <c r="K4070" i="1"/>
  <c r="P4077" i="1"/>
  <c r="L4082" i="1"/>
  <c r="N4111" i="1"/>
  <c r="L4133" i="1"/>
  <c r="K4141" i="1"/>
  <c r="L4143" i="1"/>
  <c r="L4167" i="1"/>
  <c r="P4169" i="1"/>
  <c r="N4187" i="1"/>
  <c r="K4226" i="1"/>
  <c r="P4236" i="1"/>
  <c r="R4253" i="1"/>
  <c r="M4277" i="1"/>
  <c r="M4279" i="1"/>
  <c r="M4293" i="1"/>
  <c r="L4303" i="1"/>
  <c r="L4305" i="1"/>
  <c r="M4315" i="1"/>
  <c r="M4320" i="1"/>
  <c r="K4333" i="1"/>
  <c r="L4356" i="1"/>
  <c r="K4364" i="1"/>
  <c r="K4409" i="1"/>
  <c r="M4423" i="1"/>
  <c r="P4423" i="1" s="1"/>
  <c r="M4425" i="1"/>
  <c r="K4435" i="1"/>
  <c r="K4458" i="1"/>
  <c r="P4471" i="1"/>
  <c r="M4479" i="1"/>
  <c r="N4491" i="1"/>
  <c r="M4507" i="1"/>
  <c r="P4507" i="1" s="1"/>
  <c r="K4530" i="1"/>
  <c r="M4532" i="1"/>
  <c r="M4537" i="1"/>
  <c r="P4537" i="1" s="1"/>
  <c r="L4547" i="1"/>
  <c r="R4024" i="1"/>
  <c r="M4082" i="1"/>
  <c r="R4104" i="1"/>
  <c r="M4133" i="1"/>
  <c r="P4133" i="1" s="1"/>
  <c r="M4143" i="1"/>
  <c r="P4143" i="1" s="1"/>
  <c r="P4182" i="1"/>
  <c r="N4226" i="1"/>
  <c r="N4279" i="1"/>
  <c r="N4293" i="1"/>
  <c r="M4305" i="1"/>
  <c r="N4315" i="1"/>
  <c r="N4320" i="1"/>
  <c r="L4333" i="1"/>
  <c r="L4364" i="1"/>
  <c r="L4409" i="1"/>
  <c r="L4458" i="1"/>
  <c r="P4466" i="1"/>
  <c r="R4491" i="1"/>
  <c r="N4532" i="1"/>
  <c r="N4537" i="1"/>
  <c r="M4547" i="1"/>
  <c r="P4547" i="1" s="1"/>
  <c r="P551" i="1"/>
  <c r="R551" i="1"/>
  <c r="R324" i="1"/>
  <c r="R601" i="1"/>
  <c r="P601" i="1"/>
  <c r="R56" i="1"/>
  <c r="P56" i="1"/>
  <c r="L19" i="1"/>
  <c r="L34" i="1"/>
  <c r="P49" i="1"/>
  <c r="P73" i="1"/>
  <c r="K78" i="1"/>
  <c r="L78" i="1"/>
  <c r="N80" i="1"/>
  <c r="R84" i="1"/>
  <c r="N95" i="1"/>
  <c r="P117" i="1"/>
  <c r="L129" i="1"/>
  <c r="M131" i="1"/>
  <c r="N133" i="1"/>
  <c r="L156" i="1"/>
  <c r="R160" i="1"/>
  <c r="P160" i="1"/>
  <c r="M183" i="1"/>
  <c r="R183" i="1" s="1"/>
  <c r="P185" i="1"/>
  <c r="K194" i="1"/>
  <c r="N222" i="1"/>
  <c r="N260" i="1"/>
  <c r="L260" i="1"/>
  <c r="K363" i="1"/>
  <c r="L363" i="1"/>
  <c r="N363" i="1"/>
  <c r="L368" i="1"/>
  <c r="R441" i="1"/>
  <c r="N511" i="1"/>
  <c r="M511" i="1"/>
  <c r="N586" i="1"/>
  <c r="M586" i="1"/>
  <c r="L586" i="1"/>
  <c r="K586" i="1"/>
  <c r="N677" i="1"/>
  <c r="L677" i="1"/>
  <c r="N689" i="1"/>
  <c r="M689" i="1"/>
  <c r="P689" i="1" s="1"/>
  <c r="L689" i="1"/>
  <c r="K689" i="1"/>
  <c r="L709" i="1"/>
  <c r="R882" i="1"/>
  <c r="P882" i="1"/>
  <c r="P993" i="1"/>
  <c r="M998" i="1"/>
  <c r="L998" i="1"/>
  <c r="K998" i="1"/>
  <c r="R1064" i="1"/>
  <c r="P1064" i="1"/>
  <c r="R1251" i="1"/>
  <c r="P1251" i="1"/>
  <c r="L15" i="1"/>
  <c r="K15" i="1"/>
  <c r="R141" i="1"/>
  <c r="P141" i="1"/>
  <c r="N2" i="1"/>
  <c r="M2" i="1"/>
  <c r="R2" i="1" s="1"/>
  <c r="N167" i="1"/>
  <c r="M167" i="1"/>
  <c r="P167" i="1" s="1"/>
  <c r="K178" i="1"/>
  <c r="N178" i="1"/>
  <c r="M178" i="1"/>
  <c r="R178" i="1" s="1"/>
  <c r="K238" i="1"/>
  <c r="N238" i="1"/>
  <c r="M238" i="1"/>
  <c r="P238" i="1" s="1"/>
  <c r="L238" i="1"/>
  <c r="M365" i="1"/>
  <c r="N365" i="1"/>
  <c r="R380" i="1"/>
  <c r="N516" i="1"/>
  <c r="M516" i="1"/>
  <c r="L516" i="1"/>
  <c r="K516" i="1"/>
  <c r="M570" i="1"/>
  <c r="R570" i="1" s="1"/>
  <c r="N570" i="1"/>
  <c r="L570" i="1"/>
  <c r="K570" i="1"/>
  <c r="N617" i="1"/>
  <c r="M617" i="1"/>
  <c r="L617" i="1"/>
  <c r="K617" i="1"/>
  <c r="R622" i="1"/>
  <c r="P622" i="1"/>
  <c r="R624" i="1"/>
  <c r="P624" i="1"/>
  <c r="N681" i="1"/>
  <c r="K681" i="1"/>
  <c r="L681" i="1"/>
  <c r="R713" i="1"/>
  <c r="P713" i="1"/>
  <c r="R776" i="1"/>
  <c r="P776" i="1"/>
  <c r="L949" i="1"/>
  <c r="M949" i="1"/>
  <c r="P949" i="1" s="1"/>
  <c r="K949" i="1"/>
  <c r="L970" i="1"/>
  <c r="M970" i="1"/>
  <c r="P970" i="1" s="1"/>
  <c r="N970" i="1"/>
  <c r="K970" i="1"/>
  <c r="N1020" i="1"/>
  <c r="K1020" i="1"/>
  <c r="L1020" i="1"/>
  <c r="M1020" i="1"/>
  <c r="R1020" i="1" s="1"/>
  <c r="P1253" i="1"/>
  <c r="R1253" i="1"/>
  <c r="P1318" i="1"/>
  <c r="R1318" i="1"/>
  <c r="L1343" i="1"/>
  <c r="K1343" i="1"/>
  <c r="M1343" i="1"/>
  <c r="P1343" i="1" s="1"/>
  <c r="M1351" i="1"/>
  <c r="L1351" i="1"/>
  <c r="K1351" i="1"/>
  <c r="N1351" i="1"/>
  <c r="K2" i="1"/>
  <c r="K80" i="1"/>
  <c r="N84" i="1"/>
  <c r="M84" i="1"/>
  <c r="P84" i="1" s="1"/>
  <c r="L84" i="1"/>
  <c r="K95" i="1"/>
  <c r="R97" i="1"/>
  <c r="P97" i="1"/>
  <c r="R124" i="1"/>
  <c r="P124" i="1"/>
  <c r="K131" i="1"/>
  <c r="L133" i="1"/>
  <c r="N151" i="1"/>
  <c r="M151" i="1"/>
  <c r="K151" i="1"/>
  <c r="K167" i="1"/>
  <c r="L178" i="1"/>
  <c r="K222" i="1"/>
  <c r="M290" i="1"/>
  <c r="P290" i="1" s="1"/>
  <c r="K290" i="1"/>
  <c r="R292" i="1"/>
  <c r="P292" i="1"/>
  <c r="K365" i="1"/>
  <c r="K388" i="1"/>
  <c r="N388" i="1"/>
  <c r="M388" i="1"/>
  <c r="P388" i="1" s="1"/>
  <c r="N551" i="1"/>
  <c r="K551" i="1"/>
  <c r="R553" i="1"/>
  <c r="P553" i="1"/>
  <c r="M681" i="1"/>
  <c r="N711" i="1"/>
  <c r="M711" i="1"/>
  <c r="K711" i="1"/>
  <c r="N949" i="1"/>
  <c r="N1299" i="1"/>
  <c r="K1299" i="1"/>
  <c r="L1299" i="1"/>
  <c r="N1343" i="1"/>
  <c r="L2" i="1"/>
  <c r="K19" i="1"/>
  <c r="K34" i="1"/>
  <c r="R36" i="1"/>
  <c r="P36" i="1"/>
  <c r="N62" i="1"/>
  <c r="M62" i="1"/>
  <c r="R62" i="1" s="1"/>
  <c r="L62" i="1"/>
  <c r="M80" i="1"/>
  <c r="K84" i="1"/>
  <c r="L95" i="1"/>
  <c r="R104" i="1"/>
  <c r="N122" i="1"/>
  <c r="K122" i="1"/>
  <c r="K129" i="1"/>
  <c r="L131" i="1"/>
  <c r="M133" i="1"/>
  <c r="R133" i="1" s="1"/>
  <c r="L151" i="1"/>
  <c r="K156" i="1"/>
  <c r="L167" i="1"/>
  <c r="L183" i="1"/>
  <c r="R187" i="1"/>
  <c r="P187" i="1"/>
  <c r="R210" i="1"/>
  <c r="M222" i="1"/>
  <c r="P222" i="1" s="1"/>
  <c r="K233" i="1"/>
  <c r="N233" i="1"/>
  <c r="M233" i="1"/>
  <c r="R233" i="1" s="1"/>
  <c r="L233" i="1"/>
  <c r="N245" i="1"/>
  <c r="M245" i="1"/>
  <c r="L245" i="1"/>
  <c r="K245" i="1"/>
  <c r="L290" i="1"/>
  <c r="N295" i="1"/>
  <c r="M295" i="1"/>
  <c r="P295" i="1" s="1"/>
  <c r="L295" i="1"/>
  <c r="K295" i="1"/>
  <c r="L365" i="1"/>
  <c r="L388" i="1"/>
  <c r="L551" i="1"/>
  <c r="M679" i="1"/>
  <c r="P679" i="1" s="1"/>
  <c r="L679" i="1"/>
  <c r="N679" i="1"/>
  <c r="L711" i="1"/>
  <c r="N774" i="1"/>
  <c r="M774" i="1"/>
  <c r="P774" i="1" s="1"/>
  <c r="K774" i="1"/>
  <c r="R783" i="1"/>
  <c r="P810" i="1"/>
  <c r="R810" i="1"/>
  <c r="N864" i="1"/>
  <c r="M864" i="1"/>
  <c r="M1005" i="1"/>
  <c r="K1005" i="1"/>
  <c r="L1005" i="1"/>
  <c r="L1099" i="1"/>
  <c r="M1099" i="1"/>
  <c r="P1099" i="1" s="1"/>
  <c r="N1099" i="1"/>
  <c r="M1299" i="1"/>
  <c r="P1299" i="1" s="1"/>
  <c r="M19" i="1"/>
  <c r="R19" i="1" s="1"/>
  <c r="M34" i="1"/>
  <c r="R34" i="1" s="1"/>
  <c r="R88" i="1"/>
  <c r="P95" i="1"/>
  <c r="M122" i="1"/>
  <c r="R122" i="1" s="1"/>
  <c r="M129" i="1"/>
  <c r="P129" i="1" s="1"/>
  <c r="L154" i="1"/>
  <c r="K154" i="1"/>
  <c r="M156" i="1"/>
  <c r="P158" i="1"/>
  <c r="N183" i="1"/>
  <c r="L194" i="1"/>
  <c r="K243" i="1"/>
  <c r="N243" i="1"/>
  <c r="R290" i="1"/>
  <c r="K328" i="1"/>
  <c r="N328" i="1"/>
  <c r="M328" i="1"/>
  <c r="P328" i="1" s="1"/>
  <c r="L328" i="1"/>
  <c r="K343" i="1"/>
  <c r="N343" i="1"/>
  <c r="M343" i="1"/>
  <c r="M368" i="1"/>
  <c r="R660" i="1"/>
  <c r="M709" i="1"/>
  <c r="P709" i="1" s="1"/>
  <c r="N801" i="1"/>
  <c r="L801" i="1"/>
  <c r="M801" i="1"/>
  <c r="K801" i="1"/>
  <c r="N857" i="1"/>
  <c r="M857" i="1"/>
  <c r="R857" i="1" s="1"/>
  <c r="L857" i="1"/>
  <c r="K857" i="1"/>
  <c r="L864" i="1"/>
  <c r="M996" i="1"/>
  <c r="R996" i="1" s="1"/>
  <c r="N996" i="1"/>
  <c r="L996" i="1"/>
  <c r="K1242" i="1"/>
  <c r="N1242" i="1"/>
  <c r="M1242" i="1"/>
  <c r="L1242" i="1"/>
  <c r="R1247" i="1"/>
  <c r="P1247" i="1"/>
  <c r="L7" i="1"/>
  <c r="K9" i="1"/>
  <c r="N17" i="1"/>
  <c r="M17" i="1"/>
  <c r="R17" i="1" s="1"/>
  <c r="L26" i="1"/>
  <c r="K28" i="1"/>
  <c r="N28" i="1"/>
  <c r="L28" i="1"/>
  <c r="L43" i="1"/>
  <c r="N45" i="1"/>
  <c r="M45" i="1"/>
  <c r="P45" i="1" s="1"/>
  <c r="L76" i="1"/>
  <c r="K76" i="1"/>
  <c r="N76" i="1"/>
  <c r="N78" i="1"/>
  <c r="R82" i="1"/>
  <c r="P82" i="1"/>
  <c r="P122" i="1"/>
  <c r="K143" i="1"/>
  <c r="L143" i="1"/>
  <c r="M154" i="1"/>
  <c r="P165" i="1"/>
  <c r="N194" i="1"/>
  <c r="K231" i="1"/>
  <c r="L243" i="1"/>
  <c r="M260" i="1"/>
  <c r="R260" i="1" s="1"/>
  <c r="N316" i="1"/>
  <c r="M316" i="1"/>
  <c r="K316" i="1"/>
  <c r="L343" i="1"/>
  <c r="R363" i="1"/>
  <c r="N368" i="1"/>
  <c r="N504" i="1"/>
  <c r="M504" i="1"/>
  <c r="L504" i="1"/>
  <c r="K504" i="1"/>
  <c r="L511" i="1"/>
  <c r="K527" i="1"/>
  <c r="M529" i="1"/>
  <c r="R529" i="1" s="1"/>
  <c r="L531" i="1"/>
  <c r="K549" i="1"/>
  <c r="M549" i="1"/>
  <c r="P549" i="1" s="1"/>
  <c r="M677" i="1"/>
  <c r="R677" i="1" s="1"/>
  <c r="N709" i="1"/>
  <c r="P781" i="1"/>
  <c r="M898" i="1"/>
  <c r="L898" i="1"/>
  <c r="N898" i="1"/>
  <c r="K898" i="1"/>
  <c r="K996" i="1"/>
  <c r="P5" i="1"/>
  <c r="R7" i="1"/>
  <c r="N22" i="1"/>
  <c r="M37" i="1"/>
  <c r="P37" i="1" s="1"/>
  <c r="M39" i="1"/>
  <c r="P39" i="1" s="1"/>
  <c r="P54" i="1"/>
  <c r="N56" i="1"/>
  <c r="P58" i="1"/>
  <c r="K63" i="1"/>
  <c r="L63" i="1"/>
  <c r="R76" i="1"/>
  <c r="K87" i="1"/>
  <c r="K89" i="1"/>
  <c r="K116" i="1"/>
  <c r="K123" i="1"/>
  <c r="N123" i="1"/>
  <c r="M123" i="1"/>
  <c r="P123" i="1" s="1"/>
  <c r="N202" i="1"/>
  <c r="R204" i="1"/>
  <c r="K218" i="1"/>
  <c r="N218" i="1"/>
  <c r="M218" i="1"/>
  <c r="L218" i="1"/>
  <c r="P229" i="1"/>
  <c r="L256" i="1"/>
  <c r="R270" i="1"/>
  <c r="L307" i="1"/>
  <c r="N307" i="1"/>
  <c r="M329" i="1"/>
  <c r="N329" i="1"/>
  <c r="L329" i="1"/>
  <c r="M346" i="1"/>
  <c r="P492" i="1"/>
  <c r="R492" i="1"/>
  <c r="M502" i="1"/>
  <c r="P502" i="1" s="1"/>
  <c r="N542" i="1"/>
  <c r="M542" i="1"/>
  <c r="P542" i="1" s="1"/>
  <c r="L542" i="1"/>
  <c r="K542" i="1"/>
  <c r="N577" i="1"/>
  <c r="R841" i="1"/>
  <c r="P841" i="1"/>
  <c r="M35" i="1"/>
  <c r="R35" i="1" s="1"/>
  <c r="L35" i="1"/>
  <c r="K35" i="1"/>
  <c r="N39" i="1"/>
  <c r="P41" i="1"/>
  <c r="P52" i="1"/>
  <c r="L87" i="1"/>
  <c r="L89" i="1"/>
  <c r="P91" i="1"/>
  <c r="L116" i="1"/>
  <c r="P161" i="1"/>
  <c r="M216" i="1"/>
  <c r="K216" i="1"/>
  <c r="L237" i="1"/>
  <c r="K237" i="1"/>
  <c r="N237" i="1"/>
  <c r="P241" i="1"/>
  <c r="P251" i="1"/>
  <c r="M256" i="1"/>
  <c r="R309" i="1"/>
  <c r="P309" i="1"/>
  <c r="N346" i="1"/>
  <c r="K379" i="1"/>
  <c r="R456" i="1"/>
  <c r="N611" i="1"/>
  <c r="M611" i="1"/>
  <c r="L611" i="1"/>
  <c r="K611" i="1"/>
  <c r="R635" i="1"/>
  <c r="P635" i="1"/>
  <c r="R675" i="1"/>
  <c r="P675" i="1"/>
  <c r="R700" i="1"/>
  <c r="P934" i="1"/>
  <c r="L33" i="1"/>
  <c r="N35" i="1"/>
  <c r="N63" i="1"/>
  <c r="M87" i="1"/>
  <c r="R87" i="1" s="1"/>
  <c r="M89" i="1"/>
  <c r="P89" i="1" s="1"/>
  <c r="L112" i="1"/>
  <c r="L114" i="1"/>
  <c r="N116" i="1"/>
  <c r="L139" i="1"/>
  <c r="P152" i="1"/>
  <c r="L177" i="1"/>
  <c r="N195" i="1"/>
  <c r="L195" i="1"/>
  <c r="K195" i="1"/>
  <c r="M200" i="1"/>
  <c r="R200" i="1" s="1"/>
  <c r="L216" i="1"/>
  <c r="M237" i="1"/>
  <c r="P239" i="1"/>
  <c r="M307" i="1"/>
  <c r="P307" i="1" s="1"/>
  <c r="M312" i="1"/>
  <c r="N312" i="1"/>
  <c r="L312" i="1"/>
  <c r="K312" i="1"/>
  <c r="L322" i="1"/>
  <c r="P324" i="1"/>
  <c r="K339" i="1"/>
  <c r="M379" i="1"/>
  <c r="P379" i="1" s="1"/>
  <c r="N422" i="1"/>
  <c r="M422" i="1"/>
  <c r="L422" i="1"/>
  <c r="K422" i="1"/>
  <c r="P490" i="1"/>
  <c r="R522" i="1"/>
  <c r="M525" i="1"/>
  <c r="R525" i="1" s="1"/>
  <c r="N525" i="1"/>
  <c r="L525" i="1"/>
  <c r="K525" i="1"/>
  <c r="P537" i="1"/>
  <c r="M545" i="1"/>
  <c r="P545" i="1" s="1"/>
  <c r="N545" i="1"/>
  <c r="L545" i="1"/>
  <c r="R642" i="1"/>
  <c r="R670" i="1"/>
  <c r="P700" i="1"/>
  <c r="R770" i="1"/>
  <c r="P770" i="1"/>
  <c r="P794" i="1"/>
  <c r="L839" i="1"/>
  <c r="M1480" i="1"/>
  <c r="N1480" i="1"/>
  <c r="L1480" i="1"/>
  <c r="K1480" i="1"/>
  <c r="M1505" i="1"/>
  <c r="K1505" i="1"/>
  <c r="N1505" i="1"/>
  <c r="L1505" i="1"/>
  <c r="R1512" i="1"/>
  <c r="P1512" i="1"/>
  <c r="N46" i="1"/>
  <c r="M46" i="1"/>
  <c r="L46" i="1"/>
  <c r="K46" i="1"/>
  <c r="N72" i="1"/>
  <c r="L72" i="1"/>
  <c r="R89" i="1"/>
  <c r="R166" i="1"/>
  <c r="P166" i="1"/>
  <c r="R168" i="1"/>
  <c r="P168" i="1"/>
  <c r="K273" i="1"/>
  <c r="N273" i="1"/>
  <c r="N299" i="1"/>
  <c r="L299" i="1"/>
  <c r="M299" i="1"/>
  <c r="R299" i="1" s="1"/>
  <c r="L354" i="1"/>
  <c r="K354" i="1"/>
  <c r="R673" i="1"/>
  <c r="P673" i="1"/>
  <c r="N797" i="1"/>
  <c r="M797" i="1"/>
  <c r="P797" i="1" s="1"/>
  <c r="L797" i="1"/>
  <c r="K797" i="1"/>
  <c r="R837" i="1"/>
  <c r="M839" i="1"/>
  <c r="P839" i="1" s="1"/>
  <c r="K876" i="1"/>
  <c r="L876" i="1"/>
  <c r="M876" i="1"/>
  <c r="N876" i="1"/>
  <c r="N972" i="1"/>
  <c r="L972" i="1"/>
  <c r="M972" i="1"/>
  <c r="K972" i="1"/>
  <c r="K18" i="1"/>
  <c r="N18" i="1"/>
  <c r="M18" i="1"/>
  <c r="P18" i="1" s="1"/>
  <c r="L18" i="1"/>
  <c r="P20" i="1"/>
  <c r="N33" i="1"/>
  <c r="N61" i="1"/>
  <c r="K61" i="1"/>
  <c r="L68" i="1"/>
  <c r="K72" i="1"/>
  <c r="L137" i="1"/>
  <c r="K137" i="1"/>
  <c r="N137" i="1"/>
  <c r="R139" i="1"/>
  <c r="P139" i="1"/>
  <c r="L148" i="1"/>
  <c r="N177" i="1"/>
  <c r="R195" i="1"/>
  <c r="K214" i="1"/>
  <c r="R221" i="1"/>
  <c r="L254" i="1"/>
  <c r="K254" i="1"/>
  <c r="N254" i="1"/>
  <c r="L273" i="1"/>
  <c r="N294" i="1"/>
  <c r="M294" i="1"/>
  <c r="R294" i="1" s="1"/>
  <c r="K294" i="1"/>
  <c r="K299" i="1"/>
  <c r="N339" i="1"/>
  <c r="M354" i="1"/>
  <c r="P354" i="1" s="1"/>
  <c r="R359" i="1"/>
  <c r="M372" i="1"/>
  <c r="P372" i="1" s="1"/>
  <c r="N372" i="1"/>
  <c r="M377" i="1"/>
  <c r="N397" i="1"/>
  <c r="M397" i="1"/>
  <c r="R397" i="1" s="1"/>
  <c r="L397" i="1"/>
  <c r="K397" i="1"/>
  <c r="P412" i="1"/>
  <c r="P599" i="1"/>
  <c r="L607" i="1"/>
  <c r="M607" i="1"/>
  <c r="N607" i="1"/>
  <c r="K607" i="1"/>
  <c r="L727" i="1"/>
  <c r="N727" i="1"/>
  <c r="M727" i="1"/>
  <c r="P727" i="1" s="1"/>
  <c r="K727" i="1"/>
  <c r="P732" i="1"/>
  <c r="R768" i="1"/>
  <c r="P768" i="1"/>
  <c r="P792" i="1"/>
  <c r="P837" i="1"/>
  <c r="R918" i="1"/>
  <c r="N1027" i="1"/>
  <c r="K1027" i="1"/>
  <c r="N1115" i="1"/>
  <c r="L1115" i="1"/>
  <c r="M1115" i="1"/>
  <c r="R1115" i="1" s="1"/>
  <c r="P1155" i="1"/>
  <c r="R1155" i="1"/>
  <c r="K16" i="1"/>
  <c r="P29" i="1"/>
  <c r="L61" i="1"/>
  <c r="M68" i="1"/>
  <c r="R68" i="1" s="1"/>
  <c r="M70" i="1"/>
  <c r="P70" i="1" s="1"/>
  <c r="M72" i="1"/>
  <c r="P72" i="1" s="1"/>
  <c r="P83" i="1"/>
  <c r="P85" i="1"/>
  <c r="K99" i="1"/>
  <c r="P112" i="1"/>
  <c r="R116" i="1"/>
  <c r="R121" i="1"/>
  <c r="K128" i="1"/>
  <c r="N128" i="1"/>
  <c r="M128" i="1"/>
  <c r="P128" i="1" s="1"/>
  <c r="L128" i="1"/>
  <c r="M137" i="1"/>
  <c r="P137" i="1" s="1"/>
  <c r="M148" i="1"/>
  <c r="R148" i="1" s="1"/>
  <c r="M150" i="1"/>
  <c r="P150" i="1" s="1"/>
  <c r="K173" i="1"/>
  <c r="M173" i="1"/>
  <c r="R173" i="1" s="1"/>
  <c r="N175" i="1"/>
  <c r="N182" i="1"/>
  <c r="M182" i="1"/>
  <c r="R182" i="1" s="1"/>
  <c r="L182" i="1"/>
  <c r="K182" i="1"/>
  <c r="P200" i="1"/>
  <c r="K212" i="1"/>
  <c r="L214" i="1"/>
  <c r="P249" i="1"/>
  <c r="M254" i="1"/>
  <c r="P254" i="1" s="1"/>
  <c r="M273" i="1"/>
  <c r="P273" i="1" s="1"/>
  <c r="L294" i="1"/>
  <c r="P322" i="1"/>
  <c r="N354" i="1"/>
  <c r="P359" i="1"/>
  <c r="K372" i="1"/>
  <c r="N377" i="1"/>
  <c r="K540" i="1"/>
  <c r="R569" i="1"/>
  <c r="P569" i="1"/>
  <c r="P572" i="1"/>
  <c r="M575" i="1"/>
  <c r="N575" i="1"/>
  <c r="L575" i="1"/>
  <c r="K575" i="1"/>
  <c r="N626" i="1"/>
  <c r="K626" i="1"/>
  <c r="R633" i="1"/>
  <c r="L664" i="1"/>
  <c r="K666" i="1"/>
  <c r="M928" i="1"/>
  <c r="P928" i="1" s="1"/>
  <c r="L928" i="1"/>
  <c r="K928" i="1"/>
  <c r="R1009" i="1"/>
  <c r="L1027" i="1"/>
  <c r="N1035" i="1"/>
  <c r="L1035" i="1"/>
  <c r="M1035" i="1"/>
  <c r="K1035" i="1"/>
  <c r="K1051" i="1"/>
  <c r="N1051" i="1"/>
  <c r="M1051" i="1"/>
  <c r="L1051" i="1"/>
  <c r="K1115" i="1"/>
  <c r="M1433" i="1"/>
  <c r="P1433" i="1" s="1"/>
  <c r="N1433" i="1"/>
  <c r="L1433" i="1"/>
  <c r="K1433" i="1"/>
  <c r="L16" i="1"/>
  <c r="P31" i="1"/>
  <c r="M61" i="1"/>
  <c r="N68" i="1"/>
  <c r="M99" i="1"/>
  <c r="R99" i="1" s="1"/>
  <c r="P114" i="1"/>
  <c r="N126" i="1"/>
  <c r="L126" i="1"/>
  <c r="N148" i="1"/>
  <c r="L173" i="1"/>
  <c r="P198" i="1"/>
  <c r="L212" i="1"/>
  <c r="N214" i="1"/>
  <c r="R254" i="1"/>
  <c r="R273" i="1"/>
  <c r="P320" i="1"/>
  <c r="L372" i="1"/>
  <c r="P387" i="1"/>
  <c r="L540" i="1"/>
  <c r="L626" i="1"/>
  <c r="K662" i="1"/>
  <c r="M664" i="1"/>
  <c r="P664" i="1" s="1"/>
  <c r="L666" i="1"/>
  <c r="R688" i="1"/>
  <c r="P688" i="1"/>
  <c r="N761" i="1"/>
  <c r="K761" i="1"/>
  <c r="M761" i="1"/>
  <c r="N826" i="1"/>
  <c r="M826" i="1"/>
  <c r="L826" i="1"/>
  <c r="K826" i="1"/>
  <c r="L866" i="1"/>
  <c r="K866" i="1"/>
  <c r="N874" i="1"/>
  <c r="M874" i="1"/>
  <c r="P874" i="1" s="1"/>
  <c r="L874" i="1"/>
  <c r="K874" i="1"/>
  <c r="M916" i="1"/>
  <c r="P916" i="1" s="1"/>
  <c r="L916" i="1"/>
  <c r="K916" i="1"/>
  <c r="N928" i="1"/>
  <c r="M1027" i="1"/>
  <c r="M1048" i="1"/>
  <c r="L1048" i="1"/>
  <c r="N1048" i="1"/>
  <c r="K1048" i="1"/>
  <c r="R129" i="1"/>
  <c r="R231" i="1"/>
  <c r="P231" i="1"/>
  <c r="M326" i="1"/>
  <c r="L326" i="1"/>
  <c r="N404" i="1"/>
  <c r="M404" i="1"/>
  <c r="R404" i="1" s="1"/>
  <c r="L404" i="1"/>
  <c r="K404" i="1"/>
  <c r="M507" i="1"/>
  <c r="N507" i="1"/>
  <c r="R531" i="1"/>
  <c r="P531" i="1"/>
  <c r="N581" i="1"/>
  <c r="M581" i="1"/>
  <c r="P677" i="1"/>
  <c r="M1177" i="1"/>
  <c r="L1177" i="1"/>
  <c r="K1177" i="1"/>
  <c r="K22" i="1"/>
  <c r="R28" i="1"/>
  <c r="K56" i="1"/>
  <c r="P100" i="1"/>
  <c r="N107" i="1"/>
  <c r="L107" i="1"/>
  <c r="K141" i="1"/>
  <c r="N197" i="1"/>
  <c r="M197" i="1"/>
  <c r="P197" i="1" s="1"/>
  <c r="L197" i="1"/>
  <c r="K197" i="1"/>
  <c r="R220" i="1"/>
  <c r="P220" i="1"/>
  <c r="R243" i="1"/>
  <c r="K326" i="1"/>
  <c r="R494" i="1"/>
  <c r="P494" i="1"/>
  <c r="K581" i="1"/>
  <c r="R702" i="1"/>
  <c r="P702" i="1"/>
  <c r="R796" i="1"/>
  <c r="P796" i="1"/>
  <c r="P17" i="1"/>
  <c r="L56" i="1"/>
  <c r="K107" i="1"/>
  <c r="L141" i="1"/>
  <c r="N170" i="1"/>
  <c r="L170" i="1"/>
  <c r="L202" i="1"/>
  <c r="R253" i="1"/>
  <c r="N309" i="1"/>
  <c r="L309" i="1"/>
  <c r="P461" i="1"/>
  <c r="R527" i="1"/>
  <c r="P527" i="1"/>
  <c r="R549" i="1"/>
  <c r="K577" i="1"/>
  <c r="L581" i="1"/>
  <c r="P743" i="1"/>
  <c r="R772" i="1"/>
  <c r="P772" i="1"/>
  <c r="L806" i="1"/>
  <c r="L947" i="1"/>
  <c r="K947" i="1"/>
  <c r="M947" i="1"/>
  <c r="N947" i="1"/>
  <c r="P1072" i="1"/>
  <c r="R1072" i="1"/>
  <c r="M1838" i="1"/>
  <c r="R1838" i="1" s="1"/>
  <c r="N1838" i="1"/>
  <c r="K1838" i="1"/>
  <c r="L1838" i="1"/>
  <c r="M2263" i="1"/>
  <c r="N2263" i="1"/>
  <c r="L2263" i="1"/>
  <c r="K2263" i="1"/>
  <c r="N2683" i="1"/>
  <c r="M2683" i="1"/>
  <c r="L2683" i="1"/>
  <c r="K2683" i="1"/>
  <c r="M2712" i="1"/>
  <c r="N2712" i="1"/>
  <c r="L2712" i="1"/>
  <c r="M22" i="1"/>
  <c r="R22" i="1" s="1"/>
  <c r="M74" i="1"/>
  <c r="R74" i="1" s="1"/>
  <c r="L74" i="1"/>
  <c r="K74" i="1"/>
  <c r="R93" i="1"/>
  <c r="M107" i="1"/>
  <c r="R107" i="1" s="1"/>
  <c r="R120" i="1"/>
  <c r="R127" i="1"/>
  <c r="N141" i="1"/>
  <c r="K346" i="1"/>
  <c r="R427" i="1"/>
  <c r="N651" i="1"/>
  <c r="M651" i="1"/>
  <c r="L651" i="1"/>
  <c r="K651" i="1"/>
  <c r="R738" i="1"/>
  <c r="P738" i="1"/>
  <c r="N799" i="1"/>
  <c r="M799" i="1"/>
  <c r="P799" i="1" s="1"/>
  <c r="L799" i="1"/>
  <c r="K799" i="1"/>
  <c r="R848" i="1"/>
  <c r="P890" i="1"/>
  <c r="R890" i="1"/>
  <c r="M1053" i="1"/>
  <c r="L1053" i="1"/>
  <c r="N1053" i="1"/>
  <c r="K1053" i="1"/>
  <c r="P2580" i="1"/>
  <c r="R2580" i="1"/>
  <c r="K2712" i="1"/>
  <c r="N4" i="1"/>
  <c r="M4" i="1"/>
  <c r="R4" i="1" s="1"/>
  <c r="L4" i="1"/>
  <c r="M16" i="1"/>
  <c r="R18" i="1"/>
  <c r="K53" i="1"/>
  <c r="L53" i="1"/>
  <c r="N92" i="1"/>
  <c r="M92" i="1"/>
  <c r="P92" i="1" s="1"/>
  <c r="L92" i="1"/>
  <c r="K92" i="1"/>
  <c r="N99" i="1"/>
  <c r="R112" i="1"/>
  <c r="K153" i="1"/>
  <c r="N153" i="1"/>
  <c r="M153" i="1"/>
  <c r="R153" i="1" s="1"/>
  <c r="L153" i="1"/>
  <c r="N162" i="1"/>
  <c r="M162" i="1"/>
  <c r="P162" i="1" s="1"/>
  <c r="L162" i="1"/>
  <c r="K162" i="1"/>
  <c r="N173" i="1"/>
  <c r="R193" i="1"/>
  <c r="M212" i="1"/>
  <c r="R212" i="1" s="1"/>
  <c r="R214" i="1"/>
  <c r="P214" i="1"/>
  <c r="L337" i="1"/>
  <c r="K337" i="1"/>
  <c r="M370" i="1"/>
  <c r="P370" i="1" s="1"/>
  <c r="L370" i="1"/>
  <c r="N370" i="1"/>
  <c r="R448" i="1"/>
  <c r="N540" i="1"/>
  <c r="M626" i="1"/>
  <c r="L662" i="1"/>
  <c r="N664" i="1"/>
  <c r="M666" i="1"/>
  <c r="N1030" i="1"/>
  <c r="M1030" i="1"/>
  <c r="P1030" i="1" s="1"/>
  <c r="K1030" i="1"/>
  <c r="L1030" i="1"/>
  <c r="K1273" i="1"/>
  <c r="N1273" i="1"/>
  <c r="M1273" i="1"/>
  <c r="R1273" i="1" s="1"/>
  <c r="L1273" i="1"/>
  <c r="R1278" i="1"/>
  <c r="P1278" i="1"/>
  <c r="K4" i="1"/>
  <c r="N40" i="1"/>
  <c r="M40" i="1"/>
  <c r="R40" i="1" s="1"/>
  <c r="L40" i="1"/>
  <c r="L51" i="1"/>
  <c r="M53" i="1"/>
  <c r="K97" i="1"/>
  <c r="N106" i="1"/>
  <c r="M106" i="1"/>
  <c r="N124" i="1"/>
  <c r="K124" i="1"/>
  <c r="M126" i="1"/>
  <c r="M135" i="1"/>
  <c r="R135" i="1" s="1"/>
  <c r="L135" i="1"/>
  <c r="K135" i="1"/>
  <c r="K185" i="1"/>
  <c r="N189" i="1"/>
  <c r="K189" i="1"/>
  <c r="K224" i="1"/>
  <c r="P235" i="1"/>
  <c r="N284" i="1"/>
  <c r="M284" i="1"/>
  <c r="L284" i="1"/>
  <c r="K284" i="1"/>
  <c r="N292" i="1"/>
  <c r="K292" i="1"/>
  <c r="M337" i="1"/>
  <c r="R337" i="1" s="1"/>
  <c r="K370" i="1"/>
  <c r="R476" i="1"/>
  <c r="R540" i="1"/>
  <c r="R590" i="1"/>
  <c r="P590" i="1"/>
  <c r="L624" i="1"/>
  <c r="N662" i="1"/>
  <c r="P683" i="1"/>
  <c r="R683" i="1"/>
  <c r="P752" i="1"/>
  <c r="M759" i="1"/>
  <c r="P759" i="1" s="1"/>
  <c r="N759" i="1"/>
  <c r="N776" i="1"/>
  <c r="L776" i="1"/>
  <c r="N866" i="1"/>
  <c r="P956" i="1"/>
  <c r="R1030" i="1"/>
  <c r="R1361" i="1"/>
  <c r="P1361" i="1"/>
  <c r="N145" i="1"/>
  <c r="M145" i="1"/>
  <c r="P145" i="1" s="1"/>
  <c r="L145" i="1"/>
  <c r="K348" i="1"/>
  <c r="N348" i="1"/>
  <c r="N524" i="1"/>
  <c r="M524" i="1"/>
  <c r="R524" i="1" s="1"/>
  <c r="L524" i="1"/>
  <c r="K524" i="1"/>
  <c r="M1003" i="1"/>
  <c r="P1003" i="1" s="1"/>
  <c r="L1003" i="1"/>
  <c r="K1003" i="1"/>
  <c r="M1079" i="1"/>
  <c r="R1079" i="1" s="1"/>
  <c r="K1079" i="1"/>
  <c r="N1079" i="1"/>
  <c r="L1079" i="1"/>
  <c r="M15" i="1"/>
  <c r="K145" i="1"/>
  <c r="N206" i="1"/>
  <c r="M206" i="1"/>
  <c r="K206" i="1"/>
  <c r="N331" i="1"/>
  <c r="M331" i="1"/>
  <c r="L331" i="1"/>
  <c r="K361" i="1"/>
  <c r="R396" i="1"/>
  <c r="P396" i="1"/>
  <c r="L432" i="1"/>
  <c r="K432" i="1"/>
  <c r="K507" i="1"/>
  <c r="K806" i="1"/>
  <c r="R843" i="1"/>
  <c r="P843" i="1"/>
  <c r="M890" i="1"/>
  <c r="L890" i="1"/>
  <c r="K890" i="1"/>
  <c r="N1177" i="1"/>
  <c r="N15" i="1"/>
  <c r="P24" i="1"/>
  <c r="K39" i="1"/>
  <c r="N179" i="1"/>
  <c r="M179" i="1"/>
  <c r="R179" i="1" s="1"/>
  <c r="L179" i="1"/>
  <c r="R192" i="1"/>
  <c r="N246" i="1"/>
  <c r="M246" i="1"/>
  <c r="L246" i="1"/>
  <c r="K246" i="1"/>
  <c r="L324" i="1"/>
  <c r="N324" i="1"/>
  <c r="N326" i="1"/>
  <c r="K331" i="1"/>
  <c r="K341" i="1"/>
  <c r="M341" i="1"/>
  <c r="M348" i="1"/>
  <c r="R348" i="1" s="1"/>
  <c r="M361" i="1"/>
  <c r="N424" i="1"/>
  <c r="M424" i="1"/>
  <c r="R424" i="1" s="1"/>
  <c r="L424" i="1"/>
  <c r="K424" i="1"/>
  <c r="M432" i="1"/>
  <c r="K502" i="1"/>
  <c r="L507" i="1"/>
  <c r="N601" i="1"/>
  <c r="K601" i="1"/>
  <c r="R15" i="1"/>
  <c r="P15" i="1"/>
  <c r="L37" i="1"/>
  <c r="K37" i="1"/>
  <c r="K170" i="1"/>
  <c r="K179" i="1"/>
  <c r="P190" i="1"/>
  <c r="M202" i="1"/>
  <c r="R202" i="1" s="1"/>
  <c r="K256" i="1"/>
  <c r="R288" i="1"/>
  <c r="P288" i="1"/>
  <c r="K309" i="1"/>
  <c r="K324" i="1"/>
  <c r="L341" i="1"/>
  <c r="N361" i="1"/>
  <c r="R454" i="1"/>
  <c r="P454" i="1"/>
  <c r="L502" i="1"/>
  <c r="M577" i="1"/>
  <c r="R577" i="1" s="1"/>
  <c r="L601" i="1"/>
  <c r="M806" i="1"/>
  <c r="N21" i="1"/>
  <c r="M21" i="1"/>
  <c r="L21" i="1"/>
  <c r="K38" i="1"/>
  <c r="N38" i="1"/>
  <c r="K40" i="1"/>
  <c r="R42" i="1"/>
  <c r="N51" i="1"/>
  <c r="N53" i="1"/>
  <c r="L97" i="1"/>
  <c r="K106" i="1"/>
  <c r="L124" i="1"/>
  <c r="N135" i="1"/>
  <c r="K187" i="1"/>
  <c r="L189" i="1"/>
  <c r="M224" i="1"/>
  <c r="P224" i="1" s="1"/>
  <c r="L292" i="1"/>
  <c r="P305" i="1"/>
  <c r="R305" i="1"/>
  <c r="P332" i="1"/>
  <c r="N337" i="1"/>
  <c r="M375" i="1"/>
  <c r="R375" i="1" s="1"/>
  <c r="N375" i="1"/>
  <c r="L375" i="1"/>
  <c r="K375" i="1"/>
  <c r="N441" i="1"/>
  <c r="L441" i="1"/>
  <c r="K441" i="1"/>
  <c r="P443" i="1"/>
  <c r="R474" i="1"/>
  <c r="P474" i="1"/>
  <c r="N624" i="1"/>
  <c r="R662" i="1"/>
  <c r="P662" i="1"/>
  <c r="R730" i="1"/>
  <c r="K759" i="1"/>
  <c r="K776" i="1"/>
  <c r="P817" i="1"/>
  <c r="K822" i="1"/>
  <c r="N831" i="1"/>
  <c r="M831" i="1"/>
  <c r="L831" i="1"/>
  <c r="K831" i="1"/>
  <c r="N900" i="1"/>
  <c r="M900" i="1"/>
  <c r="K1258" i="1"/>
  <c r="N1258" i="1"/>
  <c r="L1258" i="1"/>
  <c r="M1258" i="1"/>
  <c r="R1258" i="1" s="1"/>
  <c r="N1411" i="1"/>
  <c r="M1411" i="1"/>
  <c r="L1411" i="1"/>
  <c r="K1411" i="1"/>
  <c r="M196" i="1"/>
  <c r="L196" i="1"/>
  <c r="K196" i="1"/>
  <c r="K198" i="1"/>
  <c r="M198" i="1"/>
  <c r="R198" i="1" s="1"/>
  <c r="L198" i="1"/>
  <c r="N277" i="1"/>
  <c r="M277" i="1"/>
  <c r="K277" i="1"/>
  <c r="R354" i="1"/>
  <c r="N381" i="1"/>
  <c r="M381" i="1"/>
  <c r="L381" i="1"/>
  <c r="P558" i="1"/>
  <c r="P567" i="1"/>
  <c r="R628" i="1"/>
  <c r="P628" i="1"/>
  <c r="P637" i="1"/>
  <c r="K732" i="1"/>
  <c r="M732" i="1"/>
  <c r="R732" i="1" s="1"/>
  <c r="R819" i="1"/>
  <c r="N841" i="1"/>
  <c r="L841" i="1"/>
  <c r="M868" i="1"/>
  <c r="R868" i="1" s="1"/>
  <c r="L868" i="1"/>
  <c r="K868" i="1"/>
  <c r="R873" i="1"/>
  <c r="R880" i="1"/>
  <c r="M902" i="1"/>
  <c r="L902" i="1"/>
  <c r="N902" i="1"/>
  <c r="N930" i="1"/>
  <c r="M930" i="1"/>
  <c r="R930" i="1" s="1"/>
  <c r="K930" i="1"/>
  <c r="L930" i="1"/>
  <c r="L967" i="1"/>
  <c r="K967" i="1"/>
  <c r="N967" i="1"/>
  <c r="P969" i="1"/>
  <c r="R969" i="1"/>
  <c r="K1101" i="1"/>
  <c r="M1101" i="1"/>
  <c r="R1101" i="1" s="1"/>
  <c r="K1130" i="1"/>
  <c r="L1130" i="1"/>
  <c r="M1130" i="1"/>
  <c r="N1130" i="1"/>
  <c r="L1235" i="1"/>
  <c r="K1235" i="1"/>
  <c r="N1235" i="1"/>
  <c r="M1235" i="1"/>
  <c r="N1361" i="1"/>
  <c r="K1361" i="1"/>
  <c r="R1467" i="1"/>
  <c r="P1467" i="1"/>
  <c r="R1472" i="1"/>
  <c r="P1472" i="1"/>
  <c r="N101" i="1"/>
  <c r="M101" i="1"/>
  <c r="L101" i="1"/>
  <c r="K118" i="1"/>
  <c r="N118" i="1"/>
  <c r="M118" i="1"/>
  <c r="P118" i="1" s="1"/>
  <c r="L118" i="1"/>
  <c r="P133" i="1"/>
  <c r="P135" i="1"/>
  <c r="R258" i="1"/>
  <c r="P258" i="1"/>
  <c r="N282" i="1"/>
  <c r="L282" i="1"/>
  <c r="N355" i="1"/>
  <c r="M355" i="1"/>
  <c r="R355" i="1" s="1"/>
  <c r="L355" i="1"/>
  <c r="K355" i="1"/>
  <c r="P357" i="1"/>
  <c r="L366" i="1"/>
  <c r="K366" i="1"/>
  <c r="K373" i="1"/>
  <c r="M373" i="1"/>
  <c r="R373" i="1" s="1"/>
  <c r="L373" i="1"/>
  <c r="R379" i="1"/>
  <c r="R388" i="1"/>
  <c r="N442" i="1"/>
  <c r="M442" i="1"/>
  <c r="P442" i="1" s="1"/>
  <c r="L442" i="1"/>
  <c r="R520" i="1"/>
  <c r="P520" i="1"/>
  <c r="N536" i="1"/>
  <c r="M536" i="1"/>
  <c r="N602" i="1"/>
  <c r="M602" i="1"/>
  <c r="R602" i="1" s="1"/>
  <c r="L602" i="1"/>
  <c r="K602" i="1"/>
  <c r="N649" i="1"/>
  <c r="M649" i="1"/>
  <c r="P649" i="1" s="1"/>
  <c r="N696" i="1"/>
  <c r="L696" i="1"/>
  <c r="M696" i="1"/>
  <c r="R725" i="1"/>
  <c r="K924" i="1"/>
  <c r="M924" i="1"/>
  <c r="P924" i="1" s="1"/>
  <c r="L960" i="1"/>
  <c r="K960" i="1"/>
  <c r="M960" i="1"/>
  <c r="P960" i="1" s="1"/>
  <c r="M1058" i="1"/>
  <c r="L1058" i="1"/>
  <c r="K1058" i="1"/>
  <c r="L1146" i="1"/>
  <c r="M1146" i="1"/>
  <c r="R1146" i="1" s="1"/>
  <c r="K1146" i="1"/>
  <c r="P1691" i="1"/>
  <c r="R1691" i="1"/>
  <c r="K248" i="1"/>
  <c r="N248" i="1"/>
  <c r="P355" i="1"/>
  <c r="N384" i="1"/>
  <c r="L384" i="1"/>
  <c r="P386" i="1"/>
  <c r="N411" i="1"/>
  <c r="M411" i="1"/>
  <c r="R507" i="1"/>
  <c r="R518" i="1"/>
  <c r="R538" i="1"/>
  <c r="P602" i="1"/>
  <c r="P682" i="1"/>
  <c r="L687" i="1"/>
  <c r="N687" i="1"/>
  <c r="N721" i="1"/>
  <c r="K721" i="1"/>
  <c r="N744" i="1"/>
  <c r="M744" i="1"/>
  <c r="P744" i="1" s="1"/>
  <c r="L744" i="1"/>
  <c r="P864" i="1"/>
  <c r="P898" i="1"/>
  <c r="P914" i="1"/>
  <c r="R914" i="1"/>
  <c r="L950" i="1"/>
  <c r="N950" i="1"/>
  <c r="M950" i="1"/>
  <c r="K950" i="1"/>
  <c r="R992" i="1"/>
  <c r="P992" i="1"/>
  <c r="K1151" i="1"/>
  <c r="L1151" i="1"/>
  <c r="M1294" i="1"/>
  <c r="R1294" i="1" s="1"/>
  <c r="N1294" i="1"/>
  <c r="K1294" i="1"/>
  <c r="L1294" i="1"/>
  <c r="R329" i="1"/>
  <c r="M400" i="1"/>
  <c r="R400" i="1" s="1"/>
  <c r="L400" i="1"/>
  <c r="N482" i="1"/>
  <c r="M482" i="1"/>
  <c r="P507" i="1"/>
  <c r="P518" i="1"/>
  <c r="P538" i="1"/>
  <c r="L562" i="1"/>
  <c r="M562" i="1"/>
  <c r="R562" i="1" s="1"/>
  <c r="P595" i="1"/>
  <c r="R607" i="1"/>
  <c r="P620" i="1"/>
  <c r="K687" i="1"/>
  <c r="N694" i="1"/>
  <c r="L694" i="1"/>
  <c r="L721" i="1"/>
  <c r="P730" i="1"/>
  <c r="K744" i="1"/>
  <c r="K766" i="1"/>
  <c r="P777" i="1"/>
  <c r="R804" i="1"/>
  <c r="P804" i="1"/>
  <c r="N851" i="1"/>
  <c r="L851" i="1"/>
  <c r="M851" i="1"/>
  <c r="M938" i="1"/>
  <c r="P938" i="1" s="1"/>
  <c r="L938" i="1"/>
  <c r="M968" i="1"/>
  <c r="L968" i="1"/>
  <c r="N968" i="1"/>
  <c r="L976" i="1"/>
  <c r="N976" i="1"/>
  <c r="P1277" i="1"/>
  <c r="R1277" i="1"/>
  <c r="M57" i="1"/>
  <c r="R57" i="1" s="1"/>
  <c r="L57" i="1"/>
  <c r="K57" i="1"/>
  <c r="R143" i="1"/>
  <c r="M174" i="1"/>
  <c r="R174" i="1" s="1"/>
  <c r="L174" i="1"/>
  <c r="K174" i="1"/>
  <c r="L176" i="1"/>
  <c r="K176" i="1"/>
  <c r="R189" i="1"/>
  <c r="K228" i="1"/>
  <c r="N228" i="1"/>
  <c r="L228" i="1"/>
  <c r="L234" i="1"/>
  <c r="L236" i="1"/>
  <c r="M248" i="1"/>
  <c r="R248" i="1" s="1"/>
  <c r="K263" i="1"/>
  <c r="L263" i="1"/>
  <c r="N267" i="1"/>
  <c r="M267" i="1"/>
  <c r="P267" i="1" s="1"/>
  <c r="L267" i="1"/>
  <c r="K267" i="1"/>
  <c r="L278" i="1"/>
  <c r="M280" i="1"/>
  <c r="P280" i="1" s="1"/>
  <c r="R282" i="1"/>
  <c r="R297" i="1"/>
  <c r="N321" i="1"/>
  <c r="L321" i="1"/>
  <c r="P329" i="1"/>
  <c r="P344" i="1"/>
  <c r="K351" i="1"/>
  <c r="L353" i="1"/>
  <c r="L382" i="1"/>
  <c r="M384" i="1"/>
  <c r="K393" i="1"/>
  <c r="L393" i="1"/>
  <c r="L395" i="1"/>
  <c r="K400" i="1"/>
  <c r="L402" i="1"/>
  <c r="K407" i="1"/>
  <c r="L411" i="1"/>
  <c r="R422" i="1"/>
  <c r="L427" i="1"/>
  <c r="L429" i="1"/>
  <c r="K431" i="1"/>
  <c r="K440" i="1"/>
  <c r="K447" i="1"/>
  <c r="K451" i="1"/>
  <c r="K482" i="1"/>
  <c r="N491" i="1"/>
  <c r="M491" i="1"/>
  <c r="R500" i="1"/>
  <c r="P500" i="1"/>
  <c r="K514" i="1"/>
  <c r="N557" i="1"/>
  <c r="M557" i="1"/>
  <c r="L557" i="1"/>
  <c r="K562" i="1"/>
  <c r="K584" i="1"/>
  <c r="P607" i="1"/>
  <c r="P631" i="1"/>
  <c r="P660" i="1"/>
  <c r="L671" i="1"/>
  <c r="M687" i="1"/>
  <c r="R687" i="1" s="1"/>
  <c r="M692" i="1"/>
  <c r="K694" i="1"/>
  <c r="K717" i="1"/>
  <c r="M721" i="1"/>
  <c r="K742" i="1"/>
  <c r="L766" i="1"/>
  <c r="P802" i="1"/>
  <c r="P844" i="1"/>
  <c r="N849" i="1"/>
  <c r="M849" i="1"/>
  <c r="P849" i="1" s="1"/>
  <c r="K851" i="1"/>
  <c r="P860" i="1"/>
  <c r="R864" i="1"/>
  <c r="R869" i="1"/>
  <c r="P888" i="1"/>
  <c r="R888" i="1"/>
  <c r="R898" i="1"/>
  <c r="P910" i="1"/>
  <c r="R912" i="1"/>
  <c r="P912" i="1"/>
  <c r="R924" i="1"/>
  <c r="K938" i="1"/>
  <c r="P942" i="1"/>
  <c r="R942" i="1"/>
  <c r="M963" i="1"/>
  <c r="R963" i="1" s="1"/>
  <c r="L963" i="1"/>
  <c r="K963" i="1"/>
  <c r="K968" i="1"/>
  <c r="K976" i="1"/>
  <c r="R1104" i="1"/>
  <c r="P1104" i="1"/>
  <c r="N1151" i="1"/>
  <c r="M1200" i="1"/>
  <c r="K1200" i="1"/>
  <c r="L1200" i="1"/>
  <c r="N1200" i="1"/>
  <c r="N1289" i="1"/>
  <c r="L1289" i="1"/>
  <c r="K1289" i="1"/>
  <c r="M1289" i="1"/>
  <c r="M234" i="1"/>
  <c r="R234" i="1" s="1"/>
  <c r="M236" i="1"/>
  <c r="R267" i="1"/>
  <c r="M278" i="1"/>
  <c r="N280" i="1"/>
  <c r="N306" i="1"/>
  <c r="M306" i="1"/>
  <c r="L306" i="1"/>
  <c r="K306" i="1"/>
  <c r="L351" i="1"/>
  <c r="M353" i="1"/>
  <c r="P353" i="1" s="1"/>
  <c r="P366" i="1"/>
  <c r="M382" i="1"/>
  <c r="R384" i="1"/>
  <c r="N395" i="1"/>
  <c r="N400" i="1"/>
  <c r="M402" i="1"/>
  <c r="R402" i="1" s="1"/>
  <c r="L407" i="1"/>
  <c r="N416" i="1"/>
  <c r="M416" i="1"/>
  <c r="M427" i="1"/>
  <c r="P427" i="1" s="1"/>
  <c r="M429" i="1"/>
  <c r="R429" i="1" s="1"/>
  <c r="L431" i="1"/>
  <c r="L440" i="1"/>
  <c r="L447" i="1"/>
  <c r="L451" i="1"/>
  <c r="L482" i="1"/>
  <c r="L514" i="1"/>
  <c r="N562" i="1"/>
  <c r="L584" i="1"/>
  <c r="R620" i="1"/>
  <c r="R629" i="1"/>
  <c r="R647" i="1"/>
  <c r="P647" i="1"/>
  <c r="N656" i="1"/>
  <c r="L656" i="1"/>
  <c r="P658" i="1"/>
  <c r="M671" i="1"/>
  <c r="N692" i="1"/>
  <c r="M694" i="1"/>
  <c r="R694" i="1" s="1"/>
  <c r="R703" i="1"/>
  <c r="M717" i="1"/>
  <c r="L742" i="1"/>
  <c r="M766" i="1"/>
  <c r="R777" i="1"/>
  <c r="N782" i="1"/>
  <c r="M782" i="1"/>
  <c r="P782" i="1" s="1"/>
  <c r="L782" i="1"/>
  <c r="R896" i="1"/>
  <c r="P896" i="1"/>
  <c r="N938" i="1"/>
  <c r="M958" i="1"/>
  <c r="R958" i="1" s="1"/>
  <c r="L958" i="1"/>
  <c r="K958" i="1"/>
  <c r="N958" i="1"/>
  <c r="M976" i="1"/>
  <c r="M1049" i="1"/>
  <c r="K1049" i="1"/>
  <c r="L1049" i="1"/>
  <c r="L1054" i="1"/>
  <c r="M1054" i="1"/>
  <c r="K1054" i="1"/>
  <c r="K1097" i="1"/>
  <c r="L1097" i="1"/>
  <c r="L1159" i="1"/>
  <c r="N1159" i="1"/>
  <c r="M1159" i="1"/>
  <c r="K1159" i="1"/>
  <c r="M1569" i="1"/>
  <c r="R1569" i="1" s="1"/>
  <c r="L1569" i="1"/>
  <c r="K1569" i="1"/>
  <c r="P174" i="1"/>
  <c r="P193" i="1"/>
  <c r="N201" i="1"/>
  <c r="M201" i="1"/>
  <c r="L201" i="1"/>
  <c r="R228" i="1"/>
  <c r="P242" i="1"/>
  <c r="L276" i="1"/>
  <c r="K276" i="1"/>
  <c r="N278" i="1"/>
  <c r="R280" i="1"/>
  <c r="K304" i="1"/>
  <c r="L319" i="1"/>
  <c r="R321" i="1"/>
  <c r="P321" i="1"/>
  <c r="K338" i="1"/>
  <c r="N338" i="1"/>
  <c r="L338" i="1"/>
  <c r="P342" i="1"/>
  <c r="N351" i="1"/>
  <c r="N353" i="1"/>
  <c r="N360" i="1"/>
  <c r="M360" i="1"/>
  <c r="L360" i="1"/>
  <c r="M380" i="1"/>
  <c r="P380" i="1" s="1"/>
  <c r="L380" i="1"/>
  <c r="K380" i="1"/>
  <c r="P384" i="1"/>
  <c r="K391" i="1"/>
  <c r="N407" i="1"/>
  <c r="K416" i="1"/>
  <c r="K425" i="1"/>
  <c r="N429" i="1"/>
  <c r="M431" i="1"/>
  <c r="N440" i="1"/>
  <c r="M447" i="1"/>
  <c r="R447" i="1" s="1"/>
  <c r="M451" i="1"/>
  <c r="L462" i="1"/>
  <c r="N462" i="1"/>
  <c r="M462" i="1"/>
  <c r="N471" i="1"/>
  <c r="K471" i="1"/>
  <c r="R482" i="1"/>
  <c r="L487" i="1"/>
  <c r="M487" i="1"/>
  <c r="R487" i="1" s="1"/>
  <c r="M514" i="1"/>
  <c r="P514" i="1" s="1"/>
  <c r="P543" i="1"/>
  <c r="R557" i="1"/>
  <c r="N571" i="1"/>
  <c r="K571" i="1"/>
  <c r="M584" i="1"/>
  <c r="P584" i="1" s="1"/>
  <c r="P618" i="1"/>
  <c r="R645" i="1"/>
  <c r="K656" i="1"/>
  <c r="N717" i="1"/>
  <c r="R719" i="1"/>
  <c r="P719" i="1"/>
  <c r="M742" i="1"/>
  <c r="R742" i="1" s="1"/>
  <c r="N751" i="1"/>
  <c r="K751" i="1"/>
  <c r="K782" i="1"/>
  <c r="R818" i="1"/>
  <c r="P818" i="1"/>
  <c r="R827" i="1"/>
  <c r="R829" i="1"/>
  <c r="P829" i="1"/>
  <c r="K847" i="1"/>
  <c r="L849" i="1"/>
  <c r="R860" i="1"/>
  <c r="K872" i="1"/>
  <c r="N872" i="1"/>
  <c r="L872" i="1"/>
  <c r="R886" i="1"/>
  <c r="P886" i="1"/>
  <c r="L894" i="1"/>
  <c r="M894" i="1"/>
  <c r="R894" i="1" s="1"/>
  <c r="P940" i="1"/>
  <c r="P963" i="1"/>
  <c r="P1036" i="1"/>
  <c r="R1036" i="1"/>
  <c r="N1049" i="1"/>
  <c r="N1054" i="1"/>
  <c r="N1092" i="1"/>
  <c r="L1092" i="1"/>
  <c r="K1092" i="1"/>
  <c r="M1097" i="1"/>
  <c r="R1097" i="1" s="1"/>
  <c r="R1282" i="1"/>
  <c r="N1546" i="1"/>
  <c r="M1546" i="1"/>
  <c r="R1546" i="1" s="1"/>
  <c r="L1546" i="1"/>
  <c r="K1546" i="1"/>
  <c r="N1569" i="1"/>
  <c r="R1614" i="1"/>
  <c r="P1614" i="1"/>
  <c r="K23" i="1"/>
  <c r="N23" i="1"/>
  <c r="M23" i="1"/>
  <c r="P40" i="1"/>
  <c r="M65" i="1"/>
  <c r="N67" i="1"/>
  <c r="M67" i="1"/>
  <c r="P67" i="1" s="1"/>
  <c r="M90" i="1"/>
  <c r="R90" i="1" s="1"/>
  <c r="P105" i="1"/>
  <c r="M109" i="1"/>
  <c r="P109" i="1" s="1"/>
  <c r="K111" i="1"/>
  <c r="K155" i="1"/>
  <c r="R170" i="1"/>
  <c r="M172" i="1"/>
  <c r="P172" i="1" s="1"/>
  <c r="M180" i="1"/>
  <c r="R180" i="1" s="1"/>
  <c r="N184" i="1"/>
  <c r="M184" i="1"/>
  <c r="P184" i="1" s="1"/>
  <c r="M199" i="1"/>
  <c r="R199" i="1" s="1"/>
  <c r="K201" i="1"/>
  <c r="K207" i="1"/>
  <c r="P226" i="1"/>
  <c r="P230" i="1"/>
  <c r="R240" i="1"/>
  <c r="P244" i="1"/>
  <c r="M261" i="1"/>
  <c r="N265" i="1"/>
  <c r="M276" i="1"/>
  <c r="K285" i="1"/>
  <c r="P293" i="1"/>
  <c r="L304" i="1"/>
  <c r="P308" i="1"/>
  <c r="M319" i="1"/>
  <c r="M338" i="1"/>
  <c r="P338" i="1" s="1"/>
  <c r="R353" i="1"/>
  <c r="K360" i="1"/>
  <c r="N380" i="1"/>
  <c r="L391" i="1"/>
  <c r="R393" i="1"/>
  <c r="K398" i="1"/>
  <c r="L398" i="1"/>
  <c r="P400" i="1"/>
  <c r="R407" i="1"/>
  <c r="L416" i="1"/>
  <c r="R418" i="1"/>
  <c r="L425" i="1"/>
  <c r="N436" i="1"/>
  <c r="M436" i="1"/>
  <c r="R440" i="1"/>
  <c r="K445" i="1"/>
  <c r="N449" i="1"/>
  <c r="K462" i="1"/>
  <c r="L471" i="1"/>
  <c r="K487" i="1"/>
  <c r="N496" i="1"/>
  <c r="K496" i="1"/>
  <c r="M534" i="1"/>
  <c r="P534" i="1" s="1"/>
  <c r="M560" i="1"/>
  <c r="N560" i="1"/>
  <c r="L571" i="1"/>
  <c r="R600" i="1"/>
  <c r="P645" i="1"/>
  <c r="K654" i="1"/>
  <c r="M656" i="1"/>
  <c r="R669" i="1"/>
  <c r="K749" i="1"/>
  <c r="L751" i="1"/>
  <c r="R753" i="1"/>
  <c r="P753" i="1"/>
  <c r="R762" i="1"/>
  <c r="R764" i="1"/>
  <c r="P764" i="1"/>
  <c r="P775" i="1"/>
  <c r="R782" i="1"/>
  <c r="L787" i="1"/>
  <c r="N787" i="1"/>
  <c r="L814" i="1"/>
  <c r="N814" i="1"/>
  <c r="P827" i="1"/>
  <c r="L847" i="1"/>
  <c r="M872" i="1"/>
  <c r="K894" i="1"/>
  <c r="M979" i="1"/>
  <c r="R979" i="1" s="1"/>
  <c r="L979" i="1"/>
  <c r="K979" i="1"/>
  <c r="M1092" i="1"/>
  <c r="P1092" i="1" s="1"/>
  <c r="N1097" i="1"/>
  <c r="L1132" i="1"/>
  <c r="N1132" i="1"/>
  <c r="K1132" i="1"/>
  <c r="K1452" i="1"/>
  <c r="M1452" i="1"/>
  <c r="P1452" i="1" s="1"/>
  <c r="N1452" i="1"/>
  <c r="L1452" i="1"/>
  <c r="M1459" i="1"/>
  <c r="K1459" i="1"/>
  <c r="N1459" i="1"/>
  <c r="L1459" i="1"/>
  <c r="N1474" i="1"/>
  <c r="M1474" i="1"/>
  <c r="P1474" i="1" s="1"/>
  <c r="K1474" i="1"/>
  <c r="M1479" i="1"/>
  <c r="L1479" i="1"/>
  <c r="K1479" i="1"/>
  <c r="N1479" i="1"/>
  <c r="P1546" i="1"/>
  <c r="N1649" i="1"/>
  <c r="M1649" i="1"/>
  <c r="P1649" i="1" s="1"/>
  <c r="L1649" i="1"/>
  <c r="K1649" i="1"/>
  <c r="N6" i="1"/>
  <c r="M6" i="1"/>
  <c r="L23" i="1"/>
  <c r="P34" i="1"/>
  <c r="R38" i="1"/>
  <c r="P38" i="1"/>
  <c r="P63" i="1"/>
  <c r="K67" i="1"/>
  <c r="K75" i="1"/>
  <c r="K94" i="1"/>
  <c r="L111" i="1"/>
  <c r="L115" i="1"/>
  <c r="K115" i="1"/>
  <c r="R128" i="1"/>
  <c r="K134" i="1"/>
  <c r="K136" i="1"/>
  <c r="P149" i="1"/>
  <c r="L155" i="1"/>
  <c r="P170" i="1"/>
  <c r="K184" i="1"/>
  <c r="L207" i="1"/>
  <c r="P232" i="1"/>
  <c r="P234" i="1"/>
  <c r="P263" i="1"/>
  <c r="R265" i="1"/>
  <c r="N276" i="1"/>
  <c r="M285" i="1"/>
  <c r="R285" i="1" s="1"/>
  <c r="K287" i="1"/>
  <c r="P291" i="1"/>
  <c r="K300" i="1"/>
  <c r="L302" i="1"/>
  <c r="N304" i="1"/>
  <c r="K317" i="1"/>
  <c r="N319" i="1"/>
  <c r="K334" i="1"/>
  <c r="R338" i="1"/>
  <c r="P351" i="1"/>
  <c r="N391" i="1"/>
  <c r="P393" i="1"/>
  <c r="M398" i="1"/>
  <c r="R398" i="1" s="1"/>
  <c r="P407" i="1"/>
  <c r="P418" i="1"/>
  <c r="N425" i="1"/>
  <c r="K436" i="1"/>
  <c r="R438" i="1"/>
  <c r="L445" i="1"/>
  <c r="P447" i="1"/>
  <c r="R449" i="1"/>
  <c r="P449" i="1"/>
  <c r="R460" i="1"/>
  <c r="P460" i="1"/>
  <c r="M471" i="1"/>
  <c r="N487" i="1"/>
  <c r="L496" i="1"/>
  <c r="R505" i="1"/>
  <c r="R523" i="1"/>
  <c r="P541" i="1"/>
  <c r="K560" i="1"/>
  <c r="M571" i="1"/>
  <c r="P573" i="1"/>
  <c r="R582" i="1"/>
  <c r="N596" i="1"/>
  <c r="L596" i="1"/>
  <c r="M596" i="1"/>
  <c r="P605" i="1"/>
  <c r="L654" i="1"/>
  <c r="P669" i="1"/>
  <c r="R728" i="1"/>
  <c r="K747" i="1"/>
  <c r="L749" i="1"/>
  <c r="M751" i="1"/>
  <c r="P762" i="1"/>
  <c r="P773" i="1"/>
  <c r="K787" i="1"/>
  <c r="L789" i="1"/>
  <c r="K791" i="1"/>
  <c r="K814" i="1"/>
  <c r="M847" i="1"/>
  <c r="P847" i="1" s="1"/>
  <c r="P858" i="1"/>
  <c r="N894" i="1"/>
  <c r="P908" i="1"/>
  <c r="K936" i="1"/>
  <c r="N936" i="1"/>
  <c r="N979" i="1"/>
  <c r="L1034" i="1"/>
  <c r="K1034" i="1"/>
  <c r="M1034" i="1"/>
  <c r="P1046" i="1"/>
  <c r="R1046" i="1"/>
  <c r="R1124" i="1"/>
  <c r="P1124" i="1"/>
  <c r="M1132" i="1"/>
  <c r="P1132" i="1" s="1"/>
  <c r="P1134" i="1"/>
  <c r="L1154" i="1"/>
  <c r="M1154" i="1"/>
  <c r="R1154" i="1" s="1"/>
  <c r="K1154" i="1"/>
  <c r="N1154" i="1"/>
  <c r="R1280" i="1"/>
  <c r="P1280" i="1"/>
  <c r="K1469" i="1"/>
  <c r="N1469" i="1"/>
  <c r="M1469" i="1"/>
  <c r="L1469" i="1"/>
  <c r="L1474" i="1"/>
  <c r="R1586" i="1"/>
  <c r="K6" i="1"/>
  <c r="K29" i="1"/>
  <c r="P42" i="1"/>
  <c r="L48" i="1"/>
  <c r="L67" i="1"/>
  <c r="L73" i="1"/>
  <c r="L75" i="1"/>
  <c r="P88" i="1"/>
  <c r="L94" i="1"/>
  <c r="M111" i="1"/>
  <c r="M115" i="1"/>
  <c r="K119" i="1"/>
  <c r="P130" i="1"/>
  <c r="L134" i="1"/>
  <c r="L136" i="1"/>
  <c r="M155" i="1"/>
  <c r="M157" i="1"/>
  <c r="R157" i="1" s="1"/>
  <c r="L157" i="1"/>
  <c r="K157" i="1"/>
  <c r="K161" i="1"/>
  <c r="L163" i="1"/>
  <c r="L184" i="1"/>
  <c r="P195" i="1"/>
  <c r="M207" i="1"/>
  <c r="K209" i="1"/>
  <c r="N211" i="1"/>
  <c r="L211" i="1"/>
  <c r="K251" i="1"/>
  <c r="N255" i="1"/>
  <c r="M255" i="1"/>
  <c r="R255" i="1" s="1"/>
  <c r="K255" i="1"/>
  <c r="P274" i="1"/>
  <c r="N285" i="1"/>
  <c r="L287" i="1"/>
  <c r="L300" i="1"/>
  <c r="M302" i="1"/>
  <c r="P302" i="1" s="1"/>
  <c r="R304" i="1"/>
  <c r="L317" i="1"/>
  <c r="R319" i="1"/>
  <c r="P319" i="1"/>
  <c r="L334" i="1"/>
  <c r="R340" i="1"/>
  <c r="K356" i="1"/>
  <c r="R362" i="1"/>
  <c r="N398" i="1"/>
  <c r="K414" i="1"/>
  <c r="P425" i="1"/>
  <c r="L436" i="1"/>
  <c r="P438" i="1"/>
  <c r="N445" i="1"/>
  <c r="K460" i="1"/>
  <c r="K467" i="1"/>
  <c r="R480" i="1"/>
  <c r="P480" i="1"/>
  <c r="M496" i="1"/>
  <c r="P523" i="1"/>
  <c r="R532" i="1"/>
  <c r="L560" i="1"/>
  <c r="P582" i="1"/>
  <c r="K596" i="1"/>
  <c r="K632" i="1"/>
  <c r="N632" i="1"/>
  <c r="M632" i="1"/>
  <c r="R632" i="1" s="1"/>
  <c r="M654" i="1"/>
  <c r="P654" i="1" s="1"/>
  <c r="R685" i="1"/>
  <c r="N706" i="1"/>
  <c r="M706" i="1"/>
  <c r="L706" i="1"/>
  <c r="M747" i="1"/>
  <c r="N749" i="1"/>
  <c r="M787" i="1"/>
  <c r="R787" i="1" s="1"/>
  <c r="M789" i="1"/>
  <c r="L791" i="1"/>
  <c r="R793" i="1"/>
  <c r="P800" i="1"/>
  <c r="K812" i="1"/>
  <c r="M814" i="1"/>
  <c r="R814" i="1" s="1"/>
  <c r="L870" i="1"/>
  <c r="M870" i="1"/>
  <c r="R922" i="1"/>
  <c r="P922" i="1"/>
  <c r="L936" i="1"/>
  <c r="M943" i="1"/>
  <c r="L943" i="1"/>
  <c r="K943" i="1"/>
  <c r="N943" i="1"/>
  <c r="L961" i="1"/>
  <c r="N961" i="1"/>
  <c r="M961" i="1"/>
  <c r="M1000" i="1"/>
  <c r="R1000" i="1" s="1"/>
  <c r="N1000" i="1"/>
  <c r="K1000" i="1"/>
  <c r="N1034" i="1"/>
  <c r="R1039" i="1"/>
  <c r="R1147" i="1"/>
  <c r="P1147" i="1"/>
  <c r="R1248" i="1"/>
  <c r="P1248" i="1"/>
  <c r="K1552" i="1"/>
  <c r="N1552" i="1"/>
  <c r="M1552" i="1"/>
  <c r="R1552" i="1" s="1"/>
  <c r="L1552" i="1"/>
  <c r="L6" i="1"/>
  <c r="L29" i="1"/>
  <c r="M48" i="1"/>
  <c r="P48" i="1" s="1"/>
  <c r="K50" i="1"/>
  <c r="M73" i="1"/>
  <c r="R73" i="1" s="1"/>
  <c r="M75" i="1"/>
  <c r="R75" i="1" s="1"/>
  <c r="K77" i="1"/>
  <c r="M94" i="1"/>
  <c r="R94" i="1" s="1"/>
  <c r="M96" i="1"/>
  <c r="L96" i="1"/>
  <c r="K96" i="1"/>
  <c r="K98" i="1"/>
  <c r="M98" i="1"/>
  <c r="R98" i="1" s="1"/>
  <c r="L98" i="1"/>
  <c r="K100" i="1"/>
  <c r="K102" i="1"/>
  <c r="N115" i="1"/>
  <c r="K117" i="1"/>
  <c r="L119" i="1"/>
  <c r="M134" i="1"/>
  <c r="P134" i="1" s="1"/>
  <c r="M136" i="1"/>
  <c r="L138" i="1"/>
  <c r="N140" i="1"/>
  <c r="M140" i="1"/>
  <c r="L140" i="1"/>
  <c r="N157" i="1"/>
  <c r="L161" i="1"/>
  <c r="M163" i="1"/>
  <c r="R163" i="1" s="1"/>
  <c r="K165" i="1"/>
  <c r="K190" i="1"/>
  <c r="L209" i="1"/>
  <c r="K211" i="1"/>
  <c r="L215" i="1"/>
  <c r="K215" i="1"/>
  <c r="K219" i="1"/>
  <c r="L251" i="1"/>
  <c r="L253" i="1"/>
  <c r="L255" i="1"/>
  <c r="L283" i="1"/>
  <c r="N287" i="1"/>
  <c r="K298" i="1"/>
  <c r="M298" i="1"/>
  <c r="L298" i="1"/>
  <c r="M300" i="1"/>
  <c r="N302" i="1"/>
  <c r="L315" i="1"/>
  <c r="K315" i="1"/>
  <c r="M317" i="1"/>
  <c r="M334" i="1"/>
  <c r="L356" i="1"/>
  <c r="K367" i="1"/>
  <c r="N367" i="1"/>
  <c r="M367" i="1"/>
  <c r="R367" i="1" s="1"/>
  <c r="L367" i="1"/>
  <c r="L414" i="1"/>
  <c r="P445" i="1"/>
  <c r="L460" i="1"/>
  <c r="M467" i="1"/>
  <c r="P467" i="1" s="1"/>
  <c r="K485" i="1"/>
  <c r="P532" i="1"/>
  <c r="R539" i="1"/>
  <c r="R614" i="1"/>
  <c r="L632" i="1"/>
  <c r="N641" i="1"/>
  <c r="K641" i="1"/>
  <c r="P690" i="1"/>
  <c r="K704" i="1"/>
  <c r="K706" i="1"/>
  <c r="N747" i="1"/>
  <c r="R749" i="1"/>
  <c r="N789" i="1"/>
  <c r="M791" i="1"/>
  <c r="M812" i="1"/>
  <c r="P840" i="1"/>
  <c r="R858" i="1"/>
  <c r="K870" i="1"/>
  <c r="R884" i="1"/>
  <c r="P884" i="1"/>
  <c r="P894" i="1"/>
  <c r="P906" i="1"/>
  <c r="L934" i="1"/>
  <c r="N934" i="1"/>
  <c r="M936" i="1"/>
  <c r="P936" i="1" s="1"/>
  <c r="K961" i="1"/>
  <c r="L1000" i="1"/>
  <c r="R1134" i="1"/>
  <c r="P1186" i="1"/>
  <c r="R1186" i="1"/>
  <c r="M1201" i="1"/>
  <c r="R1201" i="1" s="1"/>
  <c r="L1201" i="1"/>
  <c r="K1201" i="1"/>
  <c r="M1265" i="1"/>
  <c r="K1265" i="1"/>
  <c r="L1265" i="1"/>
  <c r="N1265" i="1"/>
  <c r="P4" i="1"/>
  <c r="N48" i="1"/>
  <c r="L50" i="1"/>
  <c r="L54" i="1"/>
  <c r="K54" i="1"/>
  <c r="N73" i="1"/>
  <c r="N79" i="1"/>
  <c r="M79" i="1"/>
  <c r="R79" i="1" s="1"/>
  <c r="L79" i="1"/>
  <c r="N96" i="1"/>
  <c r="N98" i="1"/>
  <c r="M138" i="1"/>
  <c r="R138" i="1" s="1"/>
  <c r="K140" i="1"/>
  <c r="N163" i="1"/>
  <c r="M211" i="1"/>
  <c r="M215" i="1"/>
  <c r="R215" i="1" s="1"/>
  <c r="K221" i="1"/>
  <c r="M253" i="1"/>
  <c r="P253" i="1" s="1"/>
  <c r="P257" i="1"/>
  <c r="K268" i="1"/>
  <c r="M268" i="1"/>
  <c r="K270" i="1"/>
  <c r="M283" i="1"/>
  <c r="P283" i="1" s="1"/>
  <c r="R287" i="1"/>
  <c r="N298" i="1"/>
  <c r="M315" i="1"/>
  <c r="P315" i="1" s="1"/>
  <c r="M356" i="1"/>
  <c r="R358" i="1"/>
  <c r="P358" i="1"/>
  <c r="P389" i="1"/>
  <c r="L396" i="1"/>
  <c r="K396" i="1"/>
  <c r="R425" i="1"/>
  <c r="N460" i="1"/>
  <c r="N467" i="1"/>
  <c r="R469" i="1"/>
  <c r="P469" i="1"/>
  <c r="L485" i="1"/>
  <c r="K494" i="1"/>
  <c r="P503" i="1"/>
  <c r="P539" i="1"/>
  <c r="N594" i="1"/>
  <c r="M594" i="1"/>
  <c r="L594" i="1"/>
  <c r="P614" i="1"/>
  <c r="L641" i="1"/>
  <c r="R643" i="1"/>
  <c r="L702" i="1"/>
  <c r="L704" i="1"/>
  <c r="R715" i="1"/>
  <c r="R724" i="1"/>
  <c r="P726" i="1"/>
  <c r="R740" i="1"/>
  <c r="P749" i="1"/>
  <c r="R780" i="1"/>
  <c r="R789" i="1"/>
  <c r="P789" i="1"/>
  <c r="N812" i="1"/>
  <c r="P814" i="1"/>
  <c r="P825" i="1"/>
  <c r="N870" i="1"/>
  <c r="L892" i="1"/>
  <c r="M892" i="1"/>
  <c r="R920" i="1"/>
  <c r="K934" i="1"/>
  <c r="M1007" i="1"/>
  <c r="R1007" i="1" s="1"/>
  <c r="L1007" i="1"/>
  <c r="N1007" i="1"/>
  <c r="N1037" i="1"/>
  <c r="M1037" i="1"/>
  <c r="K1037" i="1"/>
  <c r="R1087" i="1"/>
  <c r="K1090" i="1"/>
  <c r="N1090" i="1"/>
  <c r="M1090" i="1"/>
  <c r="R1090" i="1" s="1"/>
  <c r="R1132" i="1"/>
  <c r="N1201" i="1"/>
  <c r="M1208" i="1"/>
  <c r="L1208" i="1"/>
  <c r="K1208" i="1"/>
  <c r="N1208" i="1"/>
  <c r="M1375" i="1"/>
  <c r="L1375" i="1"/>
  <c r="K1375" i="1"/>
  <c r="N1375" i="1"/>
  <c r="M1440" i="1"/>
  <c r="L1440" i="1"/>
  <c r="N1440" i="1"/>
  <c r="K1440" i="1"/>
  <c r="R414" i="1"/>
  <c r="R434" i="1"/>
  <c r="R514" i="1"/>
  <c r="R534" i="1"/>
  <c r="P603" i="1"/>
  <c r="R639" i="1"/>
  <c r="R709" i="1"/>
  <c r="N736" i="1"/>
  <c r="L736" i="1"/>
  <c r="P808" i="1"/>
  <c r="R808" i="1"/>
  <c r="P866" i="1"/>
  <c r="M945" i="1"/>
  <c r="K945" i="1"/>
  <c r="K994" i="1"/>
  <c r="M994" i="1"/>
  <c r="P994" i="1" s="1"/>
  <c r="L1039" i="1"/>
  <c r="K1039" i="1"/>
  <c r="N1106" i="1"/>
  <c r="K1106" i="1"/>
  <c r="R1205" i="1"/>
  <c r="P1205" i="1"/>
  <c r="M1210" i="1"/>
  <c r="N1210" i="1"/>
  <c r="K1210" i="1"/>
  <c r="L1210" i="1"/>
  <c r="L1393" i="1"/>
  <c r="N1393" i="1"/>
  <c r="M1393" i="1"/>
  <c r="K1393" i="1"/>
  <c r="R1541" i="1"/>
  <c r="P1541" i="1"/>
  <c r="R489" i="1"/>
  <c r="R564" i="1"/>
  <c r="R609" i="1"/>
  <c r="N636" i="1"/>
  <c r="L636" i="1"/>
  <c r="R755" i="1"/>
  <c r="P757" i="1"/>
  <c r="R839" i="1"/>
  <c r="P926" i="1"/>
  <c r="R926" i="1"/>
  <c r="L977" i="1"/>
  <c r="M977" i="1"/>
  <c r="N1012" i="1"/>
  <c r="M1012" i="1"/>
  <c r="R1012" i="1" s="1"/>
  <c r="M1021" i="1"/>
  <c r="R1021" i="1" s="1"/>
  <c r="K1021" i="1"/>
  <c r="L1042" i="1"/>
  <c r="M1042" i="1"/>
  <c r="R1042" i="1" s="1"/>
  <c r="N1042" i="1"/>
  <c r="P1079" i="1"/>
  <c r="P1097" i="1"/>
  <c r="K1109" i="1"/>
  <c r="M1109" i="1"/>
  <c r="L1109" i="1"/>
  <c r="L1266" i="1"/>
  <c r="K1266" i="1"/>
  <c r="K1292" i="1"/>
  <c r="M1292" i="1"/>
  <c r="L1292" i="1"/>
  <c r="N1292" i="1"/>
  <c r="K1344" i="1"/>
  <c r="M1344" i="1"/>
  <c r="N1344" i="1"/>
  <c r="L1344" i="1"/>
  <c r="R1381" i="1"/>
  <c r="P1381" i="1"/>
  <c r="L1404" i="1"/>
  <c r="N1404" i="1"/>
  <c r="M1404" i="1"/>
  <c r="P1404" i="1" s="1"/>
  <c r="K1404" i="1"/>
  <c r="M1708" i="1"/>
  <c r="R1708" i="1" s="1"/>
  <c r="N1708" i="1"/>
  <c r="K1708" i="1"/>
  <c r="L1708" i="1"/>
  <c r="N446" i="1"/>
  <c r="K446" i="1"/>
  <c r="N546" i="1"/>
  <c r="K546" i="1"/>
  <c r="N621" i="1"/>
  <c r="K621" i="1"/>
  <c r="R704" i="1"/>
  <c r="P723" i="1"/>
  <c r="R774" i="1"/>
  <c r="R849" i="1"/>
  <c r="N859" i="1"/>
  <c r="K859" i="1"/>
  <c r="N865" i="1"/>
  <c r="K865" i="1"/>
  <c r="M903" i="1"/>
  <c r="R903" i="1" s="1"/>
  <c r="L903" i="1"/>
  <c r="M1088" i="1"/>
  <c r="L1088" i="1"/>
  <c r="N1088" i="1"/>
  <c r="M1276" i="1"/>
  <c r="K1276" i="1"/>
  <c r="L1276" i="1"/>
  <c r="R1376" i="1"/>
  <c r="P1376" i="1"/>
  <c r="N1660" i="1"/>
  <c r="M1660" i="1"/>
  <c r="L1660" i="1"/>
  <c r="K1660" i="1"/>
  <c r="M1680" i="1"/>
  <c r="R1680" i="1" s="1"/>
  <c r="L1680" i="1"/>
  <c r="K1680" i="1"/>
  <c r="L250" i="1"/>
  <c r="L272" i="1"/>
  <c r="L289" i="1"/>
  <c r="L311" i="1"/>
  <c r="M333" i="1"/>
  <c r="R333" i="1" s="1"/>
  <c r="K345" i="1"/>
  <c r="P348" i="1"/>
  <c r="L350" i="1"/>
  <c r="K369" i="1"/>
  <c r="K376" i="1"/>
  <c r="L390" i="1"/>
  <c r="K399" i="1"/>
  <c r="P402" i="1"/>
  <c r="K406" i="1"/>
  <c r="K415" i="1"/>
  <c r="P422" i="1"/>
  <c r="K426" i="1"/>
  <c r="K435" i="1"/>
  <c r="L444" i="1"/>
  <c r="L446" i="1"/>
  <c r="L464" i="1"/>
  <c r="L475" i="1"/>
  <c r="K477" i="1"/>
  <c r="L484" i="1"/>
  <c r="L495" i="1"/>
  <c r="K497" i="1"/>
  <c r="K506" i="1"/>
  <c r="K515" i="1"/>
  <c r="P522" i="1"/>
  <c r="K526" i="1"/>
  <c r="K535" i="1"/>
  <c r="L544" i="1"/>
  <c r="L546" i="1"/>
  <c r="P555" i="1"/>
  <c r="K559" i="1"/>
  <c r="L572" i="1"/>
  <c r="K585" i="1"/>
  <c r="K604" i="1"/>
  <c r="L619" i="1"/>
  <c r="L621" i="1"/>
  <c r="P630" i="1"/>
  <c r="L634" i="1"/>
  <c r="M636" i="1"/>
  <c r="K642" i="1"/>
  <c r="R649" i="1"/>
  <c r="L657" i="1"/>
  <c r="M672" i="1"/>
  <c r="R672" i="1" s="1"/>
  <c r="N676" i="1"/>
  <c r="L676" i="1"/>
  <c r="K691" i="1"/>
  <c r="P704" i="1"/>
  <c r="K729" i="1"/>
  <c r="L746" i="1"/>
  <c r="R757" i="1"/>
  <c r="K767" i="1"/>
  <c r="L784" i="1"/>
  <c r="P793" i="1"/>
  <c r="R795" i="1"/>
  <c r="R799" i="1"/>
  <c r="L807" i="1"/>
  <c r="M809" i="1"/>
  <c r="R824" i="1"/>
  <c r="L859" i="1"/>
  <c r="L865" i="1"/>
  <c r="K869" i="1"/>
  <c r="K903" i="1"/>
  <c r="P961" i="1"/>
  <c r="R961" i="1"/>
  <c r="L966" i="1"/>
  <c r="K966" i="1"/>
  <c r="M975" i="1"/>
  <c r="L975" i="1"/>
  <c r="P1042" i="1"/>
  <c r="M1068" i="1"/>
  <c r="P1068" i="1" s="1"/>
  <c r="L1068" i="1"/>
  <c r="K1068" i="1"/>
  <c r="N1068" i="1"/>
  <c r="K1088" i="1"/>
  <c r="N1135" i="1"/>
  <c r="L1135" i="1"/>
  <c r="K1135" i="1"/>
  <c r="M1173" i="1"/>
  <c r="L1173" i="1"/>
  <c r="N1173" i="1"/>
  <c r="R1182" i="1"/>
  <c r="P1182" i="1"/>
  <c r="K1231" i="1"/>
  <c r="N1276" i="1"/>
  <c r="R1446" i="1"/>
  <c r="P1446" i="1"/>
  <c r="N1523" i="1"/>
  <c r="M1523" i="1"/>
  <c r="R1523" i="1" s="1"/>
  <c r="K1523" i="1"/>
  <c r="L1523" i="1"/>
  <c r="N1680" i="1"/>
  <c r="M250" i="1"/>
  <c r="P250" i="1" s="1"/>
  <c r="M272" i="1"/>
  <c r="P272" i="1" s="1"/>
  <c r="M289" i="1"/>
  <c r="P289" i="1" s="1"/>
  <c r="M311" i="1"/>
  <c r="N333" i="1"/>
  <c r="L345" i="1"/>
  <c r="M350" i="1"/>
  <c r="P350" i="1" s="1"/>
  <c r="L369" i="1"/>
  <c r="L376" i="1"/>
  <c r="N390" i="1"/>
  <c r="L399" i="1"/>
  <c r="L406" i="1"/>
  <c r="L415" i="1"/>
  <c r="L426" i="1"/>
  <c r="L435" i="1"/>
  <c r="N444" i="1"/>
  <c r="M446" i="1"/>
  <c r="P453" i="1"/>
  <c r="K457" i="1"/>
  <c r="M464" i="1"/>
  <c r="P464" i="1" s="1"/>
  <c r="K466" i="1"/>
  <c r="N475" i="1"/>
  <c r="L477" i="1"/>
  <c r="P482" i="1"/>
  <c r="M484" i="1"/>
  <c r="P484" i="1" s="1"/>
  <c r="K486" i="1"/>
  <c r="N495" i="1"/>
  <c r="L497" i="1"/>
  <c r="L506" i="1"/>
  <c r="L515" i="1"/>
  <c r="L526" i="1"/>
  <c r="L535" i="1"/>
  <c r="N544" i="1"/>
  <c r="M546" i="1"/>
  <c r="L559" i="1"/>
  <c r="P568" i="1"/>
  <c r="M572" i="1"/>
  <c r="R572" i="1" s="1"/>
  <c r="L574" i="1"/>
  <c r="L585" i="1"/>
  <c r="K587" i="1"/>
  <c r="P598" i="1"/>
  <c r="L604" i="1"/>
  <c r="P613" i="1"/>
  <c r="R615" i="1"/>
  <c r="P617" i="1"/>
  <c r="N619" i="1"/>
  <c r="M621" i="1"/>
  <c r="P632" i="1"/>
  <c r="M634" i="1"/>
  <c r="L642" i="1"/>
  <c r="M657" i="1"/>
  <c r="R657" i="1" s="1"/>
  <c r="N661" i="1"/>
  <c r="K661" i="1"/>
  <c r="N672" i="1"/>
  <c r="L691" i="1"/>
  <c r="R723" i="1"/>
  <c r="L729" i="1"/>
  <c r="M746" i="1"/>
  <c r="P763" i="1"/>
  <c r="M767" i="1"/>
  <c r="R767" i="1" s="1"/>
  <c r="M784" i="1"/>
  <c r="R784" i="1" s="1"/>
  <c r="M807" i="1"/>
  <c r="R807" i="1" s="1"/>
  <c r="N809" i="1"/>
  <c r="P828" i="1"/>
  <c r="R847" i="1"/>
  <c r="P855" i="1"/>
  <c r="M859" i="1"/>
  <c r="M865" i="1"/>
  <c r="L869" i="1"/>
  <c r="N895" i="1"/>
  <c r="M895" i="1"/>
  <c r="R895" i="1" s="1"/>
  <c r="L895" i="1"/>
  <c r="N903" i="1"/>
  <c r="K905" i="1"/>
  <c r="N909" i="1"/>
  <c r="M909" i="1"/>
  <c r="P909" i="1" s="1"/>
  <c r="L957" i="1"/>
  <c r="M957" i="1"/>
  <c r="P957" i="1" s="1"/>
  <c r="M966" i="1"/>
  <c r="P966" i="1" s="1"/>
  <c r="K975" i="1"/>
  <c r="P988" i="1"/>
  <c r="P1010" i="1"/>
  <c r="L1019" i="1"/>
  <c r="L1024" i="1"/>
  <c r="N1024" i="1"/>
  <c r="K1024" i="1"/>
  <c r="K1047" i="1"/>
  <c r="M1047" i="1"/>
  <c r="N1047" i="1"/>
  <c r="M1107" i="1"/>
  <c r="K1107" i="1"/>
  <c r="N1107" i="1"/>
  <c r="P1116" i="1"/>
  <c r="M1135" i="1"/>
  <c r="R1135" i="1" s="1"/>
  <c r="P1166" i="1"/>
  <c r="K1171" i="1"/>
  <c r="K1173" i="1"/>
  <c r="P1213" i="1"/>
  <c r="R1220" i="1"/>
  <c r="P1220" i="1"/>
  <c r="L1231" i="1"/>
  <c r="L1274" i="1"/>
  <c r="K1274" i="1"/>
  <c r="M1274" i="1"/>
  <c r="N1274" i="1"/>
  <c r="R1441" i="1"/>
  <c r="P1441" i="1"/>
  <c r="N1518" i="1"/>
  <c r="M1518" i="1"/>
  <c r="L1518" i="1"/>
  <c r="K1518" i="1"/>
  <c r="P1622" i="1"/>
  <c r="M1663" i="1"/>
  <c r="R1663" i="1" s="1"/>
  <c r="N1663" i="1"/>
  <c r="M223" i="1"/>
  <c r="P223" i="1" s="1"/>
  <c r="K235" i="1"/>
  <c r="L240" i="1"/>
  <c r="K257" i="1"/>
  <c r="L262" i="1"/>
  <c r="K274" i="1"/>
  <c r="L279" i="1"/>
  <c r="P282" i="1"/>
  <c r="K296" i="1"/>
  <c r="P299" i="1"/>
  <c r="L301" i="1"/>
  <c r="L318" i="1"/>
  <c r="M323" i="1"/>
  <c r="P323" i="1" s="1"/>
  <c r="K335" i="1"/>
  <c r="L340" i="1"/>
  <c r="M345" i="1"/>
  <c r="P345" i="1" s="1"/>
  <c r="K357" i="1"/>
  <c r="L362" i="1"/>
  <c r="P367" i="1"/>
  <c r="M369" i="1"/>
  <c r="P369" i="1" s="1"/>
  <c r="P374" i="1"/>
  <c r="M376" i="1"/>
  <c r="M383" i="1"/>
  <c r="P383" i="1" s="1"/>
  <c r="L392" i="1"/>
  <c r="M399" i="1"/>
  <c r="M406" i="1"/>
  <c r="P413" i="1"/>
  <c r="N415" i="1"/>
  <c r="K417" i="1"/>
  <c r="M426" i="1"/>
  <c r="P433" i="1"/>
  <c r="N435" i="1"/>
  <c r="K437" i="1"/>
  <c r="R444" i="1"/>
  <c r="L457" i="1"/>
  <c r="L466" i="1"/>
  <c r="M477" i="1"/>
  <c r="P477" i="1" s="1"/>
  <c r="L486" i="1"/>
  <c r="P493" i="1"/>
  <c r="M497" i="1"/>
  <c r="P497" i="1" s="1"/>
  <c r="M506" i="1"/>
  <c r="P513" i="1"/>
  <c r="N515" i="1"/>
  <c r="K517" i="1"/>
  <c r="M526" i="1"/>
  <c r="P533" i="1"/>
  <c r="N535" i="1"/>
  <c r="K537" i="1"/>
  <c r="K550" i="1"/>
  <c r="P557" i="1"/>
  <c r="M559" i="1"/>
  <c r="P559" i="1" s="1"/>
  <c r="K561" i="1"/>
  <c r="M574" i="1"/>
  <c r="P574" i="1" s="1"/>
  <c r="K576" i="1"/>
  <c r="P583" i="1"/>
  <c r="N585" i="1"/>
  <c r="M587" i="1"/>
  <c r="P587" i="1" s="1"/>
  <c r="P600" i="1"/>
  <c r="M604" i="1"/>
  <c r="P604" i="1" s="1"/>
  <c r="K606" i="1"/>
  <c r="P615" i="1"/>
  <c r="R619" i="1"/>
  <c r="R634" i="1"/>
  <c r="M642" i="1"/>
  <c r="P642" i="1" s="1"/>
  <c r="K644" i="1"/>
  <c r="L659" i="1"/>
  <c r="L661" i="1"/>
  <c r="P670" i="1"/>
  <c r="L674" i="1"/>
  <c r="M676" i="1"/>
  <c r="K682" i="1"/>
  <c r="M691" i="1"/>
  <c r="L697" i="1"/>
  <c r="P708" i="1"/>
  <c r="M712" i="1"/>
  <c r="P712" i="1" s="1"/>
  <c r="N716" i="1"/>
  <c r="L716" i="1"/>
  <c r="M729" i="1"/>
  <c r="P729" i="1" s="1"/>
  <c r="K731" i="1"/>
  <c r="N767" i="1"/>
  <c r="K769" i="1"/>
  <c r="L786" i="1"/>
  <c r="P803" i="1"/>
  <c r="P805" i="1"/>
  <c r="R809" i="1"/>
  <c r="K817" i="1"/>
  <c r="P830" i="1"/>
  <c r="L834" i="1"/>
  <c r="K836" i="1"/>
  <c r="P861" i="1"/>
  <c r="M869" i="1"/>
  <c r="P869" i="1" s="1"/>
  <c r="K871" i="1"/>
  <c r="M873" i="1"/>
  <c r="P873" i="1" s="1"/>
  <c r="N873" i="1"/>
  <c r="L873" i="1"/>
  <c r="K877" i="1"/>
  <c r="L879" i="1"/>
  <c r="K891" i="1"/>
  <c r="M893" i="1"/>
  <c r="N893" i="1"/>
  <c r="K895" i="1"/>
  <c r="L905" i="1"/>
  <c r="K907" i="1"/>
  <c r="K909" i="1"/>
  <c r="M948" i="1"/>
  <c r="R948" i="1" s="1"/>
  <c r="L948" i="1"/>
  <c r="K948" i="1"/>
  <c r="N948" i="1"/>
  <c r="R952" i="1"/>
  <c r="K957" i="1"/>
  <c r="N966" i="1"/>
  <c r="N975" i="1"/>
  <c r="L984" i="1"/>
  <c r="L1017" i="1"/>
  <c r="M1019" i="1"/>
  <c r="M1024" i="1"/>
  <c r="L1047" i="1"/>
  <c r="P1095" i="1"/>
  <c r="L1107" i="1"/>
  <c r="P1135" i="1"/>
  <c r="N1157" i="1"/>
  <c r="K1157" i="1"/>
  <c r="L1157" i="1"/>
  <c r="M1157" i="1"/>
  <c r="P1157" i="1" s="1"/>
  <c r="K1169" i="1"/>
  <c r="N1169" i="1"/>
  <c r="L1171" i="1"/>
  <c r="N1231" i="1"/>
  <c r="K1663" i="1"/>
  <c r="P1718" i="1"/>
  <c r="R1718" i="1"/>
  <c r="L1785" i="1"/>
  <c r="N1785" i="1"/>
  <c r="K1785" i="1"/>
  <c r="L13" i="1"/>
  <c r="K30" i="1"/>
  <c r="K52" i="1"/>
  <c r="K69" i="1"/>
  <c r="K91" i="1"/>
  <c r="L113" i="1"/>
  <c r="K130" i="1"/>
  <c r="K152" i="1"/>
  <c r="K169" i="1"/>
  <c r="K191" i="1"/>
  <c r="L213" i="1"/>
  <c r="N223" i="1"/>
  <c r="K230" i="1"/>
  <c r="L235" i="1"/>
  <c r="M240" i="1"/>
  <c r="P240" i="1" s="1"/>
  <c r="K252" i="1"/>
  <c r="L257" i="1"/>
  <c r="M262" i="1"/>
  <c r="P262" i="1" s="1"/>
  <c r="K269" i="1"/>
  <c r="L274" i="1"/>
  <c r="M279" i="1"/>
  <c r="R279" i="1" s="1"/>
  <c r="K291" i="1"/>
  <c r="L296" i="1"/>
  <c r="M301" i="1"/>
  <c r="L313" i="1"/>
  <c r="M318" i="1"/>
  <c r="P318" i="1" s="1"/>
  <c r="N323" i="1"/>
  <c r="K330" i="1"/>
  <c r="L335" i="1"/>
  <c r="M340" i="1"/>
  <c r="P340" i="1" s="1"/>
  <c r="K352" i="1"/>
  <c r="L357" i="1"/>
  <c r="M362" i="1"/>
  <c r="P362" i="1" s="1"/>
  <c r="K364" i="1"/>
  <c r="K371" i="1"/>
  <c r="N383" i="1"/>
  <c r="K385" i="1"/>
  <c r="M392" i="1"/>
  <c r="R392" i="1" s="1"/>
  <c r="K401" i="1"/>
  <c r="L417" i="1"/>
  <c r="M437" i="1"/>
  <c r="P437" i="1" s="1"/>
  <c r="R442" i="1"/>
  <c r="P444" i="1"/>
  <c r="M457" i="1"/>
  <c r="R457" i="1" s="1"/>
  <c r="R464" i="1"/>
  <c r="M466" i="1"/>
  <c r="K479" i="1"/>
  <c r="R484" i="1"/>
  <c r="M486" i="1"/>
  <c r="K499" i="1"/>
  <c r="L517" i="1"/>
  <c r="M537" i="1"/>
  <c r="R537" i="1" s="1"/>
  <c r="L550" i="1"/>
  <c r="K552" i="1"/>
  <c r="L561" i="1"/>
  <c r="N574" i="1"/>
  <c r="L576" i="1"/>
  <c r="N587" i="1"/>
  <c r="K589" i="1"/>
  <c r="L606" i="1"/>
  <c r="R617" i="1"/>
  <c r="P619" i="1"/>
  <c r="K627" i="1"/>
  <c r="P634" i="1"/>
  <c r="L644" i="1"/>
  <c r="R655" i="1"/>
  <c r="P657" i="1"/>
  <c r="N659" i="1"/>
  <c r="M661" i="1"/>
  <c r="M674" i="1"/>
  <c r="P674" i="1" s="1"/>
  <c r="L682" i="1"/>
  <c r="M697" i="1"/>
  <c r="K699" i="1"/>
  <c r="N701" i="1"/>
  <c r="K701" i="1"/>
  <c r="N712" i="1"/>
  <c r="K714" i="1"/>
  <c r="K716" i="1"/>
  <c r="L731" i="1"/>
  <c r="K737" i="1"/>
  <c r="L752" i="1"/>
  <c r="R763" i="1"/>
  <c r="L769" i="1"/>
  <c r="M786" i="1"/>
  <c r="P809" i="1"/>
  <c r="P811" i="1"/>
  <c r="L817" i="1"/>
  <c r="R828" i="1"/>
  <c r="M834" i="1"/>
  <c r="L836" i="1"/>
  <c r="R855" i="1"/>
  <c r="L871" i="1"/>
  <c r="K873" i="1"/>
  <c r="M877" i="1"/>
  <c r="P877" i="1" s="1"/>
  <c r="M879" i="1"/>
  <c r="K889" i="1"/>
  <c r="M889" i="1"/>
  <c r="R889" i="1" s="1"/>
  <c r="M891" i="1"/>
  <c r="P891" i="1" s="1"/>
  <c r="K893" i="1"/>
  <c r="M905" i="1"/>
  <c r="R905" i="1" s="1"/>
  <c r="L907" i="1"/>
  <c r="L909" i="1"/>
  <c r="K917" i="1"/>
  <c r="K919" i="1"/>
  <c r="N927" i="1"/>
  <c r="K927" i="1"/>
  <c r="L927" i="1"/>
  <c r="R941" i="1"/>
  <c r="N957" i="1"/>
  <c r="P959" i="1"/>
  <c r="R975" i="1"/>
  <c r="M984" i="1"/>
  <c r="R984" i="1" s="1"/>
  <c r="R1010" i="1"/>
  <c r="M1017" i="1"/>
  <c r="P1017" i="1" s="1"/>
  <c r="N1019" i="1"/>
  <c r="K1031" i="1"/>
  <c r="R1068" i="1"/>
  <c r="R1107" i="1"/>
  <c r="P1107" i="1"/>
  <c r="R1116" i="1"/>
  <c r="P1121" i="1"/>
  <c r="R1121" i="1"/>
  <c r="L1169" i="1"/>
  <c r="N1171" i="1"/>
  <c r="N1185" i="1"/>
  <c r="M1185" i="1"/>
  <c r="R1185" i="1" s="1"/>
  <c r="K1185" i="1"/>
  <c r="L1185" i="1"/>
  <c r="R1271" i="1"/>
  <c r="P1271" i="1"/>
  <c r="N1360" i="1"/>
  <c r="M1360" i="1"/>
  <c r="L1360" i="1"/>
  <c r="K1360" i="1"/>
  <c r="K1583" i="1"/>
  <c r="M1583" i="1"/>
  <c r="P1583" i="1" s="1"/>
  <c r="L1583" i="1"/>
  <c r="N1583" i="1"/>
  <c r="R1596" i="1"/>
  <c r="L1663" i="1"/>
  <c r="P1731" i="1"/>
  <c r="R1731" i="1"/>
  <c r="M1785" i="1"/>
  <c r="N318" i="1"/>
  <c r="N421" i="1"/>
  <c r="K421" i="1"/>
  <c r="P435" i="1"/>
  <c r="N437" i="1"/>
  <c r="L479" i="1"/>
  <c r="L499" i="1"/>
  <c r="P515" i="1"/>
  <c r="N521" i="1"/>
  <c r="K521" i="1"/>
  <c r="P535" i="1"/>
  <c r="N537" i="1"/>
  <c r="K539" i="1"/>
  <c r="N550" i="1"/>
  <c r="L552" i="1"/>
  <c r="M561" i="1"/>
  <c r="M565" i="1"/>
  <c r="L565" i="1"/>
  <c r="M576" i="1"/>
  <c r="P585" i="1"/>
  <c r="L589" i="1"/>
  <c r="R604" i="1"/>
  <c r="M606" i="1"/>
  <c r="P623" i="1"/>
  <c r="M627" i="1"/>
  <c r="R627" i="1" s="1"/>
  <c r="R659" i="1"/>
  <c r="K684" i="1"/>
  <c r="L699" i="1"/>
  <c r="L701" i="1"/>
  <c r="P710" i="1"/>
  <c r="L714" i="1"/>
  <c r="M716" i="1"/>
  <c r="K722" i="1"/>
  <c r="R729" i="1"/>
  <c r="M731" i="1"/>
  <c r="L737" i="1"/>
  <c r="P748" i="1"/>
  <c r="M752" i="1"/>
  <c r="R752" i="1" s="1"/>
  <c r="N756" i="1"/>
  <c r="L756" i="1"/>
  <c r="P767" i="1"/>
  <c r="K771" i="1"/>
  <c r="R805" i="1"/>
  <c r="P813" i="1"/>
  <c r="M836" i="1"/>
  <c r="L842" i="1"/>
  <c r="N877" i="1"/>
  <c r="K881" i="1"/>
  <c r="L889" i="1"/>
  <c r="N891" i="1"/>
  <c r="L893" i="1"/>
  <c r="P895" i="1"/>
  <c r="P899" i="1"/>
  <c r="L915" i="1"/>
  <c r="L917" i="1"/>
  <c r="L919" i="1"/>
  <c r="K921" i="1"/>
  <c r="M927" i="1"/>
  <c r="R927" i="1" s="1"/>
  <c r="R933" i="1"/>
  <c r="P935" i="1"/>
  <c r="L955" i="1"/>
  <c r="M955" i="1"/>
  <c r="P975" i="1"/>
  <c r="N984" i="1"/>
  <c r="R999" i="1"/>
  <c r="N1017" i="1"/>
  <c r="M1031" i="1"/>
  <c r="P1031" i="1" s="1"/>
  <c r="P1033" i="1"/>
  <c r="M1038" i="1"/>
  <c r="L1038" i="1"/>
  <c r="K1038" i="1"/>
  <c r="L1080" i="1"/>
  <c r="M1080" i="1"/>
  <c r="M1091" i="1"/>
  <c r="R1091" i="1" s="1"/>
  <c r="K1091" i="1"/>
  <c r="N1091" i="1"/>
  <c r="M1143" i="1"/>
  <c r="R1143" i="1" s="1"/>
  <c r="L1143" i="1"/>
  <c r="K1143" i="1"/>
  <c r="R1145" i="1"/>
  <c r="P1145" i="1"/>
  <c r="M1169" i="1"/>
  <c r="R1169" i="1" s="1"/>
  <c r="K1367" i="1"/>
  <c r="N1367" i="1"/>
  <c r="M1367" i="1"/>
  <c r="L1367" i="1"/>
  <c r="R1756" i="1"/>
  <c r="P1756" i="1"/>
  <c r="P697" i="1"/>
  <c r="N741" i="1"/>
  <c r="K741" i="1"/>
  <c r="N821" i="1"/>
  <c r="L821" i="1"/>
  <c r="R834" i="1"/>
  <c r="P834" i="1"/>
  <c r="N846" i="1"/>
  <c r="L846" i="1"/>
  <c r="L885" i="1"/>
  <c r="K885" i="1"/>
  <c r="N887" i="1"/>
  <c r="K887" i="1"/>
  <c r="M887" i="1"/>
  <c r="R887" i="1" s="1"/>
  <c r="N944" i="1"/>
  <c r="L944" i="1"/>
  <c r="K944" i="1"/>
  <c r="L962" i="1"/>
  <c r="N962" i="1"/>
  <c r="K1015" i="1"/>
  <c r="L1015" i="1"/>
  <c r="L1029" i="1"/>
  <c r="K1029" i="1"/>
  <c r="R1082" i="1"/>
  <c r="P1082" i="1"/>
  <c r="M1131" i="1"/>
  <c r="K1131" i="1"/>
  <c r="L1131" i="1"/>
  <c r="P1150" i="1"/>
  <c r="R1150" i="1"/>
  <c r="K1332" i="1"/>
  <c r="M1332" i="1"/>
  <c r="N1332" i="1"/>
  <c r="L1332" i="1"/>
  <c r="N1350" i="1"/>
  <c r="L1350" i="1"/>
  <c r="M1350" i="1"/>
  <c r="K1350" i="1"/>
  <c r="N1363" i="1"/>
  <c r="L1363" i="1"/>
  <c r="K1429" i="1"/>
  <c r="N1429" i="1"/>
  <c r="M1429" i="1"/>
  <c r="L1429" i="1"/>
  <c r="R1723" i="1"/>
  <c r="P1723" i="1"/>
  <c r="M3" i="1"/>
  <c r="R3" i="1" s="1"/>
  <c r="N8" i="1"/>
  <c r="L20" i="1"/>
  <c r="M25" i="1"/>
  <c r="R25" i="1" s="1"/>
  <c r="L42" i="1"/>
  <c r="M47" i="1"/>
  <c r="L59" i="1"/>
  <c r="M64" i="1"/>
  <c r="R64" i="1" s="1"/>
  <c r="L81" i="1"/>
  <c r="M86" i="1"/>
  <c r="M103" i="1"/>
  <c r="R103" i="1" s="1"/>
  <c r="N108" i="1"/>
  <c r="L120" i="1"/>
  <c r="M125" i="1"/>
  <c r="L142" i="1"/>
  <c r="M147" i="1"/>
  <c r="P147" i="1" s="1"/>
  <c r="L159" i="1"/>
  <c r="M164" i="1"/>
  <c r="R164" i="1" s="1"/>
  <c r="L181" i="1"/>
  <c r="M186" i="1"/>
  <c r="M203" i="1"/>
  <c r="R203" i="1" s="1"/>
  <c r="N208" i="1"/>
  <c r="L220" i="1"/>
  <c r="M225" i="1"/>
  <c r="R225" i="1" s="1"/>
  <c r="L242" i="1"/>
  <c r="M247" i="1"/>
  <c r="L259" i="1"/>
  <c r="M264" i="1"/>
  <c r="L281" i="1"/>
  <c r="M286" i="1"/>
  <c r="M303" i="1"/>
  <c r="P303" i="1" s="1"/>
  <c r="N308" i="1"/>
  <c r="L320" i="1"/>
  <c r="M325" i="1"/>
  <c r="L342" i="1"/>
  <c r="M347" i="1"/>
  <c r="R347" i="1" s="1"/>
  <c r="L359" i="1"/>
  <c r="N378" i="1"/>
  <c r="L387" i="1"/>
  <c r="M394" i="1"/>
  <c r="R394" i="1" s="1"/>
  <c r="K403" i="1"/>
  <c r="N403" i="1"/>
  <c r="L410" i="1"/>
  <c r="P417" i="1"/>
  <c r="N419" i="1"/>
  <c r="M421" i="1"/>
  <c r="M439" i="1"/>
  <c r="R439" i="1" s="1"/>
  <c r="N450" i="1"/>
  <c r="L452" i="1"/>
  <c r="M459" i="1"/>
  <c r="R459" i="1" s="1"/>
  <c r="K461" i="1"/>
  <c r="N470" i="1"/>
  <c r="L472" i="1"/>
  <c r="L481" i="1"/>
  <c r="L490" i="1"/>
  <c r="L501" i="1"/>
  <c r="L510" i="1"/>
  <c r="P517" i="1"/>
  <c r="N519" i="1"/>
  <c r="M521" i="1"/>
  <c r="K532" i="1"/>
  <c r="M539" i="1"/>
  <c r="K541" i="1"/>
  <c r="L554" i="1"/>
  <c r="N556" i="1"/>
  <c r="M556" i="1"/>
  <c r="N565" i="1"/>
  <c r="K582" i="1"/>
  <c r="L591" i="1"/>
  <c r="K597" i="1"/>
  <c r="L612" i="1"/>
  <c r="R623" i="1"/>
  <c r="L629" i="1"/>
  <c r="R644" i="1"/>
  <c r="M646" i="1"/>
  <c r="P663" i="1"/>
  <c r="M667" i="1"/>
  <c r="R667" i="1" s="1"/>
  <c r="M684" i="1"/>
  <c r="P684" i="1" s="1"/>
  <c r="K686" i="1"/>
  <c r="P695" i="1"/>
  <c r="R699" i="1"/>
  <c r="R714" i="1"/>
  <c r="M722" i="1"/>
  <c r="P722" i="1" s="1"/>
  <c r="K724" i="1"/>
  <c r="L739" i="1"/>
  <c r="L741" i="1"/>
  <c r="L754" i="1"/>
  <c r="M756" i="1"/>
  <c r="K762" i="1"/>
  <c r="R769" i="1"/>
  <c r="M771" i="1"/>
  <c r="L777" i="1"/>
  <c r="M792" i="1"/>
  <c r="R792" i="1" s="1"/>
  <c r="N796" i="1"/>
  <c r="L796" i="1"/>
  <c r="K802" i="1"/>
  <c r="L819" i="1"/>
  <c r="K821" i="1"/>
  <c r="N842" i="1"/>
  <c r="K844" i="1"/>
  <c r="K846" i="1"/>
  <c r="K852" i="1"/>
  <c r="N881" i="1"/>
  <c r="M885" i="1"/>
  <c r="P885" i="1" s="1"/>
  <c r="L887" i="1"/>
  <c r="P907" i="1"/>
  <c r="N915" i="1"/>
  <c r="N921" i="1"/>
  <c r="R935" i="1"/>
  <c r="M944" i="1"/>
  <c r="N955" i="1"/>
  <c r="K962" i="1"/>
  <c r="L971" i="1"/>
  <c r="K971" i="1"/>
  <c r="K989" i="1"/>
  <c r="M989" i="1"/>
  <c r="P989" i="1" s="1"/>
  <c r="P1006" i="1"/>
  <c r="R1006" i="1"/>
  <c r="M1015" i="1"/>
  <c r="R1015" i="1" s="1"/>
  <c r="M1029" i="1"/>
  <c r="R1029" i="1" s="1"/>
  <c r="L1057" i="1"/>
  <c r="N1064" i="1"/>
  <c r="K1064" i="1"/>
  <c r="N1080" i="1"/>
  <c r="M1103" i="1"/>
  <c r="P1103" i="1" s="1"/>
  <c r="L1103" i="1"/>
  <c r="N1103" i="1"/>
  <c r="K1103" i="1"/>
  <c r="M1110" i="1"/>
  <c r="R1110" i="1" s="1"/>
  <c r="L1110" i="1"/>
  <c r="N1110" i="1"/>
  <c r="P1119" i="1"/>
  <c r="N1131" i="1"/>
  <c r="R1192" i="1"/>
  <c r="P1192" i="1"/>
  <c r="N1223" i="1"/>
  <c r="M1223" i="1"/>
  <c r="K1223" i="1"/>
  <c r="P1227" i="1"/>
  <c r="L1335" i="1"/>
  <c r="K1335" i="1"/>
  <c r="N1335" i="1"/>
  <c r="M1335" i="1"/>
  <c r="K1363" i="1"/>
  <c r="K1497" i="1"/>
  <c r="N1497" i="1"/>
  <c r="M1497" i="1"/>
  <c r="P1497" i="1" s="1"/>
  <c r="L1497" i="1"/>
  <c r="M1591" i="1"/>
  <c r="L1591" i="1"/>
  <c r="K1591" i="1"/>
  <c r="N1591" i="1"/>
  <c r="L1638" i="1"/>
  <c r="N1638" i="1"/>
  <c r="N3" i="1"/>
  <c r="L93" i="1"/>
  <c r="N103" i="1"/>
  <c r="L193" i="1"/>
  <c r="N203" i="1"/>
  <c r="L293" i="1"/>
  <c r="N303" i="1"/>
  <c r="L403" i="1"/>
  <c r="N410" i="1"/>
  <c r="K412" i="1"/>
  <c r="R419" i="1"/>
  <c r="L461" i="1"/>
  <c r="M481" i="1"/>
  <c r="N490" i="1"/>
  <c r="R499" i="1"/>
  <c r="M501" i="1"/>
  <c r="N510" i="1"/>
  <c r="K512" i="1"/>
  <c r="R519" i="1"/>
  <c r="L541" i="1"/>
  <c r="K556" i="1"/>
  <c r="M591" i="1"/>
  <c r="M612" i="1"/>
  <c r="R612" i="1" s="1"/>
  <c r="N616" i="1"/>
  <c r="L616" i="1"/>
  <c r="K631" i="1"/>
  <c r="N667" i="1"/>
  <c r="L686" i="1"/>
  <c r="R697" i="1"/>
  <c r="P699" i="1"/>
  <c r="P701" i="1"/>
  <c r="K707" i="1"/>
  <c r="P714" i="1"/>
  <c r="R735" i="1"/>
  <c r="P737" i="1"/>
  <c r="N739" i="1"/>
  <c r="M741" i="1"/>
  <c r="M754" i="1"/>
  <c r="R754" i="1" s="1"/>
  <c r="P769" i="1"/>
  <c r="K779" i="1"/>
  <c r="N781" i="1"/>
  <c r="K781" i="1"/>
  <c r="N792" i="1"/>
  <c r="K794" i="1"/>
  <c r="K796" i="1"/>
  <c r="M819" i="1"/>
  <c r="P819" i="1" s="1"/>
  <c r="M821" i="1"/>
  <c r="L844" i="1"/>
  <c r="M846" i="1"/>
  <c r="M852" i="1"/>
  <c r="P852" i="1" s="1"/>
  <c r="R881" i="1"/>
  <c r="N885" i="1"/>
  <c r="R897" i="1"/>
  <c r="R901" i="1"/>
  <c r="P917" i="1"/>
  <c r="R931" i="1"/>
  <c r="P946" i="1"/>
  <c r="M962" i="1"/>
  <c r="M971" i="1"/>
  <c r="R971" i="1" s="1"/>
  <c r="M978" i="1"/>
  <c r="R978" i="1" s="1"/>
  <c r="L978" i="1"/>
  <c r="N978" i="1"/>
  <c r="L989" i="1"/>
  <c r="M993" i="1"/>
  <c r="R993" i="1" s="1"/>
  <c r="L993" i="1"/>
  <c r="N993" i="1"/>
  <c r="K993" i="1"/>
  <c r="N1015" i="1"/>
  <c r="N1029" i="1"/>
  <c r="N1057" i="1"/>
  <c r="L1064" i="1"/>
  <c r="P1066" i="1"/>
  <c r="R1066" i="1"/>
  <c r="K1069" i="1"/>
  <c r="N1069" i="1"/>
  <c r="K1110" i="1"/>
  <c r="M1188" i="1"/>
  <c r="L1188" i="1"/>
  <c r="K1188" i="1"/>
  <c r="N1188" i="1"/>
  <c r="L1223" i="1"/>
  <c r="P1264" i="1"/>
  <c r="M1363" i="1"/>
  <c r="P1363" i="1" s="1"/>
  <c r="R1365" i="1"/>
  <c r="P1365" i="1"/>
  <c r="N1529" i="1"/>
  <c r="M1529" i="1"/>
  <c r="P1529" i="1" s="1"/>
  <c r="K1529" i="1"/>
  <c r="L1529" i="1"/>
  <c r="K1638" i="1"/>
  <c r="P1668" i="1"/>
  <c r="R1668" i="1"/>
  <c r="N1714" i="1"/>
  <c r="M1714" i="1"/>
  <c r="K1714" i="1"/>
  <c r="L1714" i="1"/>
  <c r="N861" i="1"/>
  <c r="L861" i="1"/>
  <c r="M878" i="1"/>
  <c r="N878" i="1"/>
  <c r="N899" i="1"/>
  <c r="K899" i="1"/>
  <c r="N920" i="1"/>
  <c r="K920" i="1"/>
  <c r="N965" i="1"/>
  <c r="L965" i="1"/>
  <c r="M965" i="1"/>
  <c r="R967" i="1"/>
  <c r="P971" i="1"/>
  <c r="N986" i="1"/>
  <c r="L986" i="1"/>
  <c r="M988" i="1"/>
  <c r="R988" i="1" s="1"/>
  <c r="L988" i="1"/>
  <c r="N988" i="1"/>
  <c r="K988" i="1"/>
  <c r="M1033" i="1"/>
  <c r="R1033" i="1" s="1"/>
  <c r="L1033" i="1"/>
  <c r="L1046" i="1"/>
  <c r="N1046" i="1"/>
  <c r="K1046" i="1"/>
  <c r="N1066" i="1"/>
  <c r="L1066" i="1"/>
  <c r="P1081" i="1"/>
  <c r="R1081" i="1"/>
  <c r="P1105" i="1"/>
  <c r="P1123" i="1"/>
  <c r="K1141" i="1"/>
  <c r="M1141" i="1"/>
  <c r="R1141" i="1" s="1"/>
  <c r="L1182" i="1"/>
  <c r="N1182" i="1"/>
  <c r="M1191" i="1"/>
  <c r="R1191" i="1" s="1"/>
  <c r="L1191" i="1"/>
  <c r="K1191" i="1"/>
  <c r="R1195" i="1"/>
  <c r="P1195" i="1"/>
  <c r="R1431" i="1"/>
  <c r="P1431" i="1"/>
  <c r="K1543" i="1"/>
  <c r="M1543" i="1"/>
  <c r="L1543" i="1"/>
  <c r="N1543" i="1"/>
  <c r="N1566" i="1"/>
  <c r="L1566" i="1"/>
  <c r="P1581" i="1"/>
  <c r="N1704" i="1"/>
  <c r="M1704" i="1"/>
  <c r="K1704" i="1"/>
  <c r="L1704" i="1"/>
  <c r="N1799" i="1"/>
  <c r="M1799" i="1"/>
  <c r="R1799" i="1" s="1"/>
  <c r="K1799" i="1"/>
  <c r="L1799" i="1"/>
  <c r="R982" i="1"/>
  <c r="P982" i="1"/>
  <c r="N1009" i="1"/>
  <c r="M1009" i="1"/>
  <c r="P1009" i="1" s="1"/>
  <c r="K1009" i="1"/>
  <c r="R1025" i="1"/>
  <c r="K1040" i="1"/>
  <c r="M1040" i="1"/>
  <c r="R1040" i="1" s="1"/>
  <c r="M1060" i="1"/>
  <c r="K1060" i="1"/>
  <c r="N1071" i="1"/>
  <c r="M1071" i="1"/>
  <c r="P1071" i="1" s="1"/>
  <c r="K1071" i="1"/>
  <c r="L1082" i="1"/>
  <c r="K1082" i="1"/>
  <c r="N1082" i="1"/>
  <c r="M1117" i="1"/>
  <c r="N1117" i="1"/>
  <c r="K1117" i="1"/>
  <c r="N1124" i="1"/>
  <c r="L1124" i="1"/>
  <c r="M1160" i="1"/>
  <c r="R1160" i="1" s="1"/>
  <c r="L1160" i="1"/>
  <c r="L1196" i="1"/>
  <c r="K1196" i="1"/>
  <c r="M1385" i="1"/>
  <c r="L1385" i="1"/>
  <c r="K1385" i="1"/>
  <c r="R1387" i="1"/>
  <c r="P1387" i="1"/>
  <c r="P1574" i="1"/>
  <c r="R1574" i="1"/>
  <c r="R1638" i="1"/>
  <c r="P1638" i="1"/>
  <c r="M1530" i="1"/>
  <c r="N1530" i="1"/>
  <c r="L1530" i="1"/>
  <c r="K1530" i="1"/>
  <c r="M1555" i="1"/>
  <c r="N1555" i="1"/>
  <c r="L1555" i="1"/>
  <c r="K1555" i="1"/>
  <c r="K1612" i="1"/>
  <c r="N1612" i="1"/>
  <c r="M1612" i="1"/>
  <c r="P1612" i="1" s="1"/>
  <c r="L1612" i="1"/>
  <c r="R1986" i="1"/>
  <c r="P1986" i="1"/>
  <c r="P1196" i="1"/>
  <c r="R1196" i="1"/>
  <c r="P1232" i="1"/>
  <c r="R1232" i="1"/>
  <c r="R1259" i="1"/>
  <c r="P1259" i="1"/>
  <c r="M1641" i="1"/>
  <c r="P1641" i="1" s="1"/>
  <c r="L1641" i="1"/>
  <c r="K1641" i="1"/>
  <c r="N1641" i="1"/>
  <c r="R1721" i="1"/>
  <c r="P1721" i="1"/>
  <c r="R1963" i="1"/>
  <c r="N999" i="1"/>
  <c r="K999" i="1"/>
  <c r="N1142" i="1"/>
  <c r="L1142" i="1"/>
  <c r="K1142" i="1"/>
  <c r="M1142" i="1"/>
  <c r="K1147" i="1"/>
  <c r="L1147" i="1"/>
  <c r="R1269" i="1"/>
  <c r="P1269" i="1"/>
  <c r="N1370" i="1"/>
  <c r="M1370" i="1"/>
  <c r="L1370" i="1"/>
  <c r="K1370" i="1"/>
  <c r="M1510" i="1"/>
  <c r="N1510" i="1"/>
  <c r="L1510" i="1"/>
  <c r="R1719" i="1"/>
  <c r="P1719" i="1"/>
  <c r="P1859" i="1"/>
  <c r="R1859" i="1"/>
  <c r="R1439" i="1"/>
  <c r="P1439" i="1"/>
  <c r="N1468" i="1"/>
  <c r="M1468" i="1"/>
  <c r="L1468" i="1"/>
  <c r="K1468" i="1"/>
  <c r="K1486" i="1"/>
  <c r="N1486" i="1"/>
  <c r="M1486" i="1"/>
  <c r="L1486" i="1"/>
  <c r="R1539" i="1"/>
  <c r="P1539" i="1"/>
  <c r="N1631" i="1"/>
  <c r="M1631" i="1"/>
  <c r="K1631" i="1"/>
  <c r="L1631" i="1"/>
  <c r="R1925" i="1"/>
  <c r="P1925" i="1"/>
  <c r="P1007" i="1"/>
  <c r="M1028" i="1"/>
  <c r="L1028" i="1"/>
  <c r="K1028" i="1"/>
  <c r="N1045" i="1"/>
  <c r="L1045" i="1"/>
  <c r="L1087" i="1"/>
  <c r="K1087" i="1"/>
  <c r="K1111" i="1"/>
  <c r="M1111" i="1"/>
  <c r="R1111" i="1" s="1"/>
  <c r="M1113" i="1"/>
  <c r="R1113" i="1" s="1"/>
  <c r="L1113" i="1"/>
  <c r="K1113" i="1"/>
  <c r="L1127" i="1"/>
  <c r="K1127" i="1"/>
  <c r="N1199" i="1"/>
  <c r="M1199" i="1"/>
  <c r="K1199" i="1"/>
  <c r="R1378" i="1"/>
  <c r="N1398" i="1"/>
  <c r="M1398" i="1"/>
  <c r="R1398" i="1" s="1"/>
  <c r="N1476" i="1"/>
  <c r="M1476" i="1"/>
  <c r="P1476" i="1" s="1"/>
  <c r="K1476" i="1"/>
  <c r="M1491" i="1"/>
  <c r="R1491" i="1" s="1"/>
  <c r="L1491" i="1"/>
  <c r="K1491" i="1"/>
  <c r="L1805" i="1"/>
  <c r="K1805" i="1"/>
  <c r="N1805" i="1"/>
  <c r="M1805" i="1"/>
  <c r="M1857" i="1"/>
  <c r="P1857" i="1" s="1"/>
  <c r="K1857" i="1"/>
  <c r="N1857" i="1"/>
  <c r="L1857" i="1"/>
  <c r="P1944" i="1"/>
  <c r="R1944" i="1"/>
  <c r="R1005" i="1"/>
  <c r="P1005" i="1"/>
  <c r="K1022" i="1"/>
  <c r="L1022" i="1"/>
  <c r="N1022" i="1"/>
  <c r="M1063" i="1"/>
  <c r="R1063" i="1" s="1"/>
  <c r="L1063" i="1"/>
  <c r="N1063" i="1"/>
  <c r="M1138" i="1"/>
  <c r="L1138" i="1"/>
  <c r="N1145" i="1"/>
  <c r="K1145" i="1"/>
  <c r="P1156" i="1"/>
  <c r="K1197" i="1"/>
  <c r="M1197" i="1"/>
  <c r="R1197" i="1" s="1"/>
  <c r="M1233" i="1"/>
  <c r="R1233" i="1" s="1"/>
  <c r="L1233" i="1"/>
  <c r="K1337" i="1"/>
  <c r="N1337" i="1"/>
  <c r="M1337" i="1"/>
  <c r="P1352" i="1"/>
  <c r="R1352" i="1"/>
  <c r="L1398" i="1"/>
  <c r="R1408" i="1"/>
  <c r="N1471" i="1"/>
  <c r="L1471" i="1"/>
  <c r="M1471" i="1"/>
  <c r="R1471" i="1" s="1"/>
  <c r="K1471" i="1"/>
  <c r="R554" i="1"/>
  <c r="R579" i="1"/>
  <c r="M973" i="1"/>
  <c r="P973" i="1" s="1"/>
  <c r="L973" i="1"/>
  <c r="N973" i="1"/>
  <c r="M1022" i="1"/>
  <c r="N1026" i="1"/>
  <c r="R1045" i="1"/>
  <c r="N1050" i="1"/>
  <c r="M1050" i="1"/>
  <c r="R1050" i="1" s="1"/>
  <c r="K1050" i="1"/>
  <c r="K1061" i="1"/>
  <c r="M1061" i="1"/>
  <c r="R1061" i="1" s="1"/>
  <c r="K1063" i="1"/>
  <c r="P1076" i="1"/>
  <c r="N1094" i="1"/>
  <c r="L1094" i="1"/>
  <c r="R1127" i="1"/>
  <c r="K1138" i="1"/>
  <c r="L1145" i="1"/>
  <c r="M1179" i="1"/>
  <c r="K1179" i="1"/>
  <c r="L1179" i="1"/>
  <c r="M1181" i="1"/>
  <c r="P1181" i="1" s="1"/>
  <c r="K1181" i="1"/>
  <c r="N1181" i="1"/>
  <c r="L1181" i="1"/>
  <c r="R1190" i="1"/>
  <c r="L1197" i="1"/>
  <c r="K1233" i="1"/>
  <c r="L1337" i="1"/>
  <c r="P1366" i="1"/>
  <c r="R1366" i="1"/>
  <c r="R1383" i="1"/>
  <c r="P1383" i="1"/>
  <c r="M1596" i="1"/>
  <c r="P1596" i="1" s="1"/>
  <c r="L1596" i="1"/>
  <c r="R1918" i="1"/>
  <c r="L939" i="1"/>
  <c r="K939" i="1"/>
  <c r="M939" i="1"/>
  <c r="P939" i="1" s="1"/>
  <c r="P1065" i="1"/>
  <c r="R1065" i="1"/>
  <c r="M1070" i="1"/>
  <c r="K1070" i="1"/>
  <c r="M1098" i="1"/>
  <c r="L1098" i="1"/>
  <c r="N1098" i="1"/>
  <c r="K1098" i="1"/>
  <c r="P1126" i="1"/>
  <c r="R1126" i="1"/>
  <c r="K1137" i="1"/>
  <c r="L1137" i="1"/>
  <c r="M1137" i="1"/>
  <c r="P1148" i="1"/>
  <c r="N1164" i="1"/>
  <c r="L1164" i="1"/>
  <c r="L1175" i="1"/>
  <c r="M1175" i="1"/>
  <c r="R1175" i="1" s="1"/>
  <c r="N1260" i="1"/>
  <c r="M1260" i="1"/>
  <c r="K1260" i="1"/>
  <c r="K1293" i="1"/>
  <c r="N1293" i="1"/>
  <c r="M1293" i="1"/>
  <c r="L1293" i="1"/>
  <c r="R1310" i="1"/>
  <c r="P1310" i="1"/>
  <c r="K1317" i="1"/>
  <c r="N1317" i="1"/>
  <c r="M1317" i="1"/>
  <c r="L1317" i="1"/>
  <c r="K1354" i="1"/>
  <c r="N1354" i="1"/>
  <c r="L1354" i="1"/>
  <c r="M1415" i="1"/>
  <c r="L1415" i="1"/>
  <c r="K1415" i="1"/>
  <c r="R1514" i="1"/>
  <c r="P1514" i="1"/>
  <c r="R1606" i="1"/>
  <c r="P1606" i="1"/>
  <c r="N1674" i="1"/>
  <c r="L1674" i="1"/>
  <c r="K1674" i="1"/>
  <c r="M1679" i="1"/>
  <c r="L1679" i="1"/>
  <c r="N1679" i="1"/>
  <c r="N1754" i="1"/>
  <c r="M1754" i="1"/>
  <c r="R1754" i="1" s="1"/>
  <c r="K1754" i="1"/>
  <c r="M3794" i="1"/>
  <c r="R3794" i="1" s="1"/>
  <c r="N3794" i="1"/>
  <c r="L3794" i="1"/>
  <c r="K3794" i="1"/>
  <c r="M3969" i="1"/>
  <c r="P3969" i="1" s="1"/>
  <c r="L3969" i="1"/>
  <c r="N3969" i="1"/>
  <c r="K3969" i="1"/>
  <c r="K1567" i="1"/>
  <c r="N1567" i="1"/>
  <c r="M1567" i="1"/>
  <c r="R1567" i="1" s="1"/>
  <c r="L1567" i="1"/>
  <c r="M1600" i="1"/>
  <c r="L1600" i="1"/>
  <c r="N1600" i="1"/>
  <c r="K1600" i="1"/>
  <c r="R1650" i="1"/>
  <c r="P1650" i="1"/>
  <c r="R1958" i="1"/>
  <c r="M1963" i="1"/>
  <c r="P1963" i="1" s="1"/>
  <c r="K1963" i="1"/>
  <c r="L1963" i="1"/>
  <c r="N1949" i="1"/>
  <c r="M1949" i="1"/>
  <c r="K1949" i="1"/>
  <c r="P2148" i="1"/>
  <c r="R2148" i="1"/>
  <c r="M1633" i="1"/>
  <c r="L1633" i="1"/>
  <c r="K1633" i="1"/>
  <c r="L1949" i="1"/>
  <c r="R2112" i="1"/>
  <c r="M2199" i="1"/>
  <c r="P2199" i="1" s="1"/>
  <c r="N2199" i="1"/>
  <c r="L2199" i="1"/>
  <c r="K2199" i="1"/>
  <c r="N1453" i="1"/>
  <c r="M1453" i="1"/>
  <c r="R1453" i="1" s="1"/>
  <c r="L1484" i="1"/>
  <c r="N1484" i="1"/>
  <c r="M1484" i="1"/>
  <c r="R1484" i="1" s="1"/>
  <c r="K1484" i="1"/>
  <c r="N1499" i="1"/>
  <c r="M1499" i="1"/>
  <c r="P1499" i="1" s="1"/>
  <c r="L1499" i="1"/>
  <c r="K1499" i="1"/>
  <c r="M1636" i="1"/>
  <c r="P1636" i="1" s="1"/>
  <c r="N1636" i="1"/>
  <c r="N1651" i="1"/>
  <c r="M1651" i="1"/>
  <c r="R1651" i="1" s="1"/>
  <c r="L1651" i="1"/>
  <c r="K1651" i="1"/>
  <c r="L1661" i="1"/>
  <c r="K1690" i="1"/>
  <c r="N1690" i="1"/>
  <c r="M1690" i="1"/>
  <c r="P1690" i="1" s="1"/>
  <c r="L1690" i="1"/>
  <c r="L1745" i="1"/>
  <c r="N1745" i="1"/>
  <c r="M1745" i="1"/>
  <c r="R1745" i="1" s="1"/>
  <c r="K1745" i="1"/>
  <c r="L1750" i="1"/>
  <c r="K1750" i="1"/>
  <c r="N1750" i="1"/>
  <c r="M1750" i="1"/>
  <c r="N1767" i="1"/>
  <c r="M1767" i="1"/>
  <c r="L1767" i="1"/>
  <c r="K1767" i="1"/>
  <c r="N2084" i="1"/>
  <c r="K2084" i="1"/>
  <c r="M2084" i="1"/>
  <c r="P2084" i="1" s="1"/>
  <c r="L2084" i="1"/>
  <c r="P1086" i="1"/>
  <c r="R1086" i="1"/>
  <c r="K1119" i="1"/>
  <c r="N1119" i="1"/>
  <c r="L1119" i="1"/>
  <c r="M1128" i="1"/>
  <c r="L1128" i="1"/>
  <c r="K1128" i="1"/>
  <c r="P1136" i="1"/>
  <c r="M1163" i="1"/>
  <c r="P1163" i="1" s="1"/>
  <c r="L1163" i="1"/>
  <c r="N1163" i="1"/>
  <c r="K1163" i="1"/>
  <c r="R1174" i="1"/>
  <c r="N1228" i="1"/>
  <c r="M1228" i="1"/>
  <c r="K1228" i="1"/>
  <c r="L1228" i="1"/>
  <c r="K1402" i="1"/>
  <c r="N1402" i="1"/>
  <c r="M1402" i="1"/>
  <c r="R1402" i="1" s="1"/>
  <c r="L1402" i="1"/>
  <c r="M1434" i="1"/>
  <c r="P1434" i="1" s="1"/>
  <c r="L1434" i="1"/>
  <c r="K1434" i="1"/>
  <c r="R1436" i="1"/>
  <c r="P1436" i="1"/>
  <c r="K1446" i="1"/>
  <c r="N1446" i="1"/>
  <c r="M1519" i="1"/>
  <c r="L1519" i="1"/>
  <c r="K1519" i="1"/>
  <c r="N1519" i="1"/>
  <c r="R1628" i="1"/>
  <c r="P1831" i="1"/>
  <c r="R1831" i="1"/>
  <c r="M1928" i="1"/>
  <c r="K1928" i="1"/>
  <c r="N1928" i="1"/>
  <c r="L1928" i="1"/>
  <c r="M3214" i="1"/>
  <c r="R3214" i="1" s="1"/>
  <c r="N3214" i="1"/>
  <c r="L3214" i="1"/>
  <c r="K3214" i="1"/>
  <c r="K4193" i="1"/>
  <c r="L4193" i="1"/>
  <c r="N4193" i="1"/>
  <c r="M4193" i="1"/>
  <c r="R4193" i="1" s="1"/>
  <c r="M933" i="1"/>
  <c r="P933" i="1" s="1"/>
  <c r="L933" i="1"/>
  <c r="N937" i="1"/>
  <c r="M937" i="1"/>
  <c r="R937" i="1" s="1"/>
  <c r="K937" i="1"/>
  <c r="N941" i="1"/>
  <c r="K941" i="1"/>
  <c r="N951" i="1"/>
  <c r="M951" i="1"/>
  <c r="P951" i="1" s="1"/>
  <c r="K951" i="1"/>
  <c r="L981" i="1"/>
  <c r="K981" i="1"/>
  <c r="M983" i="1"/>
  <c r="P983" i="1" s="1"/>
  <c r="L983" i="1"/>
  <c r="N983" i="1"/>
  <c r="P1014" i="1"/>
  <c r="P1016" i="1"/>
  <c r="M1067" i="1"/>
  <c r="P1067" i="1" s="1"/>
  <c r="N1067" i="1"/>
  <c r="P1069" i="1"/>
  <c r="M1078" i="1"/>
  <c r="L1078" i="1"/>
  <c r="M1118" i="1"/>
  <c r="L1118" i="1"/>
  <c r="K1118" i="1"/>
  <c r="P1154" i="1"/>
  <c r="M1167" i="1"/>
  <c r="R1167" i="1" s="1"/>
  <c r="K1167" i="1"/>
  <c r="P1169" i="1"/>
  <c r="N1206" i="1"/>
  <c r="L1206" i="1"/>
  <c r="R1212" i="1"/>
  <c r="P1212" i="1"/>
  <c r="M1221" i="1"/>
  <c r="P1221" i="1" s="1"/>
  <c r="K1221" i="1"/>
  <c r="K1295" i="1"/>
  <c r="N1295" i="1"/>
  <c r="K1300" i="1"/>
  <c r="M1300" i="1"/>
  <c r="N1300" i="1"/>
  <c r="L1300" i="1"/>
  <c r="R1413" i="1"/>
  <c r="P1413" i="1"/>
  <c r="R1437" i="1"/>
  <c r="K1492" i="1"/>
  <c r="N1492" i="1"/>
  <c r="M1492" i="1"/>
  <c r="R1492" i="1" s="1"/>
  <c r="L1492" i="1"/>
  <c r="P1523" i="1"/>
  <c r="M1528" i="1"/>
  <c r="P1528" i="1" s="1"/>
  <c r="N1528" i="1"/>
  <c r="L1528" i="1"/>
  <c r="P1710" i="1"/>
  <c r="R1710" i="1"/>
  <c r="R1712" i="1"/>
  <c r="P1712" i="1"/>
  <c r="N1769" i="1"/>
  <c r="M1769" i="1"/>
  <c r="R1769" i="1" s="1"/>
  <c r="L1769" i="1"/>
  <c r="N1819" i="1"/>
  <c r="M1819" i="1"/>
  <c r="R1819" i="1" s="1"/>
  <c r="L1819" i="1"/>
  <c r="K1819" i="1"/>
  <c r="N1829" i="1"/>
  <c r="K1829" i="1"/>
  <c r="M1829" i="1"/>
  <c r="L1829" i="1"/>
  <c r="P1909" i="1"/>
  <c r="R1909" i="1"/>
  <c r="N1774" i="1"/>
  <c r="M1774" i="1"/>
  <c r="R1774" i="1" s="1"/>
  <c r="L1774" i="1"/>
  <c r="P1778" i="1"/>
  <c r="R1778" i="1"/>
  <c r="R1816" i="1"/>
  <c r="P1816" i="1"/>
  <c r="P1829" i="1"/>
  <c r="R1829" i="1"/>
  <c r="N1919" i="1"/>
  <c r="M1919" i="1"/>
  <c r="K1919" i="1"/>
  <c r="L1919" i="1"/>
  <c r="P2044" i="1"/>
  <c r="N2305" i="1"/>
  <c r="L2305" i="1"/>
  <c r="K2305" i="1"/>
  <c r="M2305" i="1"/>
  <c r="M1148" i="1"/>
  <c r="R1148" i="1" s="1"/>
  <c r="L1148" i="1"/>
  <c r="K1148" i="1"/>
  <c r="M1243" i="1"/>
  <c r="P1243" i="1" s="1"/>
  <c r="K1243" i="1"/>
  <c r="R1295" i="1"/>
  <c r="P1295" i="1"/>
  <c r="P1314" i="1"/>
  <c r="R1314" i="1"/>
  <c r="M1316" i="1"/>
  <c r="R1316" i="1" s="1"/>
  <c r="N1316" i="1"/>
  <c r="L1316" i="1"/>
  <c r="K1316" i="1"/>
  <c r="K1387" i="1"/>
  <c r="N1387" i="1"/>
  <c r="M1387" i="1"/>
  <c r="L1387" i="1"/>
  <c r="K1526" i="1"/>
  <c r="N1526" i="1"/>
  <c r="M1526" i="1"/>
  <c r="P1526" i="1" s="1"/>
  <c r="R1697" i="1"/>
  <c r="K1774" i="1"/>
  <c r="R1907" i="1"/>
  <c r="P1907" i="1"/>
  <c r="R1937" i="1"/>
  <c r="P1937" i="1"/>
  <c r="K2037" i="1"/>
  <c r="N2037" i="1"/>
  <c r="M2037" i="1"/>
  <c r="R2037" i="1" s="1"/>
  <c r="L2037" i="1"/>
  <c r="P2302" i="1"/>
  <c r="P2313" i="1"/>
  <c r="R2313" i="1"/>
  <c r="L1187" i="1"/>
  <c r="K1187" i="1"/>
  <c r="K1232" i="1"/>
  <c r="N1232" i="1"/>
  <c r="L1232" i="1"/>
  <c r="M1232" i="1"/>
  <c r="R1234" i="1"/>
  <c r="N1270" i="1"/>
  <c r="L1270" i="1"/>
  <c r="P1272" i="1"/>
  <c r="M1288" i="1"/>
  <c r="N1288" i="1"/>
  <c r="L1288" i="1"/>
  <c r="K1288" i="1"/>
  <c r="K1324" i="1"/>
  <c r="N1324" i="1"/>
  <c r="M1324" i="1"/>
  <c r="L1324" i="1"/>
  <c r="R1342" i="1"/>
  <c r="M1378" i="1"/>
  <c r="P1378" i="1" s="1"/>
  <c r="N1378" i="1"/>
  <c r="L1378" i="1"/>
  <c r="K1397" i="1"/>
  <c r="N1397" i="1"/>
  <c r="M1397" i="1"/>
  <c r="R1397" i="1" s="1"/>
  <c r="L1397" i="1"/>
  <c r="P1542" i="1"/>
  <c r="N1548" i="1"/>
  <c r="M1548" i="1"/>
  <c r="P1548" i="1" s="1"/>
  <c r="L1548" i="1"/>
  <c r="K1607" i="1"/>
  <c r="N1607" i="1"/>
  <c r="M1607" i="1"/>
  <c r="L1607" i="1"/>
  <c r="R1637" i="1"/>
  <c r="R1639" i="1"/>
  <c r="P1639" i="1"/>
  <c r="K1659" i="1"/>
  <c r="N1659" i="1"/>
  <c r="M1659" i="1"/>
  <c r="L1659" i="1"/>
  <c r="N1752" i="1"/>
  <c r="M1752" i="1"/>
  <c r="P1752" i="1" s="1"/>
  <c r="L1752" i="1"/>
  <c r="K1752" i="1"/>
  <c r="L1755" i="1"/>
  <c r="M1755" i="1"/>
  <c r="P1755" i="1" s="1"/>
  <c r="N1755" i="1"/>
  <c r="K1755" i="1"/>
  <c r="R1404" i="1"/>
  <c r="M1545" i="1"/>
  <c r="N1545" i="1"/>
  <c r="L1545" i="1"/>
  <c r="K1545" i="1"/>
  <c r="N1573" i="1"/>
  <c r="M1573" i="1"/>
  <c r="R1573" i="1" s="1"/>
  <c r="M1642" i="1"/>
  <c r="K1642" i="1"/>
  <c r="N1642" i="1"/>
  <c r="L1642" i="1"/>
  <c r="M1693" i="1"/>
  <c r="N1693" i="1"/>
  <c r="L1693" i="1"/>
  <c r="K1693" i="1"/>
  <c r="L1810" i="1"/>
  <c r="K1810" i="1"/>
  <c r="N1810" i="1"/>
  <c r="M1161" i="1"/>
  <c r="R1161" i="1" s="1"/>
  <c r="P1176" i="1"/>
  <c r="N1187" i="1"/>
  <c r="M1198" i="1"/>
  <c r="L1198" i="1"/>
  <c r="P1202" i="1"/>
  <c r="R1204" i="1"/>
  <c r="P1215" i="1"/>
  <c r="R1224" i="1"/>
  <c r="P1224" i="1"/>
  <c r="M1241" i="1"/>
  <c r="K1241" i="1"/>
  <c r="M1268" i="1"/>
  <c r="M1270" i="1"/>
  <c r="L1310" i="1"/>
  <c r="N1310" i="1"/>
  <c r="R1312" i="1"/>
  <c r="P1312" i="1"/>
  <c r="M1333" i="1"/>
  <c r="R1333" i="1" s="1"/>
  <c r="K1333" i="1"/>
  <c r="N1333" i="1"/>
  <c r="L1333" i="1"/>
  <c r="N1345" i="1"/>
  <c r="M1345" i="1"/>
  <c r="K1345" i="1"/>
  <c r="L1345" i="1"/>
  <c r="K1400" i="1"/>
  <c r="L1431" i="1"/>
  <c r="N1461" i="1"/>
  <c r="M1461" i="1"/>
  <c r="L1461" i="1"/>
  <c r="M1536" i="1"/>
  <c r="L1536" i="1"/>
  <c r="K1536" i="1"/>
  <c r="K1573" i="1"/>
  <c r="M1738" i="1"/>
  <c r="N1738" i="1"/>
  <c r="K1738" i="1"/>
  <c r="R1807" i="1"/>
  <c r="P1807" i="1"/>
  <c r="M1810" i="1"/>
  <c r="R1810" i="1" s="1"/>
  <c r="M1887" i="1"/>
  <c r="P1887" i="1" s="1"/>
  <c r="L1887" i="1"/>
  <c r="K1887" i="1"/>
  <c r="L2300" i="1"/>
  <c r="M2300" i="1"/>
  <c r="R2300" i="1" s="1"/>
  <c r="K2300" i="1"/>
  <c r="N2300" i="1"/>
  <c r="P1910" i="1"/>
  <c r="R1910" i="1"/>
  <c r="L2165" i="1"/>
  <c r="N2165" i="1"/>
  <c r="K2165" i="1"/>
  <c r="M2165" i="1"/>
  <c r="K2260" i="1"/>
  <c r="M2260" i="1"/>
  <c r="R2260" i="1" s="1"/>
  <c r="L2260" i="1"/>
  <c r="N2260" i="1"/>
  <c r="K1140" i="1"/>
  <c r="N1140" i="1"/>
  <c r="M1153" i="1"/>
  <c r="L1153" i="1"/>
  <c r="N1153" i="1"/>
  <c r="P1172" i="1"/>
  <c r="P1211" i="1"/>
  <c r="N1239" i="1"/>
  <c r="R1303" i="1"/>
  <c r="N1306" i="1"/>
  <c r="M1306" i="1"/>
  <c r="R1306" i="1" s="1"/>
  <c r="K1306" i="1"/>
  <c r="L1306" i="1"/>
  <c r="P1317" i="1"/>
  <c r="R1317" i="1"/>
  <c r="R1326" i="1"/>
  <c r="R1455" i="1"/>
  <c r="P1455" i="1"/>
  <c r="N1512" i="1"/>
  <c r="R1612" i="1"/>
  <c r="M1640" i="1"/>
  <c r="L1640" i="1"/>
  <c r="P1798" i="1"/>
  <c r="R1798" i="1"/>
  <c r="L2175" i="1"/>
  <c r="M2175" i="1"/>
  <c r="R2175" i="1" s="1"/>
  <c r="K2175" i="1"/>
  <c r="N2175" i="1"/>
  <c r="R2278" i="1"/>
  <c r="R1266" i="1"/>
  <c r="P1266" i="1"/>
  <c r="R1297" i="1"/>
  <c r="R1341" i="1"/>
  <c r="K1357" i="1"/>
  <c r="M1357" i="1"/>
  <c r="R1357" i="1" s="1"/>
  <c r="L1357" i="1"/>
  <c r="K1372" i="1"/>
  <c r="N1372" i="1"/>
  <c r="M1372" i="1"/>
  <c r="R1372" i="1" s="1"/>
  <c r="L1383" i="1"/>
  <c r="K1383" i="1"/>
  <c r="N1418" i="1"/>
  <c r="M1418" i="1"/>
  <c r="L1418" i="1"/>
  <c r="K1418" i="1"/>
  <c r="N1473" i="1"/>
  <c r="M1473" i="1"/>
  <c r="R1473" i="1" s="1"/>
  <c r="K1473" i="1"/>
  <c r="R1503" i="1"/>
  <c r="P1503" i="1"/>
  <c r="K1562" i="1"/>
  <c r="L1562" i="1"/>
  <c r="N1571" i="1"/>
  <c r="M1571" i="1"/>
  <c r="R1571" i="1" s="1"/>
  <c r="M1619" i="1"/>
  <c r="P1619" i="1" s="1"/>
  <c r="L1619" i="1"/>
  <c r="K1619" i="1"/>
  <c r="P1661" i="1"/>
  <c r="R1672" i="1"/>
  <c r="P1672" i="1"/>
  <c r="M1675" i="1"/>
  <c r="R1675" i="1" s="1"/>
  <c r="N1675" i="1"/>
  <c r="R1717" i="1"/>
  <c r="P1717" i="1"/>
  <c r="N1822" i="1"/>
  <c r="L1822" i="1"/>
  <c r="M1822" i="1"/>
  <c r="R1822" i="1" s="1"/>
  <c r="K1822" i="1"/>
  <c r="L1825" i="1"/>
  <c r="N1825" i="1"/>
  <c r="M1825" i="1"/>
  <c r="R1825" i="1" s="1"/>
  <c r="K1825" i="1"/>
  <c r="M1912" i="1"/>
  <c r="L1912" i="1"/>
  <c r="K1912" i="1"/>
  <c r="N1912" i="1"/>
  <c r="N2087" i="1"/>
  <c r="L2087" i="1"/>
  <c r="M2087" i="1"/>
  <c r="P2087" i="1" s="1"/>
  <c r="R2146" i="1"/>
  <c r="P2146" i="1"/>
  <c r="N1321" i="1"/>
  <c r="K1321" i="1"/>
  <c r="N1449" i="1"/>
  <c r="M1449" i="1"/>
  <c r="P1449" i="1" s="1"/>
  <c r="L1449" i="1"/>
  <c r="K1449" i="1"/>
  <c r="R1495" i="1"/>
  <c r="P1495" i="1"/>
  <c r="R1501" i="1"/>
  <c r="N1623" i="1"/>
  <c r="M1623" i="1"/>
  <c r="R1623" i="1" s="1"/>
  <c r="K1627" i="1"/>
  <c r="M1627" i="1"/>
  <c r="N1634" i="1"/>
  <c r="M1634" i="1"/>
  <c r="N1650" i="1"/>
  <c r="L1650" i="1"/>
  <c r="M1937" i="1"/>
  <c r="K1937" i="1"/>
  <c r="N1937" i="1"/>
  <c r="M1942" i="1"/>
  <c r="P1942" i="1" s="1"/>
  <c r="K1942" i="1"/>
  <c r="L1942" i="1"/>
  <c r="M1993" i="1"/>
  <c r="P1993" i="1" s="1"/>
  <c r="N1993" i="1"/>
  <c r="L1993" i="1"/>
  <c r="L2035" i="1"/>
  <c r="N2035" i="1"/>
  <c r="K2035" i="1"/>
  <c r="M2035" i="1"/>
  <c r="P2035" i="1" s="1"/>
  <c r="R2122" i="1"/>
  <c r="P2122" i="1"/>
  <c r="R2249" i="1"/>
  <c r="R2578" i="1"/>
  <c r="P2578" i="1"/>
  <c r="N2710" i="1"/>
  <c r="M2710" i="1"/>
  <c r="P2710" i="1" s="1"/>
  <c r="L2710" i="1"/>
  <c r="K2710" i="1"/>
  <c r="M923" i="1"/>
  <c r="L923" i="1"/>
  <c r="P991" i="1"/>
  <c r="M1023" i="1"/>
  <c r="L1023" i="1"/>
  <c r="M1073" i="1"/>
  <c r="R1073" i="1" s="1"/>
  <c r="L1073" i="1"/>
  <c r="P1165" i="1"/>
  <c r="N1214" i="1"/>
  <c r="L1214" i="1"/>
  <c r="M1218" i="1"/>
  <c r="R1218" i="1" s="1"/>
  <c r="L1218" i="1"/>
  <c r="K1218" i="1"/>
  <c r="L1246" i="1"/>
  <c r="M1281" i="1"/>
  <c r="K1281" i="1"/>
  <c r="K1302" i="1"/>
  <c r="M1302" i="1"/>
  <c r="R1308" i="1"/>
  <c r="K1319" i="1"/>
  <c r="L1321" i="1"/>
  <c r="M1329" i="1"/>
  <c r="L1329" i="1"/>
  <c r="K1329" i="1"/>
  <c r="P1333" i="1"/>
  <c r="L1348" i="1"/>
  <c r="K1348" i="1"/>
  <c r="M1355" i="1"/>
  <c r="N1355" i="1"/>
  <c r="P1357" i="1"/>
  <c r="P1372" i="1"/>
  <c r="N1383" i="1"/>
  <c r="P1398" i="1"/>
  <c r="K1427" i="1"/>
  <c r="M1427" i="1"/>
  <c r="R1427" i="1" s="1"/>
  <c r="K1493" i="1"/>
  <c r="K1495" i="1"/>
  <c r="P1501" i="1"/>
  <c r="M1524" i="1"/>
  <c r="R1524" i="1" s="1"/>
  <c r="N1562" i="1"/>
  <c r="L1571" i="1"/>
  <c r="K1623" i="1"/>
  <c r="L1627" i="1"/>
  <c r="K1634" i="1"/>
  <c r="K1650" i="1"/>
  <c r="R1661" i="1"/>
  <c r="R1670" i="1"/>
  <c r="L1675" i="1"/>
  <c r="K1682" i="1"/>
  <c r="R1686" i="1"/>
  <c r="P1688" i="1"/>
  <c r="R1762" i="1"/>
  <c r="P1796" i="1"/>
  <c r="K1867" i="1"/>
  <c r="M1867" i="1"/>
  <c r="P1867" i="1" s="1"/>
  <c r="R1885" i="1"/>
  <c r="L1937" i="1"/>
  <c r="N1942" i="1"/>
  <c r="N1979" i="1"/>
  <c r="M1979" i="1"/>
  <c r="R1979" i="1" s="1"/>
  <c r="L1979" i="1"/>
  <c r="M1988" i="1"/>
  <c r="P1988" i="1" s="1"/>
  <c r="K1988" i="1"/>
  <c r="N1988" i="1"/>
  <c r="K1993" i="1"/>
  <c r="N2014" i="1"/>
  <c r="L2014" i="1"/>
  <c r="M2273" i="1"/>
  <c r="L2273" i="1"/>
  <c r="K2273" i="1"/>
  <c r="L2593" i="1"/>
  <c r="K2593" i="1"/>
  <c r="N2593" i="1"/>
  <c r="M2593" i="1"/>
  <c r="P921" i="1"/>
  <c r="N923" i="1"/>
  <c r="M953" i="1"/>
  <c r="R953" i="1" s="1"/>
  <c r="L953" i="1"/>
  <c r="L974" i="1"/>
  <c r="R991" i="1"/>
  <c r="L995" i="1"/>
  <c r="L1002" i="1"/>
  <c r="L1016" i="1"/>
  <c r="N1023" i="1"/>
  <c r="N1073" i="1"/>
  <c r="M1075" i="1"/>
  <c r="R1075" i="1" s="1"/>
  <c r="L1077" i="1"/>
  <c r="M1096" i="1"/>
  <c r="P1096" i="1" s="1"/>
  <c r="M1121" i="1"/>
  <c r="K1121" i="1"/>
  <c r="M1125" i="1"/>
  <c r="P1125" i="1" s="1"/>
  <c r="P1144" i="1"/>
  <c r="P1146" i="1"/>
  <c r="L1150" i="1"/>
  <c r="N1156" i="1"/>
  <c r="L1156" i="1"/>
  <c r="R1165" i="1"/>
  <c r="P1171" i="1"/>
  <c r="R1171" i="1"/>
  <c r="M1214" i="1"/>
  <c r="L1220" i="1"/>
  <c r="M1222" i="1"/>
  <c r="L1224" i="1"/>
  <c r="L1244" i="1"/>
  <c r="N1250" i="1"/>
  <c r="L1250" i="1"/>
  <c r="M1250" i="1"/>
  <c r="N1281" i="1"/>
  <c r="N1302" i="1"/>
  <c r="M1304" i="1"/>
  <c r="P1304" i="1" s="1"/>
  <c r="M1319" i="1"/>
  <c r="P1319" i="1" s="1"/>
  <c r="P1321" i="1"/>
  <c r="R1331" i="1"/>
  <c r="P1331" i="1"/>
  <c r="N1348" i="1"/>
  <c r="L1355" i="1"/>
  <c r="R1409" i="1"/>
  <c r="P1409" i="1"/>
  <c r="N1427" i="1"/>
  <c r="K1447" i="1"/>
  <c r="N1447" i="1"/>
  <c r="M1447" i="1"/>
  <c r="P1447" i="1" s="1"/>
  <c r="M1493" i="1"/>
  <c r="R1493" i="1" s="1"/>
  <c r="N1495" i="1"/>
  <c r="K1522" i="1"/>
  <c r="M1522" i="1"/>
  <c r="P1522" i="1" s="1"/>
  <c r="R1551" i="1"/>
  <c r="R1553" i="1"/>
  <c r="M1576" i="1"/>
  <c r="P1576" i="1" s="1"/>
  <c r="L1576" i="1"/>
  <c r="K1576" i="1"/>
  <c r="R1589" i="1"/>
  <c r="K1592" i="1"/>
  <c r="N1592" i="1"/>
  <c r="M1592" i="1"/>
  <c r="L1592" i="1"/>
  <c r="K1597" i="1"/>
  <c r="L1597" i="1"/>
  <c r="M1615" i="1"/>
  <c r="N1615" i="1"/>
  <c r="M1657" i="1"/>
  <c r="L1657" i="1"/>
  <c r="N1657" i="1"/>
  <c r="N1682" i="1"/>
  <c r="L1758" i="1"/>
  <c r="L1770" i="1"/>
  <c r="K1770" i="1"/>
  <c r="N1770" i="1"/>
  <c r="M1770" i="1"/>
  <c r="R1770" i="1" s="1"/>
  <c r="N1867" i="1"/>
  <c r="R1988" i="1"/>
  <c r="M2014" i="1"/>
  <c r="R2014" i="1" s="1"/>
  <c r="K2052" i="1"/>
  <c r="M2052" i="1"/>
  <c r="P2052" i="1" s="1"/>
  <c r="R2056" i="1"/>
  <c r="P2056" i="1"/>
  <c r="N2389" i="1"/>
  <c r="M2389" i="1"/>
  <c r="L2389" i="1"/>
  <c r="K2389" i="1"/>
  <c r="K863" i="1"/>
  <c r="M918" i="1"/>
  <c r="P918" i="1" s="1"/>
  <c r="L918" i="1"/>
  <c r="K953" i="1"/>
  <c r="P986" i="1"/>
  <c r="M1018" i="1"/>
  <c r="P1018" i="1" s="1"/>
  <c r="L1018" i="1"/>
  <c r="K1052" i="1"/>
  <c r="N1056" i="1"/>
  <c r="L1056" i="1"/>
  <c r="P1073" i="1"/>
  <c r="N1075" i="1"/>
  <c r="N1077" i="1"/>
  <c r="R1092" i="1"/>
  <c r="P1094" i="1"/>
  <c r="N1096" i="1"/>
  <c r="M1100" i="1"/>
  <c r="P1100" i="1" s="1"/>
  <c r="K1100" i="1"/>
  <c r="L1121" i="1"/>
  <c r="N1125" i="1"/>
  <c r="K1152" i="1"/>
  <c r="K1156" i="1"/>
  <c r="M1158" i="1"/>
  <c r="R1158" i="1" s="1"/>
  <c r="L1158" i="1"/>
  <c r="K1158" i="1"/>
  <c r="K1189" i="1"/>
  <c r="P1206" i="1"/>
  <c r="P1216" i="1"/>
  <c r="N1222" i="1"/>
  <c r="K1238" i="1"/>
  <c r="M1244" i="1"/>
  <c r="K1250" i="1"/>
  <c r="R1252" i="1"/>
  <c r="P1252" i="1"/>
  <c r="P1254" i="1"/>
  <c r="M1263" i="1"/>
  <c r="K1263" i="1"/>
  <c r="K1277" i="1"/>
  <c r="N1277" i="1"/>
  <c r="L1277" i="1"/>
  <c r="N1304" i="1"/>
  <c r="L1313" i="1"/>
  <c r="K1313" i="1"/>
  <c r="R1348" i="1"/>
  <c r="P1348" i="1"/>
  <c r="P1407" i="1"/>
  <c r="P1427" i="1"/>
  <c r="P1438" i="1"/>
  <c r="L1447" i="1"/>
  <c r="L1522" i="1"/>
  <c r="M1535" i="1"/>
  <c r="N1535" i="1"/>
  <c r="N1576" i="1"/>
  <c r="M1597" i="1"/>
  <c r="P1597" i="1" s="1"/>
  <c r="K1615" i="1"/>
  <c r="R1621" i="1"/>
  <c r="R1643" i="1"/>
  <c r="K1657" i="1"/>
  <c r="M1673" i="1"/>
  <c r="N1673" i="1"/>
  <c r="L1673" i="1"/>
  <c r="K1673" i="1"/>
  <c r="R1682" i="1"/>
  <c r="N1694" i="1"/>
  <c r="M1694" i="1"/>
  <c r="R1694" i="1" s="1"/>
  <c r="L1694" i="1"/>
  <c r="N1758" i="1"/>
  <c r="P1799" i="1"/>
  <c r="R1803" i="1"/>
  <c r="P1827" i="1"/>
  <c r="M1858" i="1"/>
  <c r="R1858" i="1" s="1"/>
  <c r="K1858" i="1"/>
  <c r="P1974" i="1"/>
  <c r="L2052" i="1"/>
  <c r="L2190" i="1"/>
  <c r="N2190" i="1"/>
  <c r="P2192" i="1"/>
  <c r="M1298" i="1"/>
  <c r="P1298" i="1" s="1"/>
  <c r="K1298" i="1"/>
  <c r="L1298" i="1"/>
  <c r="R1304" i="1"/>
  <c r="N1423" i="1"/>
  <c r="M1423" i="1"/>
  <c r="L1423" i="1"/>
  <c r="P1556" i="1"/>
  <c r="M1565" i="1"/>
  <c r="N1565" i="1"/>
  <c r="R1700" i="1"/>
  <c r="P1700" i="1"/>
  <c r="P1758" i="1"/>
  <c r="R1758" i="1"/>
  <c r="M1823" i="1"/>
  <c r="P1823" i="1" s="1"/>
  <c r="N1823" i="1"/>
  <c r="K1823" i="1"/>
  <c r="R1841" i="1"/>
  <c r="P1841" i="1"/>
  <c r="R1950" i="1"/>
  <c r="P1950" i="1"/>
  <c r="N1984" i="1"/>
  <c r="K1984" i="1"/>
  <c r="L1984" i="1"/>
  <c r="R2080" i="1"/>
  <c r="P2080" i="1"/>
  <c r="R2276" i="1"/>
  <c r="P2276" i="1"/>
  <c r="L1823" i="1"/>
  <c r="M1984" i="1"/>
  <c r="P1984" i="1" s="1"/>
  <c r="R2137" i="1"/>
  <c r="P2384" i="1"/>
  <c r="R2384" i="1"/>
  <c r="L2523" i="1"/>
  <c r="M2523" i="1"/>
  <c r="K2523" i="1"/>
  <c r="N2523" i="1"/>
  <c r="M913" i="1"/>
  <c r="L913" i="1"/>
  <c r="P981" i="1"/>
  <c r="M1013" i="1"/>
  <c r="L1013" i="1"/>
  <c r="M1043" i="1"/>
  <c r="P1043" i="1" s="1"/>
  <c r="L1043" i="1"/>
  <c r="R1052" i="1"/>
  <c r="P1056" i="1"/>
  <c r="M1108" i="1"/>
  <c r="L1108" i="1"/>
  <c r="R1152" i="1"/>
  <c r="M1168" i="1"/>
  <c r="R1168" i="1" s="1"/>
  <c r="L1168" i="1"/>
  <c r="K1168" i="1"/>
  <c r="P1193" i="1"/>
  <c r="M1226" i="1"/>
  <c r="P1226" i="1" s="1"/>
  <c r="P1238" i="1"/>
  <c r="N1261" i="1"/>
  <c r="L1261" i="1"/>
  <c r="P1267" i="1"/>
  <c r="K1290" i="1"/>
  <c r="N1290" i="1"/>
  <c r="L1296" i="1"/>
  <c r="K1296" i="1"/>
  <c r="M1296" i="1"/>
  <c r="N1358" i="1"/>
  <c r="L1358" i="1"/>
  <c r="R1364" i="1"/>
  <c r="N1373" i="1"/>
  <c r="M1373" i="1"/>
  <c r="K1373" i="1"/>
  <c r="N1399" i="1"/>
  <c r="M1399" i="1"/>
  <c r="R1399" i="1" s="1"/>
  <c r="K1399" i="1"/>
  <c r="K1412" i="1"/>
  <c r="N1412" i="1"/>
  <c r="L1419" i="1"/>
  <c r="N1421" i="1"/>
  <c r="M1421" i="1"/>
  <c r="R1421" i="1" s="1"/>
  <c r="L1421" i="1"/>
  <c r="M1430" i="1"/>
  <c r="N1430" i="1"/>
  <c r="L1430" i="1"/>
  <c r="K1430" i="1"/>
  <c r="R1432" i="1"/>
  <c r="M1445" i="1"/>
  <c r="K1445" i="1"/>
  <c r="N1445" i="1"/>
  <c r="L1445" i="1"/>
  <c r="P1491" i="1"/>
  <c r="R1513" i="1"/>
  <c r="L1533" i="1"/>
  <c r="N1554" i="1"/>
  <c r="M1554" i="1"/>
  <c r="R1554" i="1" s="1"/>
  <c r="R1556" i="1"/>
  <c r="L1565" i="1"/>
  <c r="M1581" i="1"/>
  <c r="R1581" i="1" s="1"/>
  <c r="N1581" i="1"/>
  <c r="L1581" i="1"/>
  <c r="P1613" i="1"/>
  <c r="R1613" i="1"/>
  <c r="K1784" i="1"/>
  <c r="R1792" i="1"/>
  <c r="N1797" i="1"/>
  <c r="K1797" i="1"/>
  <c r="M1797" i="1"/>
  <c r="R1797" i="1" s="1"/>
  <c r="R1813" i="1"/>
  <c r="R1823" i="1"/>
  <c r="P1839" i="1"/>
  <c r="N1844" i="1"/>
  <c r="M1844" i="1"/>
  <c r="R1844" i="1" s="1"/>
  <c r="P1846" i="1"/>
  <c r="P1895" i="1"/>
  <c r="K1957" i="1"/>
  <c r="L1957" i="1"/>
  <c r="N1957" i="1"/>
  <c r="M1957" i="1"/>
  <c r="L1970" i="1"/>
  <c r="N1970" i="1"/>
  <c r="K1970" i="1"/>
  <c r="P2050" i="1"/>
  <c r="R2140" i="1"/>
  <c r="P2140" i="1"/>
  <c r="K2329" i="1"/>
  <c r="N2329" i="1"/>
  <c r="P2331" i="1"/>
  <c r="R2331" i="1"/>
  <c r="R2533" i="1"/>
  <c r="P2533" i="1"/>
  <c r="L1795" i="1"/>
  <c r="N1795" i="1"/>
  <c r="K1795" i="1"/>
  <c r="N1879" i="1"/>
  <c r="L1879" i="1"/>
  <c r="K1879" i="1"/>
  <c r="R1957" i="1"/>
  <c r="N2024" i="1"/>
  <c r="M2024" i="1"/>
  <c r="P2024" i="1" s="1"/>
  <c r="L2024" i="1"/>
  <c r="K2024" i="1"/>
  <c r="L2167" i="1"/>
  <c r="N2167" i="1"/>
  <c r="M2167" i="1"/>
  <c r="R2167" i="1" s="1"/>
  <c r="K2167" i="1"/>
  <c r="K2209" i="1"/>
  <c r="N2209" i="1"/>
  <c r="M2209" i="1"/>
  <c r="L2209" i="1"/>
  <c r="P2271" i="1"/>
  <c r="N2274" i="1"/>
  <c r="M2274" i="1"/>
  <c r="L2274" i="1"/>
  <c r="K2274" i="1"/>
  <c r="K1322" i="1"/>
  <c r="L1322" i="1"/>
  <c r="N1349" i="1"/>
  <c r="M1349" i="1"/>
  <c r="K1349" i="1"/>
  <c r="L1349" i="1"/>
  <c r="K1417" i="1"/>
  <c r="N1417" i="1"/>
  <c r="M1496" i="1"/>
  <c r="L1496" i="1"/>
  <c r="K1496" i="1"/>
  <c r="R1502" i="1"/>
  <c r="N1516" i="1"/>
  <c r="M1516" i="1"/>
  <c r="R1516" i="1" s="1"/>
  <c r="L1516" i="1"/>
  <c r="N1588" i="1"/>
  <c r="M1588" i="1"/>
  <c r="P1588" i="1" s="1"/>
  <c r="L1588" i="1"/>
  <c r="K1588" i="1"/>
  <c r="M1593" i="1"/>
  <c r="L1593" i="1"/>
  <c r="K1593" i="1"/>
  <c r="M1768" i="1"/>
  <c r="L1768" i="1"/>
  <c r="N1768" i="1"/>
  <c r="K1768" i="1"/>
  <c r="M1784" i="1"/>
  <c r="R1784" i="1" s="1"/>
  <c r="P1786" i="1"/>
  <c r="M1795" i="1"/>
  <c r="P1795" i="1" s="1"/>
  <c r="R1811" i="1"/>
  <c r="P1811" i="1"/>
  <c r="K1835" i="1"/>
  <c r="M1879" i="1"/>
  <c r="P1881" i="1"/>
  <c r="P1893" i="1"/>
  <c r="R1893" i="1"/>
  <c r="P1957" i="1"/>
  <c r="R1970" i="1"/>
  <c r="N1977" i="1"/>
  <c r="M1977" i="1"/>
  <c r="R1977" i="1" s="1"/>
  <c r="K1977" i="1"/>
  <c r="L1977" i="1"/>
  <c r="R2170" i="1"/>
  <c r="P2170" i="1"/>
  <c r="M908" i="1"/>
  <c r="R908" i="1" s="1"/>
  <c r="L908" i="1"/>
  <c r="M1008" i="1"/>
  <c r="P1008" i="1" s="1"/>
  <c r="L1008" i="1"/>
  <c r="P1041" i="1"/>
  <c r="R1043" i="1"/>
  <c r="N1089" i="1"/>
  <c r="N1114" i="1"/>
  <c r="L1114" i="1"/>
  <c r="P1131" i="1"/>
  <c r="R1131" i="1"/>
  <c r="N1139" i="1"/>
  <c r="R1164" i="1"/>
  <c r="M1166" i="1"/>
  <c r="R1166" i="1" s="1"/>
  <c r="N1170" i="1"/>
  <c r="M1178" i="1"/>
  <c r="L1178" i="1"/>
  <c r="M1203" i="1"/>
  <c r="P1203" i="1" s="1"/>
  <c r="L1203" i="1"/>
  <c r="N1203" i="1"/>
  <c r="M1207" i="1"/>
  <c r="K1207" i="1"/>
  <c r="M1209" i="1"/>
  <c r="K1209" i="1"/>
  <c r="M1255" i="1"/>
  <c r="L1255" i="1"/>
  <c r="R1261" i="1"/>
  <c r="P1261" i="1"/>
  <c r="P1294" i="1"/>
  <c r="M1305" i="1"/>
  <c r="L1305" i="1"/>
  <c r="K1305" i="1"/>
  <c r="N1305" i="1"/>
  <c r="M1322" i="1"/>
  <c r="N1334" i="1"/>
  <c r="N1336" i="1"/>
  <c r="M1356" i="1"/>
  <c r="N1356" i="1"/>
  <c r="R1401" i="1"/>
  <c r="R1412" i="1"/>
  <c r="P1412" i="1"/>
  <c r="L1417" i="1"/>
  <c r="K1428" i="1"/>
  <c r="N1428" i="1"/>
  <c r="M1465" i="1"/>
  <c r="K1465" i="1"/>
  <c r="N1465" i="1"/>
  <c r="L1465" i="1"/>
  <c r="N1496" i="1"/>
  <c r="P1502" i="1"/>
  <c r="N1509" i="1"/>
  <c r="M1509" i="1"/>
  <c r="P1509" i="1" s="1"/>
  <c r="K1509" i="1"/>
  <c r="K1516" i="1"/>
  <c r="K1547" i="1"/>
  <c r="N1547" i="1"/>
  <c r="L1547" i="1"/>
  <c r="M1547" i="1"/>
  <c r="P1547" i="1" s="1"/>
  <c r="R1550" i="1"/>
  <c r="P1550" i="1"/>
  <c r="R1563" i="1"/>
  <c r="M1579" i="1"/>
  <c r="P1579" i="1" s="1"/>
  <c r="L1579" i="1"/>
  <c r="K1579" i="1"/>
  <c r="N1593" i="1"/>
  <c r="N1611" i="1"/>
  <c r="M1611" i="1"/>
  <c r="L1611" i="1"/>
  <c r="K1611" i="1"/>
  <c r="R1655" i="1"/>
  <c r="P1655" i="1"/>
  <c r="N1683" i="1"/>
  <c r="M1683" i="1"/>
  <c r="R1683" i="1" s="1"/>
  <c r="K1683" i="1"/>
  <c r="N1759" i="1"/>
  <c r="M1759" i="1"/>
  <c r="R1759" i="1" s="1"/>
  <c r="N1809" i="1"/>
  <c r="M1809" i="1"/>
  <c r="P1809" i="1" s="1"/>
  <c r="L1809" i="1"/>
  <c r="M1835" i="1"/>
  <c r="K1837" i="1"/>
  <c r="P1844" i="1"/>
  <c r="L1925" i="1"/>
  <c r="N1925" i="1"/>
  <c r="P1970" i="1"/>
  <c r="N2162" i="1"/>
  <c r="M2162" i="1"/>
  <c r="L2162" i="1"/>
  <c r="K2182" i="1"/>
  <c r="N2182" i="1"/>
  <c r="M2182" i="1"/>
  <c r="P2182" i="1" s="1"/>
  <c r="P2264" i="1"/>
  <c r="M1213" i="1"/>
  <c r="R1213" i="1" s="1"/>
  <c r="L1213" i="1"/>
  <c r="N1284" i="1"/>
  <c r="M1284" i="1"/>
  <c r="P1284" i="1" s="1"/>
  <c r="K1284" i="1"/>
  <c r="N1328" i="1"/>
  <c r="L1328" i="1"/>
  <c r="N1371" i="1"/>
  <c r="M1371" i="1"/>
  <c r="K1371" i="1"/>
  <c r="K1380" i="1"/>
  <c r="M1380" i="1"/>
  <c r="L1380" i="1"/>
  <c r="R1410" i="1"/>
  <c r="P1410" i="1"/>
  <c r="R1474" i="1"/>
  <c r="R1507" i="1"/>
  <c r="P1507" i="1"/>
  <c r="K1550" i="1"/>
  <c r="N1568" i="1"/>
  <c r="M1568" i="1"/>
  <c r="L1568" i="1"/>
  <c r="K1568" i="1"/>
  <c r="M1667" i="1"/>
  <c r="N1667" i="1"/>
  <c r="L1667" i="1"/>
  <c r="R1678" i="1"/>
  <c r="L1740" i="1"/>
  <c r="M1740" i="1"/>
  <c r="N1740" i="1"/>
  <c r="N1782" i="1"/>
  <c r="M1782" i="1"/>
  <c r="N1835" i="1"/>
  <c r="M1837" i="1"/>
  <c r="P1837" i="1" s="1"/>
  <c r="R1870" i="1"/>
  <c r="P1870" i="1"/>
  <c r="K1925" i="1"/>
  <c r="R1980" i="1"/>
  <c r="P1980" i="1"/>
  <c r="P2006" i="1"/>
  <c r="R2006" i="1"/>
  <c r="P2324" i="1"/>
  <c r="R2324" i="1"/>
  <c r="M1390" i="1"/>
  <c r="L1390" i="1"/>
  <c r="K1390" i="1"/>
  <c r="R1488" i="1"/>
  <c r="P1488" i="1"/>
  <c r="M1560" i="1"/>
  <c r="K1560" i="1"/>
  <c r="R1562" i="1"/>
  <c r="P1562" i="1"/>
  <c r="R1564" i="1"/>
  <c r="P1564" i="1"/>
  <c r="M1610" i="1"/>
  <c r="N1610" i="1"/>
  <c r="L1610" i="1"/>
  <c r="K1610" i="1"/>
  <c r="R1646" i="1"/>
  <c r="P1646" i="1"/>
  <c r="R1648" i="1"/>
  <c r="P1648" i="1"/>
  <c r="R1674" i="1"/>
  <c r="P1674" i="1"/>
  <c r="R1737" i="1"/>
  <c r="L1760" i="1"/>
  <c r="K1760" i="1"/>
  <c r="M1793" i="1"/>
  <c r="N1793" i="1"/>
  <c r="K1793" i="1"/>
  <c r="L1840" i="1"/>
  <c r="N1840" i="1"/>
  <c r="K1840" i="1"/>
  <c r="M1840" i="1"/>
  <c r="P1840" i="1" s="1"/>
  <c r="N1994" i="1"/>
  <c r="M1994" i="1"/>
  <c r="K1994" i="1"/>
  <c r="L1994" i="1"/>
  <c r="L2045" i="1"/>
  <c r="N2045" i="1"/>
  <c r="M2045" i="1"/>
  <c r="K2045" i="1"/>
  <c r="R2131" i="1"/>
  <c r="P2131" i="1"/>
  <c r="R2157" i="1"/>
  <c r="P2157" i="1"/>
  <c r="L2180" i="1"/>
  <c r="N2180" i="1"/>
  <c r="K2180" i="1"/>
  <c r="K2552" i="1"/>
  <c r="L2552" i="1"/>
  <c r="N2552" i="1"/>
  <c r="M2552" i="1"/>
  <c r="R2552" i="1" s="1"/>
  <c r="K1382" i="1"/>
  <c r="M1382" i="1"/>
  <c r="P1382" i="1" s="1"/>
  <c r="N1384" i="1"/>
  <c r="M1384" i="1"/>
  <c r="L1384" i="1"/>
  <c r="K1384" i="1"/>
  <c r="K1442" i="1"/>
  <c r="N1442" i="1"/>
  <c r="M1442" i="1"/>
  <c r="R1442" i="1" s="1"/>
  <c r="L1442" i="1"/>
  <c r="R1448" i="1"/>
  <c r="P1448" i="1"/>
  <c r="M1585" i="1"/>
  <c r="N1585" i="1"/>
  <c r="L1585" i="1"/>
  <c r="N1604" i="1"/>
  <c r="M1604" i="1"/>
  <c r="R1604" i="1" s="1"/>
  <c r="L1604" i="1"/>
  <c r="K1617" i="1"/>
  <c r="M1617" i="1"/>
  <c r="N1629" i="1"/>
  <c r="M1629" i="1"/>
  <c r="K1629" i="1"/>
  <c r="N1644" i="1"/>
  <c r="M1644" i="1"/>
  <c r="P1644" i="1" s="1"/>
  <c r="L1644" i="1"/>
  <c r="K1644" i="1"/>
  <c r="N1702" i="1"/>
  <c r="L1702" i="1"/>
  <c r="M1702" i="1"/>
  <c r="N1749" i="1"/>
  <c r="M1749" i="1"/>
  <c r="P1749" i="1" s="1"/>
  <c r="L1749" i="1"/>
  <c r="K1749" i="1"/>
  <c r="P1769" i="1"/>
  <c r="L1793" i="1"/>
  <c r="M1813" i="1"/>
  <c r="P1813" i="1" s="1"/>
  <c r="K1813" i="1"/>
  <c r="R1817" i="1"/>
  <c r="N1917" i="1"/>
  <c r="M1917" i="1"/>
  <c r="M1968" i="1"/>
  <c r="R1968" i="1" s="1"/>
  <c r="N1968" i="1"/>
  <c r="K1968" i="1"/>
  <c r="M2068" i="1"/>
  <c r="R2068" i="1" s="1"/>
  <c r="N2068" i="1"/>
  <c r="K2068" i="1"/>
  <c r="L2068" i="1"/>
  <c r="L2075" i="1"/>
  <c r="M2075" i="1"/>
  <c r="P2075" i="1" s="1"/>
  <c r="N2077" i="1"/>
  <c r="L2077" i="1"/>
  <c r="K2077" i="1"/>
  <c r="M2077" i="1"/>
  <c r="R2077" i="1" s="1"/>
  <c r="P2105" i="1"/>
  <c r="R2105" i="1"/>
  <c r="P2124" i="1"/>
  <c r="R2124" i="1"/>
  <c r="R2141" i="1"/>
  <c r="P2141" i="1"/>
  <c r="M2180" i="1"/>
  <c r="R2180" i="1" s="1"/>
  <c r="P2423" i="1"/>
  <c r="R2423" i="1"/>
  <c r="R2562" i="1"/>
  <c r="P2562" i="1"/>
  <c r="R2849" i="1"/>
  <c r="R2061" i="1"/>
  <c r="P2061" i="1"/>
  <c r="L2090" i="1"/>
  <c r="N2090" i="1"/>
  <c r="M2090" i="1"/>
  <c r="P2217" i="1"/>
  <c r="R2217" i="1"/>
  <c r="L2271" i="1"/>
  <c r="N2271" i="1"/>
  <c r="M2271" i="1"/>
  <c r="R2271" i="1" s="1"/>
  <c r="K2271" i="1"/>
  <c r="M2289" i="1"/>
  <c r="N2289" i="1"/>
  <c r="L2289" i="1"/>
  <c r="R2435" i="1"/>
  <c r="P2435" i="1"/>
  <c r="P2495" i="1"/>
  <c r="R2495" i="1"/>
  <c r="N2416" i="1"/>
  <c r="M2416" i="1"/>
  <c r="R2416" i="1" s="1"/>
  <c r="L2416" i="1"/>
  <c r="K2416" i="1"/>
  <c r="N2454" i="1"/>
  <c r="M2454" i="1"/>
  <c r="K2454" i="1"/>
  <c r="M2827" i="1"/>
  <c r="L2827" i="1"/>
  <c r="N2827" i="1"/>
  <c r="K2827" i="1"/>
  <c r="L2454" i="1"/>
  <c r="P2488" i="1"/>
  <c r="R2799" i="1"/>
  <c r="P2799" i="1"/>
  <c r="P2029" i="1"/>
  <c r="R2029" i="1"/>
  <c r="N2335" i="1"/>
  <c r="L2335" i="1"/>
  <c r="M2335" i="1"/>
  <c r="R2335" i="1" s="1"/>
  <c r="N2395" i="1"/>
  <c r="P2486" i="1"/>
  <c r="R2486" i="1"/>
  <c r="R1533" i="1"/>
  <c r="P1573" i="1"/>
  <c r="N1658" i="1"/>
  <c r="L1658" i="1"/>
  <c r="M1677" i="1"/>
  <c r="N1677" i="1"/>
  <c r="P1738" i="1"/>
  <c r="R1738" i="1"/>
  <c r="P1818" i="1"/>
  <c r="L1830" i="1"/>
  <c r="N1830" i="1"/>
  <c r="K1830" i="1"/>
  <c r="M1830" i="1"/>
  <c r="R1830" i="1" s="1"/>
  <c r="K2027" i="1"/>
  <c r="P2189" i="1"/>
  <c r="R2189" i="1"/>
  <c r="K2335" i="1"/>
  <c r="P2388" i="1"/>
  <c r="P1533" i="1"/>
  <c r="P1563" i="1"/>
  <c r="P1567" i="1"/>
  <c r="K1586" i="1"/>
  <c r="R1590" i="1"/>
  <c r="P1590" i="1"/>
  <c r="K1605" i="1"/>
  <c r="P1647" i="1"/>
  <c r="K1658" i="1"/>
  <c r="R1664" i="1"/>
  <c r="K1677" i="1"/>
  <c r="K1692" i="1"/>
  <c r="L1732" i="1"/>
  <c r="P1754" i="1"/>
  <c r="K1807" i="1"/>
  <c r="R1852" i="1"/>
  <c r="P1852" i="1"/>
  <c r="N1862" i="1"/>
  <c r="L1862" i="1"/>
  <c r="P1866" i="1"/>
  <c r="N1884" i="1"/>
  <c r="M1884" i="1"/>
  <c r="K1884" i="1"/>
  <c r="L1884" i="1"/>
  <c r="L1922" i="1"/>
  <c r="L2027" i="1"/>
  <c r="P2166" i="1"/>
  <c r="R2166" i="1"/>
  <c r="N2235" i="1"/>
  <c r="M2235" i="1"/>
  <c r="P2235" i="1" s="1"/>
  <c r="K2235" i="1"/>
  <c r="N2244" i="1"/>
  <c r="M2244" i="1"/>
  <c r="K2244" i="1"/>
  <c r="N2326" i="1"/>
  <c r="K2326" i="1"/>
  <c r="L2326" i="1"/>
  <c r="N2615" i="1"/>
  <c r="M2615" i="1"/>
  <c r="L2615" i="1"/>
  <c r="M3022" i="1"/>
  <c r="L3022" i="1"/>
  <c r="K3022" i="1"/>
  <c r="N3022" i="1"/>
  <c r="M1283" i="1"/>
  <c r="K1283" i="1"/>
  <c r="K1297" i="1"/>
  <c r="N1297" i="1"/>
  <c r="R1426" i="1"/>
  <c r="R1428" i="1"/>
  <c r="M1481" i="1"/>
  <c r="L1481" i="1"/>
  <c r="K1481" i="1"/>
  <c r="R1489" i="1"/>
  <c r="M1580" i="1"/>
  <c r="N1580" i="1"/>
  <c r="L1580" i="1"/>
  <c r="K1580" i="1"/>
  <c r="L1586" i="1"/>
  <c r="K1590" i="1"/>
  <c r="L1605" i="1"/>
  <c r="M1630" i="1"/>
  <c r="N1630" i="1"/>
  <c r="L1630" i="1"/>
  <c r="K1630" i="1"/>
  <c r="N1656" i="1"/>
  <c r="L1656" i="1"/>
  <c r="M1658" i="1"/>
  <c r="R1666" i="1"/>
  <c r="L1677" i="1"/>
  <c r="L1692" i="1"/>
  <c r="M1732" i="1"/>
  <c r="P1732" i="1" s="1"/>
  <c r="R1734" i="1"/>
  <c r="P1736" i="1"/>
  <c r="L1807" i="1"/>
  <c r="K1862" i="1"/>
  <c r="N1889" i="1"/>
  <c r="M1889" i="1"/>
  <c r="R1889" i="1" s="1"/>
  <c r="K1889" i="1"/>
  <c r="R1891" i="1"/>
  <c r="P1891" i="1"/>
  <c r="M1922" i="1"/>
  <c r="P1922" i="1" s="1"/>
  <c r="R1961" i="1"/>
  <c r="P1961" i="1"/>
  <c r="M2027" i="1"/>
  <c r="R2027" i="1" s="1"/>
  <c r="P2113" i="1"/>
  <c r="R2113" i="1"/>
  <c r="N2201" i="1"/>
  <c r="L2201" i="1"/>
  <c r="L2235" i="1"/>
  <c r="L2244" i="1"/>
  <c r="M2326" i="1"/>
  <c r="M2331" i="1"/>
  <c r="N2331" i="1"/>
  <c r="K2331" i="1"/>
  <c r="K2615" i="1"/>
  <c r="R2813" i="1"/>
  <c r="P2813" i="1"/>
  <c r="N1389" i="1"/>
  <c r="M1389" i="1"/>
  <c r="L1389" i="1"/>
  <c r="N1414" i="1"/>
  <c r="L1414" i="1"/>
  <c r="R1447" i="1"/>
  <c r="M1515" i="1"/>
  <c r="N1515" i="1"/>
  <c r="L1515" i="1"/>
  <c r="K1515" i="1"/>
  <c r="R1521" i="1"/>
  <c r="P1521" i="1"/>
  <c r="K1542" i="1"/>
  <c r="N1542" i="1"/>
  <c r="M1542" i="1"/>
  <c r="R1542" i="1" s="1"/>
  <c r="N1605" i="1"/>
  <c r="N1618" i="1"/>
  <c r="M1618" i="1"/>
  <c r="L1618" i="1"/>
  <c r="K1618" i="1"/>
  <c r="M1652" i="1"/>
  <c r="N1652" i="1"/>
  <c r="K1652" i="1"/>
  <c r="R1677" i="1"/>
  <c r="P1677" i="1"/>
  <c r="M1692" i="1"/>
  <c r="R1692" i="1" s="1"/>
  <c r="N1720" i="1"/>
  <c r="M1720" i="1"/>
  <c r="P1720" i="1" s="1"/>
  <c r="N1732" i="1"/>
  <c r="M1788" i="1"/>
  <c r="R1788" i="1" s="1"/>
  <c r="K1788" i="1"/>
  <c r="M1803" i="1"/>
  <c r="P1803" i="1" s="1"/>
  <c r="K1803" i="1"/>
  <c r="M1877" i="1"/>
  <c r="R1877" i="1" s="1"/>
  <c r="N1877" i="1"/>
  <c r="K1877" i="1"/>
  <c r="L1877" i="1"/>
  <c r="N1922" i="1"/>
  <c r="M1952" i="1"/>
  <c r="P1952" i="1" s="1"/>
  <c r="K1952" i="1"/>
  <c r="N1952" i="1"/>
  <c r="P2027" i="1"/>
  <c r="P2039" i="1"/>
  <c r="R2039" i="1"/>
  <c r="M2062" i="1"/>
  <c r="P2062" i="1" s="1"/>
  <c r="L2062" i="1"/>
  <c r="N2062" i="1"/>
  <c r="L2192" i="1"/>
  <c r="N2192" i="1"/>
  <c r="M2192" i="1"/>
  <c r="R2192" i="1" s="1"/>
  <c r="P2237" i="1"/>
  <c r="R2237" i="1"/>
  <c r="L2319" i="1"/>
  <c r="M2319" i="1"/>
  <c r="K2319" i="1"/>
  <c r="L2503" i="1"/>
  <c r="N2503" i="1"/>
  <c r="M2503" i="1"/>
  <c r="R2503" i="1" s="1"/>
  <c r="K2503" i="1"/>
  <c r="N2621" i="1"/>
  <c r="M2621" i="1"/>
  <c r="R2621" i="1" s="1"/>
  <c r="L2621" i="1"/>
  <c r="K2621" i="1"/>
  <c r="K2825" i="1"/>
  <c r="N2825" i="1"/>
  <c r="M2825" i="1"/>
  <c r="R2825" i="1" s="1"/>
  <c r="L2825" i="1"/>
  <c r="K3194" i="1"/>
  <c r="N3194" i="1"/>
  <c r="L3194" i="1"/>
  <c r="M3194" i="1"/>
  <c r="R4078" i="1"/>
  <c r="P4078" i="1"/>
  <c r="R4410" i="1"/>
  <c r="P4410" i="1"/>
  <c r="R4518" i="1"/>
  <c r="P4518" i="1"/>
  <c r="R3607" i="1"/>
  <c r="P3607" i="1"/>
  <c r="R4076" i="1"/>
  <c r="P4076" i="1"/>
  <c r="P4400" i="1"/>
  <c r="R4400" i="1"/>
  <c r="M1133" i="1"/>
  <c r="L1133" i="1"/>
  <c r="P1201" i="1"/>
  <c r="R1231" i="1"/>
  <c r="P1231" i="1"/>
  <c r="P1233" i="1"/>
  <c r="K1257" i="1"/>
  <c r="M1257" i="1"/>
  <c r="L1257" i="1"/>
  <c r="N1323" i="1"/>
  <c r="M1323" i="1"/>
  <c r="P1323" i="1" s="1"/>
  <c r="K1323" i="1"/>
  <c r="N1406" i="1"/>
  <c r="M1406" i="1"/>
  <c r="R1406" i="1" s="1"/>
  <c r="L1406" i="1"/>
  <c r="K1406" i="1"/>
  <c r="R1478" i="1"/>
  <c r="P1516" i="1"/>
  <c r="R1609" i="1"/>
  <c r="R1716" i="1"/>
  <c r="R1752" i="1"/>
  <c r="P1765" i="1"/>
  <c r="R1795" i="1"/>
  <c r="R1801" i="1"/>
  <c r="R1860" i="1"/>
  <c r="M1873" i="1"/>
  <c r="P1873" i="1" s="1"/>
  <c r="N1873" i="1"/>
  <c r="K1873" i="1"/>
  <c r="N1899" i="1"/>
  <c r="M1899" i="1"/>
  <c r="P1899" i="1" s="1"/>
  <c r="L1915" i="1"/>
  <c r="M1915" i="1"/>
  <c r="R1915" i="1" s="1"/>
  <c r="N1954" i="1"/>
  <c r="M1954" i="1"/>
  <c r="P1954" i="1" s="1"/>
  <c r="K1954" i="1"/>
  <c r="L1975" i="1"/>
  <c r="N1975" i="1"/>
  <c r="N2069" i="1"/>
  <c r="M2069" i="1"/>
  <c r="R2069" i="1" s="1"/>
  <c r="M2108" i="1"/>
  <c r="N2108" i="1"/>
  <c r="K2108" i="1"/>
  <c r="L2160" i="1"/>
  <c r="N2160" i="1"/>
  <c r="M2160" i="1"/>
  <c r="R2160" i="1" s="1"/>
  <c r="N2177" i="1"/>
  <c r="L2177" i="1"/>
  <c r="K2177" i="1"/>
  <c r="M2177" i="1"/>
  <c r="R2177" i="1" s="1"/>
  <c r="M2188" i="1"/>
  <c r="R2188" i="1" s="1"/>
  <c r="L2188" i="1"/>
  <c r="K2188" i="1"/>
  <c r="N2466" i="1"/>
  <c r="M2466" i="1"/>
  <c r="R2466" i="1" s="1"/>
  <c r="K2466" i="1"/>
  <c r="L2466" i="1"/>
  <c r="M2743" i="1"/>
  <c r="N2743" i="1"/>
  <c r="L2743" i="1"/>
  <c r="K2743" i="1"/>
  <c r="R2779" i="1"/>
  <c r="P2779" i="1"/>
  <c r="P1061" i="1"/>
  <c r="M1093" i="1"/>
  <c r="P1093" i="1" s="1"/>
  <c r="L1093" i="1"/>
  <c r="M1193" i="1"/>
  <c r="R1193" i="1" s="1"/>
  <c r="L1193" i="1"/>
  <c r="K1272" i="1"/>
  <c r="M1272" i="1"/>
  <c r="R1272" i="1" s="1"/>
  <c r="M1435" i="1"/>
  <c r="N1435" i="1"/>
  <c r="N1454" i="1"/>
  <c r="M1454" i="1"/>
  <c r="R1454" i="1" s="1"/>
  <c r="R1490" i="1"/>
  <c r="P1490" i="1"/>
  <c r="N1511" i="1"/>
  <c r="M1511" i="1"/>
  <c r="L1511" i="1"/>
  <c r="R1526" i="1"/>
  <c r="N1549" i="1"/>
  <c r="M1549" i="1"/>
  <c r="R1549" i="1" s="1"/>
  <c r="L1549" i="1"/>
  <c r="K1549" i="1"/>
  <c r="R1602" i="1"/>
  <c r="P1761" i="1"/>
  <c r="N1804" i="1"/>
  <c r="M1804" i="1"/>
  <c r="R1804" i="1" s="1"/>
  <c r="M1808" i="1"/>
  <c r="R1808" i="1" s="1"/>
  <c r="K1808" i="1"/>
  <c r="R1812" i="1"/>
  <c r="P1812" i="1"/>
  <c r="P1869" i="1"/>
  <c r="R1869" i="1"/>
  <c r="M1948" i="1"/>
  <c r="R1948" i="1" s="1"/>
  <c r="N1948" i="1"/>
  <c r="K1948" i="1"/>
  <c r="M1973" i="1"/>
  <c r="P1973" i="1" s="1"/>
  <c r="N1973" i="1"/>
  <c r="K1973" i="1"/>
  <c r="L1973" i="1"/>
  <c r="N2019" i="1"/>
  <c r="M2019" i="1"/>
  <c r="R2019" i="1" s="1"/>
  <c r="K2019" i="1"/>
  <c r="M2028" i="1"/>
  <c r="N2028" i="1"/>
  <c r="L2028" i="1"/>
  <c r="N2127" i="1"/>
  <c r="L2127" i="1"/>
  <c r="K2127" i="1"/>
  <c r="M2127" i="1"/>
  <c r="M2173" i="1"/>
  <c r="R2173" i="1" s="1"/>
  <c r="L2173" i="1"/>
  <c r="P2180" i="1"/>
  <c r="R2186" i="1"/>
  <c r="P2186" i="1"/>
  <c r="P2202" i="1"/>
  <c r="L2207" i="1"/>
  <c r="K2207" i="1"/>
  <c r="L2221" i="1"/>
  <c r="N2221" i="1"/>
  <c r="L2493" i="1"/>
  <c r="N2493" i="1"/>
  <c r="K2493" i="1"/>
  <c r="R2668" i="1"/>
  <c r="P2668" i="1"/>
  <c r="R2233" i="1"/>
  <c r="P2233" i="1"/>
  <c r="L2285" i="1"/>
  <c r="K2285" i="1"/>
  <c r="P2298" i="1"/>
  <c r="R2298" i="1"/>
  <c r="M2364" i="1"/>
  <c r="R2364" i="1" s="1"/>
  <c r="K2364" i="1"/>
  <c r="N2364" i="1"/>
  <c r="L2364" i="1"/>
  <c r="K2482" i="1"/>
  <c r="N2482" i="1"/>
  <c r="M2482" i="1"/>
  <c r="L2482" i="1"/>
  <c r="R2507" i="1"/>
  <c r="P2507" i="1"/>
  <c r="K2544" i="1"/>
  <c r="N2544" i="1"/>
  <c r="M2544" i="1"/>
  <c r="L2544" i="1"/>
  <c r="M1123" i="1"/>
  <c r="R1123" i="1" s="1"/>
  <c r="L1123" i="1"/>
  <c r="N1193" i="1"/>
  <c r="N1272" i="1"/>
  <c r="M1327" i="1"/>
  <c r="L1338" i="1"/>
  <c r="R1382" i="1"/>
  <c r="L1416" i="1"/>
  <c r="R1433" i="1"/>
  <c r="L1435" i="1"/>
  <c r="L1454" i="1"/>
  <c r="P1473" i="1"/>
  <c r="M1477" i="1"/>
  <c r="L1490" i="1"/>
  <c r="P1566" i="1"/>
  <c r="M1572" i="1"/>
  <c r="R1654" i="1"/>
  <c r="M1681" i="1"/>
  <c r="P1681" i="1" s="1"/>
  <c r="R1685" i="1"/>
  <c r="L1695" i="1"/>
  <c r="N1709" i="1"/>
  <c r="M1709" i="1"/>
  <c r="R1709" i="1" s="1"/>
  <c r="M1753" i="1"/>
  <c r="R1753" i="1" s="1"/>
  <c r="N1753" i="1"/>
  <c r="L1753" i="1"/>
  <c r="K1753" i="1"/>
  <c r="M1783" i="1"/>
  <c r="N1783" i="1"/>
  <c r="L1783" i="1"/>
  <c r="L1804" i="1"/>
  <c r="N1808" i="1"/>
  <c r="M1843" i="1"/>
  <c r="N1843" i="1"/>
  <c r="K1843" i="1"/>
  <c r="M1850" i="1"/>
  <c r="L1854" i="1"/>
  <c r="R1856" i="1"/>
  <c r="N1904" i="1"/>
  <c r="K1904" i="1"/>
  <c r="L1904" i="1"/>
  <c r="M1904" i="1"/>
  <c r="R1904" i="1" s="1"/>
  <c r="M1913" i="1"/>
  <c r="R1913" i="1" s="1"/>
  <c r="N1913" i="1"/>
  <c r="L1913" i="1"/>
  <c r="P1934" i="1"/>
  <c r="R1934" i="1"/>
  <c r="N1939" i="1"/>
  <c r="M1939" i="1"/>
  <c r="P1939" i="1" s="1"/>
  <c r="R2021" i="1"/>
  <c r="P2021" i="1"/>
  <c r="P2028" i="1"/>
  <c r="R2028" i="1"/>
  <c r="L2060" i="1"/>
  <c r="M2060" i="1"/>
  <c r="P2060" i="1" s="1"/>
  <c r="K2060" i="1"/>
  <c r="L2065" i="1"/>
  <c r="N2065" i="1"/>
  <c r="N2144" i="1"/>
  <c r="M2144" i="1"/>
  <c r="R2144" i="1" s="1"/>
  <c r="K2144" i="1"/>
  <c r="M2158" i="1"/>
  <c r="P2158" i="1" s="1"/>
  <c r="N2158" i="1"/>
  <c r="K2158" i="1"/>
  <c r="M2285" i="1"/>
  <c r="P2285" i="1" s="1"/>
  <c r="R2346" i="1"/>
  <c r="P2346" i="1"/>
  <c r="L2387" i="1"/>
  <c r="K2387" i="1"/>
  <c r="N2387" i="1"/>
  <c r="M2387" i="1"/>
  <c r="R2387" i="1" s="1"/>
  <c r="K2572" i="1"/>
  <c r="N2572" i="1"/>
  <c r="M2572" i="1"/>
  <c r="L2572" i="1"/>
  <c r="R1358" i="1"/>
  <c r="R1414" i="1"/>
  <c r="P1471" i="1"/>
  <c r="P1492" i="1"/>
  <c r="M1703" i="1"/>
  <c r="P1703" i="1" s="1"/>
  <c r="L1703" i="1"/>
  <c r="L1775" i="1"/>
  <c r="N1775" i="1"/>
  <c r="N1779" i="1"/>
  <c r="M1779" i="1"/>
  <c r="P1804" i="1"/>
  <c r="P1808" i="1"/>
  <c r="P1863" i="1"/>
  <c r="R1863" i="1"/>
  <c r="R1906" i="1"/>
  <c r="R1932" i="1"/>
  <c r="P1932" i="1"/>
  <c r="P1941" i="1"/>
  <c r="P1959" i="1"/>
  <c r="R1959" i="1"/>
  <c r="M1978" i="1"/>
  <c r="P1978" i="1" s="1"/>
  <c r="K1978" i="1"/>
  <c r="N1978" i="1"/>
  <c r="L1978" i="1"/>
  <c r="N2109" i="1"/>
  <c r="L2109" i="1"/>
  <c r="K2109" i="1"/>
  <c r="P2153" i="1"/>
  <c r="R2153" i="1"/>
  <c r="N2205" i="1"/>
  <c r="M2205" i="1"/>
  <c r="R2205" i="1" s="1"/>
  <c r="L2205" i="1"/>
  <c r="N2285" i="1"/>
  <c r="R2287" i="1"/>
  <c r="P2287" i="1"/>
  <c r="L2342" i="1"/>
  <c r="K2342" i="1"/>
  <c r="N1245" i="1"/>
  <c r="M1245" i="1"/>
  <c r="K1245" i="1"/>
  <c r="P1303" i="1"/>
  <c r="K1320" i="1"/>
  <c r="P1338" i="1"/>
  <c r="L1342" i="1"/>
  <c r="K1353" i="1"/>
  <c r="P1358" i="1"/>
  <c r="K1377" i="1"/>
  <c r="N1377" i="1"/>
  <c r="P1414" i="1"/>
  <c r="P1416" i="1"/>
  <c r="K1426" i="1"/>
  <c r="P1437" i="1"/>
  <c r="K1441" i="1"/>
  <c r="K1443" i="1"/>
  <c r="P1456" i="1"/>
  <c r="K1460" i="1"/>
  <c r="L1462" i="1"/>
  <c r="K1483" i="1"/>
  <c r="P1513" i="1"/>
  <c r="P1551" i="1"/>
  <c r="K1578" i="1"/>
  <c r="K1595" i="1"/>
  <c r="M1635" i="1"/>
  <c r="N1635" i="1"/>
  <c r="P1664" i="1"/>
  <c r="R1681" i="1"/>
  <c r="R1687" i="1"/>
  <c r="P1689" i="1"/>
  <c r="L1697" i="1"/>
  <c r="K1703" i="1"/>
  <c r="K1707" i="1"/>
  <c r="K1723" i="1"/>
  <c r="K1747" i="1"/>
  <c r="N1764" i="1"/>
  <c r="M1764" i="1"/>
  <c r="R1764" i="1" s="1"/>
  <c r="P1768" i="1"/>
  <c r="R1768" i="1"/>
  <c r="K1775" i="1"/>
  <c r="K1779" i="1"/>
  <c r="K1798" i="1"/>
  <c r="K1817" i="1"/>
  <c r="R1821" i="1"/>
  <c r="P1821" i="1"/>
  <c r="N1824" i="1"/>
  <c r="L1824" i="1"/>
  <c r="P1885" i="1"/>
  <c r="P1906" i="1"/>
  <c r="P1928" i="1"/>
  <c r="N1964" i="1"/>
  <c r="L1964" i="1"/>
  <c r="K1964" i="1"/>
  <c r="M2109" i="1"/>
  <c r="R2109" i="1" s="1"/>
  <c r="M2137" i="1"/>
  <c r="P2137" i="1" s="1"/>
  <c r="K2137" i="1"/>
  <c r="K2205" i="1"/>
  <c r="R2226" i="1"/>
  <c r="P2226" i="1"/>
  <c r="M2342" i="1"/>
  <c r="R2493" i="1"/>
  <c r="R2664" i="1"/>
  <c r="P2664" i="1"/>
  <c r="N2899" i="1"/>
  <c r="L2899" i="1"/>
  <c r="K2899" i="1"/>
  <c r="M2899" i="1"/>
  <c r="P2917" i="1"/>
  <c r="R2919" i="1"/>
  <c r="P2919" i="1"/>
  <c r="N2089" i="1"/>
  <c r="M2089" i="1"/>
  <c r="P2089" i="1" s="1"/>
  <c r="L2089" i="1"/>
  <c r="R2091" i="1"/>
  <c r="P2091" i="1"/>
  <c r="N2256" i="1"/>
  <c r="M2256" i="1"/>
  <c r="R2256" i="1" s="1"/>
  <c r="L2256" i="1"/>
  <c r="K2256" i="1"/>
  <c r="L2337" i="1"/>
  <c r="N2337" i="1"/>
  <c r="K2337" i="1"/>
  <c r="R2472" i="1"/>
  <c r="P2472" i="1"/>
  <c r="L2478" i="1"/>
  <c r="M2478" i="1"/>
  <c r="M2480" i="1"/>
  <c r="L2480" i="1"/>
  <c r="K2480" i="1"/>
  <c r="L2605" i="1"/>
  <c r="M2605" i="1"/>
  <c r="K2605" i="1"/>
  <c r="R2625" i="1"/>
  <c r="P2625" i="1"/>
  <c r="M1083" i="1"/>
  <c r="R1083" i="1" s="1"/>
  <c r="L1083" i="1"/>
  <c r="P1151" i="1"/>
  <c r="M1183" i="1"/>
  <c r="R1183" i="1" s="1"/>
  <c r="L1183" i="1"/>
  <c r="R1221" i="1"/>
  <c r="R1243" i="1"/>
  <c r="K1267" i="1"/>
  <c r="N1267" i="1"/>
  <c r="L1267" i="1"/>
  <c r="M1287" i="1"/>
  <c r="N1311" i="1"/>
  <c r="L1311" i="1"/>
  <c r="R1338" i="1"/>
  <c r="N1342" i="1"/>
  <c r="M1377" i="1"/>
  <c r="R1377" i="1" s="1"/>
  <c r="M1392" i="1"/>
  <c r="R1392" i="1" s="1"/>
  <c r="N1394" i="1"/>
  <c r="M1394" i="1"/>
  <c r="R1394" i="1" s="1"/>
  <c r="M1407" i="1"/>
  <c r="R1407" i="1" s="1"/>
  <c r="N1460" i="1"/>
  <c r="N1462" i="1"/>
  <c r="M1485" i="1"/>
  <c r="N1485" i="1"/>
  <c r="M1502" i="1"/>
  <c r="N1504" i="1"/>
  <c r="M1504" i="1"/>
  <c r="R1504" i="1" s="1"/>
  <c r="R1540" i="1"/>
  <c r="P1540" i="1"/>
  <c r="N1561" i="1"/>
  <c r="M1561" i="1"/>
  <c r="L1561" i="1"/>
  <c r="R1576" i="1"/>
  <c r="N1595" i="1"/>
  <c r="N1599" i="1"/>
  <c r="M1599" i="1"/>
  <c r="L1599" i="1"/>
  <c r="K1599" i="1"/>
  <c r="L1616" i="1"/>
  <c r="L1635" i="1"/>
  <c r="L1672" i="1"/>
  <c r="N1697" i="1"/>
  <c r="R1705" i="1"/>
  <c r="M1707" i="1"/>
  <c r="P1707" i="1" s="1"/>
  <c r="N1723" i="1"/>
  <c r="L1739" i="1"/>
  <c r="L1743" i="1"/>
  <c r="M1747" i="1"/>
  <c r="P1747" i="1" s="1"/>
  <c r="L1764" i="1"/>
  <c r="M1773" i="1"/>
  <c r="R1773" i="1" s="1"/>
  <c r="N1773" i="1"/>
  <c r="R1775" i="1"/>
  <c r="L1790" i="1"/>
  <c r="K1790" i="1"/>
  <c r="L1794" i="1"/>
  <c r="N1798" i="1"/>
  <c r="R1802" i="1"/>
  <c r="M1824" i="1"/>
  <c r="R1824" i="1" s="1"/>
  <c r="N1839" i="1"/>
  <c r="M1839" i="1"/>
  <c r="R1839" i="1" s="1"/>
  <c r="R1861" i="1"/>
  <c r="P1861" i="1"/>
  <c r="R1887" i="1"/>
  <c r="R1928" i="1"/>
  <c r="L1995" i="1"/>
  <c r="M1995" i="1"/>
  <c r="M1997" i="1"/>
  <c r="R1997" i="1" s="1"/>
  <c r="R2012" i="1"/>
  <c r="P2012" i="1"/>
  <c r="L2015" i="1"/>
  <c r="M2015" i="1"/>
  <c r="K2015" i="1"/>
  <c r="N2015" i="1"/>
  <c r="M2038" i="1"/>
  <c r="R2038" i="1" s="1"/>
  <c r="L2038" i="1"/>
  <c r="K2038" i="1"/>
  <c r="N2038" i="1"/>
  <c r="K2089" i="1"/>
  <c r="N2114" i="1"/>
  <c r="M2114" i="1"/>
  <c r="R2114" i="1" s="1"/>
  <c r="L2114" i="1"/>
  <c r="K2114" i="1"/>
  <c r="N2137" i="1"/>
  <c r="P2178" i="1"/>
  <c r="R2178" i="1"/>
  <c r="M2203" i="1"/>
  <c r="K2203" i="1"/>
  <c r="N2203" i="1"/>
  <c r="L2203" i="1"/>
  <c r="K2278" i="1"/>
  <c r="M2278" i="1"/>
  <c r="P2278" i="1" s="1"/>
  <c r="L2278" i="1"/>
  <c r="N2278" i="1"/>
  <c r="M2337" i="1"/>
  <c r="R2337" i="1" s="1"/>
  <c r="R2344" i="1"/>
  <c r="P2344" i="1"/>
  <c r="P2437" i="1"/>
  <c r="R2437" i="1"/>
  <c r="K2478" i="1"/>
  <c r="N2480" i="1"/>
  <c r="P2500" i="1"/>
  <c r="R2500" i="1"/>
  <c r="K2597" i="1"/>
  <c r="N2597" i="1"/>
  <c r="M2597" i="1"/>
  <c r="P2597" i="1" s="1"/>
  <c r="N2605" i="1"/>
  <c r="L2650" i="1"/>
  <c r="R2846" i="1"/>
  <c r="P2846" i="1"/>
  <c r="L2849" i="1"/>
  <c r="K2849" i="1"/>
  <c r="M2849" i="1"/>
  <c r="P2849" i="1" s="1"/>
  <c r="N2849" i="1"/>
  <c r="N2064" i="1"/>
  <c r="L2064" i="1"/>
  <c r="K2064" i="1"/>
  <c r="M2073" i="1"/>
  <c r="R2073" i="1" s="1"/>
  <c r="L2073" i="1"/>
  <c r="L2080" i="1"/>
  <c r="N2080" i="1"/>
  <c r="K2080" i="1"/>
  <c r="R2106" i="1"/>
  <c r="P2106" i="1"/>
  <c r="R2117" i="1"/>
  <c r="L2120" i="1"/>
  <c r="N2120" i="1"/>
  <c r="K2120" i="1"/>
  <c r="M2133" i="1"/>
  <c r="L2133" i="1"/>
  <c r="K2133" i="1"/>
  <c r="L2140" i="1"/>
  <c r="N2140" i="1"/>
  <c r="M2140" i="1"/>
  <c r="K2140" i="1"/>
  <c r="M2239" i="1"/>
  <c r="N2239" i="1"/>
  <c r="L2239" i="1"/>
  <c r="K2239" i="1"/>
  <c r="K2248" i="1"/>
  <c r="N2248" i="1"/>
  <c r="M2248" i="1"/>
  <c r="P2248" i="1" s="1"/>
  <c r="L2248" i="1"/>
  <c r="M2258" i="1"/>
  <c r="N2258" i="1"/>
  <c r="P2280" i="1"/>
  <c r="R2280" i="1"/>
  <c r="R2351" i="1"/>
  <c r="N2391" i="1"/>
  <c r="L2391" i="1"/>
  <c r="K2391" i="1"/>
  <c r="N2740" i="1"/>
  <c r="M2740" i="1"/>
  <c r="K2740" i="1"/>
  <c r="L2740" i="1"/>
  <c r="N3964" i="1"/>
  <c r="M3964" i="1"/>
  <c r="R3964" i="1" s="1"/>
  <c r="L3964" i="1"/>
  <c r="K3964" i="1"/>
  <c r="N3105" i="1"/>
  <c r="M3105" i="1"/>
  <c r="L3105" i="1"/>
  <c r="K3105" i="1"/>
  <c r="R2082" i="1"/>
  <c r="R2087" i="1"/>
  <c r="R2102" i="1"/>
  <c r="R2151" i="1"/>
  <c r="P2151" i="1"/>
  <c r="N2169" i="1"/>
  <c r="M2169" i="1"/>
  <c r="R2169" i="1" s="1"/>
  <c r="N2251" i="1"/>
  <c r="L2251" i="1"/>
  <c r="K2251" i="1"/>
  <c r="M2265" i="1"/>
  <c r="R2265" i="1" s="1"/>
  <c r="K2265" i="1"/>
  <c r="M2281" i="1"/>
  <c r="R2281" i="1" s="1"/>
  <c r="N2281" i="1"/>
  <c r="K2281" i="1"/>
  <c r="L2281" i="1"/>
  <c r="R2283" i="1"/>
  <c r="P2283" i="1"/>
  <c r="N2375" i="1"/>
  <c r="M2375" i="1"/>
  <c r="L2473" i="1"/>
  <c r="N2473" i="1"/>
  <c r="M2473" i="1"/>
  <c r="P2473" i="1" s="1"/>
  <c r="P2576" i="1"/>
  <c r="M2692" i="1"/>
  <c r="P2692" i="1" s="1"/>
  <c r="N2692" i="1"/>
  <c r="L2692" i="1"/>
  <c r="K2692" i="1"/>
  <c r="R2712" i="1"/>
  <c r="P2712" i="1"/>
  <c r="M2948" i="1"/>
  <c r="P2948" i="1" s="1"/>
  <c r="K2948" i="1"/>
  <c r="L1940" i="1"/>
  <c r="M1940" i="1"/>
  <c r="K1940" i="1"/>
  <c r="N1940" i="1"/>
  <c r="L1980" i="1"/>
  <c r="N1980" i="1"/>
  <c r="K1980" i="1"/>
  <c r="P1999" i="1"/>
  <c r="K2058" i="1"/>
  <c r="P2082" i="1"/>
  <c r="L2085" i="1"/>
  <c r="M2085" i="1"/>
  <c r="K2085" i="1"/>
  <c r="N2085" i="1"/>
  <c r="P2102" i="1"/>
  <c r="M2118" i="1"/>
  <c r="R2118" i="1" s="1"/>
  <c r="N2118" i="1"/>
  <c r="K2118" i="1"/>
  <c r="L2118" i="1"/>
  <c r="K2169" i="1"/>
  <c r="R2171" i="1"/>
  <c r="R2182" i="1"/>
  <c r="P2184" i="1"/>
  <c r="R2190" i="1"/>
  <c r="R2223" i="1"/>
  <c r="P2228" i="1"/>
  <c r="R2228" i="1"/>
  <c r="M2251" i="1"/>
  <c r="R2251" i="1" s="1"/>
  <c r="L2265" i="1"/>
  <c r="L2269" i="1"/>
  <c r="N2269" i="1"/>
  <c r="K2269" i="1"/>
  <c r="K2375" i="1"/>
  <c r="K2381" i="1"/>
  <c r="K2383" i="1"/>
  <c r="M2385" i="1"/>
  <c r="R2385" i="1" s="1"/>
  <c r="K2385" i="1"/>
  <c r="N2385" i="1"/>
  <c r="K2473" i="1"/>
  <c r="R2528" i="1"/>
  <c r="P2528" i="1"/>
  <c r="M2560" i="1"/>
  <c r="L2560" i="1"/>
  <c r="M2727" i="1"/>
  <c r="N2727" i="1"/>
  <c r="K2727" i="1"/>
  <c r="P2941" i="1"/>
  <c r="R2941" i="1"/>
  <c r="L2948" i="1"/>
  <c r="P2950" i="1"/>
  <c r="N2213" i="1"/>
  <c r="L2213" i="1"/>
  <c r="K2213" i="1"/>
  <c r="L2375" i="1"/>
  <c r="M2381" i="1"/>
  <c r="P2381" i="1" s="1"/>
  <c r="L2383" i="1"/>
  <c r="P2456" i="1"/>
  <c r="R2456" i="1"/>
  <c r="P2461" i="1"/>
  <c r="R2461" i="1"/>
  <c r="L2553" i="1"/>
  <c r="N2553" i="1"/>
  <c r="M2553" i="1"/>
  <c r="R2576" i="1"/>
  <c r="N2685" i="1"/>
  <c r="L2685" i="1"/>
  <c r="M2685" i="1"/>
  <c r="R2685" i="1" s="1"/>
  <c r="R2689" i="1"/>
  <c r="P2770" i="1"/>
  <c r="R2770" i="1"/>
  <c r="M2777" i="1"/>
  <c r="R2777" i="1" s="1"/>
  <c r="L2777" i="1"/>
  <c r="N2777" i="1"/>
  <c r="K2777" i="1"/>
  <c r="N2948" i="1"/>
  <c r="N3515" i="1"/>
  <c r="M3515" i="1"/>
  <c r="L3515" i="1"/>
  <c r="K3515" i="1"/>
  <c r="P2169" i="1"/>
  <c r="N2193" i="1"/>
  <c r="M2193" i="1"/>
  <c r="R2193" i="1" s="1"/>
  <c r="K2193" i="1"/>
  <c r="M2213" i="1"/>
  <c r="K2240" i="1"/>
  <c r="N2240" i="1"/>
  <c r="M2240" i="1"/>
  <c r="L2240" i="1"/>
  <c r="K2254" i="1"/>
  <c r="P2356" i="1"/>
  <c r="P2379" i="1"/>
  <c r="N2381" i="1"/>
  <c r="M2383" i="1"/>
  <c r="K2553" i="1"/>
  <c r="P2574" i="1"/>
  <c r="N2590" i="1"/>
  <c r="M2590" i="1"/>
  <c r="L2590" i="1"/>
  <c r="K2590" i="1"/>
  <c r="K2685" i="1"/>
  <c r="R2755" i="1"/>
  <c r="P2755" i="1"/>
  <c r="P2777" i="1"/>
  <c r="P3303" i="1"/>
  <c r="R3303" i="1"/>
  <c r="R1871" i="1"/>
  <c r="P1871" i="1"/>
  <c r="M1888" i="1"/>
  <c r="R1888" i="1" s="1"/>
  <c r="N1888" i="1"/>
  <c r="K1888" i="1"/>
  <c r="M1923" i="1"/>
  <c r="P1923" i="1" s="1"/>
  <c r="N1923" i="1"/>
  <c r="L1923" i="1"/>
  <c r="M1938" i="1"/>
  <c r="R1938" i="1" s="1"/>
  <c r="L1938" i="1"/>
  <c r="K1938" i="1"/>
  <c r="L1960" i="1"/>
  <c r="M1960" i="1"/>
  <c r="R1960" i="1" s="1"/>
  <c r="R1982" i="1"/>
  <c r="P2054" i="1"/>
  <c r="R2065" i="1"/>
  <c r="R2067" i="1"/>
  <c r="P2067" i="1"/>
  <c r="M2123" i="1"/>
  <c r="R2123" i="1" s="1"/>
  <c r="N2123" i="1"/>
  <c r="L2123" i="1"/>
  <c r="K2123" i="1"/>
  <c r="L2154" i="1"/>
  <c r="R2206" i="1"/>
  <c r="P2206" i="1"/>
  <c r="M2254" i="1"/>
  <c r="R2261" i="1"/>
  <c r="P2261" i="1"/>
  <c r="R2269" i="1"/>
  <c r="M2284" i="1"/>
  <c r="K2284" i="1"/>
  <c r="N2284" i="1"/>
  <c r="L2284" i="1"/>
  <c r="M2304" i="1"/>
  <c r="R2358" i="1"/>
  <c r="N2371" i="1"/>
  <c r="L2371" i="1"/>
  <c r="K2373" i="1"/>
  <c r="M2373" i="1"/>
  <c r="R2373" i="1" s="1"/>
  <c r="R2403" i="1"/>
  <c r="P2403" i="1"/>
  <c r="R2459" i="1"/>
  <c r="P2459" i="1"/>
  <c r="P2603" i="1"/>
  <c r="R2603" i="1"/>
  <c r="R2682" i="1"/>
  <c r="K2753" i="1"/>
  <c r="N2753" i="1"/>
  <c r="M2753" i="1"/>
  <c r="R2898" i="1"/>
  <c r="P2898" i="1"/>
  <c r="L2939" i="1"/>
  <c r="R1665" i="1"/>
  <c r="P1759" i="1"/>
  <c r="P1791" i="1"/>
  <c r="L1820" i="1"/>
  <c r="N1820" i="1"/>
  <c r="M1853" i="1"/>
  <c r="R1853" i="1" s="1"/>
  <c r="K1853" i="1"/>
  <c r="L1853" i="1"/>
  <c r="N1882" i="1"/>
  <c r="L1882" i="1"/>
  <c r="P1884" i="1"/>
  <c r="L1945" i="1"/>
  <c r="N1945" i="1"/>
  <c r="N1947" i="1"/>
  <c r="M1947" i="1"/>
  <c r="P1947" i="1" s="1"/>
  <c r="K1947" i="1"/>
  <c r="N2002" i="1"/>
  <c r="M2002" i="1"/>
  <c r="R2002" i="1" s="1"/>
  <c r="K2002" i="1"/>
  <c r="L2002" i="1"/>
  <c r="M2083" i="1"/>
  <c r="R2083" i="1" s="1"/>
  <c r="L2083" i="1"/>
  <c r="K2083" i="1"/>
  <c r="N2083" i="1"/>
  <c r="L2110" i="1"/>
  <c r="M2110" i="1"/>
  <c r="P2110" i="1" s="1"/>
  <c r="P2134" i="1"/>
  <c r="R2134" i="1"/>
  <c r="N2139" i="1"/>
  <c r="L2139" i="1"/>
  <c r="M2154" i="1"/>
  <c r="P2154" i="1" s="1"/>
  <c r="M2163" i="1"/>
  <c r="L2163" i="1"/>
  <c r="M2211" i="1"/>
  <c r="L2211" i="1"/>
  <c r="K2229" i="1"/>
  <c r="N2229" i="1"/>
  <c r="L2229" i="1"/>
  <c r="L2282" i="1"/>
  <c r="M2282" i="1"/>
  <c r="P2297" i="1"/>
  <c r="N2304" i="1"/>
  <c r="P2352" i="1"/>
  <c r="N2609" i="1"/>
  <c r="M2609" i="1"/>
  <c r="K2609" i="1"/>
  <c r="M2939" i="1"/>
  <c r="N3285" i="1"/>
  <c r="M3285" i="1"/>
  <c r="L3285" i="1"/>
  <c r="M3288" i="1"/>
  <c r="K3288" i="1"/>
  <c r="N3288" i="1"/>
  <c r="M1669" i="1"/>
  <c r="K1669" i="1"/>
  <c r="R1707" i="1"/>
  <c r="M1713" i="1"/>
  <c r="N1713" i="1"/>
  <c r="K1713" i="1"/>
  <c r="P1771" i="1"/>
  <c r="M1818" i="1"/>
  <c r="R1818" i="1" s="1"/>
  <c r="N1818" i="1"/>
  <c r="R1832" i="1"/>
  <c r="P1832" i="1"/>
  <c r="N1847" i="1"/>
  <c r="M1847" i="1"/>
  <c r="K1847" i="1"/>
  <c r="R1917" i="1"/>
  <c r="P1917" i="1"/>
  <c r="L1930" i="1"/>
  <c r="N1930" i="1"/>
  <c r="K1930" i="1"/>
  <c r="M1943" i="1"/>
  <c r="P1943" i="1" s="1"/>
  <c r="N1943" i="1"/>
  <c r="N1989" i="1"/>
  <c r="L1989" i="1"/>
  <c r="K1989" i="1"/>
  <c r="P2074" i="1"/>
  <c r="R2074" i="1"/>
  <c r="R2259" i="1"/>
  <c r="P2259" i="1"/>
  <c r="K2328" i="1"/>
  <c r="N2328" i="1"/>
  <c r="L2328" i="1"/>
  <c r="N2339" i="1"/>
  <c r="L2339" i="1"/>
  <c r="K2457" i="1"/>
  <c r="M2457" i="1"/>
  <c r="L2457" i="1"/>
  <c r="N2457" i="1"/>
  <c r="L2548" i="1"/>
  <c r="N2548" i="1"/>
  <c r="K2548" i="1"/>
  <c r="K3285" i="1"/>
  <c r="L3288" i="1"/>
  <c r="L1240" i="1"/>
  <c r="M1262" i="1"/>
  <c r="R1262" i="1" s="1"/>
  <c r="L1279" i="1"/>
  <c r="L1301" i="1"/>
  <c r="L1318" i="1"/>
  <c r="L1340" i="1"/>
  <c r="M1362" i="1"/>
  <c r="R1362" i="1" s="1"/>
  <c r="K1374" i="1"/>
  <c r="L1379" i="1"/>
  <c r="K1396" i="1"/>
  <c r="L1401" i="1"/>
  <c r="K1413" i="1"/>
  <c r="K1425" i="1"/>
  <c r="M1437" i="1"/>
  <c r="K1444" i="1"/>
  <c r="L1456" i="1"/>
  <c r="K1463" i="1"/>
  <c r="K1475" i="1"/>
  <c r="M1487" i="1"/>
  <c r="R1487" i="1" s="1"/>
  <c r="K1494" i="1"/>
  <c r="L1506" i="1"/>
  <c r="K1513" i="1"/>
  <c r="K1525" i="1"/>
  <c r="M1537" i="1"/>
  <c r="R1537" i="1" s="1"/>
  <c r="K1544" i="1"/>
  <c r="L1556" i="1"/>
  <c r="K1563" i="1"/>
  <c r="K1575" i="1"/>
  <c r="M1587" i="1"/>
  <c r="R1587" i="1" s="1"/>
  <c r="K1594" i="1"/>
  <c r="L1606" i="1"/>
  <c r="K1613" i="1"/>
  <c r="K1625" i="1"/>
  <c r="M1637" i="1"/>
  <c r="P1637" i="1" s="1"/>
  <c r="K1646" i="1"/>
  <c r="L1653" i="1"/>
  <c r="L1669" i="1"/>
  <c r="K1678" i="1"/>
  <c r="L1685" i="1"/>
  <c r="K1698" i="1"/>
  <c r="L1713" i="1"/>
  <c r="L1715" i="1"/>
  <c r="K1728" i="1"/>
  <c r="P1751" i="1"/>
  <c r="R1757" i="1"/>
  <c r="P1757" i="1"/>
  <c r="R1777" i="1"/>
  <c r="R1787" i="1"/>
  <c r="P1787" i="1"/>
  <c r="R1791" i="1"/>
  <c r="N1814" i="1"/>
  <c r="M1814" i="1"/>
  <c r="R1814" i="1" s="1"/>
  <c r="K1814" i="1"/>
  <c r="L1814" i="1"/>
  <c r="K1818" i="1"/>
  <c r="M1820" i="1"/>
  <c r="R1820" i="1" s="1"/>
  <c r="R1834" i="1"/>
  <c r="P1836" i="1"/>
  <c r="L1845" i="1"/>
  <c r="N1845" i="1"/>
  <c r="K1845" i="1"/>
  <c r="L1847" i="1"/>
  <c r="R1855" i="1"/>
  <c r="M1878" i="1"/>
  <c r="R1878" i="1" s="1"/>
  <c r="N1878" i="1"/>
  <c r="N1880" i="1"/>
  <c r="M1882" i="1"/>
  <c r="R1884" i="1"/>
  <c r="P1886" i="1"/>
  <c r="R1898" i="1"/>
  <c r="P1921" i="1"/>
  <c r="M1930" i="1"/>
  <c r="K1943" i="1"/>
  <c r="M1945" i="1"/>
  <c r="R1945" i="1" s="1"/>
  <c r="M1958" i="1"/>
  <c r="P1958" i="1" s="1"/>
  <c r="N1958" i="1"/>
  <c r="K1958" i="1"/>
  <c r="M1967" i="1"/>
  <c r="R1967" i="1" s="1"/>
  <c r="K1967" i="1"/>
  <c r="L1967" i="1"/>
  <c r="M1989" i="1"/>
  <c r="R1989" i="1" s="1"/>
  <c r="R1991" i="1"/>
  <c r="M2022" i="1"/>
  <c r="P2022" i="1" s="1"/>
  <c r="L2044" i="1"/>
  <c r="R2046" i="1"/>
  <c r="N2095" i="1"/>
  <c r="P2103" i="1"/>
  <c r="R2103" i="1"/>
  <c r="N2110" i="1"/>
  <c r="P2116" i="1"/>
  <c r="R2116" i="1"/>
  <c r="N2119" i="1"/>
  <c r="M2119" i="1"/>
  <c r="R2119" i="1" s="1"/>
  <c r="L2119" i="1"/>
  <c r="K2119" i="1"/>
  <c r="R2130" i="1"/>
  <c r="M2132" i="1"/>
  <c r="P2132" i="1" s="1"/>
  <c r="M2139" i="1"/>
  <c r="R2139" i="1" s="1"/>
  <c r="M2152" i="1"/>
  <c r="P2152" i="1" s="1"/>
  <c r="N2163" i="1"/>
  <c r="N2211" i="1"/>
  <c r="R2224" i="1"/>
  <c r="P2224" i="1"/>
  <c r="L2252" i="1"/>
  <c r="M2252" i="1"/>
  <c r="R2252" i="1" s="1"/>
  <c r="N2252" i="1"/>
  <c r="N2282" i="1"/>
  <c r="M2293" i="1"/>
  <c r="P2295" i="1"/>
  <c r="R2295" i="1"/>
  <c r="R2297" i="1"/>
  <c r="L2312" i="1"/>
  <c r="N2312" i="1"/>
  <c r="M2312" i="1"/>
  <c r="K2312" i="1"/>
  <c r="M2328" i="1"/>
  <c r="R2336" i="1"/>
  <c r="K2339" i="1"/>
  <c r="R2352" i="1"/>
  <c r="L2399" i="1"/>
  <c r="N2401" i="1"/>
  <c r="L2413" i="1"/>
  <c r="K2413" i="1"/>
  <c r="N2415" i="1"/>
  <c r="M2415" i="1"/>
  <c r="K2509" i="1"/>
  <c r="P2516" i="1"/>
  <c r="M2519" i="1"/>
  <c r="N2519" i="1"/>
  <c r="K2519" i="1"/>
  <c r="M2548" i="1"/>
  <c r="L2889" i="1"/>
  <c r="N2889" i="1"/>
  <c r="M2889" i="1"/>
  <c r="L2894" i="1"/>
  <c r="K2894" i="1"/>
  <c r="N2894" i="1"/>
  <c r="M2894" i="1"/>
  <c r="L1252" i="1"/>
  <c r="N1262" i="1"/>
  <c r="L1352" i="1"/>
  <c r="N1362" i="1"/>
  <c r="L1425" i="1"/>
  <c r="L1432" i="1"/>
  <c r="N1437" i="1"/>
  <c r="L1475" i="1"/>
  <c r="L1482" i="1"/>
  <c r="N1487" i="1"/>
  <c r="L1525" i="1"/>
  <c r="L1532" i="1"/>
  <c r="N1537" i="1"/>
  <c r="L1575" i="1"/>
  <c r="L1582" i="1"/>
  <c r="N1587" i="1"/>
  <c r="L1625" i="1"/>
  <c r="L1632" i="1"/>
  <c r="N1637" i="1"/>
  <c r="M1662" i="1"/>
  <c r="R1662" i="1" s="1"/>
  <c r="N1662" i="1"/>
  <c r="N1669" i="1"/>
  <c r="N1689" i="1"/>
  <c r="L1689" i="1"/>
  <c r="L1698" i="1"/>
  <c r="M1715" i="1"/>
  <c r="R1715" i="1" s="1"/>
  <c r="K1717" i="1"/>
  <c r="L1728" i="1"/>
  <c r="K1730" i="1"/>
  <c r="R1763" i="1"/>
  <c r="R1771" i="1"/>
  <c r="P1777" i="1"/>
  <c r="K1800" i="1"/>
  <c r="L1818" i="1"/>
  <c r="P1822" i="1"/>
  <c r="M1845" i="1"/>
  <c r="R1845" i="1" s="1"/>
  <c r="R1847" i="1"/>
  <c r="P1847" i="1"/>
  <c r="P1851" i="1"/>
  <c r="N1864" i="1"/>
  <c r="M1864" i="1"/>
  <c r="K1864" i="1"/>
  <c r="K1874" i="1"/>
  <c r="K1878" i="1"/>
  <c r="R1880" i="1"/>
  <c r="P1880" i="1"/>
  <c r="K1895" i="1"/>
  <c r="L1907" i="1"/>
  <c r="L1943" i="1"/>
  <c r="P1945" i="1"/>
  <c r="L1958" i="1"/>
  <c r="L1965" i="1"/>
  <c r="M1965" i="1"/>
  <c r="K1965" i="1"/>
  <c r="N1967" i="1"/>
  <c r="R1978" i="1"/>
  <c r="P1989" i="1"/>
  <c r="P1991" i="1"/>
  <c r="M2013" i="1"/>
  <c r="L2013" i="1"/>
  <c r="K2013" i="1"/>
  <c r="N2013" i="1"/>
  <c r="R2022" i="1"/>
  <c r="L2040" i="1"/>
  <c r="M2040" i="1"/>
  <c r="K2040" i="1"/>
  <c r="M2044" i="1"/>
  <c r="R2044" i="1" s="1"/>
  <c r="P2046" i="1"/>
  <c r="P2070" i="1"/>
  <c r="K2093" i="1"/>
  <c r="K2099" i="1"/>
  <c r="R2110" i="1"/>
  <c r="K2128" i="1"/>
  <c r="P2130" i="1"/>
  <c r="R2132" i="1"/>
  <c r="R2154" i="1"/>
  <c r="P2163" i="1"/>
  <c r="R2163" i="1"/>
  <c r="M2234" i="1"/>
  <c r="R2234" i="1" s="1"/>
  <c r="K2234" i="1"/>
  <c r="N2234" i="1"/>
  <c r="L2234" i="1"/>
  <c r="K2252" i="1"/>
  <c r="L2321" i="1"/>
  <c r="N2321" i="1"/>
  <c r="K2321" i="1"/>
  <c r="P2330" i="1"/>
  <c r="R2330" i="1"/>
  <c r="M2339" i="1"/>
  <c r="P2371" i="1"/>
  <c r="M2399" i="1"/>
  <c r="P2399" i="1" s="1"/>
  <c r="M2413" i="1"/>
  <c r="P2413" i="1" s="1"/>
  <c r="K2415" i="1"/>
  <c r="L2509" i="1"/>
  <c r="R2548" i="1"/>
  <c r="P2548" i="1"/>
  <c r="M2857" i="1"/>
  <c r="P2857" i="1" s="1"/>
  <c r="L2857" i="1"/>
  <c r="K2857" i="1"/>
  <c r="N2857" i="1"/>
  <c r="M2872" i="1"/>
  <c r="L2872" i="1"/>
  <c r="N2872" i="1"/>
  <c r="K2872" i="1"/>
  <c r="M2887" i="1"/>
  <c r="R2887" i="1" s="1"/>
  <c r="L2887" i="1"/>
  <c r="N2887" i="1"/>
  <c r="K2889" i="1"/>
  <c r="N2675" i="1"/>
  <c r="M2675" i="1"/>
  <c r="L2675" i="1"/>
  <c r="K2675" i="1"/>
  <c r="P2896" i="1"/>
  <c r="R3545" i="1"/>
  <c r="P3545" i="1"/>
  <c r="R4176" i="1"/>
  <c r="P4176" i="1"/>
  <c r="R2672" i="1"/>
  <c r="P2672" i="1"/>
  <c r="P2685" i="1"/>
  <c r="M3295" i="1"/>
  <c r="P3295" i="1" s="1"/>
  <c r="N3295" i="1"/>
  <c r="L3295" i="1"/>
  <c r="K3295" i="1"/>
  <c r="M3102" i="1"/>
  <c r="P3102" i="1" s="1"/>
  <c r="L3102" i="1"/>
  <c r="N3102" i="1"/>
  <c r="R3290" i="1"/>
  <c r="P3290" i="1"/>
  <c r="N1744" i="1"/>
  <c r="M1744" i="1"/>
  <c r="R1744" i="1" s="1"/>
  <c r="N1812" i="1"/>
  <c r="L1812" i="1"/>
  <c r="N1849" i="1"/>
  <c r="M1849" i="1"/>
  <c r="P1849" i="1" s="1"/>
  <c r="P1874" i="1"/>
  <c r="M1962" i="1"/>
  <c r="P1962" i="1" s="1"/>
  <c r="L1962" i="1"/>
  <c r="L2070" i="1"/>
  <c r="N2070" i="1"/>
  <c r="K2070" i="1"/>
  <c r="L2170" i="1"/>
  <c r="N2170" i="1"/>
  <c r="K2170" i="1"/>
  <c r="N2218" i="1"/>
  <c r="L2218" i="1"/>
  <c r="R2257" i="1"/>
  <c r="P2257" i="1"/>
  <c r="N2294" i="1"/>
  <c r="M2294" i="1"/>
  <c r="K2294" i="1"/>
  <c r="M2320" i="1"/>
  <c r="R2320" i="1" s="1"/>
  <c r="L2320" i="1"/>
  <c r="K2320" i="1"/>
  <c r="L2327" i="1"/>
  <c r="M2327" i="1"/>
  <c r="N2327" i="1"/>
  <c r="P2329" i="1"/>
  <c r="R2329" i="1"/>
  <c r="M2353" i="1"/>
  <c r="L2353" i="1"/>
  <c r="N2450" i="1"/>
  <c r="L2450" i="1"/>
  <c r="M2450" i="1"/>
  <c r="K2450" i="1"/>
  <c r="M2539" i="1"/>
  <c r="R2539" i="1" s="1"/>
  <c r="N2539" i="1"/>
  <c r="L2638" i="1"/>
  <c r="N2638" i="1"/>
  <c r="M2638" i="1"/>
  <c r="K2638" i="1"/>
  <c r="K2775" i="1"/>
  <c r="N2775" i="1"/>
  <c r="M2793" i="1"/>
  <c r="R2793" i="1" s="1"/>
  <c r="L2793" i="1"/>
  <c r="K2793" i="1"/>
  <c r="N2793" i="1"/>
  <c r="N2883" i="1"/>
  <c r="M2883" i="1"/>
  <c r="M2892" i="1"/>
  <c r="L2892" i="1"/>
  <c r="K2892" i="1"/>
  <c r="K3102" i="1"/>
  <c r="M3118" i="1"/>
  <c r="P3118" i="1" s="1"/>
  <c r="L3118" i="1"/>
  <c r="K3118" i="1"/>
  <c r="P3181" i="1"/>
  <c r="R3181" i="1"/>
  <c r="R3226" i="1"/>
  <c r="P3226" i="1"/>
  <c r="K2818" i="1"/>
  <c r="N2818" i="1"/>
  <c r="M2818" i="1"/>
  <c r="P2818" i="1" s="1"/>
  <c r="L2818" i="1"/>
  <c r="R2878" i="1"/>
  <c r="P2880" i="1"/>
  <c r="R2880" i="1"/>
  <c r="R3273" i="1"/>
  <c r="L3276" i="1"/>
  <c r="K3276" i="1"/>
  <c r="N3276" i="1"/>
  <c r="M3276" i="1"/>
  <c r="R3276" i="1" s="1"/>
  <c r="L1855" i="1"/>
  <c r="K1855" i="1"/>
  <c r="R1872" i="1"/>
  <c r="L1890" i="1"/>
  <c r="M1890" i="1"/>
  <c r="N1969" i="1"/>
  <c r="L1969" i="1"/>
  <c r="P1998" i="1"/>
  <c r="R1998" i="1"/>
  <c r="M2138" i="1"/>
  <c r="P2138" i="1" s="1"/>
  <c r="N2138" i="1"/>
  <c r="L2138" i="1"/>
  <c r="L2227" i="1"/>
  <c r="M2227" i="1"/>
  <c r="N2246" i="1"/>
  <c r="L2246" i="1"/>
  <c r="L2250" i="1"/>
  <c r="N2250" i="1"/>
  <c r="K2279" i="1"/>
  <c r="N2279" i="1"/>
  <c r="L2279" i="1"/>
  <c r="M2303" i="1"/>
  <c r="P2303" i="1" s="1"/>
  <c r="K2303" i="1"/>
  <c r="N2303" i="1"/>
  <c r="N2424" i="1"/>
  <c r="M2424" i="1"/>
  <c r="R2424" i="1" s="1"/>
  <c r="K2424" i="1"/>
  <c r="L2424" i="1"/>
  <c r="K2453" i="1"/>
  <c r="M2453" i="1"/>
  <c r="P2453" i="1" s="1"/>
  <c r="L2453" i="1"/>
  <c r="M2471" i="1"/>
  <c r="P2471" i="1" s="1"/>
  <c r="L2471" i="1"/>
  <c r="N2471" i="1"/>
  <c r="M2631" i="1"/>
  <c r="R2631" i="1" s="1"/>
  <c r="N2631" i="1"/>
  <c r="K2644" i="1"/>
  <c r="P2666" i="1"/>
  <c r="P2811" i="1"/>
  <c r="R2811" i="1"/>
  <c r="N2866" i="1"/>
  <c r="L2866" i="1"/>
  <c r="M2866" i="1"/>
  <c r="P2878" i="1"/>
  <c r="M3047" i="1"/>
  <c r="L3047" i="1"/>
  <c r="K3047" i="1"/>
  <c r="N3047" i="1"/>
  <c r="M3164" i="1"/>
  <c r="R3164" i="1" s="1"/>
  <c r="K3164" i="1"/>
  <c r="N3164" i="1"/>
  <c r="L3164" i="1"/>
  <c r="R3179" i="1"/>
  <c r="P3197" i="1"/>
  <c r="L3206" i="1"/>
  <c r="M3206" i="1"/>
  <c r="R3206" i="1" s="1"/>
  <c r="N3206" i="1"/>
  <c r="K3206" i="1"/>
  <c r="R2127" i="1"/>
  <c r="P2127" i="1"/>
  <c r="P2159" i="1"/>
  <c r="R2159" i="1"/>
  <c r="R2161" i="1"/>
  <c r="P2161" i="1"/>
  <c r="M2168" i="1"/>
  <c r="R2168" i="1" s="1"/>
  <c r="N2168" i="1"/>
  <c r="K2168" i="1"/>
  <c r="L2212" i="1"/>
  <c r="N2212" i="1"/>
  <c r="M2212" i="1"/>
  <c r="R2212" i="1" s="1"/>
  <c r="P2229" i="1"/>
  <c r="L2347" i="1"/>
  <c r="N2347" i="1"/>
  <c r="M2347" i="1"/>
  <c r="R2347" i="1" s="1"/>
  <c r="K2347" i="1"/>
  <c r="P2365" i="1"/>
  <c r="R2365" i="1"/>
  <c r="R2464" i="1"/>
  <c r="P2464" i="1"/>
  <c r="P2466" i="1"/>
  <c r="L2568" i="1"/>
  <c r="N2568" i="1"/>
  <c r="M2568" i="1"/>
  <c r="K2568" i="1"/>
  <c r="M2644" i="1"/>
  <c r="N2714" i="1"/>
  <c r="M2714" i="1"/>
  <c r="L2714" i="1"/>
  <c r="K2714" i="1"/>
  <c r="R2809" i="1"/>
  <c r="P2809" i="1"/>
  <c r="M3098" i="1"/>
  <c r="L3098" i="1"/>
  <c r="K3098" i="1"/>
  <c r="R3161" i="1"/>
  <c r="P3164" i="1"/>
  <c r="R1727" i="1"/>
  <c r="M1733" i="1"/>
  <c r="R1733" i="1" s="1"/>
  <c r="N1733" i="1"/>
  <c r="L1735" i="1"/>
  <c r="M1735" i="1"/>
  <c r="R1742" i="1"/>
  <c r="N1855" i="1"/>
  <c r="M1865" i="1"/>
  <c r="N1890" i="1"/>
  <c r="M1892" i="1"/>
  <c r="P1892" i="1" s="1"/>
  <c r="K1892" i="1"/>
  <c r="L1900" i="1"/>
  <c r="M1900" i="1"/>
  <c r="L1910" i="1"/>
  <c r="K1910" i="1"/>
  <c r="R1952" i="1"/>
  <c r="R1956" i="1"/>
  <c r="M1969" i="1"/>
  <c r="R1969" i="1" s="1"/>
  <c r="R1971" i="1"/>
  <c r="P1971" i="1"/>
  <c r="M1990" i="1"/>
  <c r="P1990" i="1" s="1"/>
  <c r="L1992" i="1"/>
  <c r="R1996" i="1"/>
  <c r="P1996" i="1"/>
  <c r="L2003" i="1"/>
  <c r="M2005" i="1"/>
  <c r="P2005" i="1" s="1"/>
  <c r="L2007" i="1"/>
  <c r="L2009" i="1"/>
  <c r="L2030" i="1"/>
  <c r="N2030" i="1"/>
  <c r="M2030" i="1"/>
  <c r="R2030" i="1" s="1"/>
  <c r="N2047" i="1"/>
  <c r="L2047" i="1"/>
  <c r="K2047" i="1"/>
  <c r="K2117" i="1"/>
  <c r="R2121" i="1"/>
  <c r="L2145" i="1"/>
  <c r="M2145" i="1"/>
  <c r="R2145" i="1" s="1"/>
  <c r="N2164" i="1"/>
  <c r="M2164" i="1"/>
  <c r="R2164" i="1" s="1"/>
  <c r="L2164" i="1"/>
  <c r="L2168" i="1"/>
  <c r="R2199" i="1"/>
  <c r="K2212" i="1"/>
  <c r="N2227" i="1"/>
  <c r="M2246" i="1"/>
  <c r="R2246" i="1" s="1"/>
  <c r="M2250" i="1"/>
  <c r="R2250" i="1" s="1"/>
  <c r="N2255" i="1"/>
  <c r="M2255" i="1"/>
  <c r="P2255" i="1" s="1"/>
  <c r="K2255" i="1"/>
  <c r="K2270" i="1"/>
  <c r="L2310" i="1"/>
  <c r="P2340" i="1"/>
  <c r="R2340" i="1"/>
  <c r="R2349" i="1"/>
  <c r="L2422" i="1"/>
  <c r="M2422" i="1"/>
  <c r="K2435" i="1"/>
  <c r="R2494" i="1"/>
  <c r="P2494" i="1"/>
  <c r="K2521" i="1"/>
  <c r="K2537" i="1"/>
  <c r="N2537" i="1"/>
  <c r="M2537" i="1"/>
  <c r="R2537" i="1" s="1"/>
  <c r="P2614" i="1"/>
  <c r="L2631" i="1"/>
  <c r="N2644" i="1"/>
  <c r="M3042" i="1"/>
  <c r="L3042" i="1"/>
  <c r="N3098" i="1"/>
  <c r="R2055" i="1"/>
  <c r="P2055" i="1"/>
  <c r="R2057" i="1"/>
  <c r="P2057" i="1"/>
  <c r="R2072" i="1"/>
  <c r="P2083" i="1"/>
  <c r="N2102" i="1"/>
  <c r="L2102" i="1"/>
  <c r="L2117" i="1"/>
  <c r="N2149" i="1"/>
  <c r="M2149" i="1"/>
  <c r="R2149" i="1" s="1"/>
  <c r="R2172" i="1"/>
  <c r="R2174" i="1"/>
  <c r="R2229" i="1"/>
  <c r="L2270" i="1"/>
  <c r="K2290" i="1"/>
  <c r="M2290" i="1"/>
  <c r="R2290" i="1" s="1"/>
  <c r="L2290" i="1"/>
  <c r="N2290" i="1"/>
  <c r="M2310" i="1"/>
  <c r="R2310" i="1" s="1"/>
  <c r="P2316" i="1"/>
  <c r="R2316" i="1"/>
  <c r="N2323" i="1"/>
  <c r="M2323" i="1"/>
  <c r="R2323" i="1" s="1"/>
  <c r="K2323" i="1"/>
  <c r="L2417" i="1"/>
  <c r="M2417" i="1"/>
  <c r="N2417" i="1"/>
  <c r="K2417" i="1"/>
  <c r="L2435" i="1"/>
  <c r="L2521" i="1"/>
  <c r="N2636" i="1"/>
  <c r="M2636" i="1"/>
  <c r="R2636" i="1" s="1"/>
  <c r="L2636" i="1"/>
  <c r="K2636" i="1"/>
  <c r="R2644" i="1"/>
  <c r="R2771" i="1"/>
  <c r="P2771" i="1"/>
  <c r="N2851" i="1"/>
  <c r="M2851" i="1"/>
  <c r="K2851" i="1"/>
  <c r="L2851" i="1"/>
  <c r="M2874" i="1"/>
  <c r="L2874" i="1"/>
  <c r="K2874" i="1"/>
  <c r="R3011" i="1"/>
  <c r="P3011" i="1"/>
  <c r="M3037" i="1"/>
  <c r="P3037" i="1" s="1"/>
  <c r="L3037" i="1"/>
  <c r="K3037" i="1"/>
  <c r="N3037" i="1"/>
  <c r="M3093" i="1"/>
  <c r="P3093" i="1" s="1"/>
  <c r="N3093" i="1"/>
  <c r="L3093" i="1"/>
  <c r="K3093" i="1"/>
  <c r="P3100" i="1"/>
  <c r="R3100" i="1"/>
  <c r="K3182" i="1"/>
  <c r="M3182" i="1"/>
  <c r="R3182" i="1" s="1"/>
  <c r="N3182" i="1"/>
  <c r="L3182" i="1"/>
  <c r="L1647" i="1"/>
  <c r="L1688" i="1"/>
  <c r="N1724" i="1"/>
  <c r="M1724" i="1"/>
  <c r="P1724" i="1" s="1"/>
  <c r="L1733" i="1"/>
  <c r="N1735" i="1"/>
  <c r="L1748" i="1"/>
  <c r="L1763" i="1"/>
  <c r="M1765" i="1"/>
  <c r="R1765" i="1" s="1"/>
  <c r="R1772" i="1"/>
  <c r="L1778" i="1"/>
  <c r="M1780" i="1"/>
  <c r="P1780" i="1" s="1"/>
  <c r="P1824" i="1"/>
  <c r="L1828" i="1"/>
  <c r="L1859" i="1"/>
  <c r="L1863" i="1"/>
  <c r="N1892" i="1"/>
  <c r="N1900" i="1"/>
  <c r="N1910" i="1"/>
  <c r="P2003" i="1"/>
  <c r="R2005" i="1"/>
  <c r="M2043" i="1"/>
  <c r="P2043" i="1" s="1"/>
  <c r="N2043" i="1"/>
  <c r="K2043" i="1"/>
  <c r="P2072" i="1"/>
  <c r="K2102" i="1"/>
  <c r="L2113" i="1"/>
  <c r="K2130" i="1"/>
  <c r="K2134" i="1"/>
  <c r="R2138" i="1"/>
  <c r="N2145" i="1"/>
  <c r="K2149" i="1"/>
  <c r="P2172" i="1"/>
  <c r="K2210" i="1"/>
  <c r="N2210" i="1"/>
  <c r="L2210" i="1"/>
  <c r="R2214" i="1"/>
  <c r="M2253" i="1"/>
  <c r="P2253" i="1" s="1"/>
  <c r="K2253" i="1"/>
  <c r="L2253" i="1"/>
  <c r="P2262" i="1"/>
  <c r="N2270" i="1"/>
  <c r="N2301" i="1"/>
  <c r="M2301" i="1"/>
  <c r="R2301" i="1" s="1"/>
  <c r="L2301" i="1"/>
  <c r="L2308" i="1"/>
  <c r="N2310" i="1"/>
  <c r="P2314" i="1"/>
  <c r="L2323" i="1"/>
  <c r="N2345" i="1"/>
  <c r="L2345" i="1"/>
  <c r="K2345" i="1"/>
  <c r="P2412" i="1"/>
  <c r="N2422" i="1"/>
  <c r="L2429" i="1"/>
  <c r="M2451" i="1"/>
  <c r="N2451" i="1"/>
  <c r="L2451" i="1"/>
  <c r="M2521" i="1"/>
  <c r="P2521" i="1" s="1"/>
  <c r="K2617" i="1"/>
  <c r="N2617" i="1"/>
  <c r="N2639" i="1"/>
  <c r="M2639" i="1"/>
  <c r="K2639" i="1"/>
  <c r="P2644" i="1"/>
  <c r="P2646" i="1"/>
  <c r="R2646" i="1"/>
  <c r="R2655" i="1"/>
  <c r="P2655" i="1"/>
  <c r="M2658" i="1"/>
  <c r="K2658" i="1"/>
  <c r="N2658" i="1"/>
  <c r="L2658" i="1"/>
  <c r="R2716" i="1"/>
  <c r="P2716" i="1"/>
  <c r="R2749" i="1"/>
  <c r="P2749" i="1"/>
  <c r="K2791" i="1"/>
  <c r="N2791" i="1"/>
  <c r="M2791" i="1"/>
  <c r="R2791" i="1" s="1"/>
  <c r="L2791" i="1"/>
  <c r="N2874" i="1"/>
  <c r="N3042" i="1"/>
  <c r="M3103" i="1"/>
  <c r="K3103" i="1"/>
  <c r="N3103" i="1"/>
  <c r="L3103" i="1"/>
  <c r="M3007" i="1"/>
  <c r="L3007" i="1"/>
  <c r="N3007" i="1"/>
  <c r="K3007" i="1"/>
  <c r="L3025" i="1"/>
  <c r="K3025" i="1"/>
  <c r="N3025" i="1"/>
  <c r="M3025" i="1"/>
  <c r="R3025" i="1" s="1"/>
  <c r="P3568" i="1"/>
  <c r="R3568" i="1"/>
  <c r="K3571" i="1"/>
  <c r="N3571" i="1"/>
  <c r="M3571" i="1"/>
  <c r="R3571" i="1" s="1"/>
  <c r="L3571" i="1"/>
  <c r="N2094" i="1"/>
  <c r="M2094" i="1"/>
  <c r="R2094" i="1" s="1"/>
  <c r="K2094" i="1"/>
  <c r="N2112" i="1"/>
  <c r="M2112" i="1"/>
  <c r="P2112" i="1" s="1"/>
  <c r="N2159" i="1"/>
  <c r="L2159" i="1"/>
  <c r="K2159" i="1"/>
  <c r="R2197" i="1"/>
  <c r="L2257" i="1"/>
  <c r="K2257" i="1"/>
  <c r="L2302" i="1"/>
  <c r="M2302" i="1"/>
  <c r="R2302" i="1" s="1"/>
  <c r="R2359" i="1"/>
  <c r="P2359" i="1"/>
  <c r="M2411" i="1"/>
  <c r="K2411" i="1"/>
  <c r="P2420" i="1"/>
  <c r="R2420" i="1"/>
  <c r="M2476" i="1"/>
  <c r="R2476" i="1" s="1"/>
  <c r="N2476" i="1"/>
  <c r="L2476" i="1"/>
  <c r="K2476" i="1"/>
  <c r="N2516" i="1"/>
  <c r="M2516" i="1"/>
  <c r="R2516" i="1" s="1"/>
  <c r="L2516" i="1"/>
  <c r="K2516" i="1"/>
  <c r="K2570" i="1"/>
  <c r="N2570" i="1"/>
  <c r="M2570" i="1"/>
  <c r="N2820" i="1"/>
  <c r="L2820" i="1"/>
  <c r="K2820" i="1"/>
  <c r="R2876" i="1"/>
  <c r="M2997" i="1"/>
  <c r="L2997" i="1"/>
  <c r="K2997" i="1"/>
  <c r="N2997" i="1"/>
  <c r="M3028" i="1"/>
  <c r="L3028" i="1"/>
  <c r="K3028" i="1"/>
  <c r="N3028" i="1"/>
  <c r="M3062" i="1"/>
  <c r="P3062" i="1" s="1"/>
  <c r="L3062" i="1"/>
  <c r="K3062" i="1"/>
  <c r="R3154" i="1"/>
  <c r="N2969" i="1"/>
  <c r="M2969" i="1"/>
  <c r="R3028" i="1"/>
  <c r="P3028" i="1"/>
  <c r="R2402" i="1"/>
  <c r="M2436" i="1"/>
  <c r="L2436" i="1"/>
  <c r="K2436" i="1"/>
  <c r="N2436" i="1"/>
  <c r="M2449" i="1"/>
  <c r="N2449" i="1"/>
  <c r="L2458" i="1"/>
  <c r="N2458" i="1"/>
  <c r="M2458" i="1"/>
  <c r="P2496" i="1"/>
  <c r="R2496" i="1"/>
  <c r="R2509" i="1"/>
  <c r="K2591" i="1"/>
  <c r="M2591" i="1"/>
  <c r="R2591" i="1" s="1"/>
  <c r="N2591" i="1"/>
  <c r="L2591" i="1"/>
  <c r="R2642" i="1"/>
  <c r="N2718" i="1"/>
  <c r="L2718" i="1"/>
  <c r="M2718" i="1"/>
  <c r="M2762" i="1"/>
  <c r="N2762" i="1"/>
  <c r="L2762" i="1"/>
  <c r="K2762" i="1"/>
  <c r="M2852" i="1"/>
  <c r="L2852" i="1"/>
  <c r="K2852" i="1"/>
  <c r="K2969" i="1"/>
  <c r="L3000" i="1"/>
  <c r="K3000" i="1"/>
  <c r="M3000" i="1"/>
  <c r="R3000" i="1" s="1"/>
  <c r="N3000" i="1"/>
  <c r="K2738" i="1"/>
  <c r="N2738" i="1"/>
  <c r="M2738" i="1"/>
  <c r="P2738" i="1" s="1"/>
  <c r="L2738" i="1"/>
  <c r="N2741" i="1"/>
  <c r="M2741" i="1"/>
  <c r="P2835" i="1"/>
  <c r="N2838" i="1"/>
  <c r="M2838" i="1"/>
  <c r="R2838" i="1" s="1"/>
  <c r="N2906" i="1"/>
  <c r="M2906" i="1"/>
  <c r="P2906" i="1" s="1"/>
  <c r="K2906" i="1"/>
  <c r="L2906" i="1"/>
  <c r="L2969" i="1"/>
  <c r="M3504" i="1"/>
  <c r="L3504" i="1"/>
  <c r="N3504" i="1"/>
  <c r="K3504" i="1"/>
  <c r="R1722" i="1"/>
  <c r="P1894" i="1"/>
  <c r="P1975" i="1"/>
  <c r="P2018" i="1"/>
  <c r="R2026" i="1"/>
  <c r="R2047" i="1"/>
  <c r="P2047" i="1"/>
  <c r="P2063" i="1"/>
  <c r="M2088" i="1"/>
  <c r="R2088" i="1" s="1"/>
  <c r="N2088" i="1"/>
  <c r="L2088" i="1"/>
  <c r="P2104" i="1"/>
  <c r="L2135" i="1"/>
  <c r="M2135" i="1"/>
  <c r="K2135" i="1"/>
  <c r="P2143" i="1"/>
  <c r="M2220" i="1"/>
  <c r="R2220" i="1" s="1"/>
  <c r="N2220" i="1"/>
  <c r="N2224" i="1"/>
  <c r="L2224" i="1"/>
  <c r="K2224" i="1"/>
  <c r="L2288" i="1"/>
  <c r="N2288" i="1"/>
  <c r="N2341" i="1"/>
  <c r="L2341" i="1"/>
  <c r="M2341" i="1"/>
  <c r="P2341" i="1" s="1"/>
  <c r="K2341" i="1"/>
  <c r="N2409" i="1"/>
  <c r="L2409" i="1"/>
  <c r="R2418" i="1"/>
  <c r="P2418" i="1"/>
  <c r="L2449" i="1"/>
  <c r="P2596" i="1"/>
  <c r="P2601" i="1"/>
  <c r="R2601" i="1"/>
  <c r="P2702" i="1"/>
  <c r="R2702" i="1"/>
  <c r="R2722" i="1"/>
  <c r="P2722" i="1"/>
  <c r="K2741" i="1"/>
  <c r="N2823" i="1"/>
  <c r="L2823" i="1"/>
  <c r="M2823" i="1"/>
  <c r="R2823" i="1" s="1"/>
  <c r="K2823" i="1"/>
  <c r="K2838" i="1"/>
  <c r="R2964" i="1"/>
  <c r="P2964" i="1"/>
  <c r="M2983" i="1"/>
  <c r="K2983" i="1"/>
  <c r="N2983" i="1"/>
  <c r="L2983" i="1"/>
  <c r="N2555" i="1"/>
  <c r="M2555" i="1"/>
  <c r="R2720" i="1"/>
  <c r="L2741" i="1"/>
  <c r="M2831" i="1"/>
  <c r="P2831" i="1" s="1"/>
  <c r="L2831" i="1"/>
  <c r="K2831" i="1"/>
  <c r="N2831" i="1"/>
  <c r="R2835" i="1"/>
  <c r="L2838" i="1"/>
  <c r="P3335" i="1"/>
  <c r="R3335" i="1"/>
  <c r="N3490" i="1"/>
  <c r="L3490" i="1"/>
  <c r="M3490" i="1"/>
  <c r="P3490" i="1" s="1"/>
  <c r="K3490" i="1"/>
  <c r="N1914" i="1"/>
  <c r="L1914" i="1"/>
  <c r="K1914" i="1"/>
  <c r="P2000" i="1"/>
  <c r="P2139" i="1"/>
  <c r="K2198" i="1"/>
  <c r="M2198" i="1"/>
  <c r="R2198" i="1" s="1"/>
  <c r="L2198" i="1"/>
  <c r="R2253" i="1"/>
  <c r="P2267" i="1"/>
  <c r="R2267" i="1"/>
  <c r="R2286" i="1"/>
  <c r="P2286" i="1"/>
  <c r="M2354" i="1"/>
  <c r="L2354" i="1"/>
  <c r="N2368" i="1"/>
  <c r="M2368" i="1"/>
  <c r="P2368" i="1" s="1"/>
  <c r="M2374" i="1"/>
  <c r="R2374" i="1" s="1"/>
  <c r="N2374" i="1"/>
  <c r="L2374" i="1"/>
  <c r="K2477" i="1"/>
  <c r="L2477" i="1"/>
  <c r="N2477" i="1"/>
  <c r="M2477" i="1"/>
  <c r="P2481" i="1"/>
  <c r="R2481" i="1"/>
  <c r="L2484" i="1"/>
  <c r="N2484" i="1"/>
  <c r="K2484" i="1"/>
  <c r="P2492" i="1"/>
  <c r="K2501" i="1"/>
  <c r="K2555" i="1"/>
  <c r="K2566" i="1"/>
  <c r="N2566" i="1"/>
  <c r="M2566" i="1"/>
  <c r="P2566" i="1" s="1"/>
  <c r="N2599" i="1"/>
  <c r="M2599" i="1"/>
  <c r="K2607" i="1"/>
  <c r="N2607" i="1"/>
  <c r="M2640" i="1"/>
  <c r="K2640" i="1"/>
  <c r="N2640" i="1"/>
  <c r="L2640" i="1"/>
  <c r="M2687" i="1"/>
  <c r="L2687" i="1"/>
  <c r="K2687" i="1"/>
  <c r="P2700" i="1"/>
  <c r="P2720" i="1"/>
  <c r="R2831" i="1"/>
  <c r="M2952" i="1"/>
  <c r="L2952" i="1"/>
  <c r="K2952" i="1"/>
  <c r="M3359" i="1"/>
  <c r="L3359" i="1"/>
  <c r="N3359" i="1"/>
  <c r="K3359" i="1"/>
  <c r="P2210" i="1"/>
  <c r="P2218" i="1"/>
  <c r="N2276" i="1"/>
  <c r="K2276" i="1"/>
  <c r="L2307" i="1"/>
  <c r="K2307" i="1"/>
  <c r="N2307" i="1"/>
  <c r="K2309" i="1"/>
  <c r="M2309" i="1"/>
  <c r="L2309" i="1"/>
  <c r="L2362" i="1"/>
  <c r="M2362" i="1"/>
  <c r="R2396" i="1"/>
  <c r="R2407" i="1"/>
  <c r="P2407" i="1"/>
  <c r="R2421" i="1"/>
  <c r="P2421" i="1"/>
  <c r="P2447" i="1"/>
  <c r="L2501" i="1"/>
  <c r="L2555" i="1"/>
  <c r="R2714" i="1"/>
  <c r="P2714" i="1"/>
  <c r="R2803" i="1"/>
  <c r="P2803" i="1"/>
  <c r="R2816" i="1"/>
  <c r="P2816" i="1"/>
  <c r="N2923" i="1"/>
  <c r="M2923" i="1"/>
  <c r="K2923" i="1"/>
  <c r="R3216" i="1"/>
  <c r="P3216" i="1"/>
  <c r="L3221" i="1"/>
  <c r="M3221" i="1"/>
  <c r="P3221" i="1" s="1"/>
  <c r="K3221" i="1"/>
  <c r="N3300" i="1"/>
  <c r="L3300" i="1"/>
  <c r="K3300" i="1"/>
  <c r="P3315" i="1"/>
  <c r="R3315" i="1"/>
  <c r="L3326" i="1"/>
  <c r="K3326" i="1"/>
  <c r="N2405" i="1"/>
  <c r="M2405" i="1"/>
  <c r="P2405" i="1" s="1"/>
  <c r="K2405" i="1"/>
  <c r="K2439" i="1"/>
  <c r="L2439" i="1"/>
  <c r="N2439" i="1"/>
  <c r="R2490" i="1"/>
  <c r="P2490" i="1"/>
  <c r="N2510" i="1"/>
  <c r="M2510" i="1"/>
  <c r="L2510" i="1"/>
  <c r="K2510" i="1"/>
  <c r="K2562" i="1"/>
  <c r="N2562" i="1"/>
  <c r="R2566" i="1"/>
  <c r="M2619" i="1"/>
  <c r="P2619" i="1" s="1"/>
  <c r="K2619" i="1"/>
  <c r="N2619" i="1"/>
  <c r="L2619" i="1"/>
  <c r="N2736" i="1"/>
  <c r="M2736" i="1"/>
  <c r="R2736" i="1" s="1"/>
  <c r="L2736" i="1"/>
  <c r="K2736" i="1"/>
  <c r="R2774" i="1"/>
  <c r="P2774" i="1"/>
  <c r="L2784" i="1"/>
  <c r="N2784" i="1"/>
  <c r="M2784" i="1"/>
  <c r="R2801" i="1"/>
  <c r="P2801" i="1"/>
  <c r="L2868" i="1"/>
  <c r="N2868" i="1"/>
  <c r="K2868" i="1"/>
  <c r="M2868" i="1"/>
  <c r="P2868" i="1" s="1"/>
  <c r="N2904" i="1"/>
  <c r="M2904" i="1"/>
  <c r="P2904" i="1" s="1"/>
  <c r="L2923" i="1"/>
  <c r="L2950" i="1"/>
  <c r="N3221" i="1"/>
  <c r="M3300" i="1"/>
  <c r="P3300" i="1" s="1"/>
  <c r="M3326" i="1"/>
  <c r="P3441" i="1"/>
  <c r="R3441" i="1"/>
  <c r="L3513" i="1"/>
  <c r="N3513" i="1"/>
  <c r="K3513" i="1"/>
  <c r="R2007" i="1"/>
  <c r="P2058" i="1"/>
  <c r="R2097" i="1"/>
  <c r="P2123" i="1"/>
  <c r="R2147" i="1"/>
  <c r="P2149" i="1"/>
  <c r="P2173" i="1"/>
  <c r="P2188" i="1"/>
  <c r="P2201" i="1"/>
  <c r="N2226" i="1"/>
  <c r="K2226" i="1"/>
  <c r="L2262" i="1"/>
  <c r="N2262" i="1"/>
  <c r="P2335" i="1"/>
  <c r="M2355" i="1"/>
  <c r="R2355" i="1" s="1"/>
  <c r="N2355" i="1"/>
  <c r="P2366" i="1"/>
  <c r="N2378" i="1"/>
  <c r="L2378" i="1"/>
  <c r="P2385" i="1"/>
  <c r="P2391" i="1"/>
  <c r="R2397" i="1"/>
  <c r="N2421" i="1"/>
  <c r="L2421" i="1"/>
  <c r="K2421" i="1"/>
  <c r="R2473" i="1"/>
  <c r="K2491" i="1"/>
  <c r="M2491" i="1"/>
  <c r="R2491" i="1" s="1"/>
  <c r="L2531" i="1"/>
  <c r="K2531" i="1"/>
  <c r="N2551" i="1"/>
  <c r="M2551" i="1"/>
  <c r="R2551" i="1" s="1"/>
  <c r="L2551" i="1"/>
  <c r="M2708" i="1"/>
  <c r="P2708" i="1" s="1"/>
  <c r="L2708" i="1"/>
  <c r="P2759" i="1"/>
  <c r="R2759" i="1"/>
  <c r="N2881" i="1"/>
  <c r="M2881" i="1"/>
  <c r="K2881" i="1"/>
  <c r="L2881" i="1"/>
  <c r="M2915" i="1"/>
  <c r="N2915" i="1"/>
  <c r="L2915" i="1"/>
  <c r="M2978" i="1"/>
  <c r="N2978" i="1"/>
  <c r="P3054" i="1"/>
  <c r="R3054" i="1"/>
  <c r="M3157" i="1"/>
  <c r="R3157" i="1" s="1"/>
  <c r="L3157" i="1"/>
  <c r="K3157" i="1"/>
  <c r="L3260" i="1"/>
  <c r="N3260" i="1"/>
  <c r="M3260" i="1"/>
  <c r="P3260" i="1" s="1"/>
  <c r="K3260" i="1"/>
  <c r="P3276" i="1"/>
  <c r="P3474" i="1"/>
  <c r="M3513" i="1"/>
  <c r="P3513" i="1" s="1"/>
  <c r="R1897" i="1"/>
  <c r="K1927" i="1"/>
  <c r="R1947" i="1"/>
  <c r="P1949" i="1"/>
  <c r="R1992" i="1"/>
  <c r="P1994" i="1"/>
  <c r="K1998" i="1"/>
  <c r="K2000" i="1"/>
  <c r="P2007" i="1"/>
  <c r="P2026" i="1"/>
  <c r="K2032" i="1"/>
  <c r="K2049" i="1"/>
  <c r="K2079" i="1"/>
  <c r="P2097" i="1"/>
  <c r="K2103" i="1"/>
  <c r="K2105" i="1"/>
  <c r="K2129" i="1"/>
  <c r="P2136" i="1"/>
  <c r="P2147" i="1"/>
  <c r="K2153" i="1"/>
  <c r="K2155" i="1"/>
  <c r="P2175" i="1"/>
  <c r="K2179" i="1"/>
  <c r="P2190" i="1"/>
  <c r="K2194" i="1"/>
  <c r="P2205" i="1"/>
  <c r="L2226" i="1"/>
  <c r="L2228" i="1"/>
  <c r="K2243" i="1"/>
  <c r="K2262" i="1"/>
  <c r="L2277" i="1"/>
  <c r="M2277" i="1"/>
  <c r="K2292" i="1"/>
  <c r="K2311" i="1"/>
  <c r="P2337" i="1"/>
  <c r="P2349" i="1"/>
  <c r="K2355" i="1"/>
  <c r="P2364" i="1"/>
  <c r="K2378" i="1"/>
  <c r="P2387" i="1"/>
  <c r="M2406" i="1"/>
  <c r="N2406" i="1"/>
  <c r="M2410" i="1"/>
  <c r="R2410" i="1" s="1"/>
  <c r="K2410" i="1"/>
  <c r="K2467" i="1"/>
  <c r="N2467" i="1"/>
  <c r="N2595" i="1"/>
  <c r="M2595" i="1"/>
  <c r="L2595" i="1"/>
  <c r="R2607" i="1"/>
  <c r="P2607" i="1"/>
  <c r="R2710" i="1"/>
  <c r="M2731" i="1"/>
  <c r="R2731" i="1" s="1"/>
  <c r="K2731" i="1"/>
  <c r="M2757" i="1"/>
  <c r="R2757" i="1" s="1"/>
  <c r="K2757" i="1"/>
  <c r="N2757" i="1"/>
  <c r="N2769" i="1"/>
  <c r="M2769" i="1"/>
  <c r="L2769" i="1"/>
  <c r="K2769" i="1"/>
  <c r="M2788" i="1"/>
  <c r="P2788" i="1" s="1"/>
  <c r="L2788" i="1"/>
  <c r="P2790" i="1"/>
  <c r="N2829" i="1"/>
  <c r="M2829" i="1"/>
  <c r="M2903" i="1"/>
  <c r="K2903" i="1"/>
  <c r="N2903" i="1"/>
  <c r="L2903" i="1"/>
  <c r="K2913" i="1"/>
  <c r="N2913" i="1"/>
  <c r="N2971" i="1"/>
  <c r="L2971" i="1"/>
  <c r="M3141" i="1"/>
  <c r="L3141" i="1"/>
  <c r="N3141" i="1"/>
  <c r="K3141" i="1"/>
  <c r="N3149" i="1"/>
  <c r="M3149" i="1"/>
  <c r="R3149" i="1" s="1"/>
  <c r="K3149" i="1"/>
  <c r="P3159" i="1"/>
  <c r="R3159" i="1"/>
  <c r="P3444" i="1"/>
  <c r="R3444" i="1"/>
  <c r="P3459" i="1"/>
  <c r="R3459" i="1"/>
  <c r="R1862" i="1"/>
  <c r="R1899" i="1"/>
  <c r="L1903" i="1"/>
  <c r="M1905" i="1"/>
  <c r="P1914" i="1"/>
  <c r="L1929" i="1"/>
  <c r="P1938" i="1"/>
  <c r="R1949" i="1"/>
  <c r="L1953" i="1"/>
  <c r="M1955" i="1"/>
  <c r="P1964" i="1"/>
  <c r="L1983" i="1"/>
  <c r="M1985" i="1"/>
  <c r="R1994" i="1"/>
  <c r="N1998" i="1"/>
  <c r="N2000" i="1"/>
  <c r="L2017" i="1"/>
  <c r="L2034" i="1"/>
  <c r="R2043" i="1"/>
  <c r="M2049" i="1"/>
  <c r="P2049" i="1" s="1"/>
  <c r="P2064" i="1"/>
  <c r="M2079" i="1"/>
  <c r="P2079" i="1" s="1"/>
  <c r="L2092" i="1"/>
  <c r="N2103" i="1"/>
  <c r="N2105" i="1"/>
  <c r="M2129" i="1"/>
  <c r="L2142" i="1"/>
  <c r="N2153" i="1"/>
  <c r="N2155" i="1"/>
  <c r="M2179" i="1"/>
  <c r="P2179" i="1" s="1"/>
  <c r="N2196" i="1"/>
  <c r="L2196" i="1"/>
  <c r="M2215" i="1"/>
  <c r="R2215" i="1" s="1"/>
  <c r="K2215" i="1"/>
  <c r="N2228" i="1"/>
  <c r="L2230" i="1"/>
  <c r="M2232" i="1"/>
  <c r="M2243" i="1"/>
  <c r="R2243" i="1" s="1"/>
  <c r="P2260" i="1"/>
  <c r="L2275" i="1"/>
  <c r="N2277" i="1"/>
  <c r="P2290" i="1"/>
  <c r="N2292" i="1"/>
  <c r="P2305" i="1"/>
  <c r="R2305" i="1"/>
  <c r="L2313" i="1"/>
  <c r="L2324" i="1"/>
  <c r="R2370" i="1"/>
  <c r="P2376" i="1"/>
  <c r="L2382" i="1"/>
  <c r="N2382" i="1"/>
  <c r="L2406" i="1"/>
  <c r="N2410" i="1"/>
  <c r="R2414" i="1"/>
  <c r="L2419" i="1"/>
  <c r="K2419" i="1"/>
  <c r="N2419" i="1"/>
  <c r="M2419" i="1"/>
  <c r="P2419" i="1" s="1"/>
  <c r="K2432" i="1"/>
  <c r="N2432" i="1"/>
  <c r="L2432" i="1"/>
  <c r="M2442" i="1"/>
  <c r="P2442" i="1" s="1"/>
  <c r="M2446" i="1"/>
  <c r="P2446" i="1" s="1"/>
  <c r="L2448" i="1"/>
  <c r="M2467" i="1"/>
  <c r="R2469" i="1"/>
  <c r="P2476" i="1"/>
  <c r="R2489" i="1"/>
  <c r="P2489" i="1"/>
  <c r="R2508" i="1"/>
  <c r="N2517" i="1"/>
  <c r="P2546" i="1"/>
  <c r="L2584" i="1"/>
  <c r="K2584" i="1"/>
  <c r="M2584" i="1"/>
  <c r="N2588" i="1"/>
  <c r="N2731" i="1"/>
  <c r="N2739" i="1"/>
  <c r="M2739" i="1"/>
  <c r="R2739" i="1" s="1"/>
  <c r="L2739" i="1"/>
  <c r="R2766" i="1"/>
  <c r="N2788" i="1"/>
  <c r="R2790" i="1"/>
  <c r="L2829" i="1"/>
  <c r="M2913" i="1"/>
  <c r="M2937" i="1"/>
  <c r="L2937" i="1"/>
  <c r="N2937" i="1"/>
  <c r="M2971" i="1"/>
  <c r="N3044" i="1"/>
  <c r="M3044" i="1"/>
  <c r="P3044" i="1" s="1"/>
  <c r="L2463" i="1"/>
  <c r="K2463" i="1"/>
  <c r="P2483" i="1"/>
  <c r="R2504" i="1"/>
  <c r="P2517" i="1"/>
  <c r="R2517" i="1"/>
  <c r="P2529" i="1"/>
  <c r="R2529" i="1"/>
  <c r="P2554" i="1"/>
  <c r="R2588" i="1"/>
  <c r="P2612" i="1"/>
  <c r="L2661" i="1"/>
  <c r="N2661" i="1"/>
  <c r="M2661" i="1"/>
  <c r="K2661" i="1"/>
  <c r="P2674" i="1"/>
  <c r="R2695" i="1"/>
  <c r="P2695" i="1"/>
  <c r="P2829" i="1"/>
  <c r="R2829" i="1"/>
  <c r="M2832" i="1"/>
  <c r="L2832" i="1"/>
  <c r="K2832" i="1"/>
  <c r="P3015" i="1"/>
  <c r="R3015" i="1"/>
  <c r="R1927" i="1"/>
  <c r="P1929" i="1"/>
  <c r="P1953" i="1"/>
  <c r="P1983" i="1"/>
  <c r="R2032" i="1"/>
  <c r="P2034" i="1"/>
  <c r="N2296" i="1"/>
  <c r="L2296" i="1"/>
  <c r="R2311" i="1"/>
  <c r="M2315" i="1"/>
  <c r="R2315" i="1" s="1"/>
  <c r="K2315" i="1"/>
  <c r="M2361" i="1"/>
  <c r="L2361" i="1"/>
  <c r="M2404" i="1"/>
  <c r="R2404" i="1" s="1"/>
  <c r="L2404" i="1"/>
  <c r="M2428" i="1"/>
  <c r="P2428" i="1" s="1"/>
  <c r="L2428" i="1"/>
  <c r="K2428" i="1"/>
  <c r="P2432" i="1"/>
  <c r="M2463" i="1"/>
  <c r="P2463" i="1" s="1"/>
  <c r="M2474" i="1"/>
  <c r="L2474" i="1"/>
  <c r="K2474" i="1"/>
  <c r="P2487" i="1"/>
  <c r="P2506" i="1"/>
  <c r="R2506" i="1"/>
  <c r="K2529" i="1"/>
  <c r="R2546" i="1"/>
  <c r="K2549" i="1"/>
  <c r="M2549" i="1"/>
  <c r="R2549" i="1" s="1"/>
  <c r="L2549" i="1"/>
  <c r="N2549" i="1"/>
  <c r="R2619" i="1"/>
  <c r="L2706" i="1"/>
  <c r="N2724" i="1"/>
  <c r="M2724" i="1"/>
  <c r="R2724" i="1" s="1"/>
  <c r="R2726" i="1"/>
  <c r="M2729" i="1"/>
  <c r="R2729" i="1" s="1"/>
  <c r="K2729" i="1"/>
  <c r="P2731" i="1"/>
  <c r="R2750" i="1"/>
  <c r="N2832" i="1"/>
  <c r="M2925" i="1"/>
  <c r="L2925" i="1"/>
  <c r="N2925" i="1"/>
  <c r="R2961" i="1"/>
  <c r="P2961" i="1"/>
  <c r="L3044" i="1"/>
  <c r="M3147" i="1"/>
  <c r="R3147" i="1" s="1"/>
  <c r="L3147" i="1"/>
  <c r="K3147" i="1"/>
  <c r="N3147" i="1"/>
  <c r="K3155" i="1"/>
  <c r="N3155" i="1"/>
  <c r="M3155" i="1"/>
  <c r="R3155" i="1" s="1"/>
  <c r="L3155" i="1"/>
  <c r="L3241" i="1"/>
  <c r="K3241" i="1"/>
  <c r="M3241" i="1"/>
  <c r="R3241" i="1" s="1"/>
  <c r="R2017" i="1"/>
  <c r="P2019" i="1"/>
  <c r="P2118" i="1"/>
  <c r="P2144" i="1"/>
  <c r="P2168" i="1"/>
  <c r="L2202" i="1"/>
  <c r="M2202" i="1"/>
  <c r="R2202" i="1" s="1"/>
  <c r="P2215" i="1"/>
  <c r="P2279" i="1"/>
  <c r="M2334" i="1"/>
  <c r="P2334" i="1" s="1"/>
  <c r="K2334" i="1"/>
  <c r="K2338" i="1"/>
  <c r="N2338" i="1"/>
  <c r="L2392" i="1"/>
  <c r="N2392" i="1"/>
  <c r="L2394" i="1"/>
  <c r="M2394" i="1"/>
  <c r="M2398" i="1"/>
  <c r="K2398" i="1"/>
  <c r="N2463" i="1"/>
  <c r="N2511" i="1"/>
  <c r="M2511" i="1"/>
  <c r="R2511" i="1" s="1"/>
  <c r="K2511" i="1"/>
  <c r="L2529" i="1"/>
  <c r="P2549" i="1"/>
  <c r="L2633" i="1"/>
  <c r="N2633" i="1"/>
  <c r="K2633" i="1"/>
  <c r="M2633" i="1"/>
  <c r="M2652" i="1"/>
  <c r="P2652" i="1" s="1"/>
  <c r="N2652" i="1"/>
  <c r="L2652" i="1"/>
  <c r="M2670" i="1"/>
  <c r="K2670" i="1"/>
  <c r="R2674" i="1"/>
  <c r="R2681" i="1"/>
  <c r="R2704" i="1"/>
  <c r="M2706" i="1"/>
  <c r="K2724" i="1"/>
  <c r="L2729" i="1"/>
  <c r="M2760" i="1"/>
  <c r="R2760" i="1" s="1"/>
  <c r="N2760" i="1"/>
  <c r="L2760" i="1"/>
  <c r="N2786" i="1"/>
  <c r="M2786" i="1"/>
  <c r="K2911" i="1"/>
  <c r="N2911" i="1"/>
  <c r="M2911" i="1"/>
  <c r="P2911" i="1" s="1"/>
  <c r="L2911" i="1"/>
  <c r="K2925" i="1"/>
  <c r="K2976" i="1"/>
  <c r="M3123" i="1"/>
  <c r="N3123" i="1"/>
  <c r="L3123" i="1"/>
  <c r="M3233" i="1"/>
  <c r="L3233" i="1"/>
  <c r="N3233" i="1"/>
  <c r="K3233" i="1"/>
  <c r="P2275" i="1"/>
  <c r="P2325" i="1"/>
  <c r="P2390" i="1"/>
  <c r="R2452" i="1"/>
  <c r="R2527" i="1"/>
  <c r="P2527" i="1"/>
  <c r="K2557" i="1"/>
  <c r="M2557" i="1"/>
  <c r="P2611" i="1"/>
  <c r="R2613" i="1"/>
  <c r="N2624" i="1"/>
  <c r="K2624" i="1"/>
  <c r="N2673" i="1"/>
  <c r="M2673" i="1"/>
  <c r="P2673" i="1" s="1"/>
  <c r="L2673" i="1"/>
  <c r="N2690" i="1"/>
  <c r="M2690" i="1"/>
  <c r="P2690" i="1" s="1"/>
  <c r="L2690" i="1"/>
  <c r="R2694" i="1"/>
  <c r="P2694" i="1"/>
  <c r="L2725" i="1"/>
  <c r="K2725" i="1"/>
  <c r="L2789" i="1"/>
  <c r="N2789" i="1"/>
  <c r="K2789" i="1"/>
  <c r="M2789" i="1"/>
  <c r="P2789" i="1" s="1"/>
  <c r="M2802" i="1"/>
  <c r="L2802" i="1"/>
  <c r="P2870" i="1"/>
  <c r="R2870" i="1"/>
  <c r="R2946" i="1"/>
  <c r="P2946" i="1"/>
  <c r="R2976" i="1"/>
  <c r="P2976" i="1"/>
  <c r="N3070" i="1"/>
  <c r="M3070" i="1"/>
  <c r="P3070" i="1" s="1"/>
  <c r="L3070" i="1"/>
  <c r="R3377" i="1"/>
  <c r="P3377" i="1"/>
  <c r="R3425" i="1"/>
  <c r="P3425" i="1"/>
  <c r="M3884" i="1"/>
  <c r="P3884" i="1" s="1"/>
  <c r="L3884" i="1"/>
  <c r="N3884" i="1"/>
  <c r="K3884" i="1"/>
  <c r="L2468" i="1"/>
  <c r="M2468" i="1"/>
  <c r="K2468" i="1"/>
  <c r="L2498" i="1"/>
  <c r="M2498" i="1"/>
  <c r="R2498" i="1" s="1"/>
  <c r="N2504" i="1"/>
  <c r="M2504" i="1"/>
  <c r="P2504" i="1" s="1"/>
  <c r="K2504" i="1"/>
  <c r="N2545" i="1"/>
  <c r="L2545" i="1"/>
  <c r="N2575" i="1"/>
  <c r="K2575" i="1"/>
  <c r="K2622" i="1"/>
  <c r="N2622" i="1"/>
  <c r="M2669" i="1"/>
  <c r="P2669" i="1" s="1"/>
  <c r="L2669" i="1"/>
  <c r="K2669" i="1"/>
  <c r="M2732" i="1"/>
  <c r="R2732" i="1" s="1"/>
  <c r="N2732" i="1"/>
  <c r="N2734" i="1"/>
  <c r="M2734" i="1"/>
  <c r="L2734" i="1"/>
  <c r="K2734" i="1"/>
  <c r="R2789" i="1"/>
  <c r="R2806" i="1"/>
  <c r="P2810" i="1"/>
  <c r="R2827" i="1"/>
  <c r="R2834" i="1"/>
  <c r="M2862" i="1"/>
  <c r="L2862" i="1"/>
  <c r="K2862" i="1"/>
  <c r="M2998" i="1"/>
  <c r="N2998" i="1"/>
  <c r="K2998" i="1"/>
  <c r="N3021" i="1"/>
  <c r="M3021" i="1"/>
  <c r="P3055" i="1"/>
  <c r="R3055" i="1"/>
  <c r="M3077" i="1"/>
  <c r="L3077" i="1"/>
  <c r="R3096" i="1"/>
  <c r="P3096" i="1"/>
  <c r="M3116" i="1"/>
  <c r="L3116" i="1"/>
  <c r="N3145" i="1"/>
  <c r="M3145" i="1"/>
  <c r="R3145" i="1" s="1"/>
  <c r="K3145" i="1"/>
  <c r="P3195" i="1"/>
  <c r="N3254" i="1"/>
  <c r="L3254" i="1"/>
  <c r="K3254" i="1"/>
  <c r="K3269" i="1"/>
  <c r="N3269" i="1"/>
  <c r="L3286" i="1"/>
  <c r="K3286" i="1"/>
  <c r="N3286" i="1"/>
  <c r="N3375" i="1"/>
  <c r="M3375" i="1"/>
  <c r="P3392" i="1"/>
  <c r="R3863" i="1"/>
  <c r="P3863" i="1"/>
  <c r="M2222" i="1"/>
  <c r="P2270" i="1"/>
  <c r="M2272" i="1"/>
  <c r="P2272" i="1" s="1"/>
  <c r="R2275" i="1"/>
  <c r="M2322" i="1"/>
  <c r="P2322" i="1" s="1"/>
  <c r="R2325" i="1"/>
  <c r="L2343" i="1"/>
  <c r="M2350" i="1"/>
  <c r="R2350" i="1" s="1"/>
  <c r="R2390" i="1"/>
  <c r="L2443" i="1"/>
  <c r="M2460" i="1"/>
  <c r="M2462" i="1"/>
  <c r="P2462" i="1" s="1"/>
  <c r="N2468" i="1"/>
  <c r="M2470" i="1"/>
  <c r="L2472" i="1"/>
  <c r="L2492" i="1"/>
  <c r="K2498" i="1"/>
  <c r="K2502" i="1"/>
  <c r="M2502" i="1"/>
  <c r="L2504" i="1"/>
  <c r="K2508" i="1"/>
  <c r="K2512" i="1"/>
  <c r="M2512" i="1"/>
  <c r="K2545" i="1"/>
  <c r="L2563" i="1"/>
  <c r="K2563" i="1"/>
  <c r="N2563" i="1"/>
  <c r="L2573" i="1"/>
  <c r="N2573" i="1"/>
  <c r="L2575" i="1"/>
  <c r="K2577" i="1"/>
  <c r="L2577" i="1"/>
  <c r="L2587" i="1"/>
  <c r="L2622" i="1"/>
  <c r="N2630" i="1"/>
  <c r="M2630" i="1"/>
  <c r="L2630" i="1"/>
  <c r="M2667" i="1"/>
  <c r="N2667" i="1"/>
  <c r="K2667" i="1"/>
  <c r="N2669" i="1"/>
  <c r="K2723" i="1"/>
  <c r="K2732" i="1"/>
  <c r="R2745" i="1"/>
  <c r="P2745" i="1"/>
  <c r="M2782" i="1"/>
  <c r="L2782" i="1"/>
  <c r="K2782" i="1"/>
  <c r="N2782" i="1"/>
  <c r="P2806" i="1"/>
  <c r="P2823" i="1"/>
  <c r="P2827" i="1"/>
  <c r="M2830" i="1"/>
  <c r="R2830" i="1" s="1"/>
  <c r="N2830" i="1"/>
  <c r="K2830" i="1"/>
  <c r="N2862" i="1"/>
  <c r="M2933" i="1"/>
  <c r="P2933" i="1" s="1"/>
  <c r="K2933" i="1"/>
  <c r="K2935" i="1"/>
  <c r="R2944" i="1"/>
  <c r="P2944" i="1"/>
  <c r="L2998" i="1"/>
  <c r="L3014" i="1"/>
  <c r="K3014" i="1"/>
  <c r="K3021" i="1"/>
  <c r="P3040" i="1"/>
  <c r="R3040" i="1"/>
  <c r="M3053" i="1"/>
  <c r="N3053" i="1"/>
  <c r="K3053" i="1"/>
  <c r="L3053" i="1"/>
  <c r="M3068" i="1"/>
  <c r="P3068" i="1" s="1"/>
  <c r="N3068" i="1"/>
  <c r="K3077" i="1"/>
  <c r="K3116" i="1"/>
  <c r="M3137" i="1"/>
  <c r="L3137" i="1"/>
  <c r="K3137" i="1"/>
  <c r="N3137" i="1"/>
  <c r="L3145" i="1"/>
  <c r="L3237" i="1"/>
  <c r="K3237" i="1"/>
  <c r="N3237" i="1"/>
  <c r="M3237" i="1"/>
  <c r="M3254" i="1"/>
  <c r="R3254" i="1" s="1"/>
  <c r="L3269" i="1"/>
  <c r="L3274" i="1"/>
  <c r="M3274" i="1"/>
  <c r="R3274" i="1" s="1"/>
  <c r="K3274" i="1"/>
  <c r="N3274" i="1"/>
  <c r="M3286" i="1"/>
  <c r="K3375" i="1"/>
  <c r="L3498" i="1"/>
  <c r="K3498" i="1"/>
  <c r="N3498" i="1"/>
  <c r="M3498" i="1"/>
  <c r="P3498" i="1" s="1"/>
  <c r="M2545" i="1"/>
  <c r="M2561" i="1"/>
  <c r="P2561" i="1" s="1"/>
  <c r="N2561" i="1"/>
  <c r="M2575" i="1"/>
  <c r="N2581" i="1"/>
  <c r="M2581" i="1"/>
  <c r="R2581" i="1" s="1"/>
  <c r="L2581" i="1"/>
  <c r="K2581" i="1"/>
  <c r="M2587" i="1"/>
  <c r="P2587" i="1" s="1"/>
  <c r="M2622" i="1"/>
  <c r="P2622" i="1" s="1"/>
  <c r="M2657" i="1"/>
  <c r="N2657" i="1"/>
  <c r="L2686" i="1"/>
  <c r="K2686" i="1"/>
  <c r="L2723" i="1"/>
  <c r="R2725" i="1"/>
  <c r="P2725" i="1"/>
  <c r="L2732" i="1"/>
  <c r="P2739" i="1"/>
  <c r="N2778" i="1"/>
  <c r="K2778" i="1"/>
  <c r="R2810" i="1"/>
  <c r="N2855" i="1"/>
  <c r="M2855" i="1"/>
  <c r="R2855" i="1" s="1"/>
  <c r="L2855" i="1"/>
  <c r="K2855" i="1"/>
  <c r="K2875" i="1"/>
  <c r="N2875" i="1"/>
  <c r="L2875" i="1"/>
  <c r="M2877" i="1"/>
  <c r="P2877" i="1" s="1"/>
  <c r="L2877" i="1"/>
  <c r="N2877" i="1"/>
  <c r="K2877" i="1"/>
  <c r="R2904" i="1"/>
  <c r="L2935" i="1"/>
  <c r="N2991" i="1"/>
  <c r="L2991" i="1"/>
  <c r="K2991" i="1"/>
  <c r="R2995" i="1"/>
  <c r="M3005" i="1"/>
  <c r="R3005" i="1" s="1"/>
  <c r="L3005" i="1"/>
  <c r="K3005" i="1"/>
  <c r="N3005" i="1"/>
  <c r="R3016" i="1"/>
  <c r="P3016" i="1"/>
  <c r="L3021" i="1"/>
  <c r="M3073" i="1"/>
  <c r="R3073" i="1" s="1"/>
  <c r="L3073" i="1"/>
  <c r="K3073" i="1"/>
  <c r="N3077" i="1"/>
  <c r="N3116" i="1"/>
  <c r="R3190" i="1"/>
  <c r="P3190" i="1"/>
  <c r="R3195" i="1"/>
  <c r="M3269" i="1"/>
  <c r="R3269" i="1" s="1"/>
  <c r="L3375" i="1"/>
  <c r="L3433" i="1"/>
  <c r="N3433" i="1"/>
  <c r="M3433" i="1"/>
  <c r="K3433" i="1"/>
  <c r="P2541" i="1"/>
  <c r="R2541" i="1"/>
  <c r="R2543" i="1"/>
  <c r="P2543" i="1"/>
  <c r="K2602" i="1"/>
  <c r="M2602" i="1"/>
  <c r="P2602" i="1" s="1"/>
  <c r="P2636" i="1"/>
  <c r="M2647" i="1"/>
  <c r="K2647" i="1"/>
  <c r="L2647" i="1"/>
  <c r="K2680" i="1"/>
  <c r="L2680" i="1"/>
  <c r="N2713" i="1"/>
  <c r="M2713" i="1"/>
  <c r="R2713" i="1" s="1"/>
  <c r="L2713" i="1"/>
  <c r="M2723" i="1"/>
  <c r="M2730" i="1"/>
  <c r="P2730" i="1" s="1"/>
  <c r="L2730" i="1"/>
  <c r="N2780" i="1"/>
  <c r="K2780" i="1"/>
  <c r="P2800" i="1"/>
  <c r="R2800" i="1"/>
  <c r="P2850" i="1"/>
  <c r="R2850" i="1"/>
  <c r="M2902" i="1"/>
  <c r="R2902" i="1" s="1"/>
  <c r="L2902" i="1"/>
  <c r="N2902" i="1"/>
  <c r="M2935" i="1"/>
  <c r="R2984" i="1"/>
  <c r="P2984" i="1"/>
  <c r="M3038" i="1"/>
  <c r="N3038" i="1"/>
  <c r="N3104" i="1"/>
  <c r="M3104" i="1"/>
  <c r="R3104" i="1" s="1"/>
  <c r="L3104" i="1"/>
  <c r="K3104" i="1"/>
  <c r="M3107" i="1"/>
  <c r="P3107" i="1" s="1"/>
  <c r="L3107" i="1"/>
  <c r="P3116" i="1"/>
  <c r="R3116" i="1"/>
  <c r="N3119" i="1"/>
  <c r="L3119" i="1"/>
  <c r="K3119" i="1"/>
  <c r="M3119" i="1"/>
  <c r="R3119" i="1" s="1"/>
  <c r="P3180" i="1"/>
  <c r="N3207" i="1"/>
  <c r="L3207" i="1"/>
  <c r="K3207" i="1"/>
  <c r="P3231" i="1"/>
  <c r="R3231" i="1"/>
  <c r="N3264" i="1"/>
  <c r="M3264" i="1"/>
  <c r="R3264" i="1" s="1"/>
  <c r="L3264" i="1"/>
  <c r="K3264" i="1"/>
  <c r="M3267" i="1"/>
  <c r="L3267" i="1"/>
  <c r="K3267" i="1"/>
  <c r="N3267" i="1"/>
  <c r="R3834" i="1"/>
  <c r="K2520" i="1"/>
  <c r="K2532" i="1"/>
  <c r="L2532" i="1"/>
  <c r="R2573" i="1"/>
  <c r="L2602" i="1"/>
  <c r="L2604" i="1"/>
  <c r="L2608" i="1"/>
  <c r="N2608" i="1"/>
  <c r="P2626" i="1"/>
  <c r="R2626" i="1"/>
  <c r="N2647" i="1"/>
  <c r="K2651" i="1"/>
  <c r="P2659" i="1"/>
  <c r="M2680" i="1"/>
  <c r="K2699" i="1"/>
  <c r="L2699" i="1"/>
  <c r="M2709" i="1"/>
  <c r="P2709" i="1" s="1"/>
  <c r="N2709" i="1"/>
  <c r="K2709" i="1"/>
  <c r="K2713" i="1"/>
  <c r="K2730" i="1"/>
  <c r="M2754" i="1"/>
  <c r="L2754" i="1"/>
  <c r="R2758" i="1"/>
  <c r="P2758" i="1"/>
  <c r="N2765" i="1"/>
  <c r="M2765" i="1"/>
  <c r="R2765" i="1" s="1"/>
  <c r="L2765" i="1"/>
  <c r="K2765" i="1"/>
  <c r="L2780" i="1"/>
  <c r="N2853" i="1"/>
  <c r="M2853" i="1"/>
  <c r="K2853" i="1"/>
  <c r="N2893" i="1"/>
  <c r="M2893" i="1"/>
  <c r="P2893" i="1" s="1"/>
  <c r="K2902" i="1"/>
  <c r="M2931" i="1"/>
  <c r="K2931" i="1"/>
  <c r="R2933" i="1"/>
  <c r="R2951" i="1"/>
  <c r="P2951" i="1"/>
  <c r="R3014" i="1"/>
  <c r="K3019" i="1"/>
  <c r="K3038" i="1"/>
  <c r="K3107" i="1"/>
  <c r="P3168" i="1"/>
  <c r="M3207" i="1"/>
  <c r="R3207" i="1" s="1"/>
  <c r="N3210" i="1"/>
  <c r="M3210" i="1"/>
  <c r="R3210" i="1" s="1"/>
  <c r="L3210" i="1"/>
  <c r="K3210" i="1"/>
  <c r="P2508" i="1"/>
  <c r="K2518" i="1"/>
  <c r="L2520" i="1"/>
  <c r="K2530" i="1"/>
  <c r="M2532" i="1"/>
  <c r="N2602" i="1"/>
  <c r="M2604" i="1"/>
  <c r="P2604" i="1" s="1"/>
  <c r="N2678" i="1"/>
  <c r="L2678" i="1"/>
  <c r="M2678" i="1"/>
  <c r="M2682" i="1"/>
  <c r="P2682" i="1" s="1"/>
  <c r="K2682" i="1"/>
  <c r="N2684" i="1"/>
  <c r="M2684" i="1"/>
  <c r="M2938" i="1"/>
  <c r="R2938" i="1" s="1"/>
  <c r="N2938" i="1"/>
  <c r="L2938" i="1"/>
  <c r="N2954" i="1"/>
  <c r="L2954" i="1"/>
  <c r="M2963" i="1"/>
  <c r="P2963" i="1" s="1"/>
  <c r="N2963" i="1"/>
  <c r="R2967" i="1"/>
  <c r="P2967" i="1"/>
  <c r="N2970" i="1"/>
  <c r="L2970" i="1"/>
  <c r="K2970" i="1"/>
  <c r="M2970" i="1"/>
  <c r="M2982" i="1"/>
  <c r="R2982" i="1" s="1"/>
  <c r="L2982" i="1"/>
  <c r="N3029" i="1"/>
  <c r="L3029" i="1"/>
  <c r="K3029" i="1"/>
  <c r="M3043" i="1"/>
  <c r="P3043" i="1" s="1"/>
  <c r="N3043" i="1"/>
  <c r="L3043" i="1"/>
  <c r="P3075" i="1"/>
  <c r="R3075" i="1"/>
  <c r="N3272" i="1"/>
  <c r="L3272" i="1"/>
  <c r="K3272" i="1"/>
  <c r="P2380" i="1"/>
  <c r="P2400" i="1"/>
  <c r="M2518" i="1"/>
  <c r="R2518" i="1" s="1"/>
  <c r="N2520" i="1"/>
  <c r="K2526" i="1"/>
  <c r="L2530" i="1"/>
  <c r="N2532" i="1"/>
  <c r="R2589" i="1"/>
  <c r="L2598" i="1"/>
  <c r="M2598" i="1"/>
  <c r="P2598" i="1" s="1"/>
  <c r="L2600" i="1"/>
  <c r="N2604" i="1"/>
  <c r="L2606" i="1"/>
  <c r="M2608" i="1"/>
  <c r="R2608" i="1" s="1"/>
  <c r="M2618" i="1"/>
  <c r="R2618" i="1" s="1"/>
  <c r="N2641" i="1"/>
  <c r="M2641" i="1"/>
  <c r="P2641" i="1" s="1"/>
  <c r="L2641" i="1"/>
  <c r="K2641" i="1"/>
  <c r="R2643" i="1"/>
  <c r="M2651" i="1"/>
  <c r="R2651" i="1" s="1"/>
  <c r="R2653" i="1"/>
  <c r="K2678" i="1"/>
  <c r="L2682" i="1"/>
  <c r="K2684" i="1"/>
  <c r="L2695" i="1"/>
  <c r="N2699" i="1"/>
  <c r="M2707" i="1"/>
  <c r="L2707" i="1"/>
  <c r="P2721" i="1"/>
  <c r="K2728" i="1"/>
  <c r="N2735" i="1"/>
  <c r="M2735" i="1"/>
  <c r="R2735" i="1" s="1"/>
  <c r="K2752" i="1"/>
  <c r="N2754" i="1"/>
  <c r="R2756" i="1"/>
  <c r="M2761" i="1"/>
  <c r="P2761" i="1" s="1"/>
  <c r="L2761" i="1"/>
  <c r="K2761" i="1"/>
  <c r="N2761" i="1"/>
  <c r="P2778" i="1"/>
  <c r="P2780" i="1"/>
  <c r="N2813" i="1"/>
  <c r="K2813" i="1"/>
  <c r="P2821" i="1"/>
  <c r="L2871" i="1"/>
  <c r="L2893" i="1"/>
  <c r="L2900" i="1"/>
  <c r="L2905" i="1"/>
  <c r="K2905" i="1"/>
  <c r="N2905" i="1"/>
  <c r="N2931" i="1"/>
  <c r="K2938" i="1"/>
  <c r="P2940" i="1"/>
  <c r="R2940" i="1"/>
  <c r="N2945" i="1"/>
  <c r="L2945" i="1"/>
  <c r="K2945" i="1"/>
  <c r="R2949" i="1"/>
  <c r="P2949" i="1"/>
  <c r="K2954" i="1"/>
  <c r="K2963" i="1"/>
  <c r="K2982" i="1"/>
  <c r="N2996" i="1"/>
  <c r="M2996" i="1"/>
  <c r="M3019" i="1"/>
  <c r="M3029" i="1"/>
  <c r="P3038" i="1"/>
  <c r="R3038" i="1"/>
  <c r="K3043" i="1"/>
  <c r="M3051" i="1"/>
  <c r="N3051" i="1"/>
  <c r="L3051" i="1"/>
  <c r="K3051" i="1"/>
  <c r="N3066" i="1"/>
  <c r="L3066" i="1"/>
  <c r="L3176" i="1"/>
  <c r="N3176" i="1"/>
  <c r="M3176" i="1"/>
  <c r="P3176" i="1" s="1"/>
  <c r="R3183" i="1"/>
  <c r="P3183" i="1"/>
  <c r="M3272" i="1"/>
  <c r="L3355" i="1"/>
  <c r="K3355" i="1"/>
  <c r="K3803" i="1"/>
  <c r="N3803" i="1"/>
  <c r="L3803" i="1"/>
  <c r="P2345" i="1"/>
  <c r="N2518" i="1"/>
  <c r="M2526" i="1"/>
  <c r="R2526" i="1" s="1"/>
  <c r="M2530" i="1"/>
  <c r="L2538" i="1"/>
  <c r="N2538" i="1"/>
  <c r="K2538" i="1"/>
  <c r="N2554" i="1"/>
  <c r="M2554" i="1"/>
  <c r="R2554" i="1" s="1"/>
  <c r="R2569" i="1"/>
  <c r="M2600" i="1"/>
  <c r="N2618" i="1"/>
  <c r="P2649" i="1"/>
  <c r="N2674" i="1"/>
  <c r="M2674" i="1"/>
  <c r="N2682" i="1"/>
  <c r="L2684" i="1"/>
  <c r="M2691" i="1"/>
  <c r="R2691" i="1" s="1"/>
  <c r="L2691" i="1"/>
  <c r="N2695" i="1"/>
  <c r="R2699" i="1"/>
  <c r="L2728" i="1"/>
  <c r="R2737" i="1"/>
  <c r="L2752" i="1"/>
  <c r="R2761" i="1"/>
  <c r="P2763" i="1"/>
  <c r="M2817" i="1"/>
  <c r="R2817" i="1" s="1"/>
  <c r="L2817" i="1"/>
  <c r="N2817" i="1"/>
  <c r="R2860" i="1"/>
  <c r="N2871" i="1"/>
  <c r="P2873" i="1"/>
  <c r="M2900" i="1"/>
  <c r="R2900" i="1" s="1"/>
  <c r="P2920" i="1"/>
  <c r="N2929" i="1"/>
  <c r="M2929" i="1"/>
  <c r="R2929" i="1" s="1"/>
  <c r="M2954" i="1"/>
  <c r="R2954" i="1" s="1"/>
  <c r="L2963" i="1"/>
  <c r="N2982" i="1"/>
  <c r="M3017" i="1"/>
  <c r="L3017" i="1"/>
  <c r="N3017" i="1"/>
  <c r="P3029" i="1"/>
  <c r="R3029" i="1"/>
  <c r="M3092" i="1"/>
  <c r="R3092" i="1" s="1"/>
  <c r="L3092" i="1"/>
  <c r="N3092" i="1"/>
  <c r="K3092" i="1"/>
  <c r="N3161" i="1"/>
  <c r="M3161" i="1"/>
  <c r="P3161" i="1" s="1"/>
  <c r="L3235" i="1"/>
  <c r="K3235" i="1"/>
  <c r="N3235" i="1"/>
  <c r="R3240" i="1"/>
  <c r="P3240" i="1"/>
  <c r="P3803" i="1"/>
  <c r="R3803" i="1"/>
  <c r="K2929" i="1"/>
  <c r="M2943" i="1"/>
  <c r="P2943" i="1" s="1"/>
  <c r="N2943" i="1"/>
  <c r="K2943" i="1"/>
  <c r="P2945" i="1"/>
  <c r="K2961" i="1"/>
  <c r="P2965" i="1"/>
  <c r="R2965" i="1"/>
  <c r="L2996" i="1"/>
  <c r="K3017" i="1"/>
  <c r="L3059" i="1"/>
  <c r="K3059" i="1"/>
  <c r="N3059" i="1"/>
  <c r="M3059" i="1"/>
  <c r="M3066" i="1"/>
  <c r="N3125" i="1"/>
  <c r="M3125" i="1"/>
  <c r="R3125" i="1" s="1"/>
  <c r="L3125" i="1"/>
  <c r="K3125" i="1"/>
  <c r="K3161" i="1"/>
  <c r="R3188" i="1"/>
  <c r="P3188" i="1"/>
  <c r="M3235" i="1"/>
  <c r="R3235" i="1" s="1"/>
  <c r="P3252" i="1"/>
  <c r="N3355" i="1"/>
  <c r="P2200" i="1"/>
  <c r="P2300" i="1"/>
  <c r="R2345" i="1"/>
  <c r="P2404" i="1"/>
  <c r="M2425" i="1"/>
  <c r="K2427" i="1"/>
  <c r="M2427" i="1"/>
  <c r="R2434" i="1"/>
  <c r="R2453" i="1"/>
  <c r="N2475" i="1"/>
  <c r="M2475" i="1"/>
  <c r="K2475" i="1"/>
  <c r="M2483" i="1"/>
  <c r="R2483" i="1" s="1"/>
  <c r="L2495" i="1"/>
  <c r="K2495" i="1"/>
  <c r="L2505" i="1"/>
  <c r="M2505" i="1"/>
  <c r="R2520" i="1"/>
  <c r="L2536" i="1"/>
  <c r="M2550" i="1"/>
  <c r="L2554" i="1"/>
  <c r="K2582" i="1"/>
  <c r="N2582" i="1"/>
  <c r="L2596" i="1"/>
  <c r="R2598" i="1"/>
  <c r="R2620" i="1"/>
  <c r="L2674" i="1"/>
  <c r="N2691" i="1"/>
  <c r="P2701" i="1"/>
  <c r="M2726" i="1"/>
  <c r="P2726" i="1" s="1"/>
  <c r="P2752" i="1"/>
  <c r="N2759" i="1"/>
  <c r="L2759" i="1"/>
  <c r="L2768" i="1"/>
  <c r="N2768" i="1"/>
  <c r="K2768" i="1"/>
  <c r="L2774" i="1"/>
  <c r="P2785" i="1"/>
  <c r="R2785" i="1"/>
  <c r="P2805" i="1"/>
  <c r="R2869" i="1"/>
  <c r="P2869" i="1"/>
  <c r="M2891" i="1"/>
  <c r="R2891" i="1" s="1"/>
  <c r="L2891" i="1"/>
  <c r="R2920" i="1"/>
  <c r="L2929" i="1"/>
  <c r="N2936" i="1"/>
  <c r="M2936" i="1"/>
  <c r="K2936" i="1"/>
  <c r="L2943" i="1"/>
  <c r="L2961" i="1"/>
  <c r="K2980" i="1"/>
  <c r="P3024" i="1"/>
  <c r="R3024" i="1"/>
  <c r="R3059" i="1"/>
  <c r="P3059" i="1"/>
  <c r="P3083" i="1"/>
  <c r="N3095" i="1"/>
  <c r="L3095" i="1"/>
  <c r="K3095" i="1"/>
  <c r="M3095" i="1"/>
  <c r="R3095" i="1" s="1"/>
  <c r="M3154" i="1"/>
  <c r="P3154" i="1" s="1"/>
  <c r="L3154" i="1"/>
  <c r="L3161" i="1"/>
  <c r="P3247" i="1"/>
  <c r="M3265" i="1"/>
  <c r="K3265" i="1"/>
  <c r="N3265" i="1"/>
  <c r="L3265" i="1"/>
  <c r="P3355" i="1"/>
  <c r="R3355" i="1"/>
  <c r="N3366" i="1"/>
  <c r="M3366" i="1"/>
  <c r="L3366" i="1"/>
  <c r="K3366" i="1"/>
  <c r="R3406" i="1"/>
  <c r="P2501" i="1"/>
  <c r="R2501" i="1"/>
  <c r="P2571" i="1"/>
  <c r="L2703" i="1"/>
  <c r="K2703" i="1"/>
  <c r="R2733" i="1"/>
  <c r="M2747" i="1"/>
  <c r="N2747" i="1"/>
  <c r="M2772" i="1"/>
  <c r="L2772" i="1"/>
  <c r="M2836" i="1"/>
  <c r="L2836" i="1"/>
  <c r="M2967" i="1"/>
  <c r="L2967" i="1"/>
  <c r="P3004" i="1"/>
  <c r="N3045" i="1"/>
  <c r="M3045" i="1"/>
  <c r="M3050" i="1"/>
  <c r="L3050" i="1"/>
  <c r="N3050" i="1"/>
  <c r="K3050" i="1"/>
  <c r="P3073" i="1"/>
  <c r="L3191" i="1"/>
  <c r="N3191" i="1"/>
  <c r="M3191" i="1"/>
  <c r="R3233" i="1"/>
  <c r="L3236" i="1"/>
  <c r="K3236" i="1"/>
  <c r="N3236" i="1"/>
  <c r="M3236" i="1"/>
  <c r="N3243" i="1"/>
  <c r="M3243" i="1"/>
  <c r="R3243" i="1" s="1"/>
  <c r="L3243" i="1"/>
  <c r="L3730" i="1"/>
  <c r="N3730" i="1"/>
  <c r="M3730" i="1"/>
  <c r="K3730" i="1"/>
  <c r="K3821" i="1"/>
  <c r="N3821" i="1"/>
  <c r="M3821" i="1"/>
  <c r="L3821" i="1"/>
  <c r="N3837" i="1"/>
  <c r="L3837" i="1"/>
  <c r="K3837" i="1"/>
  <c r="M3108" i="1"/>
  <c r="R3108" i="1" s="1"/>
  <c r="K3108" i="1"/>
  <c r="M3152" i="1"/>
  <c r="L3152" i="1"/>
  <c r="K3152" i="1"/>
  <c r="N3152" i="1"/>
  <c r="N3172" i="1"/>
  <c r="M3172" i="1"/>
  <c r="L3172" i="1"/>
  <c r="M3177" i="1"/>
  <c r="R3177" i="1" s="1"/>
  <c r="K3177" i="1"/>
  <c r="L3177" i="1"/>
  <c r="P3207" i="1"/>
  <c r="N3215" i="1"/>
  <c r="K3215" i="1"/>
  <c r="M3215" i="1"/>
  <c r="R3215" i="1" s="1"/>
  <c r="L3215" i="1"/>
  <c r="L3343" i="1"/>
  <c r="K3343" i="1"/>
  <c r="N3343" i="1"/>
  <c r="M3343" i="1"/>
  <c r="P3343" i="1" s="1"/>
  <c r="N3406" i="1"/>
  <c r="L3406" i="1"/>
  <c r="M3445" i="1"/>
  <c r="R3445" i="1" s="1"/>
  <c r="N3445" i="1"/>
  <c r="K3445" i="1"/>
  <c r="M3484" i="1"/>
  <c r="R3484" i="1" s="1"/>
  <c r="N3484" i="1"/>
  <c r="K3484" i="1"/>
  <c r="N3682" i="1"/>
  <c r="M3682" i="1"/>
  <c r="K3682" i="1"/>
  <c r="L3682" i="1"/>
  <c r="M3714" i="1"/>
  <c r="P3714" i="1" s="1"/>
  <c r="K3714" i="1"/>
  <c r="N3714" i="1"/>
  <c r="N3717" i="1"/>
  <c r="M3717" i="1"/>
  <c r="R3717" i="1" s="1"/>
  <c r="L3717" i="1"/>
  <c r="K3717" i="1"/>
  <c r="P3669" i="1"/>
  <c r="M3674" i="1"/>
  <c r="P3674" i="1" s="1"/>
  <c r="L3674" i="1"/>
  <c r="P3699" i="1"/>
  <c r="R3699" i="1"/>
  <c r="L3714" i="1"/>
  <c r="P2776" i="1"/>
  <c r="M2865" i="1"/>
  <c r="P2865" i="1" s="1"/>
  <c r="L2865" i="1"/>
  <c r="R2879" i="1"/>
  <c r="P2879" i="1"/>
  <c r="L2955" i="1"/>
  <c r="K2955" i="1"/>
  <c r="R2959" i="1"/>
  <c r="P3064" i="1"/>
  <c r="N3108" i="1"/>
  <c r="N3130" i="1"/>
  <c r="M3130" i="1"/>
  <c r="R3130" i="1" s="1"/>
  <c r="K3130" i="1"/>
  <c r="N3184" i="1"/>
  <c r="M3184" i="1"/>
  <c r="R3184" i="1" s="1"/>
  <c r="L3184" i="1"/>
  <c r="N3234" i="1"/>
  <c r="K3234" i="1"/>
  <c r="M3234" i="1"/>
  <c r="R3234" i="1" s="1"/>
  <c r="L3234" i="1"/>
  <c r="M3239" i="1"/>
  <c r="R3239" i="1" s="1"/>
  <c r="M3287" i="1"/>
  <c r="L3287" i="1"/>
  <c r="K3287" i="1"/>
  <c r="N3299" i="1"/>
  <c r="M3299" i="1"/>
  <c r="R3299" i="1" s="1"/>
  <c r="L3299" i="1"/>
  <c r="K3299" i="1"/>
  <c r="M3319" i="1"/>
  <c r="R3319" i="1" s="1"/>
  <c r="N3371" i="1"/>
  <c r="K3371" i="1"/>
  <c r="M3406" i="1"/>
  <c r="P3406" i="1" s="1"/>
  <c r="R3413" i="1"/>
  <c r="P3413" i="1"/>
  <c r="K3674" i="1"/>
  <c r="R3687" i="1"/>
  <c r="P3687" i="1"/>
  <c r="K3880" i="1"/>
  <c r="N3880" i="1"/>
  <c r="L3880" i="1"/>
  <c r="K3957" i="1"/>
  <c r="M3957" i="1"/>
  <c r="N3957" i="1"/>
  <c r="L3957" i="1"/>
  <c r="N3674" i="1"/>
  <c r="M3880" i="1"/>
  <c r="K2547" i="1"/>
  <c r="N2547" i="1"/>
  <c r="P2586" i="1"/>
  <c r="P2606" i="1"/>
  <c r="P2617" i="1"/>
  <c r="P2650" i="1"/>
  <c r="R2652" i="1"/>
  <c r="N2656" i="1"/>
  <c r="L2656" i="1"/>
  <c r="R2776" i="1"/>
  <c r="M2828" i="1"/>
  <c r="R2828" i="1" s="1"/>
  <c r="L2828" i="1"/>
  <c r="L2839" i="1"/>
  <c r="R2861" i="1"/>
  <c r="N2865" i="1"/>
  <c r="R2871" i="1"/>
  <c r="N2886" i="1"/>
  <c r="M2886" i="1"/>
  <c r="K2886" i="1"/>
  <c r="L2930" i="1"/>
  <c r="K2930" i="1"/>
  <c r="N2955" i="1"/>
  <c r="M2981" i="1"/>
  <c r="K2981" i="1"/>
  <c r="P2994" i="1"/>
  <c r="R3013" i="1"/>
  <c r="M3023" i="1"/>
  <c r="N3023" i="1"/>
  <c r="L3060" i="1"/>
  <c r="R3064" i="1"/>
  <c r="K3135" i="1"/>
  <c r="N3135" i="1"/>
  <c r="M3135" i="1"/>
  <c r="R3135" i="1" s="1"/>
  <c r="N3150" i="1"/>
  <c r="M3150" i="1"/>
  <c r="R3150" i="1" s="1"/>
  <c r="K3150" i="1"/>
  <c r="L3218" i="1"/>
  <c r="K3297" i="1"/>
  <c r="L3297" i="1"/>
  <c r="N3364" i="1"/>
  <c r="M3364" i="1"/>
  <c r="R3364" i="1" s="1"/>
  <c r="L3364" i="1"/>
  <c r="K3364" i="1"/>
  <c r="M3371" i="1"/>
  <c r="R3371" i="1" s="1"/>
  <c r="N3667" i="1"/>
  <c r="L3667" i="1"/>
  <c r="K3667" i="1"/>
  <c r="N3672" i="1"/>
  <c r="K3672" i="1"/>
  <c r="M3672" i="1"/>
  <c r="R3672" i="1" s="1"/>
  <c r="K3677" i="1"/>
  <c r="N3677" i="1"/>
  <c r="M3677" i="1"/>
  <c r="P3677" i="1" s="1"/>
  <c r="L3677" i="1"/>
  <c r="N2696" i="1"/>
  <c r="M2696" i="1"/>
  <c r="R2696" i="1" s="1"/>
  <c r="L2696" i="1"/>
  <c r="P2728" i="1"/>
  <c r="M2767" i="1"/>
  <c r="R2767" i="1" s="1"/>
  <c r="L2767" i="1"/>
  <c r="M2783" i="1"/>
  <c r="L2783" i="1"/>
  <c r="L2796" i="1"/>
  <c r="M2796" i="1"/>
  <c r="M2837" i="1"/>
  <c r="L2837" i="1"/>
  <c r="M2839" i="1"/>
  <c r="N2841" i="1"/>
  <c r="L2841" i="1"/>
  <c r="M2882" i="1"/>
  <c r="L2882" i="1"/>
  <c r="K2882" i="1"/>
  <c r="N2928" i="1"/>
  <c r="M2928" i="1"/>
  <c r="K2928" i="1"/>
  <c r="M2953" i="1"/>
  <c r="P2953" i="1" s="1"/>
  <c r="N2953" i="1"/>
  <c r="L2953" i="1"/>
  <c r="P2955" i="1"/>
  <c r="M2968" i="1"/>
  <c r="P2968" i="1" s="1"/>
  <c r="N2968" i="1"/>
  <c r="L2968" i="1"/>
  <c r="K2968" i="1"/>
  <c r="M2977" i="1"/>
  <c r="P2977" i="1" s="1"/>
  <c r="L2977" i="1"/>
  <c r="N2986" i="1"/>
  <c r="L2986" i="1"/>
  <c r="N3001" i="1"/>
  <c r="M3001" i="1"/>
  <c r="R3001" i="1" s="1"/>
  <c r="K3001" i="1"/>
  <c r="P3005" i="1"/>
  <c r="R3034" i="1"/>
  <c r="M3083" i="1"/>
  <c r="R3083" i="1" s="1"/>
  <c r="K3083" i="1"/>
  <c r="N3083" i="1"/>
  <c r="L3083" i="1"/>
  <c r="L3175" i="1"/>
  <c r="M3175" i="1"/>
  <c r="P3175" i="1" s="1"/>
  <c r="K3175" i="1"/>
  <c r="M3229" i="1"/>
  <c r="R3229" i="1" s="1"/>
  <c r="L3229" i="1"/>
  <c r="K3229" i="1"/>
  <c r="N3229" i="1"/>
  <c r="N3292" i="1"/>
  <c r="L3292" i="1"/>
  <c r="R3302" i="1"/>
  <c r="P3302" i="1"/>
  <c r="N3391" i="1"/>
  <c r="K3391" i="1"/>
  <c r="L3391" i="1"/>
  <c r="L3421" i="1"/>
  <c r="N3421" i="1"/>
  <c r="K3421" i="1"/>
  <c r="M3421" i="1"/>
  <c r="R3421" i="1" s="1"/>
  <c r="N3480" i="1"/>
  <c r="K3480" i="1"/>
  <c r="M3480" i="1"/>
  <c r="P3480" i="1" s="1"/>
  <c r="L3480" i="1"/>
  <c r="M3494" i="1"/>
  <c r="R3494" i="1" s="1"/>
  <c r="L3494" i="1"/>
  <c r="K3494" i="1"/>
  <c r="N3494" i="1"/>
  <c r="P3542" i="1"/>
  <c r="R3542" i="1"/>
  <c r="L3609" i="1"/>
  <c r="N3609" i="1"/>
  <c r="M3609" i="1"/>
  <c r="K3609" i="1"/>
  <c r="K3775" i="1"/>
  <c r="N3775" i="1"/>
  <c r="M3775" i="1"/>
  <c r="L3775" i="1"/>
  <c r="M3819" i="1"/>
  <c r="R3819" i="1" s="1"/>
  <c r="N3819" i="1"/>
  <c r="L3819" i="1"/>
  <c r="K3819" i="1"/>
  <c r="P2360" i="1"/>
  <c r="M2412" i="1"/>
  <c r="R2412" i="1" s="1"/>
  <c r="R2471" i="1"/>
  <c r="M2513" i="1"/>
  <c r="R2513" i="1" s="1"/>
  <c r="M2522" i="1"/>
  <c r="P2536" i="1"/>
  <c r="M2547" i="1"/>
  <c r="L2565" i="1"/>
  <c r="L2574" i="1"/>
  <c r="K2583" i="1"/>
  <c r="R2586" i="1"/>
  <c r="L2592" i="1"/>
  <c r="K2601" i="1"/>
  <c r="R2606" i="1"/>
  <c r="L2610" i="1"/>
  <c r="R2617" i="1"/>
  <c r="K2623" i="1"/>
  <c r="M2632" i="1"/>
  <c r="L2634" i="1"/>
  <c r="K2643" i="1"/>
  <c r="R2650" i="1"/>
  <c r="M2656" i="1"/>
  <c r="P2656" i="1" s="1"/>
  <c r="L2660" i="1"/>
  <c r="K2679" i="1"/>
  <c r="K2696" i="1"/>
  <c r="P2711" i="1"/>
  <c r="L2717" i="1"/>
  <c r="K2719" i="1"/>
  <c r="P2724" i="1"/>
  <c r="K2744" i="1"/>
  <c r="K2748" i="1"/>
  <c r="K2767" i="1"/>
  <c r="K2783" i="1"/>
  <c r="M2792" i="1"/>
  <c r="L2792" i="1"/>
  <c r="K2794" i="1"/>
  <c r="K2796" i="1"/>
  <c r="N2804" i="1"/>
  <c r="M2804" i="1"/>
  <c r="N2828" i="1"/>
  <c r="K2837" i="1"/>
  <c r="K2841" i="1"/>
  <c r="R2863" i="1"/>
  <c r="N2882" i="1"/>
  <c r="L2884" i="1"/>
  <c r="M2916" i="1"/>
  <c r="L2916" i="1"/>
  <c r="K2920" i="1"/>
  <c r="M2922" i="1"/>
  <c r="L2922" i="1"/>
  <c r="M2924" i="1"/>
  <c r="K2924" i="1"/>
  <c r="L2928" i="1"/>
  <c r="N2930" i="1"/>
  <c r="R2934" i="1"/>
  <c r="K2953" i="1"/>
  <c r="L2975" i="1"/>
  <c r="K2975" i="1"/>
  <c r="K2977" i="1"/>
  <c r="L2979" i="1"/>
  <c r="N2981" i="1"/>
  <c r="K2986" i="1"/>
  <c r="R2994" i="1"/>
  <c r="L3001" i="1"/>
  <c r="L3016" i="1"/>
  <c r="K3016" i="1"/>
  <c r="L3023" i="1"/>
  <c r="P3025" i="1"/>
  <c r="L3030" i="1"/>
  <c r="K3030" i="1"/>
  <c r="P3034" i="1"/>
  <c r="L3039" i="1"/>
  <c r="N3039" i="1"/>
  <c r="M3039" i="1"/>
  <c r="P3039" i="1" s="1"/>
  <c r="K3039" i="1"/>
  <c r="M3058" i="1"/>
  <c r="K3058" i="1"/>
  <c r="N3058" i="1"/>
  <c r="P3060" i="1"/>
  <c r="R3060" i="1"/>
  <c r="R3103" i="1"/>
  <c r="P3135" i="1"/>
  <c r="P3160" i="1"/>
  <c r="M3163" i="1"/>
  <c r="P3163" i="1" s="1"/>
  <c r="L3163" i="1"/>
  <c r="K3163" i="1"/>
  <c r="M3168" i="1"/>
  <c r="R3168" i="1" s="1"/>
  <c r="N3168" i="1"/>
  <c r="L3168" i="1"/>
  <c r="N3175" i="1"/>
  <c r="K3197" i="1"/>
  <c r="M3197" i="1"/>
  <c r="R3197" i="1" s="1"/>
  <c r="L3197" i="1"/>
  <c r="L3211" i="1"/>
  <c r="M3211" i="1"/>
  <c r="N3211" i="1"/>
  <c r="P3248" i="1"/>
  <c r="K3292" i="1"/>
  <c r="N3297" i="1"/>
  <c r="N3307" i="1"/>
  <c r="M3307" i="1"/>
  <c r="P3307" i="1" s="1"/>
  <c r="L3307" i="1"/>
  <c r="K3307" i="1"/>
  <c r="M3344" i="1"/>
  <c r="K3344" i="1"/>
  <c r="N3344" i="1"/>
  <c r="L3344" i="1"/>
  <c r="M3391" i="1"/>
  <c r="K3429" i="1"/>
  <c r="N3545" i="1"/>
  <c r="K3545" i="1"/>
  <c r="R3549" i="1"/>
  <c r="P3549" i="1"/>
  <c r="R3667" i="1"/>
  <c r="L3700" i="1"/>
  <c r="N3700" i="1"/>
  <c r="M3700" i="1"/>
  <c r="K3700" i="1"/>
  <c r="N2513" i="1"/>
  <c r="N2522" i="1"/>
  <c r="L2533" i="1"/>
  <c r="N2533" i="1"/>
  <c r="M2583" i="1"/>
  <c r="M2592" i="1"/>
  <c r="M2623" i="1"/>
  <c r="P2623" i="1" s="1"/>
  <c r="N2632" i="1"/>
  <c r="M2643" i="1"/>
  <c r="P2643" i="1" s="1"/>
  <c r="M2660" i="1"/>
  <c r="P2660" i="1" s="1"/>
  <c r="L2664" i="1"/>
  <c r="K2664" i="1"/>
  <c r="L2679" i="1"/>
  <c r="P2696" i="1"/>
  <c r="N2717" i="1"/>
  <c r="R2728" i="1"/>
  <c r="P2736" i="1"/>
  <c r="L2744" i="1"/>
  <c r="N2767" i="1"/>
  <c r="N2781" i="1"/>
  <c r="M2781" i="1"/>
  <c r="R2781" i="1" s="1"/>
  <c r="N2783" i="1"/>
  <c r="N2796" i="1"/>
  <c r="M2812" i="1"/>
  <c r="R2812" i="1" s="1"/>
  <c r="L2812" i="1"/>
  <c r="M2822" i="1"/>
  <c r="P2822" i="1" s="1"/>
  <c r="L2822" i="1"/>
  <c r="N2822" i="1"/>
  <c r="K2822" i="1"/>
  <c r="N2837" i="1"/>
  <c r="M2841" i="1"/>
  <c r="R2841" i="1" s="1"/>
  <c r="N2884" i="1"/>
  <c r="P2930" i="1"/>
  <c r="R2953" i="1"/>
  <c r="R2955" i="1"/>
  <c r="M2973" i="1"/>
  <c r="N2973" i="1"/>
  <c r="K2973" i="1"/>
  <c r="M2975" i="1"/>
  <c r="N2977" i="1"/>
  <c r="M2979" i="1"/>
  <c r="R2979" i="1" s="1"/>
  <c r="M2986" i="1"/>
  <c r="R3039" i="1"/>
  <c r="L3058" i="1"/>
  <c r="P3094" i="1"/>
  <c r="P3115" i="1"/>
  <c r="R3115" i="1"/>
  <c r="N3197" i="1"/>
  <c r="K3211" i="1"/>
  <c r="K3216" i="1"/>
  <c r="M3292" i="1"/>
  <c r="R3292" i="1" s="1"/>
  <c r="R3297" i="1"/>
  <c r="N3312" i="1"/>
  <c r="M3312" i="1"/>
  <c r="P3312" i="1" s="1"/>
  <c r="L3312" i="1"/>
  <c r="P3369" i="1"/>
  <c r="R3369" i="1"/>
  <c r="L3429" i="1"/>
  <c r="L3463" i="1"/>
  <c r="N3463" i="1"/>
  <c r="K3463" i="1"/>
  <c r="M3463" i="1"/>
  <c r="L3670" i="1"/>
  <c r="N3670" i="1"/>
  <c r="M3670" i="1"/>
  <c r="K3670" i="1"/>
  <c r="N3026" i="1"/>
  <c r="M3026" i="1"/>
  <c r="R3026" i="1" s="1"/>
  <c r="K3026" i="1"/>
  <c r="P3030" i="1"/>
  <c r="M3056" i="1"/>
  <c r="R3056" i="1" s="1"/>
  <c r="K3056" i="1"/>
  <c r="M3071" i="1"/>
  <c r="P3071" i="1" s="1"/>
  <c r="L3071" i="1"/>
  <c r="P3105" i="1"/>
  <c r="R3105" i="1"/>
  <c r="M3110" i="1"/>
  <c r="R3110" i="1" s="1"/>
  <c r="L3110" i="1"/>
  <c r="M3143" i="1"/>
  <c r="N3143" i="1"/>
  <c r="N3248" i="1"/>
  <c r="L3248" i="1"/>
  <c r="K3248" i="1"/>
  <c r="R3331" i="1"/>
  <c r="P3331" i="1"/>
  <c r="N3360" i="1"/>
  <c r="M3360" i="1"/>
  <c r="P3360" i="1" s="1"/>
  <c r="L3382" i="1"/>
  <c r="K3382" i="1"/>
  <c r="N3382" i="1"/>
  <c r="M3397" i="1"/>
  <c r="K3397" i="1"/>
  <c r="P4171" i="1"/>
  <c r="R4302" i="1"/>
  <c r="P4302" i="1"/>
  <c r="P3552" i="1"/>
  <c r="R3552" i="1"/>
  <c r="N3555" i="1"/>
  <c r="M3555" i="1"/>
  <c r="K3555" i="1"/>
  <c r="L3698" i="1"/>
  <c r="M3698" i="1"/>
  <c r="N3698" i="1"/>
  <c r="P4013" i="1"/>
  <c r="R4013" i="1"/>
  <c r="K4465" i="1"/>
  <c r="M4465" i="1"/>
  <c r="N4465" i="1"/>
  <c r="L4465" i="1"/>
  <c r="R3099" i="1"/>
  <c r="M3106" i="1"/>
  <c r="R3106" i="1" s="1"/>
  <c r="K3106" i="1"/>
  <c r="N3106" i="1"/>
  <c r="M3153" i="1"/>
  <c r="L3153" i="1"/>
  <c r="R3178" i="1"/>
  <c r="N3192" i="1"/>
  <c r="M3192" i="1"/>
  <c r="L3192" i="1"/>
  <c r="R3262" i="1"/>
  <c r="P3262" i="1"/>
  <c r="R3317" i="1"/>
  <c r="N3395" i="1"/>
  <c r="L3395" i="1"/>
  <c r="M3395" i="1"/>
  <c r="R3395" i="1" s="1"/>
  <c r="L3473" i="1"/>
  <c r="N3473" i="1"/>
  <c r="R3496" i="1"/>
  <c r="P3496" i="1"/>
  <c r="P3530" i="1"/>
  <c r="R3530" i="1"/>
  <c r="M3916" i="1"/>
  <c r="L3916" i="1"/>
  <c r="K3916" i="1"/>
  <c r="N3916" i="1"/>
  <c r="R3918" i="1"/>
  <c r="P3918" i="1"/>
  <c r="L4373" i="1"/>
  <c r="N4373" i="1"/>
  <c r="M4373" i="1"/>
  <c r="P4373" i="1" s="1"/>
  <c r="K4373" i="1"/>
  <c r="M2787" i="1"/>
  <c r="R2787" i="1" s="1"/>
  <c r="L2787" i="1"/>
  <c r="N2787" i="1"/>
  <c r="P2875" i="1"/>
  <c r="P2887" i="1"/>
  <c r="P2905" i="1"/>
  <c r="M2985" i="1"/>
  <c r="L2985" i="1"/>
  <c r="P3001" i="1"/>
  <c r="M3031" i="1"/>
  <c r="K3031" i="1"/>
  <c r="M3033" i="1"/>
  <c r="K3033" i="1"/>
  <c r="M3048" i="1"/>
  <c r="N3048" i="1"/>
  <c r="L3048" i="1"/>
  <c r="M3063" i="1"/>
  <c r="R3063" i="1" s="1"/>
  <c r="N3063" i="1"/>
  <c r="P3095" i="1"/>
  <c r="P3099" i="1"/>
  <c r="R3101" i="1"/>
  <c r="L3106" i="1"/>
  <c r="L3129" i="1"/>
  <c r="K3129" i="1"/>
  <c r="N3129" i="1"/>
  <c r="M3129" i="1"/>
  <c r="R3129" i="1" s="1"/>
  <c r="N3134" i="1"/>
  <c r="L3134" i="1"/>
  <c r="R3136" i="1"/>
  <c r="K3153" i="1"/>
  <c r="P3178" i="1"/>
  <c r="K3192" i="1"/>
  <c r="P3244" i="1"/>
  <c r="L3256" i="1"/>
  <c r="K3256" i="1"/>
  <c r="K3353" i="1"/>
  <c r="P3380" i="1"/>
  <c r="R3380" i="1"/>
  <c r="K3395" i="1"/>
  <c r="K3473" i="1"/>
  <c r="L3727" i="1"/>
  <c r="K3727" i="1"/>
  <c r="M3727" i="1"/>
  <c r="N3732" i="1"/>
  <c r="M3732" i="1"/>
  <c r="P2663" i="1"/>
  <c r="K2787" i="1"/>
  <c r="M2795" i="1"/>
  <c r="L2795" i="1"/>
  <c r="R2818" i="1"/>
  <c r="P2834" i="1"/>
  <c r="P2838" i="1"/>
  <c r="K2848" i="1"/>
  <c r="L2858" i="1"/>
  <c r="K2858" i="1"/>
  <c r="P2871" i="1"/>
  <c r="K2901" i="1"/>
  <c r="P2921" i="1"/>
  <c r="P2935" i="1"/>
  <c r="R2935" i="1"/>
  <c r="M2958" i="1"/>
  <c r="K2958" i="1"/>
  <c r="L2958" i="1"/>
  <c r="K2966" i="1"/>
  <c r="K2985" i="1"/>
  <c r="K2993" i="1"/>
  <c r="N3020" i="1"/>
  <c r="M3020" i="1"/>
  <c r="L3031" i="1"/>
  <c r="L3033" i="1"/>
  <c r="K3048" i="1"/>
  <c r="K3063" i="1"/>
  <c r="M3078" i="1"/>
  <c r="N3078" i="1"/>
  <c r="L3078" i="1"/>
  <c r="K3078" i="1"/>
  <c r="M3087" i="1"/>
  <c r="P3087" i="1" s="1"/>
  <c r="L3087" i="1"/>
  <c r="K3134" i="1"/>
  <c r="M3139" i="1"/>
  <c r="L3139" i="1"/>
  <c r="N3153" i="1"/>
  <c r="P3155" i="1"/>
  <c r="M3162" i="1"/>
  <c r="R3162" i="1" s="1"/>
  <c r="L3162" i="1"/>
  <c r="K3162" i="1"/>
  <c r="N3162" i="1"/>
  <c r="R3176" i="1"/>
  <c r="P3217" i="1"/>
  <c r="N3228" i="1"/>
  <c r="L3228" i="1"/>
  <c r="P3230" i="1"/>
  <c r="P3251" i="1"/>
  <c r="R3251" i="1"/>
  <c r="L3353" i="1"/>
  <c r="R3358" i="1"/>
  <c r="P3358" i="1"/>
  <c r="P3419" i="1"/>
  <c r="R3419" i="1"/>
  <c r="N3439" i="1"/>
  <c r="M3439" i="1"/>
  <c r="R3439" i="1" s="1"/>
  <c r="K3439" i="1"/>
  <c r="L3453" i="1"/>
  <c r="N3453" i="1"/>
  <c r="M3453" i="1"/>
  <c r="P3453" i="1" s="1"/>
  <c r="K3453" i="1"/>
  <c r="M3473" i="1"/>
  <c r="L3567" i="1"/>
  <c r="N3567" i="1"/>
  <c r="K3567" i="1"/>
  <c r="M3706" i="1"/>
  <c r="L3706" i="1"/>
  <c r="K3706" i="1"/>
  <c r="M3633" i="1"/>
  <c r="P3633" i="1" s="1"/>
  <c r="N3633" i="1"/>
  <c r="L3633" i="1"/>
  <c r="K3633" i="1"/>
  <c r="N3706" i="1"/>
  <c r="L3722" i="1"/>
  <c r="K3722" i="1"/>
  <c r="N3722" i="1"/>
  <c r="R3727" i="1"/>
  <c r="P3727" i="1"/>
  <c r="K4221" i="1"/>
  <c r="N4221" i="1"/>
  <c r="M4221" i="1"/>
  <c r="R4221" i="1" s="1"/>
  <c r="L4221" i="1"/>
  <c r="M2612" i="1"/>
  <c r="R2612" i="1" s="1"/>
  <c r="M2751" i="1"/>
  <c r="P2751" i="1" s="1"/>
  <c r="L2785" i="1"/>
  <c r="N2795" i="1"/>
  <c r="N2805" i="1"/>
  <c r="L2805" i="1"/>
  <c r="R2826" i="1"/>
  <c r="P2836" i="1"/>
  <c r="R2836" i="1"/>
  <c r="M2848" i="1"/>
  <c r="P2848" i="1" s="1"/>
  <c r="M2856" i="1"/>
  <c r="P2856" i="1" s="1"/>
  <c r="L2856" i="1"/>
  <c r="N2858" i="1"/>
  <c r="P2885" i="1"/>
  <c r="R2885" i="1"/>
  <c r="R2893" i="1"/>
  <c r="R2895" i="1"/>
  <c r="N2901" i="1"/>
  <c r="N2908" i="1"/>
  <c r="M2908" i="1"/>
  <c r="R2908" i="1" s="1"/>
  <c r="K2908" i="1"/>
  <c r="L2918" i="1"/>
  <c r="K2918" i="1"/>
  <c r="R2921" i="1"/>
  <c r="M2956" i="1"/>
  <c r="K2956" i="1"/>
  <c r="L2956" i="1"/>
  <c r="N2993" i="1"/>
  <c r="L2995" i="1"/>
  <c r="P2999" i="1"/>
  <c r="M3012" i="1"/>
  <c r="P3012" i="1" s="1"/>
  <c r="L3012" i="1"/>
  <c r="L3018" i="1"/>
  <c r="L3020" i="1"/>
  <c r="M3027" i="1"/>
  <c r="P3027" i="1" s="1"/>
  <c r="L3027" i="1"/>
  <c r="L3035" i="1"/>
  <c r="M3046" i="1"/>
  <c r="R3046" i="1" s="1"/>
  <c r="L3046" i="1"/>
  <c r="L3085" i="1"/>
  <c r="K3085" i="1"/>
  <c r="N3087" i="1"/>
  <c r="R3089" i="1"/>
  <c r="M3113" i="1"/>
  <c r="N3113" i="1"/>
  <c r="L3113" i="1"/>
  <c r="P3122" i="1"/>
  <c r="N3139" i="1"/>
  <c r="R3151" i="1"/>
  <c r="P3151" i="1"/>
  <c r="N3222" i="1"/>
  <c r="M3222" i="1"/>
  <c r="M3228" i="1"/>
  <c r="L3249" i="1"/>
  <c r="R3256" i="1"/>
  <c r="M3284" i="1"/>
  <c r="R3284" i="1" s="1"/>
  <c r="N3320" i="1"/>
  <c r="M3320" i="1"/>
  <c r="R3320" i="1" s="1"/>
  <c r="L3320" i="1"/>
  <c r="K3320" i="1"/>
  <c r="P3373" i="1"/>
  <c r="L3415" i="1"/>
  <c r="N3417" i="1"/>
  <c r="R3463" i="1"/>
  <c r="P3463" i="1"/>
  <c r="R3468" i="1"/>
  <c r="P3468" i="1"/>
  <c r="M3521" i="1"/>
  <c r="P3521" i="1" s="1"/>
  <c r="L3521" i="1"/>
  <c r="N3521" i="1"/>
  <c r="P3562" i="1"/>
  <c r="P3625" i="1"/>
  <c r="R3625" i="1"/>
  <c r="M3689" i="1"/>
  <c r="N3689" i="1"/>
  <c r="L3689" i="1"/>
  <c r="M3722" i="1"/>
  <c r="P3722" i="1" s="1"/>
  <c r="P3773" i="1"/>
  <c r="R3773" i="1"/>
  <c r="K3790" i="1"/>
  <c r="M3790" i="1"/>
  <c r="R3790" i="1" s="1"/>
  <c r="L3790" i="1"/>
  <c r="L4216" i="1"/>
  <c r="K4216" i="1"/>
  <c r="M4216" i="1"/>
  <c r="R4216" i="1" s="1"/>
  <c r="N4216" i="1"/>
  <c r="M3006" i="1"/>
  <c r="R3006" i="1" s="1"/>
  <c r="K3006" i="1"/>
  <c r="R3037" i="1"/>
  <c r="M3057" i="1"/>
  <c r="L3057" i="1"/>
  <c r="N3057" i="1"/>
  <c r="K3057" i="1"/>
  <c r="P3061" i="1"/>
  <c r="R3061" i="1"/>
  <c r="P3091" i="1"/>
  <c r="N3160" i="1"/>
  <c r="L3160" i="1"/>
  <c r="K3160" i="1"/>
  <c r="N3263" i="1"/>
  <c r="L3263" i="1"/>
  <c r="M3263" i="1"/>
  <c r="K3263" i="1"/>
  <c r="P3310" i="1"/>
  <c r="R3310" i="1"/>
  <c r="P3320" i="1"/>
  <c r="R3417" i="1"/>
  <c r="M3437" i="1"/>
  <c r="R3437" i="1" s="1"/>
  <c r="N3437" i="1"/>
  <c r="L3437" i="1"/>
  <c r="P3608" i="1"/>
  <c r="R3608" i="1"/>
  <c r="M3613" i="1"/>
  <c r="N3613" i="1"/>
  <c r="L3613" i="1"/>
  <c r="M3679" i="1"/>
  <c r="L3679" i="1"/>
  <c r="K3679" i="1"/>
  <c r="L3702" i="1"/>
  <c r="K3702" i="1"/>
  <c r="M3702" i="1"/>
  <c r="P3702" i="1" s="1"/>
  <c r="L3725" i="1"/>
  <c r="N3725" i="1"/>
  <c r="K3725" i="1"/>
  <c r="M3725" i="1"/>
  <c r="M3072" i="1"/>
  <c r="L3072" i="1"/>
  <c r="K3072" i="1"/>
  <c r="M3117" i="1"/>
  <c r="P3117" i="1" s="1"/>
  <c r="L3117" i="1"/>
  <c r="M3127" i="1"/>
  <c r="L3127" i="1"/>
  <c r="K3127" i="1"/>
  <c r="N3127" i="1"/>
  <c r="P3174" i="1"/>
  <c r="P3214" i="1"/>
  <c r="N3278" i="1"/>
  <c r="M3278" i="1"/>
  <c r="P3324" i="1"/>
  <c r="M3386" i="1"/>
  <c r="L3386" i="1"/>
  <c r="L3393" i="1"/>
  <c r="K3393" i="1"/>
  <c r="M3393" i="1"/>
  <c r="M3469" i="1"/>
  <c r="R3469" i="1" s="1"/>
  <c r="N3469" i="1"/>
  <c r="K3469" i="1"/>
  <c r="R3482" i="1"/>
  <c r="P3482" i="1"/>
  <c r="R3570" i="1"/>
  <c r="P3570" i="1"/>
  <c r="R3720" i="1"/>
  <c r="P3720" i="1"/>
  <c r="P3830" i="1"/>
  <c r="R3830" i="1"/>
  <c r="N3878" i="1"/>
  <c r="M3878" i="1"/>
  <c r="K3878" i="1"/>
  <c r="L3878" i="1"/>
  <c r="P3998" i="1"/>
  <c r="R3998" i="1"/>
  <c r="R4375" i="1"/>
  <c r="P4375" i="1"/>
  <c r="M2807" i="1"/>
  <c r="P2807" i="1" s="1"/>
  <c r="L2807" i="1"/>
  <c r="P2980" i="1"/>
  <c r="M2988" i="1"/>
  <c r="R2988" i="1" s="1"/>
  <c r="N2988" i="1"/>
  <c r="R3043" i="1"/>
  <c r="N3072" i="1"/>
  <c r="L3080" i="1"/>
  <c r="K3080" i="1"/>
  <c r="K3086" i="1"/>
  <c r="M3088" i="1"/>
  <c r="N3088" i="1"/>
  <c r="P3101" i="1"/>
  <c r="P3103" i="1"/>
  <c r="R3109" i="1"/>
  <c r="P3113" i="1"/>
  <c r="K3117" i="1"/>
  <c r="K3121" i="1"/>
  <c r="P3145" i="1"/>
  <c r="M3187" i="1"/>
  <c r="N3187" i="1"/>
  <c r="M3189" i="1"/>
  <c r="L3189" i="1"/>
  <c r="K3208" i="1"/>
  <c r="P3233" i="1"/>
  <c r="N3250" i="1"/>
  <c r="M3250" i="1"/>
  <c r="L3250" i="1"/>
  <c r="P3254" i="1"/>
  <c r="K3278" i="1"/>
  <c r="R3282" i="1"/>
  <c r="P3282" i="1"/>
  <c r="N3293" i="1"/>
  <c r="M3293" i="1"/>
  <c r="R3293" i="1" s="1"/>
  <c r="L3306" i="1"/>
  <c r="K3306" i="1"/>
  <c r="N3306" i="1"/>
  <c r="M3306" i="1"/>
  <c r="R3306" i="1" s="1"/>
  <c r="K3386" i="1"/>
  <c r="N3393" i="1"/>
  <c r="L3400" i="1"/>
  <c r="K3400" i="1"/>
  <c r="N3400" i="1"/>
  <c r="P3436" i="1"/>
  <c r="R3436" i="1"/>
  <c r="P3438" i="1"/>
  <c r="M3457" i="1"/>
  <c r="R3457" i="1" s="1"/>
  <c r="L3457" i="1"/>
  <c r="L3469" i="1"/>
  <c r="L3541" i="1"/>
  <c r="K3541" i="1"/>
  <c r="N3541" i="1"/>
  <c r="M3541" i="1"/>
  <c r="R3541" i="1" s="1"/>
  <c r="R3632" i="1"/>
  <c r="P3632" i="1"/>
  <c r="R3697" i="1"/>
  <c r="P3697" i="1"/>
  <c r="R3828" i="1"/>
  <c r="P3828" i="1"/>
  <c r="R4011" i="1"/>
  <c r="P4011" i="1"/>
  <c r="M4063" i="1"/>
  <c r="N4063" i="1"/>
  <c r="L4063" i="1"/>
  <c r="K4063" i="1"/>
  <c r="N4138" i="1"/>
  <c r="L4138" i="1"/>
  <c r="K4152" i="1"/>
  <c r="L4152" i="1"/>
  <c r="M4152" i="1"/>
  <c r="P4152" i="1" s="1"/>
  <c r="N4152" i="1"/>
  <c r="N2807" i="1"/>
  <c r="P2830" i="1"/>
  <c r="L2859" i="1"/>
  <c r="M2897" i="1"/>
  <c r="L2897" i="1"/>
  <c r="M2932" i="1"/>
  <c r="R2932" i="1" s="1"/>
  <c r="L2932" i="1"/>
  <c r="R2980" i="1"/>
  <c r="L2988" i="1"/>
  <c r="L3003" i="1"/>
  <c r="M3009" i="1"/>
  <c r="R3009" i="1" s="1"/>
  <c r="M3032" i="1"/>
  <c r="R3032" i="1" s="1"/>
  <c r="L3032" i="1"/>
  <c r="L3076" i="1"/>
  <c r="N3080" i="1"/>
  <c r="R3084" i="1"/>
  <c r="M3086" i="1"/>
  <c r="L3088" i="1"/>
  <c r="R3113" i="1"/>
  <c r="R3117" i="1"/>
  <c r="M3121" i="1"/>
  <c r="N3185" i="1"/>
  <c r="M3185" i="1"/>
  <c r="P3185" i="1" s="1"/>
  <c r="L3187" i="1"/>
  <c r="N3189" i="1"/>
  <c r="M3208" i="1"/>
  <c r="R3208" i="1" s="1"/>
  <c r="L3223" i="1"/>
  <c r="K3223" i="1"/>
  <c r="L3246" i="1"/>
  <c r="K3246" i="1"/>
  <c r="M3246" i="1"/>
  <c r="P3246" i="1" s="1"/>
  <c r="L3291" i="1"/>
  <c r="K3291" i="1"/>
  <c r="N3291" i="1"/>
  <c r="L3293" i="1"/>
  <c r="N3327" i="1"/>
  <c r="M3327" i="1"/>
  <c r="R3327" i="1" s="1"/>
  <c r="L3327" i="1"/>
  <c r="P3340" i="1"/>
  <c r="R3340" i="1"/>
  <c r="N3379" i="1"/>
  <c r="M3379" i="1"/>
  <c r="P3379" i="1" s="1"/>
  <c r="K3379" i="1"/>
  <c r="R3400" i="1"/>
  <c r="L3423" i="1"/>
  <c r="N3423" i="1"/>
  <c r="M3423" i="1"/>
  <c r="P3423" i="1" s="1"/>
  <c r="K3423" i="1"/>
  <c r="P3434" i="1"/>
  <c r="R3434" i="1"/>
  <c r="N3457" i="1"/>
  <c r="R3478" i="1"/>
  <c r="P3478" i="1"/>
  <c r="P3494" i="1"/>
  <c r="R3543" i="1"/>
  <c r="P3543" i="1"/>
  <c r="M3981" i="1"/>
  <c r="R3981" i="1" s="1"/>
  <c r="N3981" i="1"/>
  <c r="L3981" i="1"/>
  <c r="K3981" i="1"/>
  <c r="M4138" i="1"/>
  <c r="R4138" i="1" s="1"/>
  <c r="N4239" i="1"/>
  <c r="M4239" i="1"/>
  <c r="R4239" i="1" s="1"/>
  <c r="L4239" i="1"/>
  <c r="N4298" i="1"/>
  <c r="M4298" i="1"/>
  <c r="L4298" i="1"/>
  <c r="K4298" i="1"/>
  <c r="P2908" i="1"/>
  <c r="M2912" i="1"/>
  <c r="P2912" i="1" s="1"/>
  <c r="L2912" i="1"/>
  <c r="R2943" i="1"/>
  <c r="M2947" i="1"/>
  <c r="L2947" i="1"/>
  <c r="K2947" i="1"/>
  <c r="M2962" i="1"/>
  <c r="P2962" i="1" s="1"/>
  <c r="L2962" i="1"/>
  <c r="M2992" i="1"/>
  <c r="R2992" i="1" s="1"/>
  <c r="L2992" i="1"/>
  <c r="M3013" i="1"/>
  <c r="P3013" i="1" s="1"/>
  <c r="N3013" i="1"/>
  <c r="R3074" i="1"/>
  <c r="P3080" i="1"/>
  <c r="N3289" i="1"/>
  <c r="M3289" i="1"/>
  <c r="R3289" i="1" s="1"/>
  <c r="N3313" i="1"/>
  <c r="M3313" i="1"/>
  <c r="R3313" i="1" s="1"/>
  <c r="L3313" i="1"/>
  <c r="K3313" i="1"/>
  <c r="L3332" i="1"/>
  <c r="N3332" i="1"/>
  <c r="L3377" i="1"/>
  <c r="N3377" i="1"/>
  <c r="L3418" i="1"/>
  <c r="N3418" i="1"/>
  <c r="M3418" i="1"/>
  <c r="R3418" i="1" s="1"/>
  <c r="K3418" i="1"/>
  <c r="R3443" i="1"/>
  <c r="P3443" i="1"/>
  <c r="N3455" i="1"/>
  <c r="K3455" i="1"/>
  <c r="R3505" i="1"/>
  <c r="P3505" i="1"/>
  <c r="L3523" i="1"/>
  <c r="N3523" i="1"/>
  <c r="M3523" i="1"/>
  <c r="R3523" i="1" s="1"/>
  <c r="M3566" i="1"/>
  <c r="L3566" i="1"/>
  <c r="N3576" i="1"/>
  <c r="L3576" i="1"/>
  <c r="M3659" i="1"/>
  <c r="N3659" i="1"/>
  <c r="L3659" i="1"/>
  <c r="K3659" i="1"/>
  <c r="K3852" i="1"/>
  <c r="N3852" i="1"/>
  <c r="M3852" i="1"/>
  <c r="R3852" i="1" s="1"/>
  <c r="M3124" i="1"/>
  <c r="K3124" i="1"/>
  <c r="M3132" i="1"/>
  <c r="L3132" i="1"/>
  <c r="K3132" i="1"/>
  <c r="M3144" i="1"/>
  <c r="P3144" i="1" s="1"/>
  <c r="K3144" i="1"/>
  <c r="N3144" i="1"/>
  <c r="R3156" i="1"/>
  <c r="N3173" i="1"/>
  <c r="K3173" i="1"/>
  <c r="P3194" i="1"/>
  <c r="R3194" i="1"/>
  <c r="R3202" i="1"/>
  <c r="P3238" i="1"/>
  <c r="L3253" i="1"/>
  <c r="M3253" i="1"/>
  <c r="P3253" i="1" s="1"/>
  <c r="K3253" i="1"/>
  <c r="L3281" i="1"/>
  <c r="K3281" i="1"/>
  <c r="N3281" i="1"/>
  <c r="L3296" i="1"/>
  <c r="K3296" i="1"/>
  <c r="N3296" i="1"/>
  <c r="N3318" i="1"/>
  <c r="K3318" i="1"/>
  <c r="M3318" i="1"/>
  <c r="P3318" i="1" s="1"/>
  <c r="N3323" i="1"/>
  <c r="M3323" i="1"/>
  <c r="K3323" i="1"/>
  <c r="N3330" i="1"/>
  <c r="L3330" i="1"/>
  <c r="K3330" i="1"/>
  <c r="N3341" i="1"/>
  <c r="M3341" i="1"/>
  <c r="K3341" i="1"/>
  <c r="R3368" i="1"/>
  <c r="P3368" i="1"/>
  <c r="L3408" i="1"/>
  <c r="K3408" i="1"/>
  <c r="N3412" i="1"/>
  <c r="L3412" i="1"/>
  <c r="M3412" i="1"/>
  <c r="R3412" i="1" s="1"/>
  <c r="P3462" i="1"/>
  <c r="R3462" i="1"/>
  <c r="N3526" i="1"/>
  <c r="M3526" i="1"/>
  <c r="L3526" i="1"/>
  <c r="K3526" i="1"/>
  <c r="R3528" i="1"/>
  <c r="P3528" i="1"/>
  <c r="R3539" i="1"/>
  <c r="M3623" i="1"/>
  <c r="R3623" i="1" s="1"/>
  <c r="N3623" i="1"/>
  <c r="L3623" i="1"/>
  <c r="M3924" i="1"/>
  <c r="P3924" i="1" s="1"/>
  <c r="N3924" i="1"/>
  <c r="K3924" i="1"/>
  <c r="L3232" i="1"/>
  <c r="N3232" i="1"/>
  <c r="K3232" i="1"/>
  <c r="P3264" i="1"/>
  <c r="N3279" i="1"/>
  <c r="M3279" i="1"/>
  <c r="L3316" i="1"/>
  <c r="K3316" i="1"/>
  <c r="N3316" i="1"/>
  <c r="N3346" i="1"/>
  <c r="L3346" i="1"/>
  <c r="N3401" i="1"/>
  <c r="L3401" i="1"/>
  <c r="L3403" i="1"/>
  <c r="N3403" i="1"/>
  <c r="M3403" i="1"/>
  <c r="R3403" i="1" s="1"/>
  <c r="K3403" i="1"/>
  <c r="N3410" i="1"/>
  <c r="L3410" i="1"/>
  <c r="N3424" i="1"/>
  <c r="M3424" i="1"/>
  <c r="P3424" i="1" s="1"/>
  <c r="L3424" i="1"/>
  <c r="K3424" i="1"/>
  <c r="R3503" i="1"/>
  <c r="P3503" i="1"/>
  <c r="R3521" i="1"/>
  <c r="R3548" i="1"/>
  <c r="P3548" i="1"/>
  <c r="M3584" i="1"/>
  <c r="L3584" i="1"/>
  <c r="K3584" i="1"/>
  <c r="P3644" i="1"/>
  <c r="R3644" i="1"/>
  <c r="M3647" i="1"/>
  <c r="L3647" i="1"/>
  <c r="K3647" i="1"/>
  <c r="N3647" i="1"/>
  <c r="M3681" i="1"/>
  <c r="R3681" i="1" s="1"/>
  <c r="L3681" i="1"/>
  <c r="N3681" i="1"/>
  <c r="K3681" i="1"/>
  <c r="M3789" i="1"/>
  <c r="R3789" i="1" s="1"/>
  <c r="N3789" i="1"/>
  <c r="L3789" i="1"/>
  <c r="K3789" i="1"/>
  <c r="P3967" i="1"/>
  <c r="K3992" i="1"/>
  <c r="N3992" i="1"/>
  <c r="M3992" i="1"/>
  <c r="R3992" i="1" s="1"/>
  <c r="L3992" i="1"/>
  <c r="M2797" i="1"/>
  <c r="L2797" i="1"/>
  <c r="M2867" i="1"/>
  <c r="R2867" i="1" s="1"/>
  <c r="L2867" i="1"/>
  <c r="M2907" i="1"/>
  <c r="R2907" i="1" s="1"/>
  <c r="L2907" i="1"/>
  <c r="P2938" i="1"/>
  <c r="M2942" i="1"/>
  <c r="R2942" i="1" s="1"/>
  <c r="L2942" i="1"/>
  <c r="M2957" i="1"/>
  <c r="P2957" i="1" s="1"/>
  <c r="L2957" i="1"/>
  <c r="M3081" i="1"/>
  <c r="K3081" i="1"/>
  <c r="R3102" i="1"/>
  <c r="P3108" i="1"/>
  <c r="N3124" i="1"/>
  <c r="L3128" i="1"/>
  <c r="L3136" i="1"/>
  <c r="L3138" i="1"/>
  <c r="N3140" i="1"/>
  <c r="L3140" i="1"/>
  <c r="P3150" i="1"/>
  <c r="K3165" i="1"/>
  <c r="L3169" i="1"/>
  <c r="M3173" i="1"/>
  <c r="K3190" i="1"/>
  <c r="N3230" i="1"/>
  <c r="L3230" i="1"/>
  <c r="M3232" i="1"/>
  <c r="P3232" i="1" s="1"/>
  <c r="R3238" i="1"/>
  <c r="K3279" i="1"/>
  <c r="P3281" i="1"/>
  <c r="P3296" i="1"/>
  <c r="K3305" i="1"/>
  <c r="L3309" i="1"/>
  <c r="M3316" i="1"/>
  <c r="R3323" i="1"/>
  <c r="P3323" i="1"/>
  <c r="R3330" i="1"/>
  <c r="M3337" i="1"/>
  <c r="M3339" i="1"/>
  <c r="R3339" i="1" s="1"/>
  <c r="L3339" i="1"/>
  <c r="K3346" i="1"/>
  <c r="L3373" i="1"/>
  <c r="N3380" i="1"/>
  <c r="K3380" i="1"/>
  <c r="L3380" i="1"/>
  <c r="R3387" i="1"/>
  <c r="R3389" i="1"/>
  <c r="P3389" i="1"/>
  <c r="K3401" i="1"/>
  <c r="N3408" i="1"/>
  <c r="K3410" i="1"/>
  <c r="L3435" i="1"/>
  <c r="P3437" i="1"/>
  <c r="M3449" i="1"/>
  <c r="R3449" i="1" s="1"/>
  <c r="L3449" i="1"/>
  <c r="N3569" i="1"/>
  <c r="M3569" i="1"/>
  <c r="R3569" i="1" s="1"/>
  <c r="L3569" i="1"/>
  <c r="N3584" i="1"/>
  <c r="M3684" i="1"/>
  <c r="P3684" i="1" s="1"/>
  <c r="L3684" i="1"/>
  <c r="K3684" i="1"/>
  <c r="N3684" i="1"/>
  <c r="P3686" i="1"/>
  <c r="R3686" i="1"/>
  <c r="L3694" i="1"/>
  <c r="N3694" i="1"/>
  <c r="L3708" i="1"/>
  <c r="M3708" i="1"/>
  <c r="R3708" i="1" s="1"/>
  <c r="N3708" i="1"/>
  <c r="K3708" i="1"/>
  <c r="L3792" i="1"/>
  <c r="R3801" i="1"/>
  <c r="P3801" i="1"/>
  <c r="N3892" i="1"/>
  <c r="M3892" i="1"/>
  <c r="R3892" i="1" s="1"/>
  <c r="L3892" i="1"/>
  <c r="K3892" i="1"/>
  <c r="R3895" i="1"/>
  <c r="P3895" i="1"/>
  <c r="P2820" i="1"/>
  <c r="M2842" i="1"/>
  <c r="L2842" i="1"/>
  <c r="M2927" i="1"/>
  <c r="P2927" i="1" s="1"/>
  <c r="L2927" i="1"/>
  <c r="R2968" i="1"/>
  <c r="M2972" i="1"/>
  <c r="L2972" i="1"/>
  <c r="K2972" i="1"/>
  <c r="M2987" i="1"/>
  <c r="R2987" i="1" s="1"/>
  <c r="L2987" i="1"/>
  <c r="M3002" i="1"/>
  <c r="P3002" i="1" s="1"/>
  <c r="L3002" i="1"/>
  <c r="M3008" i="1"/>
  <c r="R3008" i="1" s="1"/>
  <c r="K3008" i="1"/>
  <c r="P3106" i="1"/>
  <c r="M3122" i="1"/>
  <c r="R3122" i="1" s="1"/>
  <c r="L3122" i="1"/>
  <c r="K3122" i="1"/>
  <c r="N3122" i="1"/>
  <c r="N3128" i="1"/>
  <c r="N3138" i="1"/>
  <c r="L3165" i="1"/>
  <c r="M3167" i="1"/>
  <c r="P3167" i="1" s="1"/>
  <c r="L3167" i="1"/>
  <c r="K3167" i="1"/>
  <c r="N3167" i="1"/>
  <c r="M3169" i="1"/>
  <c r="R3169" i="1" s="1"/>
  <c r="L3190" i="1"/>
  <c r="R3219" i="1"/>
  <c r="R3232" i="1"/>
  <c r="L3279" i="1"/>
  <c r="R3283" i="1"/>
  <c r="P3283" i="1"/>
  <c r="N3309" i="1"/>
  <c r="R3311" i="1"/>
  <c r="N3337" i="1"/>
  <c r="M3346" i="1"/>
  <c r="R3346" i="1" s="1"/>
  <c r="R3357" i="1"/>
  <c r="M3373" i="1"/>
  <c r="R3373" i="1" s="1"/>
  <c r="M3401" i="1"/>
  <c r="R3401" i="1" s="1"/>
  <c r="M3410" i="1"/>
  <c r="M3435" i="1"/>
  <c r="P3435" i="1" s="1"/>
  <c r="N3602" i="1"/>
  <c r="K3602" i="1"/>
  <c r="M3626" i="1"/>
  <c r="K3626" i="1"/>
  <c r="N3626" i="1"/>
  <c r="R3684" i="1"/>
  <c r="M3792" i="1"/>
  <c r="R3792" i="1" s="1"/>
  <c r="P3829" i="1"/>
  <c r="N3832" i="1"/>
  <c r="M3832" i="1"/>
  <c r="K3832" i="1"/>
  <c r="M3142" i="1"/>
  <c r="R3142" i="1" s="1"/>
  <c r="L3142" i="1"/>
  <c r="K3142" i="1"/>
  <c r="N3142" i="1"/>
  <c r="R3351" i="1"/>
  <c r="P3411" i="1"/>
  <c r="P3527" i="1"/>
  <c r="L3580" i="1"/>
  <c r="M3580" i="1"/>
  <c r="R3580" i="1" s="1"/>
  <c r="N3580" i="1"/>
  <c r="K3580" i="1"/>
  <c r="L3636" i="1"/>
  <c r="N3636" i="1"/>
  <c r="K3636" i="1"/>
  <c r="P3753" i="1"/>
  <c r="R3753" i="1"/>
  <c r="K3922" i="1"/>
  <c r="M3922" i="1"/>
  <c r="R3922" i="1" s="1"/>
  <c r="K4287" i="1"/>
  <c r="N4287" i="1"/>
  <c r="M4287" i="1"/>
  <c r="P4287" i="1" s="1"/>
  <c r="L4287" i="1"/>
  <c r="M3067" i="1"/>
  <c r="L3067" i="1"/>
  <c r="M3082" i="1"/>
  <c r="R3082" i="1" s="1"/>
  <c r="L3082" i="1"/>
  <c r="P3104" i="1"/>
  <c r="M3133" i="1"/>
  <c r="L3133" i="1"/>
  <c r="R3171" i="1"/>
  <c r="P3171" i="1"/>
  <c r="P3199" i="1"/>
  <c r="N3203" i="1"/>
  <c r="M3203" i="1"/>
  <c r="M3209" i="1"/>
  <c r="P3209" i="1" s="1"/>
  <c r="K3209" i="1"/>
  <c r="N3257" i="1"/>
  <c r="M3257" i="1"/>
  <c r="L3261" i="1"/>
  <c r="K3261" i="1"/>
  <c r="N3261" i="1"/>
  <c r="L3321" i="1"/>
  <c r="K3321" i="1"/>
  <c r="M3321" i="1"/>
  <c r="P3321" i="1" s="1"/>
  <c r="N3361" i="1"/>
  <c r="L3361" i="1"/>
  <c r="K3361" i="1"/>
  <c r="P3461" i="1"/>
  <c r="R3461" i="1"/>
  <c r="N3475" i="1"/>
  <c r="M3475" i="1"/>
  <c r="R3475" i="1" s="1"/>
  <c r="L3475" i="1"/>
  <c r="R3488" i="1"/>
  <c r="P3488" i="1"/>
  <c r="N3510" i="1"/>
  <c r="M3510" i="1"/>
  <c r="R3510" i="1" s="1"/>
  <c r="L3510" i="1"/>
  <c r="R3560" i="1"/>
  <c r="P3560" i="1"/>
  <c r="M3657" i="1"/>
  <c r="L3657" i="1"/>
  <c r="N3657" i="1"/>
  <c r="K3657" i="1"/>
  <c r="L3710" i="1"/>
  <c r="M3710" i="1"/>
  <c r="R3710" i="1" s="1"/>
  <c r="M3784" i="1"/>
  <c r="K3784" i="1"/>
  <c r="N3784" i="1"/>
  <c r="L3784" i="1"/>
  <c r="K3787" i="1"/>
  <c r="M3787" i="1"/>
  <c r="N3787" i="1"/>
  <c r="L3787" i="1"/>
  <c r="P3825" i="1"/>
  <c r="R3825" i="1"/>
  <c r="M3887" i="1"/>
  <c r="N3887" i="1"/>
  <c r="L3887" i="1"/>
  <c r="K3887" i="1"/>
  <c r="M3052" i="1"/>
  <c r="R3052" i="1" s="1"/>
  <c r="L3052" i="1"/>
  <c r="K3067" i="1"/>
  <c r="K3082" i="1"/>
  <c r="M3097" i="1"/>
  <c r="L3097" i="1"/>
  <c r="K3097" i="1"/>
  <c r="M3112" i="1"/>
  <c r="L3112" i="1"/>
  <c r="P3125" i="1"/>
  <c r="K3131" i="1"/>
  <c r="K3133" i="1"/>
  <c r="K3158" i="1"/>
  <c r="K3203" i="1"/>
  <c r="L3209" i="1"/>
  <c r="K3225" i="1"/>
  <c r="L3251" i="1"/>
  <c r="K3251" i="1"/>
  <c r="K3257" i="1"/>
  <c r="M3261" i="1"/>
  <c r="R3261" i="1" s="1"/>
  <c r="K3302" i="1"/>
  <c r="N3321" i="1"/>
  <c r="R3332" i="1"/>
  <c r="M3361" i="1"/>
  <c r="P3361" i="1" s="1"/>
  <c r="R3396" i="1"/>
  <c r="R3532" i="1"/>
  <c r="P3556" i="1"/>
  <c r="R3558" i="1"/>
  <c r="P3558" i="1"/>
  <c r="L3565" i="1"/>
  <c r="N3565" i="1"/>
  <c r="K3565" i="1"/>
  <c r="M3565" i="1"/>
  <c r="R3565" i="1" s="1"/>
  <c r="L3578" i="1"/>
  <c r="K3578" i="1"/>
  <c r="L3595" i="1"/>
  <c r="N3595" i="1"/>
  <c r="K3595" i="1"/>
  <c r="K3710" i="1"/>
  <c r="M4341" i="1"/>
  <c r="R4341" i="1" s="1"/>
  <c r="K4341" i="1"/>
  <c r="L4341" i="1"/>
  <c r="N4341" i="1"/>
  <c r="L3617" i="1"/>
  <c r="N3617" i="1"/>
  <c r="K3617" i="1"/>
  <c r="K3624" i="1"/>
  <c r="N3624" i="1"/>
  <c r="M3624" i="1"/>
  <c r="K3823" i="1"/>
  <c r="M3823" i="1"/>
  <c r="L3823" i="1"/>
  <c r="N4083" i="1"/>
  <c r="L4083" i="1"/>
  <c r="M4083" i="1"/>
  <c r="P4083" i="1" s="1"/>
  <c r="K4083" i="1"/>
  <c r="M3676" i="1"/>
  <c r="P3676" i="1" s="1"/>
  <c r="L3676" i="1"/>
  <c r="N3535" i="1"/>
  <c r="M3535" i="1"/>
  <c r="R3535" i="1" s="1"/>
  <c r="L3535" i="1"/>
  <c r="P3573" i="1"/>
  <c r="R3591" i="1"/>
  <c r="P3591" i="1"/>
  <c r="P3671" i="1"/>
  <c r="K3676" i="1"/>
  <c r="M3696" i="1"/>
  <c r="R3696" i="1" s="1"/>
  <c r="L3696" i="1"/>
  <c r="N3909" i="1"/>
  <c r="M3909" i="1"/>
  <c r="L3909" i="1"/>
  <c r="K3909" i="1"/>
  <c r="M4198" i="1"/>
  <c r="R4198" i="1" s="1"/>
  <c r="L4198" i="1"/>
  <c r="K4267" i="1"/>
  <c r="N4267" i="1"/>
  <c r="M4267" i="1"/>
  <c r="L4267" i="1"/>
  <c r="N4395" i="1"/>
  <c r="M4395" i="1"/>
  <c r="L4395" i="1"/>
  <c r="K4395" i="1"/>
  <c r="R4543" i="1"/>
  <c r="P4543" i="1"/>
  <c r="N3348" i="1"/>
  <c r="M3348" i="1"/>
  <c r="R3348" i="1" s="1"/>
  <c r="N3447" i="1"/>
  <c r="M3447" i="1"/>
  <c r="P3451" i="1"/>
  <c r="P3550" i="1"/>
  <c r="R3617" i="1"/>
  <c r="P3617" i="1"/>
  <c r="P3649" i="1"/>
  <c r="R3649" i="1"/>
  <c r="M3764" i="1"/>
  <c r="R3764" i="1" s="1"/>
  <c r="L3764" i="1"/>
  <c r="K3764" i="1"/>
  <c r="P3784" i="1"/>
  <c r="R3784" i="1"/>
  <c r="R3896" i="1"/>
  <c r="L3911" i="1"/>
  <c r="K3911" i="1"/>
  <c r="N3911" i="1"/>
  <c r="M3911" i="1"/>
  <c r="R3911" i="1" s="1"/>
  <c r="P3959" i="1"/>
  <c r="R3959" i="1"/>
  <c r="R3982" i="1"/>
  <c r="P3982" i="1"/>
  <c r="P4147" i="1"/>
  <c r="K4359" i="1"/>
  <c r="N4359" i="1"/>
  <c r="M4359" i="1"/>
  <c r="L4359" i="1"/>
  <c r="N3516" i="1"/>
  <c r="K3516" i="1"/>
  <c r="M3516" i="1"/>
  <c r="P3516" i="1" s="1"/>
  <c r="N3520" i="1"/>
  <c r="K3520" i="1"/>
  <c r="M3520" i="1"/>
  <c r="P3520" i="1" s="1"/>
  <c r="L3520" i="1"/>
  <c r="M3589" i="1"/>
  <c r="P3589" i="1" s="1"/>
  <c r="L3589" i="1"/>
  <c r="K3589" i="1"/>
  <c r="N3589" i="1"/>
  <c r="P3606" i="1"/>
  <c r="P3637" i="1"/>
  <c r="N3642" i="1"/>
  <c r="M3642" i="1"/>
  <c r="R3647" i="1"/>
  <c r="P3647" i="1"/>
  <c r="R3807" i="1"/>
  <c r="P3807" i="1"/>
  <c r="K3835" i="1"/>
  <c r="M3835" i="1"/>
  <c r="N3835" i="1"/>
  <c r="R3891" i="1"/>
  <c r="P3891" i="1"/>
  <c r="R3965" i="1"/>
  <c r="P3965" i="1"/>
  <c r="M4181" i="1"/>
  <c r="L4181" i="1"/>
  <c r="N4181" i="1"/>
  <c r="M2917" i="1"/>
  <c r="R2917" i="1" s="1"/>
  <c r="L2917" i="1"/>
  <c r="P3224" i="1"/>
  <c r="P3255" i="1"/>
  <c r="P3314" i="1"/>
  <c r="N3325" i="1"/>
  <c r="K3325" i="1"/>
  <c r="P3329" i="1"/>
  <c r="L3426" i="1"/>
  <c r="M3426" i="1"/>
  <c r="P3426" i="1" s="1"/>
  <c r="N3426" i="1"/>
  <c r="K3426" i="1"/>
  <c r="M3465" i="1"/>
  <c r="R3476" i="1"/>
  <c r="L3516" i="1"/>
  <c r="L3563" i="1"/>
  <c r="N3563" i="1"/>
  <c r="K3563" i="1"/>
  <c r="R3589" i="1"/>
  <c r="L3615" i="1"/>
  <c r="N3615" i="1"/>
  <c r="K3615" i="1"/>
  <c r="K3642" i="1"/>
  <c r="L3835" i="1"/>
  <c r="K3891" i="1"/>
  <c r="M3894" i="1"/>
  <c r="L3894" i="1"/>
  <c r="N3894" i="1"/>
  <c r="K3894" i="1"/>
  <c r="K3942" i="1"/>
  <c r="N3942" i="1"/>
  <c r="M3942" i="1"/>
  <c r="R3942" i="1" s="1"/>
  <c r="L3942" i="1"/>
  <c r="R4152" i="1"/>
  <c r="N4156" i="1"/>
  <c r="K4181" i="1"/>
  <c r="P2815" i="1"/>
  <c r="M2847" i="1"/>
  <c r="L2847" i="1"/>
  <c r="N2917" i="1"/>
  <c r="M3179" i="1"/>
  <c r="P3179" i="1" s="1"/>
  <c r="L3179" i="1"/>
  <c r="K3179" i="1"/>
  <c r="M3196" i="1"/>
  <c r="R3196" i="1" s="1"/>
  <c r="M3198" i="1"/>
  <c r="L3198" i="1"/>
  <c r="K3198" i="1"/>
  <c r="M3213" i="1"/>
  <c r="P3213" i="1" s="1"/>
  <c r="M3217" i="1"/>
  <c r="R3217" i="1" s="1"/>
  <c r="L3217" i="1"/>
  <c r="K3217" i="1"/>
  <c r="R3224" i="1"/>
  <c r="P3259" i="1"/>
  <c r="L3271" i="1"/>
  <c r="K3271" i="1"/>
  <c r="N3271" i="1"/>
  <c r="M3325" i="1"/>
  <c r="P3325" i="1" s="1"/>
  <c r="M3357" i="1"/>
  <c r="P3357" i="1" s="1"/>
  <c r="R3359" i="1"/>
  <c r="M3404" i="1"/>
  <c r="P3404" i="1" s="1"/>
  <c r="R3410" i="1"/>
  <c r="P3410" i="1"/>
  <c r="L3443" i="1"/>
  <c r="N3443" i="1"/>
  <c r="P3456" i="1"/>
  <c r="R3456" i="1"/>
  <c r="L3461" i="1"/>
  <c r="N3461" i="1"/>
  <c r="L3514" i="1"/>
  <c r="M3514" i="1"/>
  <c r="R3514" i="1" s="1"/>
  <c r="N3525" i="1"/>
  <c r="M3525" i="1"/>
  <c r="R3525" i="1" s="1"/>
  <c r="L3561" i="1"/>
  <c r="N3561" i="1"/>
  <c r="K3561" i="1"/>
  <c r="M3573" i="1"/>
  <c r="R3573" i="1" s="1"/>
  <c r="L3573" i="1"/>
  <c r="K3573" i="1"/>
  <c r="L3582" i="1"/>
  <c r="L3599" i="1"/>
  <c r="K3599" i="1"/>
  <c r="N3599" i="1"/>
  <c r="M3599" i="1"/>
  <c r="P3615" i="1"/>
  <c r="R3615" i="1"/>
  <c r="K3618" i="1"/>
  <c r="N3618" i="1"/>
  <c r="M3618" i="1"/>
  <c r="L3618" i="1"/>
  <c r="L3650" i="1"/>
  <c r="N3650" i="1"/>
  <c r="K3650" i="1"/>
  <c r="L3688" i="1"/>
  <c r="K3688" i="1"/>
  <c r="K3815" i="1"/>
  <c r="M3815" i="1"/>
  <c r="P3815" i="1" s="1"/>
  <c r="N3815" i="1"/>
  <c r="L3815" i="1"/>
  <c r="N3891" i="1"/>
  <c r="L3635" i="1"/>
  <c r="N3635" i="1"/>
  <c r="K3635" i="1"/>
  <c r="M3635" i="1"/>
  <c r="L3645" i="1"/>
  <c r="M3645" i="1"/>
  <c r="R3645" i="1" s="1"/>
  <c r="K3645" i="1"/>
  <c r="N3645" i="1"/>
  <c r="P3650" i="1"/>
  <c r="R3650" i="1"/>
  <c r="R3815" i="1"/>
  <c r="R3871" i="1"/>
  <c r="P3871" i="1"/>
  <c r="R3884" i="1"/>
  <c r="M3889" i="1"/>
  <c r="R3889" i="1" s="1"/>
  <c r="L3889" i="1"/>
  <c r="N3889" i="1"/>
  <c r="L3950" i="1"/>
  <c r="K3950" i="1"/>
  <c r="N3950" i="1"/>
  <c r="M3950" i="1"/>
  <c r="R4136" i="1"/>
  <c r="P4136" i="1"/>
  <c r="P3204" i="1"/>
  <c r="L3311" i="1"/>
  <c r="K3311" i="1"/>
  <c r="P3395" i="1"/>
  <c r="M3414" i="1"/>
  <c r="R3414" i="1" s="1"/>
  <c r="L3414" i="1"/>
  <c r="R3435" i="1"/>
  <c r="P3471" i="1"/>
  <c r="R3471" i="1"/>
  <c r="P3502" i="1"/>
  <c r="R3502" i="1"/>
  <c r="N3524" i="1"/>
  <c r="M3524" i="1"/>
  <c r="R3524" i="1" s="1"/>
  <c r="R3547" i="1"/>
  <c r="R3551" i="1"/>
  <c r="L3655" i="1"/>
  <c r="N3655" i="1"/>
  <c r="M3655" i="1"/>
  <c r="P3672" i="1"/>
  <c r="L3685" i="1"/>
  <c r="M3685" i="1"/>
  <c r="R3685" i="1" s="1"/>
  <c r="L3723" i="1"/>
  <c r="K3723" i="1"/>
  <c r="N3723" i="1"/>
  <c r="R3952" i="1"/>
  <c r="N3965" i="1"/>
  <c r="L3965" i="1"/>
  <c r="K3965" i="1"/>
  <c r="R4333" i="1"/>
  <c r="P4333" i="1"/>
  <c r="N3495" i="1"/>
  <c r="M3495" i="1"/>
  <c r="P3495" i="1" s="1"/>
  <c r="P3576" i="1"/>
  <c r="K3587" i="1"/>
  <c r="N3587" i="1"/>
  <c r="M3587" i="1"/>
  <c r="R3587" i="1" s="1"/>
  <c r="L3587" i="1"/>
  <c r="L3605" i="1"/>
  <c r="K3605" i="1"/>
  <c r="N3605" i="1"/>
  <c r="M3629" i="1"/>
  <c r="P3629" i="1" s="1"/>
  <c r="N3629" i="1"/>
  <c r="L3629" i="1"/>
  <c r="R3655" i="1"/>
  <c r="P3723" i="1"/>
  <c r="R3723" i="1"/>
  <c r="K3334" i="1"/>
  <c r="P3350" i="1"/>
  <c r="K3354" i="1"/>
  <c r="P3359" i="1"/>
  <c r="K3372" i="1"/>
  <c r="K3383" i="1"/>
  <c r="P3388" i="1"/>
  <c r="K3392" i="1"/>
  <c r="P3399" i="1"/>
  <c r="P3401" i="1"/>
  <c r="K3405" i="1"/>
  <c r="P3414" i="1"/>
  <c r="K3420" i="1"/>
  <c r="K3422" i="1"/>
  <c r="P3481" i="1"/>
  <c r="K3493" i="1"/>
  <c r="K3495" i="1"/>
  <c r="R3518" i="1"/>
  <c r="P3524" i="1"/>
  <c r="P3561" i="1"/>
  <c r="R3561" i="1"/>
  <c r="P3563" i="1"/>
  <c r="R3563" i="1"/>
  <c r="P3567" i="1"/>
  <c r="N3572" i="1"/>
  <c r="K3572" i="1"/>
  <c r="L3585" i="1"/>
  <c r="N3585" i="1"/>
  <c r="M3585" i="1"/>
  <c r="M3605" i="1"/>
  <c r="P3605" i="1" s="1"/>
  <c r="K3616" i="1"/>
  <c r="K3629" i="1"/>
  <c r="R3636" i="1"/>
  <c r="P3655" i="1"/>
  <c r="L3680" i="1"/>
  <c r="N3680" i="1"/>
  <c r="K3680" i="1"/>
  <c r="N3692" i="1"/>
  <c r="M3692" i="1"/>
  <c r="K3692" i="1"/>
  <c r="N3756" i="1"/>
  <c r="L3756" i="1"/>
  <c r="M3756" i="1"/>
  <c r="R3756" i="1" s="1"/>
  <c r="K3782" i="1"/>
  <c r="L3861" i="1"/>
  <c r="R4074" i="1"/>
  <c r="N4095" i="1"/>
  <c r="M4095" i="1"/>
  <c r="K4095" i="1"/>
  <c r="L4095" i="1"/>
  <c r="P4119" i="1"/>
  <c r="R4119" i="1"/>
  <c r="N4139" i="1"/>
  <c r="M4139" i="1"/>
  <c r="P4139" i="1" s="1"/>
  <c r="L4139" i="1"/>
  <c r="K4139" i="1"/>
  <c r="P3332" i="1"/>
  <c r="L3334" i="1"/>
  <c r="M3336" i="1"/>
  <c r="R3336" i="1" s="1"/>
  <c r="L3336" i="1"/>
  <c r="K3345" i="1"/>
  <c r="L3354" i="1"/>
  <c r="K3356" i="1"/>
  <c r="M3372" i="1"/>
  <c r="R3372" i="1" s="1"/>
  <c r="L3374" i="1"/>
  <c r="K3374" i="1"/>
  <c r="L3383" i="1"/>
  <c r="M3392" i="1"/>
  <c r="R3392" i="1" s="1"/>
  <c r="K3394" i="1"/>
  <c r="L3405" i="1"/>
  <c r="M3407" i="1"/>
  <c r="L3407" i="1"/>
  <c r="P3416" i="1"/>
  <c r="L3420" i="1"/>
  <c r="L3422" i="1"/>
  <c r="K3430" i="1"/>
  <c r="R3483" i="1"/>
  <c r="P3483" i="1"/>
  <c r="L3493" i="1"/>
  <c r="L3495" i="1"/>
  <c r="P3518" i="1"/>
  <c r="P3532" i="1"/>
  <c r="K3538" i="1"/>
  <c r="P3574" i="1"/>
  <c r="R3576" i="1"/>
  <c r="K3585" i="1"/>
  <c r="L3616" i="1"/>
  <c r="R3620" i="1"/>
  <c r="R3631" i="1"/>
  <c r="N3634" i="1"/>
  <c r="M3634" i="1"/>
  <c r="L3634" i="1"/>
  <c r="N3641" i="1"/>
  <c r="M3641" i="1"/>
  <c r="P3641" i="1" s="1"/>
  <c r="L3641" i="1"/>
  <c r="N3646" i="1"/>
  <c r="L3646" i="1"/>
  <c r="L3660" i="1"/>
  <c r="M3660" i="1"/>
  <c r="R3660" i="1" s="1"/>
  <c r="K3660" i="1"/>
  <c r="L3683" i="1"/>
  <c r="N3683" i="1"/>
  <c r="N3716" i="1"/>
  <c r="M3716" i="1"/>
  <c r="R3716" i="1" s="1"/>
  <c r="K3716" i="1"/>
  <c r="M3721" i="1"/>
  <c r="R3721" i="1" s="1"/>
  <c r="N3721" i="1"/>
  <c r="K3721" i="1"/>
  <c r="L3738" i="1"/>
  <c r="M3738" i="1"/>
  <c r="R3738" i="1" s="1"/>
  <c r="K3738" i="1"/>
  <c r="L3782" i="1"/>
  <c r="M3848" i="1"/>
  <c r="N3848" i="1"/>
  <c r="L3848" i="1"/>
  <c r="M3861" i="1"/>
  <c r="R3876" i="1"/>
  <c r="P3876" i="1"/>
  <c r="L3928" i="1"/>
  <c r="K3928" i="1"/>
  <c r="N3943" i="1"/>
  <c r="M3943" i="1"/>
  <c r="L3943" i="1"/>
  <c r="R3957" i="1"/>
  <c r="P3957" i="1"/>
  <c r="N3960" i="1"/>
  <c r="M3960" i="1"/>
  <c r="L3960" i="1"/>
  <c r="K3960" i="1"/>
  <c r="L4081" i="1"/>
  <c r="N4081" i="1"/>
  <c r="M4081" i="1"/>
  <c r="P4081" i="1" s="1"/>
  <c r="K4081" i="1"/>
  <c r="K4093" i="1"/>
  <c r="M4093" i="1"/>
  <c r="L4093" i="1"/>
  <c r="K4357" i="1"/>
  <c r="M4357" i="1"/>
  <c r="N4357" i="1"/>
  <c r="P3304" i="1"/>
  <c r="M3334" i="1"/>
  <c r="L3345" i="1"/>
  <c r="R3350" i="1"/>
  <c r="M3354" i="1"/>
  <c r="R3354" i="1" s="1"/>
  <c r="L3356" i="1"/>
  <c r="P3370" i="1"/>
  <c r="R3370" i="1"/>
  <c r="N3372" i="1"/>
  <c r="M3383" i="1"/>
  <c r="R3383" i="1" s="1"/>
  <c r="N3392" i="1"/>
  <c r="M3405" i="1"/>
  <c r="R3405" i="1" s="1"/>
  <c r="M3493" i="1"/>
  <c r="R3493" i="1" s="1"/>
  <c r="L3501" i="1"/>
  <c r="K3501" i="1"/>
  <c r="M3544" i="1"/>
  <c r="R3544" i="1" s="1"/>
  <c r="K3544" i="1"/>
  <c r="M3592" i="1"/>
  <c r="N3592" i="1"/>
  <c r="L3596" i="1"/>
  <c r="K3596" i="1"/>
  <c r="N3603" i="1"/>
  <c r="L3603" i="1"/>
  <c r="M3603" i="1"/>
  <c r="R3603" i="1" s="1"/>
  <c r="K3603" i="1"/>
  <c r="P3618" i="1"/>
  <c r="N3627" i="1"/>
  <c r="K3627" i="1"/>
  <c r="P3731" i="1"/>
  <c r="R3731" i="1"/>
  <c r="N3734" i="1"/>
  <c r="M3734" i="1"/>
  <c r="R3734" i="1" s="1"/>
  <c r="K3780" i="1"/>
  <c r="M3780" i="1"/>
  <c r="P3782" i="1"/>
  <c r="R3782" i="1"/>
  <c r="R3928" i="1"/>
  <c r="P3928" i="1"/>
  <c r="M3955" i="1"/>
  <c r="L3955" i="1"/>
  <c r="N3955" i="1"/>
  <c r="R4063" i="1"/>
  <c r="P4063" i="1"/>
  <c r="P3189" i="1"/>
  <c r="P3269" i="1"/>
  <c r="L3301" i="1"/>
  <c r="K3301" i="1"/>
  <c r="K3308" i="1"/>
  <c r="K3315" i="1"/>
  <c r="L3322" i="1"/>
  <c r="K3329" i="1"/>
  <c r="N3336" i="1"/>
  <c r="M3345" i="1"/>
  <c r="R3345" i="1" s="1"/>
  <c r="K3347" i="1"/>
  <c r="M3356" i="1"/>
  <c r="P3363" i="1"/>
  <c r="L3365" i="1"/>
  <c r="N3374" i="1"/>
  <c r="K3376" i="1"/>
  <c r="K3385" i="1"/>
  <c r="M3394" i="1"/>
  <c r="P3403" i="1"/>
  <c r="N3407" i="1"/>
  <c r="R3416" i="1"/>
  <c r="P3418" i="1"/>
  <c r="R3426" i="1"/>
  <c r="R3428" i="1"/>
  <c r="M3430" i="1"/>
  <c r="L3432" i="1"/>
  <c r="K3442" i="1"/>
  <c r="K3452" i="1"/>
  <c r="N3464" i="1"/>
  <c r="M3464" i="1"/>
  <c r="L3464" i="1"/>
  <c r="N3470" i="1"/>
  <c r="K3470" i="1"/>
  <c r="P3491" i="1"/>
  <c r="M3501" i="1"/>
  <c r="P3534" i="1"/>
  <c r="P3536" i="1"/>
  <c r="M3538" i="1"/>
  <c r="R3538" i="1" s="1"/>
  <c r="L3540" i="1"/>
  <c r="L3544" i="1"/>
  <c r="R3574" i="1"/>
  <c r="M3579" i="1"/>
  <c r="N3579" i="1"/>
  <c r="K3579" i="1"/>
  <c r="L3579" i="1"/>
  <c r="K3592" i="1"/>
  <c r="M3596" i="1"/>
  <c r="R3596" i="1" s="1"/>
  <c r="L3614" i="1"/>
  <c r="L3627" i="1"/>
  <c r="K3639" i="1"/>
  <c r="N3639" i="1"/>
  <c r="M3639" i="1"/>
  <c r="M3646" i="1"/>
  <c r="P3646" i="1" s="1"/>
  <c r="M3651" i="1"/>
  <c r="R3651" i="1" s="1"/>
  <c r="N3651" i="1"/>
  <c r="L3651" i="1"/>
  <c r="L3690" i="1"/>
  <c r="N3690" i="1"/>
  <c r="K3690" i="1"/>
  <c r="L3719" i="1"/>
  <c r="N3719" i="1"/>
  <c r="K3719" i="1"/>
  <c r="K3734" i="1"/>
  <c r="L3780" i="1"/>
  <c r="R3802" i="1"/>
  <c r="P3802" i="1"/>
  <c r="K3807" i="1"/>
  <c r="M3854" i="1"/>
  <c r="R3854" i="1" s="1"/>
  <c r="L3854" i="1"/>
  <c r="N3854" i="1"/>
  <c r="K3854" i="1"/>
  <c r="P3919" i="1"/>
  <c r="K3955" i="1"/>
  <c r="N4010" i="1"/>
  <c r="L4010" i="1"/>
  <c r="M4010" i="1"/>
  <c r="K4010" i="1"/>
  <c r="N4043" i="1"/>
  <c r="L4043" i="1"/>
  <c r="M4043" i="1"/>
  <c r="K3186" i="1"/>
  <c r="K3205" i="1"/>
  <c r="K3252" i="1"/>
  <c r="L3266" i="1"/>
  <c r="K3266" i="1"/>
  <c r="K3273" i="1"/>
  <c r="K3280" i="1"/>
  <c r="K3294" i="1"/>
  <c r="M3301" i="1"/>
  <c r="P3301" i="1" s="1"/>
  <c r="L3308" i="1"/>
  <c r="L3315" i="1"/>
  <c r="M3322" i="1"/>
  <c r="P3322" i="1" s="1"/>
  <c r="L3329" i="1"/>
  <c r="M3347" i="1"/>
  <c r="K3349" i="1"/>
  <c r="K3358" i="1"/>
  <c r="M3365" i="1"/>
  <c r="R3365" i="1" s="1"/>
  <c r="L3367" i="1"/>
  <c r="N3367" i="1"/>
  <c r="M3367" i="1"/>
  <c r="P3367" i="1" s="1"/>
  <c r="L3376" i="1"/>
  <c r="L3385" i="1"/>
  <c r="K3387" i="1"/>
  <c r="R3390" i="1"/>
  <c r="K3396" i="1"/>
  <c r="R3420" i="1"/>
  <c r="P3422" i="1"/>
  <c r="P3428" i="1"/>
  <c r="N3432" i="1"/>
  <c r="L3442" i="1"/>
  <c r="L3448" i="1"/>
  <c r="N3448" i="1"/>
  <c r="M3448" i="1"/>
  <c r="P3448" i="1" s="1"/>
  <c r="L3452" i="1"/>
  <c r="L3454" i="1"/>
  <c r="K3458" i="1"/>
  <c r="K3464" i="1"/>
  <c r="R3466" i="1"/>
  <c r="L3470" i="1"/>
  <c r="K3474" i="1"/>
  <c r="K3476" i="1"/>
  <c r="N3501" i="1"/>
  <c r="K3505" i="1"/>
  <c r="R3522" i="1"/>
  <c r="M3540" i="1"/>
  <c r="R3540" i="1" s="1"/>
  <c r="N3544" i="1"/>
  <c r="K3550" i="1"/>
  <c r="M3554" i="1"/>
  <c r="P3554" i="1" s="1"/>
  <c r="N3554" i="1"/>
  <c r="L3554" i="1"/>
  <c r="L3592" i="1"/>
  <c r="N3596" i="1"/>
  <c r="R3598" i="1"/>
  <c r="M3614" i="1"/>
  <c r="P3614" i="1" s="1"/>
  <c r="R3618" i="1"/>
  <c r="M3627" i="1"/>
  <c r="R3627" i="1" s="1"/>
  <c r="L3639" i="1"/>
  <c r="K3651" i="1"/>
  <c r="R3662" i="1"/>
  <c r="R3664" i="1"/>
  <c r="P3664" i="1"/>
  <c r="M3690" i="1"/>
  <c r="M3719" i="1"/>
  <c r="P3719" i="1" s="1"/>
  <c r="L3734" i="1"/>
  <c r="P3761" i="1"/>
  <c r="M3776" i="1"/>
  <c r="P3776" i="1" s="1"/>
  <c r="L3776" i="1"/>
  <c r="N3780" i="1"/>
  <c r="M3798" i="1"/>
  <c r="N3798" i="1"/>
  <c r="L3807" i="1"/>
  <c r="M3859" i="1"/>
  <c r="P3859" i="1" s="1"/>
  <c r="L3859" i="1"/>
  <c r="N3859" i="1"/>
  <c r="M3864" i="1"/>
  <c r="L3864" i="1"/>
  <c r="N3864" i="1"/>
  <c r="K3864" i="1"/>
  <c r="N3876" i="1"/>
  <c r="M3913" i="1"/>
  <c r="N3913" i="1"/>
  <c r="L3913" i="1"/>
  <c r="K3913" i="1"/>
  <c r="K4043" i="1"/>
  <c r="N4059" i="1"/>
  <c r="P4061" i="1"/>
  <c r="R4061" i="1"/>
  <c r="N4269" i="1"/>
  <c r="M4269" i="1"/>
  <c r="P4349" i="1"/>
  <c r="R4349" i="1"/>
  <c r="M3186" i="1"/>
  <c r="P3186" i="1" s="1"/>
  <c r="R3189" i="1"/>
  <c r="L3231" i="1"/>
  <c r="K3231" i="1"/>
  <c r="M3266" i="1"/>
  <c r="P3266" i="1" s="1"/>
  <c r="P3299" i="1"/>
  <c r="N3301" i="1"/>
  <c r="L3331" i="1"/>
  <c r="K3331" i="1"/>
  <c r="P3345" i="1"/>
  <c r="N3347" i="1"/>
  <c r="K3367" i="1"/>
  <c r="M3387" i="1"/>
  <c r="P3387" i="1" s="1"/>
  <c r="K3398" i="1"/>
  <c r="P3420" i="1"/>
  <c r="P3432" i="1"/>
  <c r="K3448" i="1"/>
  <c r="N3452" i="1"/>
  <c r="M3454" i="1"/>
  <c r="P3454" i="1" s="1"/>
  <c r="K3456" i="1"/>
  <c r="M3458" i="1"/>
  <c r="P3458" i="1" s="1"/>
  <c r="K3460" i="1"/>
  <c r="P3466" i="1"/>
  <c r="M3470" i="1"/>
  <c r="P3470" i="1" s="1"/>
  <c r="N3486" i="1"/>
  <c r="M3486" i="1"/>
  <c r="L3505" i="1"/>
  <c r="M3509" i="1"/>
  <c r="L3509" i="1"/>
  <c r="K3531" i="1"/>
  <c r="L3550" i="1"/>
  <c r="K3554" i="1"/>
  <c r="L3570" i="1"/>
  <c r="N3570" i="1"/>
  <c r="L3590" i="1"/>
  <c r="K3590" i="1"/>
  <c r="K3637" i="1"/>
  <c r="N3637" i="1"/>
  <c r="L3637" i="1"/>
  <c r="R3641" i="1"/>
  <c r="P3734" i="1"/>
  <c r="K3776" i="1"/>
  <c r="K3798" i="1"/>
  <c r="N3807" i="1"/>
  <c r="K3859" i="1"/>
  <c r="M3896" i="1"/>
  <c r="P3896" i="1" s="1"/>
  <c r="L3896" i="1"/>
  <c r="K3896" i="1"/>
  <c r="R4057" i="1"/>
  <c r="R4059" i="1"/>
  <c r="L4258" i="1"/>
  <c r="K4258" i="1"/>
  <c r="N4258" i="1"/>
  <c r="M4258" i="1"/>
  <c r="R4258" i="1" s="1"/>
  <c r="K4269" i="1"/>
  <c r="P3540" i="1"/>
  <c r="P3590" i="1"/>
  <c r="P3596" i="1"/>
  <c r="M3611" i="1"/>
  <c r="R3611" i="1" s="1"/>
  <c r="L3611" i="1"/>
  <c r="L3649" i="1"/>
  <c r="K3649" i="1"/>
  <c r="L3668" i="1"/>
  <c r="K3668" i="1"/>
  <c r="M3668" i="1"/>
  <c r="R3668" i="1" s="1"/>
  <c r="R3694" i="1"/>
  <c r="L3743" i="1"/>
  <c r="M3743" i="1"/>
  <c r="R3743" i="1" s="1"/>
  <c r="K3743" i="1"/>
  <c r="N3743" i="1"/>
  <c r="K3785" i="1"/>
  <c r="N3785" i="1"/>
  <c r="L3785" i="1"/>
  <c r="M3867" i="1"/>
  <c r="P3867" i="1" s="1"/>
  <c r="N3867" i="1"/>
  <c r="M3874" i="1"/>
  <c r="R3874" i="1" s="1"/>
  <c r="L3874" i="1"/>
  <c r="N4055" i="1"/>
  <c r="M4055" i="1"/>
  <c r="L4055" i="1"/>
  <c r="R4066" i="1"/>
  <c r="P4066" i="1"/>
  <c r="K4282" i="1"/>
  <c r="N4282" i="1"/>
  <c r="M4282" i="1"/>
  <c r="R4290" i="1"/>
  <c r="P4290" i="1"/>
  <c r="P3668" i="1"/>
  <c r="L3735" i="1"/>
  <c r="M3735" i="1"/>
  <c r="K3765" i="1"/>
  <c r="M3765" i="1"/>
  <c r="R3765" i="1" s="1"/>
  <c r="N3765" i="1"/>
  <c r="R3776" i="1"/>
  <c r="R3780" i="1"/>
  <c r="P3780" i="1"/>
  <c r="R3785" i="1"/>
  <c r="K3795" i="1"/>
  <c r="N3795" i="1"/>
  <c r="M3795" i="1"/>
  <c r="L3795" i="1"/>
  <c r="R3885" i="1"/>
  <c r="P3885" i="1"/>
  <c r="K3907" i="1"/>
  <c r="N3907" i="1"/>
  <c r="L3907" i="1"/>
  <c r="N4184" i="1"/>
  <c r="M4184" i="1"/>
  <c r="R4184" i="1" s="1"/>
  <c r="L4184" i="1"/>
  <c r="P4196" i="1"/>
  <c r="R4196" i="1"/>
  <c r="L4273" i="1"/>
  <c r="K4273" i="1"/>
  <c r="R4414" i="1"/>
  <c r="P4414" i="1"/>
  <c r="K4440" i="1"/>
  <c r="M4440" i="1"/>
  <c r="N4440" i="1"/>
  <c r="L4440" i="1"/>
  <c r="R4549" i="1"/>
  <c r="P4549" i="1"/>
  <c r="L3715" i="1"/>
  <c r="N3715" i="1"/>
  <c r="R3719" i="1"/>
  <c r="L3761" i="1"/>
  <c r="K3761" i="1"/>
  <c r="M3774" i="1"/>
  <c r="P3774" i="1" s="1"/>
  <c r="K3774" i="1"/>
  <c r="K3850" i="1"/>
  <c r="N3850" i="1"/>
  <c r="R3883" i="1"/>
  <c r="P3883" i="1"/>
  <c r="M3905" i="1"/>
  <c r="L3905" i="1"/>
  <c r="P3914" i="1"/>
  <c r="R3914" i="1"/>
  <c r="P3953" i="1"/>
  <c r="R3953" i="1"/>
  <c r="R4191" i="1"/>
  <c r="P4191" i="1"/>
  <c r="K3715" i="1"/>
  <c r="M3759" i="1"/>
  <c r="N3759" i="1"/>
  <c r="M3761" i="1"/>
  <c r="R3761" i="1" s="1"/>
  <c r="L3774" i="1"/>
  <c r="K3788" i="1"/>
  <c r="M3804" i="1"/>
  <c r="R3804" i="1" s="1"/>
  <c r="L3804" i="1"/>
  <c r="K3804" i="1"/>
  <c r="P3819" i="1"/>
  <c r="L3850" i="1"/>
  <c r="R3881" i="1"/>
  <c r="K3905" i="1"/>
  <c r="K3941" i="1"/>
  <c r="N3941" i="1"/>
  <c r="M3941" i="1"/>
  <c r="P3941" i="1" s="1"/>
  <c r="N3980" i="1"/>
  <c r="M3980" i="1"/>
  <c r="L3980" i="1"/>
  <c r="K3980" i="1"/>
  <c r="M3983" i="1"/>
  <c r="R3983" i="1" s="1"/>
  <c r="L3983" i="1"/>
  <c r="N3983" i="1"/>
  <c r="K4053" i="1"/>
  <c r="N4053" i="1"/>
  <c r="L4053" i="1"/>
  <c r="N4127" i="1"/>
  <c r="M4127" i="1"/>
  <c r="R4127" i="1" s="1"/>
  <c r="L4127" i="1"/>
  <c r="K4127" i="1"/>
  <c r="R4298" i="1"/>
  <c r="P4298" i="1"/>
  <c r="R4435" i="1"/>
  <c r="P4435" i="1"/>
  <c r="N4544" i="1"/>
  <c r="M4544" i="1"/>
  <c r="L4544" i="1"/>
  <c r="K4544" i="1"/>
  <c r="P3638" i="1"/>
  <c r="K3652" i="1"/>
  <c r="N3652" i="1"/>
  <c r="L3652" i="1"/>
  <c r="P3666" i="1"/>
  <c r="P3688" i="1"/>
  <c r="M3715" i="1"/>
  <c r="P3717" i="1"/>
  <c r="R3728" i="1"/>
  <c r="L3733" i="1"/>
  <c r="N3733" i="1"/>
  <c r="K3759" i="1"/>
  <c r="N3761" i="1"/>
  <c r="K3763" i="1"/>
  <c r="P3765" i="1"/>
  <c r="N3774" i="1"/>
  <c r="L3788" i="1"/>
  <c r="M3841" i="1"/>
  <c r="L3841" i="1"/>
  <c r="P3850" i="1"/>
  <c r="R3850" i="1"/>
  <c r="L3893" i="1"/>
  <c r="M3893" i="1"/>
  <c r="M4099" i="1"/>
  <c r="R4099" i="1" s="1"/>
  <c r="L4099" i="1"/>
  <c r="K4099" i="1"/>
  <c r="N4099" i="1"/>
  <c r="R4115" i="1"/>
  <c r="P4115" i="1"/>
  <c r="R4194" i="1"/>
  <c r="P4194" i="1"/>
  <c r="R4273" i="1"/>
  <c r="P4273" i="1"/>
  <c r="R4327" i="1"/>
  <c r="P4327" i="1"/>
  <c r="P4463" i="1"/>
  <c r="R4463" i="1"/>
  <c r="M3597" i="1"/>
  <c r="K3597" i="1"/>
  <c r="K3601" i="1"/>
  <c r="P3621" i="1"/>
  <c r="P3636" i="1"/>
  <c r="M3652" i="1"/>
  <c r="L3724" i="1"/>
  <c r="K3724" i="1"/>
  <c r="K3733" i="1"/>
  <c r="L3744" i="1"/>
  <c r="N3744" i="1"/>
  <c r="L3746" i="1"/>
  <c r="M3746" i="1"/>
  <c r="K3746" i="1"/>
  <c r="L3759" i="1"/>
  <c r="L3763" i="1"/>
  <c r="K3772" i="1"/>
  <c r="N3772" i="1"/>
  <c r="M3788" i="1"/>
  <c r="R3806" i="1"/>
  <c r="P3806" i="1"/>
  <c r="K3841" i="1"/>
  <c r="K3893" i="1"/>
  <c r="P3898" i="1"/>
  <c r="R3898" i="1"/>
  <c r="R3961" i="1"/>
  <c r="P4149" i="1"/>
  <c r="L4170" i="1"/>
  <c r="M4170" i="1"/>
  <c r="N4280" i="1"/>
  <c r="L4280" i="1"/>
  <c r="N3466" i="1"/>
  <c r="L3466" i="1"/>
  <c r="K3466" i="1"/>
  <c r="P3492" i="1"/>
  <c r="N3530" i="1"/>
  <c r="K3530" i="1"/>
  <c r="K3575" i="1"/>
  <c r="M3577" i="1"/>
  <c r="R3577" i="1" s="1"/>
  <c r="K3577" i="1"/>
  <c r="N3577" i="1"/>
  <c r="L3577" i="1"/>
  <c r="K3591" i="1"/>
  <c r="L3597" i="1"/>
  <c r="M3601" i="1"/>
  <c r="P3601" i="1" s="1"/>
  <c r="K3632" i="1"/>
  <c r="R3638" i="1"/>
  <c r="L3643" i="1"/>
  <c r="K3643" i="1"/>
  <c r="N3643" i="1"/>
  <c r="M3643" i="1"/>
  <c r="R3666" i="1"/>
  <c r="R3688" i="1"/>
  <c r="M3701" i="1"/>
  <c r="R3701" i="1" s="1"/>
  <c r="L3701" i="1"/>
  <c r="K3701" i="1"/>
  <c r="N3709" i="1"/>
  <c r="M3709" i="1"/>
  <c r="L3709" i="1"/>
  <c r="L3713" i="1"/>
  <c r="M3713" i="1"/>
  <c r="R3713" i="1" s="1"/>
  <c r="K3713" i="1"/>
  <c r="M3724" i="1"/>
  <c r="R3724" i="1" s="1"/>
  <c r="M3733" i="1"/>
  <c r="R3733" i="1" s="1"/>
  <c r="K3744" i="1"/>
  <c r="N3746" i="1"/>
  <c r="M3763" i="1"/>
  <c r="L3772" i="1"/>
  <c r="N3783" i="1"/>
  <c r="M3783" i="1"/>
  <c r="L3783" i="1"/>
  <c r="K3783" i="1"/>
  <c r="M3786" i="1"/>
  <c r="R3786" i="1" s="1"/>
  <c r="L3786" i="1"/>
  <c r="K3786" i="1"/>
  <c r="N3811" i="1"/>
  <c r="M3811" i="1"/>
  <c r="R3813" i="1"/>
  <c r="P3813" i="1"/>
  <c r="M3834" i="1"/>
  <c r="P3834" i="1" s="1"/>
  <c r="L3834" i="1"/>
  <c r="N3834" i="1"/>
  <c r="M3839" i="1"/>
  <c r="P3839" i="1" s="1"/>
  <c r="L3839" i="1"/>
  <c r="N3839" i="1"/>
  <c r="N3841" i="1"/>
  <c r="P3865" i="1"/>
  <c r="N3872" i="1"/>
  <c r="N3893" i="1"/>
  <c r="P3927" i="1"/>
  <c r="R3929" i="1"/>
  <c r="M3935" i="1"/>
  <c r="L3935" i="1"/>
  <c r="R3946" i="1"/>
  <c r="P3946" i="1"/>
  <c r="N3988" i="1"/>
  <c r="M3988" i="1"/>
  <c r="P3988" i="1" s="1"/>
  <c r="K3988" i="1"/>
  <c r="L3988" i="1"/>
  <c r="K4111" i="1"/>
  <c r="N4135" i="1"/>
  <c r="M4135" i="1"/>
  <c r="L4135" i="1"/>
  <c r="K4135" i="1"/>
  <c r="K4170" i="1"/>
  <c r="K4280" i="1"/>
  <c r="K4291" i="1"/>
  <c r="M4291" i="1"/>
  <c r="P4291" i="1" s="1"/>
  <c r="L4291" i="1"/>
  <c r="N4291" i="1"/>
  <c r="N4405" i="1"/>
  <c r="M4405" i="1"/>
  <c r="K4405" i="1"/>
  <c r="R4466" i="1"/>
  <c r="K3362" i="1"/>
  <c r="P3421" i="1"/>
  <c r="L3425" i="1"/>
  <c r="K3436" i="1"/>
  <c r="K3451" i="1"/>
  <c r="R3460" i="1"/>
  <c r="M3466" i="1"/>
  <c r="N3485" i="1"/>
  <c r="M3485" i="1"/>
  <c r="P3485" i="1" s="1"/>
  <c r="R3507" i="1"/>
  <c r="L3530" i="1"/>
  <c r="M3575" i="1"/>
  <c r="P3583" i="1"/>
  <c r="R3583" i="1"/>
  <c r="L3591" i="1"/>
  <c r="N3597" i="1"/>
  <c r="N3601" i="1"/>
  <c r="R3621" i="1"/>
  <c r="N3701" i="1"/>
  <c r="K3709" i="1"/>
  <c r="N3713" i="1"/>
  <c r="N3724" i="1"/>
  <c r="R3726" i="1"/>
  <c r="K3731" i="1"/>
  <c r="M3744" i="1"/>
  <c r="P3748" i="1"/>
  <c r="R3748" i="1"/>
  <c r="M3772" i="1"/>
  <c r="N3786" i="1"/>
  <c r="M3796" i="1"/>
  <c r="L3796" i="1"/>
  <c r="K3811" i="1"/>
  <c r="K3834" i="1"/>
  <c r="R3836" i="1"/>
  <c r="K3839" i="1"/>
  <c r="L3863" i="1"/>
  <c r="N3863" i="1"/>
  <c r="K3935" i="1"/>
  <c r="P3939" i="1"/>
  <c r="N3971" i="1"/>
  <c r="L3971" i="1"/>
  <c r="K3971" i="1"/>
  <c r="M4111" i="1"/>
  <c r="R4111" i="1" s="1"/>
  <c r="R4130" i="1"/>
  <c r="P4130" i="1"/>
  <c r="R4149" i="1"/>
  <c r="N4170" i="1"/>
  <c r="R4233" i="1"/>
  <c r="P4233" i="1"/>
  <c r="M4280" i="1"/>
  <c r="L4405" i="1"/>
  <c r="P3578" i="1"/>
  <c r="L3586" i="1"/>
  <c r="M3586" i="1"/>
  <c r="P3593" i="1"/>
  <c r="P3595" i="1"/>
  <c r="P3656" i="1"/>
  <c r="R3656" i="1"/>
  <c r="P3678" i="1"/>
  <c r="R3678" i="1"/>
  <c r="P3698" i="1"/>
  <c r="R3698" i="1"/>
  <c r="R3729" i="1"/>
  <c r="P3729" i="1"/>
  <c r="P3737" i="1"/>
  <c r="R3747" i="1"/>
  <c r="P3809" i="1"/>
  <c r="R3855" i="1"/>
  <c r="N3866" i="1"/>
  <c r="M3866" i="1"/>
  <c r="K3881" i="1"/>
  <c r="N3881" i="1"/>
  <c r="M3881" i="1"/>
  <c r="P3881" i="1" s="1"/>
  <c r="L3881" i="1"/>
  <c r="P3922" i="1"/>
  <c r="R4004" i="1"/>
  <c r="P4004" i="1"/>
  <c r="R4046" i="1"/>
  <c r="N4091" i="1"/>
  <c r="M4091" i="1"/>
  <c r="R4091" i="1" s="1"/>
  <c r="K4109" i="1"/>
  <c r="N4109" i="1"/>
  <c r="M4109" i="1"/>
  <c r="P4109" i="1" s="1"/>
  <c r="L4129" i="1"/>
  <c r="M4129" i="1"/>
  <c r="P4129" i="1" s="1"/>
  <c r="K4129" i="1"/>
  <c r="K4182" i="1"/>
  <c r="L4182" i="1"/>
  <c r="P4210" i="1"/>
  <c r="R4210" i="1"/>
  <c r="M4376" i="1"/>
  <c r="P4376" i="1" s="1"/>
  <c r="K4376" i="1"/>
  <c r="N4376" i="1"/>
  <c r="P4456" i="1"/>
  <c r="R4456" i="1"/>
  <c r="R3907" i="1"/>
  <c r="R3926" i="1"/>
  <c r="P3926" i="1"/>
  <c r="R4064" i="1"/>
  <c r="P4064" i="1"/>
  <c r="R4093" i="1"/>
  <c r="P4093" i="1"/>
  <c r="R4107" i="1"/>
  <c r="P4107" i="1"/>
  <c r="R4259" i="1"/>
  <c r="P4259" i="1"/>
  <c r="R4340" i="1"/>
  <c r="P4340" i="1"/>
  <c r="P4444" i="1"/>
  <c r="R4444" i="1"/>
  <c r="K4497" i="1"/>
  <c r="N4497" i="1"/>
  <c r="M4497" i="1"/>
  <c r="P4497" i="1" s="1"/>
  <c r="M3879" i="1"/>
  <c r="L3879" i="1"/>
  <c r="N3879" i="1"/>
  <c r="K3879" i="1"/>
  <c r="P3951" i="1"/>
  <c r="R4002" i="1"/>
  <c r="P4002" i="1"/>
  <c r="K4009" i="1"/>
  <c r="K4121" i="1"/>
  <c r="K4166" i="1"/>
  <c r="K4235" i="1"/>
  <c r="L4235" i="1"/>
  <c r="N4249" i="1"/>
  <c r="M4249" i="1"/>
  <c r="R4249" i="1" s="1"/>
  <c r="L4249" i="1"/>
  <c r="K4249" i="1"/>
  <c r="L4318" i="1"/>
  <c r="K4318" i="1"/>
  <c r="P4320" i="1"/>
  <c r="R4320" i="1"/>
  <c r="L4325" i="1"/>
  <c r="K4325" i="1"/>
  <c r="N4325" i="1"/>
  <c r="K4338" i="1"/>
  <c r="M4338" i="1"/>
  <c r="L4338" i="1"/>
  <c r="K4374" i="1"/>
  <c r="N4374" i="1"/>
  <c r="M4374" i="1"/>
  <c r="K4492" i="1"/>
  <c r="M4492" i="1"/>
  <c r="P4492" i="1" s="1"/>
  <c r="L4492" i="1"/>
  <c r="L4497" i="1"/>
  <c r="N3833" i="1"/>
  <c r="L3833" i="1"/>
  <c r="L3875" i="1"/>
  <c r="R3903" i="1"/>
  <c r="P3912" i="1"/>
  <c r="R3912" i="1"/>
  <c r="L4009" i="1"/>
  <c r="N4085" i="1"/>
  <c r="L4085" i="1"/>
  <c r="K4085" i="1"/>
  <c r="M4085" i="1"/>
  <c r="L4121" i="1"/>
  <c r="R4123" i="1"/>
  <c r="K4137" i="1"/>
  <c r="N4137" i="1"/>
  <c r="M4137" i="1"/>
  <c r="P4137" i="1" s="1"/>
  <c r="L4166" i="1"/>
  <c r="R4168" i="1"/>
  <c r="P4168" i="1"/>
  <c r="P4215" i="1"/>
  <c r="R4215" i="1"/>
  <c r="M4235" i="1"/>
  <c r="M4318" i="1"/>
  <c r="M4325" i="1"/>
  <c r="P4335" i="1"/>
  <c r="R4335" i="1"/>
  <c r="N4338" i="1"/>
  <c r="N4343" i="1"/>
  <c r="M4343" i="1"/>
  <c r="R4343" i="1" s="1"/>
  <c r="L4343" i="1"/>
  <c r="K4367" i="1"/>
  <c r="N4367" i="1"/>
  <c r="M4367" i="1"/>
  <c r="L4367" i="1"/>
  <c r="L4374" i="1"/>
  <c r="K4427" i="1"/>
  <c r="N4427" i="1"/>
  <c r="M4427" i="1"/>
  <c r="R4427" i="1" s="1"/>
  <c r="N4492" i="1"/>
  <c r="K3812" i="1"/>
  <c r="M3812" i="1"/>
  <c r="M3814" i="1"/>
  <c r="N3814" i="1"/>
  <c r="K3814" i="1"/>
  <c r="K3833" i="1"/>
  <c r="K3856" i="1"/>
  <c r="L3856" i="1"/>
  <c r="K3877" i="1"/>
  <c r="N3877" i="1"/>
  <c r="M3877" i="1"/>
  <c r="R3877" i="1" s="1"/>
  <c r="N3958" i="1"/>
  <c r="M3958" i="1"/>
  <c r="P3958" i="1" s="1"/>
  <c r="K3958" i="1"/>
  <c r="M4009" i="1"/>
  <c r="R4009" i="1" s="1"/>
  <c r="N4121" i="1"/>
  <c r="M4166" i="1"/>
  <c r="R4225" i="1"/>
  <c r="P4225" i="1"/>
  <c r="N4254" i="1"/>
  <c r="M4254" i="1"/>
  <c r="L4254" i="1"/>
  <c r="M3754" i="1"/>
  <c r="N3754" i="1"/>
  <c r="L3812" i="1"/>
  <c r="L3814" i="1"/>
  <c r="K3831" i="1"/>
  <c r="N3831" i="1"/>
  <c r="M3833" i="1"/>
  <c r="M3846" i="1"/>
  <c r="R3846" i="1" s="1"/>
  <c r="M3856" i="1"/>
  <c r="K3858" i="1"/>
  <c r="M3860" i="1"/>
  <c r="P3860" i="1" s="1"/>
  <c r="L3862" i="1"/>
  <c r="L3873" i="1"/>
  <c r="N3875" i="1"/>
  <c r="L3877" i="1"/>
  <c r="K3897" i="1"/>
  <c r="L3897" i="1"/>
  <c r="M3897" i="1"/>
  <c r="P3897" i="1" s="1"/>
  <c r="P3901" i="1"/>
  <c r="P3942" i="1"/>
  <c r="L3958" i="1"/>
  <c r="R3984" i="1"/>
  <c r="P3984" i="1"/>
  <c r="L4007" i="1"/>
  <c r="P4073" i="1"/>
  <c r="R4096" i="1"/>
  <c r="P4096" i="1"/>
  <c r="P4116" i="1"/>
  <c r="K4159" i="1"/>
  <c r="N4223" i="1"/>
  <c r="M4223" i="1"/>
  <c r="K4223" i="1"/>
  <c r="K4254" i="1"/>
  <c r="P4343" i="1"/>
  <c r="K4452" i="1"/>
  <c r="M4452" i="1"/>
  <c r="L4452" i="1"/>
  <c r="N4452" i="1"/>
  <c r="M4470" i="1"/>
  <c r="L4470" i="1"/>
  <c r="N4470" i="1"/>
  <c r="P3446" i="1"/>
  <c r="R3533" i="1"/>
  <c r="P3533" i="1"/>
  <c r="L3675" i="1"/>
  <c r="N3675" i="1"/>
  <c r="L3693" i="1"/>
  <c r="M3693" i="1"/>
  <c r="K3693" i="1"/>
  <c r="N3693" i="1"/>
  <c r="P3721" i="1"/>
  <c r="N3742" i="1"/>
  <c r="M3742" i="1"/>
  <c r="R3742" i="1" s="1"/>
  <c r="L3752" i="1"/>
  <c r="K3752" i="1"/>
  <c r="K3754" i="1"/>
  <c r="M3769" i="1"/>
  <c r="R3769" i="1" s="1"/>
  <c r="K3769" i="1"/>
  <c r="L3769" i="1"/>
  <c r="N3812" i="1"/>
  <c r="M3827" i="1"/>
  <c r="P3827" i="1" s="1"/>
  <c r="N3827" i="1"/>
  <c r="L3827" i="1"/>
  <c r="L3831" i="1"/>
  <c r="L3838" i="1"/>
  <c r="N3838" i="1"/>
  <c r="M3838" i="1"/>
  <c r="N3851" i="1"/>
  <c r="M3851" i="1"/>
  <c r="L3851" i="1"/>
  <c r="K3851" i="1"/>
  <c r="N3856" i="1"/>
  <c r="L3858" i="1"/>
  <c r="N3860" i="1"/>
  <c r="M3862" i="1"/>
  <c r="R3862" i="1" s="1"/>
  <c r="M3873" i="1"/>
  <c r="K3888" i="1"/>
  <c r="R3890" i="1"/>
  <c r="N3897" i="1"/>
  <c r="K3908" i="1"/>
  <c r="N3908" i="1"/>
  <c r="M3908" i="1"/>
  <c r="P3908" i="1" s="1"/>
  <c r="L3908" i="1"/>
  <c r="N3921" i="1"/>
  <c r="M3921" i="1"/>
  <c r="P3936" i="1"/>
  <c r="R3963" i="1"/>
  <c r="P3963" i="1"/>
  <c r="L3975" i="1"/>
  <c r="K3977" i="1"/>
  <c r="N3977" i="1"/>
  <c r="M3977" i="1"/>
  <c r="P3986" i="1"/>
  <c r="M4007" i="1"/>
  <c r="L4159" i="1"/>
  <c r="N4178" i="1"/>
  <c r="M4178" i="1"/>
  <c r="L4178" i="1"/>
  <c r="L4223" i="1"/>
  <c r="R4292" i="1"/>
  <c r="K4297" i="1"/>
  <c r="L4297" i="1"/>
  <c r="N4297" i="1"/>
  <c r="M4297" i="1"/>
  <c r="M4316" i="1"/>
  <c r="K4316" i="1"/>
  <c r="N4316" i="1"/>
  <c r="N4399" i="1"/>
  <c r="M4399" i="1"/>
  <c r="L4399" i="1"/>
  <c r="R4418" i="1"/>
  <c r="M4457" i="1"/>
  <c r="R4457" i="1" s="1"/>
  <c r="R4459" i="1"/>
  <c r="P4459" i="1"/>
  <c r="K4470" i="1"/>
  <c r="K3441" i="1"/>
  <c r="P3493" i="1"/>
  <c r="K3528" i="1"/>
  <c r="P3535" i="1"/>
  <c r="P3553" i="1"/>
  <c r="K3598" i="1"/>
  <c r="K3600" i="1"/>
  <c r="N3604" i="1"/>
  <c r="L3604" i="1"/>
  <c r="K3606" i="1"/>
  <c r="N3606" i="1"/>
  <c r="L3606" i="1"/>
  <c r="P3623" i="1"/>
  <c r="L3669" i="1"/>
  <c r="M3669" i="1"/>
  <c r="R3669" i="1" s="1"/>
  <c r="K3669" i="1"/>
  <c r="K3675" i="1"/>
  <c r="K3740" i="1"/>
  <c r="K3742" i="1"/>
  <c r="M3752" i="1"/>
  <c r="R3752" i="1" s="1"/>
  <c r="L3754" i="1"/>
  <c r="M3767" i="1"/>
  <c r="L3767" i="1"/>
  <c r="N3769" i="1"/>
  <c r="K3773" i="1"/>
  <c r="R3777" i="1"/>
  <c r="P3777" i="1"/>
  <c r="K3791" i="1"/>
  <c r="N3791" i="1"/>
  <c r="M3791" i="1"/>
  <c r="L3791" i="1"/>
  <c r="M3808" i="1"/>
  <c r="N3808" i="1"/>
  <c r="K3825" i="1"/>
  <c r="L3825" i="1"/>
  <c r="K3827" i="1"/>
  <c r="M3831" i="1"/>
  <c r="P3831" i="1" s="1"/>
  <c r="K3838" i="1"/>
  <c r="P3875" i="1"/>
  <c r="M3888" i="1"/>
  <c r="P3890" i="1"/>
  <c r="K3921" i="1"/>
  <c r="K3927" i="1"/>
  <c r="N3927" i="1"/>
  <c r="K3973" i="1"/>
  <c r="N3973" i="1"/>
  <c r="M3975" i="1"/>
  <c r="L3977" i="1"/>
  <c r="K3982" i="1"/>
  <c r="N3982" i="1"/>
  <c r="L3982" i="1"/>
  <c r="N4007" i="1"/>
  <c r="L4119" i="1"/>
  <c r="N4119" i="1"/>
  <c r="K4119" i="1"/>
  <c r="N4144" i="1"/>
  <c r="M4144" i="1"/>
  <c r="M4159" i="1"/>
  <c r="R4159" i="1" s="1"/>
  <c r="R4164" i="1"/>
  <c r="P4164" i="1"/>
  <c r="K4178" i="1"/>
  <c r="P4292" i="1"/>
  <c r="L4316" i="1"/>
  <c r="M4331" i="1"/>
  <c r="K4331" i="1"/>
  <c r="K4399" i="1"/>
  <c r="P4418" i="1"/>
  <c r="N4457" i="1"/>
  <c r="M3869" i="1"/>
  <c r="P3869" i="1" s="1"/>
  <c r="L3869" i="1"/>
  <c r="N3869" i="1"/>
  <c r="M4025" i="1"/>
  <c r="L4025" i="1"/>
  <c r="K4025" i="1"/>
  <c r="R4053" i="1"/>
  <c r="P4053" i="1"/>
  <c r="P4087" i="1"/>
  <c r="R4132" i="1"/>
  <c r="P4132" i="1"/>
  <c r="N4240" i="1"/>
  <c r="M4240" i="1"/>
  <c r="L4240" i="1"/>
  <c r="L4259" i="1"/>
  <c r="K4259" i="1"/>
  <c r="N4259" i="1"/>
  <c r="K4271" i="1"/>
  <c r="N4271" i="1"/>
  <c r="R4304" i="1"/>
  <c r="P4304" i="1"/>
  <c r="K4347" i="1"/>
  <c r="L4347" i="1"/>
  <c r="K4352" i="1"/>
  <c r="L4352" i="1"/>
  <c r="N4352" i="1"/>
  <c r="M4352" i="1"/>
  <c r="R4352" i="1" s="1"/>
  <c r="R4551" i="1"/>
  <c r="P4551" i="1"/>
  <c r="P3706" i="1"/>
  <c r="R3706" i="1"/>
  <c r="K3760" i="1"/>
  <c r="N3760" i="1"/>
  <c r="R3771" i="1"/>
  <c r="M3779" i="1"/>
  <c r="R3779" i="1" s="1"/>
  <c r="N3779" i="1"/>
  <c r="M3853" i="1"/>
  <c r="L3853" i="1"/>
  <c r="K3853" i="1"/>
  <c r="M3933" i="1"/>
  <c r="L3933" i="1"/>
  <c r="N3933" i="1"/>
  <c r="K3952" i="1"/>
  <c r="L3952" i="1"/>
  <c r="M3952" i="1"/>
  <c r="P3952" i="1" s="1"/>
  <c r="R3969" i="1"/>
  <c r="P4117" i="1"/>
  <c r="M4148" i="1"/>
  <c r="P4148" i="1" s="1"/>
  <c r="L4148" i="1"/>
  <c r="R4156" i="1"/>
  <c r="P4156" i="1"/>
  <c r="K4167" i="1"/>
  <c r="N4167" i="1"/>
  <c r="R4180" i="1"/>
  <c r="P4180" i="1"/>
  <c r="R4228" i="1"/>
  <c r="P4228" i="1"/>
  <c r="K4231" i="1"/>
  <c r="N4231" i="1"/>
  <c r="K4252" i="1"/>
  <c r="N4252" i="1"/>
  <c r="M4252" i="1"/>
  <c r="N4283" i="1"/>
  <c r="M4283" i="1"/>
  <c r="P4283" i="1" s="1"/>
  <c r="L4283" i="1"/>
  <c r="K4283" i="1"/>
  <c r="R4326" i="1"/>
  <c r="P4326" i="1"/>
  <c r="K4552" i="1"/>
  <c r="N4552" i="1"/>
  <c r="M4552" i="1"/>
  <c r="L4552" i="1"/>
  <c r="P4023" i="1"/>
  <c r="R4030" i="1"/>
  <c r="N4041" i="1"/>
  <c r="M4041" i="1"/>
  <c r="P4041" i="1" s="1"/>
  <c r="R4068" i="1"/>
  <c r="P4068" i="1"/>
  <c r="R4154" i="1"/>
  <c r="P4154" i="1"/>
  <c r="M4329" i="1"/>
  <c r="L4329" i="1"/>
  <c r="N4329" i="1"/>
  <c r="P4341" i="1"/>
  <c r="K4353" i="1"/>
  <c r="N4353" i="1"/>
  <c r="M4353" i="1"/>
  <c r="L4353" i="1"/>
  <c r="L4393" i="1"/>
  <c r="N4393" i="1"/>
  <c r="M4393" i="1"/>
  <c r="R4393" i="1" s="1"/>
  <c r="K4520" i="1"/>
  <c r="L4520" i="1"/>
  <c r="M4520" i="1"/>
  <c r="P3613" i="1"/>
  <c r="L3718" i="1"/>
  <c r="M3718" i="1"/>
  <c r="R3718" i="1" s="1"/>
  <c r="K3718" i="1"/>
  <c r="K3793" i="1"/>
  <c r="N3793" i="1"/>
  <c r="M3849" i="1"/>
  <c r="L3849" i="1"/>
  <c r="P3887" i="1"/>
  <c r="K3902" i="1"/>
  <c r="N3902" i="1"/>
  <c r="N3904" i="1"/>
  <c r="K3904" i="1"/>
  <c r="P3933" i="1"/>
  <c r="N4008" i="1"/>
  <c r="M4008" i="1"/>
  <c r="R4008" i="1" s="1"/>
  <c r="L4008" i="1"/>
  <c r="K4008" i="1"/>
  <c r="N4021" i="1"/>
  <c r="M4021" i="1"/>
  <c r="R4021" i="1" s="1"/>
  <c r="K4021" i="1"/>
  <c r="L4021" i="1"/>
  <c r="K4035" i="1"/>
  <c r="K4041" i="1"/>
  <c r="P4058" i="1"/>
  <c r="P4098" i="1"/>
  <c r="R4167" i="1"/>
  <c r="P4167" i="1"/>
  <c r="R4178" i="1"/>
  <c r="K4192" i="1"/>
  <c r="M4192" i="1"/>
  <c r="P4192" i="1" s="1"/>
  <c r="L4192" i="1"/>
  <c r="N4192" i="1"/>
  <c r="N4260" i="1"/>
  <c r="M4260" i="1"/>
  <c r="L4260" i="1"/>
  <c r="K4260" i="1"/>
  <c r="P4398" i="1"/>
  <c r="R4398" i="1"/>
  <c r="L4433" i="1"/>
  <c r="K4433" i="1"/>
  <c r="N4433" i="1"/>
  <c r="M4433" i="1"/>
  <c r="P4530" i="1"/>
  <c r="R4530" i="1"/>
  <c r="K4542" i="1"/>
  <c r="L4542" i="1"/>
  <c r="N4542" i="1"/>
  <c r="M4542" i="1"/>
  <c r="K3820" i="1"/>
  <c r="M3820" i="1"/>
  <c r="L3820" i="1"/>
  <c r="R3954" i="1"/>
  <c r="P3954" i="1"/>
  <c r="L3961" i="1"/>
  <c r="N3961" i="1"/>
  <c r="L4000" i="1"/>
  <c r="K4000" i="1"/>
  <c r="K4017" i="1"/>
  <c r="L4017" i="1"/>
  <c r="P4021" i="1"/>
  <c r="L4035" i="1"/>
  <c r="L4041" i="1"/>
  <c r="M4131" i="1"/>
  <c r="P4131" i="1" s="1"/>
  <c r="L4131" i="1"/>
  <c r="K4146" i="1"/>
  <c r="N4146" i="1"/>
  <c r="N4161" i="1"/>
  <c r="L4161" i="1"/>
  <c r="P4163" i="1"/>
  <c r="P4178" i="1"/>
  <c r="K4322" i="1"/>
  <c r="N4322" i="1"/>
  <c r="L4322" i="1"/>
  <c r="P4324" i="1"/>
  <c r="R4324" i="1"/>
  <c r="M4396" i="1"/>
  <c r="P4396" i="1" s="1"/>
  <c r="K4396" i="1"/>
  <c r="L4396" i="1"/>
  <c r="L3610" i="1"/>
  <c r="N3610" i="1"/>
  <c r="R3613" i="1"/>
  <c r="L3630" i="1"/>
  <c r="M3630" i="1"/>
  <c r="R3630" i="1" s="1"/>
  <c r="P3648" i="1"/>
  <c r="R3661" i="1"/>
  <c r="P3663" i="1"/>
  <c r="M3665" i="1"/>
  <c r="P3665" i="1" s="1"/>
  <c r="R3674" i="1"/>
  <c r="P3691" i="1"/>
  <c r="L3741" i="1"/>
  <c r="L3766" i="1"/>
  <c r="M3768" i="1"/>
  <c r="L3768" i="1"/>
  <c r="R3781" i="1"/>
  <c r="M3793" i="1"/>
  <c r="K3799" i="1"/>
  <c r="K3801" i="1"/>
  <c r="L3818" i="1"/>
  <c r="N3820" i="1"/>
  <c r="L3822" i="1"/>
  <c r="L3847" i="1"/>
  <c r="N3849" i="1"/>
  <c r="R3887" i="1"/>
  <c r="M3902" i="1"/>
  <c r="M3904" i="1"/>
  <c r="L3931" i="1"/>
  <c r="R3933" i="1"/>
  <c r="K3961" i="1"/>
  <c r="M3963" i="1"/>
  <c r="M4000" i="1"/>
  <c r="L4002" i="1"/>
  <c r="K4004" i="1"/>
  <c r="K4013" i="1"/>
  <c r="K4015" i="1"/>
  <c r="M4017" i="1"/>
  <c r="M4033" i="1"/>
  <c r="L4033" i="1"/>
  <c r="M4035" i="1"/>
  <c r="M4037" i="1"/>
  <c r="R4037" i="1" s="1"/>
  <c r="R4039" i="1"/>
  <c r="P4039" i="1"/>
  <c r="R4041" i="1"/>
  <c r="M4103" i="1"/>
  <c r="P4103" i="1" s="1"/>
  <c r="L4103" i="1"/>
  <c r="K4103" i="1"/>
  <c r="N4103" i="1"/>
  <c r="K4131" i="1"/>
  <c r="R4133" i="1"/>
  <c r="L4146" i="1"/>
  <c r="K4161" i="1"/>
  <c r="K4172" i="1"/>
  <c r="M4172" i="1"/>
  <c r="P4172" i="1" s="1"/>
  <c r="M4195" i="1"/>
  <c r="L4195" i="1"/>
  <c r="K4195" i="1"/>
  <c r="N4195" i="1"/>
  <c r="K4204" i="1"/>
  <c r="K4208" i="1"/>
  <c r="K4210" i="1"/>
  <c r="K4212" i="1"/>
  <c r="M4212" i="1"/>
  <c r="R4212" i="1" s="1"/>
  <c r="L4212" i="1"/>
  <c r="N4212" i="1"/>
  <c r="K4301" i="1"/>
  <c r="M4301" i="1"/>
  <c r="N4310" i="1"/>
  <c r="M4310" i="1"/>
  <c r="R4317" i="1"/>
  <c r="P4317" i="1"/>
  <c r="M4322" i="1"/>
  <c r="P4322" i="1" s="1"/>
  <c r="N4396" i="1"/>
  <c r="K4463" i="1"/>
  <c r="R4473" i="1"/>
  <c r="R3680" i="1"/>
  <c r="P3743" i="1"/>
  <c r="P3781" i="1"/>
  <c r="P3789" i="1"/>
  <c r="L3799" i="1"/>
  <c r="K3805" i="1"/>
  <c r="M3805" i="1"/>
  <c r="L3805" i="1"/>
  <c r="R3816" i="1"/>
  <c r="M3818" i="1"/>
  <c r="M3822" i="1"/>
  <c r="M3824" i="1"/>
  <c r="R3824" i="1" s="1"/>
  <c r="K3824" i="1"/>
  <c r="M3847" i="1"/>
  <c r="P3847" i="1" s="1"/>
  <c r="M3931" i="1"/>
  <c r="R3931" i="1" s="1"/>
  <c r="K3944" i="1"/>
  <c r="L3946" i="1"/>
  <c r="N3946" i="1"/>
  <c r="M3961" i="1"/>
  <c r="P3961" i="1" s="1"/>
  <c r="N3963" i="1"/>
  <c r="N4000" i="1"/>
  <c r="M4002" i="1"/>
  <c r="L4004" i="1"/>
  <c r="L4011" i="1"/>
  <c r="K4011" i="1"/>
  <c r="N4017" i="1"/>
  <c r="M4019" i="1"/>
  <c r="P4019" i="1" s="1"/>
  <c r="K4019" i="1"/>
  <c r="N4037" i="1"/>
  <c r="L4071" i="1"/>
  <c r="K4071" i="1"/>
  <c r="M4071" i="1"/>
  <c r="R4071" i="1" s="1"/>
  <c r="N4071" i="1"/>
  <c r="N4131" i="1"/>
  <c r="M4146" i="1"/>
  <c r="R4146" i="1" s="1"/>
  <c r="M4161" i="1"/>
  <c r="R4161" i="1" s="1"/>
  <c r="P4165" i="1"/>
  <c r="M4204" i="1"/>
  <c r="P4204" i="1" s="1"/>
  <c r="L4210" i="1"/>
  <c r="P4212" i="1"/>
  <c r="L4229" i="1"/>
  <c r="K4229" i="1"/>
  <c r="M4229" i="1"/>
  <c r="N4229" i="1"/>
  <c r="N4263" i="1"/>
  <c r="M4263" i="1"/>
  <c r="P4263" i="1" s="1"/>
  <c r="L4301" i="1"/>
  <c r="K4310" i="1"/>
  <c r="N4389" i="1"/>
  <c r="M4389" i="1"/>
  <c r="L4389" i="1"/>
  <c r="L4463" i="1"/>
  <c r="N4528" i="1"/>
  <c r="M4528" i="1"/>
  <c r="R4528" i="1" s="1"/>
  <c r="L4528" i="1"/>
  <c r="P3658" i="1"/>
  <c r="P3683" i="1"/>
  <c r="P3708" i="1"/>
  <c r="P3733" i="1"/>
  <c r="R3758" i="1"/>
  <c r="P3837" i="1"/>
  <c r="R3839" i="1"/>
  <c r="N4069" i="1"/>
  <c r="L4069" i="1"/>
  <c r="M4113" i="1"/>
  <c r="P4113" i="1" s="1"/>
  <c r="L4113" i="1"/>
  <c r="R4125" i="1"/>
  <c r="N4140" i="1"/>
  <c r="M4140" i="1"/>
  <c r="P4200" i="1"/>
  <c r="R4200" i="1"/>
  <c r="K4237" i="1"/>
  <c r="L4237" i="1"/>
  <c r="N4237" i="1"/>
  <c r="N4285" i="1"/>
  <c r="M4285" i="1"/>
  <c r="L4285" i="1"/>
  <c r="K4285" i="1"/>
  <c r="M4306" i="1"/>
  <c r="R4306" i="1" s="1"/>
  <c r="K4306" i="1"/>
  <c r="M4311" i="1"/>
  <c r="R4311" i="1" s="1"/>
  <c r="K4311" i="1"/>
  <c r="P4347" i="1"/>
  <c r="M4355" i="1"/>
  <c r="L4355" i="1"/>
  <c r="K4355" i="1"/>
  <c r="N4355" i="1"/>
  <c r="M4401" i="1"/>
  <c r="K4401" i="1"/>
  <c r="L4401" i="1"/>
  <c r="L4525" i="1"/>
  <c r="K4525" i="1"/>
  <c r="N4525" i="1"/>
  <c r="M4525" i="1"/>
  <c r="R4546" i="1"/>
  <c r="P4546" i="1"/>
  <c r="N4549" i="1"/>
  <c r="L4549" i="1"/>
  <c r="K4549" i="1"/>
  <c r="L3989" i="1"/>
  <c r="K3989" i="1"/>
  <c r="K4086" i="1"/>
  <c r="M4086" i="1"/>
  <c r="R4086" i="1" s="1"/>
  <c r="P4138" i="1"/>
  <c r="K4207" i="1"/>
  <c r="L4207" i="1"/>
  <c r="N4207" i="1"/>
  <c r="R4213" i="1"/>
  <c r="K4251" i="1"/>
  <c r="M4251" i="1"/>
  <c r="R4251" i="1" s="1"/>
  <c r="L4251" i="1"/>
  <c r="K4261" i="1"/>
  <c r="N4261" i="1"/>
  <c r="K4286" i="1"/>
  <c r="N4286" i="1"/>
  <c r="M4286" i="1"/>
  <c r="R4286" i="1" s="1"/>
  <c r="R4291" i="1"/>
  <c r="K4337" i="1"/>
  <c r="N4337" i="1"/>
  <c r="M4337" i="1"/>
  <c r="P4337" i="1" s="1"/>
  <c r="M4356" i="1"/>
  <c r="P4356" i="1" s="1"/>
  <c r="K4356" i="1"/>
  <c r="R4358" i="1"/>
  <c r="M4371" i="1"/>
  <c r="K4371" i="1"/>
  <c r="R4373" i="1"/>
  <c r="R4394" i="1"/>
  <c r="P4394" i="1"/>
  <c r="L3930" i="1"/>
  <c r="L3947" i="1"/>
  <c r="K3949" i="1"/>
  <c r="P3956" i="1"/>
  <c r="M3966" i="1"/>
  <c r="N3966" i="1"/>
  <c r="P3979" i="1"/>
  <c r="M4016" i="1"/>
  <c r="L4016" i="1"/>
  <c r="K4022" i="1"/>
  <c r="M4022" i="1"/>
  <c r="L4028" i="1"/>
  <c r="K4028" i="1"/>
  <c r="K4034" i="1"/>
  <c r="N4034" i="1"/>
  <c r="L4034" i="1"/>
  <c r="N4100" i="1"/>
  <c r="K4100" i="1"/>
  <c r="M4188" i="1"/>
  <c r="R4188" i="1" s="1"/>
  <c r="L4188" i="1"/>
  <c r="K4188" i="1"/>
  <c r="R4231" i="1"/>
  <c r="N4238" i="1"/>
  <c r="M4238" i="1"/>
  <c r="L4238" i="1"/>
  <c r="K4238" i="1"/>
  <c r="P4511" i="1"/>
  <c r="P3862" i="1"/>
  <c r="P3907" i="1"/>
  <c r="M3930" i="1"/>
  <c r="L3932" i="1"/>
  <c r="L3934" i="1"/>
  <c r="M3947" i="1"/>
  <c r="P3947" i="1" s="1"/>
  <c r="L3949" i="1"/>
  <c r="R3958" i="1"/>
  <c r="K3966" i="1"/>
  <c r="P3983" i="1"/>
  <c r="L3987" i="1"/>
  <c r="N3989" i="1"/>
  <c r="K3991" i="1"/>
  <c r="L3993" i="1"/>
  <c r="L3995" i="1"/>
  <c r="P4006" i="1"/>
  <c r="P4012" i="1"/>
  <c r="K4016" i="1"/>
  <c r="L4022" i="1"/>
  <c r="K4024" i="1"/>
  <c r="K4026" i="1"/>
  <c r="M4028" i="1"/>
  <c r="P4028" i="1" s="1"/>
  <c r="K4032" i="1"/>
  <c r="M4032" i="1"/>
  <c r="M4034" i="1"/>
  <c r="R4034" i="1" s="1"/>
  <c r="M4042" i="1"/>
  <c r="L4044" i="1"/>
  <c r="K4048" i="1"/>
  <c r="L4050" i="1"/>
  <c r="K4050" i="1"/>
  <c r="M4056" i="1"/>
  <c r="R4056" i="1" s="1"/>
  <c r="L4056" i="1"/>
  <c r="N4084" i="1"/>
  <c r="L4084" i="1"/>
  <c r="K4096" i="1"/>
  <c r="L4100" i="1"/>
  <c r="K4104" i="1"/>
  <c r="M4106" i="1"/>
  <c r="P4106" i="1" s="1"/>
  <c r="L4106" i="1"/>
  <c r="N4188" i="1"/>
  <c r="N4220" i="1"/>
  <c r="M4220" i="1"/>
  <c r="L4220" i="1"/>
  <c r="K4220" i="1"/>
  <c r="K4227" i="1"/>
  <c r="L4227" i="1"/>
  <c r="P4231" i="1"/>
  <c r="P4251" i="1"/>
  <c r="L4289" i="1"/>
  <c r="N4289" i="1"/>
  <c r="M4289" i="1"/>
  <c r="K4312" i="1"/>
  <c r="N4312" i="1"/>
  <c r="P4314" i="1"/>
  <c r="R4314" i="1"/>
  <c r="R4433" i="1"/>
  <c r="N4455" i="1"/>
  <c r="M4455" i="1"/>
  <c r="L4455" i="1"/>
  <c r="K4455" i="1"/>
  <c r="R4494" i="1"/>
  <c r="P4494" i="1"/>
  <c r="N4499" i="1"/>
  <c r="M4499" i="1"/>
  <c r="L3855" i="1"/>
  <c r="K3868" i="1"/>
  <c r="K3898" i="1"/>
  <c r="K3900" i="1"/>
  <c r="P3911" i="1"/>
  <c r="K3917" i="1"/>
  <c r="L3917" i="1"/>
  <c r="N3917" i="1"/>
  <c r="N3930" i="1"/>
  <c r="M3932" i="1"/>
  <c r="M3934" i="1"/>
  <c r="R3934" i="1" s="1"/>
  <c r="N3947" i="1"/>
  <c r="M3949" i="1"/>
  <c r="L3966" i="1"/>
  <c r="K3970" i="1"/>
  <c r="K3972" i="1"/>
  <c r="M3972" i="1"/>
  <c r="L3972" i="1"/>
  <c r="N3972" i="1"/>
  <c r="L3974" i="1"/>
  <c r="R3979" i="1"/>
  <c r="M3987" i="1"/>
  <c r="R3987" i="1" s="1"/>
  <c r="L3991" i="1"/>
  <c r="M3993" i="1"/>
  <c r="M3995" i="1"/>
  <c r="P4014" i="1"/>
  <c r="N4016" i="1"/>
  <c r="K4020" i="1"/>
  <c r="N4022" i="1"/>
  <c r="L4024" i="1"/>
  <c r="L4026" i="1"/>
  <c r="N4028" i="1"/>
  <c r="K4030" i="1"/>
  <c r="L4032" i="1"/>
  <c r="N4042" i="1"/>
  <c r="N4044" i="1"/>
  <c r="K4046" i="1"/>
  <c r="L4048" i="1"/>
  <c r="M4050" i="1"/>
  <c r="K4056" i="1"/>
  <c r="N4070" i="1"/>
  <c r="M4070" i="1"/>
  <c r="K4074" i="1"/>
  <c r="K4076" i="1"/>
  <c r="L4078" i="1"/>
  <c r="K4078" i="1"/>
  <c r="K4084" i="1"/>
  <c r="L4096" i="1"/>
  <c r="M4100" i="1"/>
  <c r="L4104" i="1"/>
  <c r="K4106" i="1"/>
  <c r="L4114" i="1"/>
  <c r="M4114" i="1"/>
  <c r="M4118" i="1"/>
  <c r="P4118" i="1" s="1"/>
  <c r="L4118" i="1"/>
  <c r="K4118" i="1"/>
  <c r="P4128" i="1"/>
  <c r="L4169" i="1"/>
  <c r="K4169" i="1"/>
  <c r="N4171" i="1"/>
  <c r="M4171" i="1"/>
  <c r="R4171" i="1" s="1"/>
  <c r="K4171" i="1"/>
  <c r="M4227" i="1"/>
  <c r="R4227" i="1" s="1"/>
  <c r="P4261" i="1"/>
  <c r="R4261" i="1"/>
  <c r="R4281" i="1"/>
  <c r="K4289" i="1"/>
  <c r="K4307" i="1"/>
  <c r="N4307" i="1"/>
  <c r="M4307" i="1"/>
  <c r="L4307" i="1"/>
  <c r="L4312" i="1"/>
  <c r="N4314" i="1"/>
  <c r="M4321" i="1"/>
  <c r="K4321" i="1"/>
  <c r="L4321" i="1"/>
  <c r="M4351" i="1"/>
  <c r="R4351" i="1" s="1"/>
  <c r="K4351" i="1"/>
  <c r="R4356" i="1"/>
  <c r="M4369" i="1"/>
  <c r="R4409" i="1"/>
  <c r="P4409" i="1"/>
  <c r="P4424" i="1"/>
  <c r="P4433" i="1"/>
  <c r="R4443" i="1"/>
  <c r="K4499" i="1"/>
  <c r="R4526" i="1"/>
  <c r="P4526" i="1"/>
  <c r="P3741" i="1"/>
  <c r="M3829" i="1"/>
  <c r="R3829" i="1" s="1"/>
  <c r="N3829" i="1"/>
  <c r="M3844" i="1"/>
  <c r="L3844" i="1"/>
  <c r="M3855" i="1"/>
  <c r="P3855" i="1" s="1"/>
  <c r="M3868" i="1"/>
  <c r="M3900" i="1"/>
  <c r="N3932" i="1"/>
  <c r="N3934" i="1"/>
  <c r="N3938" i="1"/>
  <c r="M3938" i="1"/>
  <c r="P3938" i="1" s="1"/>
  <c r="R3947" i="1"/>
  <c r="P3964" i="1"/>
  <c r="L3970" i="1"/>
  <c r="M3974" i="1"/>
  <c r="P3985" i="1"/>
  <c r="N3987" i="1"/>
  <c r="N3995" i="1"/>
  <c r="N3999" i="1"/>
  <c r="M3999" i="1"/>
  <c r="M4026" i="1"/>
  <c r="L4030" i="1"/>
  <c r="N4032" i="1"/>
  <c r="N4050" i="1"/>
  <c r="N4056" i="1"/>
  <c r="L4064" i="1"/>
  <c r="K4064" i="1"/>
  <c r="L4076" i="1"/>
  <c r="M4084" i="1"/>
  <c r="R4084" i="1" s="1"/>
  <c r="N4106" i="1"/>
  <c r="N4110" i="1"/>
  <c r="M4110" i="1"/>
  <c r="R4126" i="1"/>
  <c r="R4179" i="1"/>
  <c r="K4186" i="1"/>
  <c r="M4186" i="1"/>
  <c r="R4186" i="1" s="1"/>
  <c r="K4197" i="1"/>
  <c r="N4197" i="1"/>
  <c r="M4197" i="1"/>
  <c r="L4197" i="1"/>
  <c r="R4203" i="1"/>
  <c r="N4227" i="1"/>
  <c r="M4312" i="1"/>
  <c r="P4312" i="1" s="1"/>
  <c r="M4475" i="1"/>
  <c r="L4475" i="1"/>
  <c r="L4499" i="1"/>
  <c r="P3857" i="1"/>
  <c r="P3882" i="1"/>
  <c r="R3997" i="1"/>
  <c r="R4108" i="1"/>
  <c r="M4248" i="1"/>
  <c r="R4248" i="1" s="1"/>
  <c r="L4248" i="1"/>
  <c r="L4348" i="1"/>
  <c r="N4348" i="1"/>
  <c r="M4348" i="1"/>
  <c r="R4348" i="1" s="1"/>
  <c r="K4348" i="1"/>
  <c r="K4362" i="1"/>
  <c r="L4362" i="1"/>
  <c r="K4372" i="1"/>
  <c r="L4372" i="1"/>
  <c r="M4404" i="1"/>
  <c r="L4404" i="1"/>
  <c r="R4423" i="1"/>
  <c r="K4500" i="1"/>
  <c r="N4500" i="1"/>
  <c r="M4500" i="1"/>
  <c r="R4519" i="1"/>
  <c r="P4519" i="1"/>
  <c r="K4242" i="1"/>
  <c r="M4242" i="1"/>
  <c r="P4242" i="1" s="1"/>
  <c r="N4244" i="1"/>
  <c r="M4244" i="1"/>
  <c r="K4244" i="1"/>
  <c r="M4288" i="1"/>
  <c r="P4288" i="1" s="1"/>
  <c r="L4288" i="1"/>
  <c r="K4397" i="1"/>
  <c r="M4397" i="1"/>
  <c r="P4397" i="1" s="1"/>
  <c r="L4397" i="1"/>
  <c r="K4402" i="1"/>
  <c r="L4402" i="1"/>
  <c r="N4474" i="1"/>
  <c r="L4474" i="1"/>
  <c r="M4474" i="1"/>
  <c r="K4517" i="1"/>
  <c r="M4517" i="1"/>
  <c r="R4517" i="1" s="1"/>
  <c r="L4517" i="1"/>
  <c r="R4542" i="1"/>
  <c r="P4542" i="1"/>
  <c r="R4019" i="1"/>
  <c r="P4054" i="1"/>
  <c r="N4120" i="1"/>
  <c r="M4120" i="1"/>
  <c r="R4120" i="1" s="1"/>
  <c r="N4149" i="1"/>
  <c r="M4149" i="1"/>
  <c r="M4173" i="1"/>
  <c r="N4173" i="1"/>
  <c r="K4173" i="1"/>
  <c r="L4175" i="1"/>
  <c r="K4175" i="1"/>
  <c r="K4217" i="1"/>
  <c r="N4217" i="1"/>
  <c r="M4217" i="1"/>
  <c r="P4217" i="1" s="1"/>
  <c r="K4232" i="1"/>
  <c r="M4232" i="1"/>
  <c r="R4232" i="1" s="1"/>
  <c r="L4232" i="1"/>
  <c r="L4242" i="1"/>
  <c r="L4244" i="1"/>
  <c r="R4252" i="1"/>
  <c r="P4252" i="1"/>
  <c r="K4257" i="1"/>
  <c r="N4257" i="1"/>
  <c r="M4257" i="1"/>
  <c r="L4281" i="1"/>
  <c r="K4288" i="1"/>
  <c r="L4360" i="1"/>
  <c r="N4397" i="1"/>
  <c r="M4402" i="1"/>
  <c r="R4402" i="1" s="1"/>
  <c r="K4467" i="1"/>
  <c r="M4467" i="1"/>
  <c r="P4467" i="1" s="1"/>
  <c r="N4493" i="1"/>
  <c r="M4493" i="1"/>
  <c r="P4493" i="1" s="1"/>
  <c r="M3994" i="1"/>
  <c r="L3994" i="1"/>
  <c r="K4014" i="1"/>
  <c r="K4036" i="1"/>
  <c r="N4038" i="1"/>
  <c r="M4038" i="1"/>
  <c r="R4038" i="1" s="1"/>
  <c r="L4047" i="1"/>
  <c r="P4067" i="1"/>
  <c r="K4075" i="1"/>
  <c r="P4097" i="1"/>
  <c r="K4120" i="1"/>
  <c r="K4130" i="1"/>
  <c r="K4145" i="1"/>
  <c r="K4149" i="1"/>
  <c r="K4163" i="1"/>
  <c r="M4163" i="1"/>
  <c r="R4163" i="1" s="1"/>
  <c r="L4173" i="1"/>
  <c r="M4175" i="1"/>
  <c r="L4185" i="1"/>
  <c r="L4187" i="1"/>
  <c r="N4191" i="1"/>
  <c r="L4191" i="1"/>
  <c r="K4199" i="1"/>
  <c r="K4201" i="1"/>
  <c r="K4213" i="1"/>
  <c r="L4217" i="1"/>
  <c r="N4232" i="1"/>
  <c r="N4242" i="1"/>
  <c r="P4246" i="1"/>
  <c r="R4250" i="1"/>
  <c r="P4250" i="1"/>
  <c r="L4257" i="1"/>
  <c r="M4281" i="1"/>
  <c r="N4288" i="1"/>
  <c r="M4295" i="1"/>
  <c r="N4295" i="1"/>
  <c r="L4295" i="1"/>
  <c r="R4319" i="1"/>
  <c r="P4319" i="1"/>
  <c r="M4360" i="1"/>
  <c r="R4362" i="1"/>
  <c r="R4383" i="1"/>
  <c r="P4392" i="1"/>
  <c r="R4392" i="1"/>
  <c r="R4397" i="1"/>
  <c r="N4402" i="1"/>
  <c r="K4439" i="1"/>
  <c r="L4467" i="1"/>
  <c r="K4493" i="1"/>
  <c r="K4522" i="1"/>
  <c r="N4522" i="1"/>
  <c r="R4540" i="1"/>
  <c r="P4540" i="1"/>
  <c r="P3852" i="1"/>
  <c r="P3877" i="1"/>
  <c r="N3899" i="1"/>
  <c r="M3899" i="1"/>
  <c r="P3937" i="1"/>
  <c r="P3948" i="1"/>
  <c r="K3994" i="1"/>
  <c r="K4005" i="1"/>
  <c r="K4027" i="1"/>
  <c r="N4027" i="1"/>
  <c r="K4038" i="1"/>
  <c r="M4047" i="1"/>
  <c r="P4047" i="1" s="1"/>
  <c r="K4049" i="1"/>
  <c r="R4054" i="1"/>
  <c r="K4060" i="1"/>
  <c r="L4075" i="1"/>
  <c r="K4090" i="1"/>
  <c r="K4105" i="1"/>
  <c r="L4120" i="1"/>
  <c r="K4132" i="1"/>
  <c r="L4132" i="1"/>
  <c r="M4134" i="1"/>
  <c r="N4134" i="1"/>
  <c r="L4147" i="1"/>
  <c r="L4149" i="1"/>
  <c r="L4155" i="1"/>
  <c r="K4155" i="1"/>
  <c r="L4163" i="1"/>
  <c r="N4175" i="1"/>
  <c r="M4185" i="1"/>
  <c r="M4187" i="1"/>
  <c r="K4191" i="1"/>
  <c r="P4193" i="1"/>
  <c r="L4201" i="1"/>
  <c r="N4281" i="1"/>
  <c r="K4295" i="1"/>
  <c r="R4308" i="1"/>
  <c r="K4335" i="1"/>
  <c r="L4358" i="1"/>
  <c r="N4360" i="1"/>
  <c r="P4362" i="1"/>
  <c r="P4402" i="1"/>
  <c r="P4417" i="1"/>
  <c r="L4439" i="1"/>
  <c r="P4446" i="1"/>
  <c r="R4446" i="1"/>
  <c r="R4448" i="1"/>
  <c r="N4467" i="1"/>
  <c r="M4488" i="1"/>
  <c r="L4493" i="1"/>
  <c r="M4515" i="1"/>
  <c r="L4515" i="1"/>
  <c r="L4522" i="1"/>
  <c r="M4524" i="1"/>
  <c r="N4540" i="1"/>
  <c r="L4437" i="1"/>
  <c r="M4439" i="1"/>
  <c r="R4453" i="1"/>
  <c r="R4469" i="1"/>
  <c r="K4472" i="1"/>
  <c r="N4472" i="1"/>
  <c r="M4472" i="1"/>
  <c r="P4472" i="1" s="1"/>
  <c r="P4510" i="1"/>
  <c r="R4510" i="1"/>
  <c r="K4515" i="1"/>
  <c r="M4522" i="1"/>
  <c r="R4219" i="1"/>
  <c r="N4275" i="1"/>
  <c r="M4275" i="1"/>
  <c r="N4378" i="1"/>
  <c r="M4378" i="1"/>
  <c r="K4380" i="1"/>
  <c r="M4380" i="1"/>
  <c r="L4380" i="1"/>
  <c r="R4382" i="1"/>
  <c r="K4407" i="1"/>
  <c r="N4407" i="1"/>
  <c r="M4407" i="1"/>
  <c r="P4407" i="1" s="1"/>
  <c r="N4413" i="1"/>
  <c r="M4413" i="1"/>
  <c r="R4413" i="1" s="1"/>
  <c r="L4413" i="1"/>
  <c r="L4419" i="1"/>
  <c r="K4419" i="1"/>
  <c r="M4421" i="1"/>
  <c r="K4421" i="1"/>
  <c r="N4468" i="1"/>
  <c r="M4468" i="1"/>
  <c r="P4468" i="1" s="1"/>
  <c r="K4477" i="1"/>
  <c r="M4477" i="1"/>
  <c r="P4477" i="1" s="1"/>
  <c r="L4477" i="1"/>
  <c r="M4490" i="1"/>
  <c r="L4490" i="1"/>
  <c r="N4513" i="1"/>
  <c r="M4513" i="1"/>
  <c r="R4513" i="1" s="1"/>
  <c r="K4256" i="1"/>
  <c r="N4256" i="1"/>
  <c r="P4313" i="1"/>
  <c r="R4321" i="1"/>
  <c r="M4346" i="1"/>
  <c r="K4346" i="1"/>
  <c r="M4350" i="1"/>
  <c r="N4350" i="1"/>
  <c r="L4350" i="1"/>
  <c r="P4372" i="1"/>
  <c r="K4387" i="1"/>
  <c r="M4387" i="1"/>
  <c r="P4387" i="1" s="1"/>
  <c r="L4430" i="1"/>
  <c r="K4430" i="1"/>
  <c r="N4449" i="1"/>
  <c r="L4449" i="1"/>
  <c r="N4464" i="1"/>
  <c r="L4464" i="1"/>
  <c r="K4464" i="1"/>
  <c r="P4486" i="1"/>
  <c r="R4538" i="1"/>
  <c r="L4545" i="1"/>
  <c r="K4545" i="1"/>
  <c r="R4182" i="1"/>
  <c r="K4222" i="1"/>
  <c r="N4222" i="1"/>
  <c r="L4256" i="1"/>
  <c r="K4262" i="1"/>
  <c r="N4262" i="1"/>
  <c r="K4264" i="1"/>
  <c r="L4268" i="1"/>
  <c r="K4268" i="1"/>
  <c r="L4270" i="1"/>
  <c r="K4270" i="1"/>
  <c r="P4281" i="1"/>
  <c r="P4321" i="1"/>
  <c r="M4391" i="1"/>
  <c r="P4391" i="1" s="1"/>
  <c r="K4391" i="1"/>
  <c r="N4391" i="1"/>
  <c r="R4403" i="1"/>
  <c r="N4428" i="1"/>
  <c r="M4428" i="1"/>
  <c r="K4462" i="1"/>
  <c r="N4462" i="1"/>
  <c r="M4462" i="1"/>
  <c r="R4462" i="1" s="1"/>
  <c r="N4509" i="1"/>
  <c r="L4509" i="1"/>
  <c r="P4545" i="1"/>
  <c r="R4545" i="1"/>
  <c r="R4237" i="1"/>
  <c r="P4237" i="1"/>
  <c r="P4239" i="1"/>
  <c r="M4256" i="1"/>
  <c r="M4264" i="1"/>
  <c r="K4266" i="1"/>
  <c r="N4266" i="1"/>
  <c r="M4266" i="1"/>
  <c r="P4266" i="1" s="1"/>
  <c r="R4313" i="1"/>
  <c r="M4122" i="1"/>
  <c r="R4122" i="1" s="1"/>
  <c r="L4122" i="1"/>
  <c r="L4160" i="1"/>
  <c r="K4162" i="1"/>
  <c r="M4162" i="1"/>
  <c r="R4162" i="1" s="1"/>
  <c r="L4162" i="1"/>
  <c r="P4186" i="1"/>
  <c r="P4188" i="1"/>
  <c r="L4203" i="1"/>
  <c r="M4222" i="1"/>
  <c r="L4226" i="1"/>
  <c r="K4245" i="1"/>
  <c r="M4262" i="1"/>
  <c r="P4262" i="1" s="1"/>
  <c r="N4264" i="1"/>
  <c r="L4266" i="1"/>
  <c r="N4268" i="1"/>
  <c r="N4270" i="1"/>
  <c r="L4272" i="1"/>
  <c r="K4274" i="1"/>
  <c r="P4303" i="1"/>
  <c r="L4328" i="1"/>
  <c r="L4330" i="1"/>
  <c r="N4330" i="1"/>
  <c r="M4330" i="1"/>
  <c r="M4381" i="1"/>
  <c r="R4381" i="1" s="1"/>
  <c r="K4381" i="1"/>
  <c r="M4383" i="1"/>
  <c r="P4383" i="1" s="1"/>
  <c r="M4385" i="1"/>
  <c r="R4391" i="1"/>
  <c r="K4410" i="1"/>
  <c r="K4414" i="1"/>
  <c r="M4416" i="1"/>
  <c r="P4416" i="1" s="1"/>
  <c r="K4416" i="1"/>
  <c r="L4428" i="1"/>
  <c r="K4443" i="1"/>
  <c r="L4445" i="1"/>
  <c r="N4447" i="1"/>
  <c r="K4478" i="1"/>
  <c r="M4480" i="1"/>
  <c r="N4482" i="1"/>
  <c r="M4484" i="1"/>
  <c r="M4505" i="1"/>
  <c r="N4507" i="1"/>
  <c r="M4509" i="1"/>
  <c r="N4534" i="1"/>
  <c r="M4534" i="1"/>
  <c r="L4534" i="1"/>
  <c r="P4536" i="1"/>
  <c r="L3967" i="1"/>
  <c r="R4083" i="1"/>
  <c r="K4122" i="1"/>
  <c r="K4151" i="1"/>
  <c r="R4158" i="1"/>
  <c r="M4160" i="1"/>
  <c r="N4162" i="1"/>
  <c r="K4228" i="1"/>
  <c r="L4230" i="1"/>
  <c r="R4266" i="1"/>
  <c r="P4268" i="1"/>
  <c r="M4272" i="1"/>
  <c r="P4272" i="1" s="1"/>
  <c r="L4276" i="1"/>
  <c r="M4328" i="1"/>
  <c r="K4330" i="1"/>
  <c r="R4370" i="1"/>
  <c r="K4377" i="1"/>
  <c r="N4377" i="1"/>
  <c r="L4381" i="1"/>
  <c r="L4412" i="1"/>
  <c r="L4416" i="1"/>
  <c r="K4422" i="1"/>
  <c r="N4422" i="1"/>
  <c r="M4422" i="1"/>
  <c r="M4426" i="1"/>
  <c r="P4426" i="1" s="1"/>
  <c r="K4426" i="1"/>
  <c r="N4426" i="1"/>
  <c r="L4443" i="1"/>
  <c r="M4445" i="1"/>
  <c r="K4460" i="1"/>
  <c r="N4460" i="1"/>
  <c r="M4460" i="1"/>
  <c r="P4462" i="1"/>
  <c r="R4464" i="1"/>
  <c r="L4478" i="1"/>
  <c r="N4480" i="1"/>
  <c r="R4482" i="1"/>
  <c r="K4503" i="1"/>
  <c r="N4505" i="1"/>
  <c r="K4534" i="1"/>
  <c r="M4326" i="1"/>
  <c r="K4326" i="1"/>
  <c r="M4450" i="1"/>
  <c r="L4450" i="1"/>
  <c r="P4476" i="1"/>
  <c r="P4541" i="1"/>
  <c r="N4550" i="1"/>
  <c r="M4550" i="1"/>
  <c r="K4442" i="1"/>
  <c r="M4442" i="1"/>
  <c r="R4442" i="1" s="1"/>
  <c r="N4444" i="1"/>
  <c r="K4444" i="1"/>
  <c r="N4489" i="1"/>
  <c r="L4489" i="1"/>
  <c r="N4514" i="1"/>
  <c r="L4514" i="1"/>
  <c r="K4550" i="1"/>
  <c r="L4485" i="1"/>
  <c r="P4491" i="1"/>
  <c r="K4510" i="1"/>
  <c r="L4512" i="1"/>
  <c r="K4548" i="1"/>
  <c r="L4309" i="1"/>
  <c r="K4309" i="1"/>
  <c r="L4334" i="1"/>
  <c r="K4334" i="1"/>
  <c r="M4336" i="1"/>
  <c r="P4336" i="1" s="1"/>
  <c r="K4336" i="1"/>
  <c r="N4336" i="1"/>
  <c r="K4382" i="1"/>
  <c r="N4382" i="1"/>
  <c r="M4388" i="1"/>
  <c r="L4388" i="1"/>
  <c r="N4432" i="1"/>
  <c r="M4434" i="1"/>
  <c r="M4438" i="1"/>
  <c r="M4485" i="1"/>
  <c r="N4487" i="1"/>
  <c r="N4504" i="1"/>
  <c r="L4504" i="1"/>
  <c r="K4504" i="1"/>
  <c r="L4510" i="1"/>
  <c r="M4512" i="1"/>
  <c r="P4512" i="1" s="1"/>
  <c r="L4548" i="1"/>
  <c r="M4234" i="1"/>
  <c r="R4234" i="1" s="1"/>
  <c r="L4234" i="1"/>
  <c r="M4309" i="1"/>
  <c r="M4334" i="1"/>
  <c r="L4336" i="1"/>
  <c r="L4382" i="1"/>
  <c r="L4384" i="1"/>
  <c r="M4386" i="1"/>
  <c r="K4386" i="1"/>
  <c r="N4386" i="1"/>
  <c r="K4388" i="1"/>
  <c r="N4485" i="1"/>
  <c r="K4502" i="1"/>
  <c r="N4502" i="1"/>
  <c r="M4502" i="1"/>
  <c r="R4502" i="1" s="1"/>
  <c r="M4504" i="1"/>
  <c r="N4512" i="1"/>
  <c r="P4514" i="1"/>
  <c r="M4548" i="1"/>
  <c r="P4548" i="1" s="1"/>
  <c r="M4411" i="1"/>
  <c r="K4411" i="1"/>
  <c r="P4436" i="1"/>
  <c r="P4461" i="1"/>
  <c r="N4469" i="1"/>
  <c r="L4469" i="1"/>
  <c r="N4494" i="1"/>
  <c r="L4494" i="1"/>
  <c r="N4529" i="1"/>
  <c r="L4529" i="1"/>
  <c r="M4361" i="1"/>
  <c r="K4361" i="1"/>
  <c r="M4473" i="1"/>
  <c r="P4473" i="1" s="1"/>
  <c r="M4498" i="1"/>
  <c r="K4529" i="1"/>
  <c r="K4533" i="1"/>
  <c r="K4535" i="1"/>
  <c r="L4277" i="1"/>
  <c r="L4327" i="1"/>
  <c r="L4361" i="1"/>
  <c r="M4406" i="1"/>
  <c r="R4406" i="1" s="1"/>
  <c r="K4406" i="1"/>
  <c r="K4415" i="1"/>
  <c r="N4454" i="1"/>
  <c r="L4454" i="1"/>
  <c r="K4479" i="1"/>
  <c r="K4483" i="1"/>
  <c r="P4496" i="1"/>
  <c r="M4529" i="1"/>
  <c r="L4537" i="1"/>
  <c r="M4366" i="1"/>
  <c r="P4366" i="1" s="1"/>
  <c r="K4366" i="1"/>
  <c r="R4487" i="1"/>
  <c r="R4507" i="1"/>
  <c r="R4527" i="1"/>
  <c r="K4431" i="1"/>
  <c r="K4436" i="1"/>
  <c r="K4441" i="1"/>
  <c r="K4446" i="1"/>
  <c r="K4451" i="1"/>
  <c r="K4456" i="1"/>
  <c r="K4461" i="1"/>
  <c r="K4466" i="1"/>
  <c r="K4471" i="1"/>
  <c r="K4476" i="1"/>
  <c r="K4481" i="1"/>
  <c r="K4486" i="1"/>
  <c r="K4491" i="1"/>
  <c r="K4496" i="1"/>
  <c r="K4501" i="1"/>
  <c r="K4506" i="1"/>
  <c r="K4511" i="1"/>
  <c r="K4516" i="1"/>
  <c r="K4521" i="1"/>
  <c r="K4526" i="1"/>
  <c r="K4531" i="1"/>
  <c r="K4536" i="1"/>
  <c r="K4541" i="1"/>
  <c r="K4546" i="1"/>
  <c r="K4551" i="1"/>
  <c r="P399" i="1" l="1"/>
  <c r="R399" i="1"/>
  <c r="R155" i="1"/>
  <c r="P155" i="1"/>
  <c r="R1242" i="1"/>
  <c r="P1242" i="1"/>
  <c r="P2231" i="1"/>
  <c r="R2231" i="1"/>
  <c r="R3795" i="1"/>
  <c r="P3795" i="1"/>
  <c r="R2738" i="1"/>
  <c r="R902" i="1"/>
  <c r="P902" i="1"/>
  <c r="R3450" i="1"/>
  <c r="R4296" i="1"/>
  <c r="P4296" i="1"/>
  <c r="R1122" i="1"/>
  <c r="P1122" i="1"/>
  <c r="P4428" i="1"/>
  <c r="R4428" i="1"/>
  <c r="P3992" i="1"/>
  <c r="P4229" i="1"/>
  <c r="R4229" i="1"/>
  <c r="P4162" i="1"/>
  <c r="P3263" i="1"/>
  <c r="R3263" i="1"/>
  <c r="P2913" i="1"/>
  <c r="R2913" i="1"/>
  <c r="R2467" i="1"/>
  <c r="P2467" i="1"/>
  <c r="P2899" i="1"/>
  <c r="R2899" i="1"/>
  <c r="R1782" i="1"/>
  <c r="P1782" i="1"/>
  <c r="P1028" i="1"/>
  <c r="R1028" i="1"/>
  <c r="R759" i="1"/>
  <c r="R238" i="1"/>
  <c r="R277" i="1"/>
  <c r="P277" i="1"/>
  <c r="P1048" i="1"/>
  <c r="R1048" i="1"/>
  <c r="P876" i="1"/>
  <c r="R876" i="1"/>
  <c r="R4293" i="1"/>
  <c r="P4293" i="1"/>
  <c r="P3739" i="1"/>
  <c r="R3739" i="1"/>
  <c r="P4206" i="1"/>
  <c r="R4206" i="1"/>
  <c r="P2677" i="1"/>
  <c r="R2677" i="1"/>
  <c r="R1498" i="1"/>
  <c r="P1498" i="1"/>
  <c r="R339" i="1"/>
  <c r="P339" i="1"/>
  <c r="R3897" i="1"/>
  <c r="P3386" i="1"/>
  <c r="R3386" i="1"/>
  <c r="R3020" i="1"/>
  <c r="P3020" i="1"/>
  <c r="R2795" i="1"/>
  <c r="P2795" i="1"/>
  <c r="P2837" i="1"/>
  <c r="R2837" i="1"/>
  <c r="P2817" i="1"/>
  <c r="R2877" i="1"/>
  <c r="P2648" i="1"/>
  <c r="P2284" i="1"/>
  <c r="R2284" i="1"/>
  <c r="P1854" i="1"/>
  <c r="R1658" i="1"/>
  <c r="P1658" i="1"/>
  <c r="P2207" i="1"/>
  <c r="R1837" i="1"/>
  <c r="P1750" i="1"/>
  <c r="R1750" i="1"/>
  <c r="R1003" i="1"/>
  <c r="P1049" i="1"/>
  <c r="R1049" i="1"/>
  <c r="P672" i="1"/>
  <c r="R1027" i="1"/>
  <c r="P1027" i="1"/>
  <c r="R4279" i="1"/>
  <c r="P4279" i="1"/>
  <c r="R3996" i="1"/>
  <c r="R3398" i="1"/>
  <c r="P3398" i="1"/>
  <c r="R2679" i="1"/>
  <c r="P2679" i="1"/>
  <c r="P1624" i="1"/>
  <c r="R1624" i="1"/>
  <c r="R1369" i="1"/>
  <c r="P1369" i="1"/>
  <c r="R1112" i="1"/>
  <c r="P1112" i="1"/>
  <c r="P1739" i="1"/>
  <c r="R1739" i="1"/>
  <c r="R2864" i="1"/>
  <c r="P2864" i="1"/>
  <c r="R313" i="1"/>
  <c r="R4277" i="1"/>
  <c r="P4277" i="1"/>
  <c r="R3832" i="1"/>
  <c r="P3832" i="1"/>
  <c r="P1740" i="1"/>
  <c r="R1740" i="1"/>
  <c r="R1592" i="1"/>
  <c r="P1592" i="1"/>
  <c r="P1634" i="1"/>
  <c r="R1634" i="1"/>
  <c r="R360" i="1"/>
  <c r="P360" i="1"/>
  <c r="P1058" i="1"/>
  <c r="R1058" i="1"/>
  <c r="R3409" i="1"/>
  <c r="P3409" i="1"/>
  <c r="R2128" i="1"/>
  <c r="P2128" i="1"/>
  <c r="R1616" i="1"/>
  <c r="R1534" i="1"/>
  <c r="P1534" i="1"/>
  <c r="R1334" i="1"/>
  <c r="P1334" i="1"/>
  <c r="R1444" i="1"/>
  <c r="P1444" i="1"/>
  <c r="P2317" i="1"/>
  <c r="R2317" i="1"/>
  <c r="R473" i="1"/>
  <c r="P473" i="1"/>
  <c r="R1458" i="1"/>
  <c r="P1458" i="1"/>
  <c r="P592" i="1"/>
  <c r="R592" i="1"/>
  <c r="P2241" i="1"/>
  <c r="R2241" i="1"/>
  <c r="R1729" i="1"/>
  <c r="P1729" i="1"/>
  <c r="P2031" i="1"/>
  <c r="R2031" i="1"/>
  <c r="R4388" i="1"/>
  <c r="P4388" i="1"/>
  <c r="P4452" i="1"/>
  <c r="R4452" i="1"/>
  <c r="P3162" i="1"/>
  <c r="R2857" i="1"/>
  <c r="R2522" i="1"/>
  <c r="P2522" i="1"/>
  <c r="R2754" i="1"/>
  <c r="P2754" i="1"/>
  <c r="P2222" i="1"/>
  <c r="R2222" i="1"/>
  <c r="R2802" i="1"/>
  <c r="P2802" i="1"/>
  <c r="R2125" i="1"/>
  <c r="R2872" i="1"/>
  <c r="P2872" i="1"/>
  <c r="R1864" i="1"/>
  <c r="P1864" i="1"/>
  <c r="R2085" i="1"/>
  <c r="P2085" i="1"/>
  <c r="R2133" i="1"/>
  <c r="P2133" i="1"/>
  <c r="R1793" i="1"/>
  <c r="P1793" i="1"/>
  <c r="R1078" i="1"/>
  <c r="P1078" i="1"/>
  <c r="P742" i="1"/>
  <c r="R218" i="1"/>
  <c r="P218" i="1"/>
  <c r="P3978" i="1"/>
  <c r="R3978" i="1"/>
  <c r="P4408" i="1"/>
  <c r="R4408" i="1"/>
  <c r="P3218" i="1"/>
  <c r="R3218" i="1"/>
  <c r="R2299" i="1"/>
  <c r="P2299" i="1"/>
  <c r="P2101" i="1"/>
  <c r="R2101" i="1"/>
  <c r="P854" i="1"/>
  <c r="R854" i="1"/>
  <c r="R4441" i="1"/>
  <c r="P4441" i="1"/>
  <c r="R269" i="1"/>
  <c r="P269" i="1"/>
  <c r="P108" i="1"/>
  <c r="R108" i="1"/>
  <c r="P597" i="1"/>
  <c r="R597" i="1"/>
  <c r="P3609" i="1"/>
  <c r="R3609" i="1"/>
  <c r="R2734" i="1"/>
  <c r="P2734" i="1"/>
  <c r="R2925" i="1"/>
  <c r="P2925" i="1"/>
  <c r="P2978" i="1"/>
  <c r="R2978" i="1"/>
  <c r="P1669" i="1"/>
  <c r="R1669" i="1"/>
  <c r="P1919" i="1"/>
  <c r="R1919" i="1"/>
  <c r="P1337" i="1"/>
  <c r="R1337" i="1"/>
  <c r="P893" i="1"/>
  <c r="R893" i="1"/>
  <c r="P462" i="1"/>
  <c r="R462" i="1"/>
  <c r="R4048" i="1"/>
  <c r="P4048" i="1"/>
  <c r="P3766" i="1"/>
  <c r="R3766" i="1"/>
  <c r="P2616" i="1"/>
  <c r="R2616" i="1"/>
  <c r="R1848" i="1"/>
  <c r="P1848" i="1"/>
  <c r="P409" i="1"/>
  <c r="R409" i="1"/>
  <c r="R3821" i="1"/>
  <c r="P3821" i="1"/>
  <c r="P2211" i="1"/>
  <c r="R2211" i="1"/>
  <c r="P423" i="1"/>
  <c r="P4112" i="1"/>
  <c r="R4051" i="1"/>
  <c r="P4051" i="1"/>
  <c r="R2431" i="1"/>
  <c r="P2431" i="1"/>
  <c r="R593" i="1"/>
  <c r="P593" i="1"/>
  <c r="R13" i="1"/>
  <c r="P13" i="1"/>
  <c r="P219" i="1"/>
  <c r="R219" i="1"/>
  <c r="R3342" i="1"/>
  <c r="P1789" i="1"/>
  <c r="R1789" i="1"/>
  <c r="R1291" i="1"/>
  <c r="P1291" i="1"/>
  <c r="R589" i="1"/>
  <c r="P589" i="1"/>
  <c r="P4120" i="1"/>
  <c r="R4192" i="1"/>
  <c r="R3605" i="1"/>
  <c r="P2491" i="1"/>
  <c r="R2977" i="1"/>
  <c r="R3504" i="1"/>
  <c r="P3504" i="1"/>
  <c r="P2874" i="1"/>
  <c r="R2874" i="1"/>
  <c r="R2013" i="1"/>
  <c r="P2013" i="1"/>
  <c r="P2203" i="1"/>
  <c r="R2203" i="1"/>
  <c r="P1995" i="1"/>
  <c r="R1995" i="1"/>
  <c r="P2090" i="1"/>
  <c r="R2090" i="1"/>
  <c r="P1912" i="1"/>
  <c r="R1912" i="1"/>
  <c r="P1241" i="1"/>
  <c r="R1241" i="1"/>
  <c r="P2310" i="1"/>
  <c r="R747" i="1"/>
  <c r="P747" i="1"/>
  <c r="P65" i="1"/>
  <c r="R65" i="1"/>
  <c r="P397" i="1"/>
  <c r="R668" i="1"/>
  <c r="P547" i="1"/>
  <c r="P4255" i="1"/>
  <c r="R4255" i="1"/>
  <c r="P3041" i="1"/>
  <c r="R3041" i="1"/>
  <c r="R3280" i="1"/>
  <c r="P3280" i="1"/>
  <c r="R2086" i="1"/>
  <c r="P2086" i="1"/>
  <c r="P1828" i="1"/>
  <c r="R1828" i="1"/>
  <c r="R3170" i="1"/>
  <c r="P3170" i="1"/>
  <c r="R498" i="1"/>
  <c r="P498" i="1"/>
  <c r="R3582" i="1"/>
  <c r="P3582" i="1"/>
  <c r="R60" i="1"/>
  <c r="P60" i="1"/>
  <c r="R2306" i="1"/>
  <c r="P2306" i="1"/>
  <c r="R1987" i="1"/>
  <c r="P2455" i="1"/>
  <c r="P1696" i="1"/>
  <c r="P4430" i="1"/>
  <c r="R4430" i="1"/>
  <c r="R3427" i="1"/>
  <c r="P3427" i="1"/>
  <c r="R3754" i="1"/>
  <c r="P3754" i="1"/>
  <c r="R2937" i="1"/>
  <c r="P2937" i="1"/>
  <c r="R3079" i="1"/>
  <c r="P3079" i="1"/>
  <c r="R3814" i="1"/>
  <c r="P3814" i="1"/>
  <c r="P4205" i="1"/>
  <c r="R4205" i="1"/>
  <c r="R2445" i="1"/>
  <c r="P2445" i="1"/>
  <c r="R1748" i="1"/>
  <c r="P1748" i="1"/>
  <c r="R3602" i="1"/>
  <c r="P3602" i="1"/>
  <c r="R4187" i="1"/>
  <c r="P4187" i="1"/>
  <c r="R4353" i="1"/>
  <c r="P4353" i="1"/>
  <c r="R3228" i="1"/>
  <c r="P3228" i="1"/>
  <c r="R3730" i="1"/>
  <c r="P3730" i="1"/>
  <c r="R2559" i="1"/>
  <c r="R2931" i="1"/>
  <c r="P2931" i="1"/>
  <c r="R2446" i="1"/>
  <c r="R2240" i="1"/>
  <c r="P2240" i="1"/>
  <c r="R1883" i="1"/>
  <c r="R140" i="1"/>
  <c r="P140" i="1"/>
  <c r="P432" i="1"/>
  <c r="R432" i="1"/>
  <c r="P35" i="1"/>
  <c r="P312" i="1"/>
  <c r="R312" i="1"/>
  <c r="P2808" i="1"/>
  <c r="R2808" i="1"/>
  <c r="P1908" i="1"/>
  <c r="R1908" i="1"/>
  <c r="P835" i="1"/>
  <c r="R835" i="1"/>
  <c r="P43" i="1"/>
  <c r="R43" i="1"/>
  <c r="R693" i="1"/>
  <c r="P693" i="1"/>
  <c r="R1701" i="1"/>
  <c r="P1701" i="1"/>
  <c r="R3516" i="1"/>
  <c r="P3287" i="1"/>
  <c r="R3287" i="1"/>
  <c r="R3272" i="1"/>
  <c r="P3272" i="1"/>
  <c r="P3021" i="1"/>
  <c r="R3021" i="1"/>
  <c r="R2451" i="1"/>
  <c r="P2451" i="1"/>
  <c r="R1843" i="1"/>
  <c r="P1843" i="1"/>
  <c r="P1858" i="1"/>
  <c r="R1704" i="1"/>
  <c r="P1704" i="1"/>
  <c r="R1051" i="1"/>
  <c r="P1051" i="1"/>
  <c r="P575" i="1"/>
  <c r="R575" i="1"/>
  <c r="P80" i="1"/>
  <c r="R80" i="1"/>
  <c r="P4090" i="1"/>
  <c r="R4090" i="1"/>
  <c r="P1286" i="1"/>
  <c r="R1286" i="1"/>
  <c r="R995" i="1"/>
  <c r="P995" i="1"/>
  <c r="R188" i="1"/>
  <c r="P2042" i="1"/>
  <c r="R2042" i="1"/>
  <c r="P1457" i="1"/>
  <c r="R1457" i="1"/>
  <c r="R77" i="1"/>
  <c r="P77" i="1"/>
  <c r="P3787" i="1"/>
  <c r="R3787" i="1"/>
  <c r="R2975" i="1"/>
  <c r="P2975" i="1"/>
  <c r="P3241" i="1"/>
  <c r="P1969" i="1"/>
  <c r="P1833" i="1"/>
  <c r="P2743" i="1"/>
  <c r="R2743" i="1"/>
  <c r="R302" i="1"/>
  <c r="R298" i="1"/>
  <c r="P298" i="1"/>
  <c r="P53" i="1"/>
  <c r="R53" i="1"/>
  <c r="P4174" i="1"/>
  <c r="R4294" i="1"/>
  <c r="P4294" i="1"/>
  <c r="R4342" i="1"/>
  <c r="P2107" i="1"/>
  <c r="R2107" i="1"/>
  <c r="R1032" i="1"/>
  <c r="P1032" i="1"/>
  <c r="P925" i="1"/>
  <c r="R1236" i="1"/>
  <c r="P1236" i="1"/>
  <c r="R745" i="1"/>
  <c r="P745" i="1"/>
  <c r="R51" i="1"/>
  <c r="P51" i="1"/>
  <c r="P3057" i="1"/>
  <c r="R3057" i="1"/>
  <c r="R1973" i="1"/>
  <c r="R2727" i="1"/>
  <c r="P2727" i="1"/>
  <c r="R1452" i="1"/>
  <c r="R2497" i="1"/>
  <c r="P1293" i="1"/>
  <c r="R1293" i="1"/>
  <c r="R865" i="1"/>
  <c r="P865" i="1"/>
  <c r="P562" i="1"/>
  <c r="P375" i="1"/>
  <c r="R237" i="1"/>
  <c r="P237" i="1"/>
  <c r="P4437" i="1"/>
  <c r="R4437" i="1"/>
  <c r="R4501" i="1"/>
  <c r="P4501" i="1"/>
  <c r="P4190" i="1"/>
  <c r="R4190" i="1"/>
  <c r="R4243" i="1"/>
  <c r="P4243" i="1"/>
  <c r="P4079" i="1"/>
  <c r="R4079" i="1"/>
  <c r="R1800" i="1"/>
  <c r="P3431" i="1"/>
  <c r="R3431" i="1"/>
  <c r="P929" i="1"/>
  <c r="R1388" i="1"/>
  <c r="P1388" i="1"/>
  <c r="P883" i="1"/>
  <c r="P1353" i="1"/>
  <c r="R1353" i="1"/>
  <c r="P512" i="1"/>
  <c r="R512" i="1"/>
  <c r="R734" i="1"/>
  <c r="P734" i="1"/>
  <c r="P1057" i="1"/>
  <c r="R1057" i="1"/>
  <c r="P1044" i="1"/>
  <c r="R1044" i="1"/>
  <c r="R3844" i="1"/>
  <c r="P3844" i="1"/>
  <c r="P3835" i="1"/>
  <c r="R3835" i="1"/>
  <c r="P4197" i="1"/>
  <c r="R4197" i="1"/>
  <c r="R3849" i="1"/>
  <c r="P3849" i="1"/>
  <c r="R3909" i="1"/>
  <c r="P3909" i="1"/>
  <c r="R2911" i="1"/>
  <c r="P2825" i="1"/>
  <c r="R2191" i="1"/>
  <c r="P2553" i="1"/>
  <c r="R2553" i="1"/>
  <c r="P1878" i="1"/>
  <c r="P1194" i="1"/>
  <c r="P1594" i="1"/>
  <c r="R859" i="1"/>
  <c r="P859" i="1"/>
  <c r="R1173" i="1"/>
  <c r="P1173" i="1"/>
  <c r="P845" i="1"/>
  <c r="R594" i="1"/>
  <c r="P594" i="1"/>
  <c r="P487" i="1"/>
  <c r="P59" i="1"/>
  <c r="R4060" i="1"/>
  <c r="P4060" i="1"/>
  <c r="R3810" i="1"/>
  <c r="P3810" i="1"/>
  <c r="R4202" i="1"/>
  <c r="P4202" i="1"/>
  <c r="R3166" i="1"/>
  <c r="P3166" i="1"/>
  <c r="R2099" i="1"/>
  <c r="P2099" i="1"/>
  <c r="P1396" i="1"/>
  <c r="R1396" i="1"/>
  <c r="R871" i="1"/>
  <c r="P871" i="1"/>
  <c r="P2001" i="1"/>
  <c r="R2001" i="1"/>
  <c r="P209" i="1"/>
  <c r="R209" i="1"/>
  <c r="R177" i="1"/>
  <c r="P177" i="1"/>
  <c r="R2415" i="1"/>
  <c r="P2415" i="1"/>
  <c r="P1214" i="1"/>
  <c r="R1214" i="1"/>
  <c r="P1633" i="1"/>
  <c r="R1633" i="1"/>
  <c r="P3526" i="1"/>
  <c r="R3526" i="1"/>
  <c r="R2129" i="1"/>
  <c r="P2129" i="1"/>
  <c r="P1767" i="1"/>
  <c r="R1767" i="1"/>
  <c r="R3407" i="1"/>
  <c r="P3407" i="1"/>
  <c r="P977" i="1"/>
  <c r="R977" i="1"/>
  <c r="R976" i="1"/>
  <c r="P976" i="1"/>
  <c r="R504" i="1"/>
  <c r="P504" i="1"/>
  <c r="R3711" i="1"/>
  <c r="P3711" i="1"/>
  <c r="R3973" i="1"/>
  <c r="P3973" i="1"/>
  <c r="P4181" i="1"/>
  <c r="R4181" i="1"/>
  <c r="R3702" i="1"/>
  <c r="R1642" i="1"/>
  <c r="P1642" i="1"/>
  <c r="P3920" i="1"/>
  <c r="R3920" i="1"/>
  <c r="P2637" i="1"/>
  <c r="R2637" i="1"/>
  <c r="P2890" i="1"/>
  <c r="R2890" i="1"/>
  <c r="P3690" i="1"/>
  <c r="R3690" i="1"/>
  <c r="P3045" i="1"/>
  <c r="R3045" i="1"/>
  <c r="R1966" i="1"/>
  <c r="P4018" i="1"/>
  <c r="R4018" i="1"/>
  <c r="P4299" i="1"/>
  <c r="R4299" i="1"/>
  <c r="P3018" i="1"/>
  <c r="R3018" i="1"/>
  <c r="R2288" i="1"/>
  <c r="P2288" i="1"/>
  <c r="P450" i="1"/>
  <c r="R450" i="1"/>
  <c r="P330" i="1"/>
  <c r="R330" i="1"/>
  <c r="P4102" i="1"/>
  <c r="R4522" i="1"/>
  <c r="P4522" i="1"/>
  <c r="P4421" i="1"/>
  <c r="R4421" i="1"/>
  <c r="R3693" i="1"/>
  <c r="P3693" i="1"/>
  <c r="R4106" i="1"/>
  <c r="R3624" i="1"/>
  <c r="P3624" i="1"/>
  <c r="R2334" i="1"/>
  <c r="R2060" i="1"/>
  <c r="P1185" i="1"/>
  <c r="P667" i="1"/>
  <c r="R1035" i="1"/>
  <c r="P1035" i="1"/>
  <c r="P1110" i="1"/>
  <c r="P3944" i="1"/>
  <c r="R3944" i="1"/>
  <c r="R4495" i="1"/>
  <c r="P4495" i="1"/>
  <c r="R4537" i="1"/>
  <c r="R2230" i="1"/>
  <c r="P2230" i="1"/>
  <c r="R2338" i="1"/>
  <c r="R1598" i="1"/>
  <c r="P1598" i="1"/>
  <c r="P822" i="1"/>
  <c r="R822" i="1"/>
  <c r="P2556" i="1"/>
  <c r="R2556" i="1"/>
  <c r="R2010" i="1"/>
  <c r="P2010" i="1"/>
  <c r="P563" i="1"/>
  <c r="R563" i="1"/>
  <c r="P707" i="1"/>
  <c r="R707" i="1"/>
  <c r="R171" i="1"/>
  <c r="R1779" i="1"/>
  <c r="P1779" i="1"/>
  <c r="P3220" i="1"/>
  <c r="R3220" i="1"/>
  <c r="P1287" i="1"/>
  <c r="R1287" i="1"/>
  <c r="P4532" i="1"/>
  <c r="R4532" i="1"/>
  <c r="R3245" i="1"/>
  <c r="P3245" i="1"/>
  <c r="P1951" i="1"/>
  <c r="R1951" i="1"/>
  <c r="R1422" i="1"/>
  <c r="P1422" i="1"/>
  <c r="R176" i="1"/>
  <c r="P176" i="1"/>
  <c r="R3088" i="1"/>
  <c r="P3088" i="1"/>
  <c r="R2970" i="1"/>
  <c r="P2970" i="1"/>
  <c r="R1133" i="1"/>
  <c r="P1133" i="1"/>
  <c r="R1702" i="1"/>
  <c r="P1702" i="1"/>
  <c r="R1244" i="1"/>
  <c r="P1244" i="1"/>
  <c r="P1324" i="1"/>
  <c r="R1324" i="1"/>
  <c r="R4094" i="1"/>
  <c r="P4094" i="1"/>
  <c r="R2524" i="1"/>
  <c r="P2524" i="1"/>
  <c r="R2225" i="1"/>
  <c r="P2225" i="1"/>
  <c r="P314" i="1"/>
  <c r="R314" i="1"/>
  <c r="R4114" i="1"/>
  <c r="P4114" i="1"/>
  <c r="R1990" i="1"/>
  <c r="R3628" i="1"/>
  <c r="P3628" i="1"/>
  <c r="R3800" i="1"/>
  <c r="P3800" i="1"/>
  <c r="R2654" i="1"/>
  <c r="R2009" i="1"/>
  <c r="P2009" i="1"/>
  <c r="P2401" i="1"/>
  <c r="R2401" i="1"/>
  <c r="R2242" i="1"/>
  <c r="P2242" i="1"/>
  <c r="R2525" i="1"/>
  <c r="P2525" i="1"/>
  <c r="R4148" i="1"/>
  <c r="R3643" i="1"/>
  <c r="P3643" i="1"/>
  <c r="R4411" i="1"/>
  <c r="P4411" i="1"/>
  <c r="P3902" i="1"/>
  <c r="R3902" i="1"/>
  <c r="P4297" i="1"/>
  <c r="R4297" i="1"/>
  <c r="P3864" i="1"/>
  <c r="R3864" i="1"/>
  <c r="R3349" i="1"/>
  <c r="P3048" i="1"/>
  <c r="R3048" i="1"/>
  <c r="P2519" i="1"/>
  <c r="R2519" i="1"/>
  <c r="P1783" i="1"/>
  <c r="R1783" i="1"/>
  <c r="P1571" i="1"/>
  <c r="R1879" i="1"/>
  <c r="P1879" i="1"/>
  <c r="R1423" i="1"/>
  <c r="P1423" i="1"/>
  <c r="P1218" i="1"/>
  <c r="P284" i="1"/>
  <c r="R284" i="1"/>
  <c r="P154" i="1"/>
  <c r="R154" i="1"/>
  <c r="P3872" i="1"/>
  <c r="R3872" i="1"/>
  <c r="P2096" i="1"/>
  <c r="R2096" i="1"/>
  <c r="R1582" i="1"/>
  <c r="P1582" i="1"/>
  <c r="R1842" i="1"/>
  <c r="P1842" i="1"/>
  <c r="R2185" i="1"/>
  <c r="P2185" i="1"/>
  <c r="P509" i="1"/>
  <c r="R509" i="1"/>
  <c r="R1931" i="1"/>
  <c r="P1931" i="1"/>
  <c r="P371" i="1"/>
  <c r="R4082" i="1"/>
  <c r="P4082" i="1"/>
  <c r="R4354" i="1"/>
  <c r="P4354" i="1"/>
  <c r="R4552" i="1"/>
  <c r="P4552" i="1"/>
  <c r="P3050" i="1"/>
  <c r="R3050" i="1"/>
  <c r="P2667" i="1"/>
  <c r="R2667" i="1"/>
  <c r="P2474" i="1"/>
  <c r="R2474" i="1"/>
  <c r="P4488" i="1"/>
  <c r="R4488" i="1"/>
  <c r="R3375" i="1"/>
  <c r="P3375" i="1"/>
  <c r="R2915" i="1"/>
  <c r="P2915" i="1"/>
  <c r="P2108" i="1"/>
  <c r="R2108" i="1"/>
  <c r="P4338" i="1"/>
  <c r="R4338" i="1"/>
  <c r="R4301" i="1"/>
  <c r="P4301" i="1"/>
  <c r="P3842" i="1"/>
  <c r="P3779" i="1"/>
  <c r="R2427" i="1"/>
  <c r="P2427" i="1"/>
  <c r="P2969" i="1"/>
  <c r="R2969" i="1"/>
  <c r="P1960" i="1"/>
  <c r="R1882" i="1"/>
  <c r="P1882" i="1"/>
  <c r="R1468" i="1"/>
  <c r="P1468" i="1"/>
  <c r="P1012" i="1"/>
  <c r="P816" i="1"/>
  <c r="P268" i="1"/>
  <c r="R268" i="1"/>
  <c r="P1459" i="1"/>
  <c r="R1459" i="1"/>
  <c r="R395" i="1"/>
  <c r="P717" i="1"/>
  <c r="R717" i="1"/>
  <c r="P248" i="1"/>
  <c r="R938" i="1"/>
  <c r="R368" i="1"/>
  <c r="P368" i="1"/>
  <c r="R3703" i="1"/>
  <c r="P3703" i="1"/>
  <c r="P4001" i="1"/>
  <c r="R4001" i="1"/>
  <c r="P2076" i="1"/>
  <c r="R2076" i="1"/>
  <c r="P4390" i="1"/>
  <c r="R4390" i="1"/>
  <c r="R2016" i="1"/>
  <c r="P2016" i="1"/>
  <c r="R1129" i="1"/>
  <c r="P1129" i="1"/>
  <c r="R1684" i="1"/>
  <c r="P1684" i="1"/>
  <c r="R1933" i="1"/>
  <c r="P1933" i="1"/>
  <c r="P479" i="1"/>
  <c r="R479" i="1"/>
  <c r="P964" i="1"/>
  <c r="R964" i="1"/>
  <c r="P2479" i="1"/>
  <c r="R2479" i="1"/>
  <c r="R3279" i="1"/>
  <c r="P3279" i="1"/>
  <c r="R3473" i="1"/>
  <c r="P3473" i="1"/>
  <c r="R2985" i="1"/>
  <c r="P2985" i="1"/>
  <c r="R2916" i="1"/>
  <c r="P2916" i="1"/>
  <c r="R2753" i="1"/>
  <c r="P2753" i="1"/>
  <c r="R1636" i="1"/>
  <c r="R4242" i="1"/>
  <c r="P1785" i="1"/>
  <c r="R1785" i="1"/>
  <c r="P2155" i="1"/>
  <c r="R2155" i="1"/>
  <c r="R3559" i="1"/>
  <c r="P3559" i="1"/>
  <c r="R1249" i="1"/>
  <c r="P1249" i="1"/>
  <c r="R1676" i="1"/>
  <c r="P1676" i="1"/>
  <c r="P2375" i="1"/>
  <c r="R2375" i="1"/>
  <c r="R1276" i="1"/>
  <c r="P1276" i="1"/>
  <c r="P23" i="1"/>
  <c r="R23" i="1"/>
  <c r="P245" i="1"/>
  <c r="R245" i="1"/>
  <c r="R4368" i="1"/>
  <c r="P4368" i="1"/>
  <c r="P4478" i="1"/>
  <c r="R4478" i="1"/>
  <c r="P2579" i="1"/>
  <c r="R2579" i="1"/>
  <c r="R26" i="1"/>
  <c r="P26" i="1"/>
  <c r="P954" i="1"/>
  <c r="R954" i="1"/>
  <c r="R483" i="1"/>
  <c r="P483" i="1"/>
  <c r="P3966" i="1"/>
  <c r="R3966" i="1"/>
  <c r="P3746" i="1"/>
  <c r="R3746" i="1"/>
  <c r="R4139" i="1"/>
  <c r="R3334" i="1"/>
  <c r="P3334" i="1"/>
  <c r="R4547" i="1"/>
  <c r="R3123" i="1"/>
  <c r="P3123" i="1"/>
  <c r="R2521" i="1"/>
  <c r="P2539" i="1"/>
  <c r="P2304" i="1"/>
  <c r="R2304" i="1"/>
  <c r="P2162" i="1"/>
  <c r="R2162" i="1"/>
  <c r="P1142" i="1"/>
  <c r="R1142" i="1"/>
  <c r="R325" i="1"/>
  <c r="P325" i="1"/>
  <c r="R125" i="1"/>
  <c r="P125" i="1"/>
  <c r="R1393" i="1"/>
  <c r="P1393" i="1"/>
  <c r="R1208" i="1"/>
  <c r="P1208" i="1"/>
  <c r="R1054" i="1"/>
  <c r="P1054" i="1"/>
  <c r="R900" i="1"/>
  <c r="P900" i="1"/>
  <c r="P343" i="1"/>
  <c r="R343" i="1"/>
  <c r="P4315" i="1"/>
  <c r="R4315" i="1"/>
  <c r="P4432" i="1"/>
  <c r="R4432" i="1"/>
  <c r="R4065" i="1"/>
  <c r="P4065" i="1"/>
  <c r="R2859" i="1"/>
  <c r="P2859" i="1"/>
  <c r="R191" i="1"/>
  <c r="P191" i="1"/>
  <c r="P1981" i="1"/>
  <c r="R1981" i="1"/>
  <c r="P2688" i="1"/>
  <c r="R2688" i="1"/>
  <c r="R169" i="1"/>
  <c r="P169" i="1"/>
  <c r="P1902" i="1"/>
  <c r="R1902" i="1"/>
  <c r="R974" i="1"/>
  <c r="R2115" i="1"/>
  <c r="P2115" i="1"/>
  <c r="P1500" i="1"/>
  <c r="R1584" i="1"/>
  <c r="P2635" i="1"/>
  <c r="R790" i="1"/>
  <c r="P1395" i="1"/>
  <c r="R1579" i="1"/>
  <c r="R11" i="1"/>
  <c r="P68" i="1"/>
  <c r="R262" i="1"/>
  <c r="P178" i="1"/>
  <c r="P3845" i="1"/>
  <c r="R3845" i="1"/>
  <c r="P3090" i="1"/>
  <c r="R3308" i="1"/>
  <c r="P3923" i="1"/>
  <c r="R3923" i="1"/>
  <c r="P3750" i="1"/>
  <c r="R3750" i="1"/>
  <c r="P2195" i="1"/>
  <c r="P3003" i="1"/>
  <c r="P638" i="1"/>
  <c r="P919" i="1"/>
  <c r="R919" i="1"/>
  <c r="R3751" i="1"/>
  <c r="P3751" i="1"/>
  <c r="R904" i="1"/>
  <c r="R3010" i="1"/>
  <c r="P4145" i="1"/>
  <c r="R4145" i="1"/>
  <c r="R4447" i="1"/>
  <c r="P4080" i="1"/>
  <c r="R2292" i="1"/>
  <c r="P3439" i="1"/>
  <c r="R664" i="1"/>
  <c r="R3138" i="1"/>
  <c r="P3915" i="1"/>
  <c r="R3915" i="1"/>
  <c r="R3497" i="1"/>
  <c r="P3205" i="1"/>
  <c r="P2395" i="1"/>
  <c r="R3646" i="1"/>
  <c r="P3487" i="1"/>
  <c r="R3448" i="1"/>
  <c r="R1857" i="1"/>
  <c r="P3640" i="1"/>
  <c r="P69" i="1"/>
  <c r="R69" i="1"/>
  <c r="P3990" i="1"/>
  <c r="R3242" i="1"/>
  <c r="R3361" i="1"/>
  <c r="P4142" i="1"/>
  <c r="P2845" i="1"/>
  <c r="P3049" i="1"/>
  <c r="P2073" i="1"/>
  <c r="R3118" i="1"/>
  <c r="R3221" i="1"/>
  <c r="P2377" i="1"/>
  <c r="R1656" i="1"/>
  <c r="R1954" i="1"/>
  <c r="P1967" i="1"/>
  <c r="R1279" i="1"/>
  <c r="R1743" i="1"/>
  <c r="R3343" i="1"/>
  <c r="R1935" i="1"/>
  <c r="P1359" i="1"/>
  <c r="P889" i="1"/>
  <c r="P778" i="1"/>
  <c r="R184" i="1"/>
  <c r="P420" i="1"/>
  <c r="R566" i="1"/>
  <c r="R1067" i="1"/>
  <c r="R45" i="1"/>
  <c r="P577" i="1"/>
  <c r="R32" i="1"/>
  <c r="P57" i="1"/>
  <c r="R4425" i="1"/>
  <c r="P4425" i="1"/>
  <c r="P4274" i="1"/>
  <c r="R3778" i="1"/>
  <c r="R3870" i="1"/>
  <c r="R3843" i="1"/>
  <c r="R3415" i="1"/>
  <c r="P3249" i="1"/>
  <c r="P2485" i="1"/>
  <c r="P2041" i="1"/>
  <c r="R8" i="1"/>
  <c r="R3442" i="1"/>
  <c r="R271" i="1"/>
  <c r="P271" i="1"/>
  <c r="P1106" i="1"/>
  <c r="P458" i="1"/>
  <c r="R4208" i="1"/>
  <c r="P1309" i="1"/>
  <c r="P33" i="1"/>
  <c r="R1926" i="1"/>
  <c r="P1926" i="1"/>
  <c r="P3619" i="1"/>
  <c r="P2610" i="1"/>
  <c r="R2610" i="1"/>
  <c r="R4278" i="1"/>
  <c r="R2703" i="1"/>
  <c r="P4305" i="1"/>
  <c r="R4305" i="1"/>
  <c r="R4407" i="1"/>
  <c r="R3633" i="1"/>
  <c r="P3445" i="1"/>
  <c r="R3511" i="1"/>
  <c r="P2735" i="1"/>
  <c r="P2713" i="1"/>
  <c r="P2628" i="1"/>
  <c r="P3046" i="1"/>
  <c r="P2746" i="1"/>
  <c r="P2558" i="1"/>
  <c r="R1547" i="1"/>
  <c r="P1537" i="1"/>
  <c r="R1499" i="1"/>
  <c r="P1339" i="1"/>
  <c r="P1774" i="1"/>
  <c r="P1197" i="1"/>
  <c r="P1877" i="1"/>
  <c r="R1728" i="1"/>
  <c r="R674" i="1"/>
  <c r="P544" i="1"/>
  <c r="P1256" i="1"/>
  <c r="R327" i="1"/>
  <c r="R323" i="1"/>
  <c r="P698" i="1"/>
  <c r="P3531" i="1"/>
  <c r="P3616" i="1"/>
  <c r="R3616" i="1"/>
  <c r="P3886" i="1"/>
  <c r="P1632" i="1"/>
  <c r="R1632" i="1"/>
  <c r="P2053" i="1"/>
  <c r="P2386" i="1"/>
  <c r="R1766" i="1"/>
  <c r="P1766" i="1"/>
  <c r="R385" i="1"/>
  <c r="P4150" i="1"/>
  <c r="R4150" i="1"/>
  <c r="P3604" i="1"/>
  <c r="R3604" i="1"/>
  <c r="P62" i="1"/>
  <c r="P1726" i="1"/>
  <c r="R1726" i="1"/>
  <c r="P2071" i="1"/>
  <c r="P1307" i="1"/>
  <c r="R1307" i="1"/>
  <c r="P3764" i="1"/>
  <c r="R3246" i="1"/>
  <c r="P1784" i="1"/>
  <c r="R250" i="1"/>
  <c r="P392" i="1"/>
  <c r="R530" i="1"/>
  <c r="P530" i="1"/>
  <c r="R3513" i="1"/>
  <c r="P4122" i="1"/>
  <c r="R3991" i="1"/>
  <c r="R3924" i="1"/>
  <c r="P4056" i="1"/>
  <c r="P4183" i="1"/>
  <c r="P2775" i="1"/>
  <c r="P2954" i="1"/>
  <c r="R3480" i="1"/>
  <c r="P3705" i="1"/>
  <c r="P3069" i="1"/>
  <c r="P2621" i="1"/>
  <c r="R2854" i="1"/>
  <c r="P2256" i="1"/>
  <c r="P2627" i="1"/>
  <c r="P1683" i="1"/>
  <c r="P1524" i="1"/>
  <c r="P1184" i="1"/>
  <c r="R1229" i="1"/>
  <c r="R1031" i="1"/>
  <c r="R1219" i="1"/>
  <c r="P1901" i="1"/>
  <c r="R1901" i="1"/>
  <c r="R3277" i="1"/>
  <c r="P1730" i="1"/>
  <c r="P2187" i="1"/>
  <c r="P2020" i="1"/>
  <c r="R2020" i="1"/>
  <c r="P2748" i="1"/>
  <c r="R2238" i="1"/>
  <c r="R3797" i="1"/>
  <c r="P3797" i="1"/>
  <c r="R3840" i="1"/>
  <c r="P3840" i="1"/>
  <c r="R932" i="1"/>
  <c r="P4127" i="1"/>
  <c r="P3651" i="1"/>
  <c r="P3229" i="1"/>
  <c r="R2963" i="1"/>
  <c r="P3817" i="1"/>
  <c r="R3817" i="1"/>
  <c r="R1644" i="1"/>
  <c r="P1400" i="1"/>
  <c r="R70" i="1"/>
  <c r="R328" i="1"/>
  <c r="P1055" i="1"/>
  <c r="P3353" i="1"/>
  <c r="P3193" i="1"/>
  <c r="P2855" i="1"/>
  <c r="P3429" i="1"/>
  <c r="R2730" i="1"/>
  <c r="P3537" i="1"/>
  <c r="R4396" i="1"/>
  <c r="R3908" i="1"/>
  <c r="R4283" i="1"/>
  <c r="P3756" i="1"/>
  <c r="R3831" i="1"/>
  <c r="R4204" i="1"/>
  <c r="P3294" i="1"/>
  <c r="R3490" i="1"/>
  <c r="P3557" i="1"/>
  <c r="P3147" i="1"/>
  <c r="P2631" i="1"/>
  <c r="P3455" i="1"/>
  <c r="R3212" i="1"/>
  <c r="R1993" i="1"/>
  <c r="P1838" i="1"/>
  <c r="P1794" i="1"/>
  <c r="P1663" i="1"/>
  <c r="R957" i="1"/>
  <c r="R970" i="1"/>
  <c r="R1363" i="1"/>
  <c r="R345" i="1"/>
  <c r="P180" i="1"/>
  <c r="R9" i="1"/>
  <c r="R224" i="1"/>
  <c r="R833" i="1"/>
  <c r="P833" i="1"/>
  <c r="P2092" i="1"/>
  <c r="P1149" i="1"/>
  <c r="R1149" i="1"/>
  <c r="P1450" i="1"/>
  <c r="R1450" i="1"/>
  <c r="R3588" i="1"/>
  <c r="R2462" i="1"/>
  <c r="P4300" i="1"/>
  <c r="R4015" i="1"/>
  <c r="P4015" i="1"/>
  <c r="P2430" i="1"/>
  <c r="R2430" i="1"/>
  <c r="R1419" i="1"/>
  <c r="R3167" i="1"/>
  <c r="R145" i="1"/>
  <c r="R3826" i="1"/>
  <c r="P3826" i="1"/>
  <c r="R1695" i="1"/>
  <c r="P1695" i="1"/>
  <c r="R4512" i="1"/>
  <c r="P3508" i="1"/>
  <c r="P3292" i="1"/>
  <c r="R3601" i="1"/>
  <c r="P3854" i="1"/>
  <c r="R3087" i="1"/>
  <c r="P3346" i="1"/>
  <c r="P1753" i="1"/>
  <c r="R1449" i="1"/>
  <c r="R2023" i="1"/>
  <c r="R1008" i="1"/>
  <c r="P784" i="1"/>
  <c r="P19" i="1"/>
  <c r="P1258" i="1"/>
  <c r="P294" i="1"/>
  <c r="P1020" i="1"/>
  <c r="P4384" i="1"/>
  <c r="R4384" i="1"/>
  <c r="R3622" i="1"/>
  <c r="P3622" i="1"/>
  <c r="R2901" i="1"/>
  <c r="P1011" i="1"/>
  <c r="P678" i="1"/>
  <c r="P217" i="1"/>
  <c r="R217" i="1"/>
  <c r="P252" i="1"/>
  <c r="R1059" i="1"/>
  <c r="P1330" i="1"/>
  <c r="R4479" i="1"/>
  <c r="P4479" i="1"/>
  <c r="P3129" i="1"/>
  <c r="P616" i="1"/>
  <c r="R4539" i="1"/>
  <c r="P4539" i="1"/>
  <c r="P4506" i="1"/>
  <c r="P1745" i="1"/>
  <c r="P980" i="1"/>
  <c r="P2095" i="1"/>
  <c r="R2095" i="1"/>
  <c r="P552" i="1"/>
  <c r="P4413" i="1"/>
  <c r="R4322" i="1"/>
  <c r="P3718" i="1"/>
  <c r="P4062" i="1"/>
  <c r="P4036" i="1"/>
  <c r="P3653" i="1"/>
  <c r="R4118" i="1"/>
  <c r="R3301" i="1"/>
  <c r="P2531" i="1"/>
  <c r="P2068" i="1"/>
  <c r="R2024" i="1"/>
  <c r="P2119" i="1"/>
  <c r="R1583" i="1"/>
  <c r="R1922" i="1"/>
  <c r="P1111" i="1"/>
  <c r="R1103" i="1"/>
  <c r="P183" i="1"/>
  <c r="R3506" i="1"/>
  <c r="R2909" i="1"/>
  <c r="P2098" i="1"/>
  <c r="P2008" i="1"/>
  <c r="R2208" i="1"/>
  <c r="R4460" i="1"/>
  <c r="P4460" i="1"/>
  <c r="R4439" i="1"/>
  <c r="P4439" i="1"/>
  <c r="P3879" i="1"/>
  <c r="R3879" i="1"/>
  <c r="P4371" i="1"/>
  <c r="R4371" i="1"/>
  <c r="P4442" i="1"/>
  <c r="R4369" i="1"/>
  <c r="P4369" i="1"/>
  <c r="R4016" i="1"/>
  <c r="P4016" i="1"/>
  <c r="P3347" i="1"/>
  <c r="R3347" i="1"/>
  <c r="P3792" i="1"/>
  <c r="P2530" i="1"/>
  <c r="R2530" i="1"/>
  <c r="P2678" i="1"/>
  <c r="R2678" i="1"/>
  <c r="P2545" i="1"/>
  <c r="R2545" i="1"/>
  <c r="P2478" i="1"/>
  <c r="R2478" i="1"/>
  <c r="R4309" i="1"/>
  <c r="P4309" i="1"/>
  <c r="P4264" i="1"/>
  <c r="R4264" i="1"/>
  <c r="R4257" i="1"/>
  <c r="P4257" i="1"/>
  <c r="R4475" i="1"/>
  <c r="P4475" i="1"/>
  <c r="P4086" i="1"/>
  <c r="P4455" i="1"/>
  <c r="R4455" i="1"/>
  <c r="R4401" i="1"/>
  <c r="P4401" i="1"/>
  <c r="R4312" i="1"/>
  <c r="R3629" i="1"/>
  <c r="P3873" i="1"/>
  <c r="R3873" i="1"/>
  <c r="R4544" i="1"/>
  <c r="P4544" i="1"/>
  <c r="P3759" i="1"/>
  <c r="R3759" i="1"/>
  <c r="R3486" i="1"/>
  <c r="P3486" i="1"/>
  <c r="P3234" i="1"/>
  <c r="P3848" i="1"/>
  <c r="R3848" i="1"/>
  <c r="R3585" i="1"/>
  <c r="P3585" i="1"/>
  <c r="P3133" i="1"/>
  <c r="R3133" i="1"/>
  <c r="P3681" i="1"/>
  <c r="P3514" i="1"/>
  <c r="R4534" i="1"/>
  <c r="P4534" i="1"/>
  <c r="R4387" i="1"/>
  <c r="P4256" i="1"/>
  <c r="R4256" i="1"/>
  <c r="P4311" i="1"/>
  <c r="R4404" i="1"/>
  <c r="P4404" i="1"/>
  <c r="R4477" i="1"/>
  <c r="R3930" i="1"/>
  <c r="P3930" i="1"/>
  <c r="P3627" i="1"/>
  <c r="P4427" i="1"/>
  <c r="P4009" i="1"/>
  <c r="R3586" i="1"/>
  <c r="P3586" i="1"/>
  <c r="R3980" i="1"/>
  <c r="P3980" i="1"/>
  <c r="P3738" i="1"/>
  <c r="P3412" i="1"/>
  <c r="P3327" i="1"/>
  <c r="P3611" i="1"/>
  <c r="P2988" i="1"/>
  <c r="R3916" i="1"/>
  <c r="P3916" i="1"/>
  <c r="R2592" i="1"/>
  <c r="P2592" i="1"/>
  <c r="P3364" i="1"/>
  <c r="R2792" i="1"/>
  <c r="P2792" i="1"/>
  <c r="R2796" i="1"/>
  <c r="P2796" i="1"/>
  <c r="P3130" i="1"/>
  <c r="P3525" i="1"/>
  <c r="P2475" i="1"/>
  <c r="R2475" i="1"/>
  <c r="P2987" i="1"/>
  <c r="R3077" i="1"/>
  <c r="P3077" i="1"/>
  <c r="P2416" i="1"/>
  <c r="P2851" i="1"/>
  <c r="R2851" i="1"/>
  <c r="R2807" i="1"/>
  <c r="R2866" i="1"/>
  <c r="P2866" i="1"/>
  <c r="R3321" i="1"/>
  <c r="R2254" i="1"/>
  <c r="P2254" i="1"/>
  <c r="P2213" i="1"/>
  <c r="R2213" i="1"/>
  <c r="R2605" i="1"/>
  <c r="P2605" i="1"/>
  <c r="P1623" i="1"/>
  <c r="P4513" i="1"/>
  <c r="R1809" i="1"/>
  <c r="P1630" i="1"/>
  <c r="R1630" i="1"/>
  <c r="R1283" i="1"/>
  <c r="P1283" i="1"/>
  <c r="P2454" i="1"/>
  <c r="R2454" i="1"/>
  <c r="R1617" i="1"/>
  <c r="P1617" i="1"/>
  <c r="P913" i="1"/>
  <c r="R913" i="1"/>
  <c r="P1535" i="1"/>
  <c r="R1535" i="1"/>
  <c r="P2389" i="1"/>
  <c r="R2389" i="1"/>
  <c r="R1345" i="1"/>
  <c r="P1345" i="1"/>
  <c r="P1113" i="1"/>
  <c r="P1631" i="1"/>
  <c r="R1631" i="1"/>
  <c r="R1510" i="1"/>
  <c r="P1510" i="1"/>
  <c r="R771" i="1"/>
  <c r="P771" i="1"/>
  <c r="R1093" i="1"/>
  <c r="R431" i="1"/>
  <c r="P431" i="1"/>
  <c r="R1289" i="1"/>
  <c r="P1289" i="1"/>
  <c r="P439" i="1"/>
  <c r="P3580" i="1"/>
  <c r="P3804" i="1"/>
  <c r="P3192" i="1"/>
  <c r="R3192" i="1"/>
  <c r="R2583" i="1"/>
  <c r="P2583" i="1"/>
  <c r="P3092" i="1"/>
  <c r="R2470" i="1"/>
  <c r="P2470" i="1"/>
  <c r="R2661" i="1"/>
  <c r="P2661" i="1"/>
  <c r="R2309" i="1"/>
  <c r="P2309" i="1"/>
  <c r="R3379" i="1"/>
  <c r="P2570" i="1"/>
  <c r="R2570" i="1"/>
  <c r="R2411" i="1"/>
  <c r="P2411" i="1"/>
  <c r="R3027" i="1"/>
  <c r="P3571" i="1"/>
  <c r="R2258" i="1"/>
  <c r="P2258" i="1"/>
  <c r="R2084" i="1"/>
  <c r="P1667" i="1"/>
  <c r="R1667" i="1"/>
  <c r="P1198" i="1"/>
  <c r="R1198" i="1"/>
  <c r="P1552" i="1"/>
  <c r="P1714" i="1"/>
  <c r="R1714" i="1"/>
  <c r="R1071" i="1"/>
  <c r="R962" i="1"/>
  <c r="P962" i="1"/>
  <c r="R286" i="1"/>
  <c r="P286" i="1"/>
  <c r="R86" i="1"/>
  <c r="P86" i="1"/>
  <c r="R836" i="1"/>
  <c r="P836" i="1"/>
  <c r="P1360" i="1"/>
  <c r="R1360" i="1"/>
  <c r="R376" i="1"/>
  <c r="P376" i="1"/>
  <c r="P260" i="1"/>
  <c r="R621" i="1"/>
  <c r="P621" i="1"/>
  <c r="R706" i="1"/>
  <c r="P706" i="1"/>
  <c r="R751" i="1"/>
  <c r="P751" i="1"/>
  <c r="R721" i="1"/>
  <c r="P721" i="1"/>
  <c r="R611" i="1"/>
  <c r="P611" i="1"/>
  <c r="P216" i="1"/>
  <c r="R216" i="1"/>
  <c r="R711" i="1"/>
  <c r="P711" i="1"/>
  <c r="P87" i="1"/>
  <c r="P3078" i="1"/>
  <c r="R3078" i="1"/>
  <c r="P3630" i="1"/>
  <c r="R2561" i="1"/>
  <c r="P3032" i="1"/>
  <c r="P2787" i="1"/>
  <c r="R2641" i="1"/>
  <c r="P2684" i="1"/>
  <c r="R2684" i="1"/>
  <c r="R2575" i="1"/>
  <c r="P2575" i="1"/>
  <c r="R2782" i="1"/>
  <c r="P2782" i="1"/>
  <c r="R2442" i="1"/>
  <c r="R2957" i="1"/>
  <c r="R3012" i="1"/>
  <c r="P2373" i="1"/>
  <c r="P1853" i="1"/>
  <c r="R2660" i="1"/>
  <c r="P2424" i="1"/>
  <c r="P1694" i="1"/>
  <c r="R1747" i="1"/>
  <c r="P2350" i="1"/>
  <c r="R2602" i="1"/>
  <c r="P2482" i="1"/>
  <c r="R2482" i="1"/>
  <c r="P1161" i="1"/>
  <c r="R1371" i="1"/>
  <c r="P1371" i="1"/>
  <c r="P1611" i="1"/>
  <c r="R1611" i="1"/>
  <c r="R1305" i="1"/>
  <c r="P1305" i="1"/>
  <c r="P1484" i="1"/>
  <c r="P1715" i="1"/>
  <c r="P1607" i="1"/>
  <c r="R1607" i="1"/>
  <c r="P1260" i="1"/>
  <c r="R1260" i="1"/>
  <c r="P1063" i="1"/>
  <c r="R951" i="1"/>
  <c r="R591" i="1"/>
  <c r="P591" i="1"/>
  <c r="P905" i="1"/>
  <c r="P1350" i="1"/>
  <c r="R1350" i="1"/>
  <c r="R466" i="1"/>
  <c r="P466" i="1"/>
  <c r="P857" i="1"/>
  <c r="P1090" i="1"/>
  <c r="P1083" i="1"/>
  <c r="R471" i="1"/>
  <c r="P471" i="1"/>
  <c r="P560" i="1"/>
  <c r="R560" i="1"/>
  <c r="R276" i="1"/>
  <c r="P276" i="1"/>
  <c r="R491" i="1"/>
  <c r="P491" i="1"/>
  <c r="P373" i="1"/>
  <c r="R502" i="1"/>
  <c r="R1235" i="1"/>
  <c r="P1235" i="1"/>
  <c r="P612" i="1"/>
  <c r="R21" i="1"/>
  <c r="P21" i="1"/>
  <c r="P225" i="1"/>
  <c r="R72" i="1"/>
  <c r="P179" i="1"/>
  <c r="R295" i="1"/>
  <c r="P2929" i="1"/>
  <c r="R3665" i="1"/>
  <c r="R3307" i="1"/>
  <c r="R2924" i="1"/>
  <c r="P2924" i="1"/>
  <c r="R3152" i="1"/>
  <c r="P3152" i="1"/>
  <c r="R3163" i="1"/>
  <c r="P3243" i="1"/>
  <c r="R2708" i="1"/>
  <c r="R1923" i="1"/>
  <c r="R1900" i="1"/>
  <c r="P1900" i="1"/>
  <c r="R3098" i="1"/>
  <c r="P3098" i="1"/>
  <c r="R2419" i="1"/>
  <c r="P2327" i="1"/>
  <c r="R2327" i="1"/>
  <c r="R2822" i="1"/>
  <c r="R1930" i="1"/>
  <c r="P1930" i="1"/>
  <c r="P1692" i="1"/>
  <c r="R2590" i="1"/>
  <c r="P2590" i="1"/>
  <c r="P1561" i="1"/>
  <c r="R1561" i="1"/>
  <c r="P1610" i="1"/>
  <c r="R1610" i="1"/>
  <c r="R1593" i="1"/>
  <c r="P1593" i="1"/>
  <c r="P1349" i="1"/>
  <c r="R1349" i="1"/>
  <c r="R2523" i="1"/>
  <c r="P2523" i="1"/>
  <c r="R2165" i="1"/>
  <c r="P2165" i="1"/>
  <c r="R1545" i="1"/>
  <c r="P1545" i="1"/>
  <c r="P996" i="1"/>
  <c r="R1370" i="1"/>
  <c r="P1370" i="1"/>
  <c r="R756" i="1"/>
  <c r="P756" i="1"/>
  <c r="R264" i="1"/>
  <c r="P264" i="1"/>
  <c r="P984" i="1"/>
  <c r="R943" i="1"/>
  <c r="P943" i="1"/>
  <c r="R382" i="1"/>
  <c r="P382" i="1"/>
  <c r="R916" i="1"/>
  <c r="R126" i="1"/>
  <c r="P126" i="1"/>
  <c r="P1167" i="1"/>
  <c r="P64" i="1"/>
  <c r="R681" i="1"/>
  <c r="P681" i="1"/>
  <c r="R1034" i="1"/>
  <c r="P1034" i="1"/>
  <c r="P261" i="1"/>
  <c r="R261" i="1"/>
  <c r="R692" i="1"/>
  <c r="P692" i="1"/>
  <c r="P212" i="1"/>
  <c r="P79" i="1"/>
  <c r="P2263" i="1"/>
  <c r="R2263" i="1"/>
  <c r="P1351" i="1"/>
  <c r="R1351" i="1"/>
  <c r="R516" i="1"/>
  <c r="P516" i="1"/>
  <c r="P3173" i="1"/>
  <c r="R3173" i="1"/>
  <c r="P4043" i="1"/>
  <c r="R4043" i="1"/>
  <c r="P4234" i="1"/>
  <c r="R4360" i="1"/>
  <c r="P4360" i="1"/>
  <c r="R4244" i="1"/>
  <c r="P4244" i="1"/>
  <c r="P4008" i="1"/>
  <c r="P4022" i="1"/>
  <c r="R4022" i="1"/>
  <c r="P4355" i="1"/>
  <c r="R4355" i="1"/>
  <c r="R4035" i="1"/>
  <c r="P4035" i="1"/>
  <c r="R4520" i="1"/>
  <c r="P4520" i="1"/>
  <c r="R4144" i="1"/>
  <c r="P4144" i="1"/>
  <c r="R3888" i="1"/>
  <c r="P3888" i="1"/>
  <c r="R4399" i="1"/>
  <c r="P4399" i="1"/>
  <c r="R3977" i="1"/>
  <c r="P3977" i="1"/>
  <c r="R3856" i="1"/>
  <c r="P3856" i="1"/>
  <c r="R3811" i="1"/>
  <c r="P3811" i="1"/>
  <c r="P3579" i="1"/>
  <c r="R3579" i="1"/>
  <c r="P3634" i="1"/>
  <c r="R3634" i="1"/>
  <c r="R3679" i="1"/>
  <c r="P3679" i="1"/>
  <c r="R4492" i="1"/>
  <c r="P4498" i="1"/>
  <c r="R4498" i="1"/>
  <c r="R4550" i="1"/>
  <c r="P4550" i="1"/>
  <c r="P4445" i="1"/>
  <c r="R4445" i="1"/>
  <c r="P4505" i="1"/>
  <c r="R4505" i="1"/>
  <c r="R4222" i="1"/>
  <c r="P4222" i="1"/>
  <c r="P4490" i="1"/>
  <c r="R4490" i="1"/>
  <c r="R4378" i="1"/>
  <c r="P4378" i="1"/>
  <c r="R4524" i="1"/>
  <c r="P4524" i="1"/>
  <c r="R4288" i="1"/>
  <c r="R3899" i="1"/>
  <c r="P3899" i="1"/>
  <c r="P4280" i="1"/>
  <c r="R4280" i="1"/>
  <c r="P3565" i="1"/>
  <c r="P4161" i="1"/>
  <c r="P3306" i="1"/>
  <c r="P3215" i="1"/>
  <c r="P4216" i="1"/>
  <c r="P3067" i="1"/>
  <c r="R3067" i="1"/>
  <c r="P3337" i="1"/>
  <c r="R3337" i="1"/>
  <c r="R2897" i="1"/>
  <c r="P2897" i="1"/>
  <c r="R3185" i="1"/>
  <c r="P3569" i="1"/>
  <c r="R2973" i="1"/>
  <c r="P2973" i="1"/>
  <c r="R3344" i="1"/>
  <c r="P3344" i="1"/>
  <c r="P2783" i="1"/>
  <c r="R2783" i="1"/>
  <c r="R3023" i="1"/>
  <c r="P3023" i="1"/>
  <c r="R3366" i="1"/>
  <c r="P3366" i="1"/>
  <c r="R3066" i="1"/>
  <c r="P3066" i="1"/>
  <c r="R3107" i="1"/>
  <c r="R2460" i="1"/>
  <c r="P2460" i="1"/>
  <c r="R2468" i="1"/>
  <c r="P2468" i="1"/>
  <c r="R2962" i="1"/>
  <c r="P2706" i="1"/>
  <c r="R2706" i="1"/>
  <c r="P3052" i="1"/>
  <c r="P2406" i="1"/>
  <c r="R2406" i="1"/>
  <c r="P2639" i="1"/>
  <c r="R2639" i="1"/>
  <c r="P3313" i="1"/>
  <c r="P2293" i="1"/>
  <c r="R2293" i="1"/>
  <c r="R3022" i="1"/>
  <c r="P3022" i="1"/>
  <c r="P1657" i="1"/>
  <c r="R1657" i="1"/>
  <c r="P1355" i="1"/>
  <c r="R1355" i="1"/>
  <c r="P1627" i="1"/>
  <c r="R1627" i="1"/>
  <c r="P1288" i="1"/>
  <c r="R1288" i="1"/>
  <c r="R955" i="1"/>
  <c r="P955" i="1"/>
  <c r="R691" i="1"/>
  <c r="P691" i="1"/>
  <c r="R4472" i="1"/>
  <c r="P4484" i="1"/>
  <c r="R4484" i="1"/>
  <c r="P4348" i="1"/>
  <c r="R4134" i="1"/>
  <c r="P4134" i="1"/>
  <c r="P4249" i="1"/>
  <c r="R4070" i="1"/>
  <c r="P4070" i="1"/>
  <c r="R3995" i="1"/>
  <c r="P3995" i="1"/>
  <c r="P4389" i="1"/>
  <c r="R4389" i="1"/>
  <c r="R4103" i="1"/>
  <c r="R4468" i="1"/>
  <c r="P4033" i="1"/>
  <c r="R4033" i="1"/>
  <c r="R3869" i="1"/>
  <c r="P3833" i="1"/>
  <c r="R3833" i="1"/>
  <c r="R4405" i="1"/>
  <c r="P4405" i="1"/>
  <c r="P4159" i="1"/>
  <c r="P3660" i="1"/>
  <c r="P3184" i="1"/>
  <c r="R3960" i="1"/>
  <c r="P3960" i="1"/>
  <c r="P3713" i="1"/>
  <c r="R3453" i="1"/>
  <c r="P3642" i="1"/>
  <c r="R3642" i="1"/>
  <c r="P4395" i="1"/>
  <c r="R4395" i="1"/>
  <c r="R3213" i="1"/>
  <c r="P3063" i="1"/>
  <c r="R3626" i="1"/>
  <c r="P3626" i="1"/>
  <c r="R3144" i="1"/>
  <c r="P3132" i="1"/>
  <c r="R3132" i="1"/>
  <c r="P3293" i="1"/>
  <c r="R2947" i="1"/>
  <c r="P2947" i="1"/>
  <c r="R3121" i="1"/>
  <c r="P3121" i="1"/>
  <c r="R3153" i="1"/>
  <c r="P3153" i="1"/>
  <c r="P3555" i="1"/>
  <c r="R3555" i="1"/>
  <c r="R2922" i="1"/>
  <c r="P2922" i="1"/>
  <c r="R3775" i="1"/>
  <c r="P3775" i="1"/>
  <c r="P3056" i="1"/>
  <c r="R2680" i="1"/>
  <c r="P2680" i="1"/>
  <c r="P2647" i="1"/>
  <c r="R2647" i="1"/>
  <c r="P2551" i="1"/>
  <c r="P3000" i="1"/>
  <c r="R2062" i="1"/>
  <c r="P2651" i="1"/>
  <c r="R2687" i="1"/>
  <c r="P2687" i="1"/>
  <c r="R2856" i="1"/>
  <c r="R1849" i="1"/>
  <c r="P1713" i="1"/>
  <c r="R1713" i="1"/>
  <c r="R2480" i="1"/>
  <c r="P2480" i="1"/>
  <c r="R1690" i="1"/>
  <c r="P1515" i="1"/>
  <c r="R1515" i="1"/>
  <c r="R2623" i="1"/>
  <c r="R1835" i="1"/>
  <c r="P1835" i="1"/>
  <c r="R1588" i="1"/>
  <c r="R1415" i="1"/>
  <c r="P1415" i="1"/>
  <c r="R1486" i="1"/>
  <c r="P1486" i="1"/>
  <c r="R1223" i="1"/>
  <c r="P1223" i="1"/>
  <c r="P556" i="1"/>
  <c r="R556" i="1"/>
  <c r="R421" i="1"/>
  <c r="P421" i="1"/>
  <c r="P247" i="1"/>
  <c r="R247" i="1"/>
  <c r="R47" i="1"/>
  <c r="P47" i="1"/>
  <c r="R606" i="1"/>
  <c r="P606" i="1"/>
  <c r="P301" i="1"/>
  <c r="R301" i="1"/>
  <c r="P937" i="1"/>
  <c r="R689" i="1"/>
  <c r="P570" i="1"/>
  <c r="R92" i="1"/>
  <c r="R334" i="1"/>
  <c r="P334" i="1"/>
  <c r="R973" i="1"/>
  <c r="R381" i="1"/>
  <c r="P381" i="1"/>
  <c r="R983" i="1"/>
  <c r="R331" i="1"/>
  <c r="P331" i="1"/>
  <c r="R1053" i="1"/>
  <c r="P1053" i="1"/>
  <c r="R61" i="1"/>
  <c r="P61" i="1"/>
  <c r="P930" i="1"/>
  <c r="R1505" i="1"/>
  <c r="P1505" i="1"/>
  <c r="R48" i="1"/>
  <c r="R151" i="1"/>
  <c r="P151" i="1"/>
  <c r="P98" i="1"/>
  <c r="R1660" i="1"/>
  <c r="P1660" i="1"/>
  <c r="R317" i="1"/>
  <c r="P317" i="1"/>
  <c r="R1469" i="1"/>
  <c r="P1469" i="1"/>
  <c r="P1479" i="1"/>
  <c r="R1479" i="1"/>
  <c r="R1159" i="1"/>
  <c r="P1159" i="1"/>
  <c r="R696" i="1"/>
  <c r="P696" i="1"/>
  <c r="R106" i="1"/>
  <c r="P106" i="1"/>
  <c r="R326" i="1"/>
  <c r="P326" i="1"/>
  <c r="R39" i="1"/>
  <c r="R346" i="1"/>
  <c r="P346" i="1"/>
  <c r="R222" i="1"/>
  <c r="P233" i="1"/>
  <c r="P96" i="1"/>
  <c r="R96" i="1"/>
  <c r="R115" i="1"/>
  <c r="P115" i="1"/>
  <c r="P107" i="1"/>
  <c r="R545" i="1"/>
  <c r="P903" i="1"/>
  <c r="R1130" i="1"/>
  <c r="P1130" i="1"/>
  <c r="R361" i="1"/>
  <c r="P361" i="1"/>
  <c r="R350" i="1"/>
  <c r="P394" i="1"/>
  <c r="P202" i="1"/>
  <c r="R1096" i="1"/>
  <c r="R801" i="1"/>
  <c r="P801" i="1"/>
  <c r="R303" i="1"/>
  <c r="P215" i="1"/>
  <c r="P4361" i="1"/>
  <c r="R4361" i="1"/>
  <c r="R4480" i="1"/>
  <c r="P4480" i="1"/>
  <c r="P4221" i="1"/>
  <c r="P3892" i="1"/>
  <c r="P3715" i="1"/>
  <c r="R3715" i="1"/>
  <c r="R3124" i="1"/>
  <c r="P3124" i="1"/>
  <c r="R3515" i="1"/>
  <c r="P3515" i="1"/>
  <c r="P1255" i="1"/>
  <c r="R1255" i="1"/>
  <c r="P1504" i="1"/>
  <c r="R4529" i="1"/>
  <c r="P4529" i="1"/>
  <c r="R4493" i="1"/>
  <c r="P4248" i="1"/>
  <c r="R4175" i="1"/>
  <c r="P4175" i="1"/>
  <c r="P4528" i="1"/>
  <c r="P3868" i="1"/>
  <c r="R3868" i="1"/>
  <c r="R4050" i="1"/>
  <c r="P4050" i="1"/>
  <c r="P4238" i="1"/>
  <c r="R4238" i="1"/>
  <c r="P4037" i="1"/>
  <c r="P4381" i="1"/>
  <c r="P3793" i="1"/>
  <c r="R3793" i="1"/>
  <c r="P4306" i="1"/>
  <c r="R4047" i="1"/>
  <c r="P3931" i="1"/>
  <c r="P4374" i="1"/>
  <c r="R4374" i="1"/>
  <c r="P3796" i="1"/>
  <c r="R3796" i="1"/>
  <c r="R3935" i="1"/>
  <c r="P3935" i="1"/>
  <c r="R3847" i="1"/>
  <c r="R4282" i="1"/>
  <c r="P4282" i="1"/>
  <c r="P4269" i="1"/>
  <c r="R4269" i="1"/>
  <c r="R3394" i="1"/>
  <c r="P3394" i="1"/>
  <c r="P4351" i="1"/>
  <c r="R3677" i="1"/>
  <c r="R4267" i="1"/>
  <c r="P4267" i="1"/>
  <c r="R3257" i="1"/>
  <c r="P3257" i="1"/>
  <c r="P3510" i="1"/>
  <c r="R3318" i="1"/>
  <c r="P2828" i="1"/>
  <c r="R3670" i="1"/>
  <c r="P3670" i="1"/>
  <c r="R3700" i="1"/>
  <c r="P3700" i="1"/>
  <c r="R2928" i="1"/>
  <c r="P2928" i="1"/>
  <c r="R3322" i="1"/>
  <c r="P2981" i="1"/>
  <c r="R2981" i="1"/>
  <c r="R3267" i="1"/>
  <c r="P3267" i="1"/>
  <c r="R2998" i="1"/>
  <c r="P2998" i="1"/>
  <c r="R2398" i="1"/>
  <c r="P2398" i="1"/>
  <c r="P2094" i="1"/>
  <c r="R2906" i="1"/>
  <c r="P3141" i="1"/>
  <c r="R3141" i="1"/>
  <c r="R2255" i="1"/>
  <c r="P2477" i="1"/>
  <c r="R2477" i="1"/>
  <c r="P2088" i="1"/>
  <c r="P2265" i="1"/>
  <c r="P2867" i="1"/>
  <c r="R2458" i="1"/>
  <c r="P2458" i="1"/>
  <c r="P1865" i="1"/>
  <c r="R1865" i="1"/>
  <c r="R2638" i="1"/>
  <c r="P2638" i="1"/>
  <c r="R2912" i="1"/>
  <c r="P1913" i="1"/>
  <c r="R2383" i="1"/>
  <c r="P2383" i="1"/>
  <c r="R2075" i="1"/>
  <c r="P1904" i="1"/>
  <c r="R1327" i="1"/>
  <c r="P1327" i="1"/>
  <c r="R1840" i="1"/>
  <c r="R1943" i="1"/>
  <c r="R1250" i="1"/>
  <c r="P1250" i="1"/>
  <c r="R1720" i="1"/>
  <c r="P2729" i="1"/>
  <c r="R965" i="1"/>
  <c r="P965" i="1"/>
  <c r="R891" i="1"/>
  <c r="R1780" i="1"/>
  <c r="R966" i="1"/>
  <c r="P424" i="1"/>
  <c r="R945" i="1"/>
  <c r="P945" i="1"/>
  <c r="P870" i="1"/>
  <c r="R870" i="1"/>
  <c r="R111" i="1"/>
  <c r="P111" i="1"/>
  <c r="R369" i="1"/>
  <c r="R1200" i="1"/>
  <c r="P1200" i="1"/>
  <c r="R968" i="1"/>
  <c r="P968" i="1"/>
  <c r="R377" i="1"/>
  <c r="P377" i="1"/>
  <c r="P103" i="1"/>
  <c r="R118" i="1"/>
  <c r="R365" i="1"/>
  <c r="P365" i="1"/>
  <c r="P2" i="1"/>
  <c r="P4275" i="1"/>
  <c r="R4275" i="1"/>
  <c r="P4017" i="1"/>
  <c r="R4017" i="1"/>
  <c r="R4025" i="1"/>
  <c r="P4025" i="1"/>
  <c r="P4515" i="1"/>
  <c r="R4515" i="1"/>
  <c r="P2956" i="1"/>
  <c r="R2956" i="1"/>
  <c r="P2425" i="1"/>
  <c r="R2425" i="1"/>
  <c r="R3137" i="1"/>
  <c r="P3137" i="1"/>
  <c r="P2584" i="1"/>
  <c r="R2584" i="1"/>
  <c r="P2740" i="1"/>
  <c r="R2740" i="1"/>
  <c r="R2615" i="1"/>
  <c r="P2615" i="1"/>
  <c r="P4450" i="1"/>
  <c r="R4450" i="1"/>
  <c r="R4172" i="1"/>
  <c r="R4295" i="1"/>
  <c r="P4295" i="1"/>
  <c r="R4028" i="1"/>
  <c r="P3577" i="1"/>
  <c r="P4038" i="1"/>
  <c r="R3838" i="1"/>
  <c r="P3838" i="1"/>
  <c r="P3701" i="1"/>
  <c r="P4352" i="1"/>
  <c r="P3696" i="1"/>
  <c r="R3597" i="1"/>
  <c r="P3597" i="1"/>
  <c r="P3798" i="1"/>
  <c r="R3798" i="1"/>
  <c r="P3685" i="1"/>
  <c r="R3554" i="1"/>
  <c r="R2972" i="1"/>
  <c r="P2972" i="1"/>
  <c r="R3316" i="1"/>
  <c r="P3316" i="1"/>
  <c r="R3086" i="1"/>
  <c r="P3086" i="1"/>
  <c r="P4258" i="1"/>
  <c r="P3393" i="1"/>
  <c r="R3393" i="1"/>
  <c r="P3541" i="1"/>
  <c r="P3239" i="1"/>
  <c r="P3208" i="1"/>
  <c r="P3371" i="1"/>
  <c r="P2772" i="1"/>
  <c r="R2772" i="1"/>
  <c r="R2550" i="1"/>
  <c r="P2550" i="1"/>
  <c r="R3360" i="1"/>
  <c r="P2767" i="1"/>
  <c r="P2581" i="1"/>
  <c r="R3044" i="1"/>
  <c r="P2394" i="1"/>
  <c r="R2394" i="1"/>
  <c r="R2868" i="1"/>
  <c r="P1888" i="1"/>
  <c r="P3008" i="1"/>
  <c r="P2640" i="1"/>
  <c r="R2640" i="1"/>
  <c r="P2014" i="1"/>
  <c r="R2248" i="1"/>
  <c r="P2511" i="1"/>
  <c r="R2294" i="1"/>
  <c r="P2294" i="1"/>
  <c r="P2781" i="1"/>
  <c r="P1773" i="1"/>
  <c r="R3002" i="1"/>
  <c r="R2239" i="1"/>
  <c r="P2239" i="1"/>
  <c r="P1889" i="1"/>
  <c r="P1454" i="1"/>
  <c r="R1867" i="1"/>
  <c r="P1511" i="1"/>
  <c r="R1511" i="1"/>
  <c r="R1560" i="1"/>
  <c r="P1560" i="1"/>
  <c r="R1529" i="1"/>
  <c r="P1797" i="1"/>
  <c r="P1209" i="1"/>
  <c r="R1209" i="1"/>
  <c r="R2274" i="1"/>
  <c r="P2274" i="1"/>
  <c r="P1373" i="1"/>
  <c r="R1373" i="1"/>
  <c r="R1673" i="1"/>
  <c r="P1673" i="1"/>
  <c r="P1979" i="1"/>
  <c r="R1023" i="1"/>
  <c r="P1023" i="1"/>
  <c r="R1284" i="1"/>
  <c r="P1819" i="1"/>
  <c r="R1228" i="1"/>
  <c r="P1228" i="1"/>
  <c r="R1137" i="1"/>
  <c r="P1137" i="1"/>
  <c r="R885" i="1"/>
  <c r="R1543" i="1"/>
  <c r="P1543" i="1"/>
  <c r="P887" i="1"/>
  <c r="P1075" i="1"/>
  <c r="P576" i="1"/>
  <c r="R576" i="1"/>
  <c r="P1968" i="1"/>
  <c r="R746" i="1"/>
  <c r="P746" i="1"/>
  <c r="R311" i="1"/>
  <c r="P311" i="1"/>
  <c r="P687" i="1"/>
  <c r="P868" i="1"/>
  <c r="R109" i="1"/>
  <c r="R596" i="1"/>
  <c r="P596" i="1"/>
  <c r="P953" i="1"/>
  <c r="R1018" i="1"/>
  <c r="R766" i="1"/>
  <c r="P766" i="1"/>
  <c r="R306" i="1"/>
  <c r="P306" i="1"/>
  <c r="R960" i="1"/>
  <c r="R852" i="1"/>
  <c r="R806" i="1"/>
  <c r="P806" i="1"/>
  <c r="R341" i="1"/>
  <c r="P341" i="1"/>
  <c r="R206" i="1"/>
  <c r="P206" i="1"/>
  <c r="R928" i="1"/>
  <c r="P1160" i="1"/>
  <c r="R272" i="1"/>
  <c r="R826" i="1"/>
  <c r="P826" i="1"/>
  <c r="R909" i="1"/>
  <c r="R1480" i="1"/>
  <c r="P1480" i="1"/>
  <c r="P3" i="1"/>
  <c r="P138" i="1"/>
  <c r="P347" i="1"/>
  <c r="R3187" i="1"/>
  <c r="P3187" i="1"/>
  <c r="R3993" i="1"/>
  <c r="P3993" i="1"/>
  <c r="P3851" i="1"/>
  <c r="R3851" i="1"/>
  <c r="R4262" i="1"/>
  <c r="P4316" i="1"/>
  <c r="R4316" i="1"/>
  <c r="R4129" i="1"/>
  <c r="P3893" i="1"/>
  <c r="R3893" i="1"/>
  <c r="R3692" i="1"/>
  <c r="P3692" i="1"/>
  <c r="R3127" i="1"/>
  <c r="P3127" i="1"/>
  <c r="R4366" i="1"/>
  <c r="R4422" i="1"/>
  <c r="P4422" i="1"/>
  <c r="R4474" i="1"/>
  <c r="P4474" i="1"/>
  <c r="R4026" i="1"/>
  <c r="P4026" i="1"/>
  <c r="R3988" i="1"/>
  <c r="P4286" i="1"/>
  <c r="R3853" i="1"/>
  <c r="P3853" i="1"/>
  <c r="P3794" i="1"/>
  <c r="R3921" i="1"/>
  <c r="P3921" i="1"/>
  <c r="P4091" i="1"/>
  <c r="R3774" i="1"/>
  <c r="P3575" i="1"/>
  <c r="R3575" i="1"/>
  <c r="R3783" i="1"/>
  <c r="P3783" i="1"/>
  <c r="P4502" i="1"/>
  <c r="P4084" i="1"/>
  <c r="R3938" i="1"/>
  <c r="R3520" i="1"/>
  <c r="P3943" i="1"/>
  <c r="R3943" i="1"/>
  <c r="P3587" i="1"/>
  <c r="P3484" i="1"/>
  <c r="P3457" i="1"/>
  <c r="P3934" i="1"/>
  <c r="P2797" i="1"/>
  <c r="R2797" i="1"/>
  <c r="P3082" i="1"/>
  <c r="R2690" i="1"/>
  <c r="R2547" i="1"/>
  <c r="P2547" i="1"/>
  <c r="R3682" i="1"/>
  <c r="P3682" i="1"/>
  <c r="P3051" i="1"/>
  <c r="R3051" i="1"/>
  <c r="P3026" i="1"/>
  <c r="R3070" i="1"/>
  <c r="P2841" i="1"/>
  <c r="P2670" i="1"/>
  <c r="R2670" i="1"/>
  <c r="P2243" i="1"/>
  <c r="R2852" i="1"/>
  <c r="P2852" i="1"/>
  <c r="P2518" i="1"/>
  <c r="P2339" i="1"/>
  <c r="R2339" i="1"/>
  <c r="R2894" i="1"/>
  <c r="P2894" i="1"/>
  <c r="P2177" i="1"/>
  <c r="R1703" i="1"/>
  <c r="P1845" i="1"/>
  <c r="R1257" i="1"/>
  <c r="P1257" i="1"/>
  <c r="P2498" i="1"/>
  <c r="R1652" i="1"/>
  <c r="P1652" i="1"/>
  <c r="P1389" i="1"/>
  <c r="R1389" i="1"/>
  <c r="P1554" i="1"/>
  <c r="R1319" i="1"/>
  <c r="P1915" i="1"/>
  <c r="R1640" i="1"/>
  <c r="P1640" i="1"/>
  <c r="P1536" i="1"/>
  <c r="R1536" i="1"/>
  <c r="R1298" i="1"/>
  <c r="R1939" i="1"/>
  <c r="R2079" i="1"/>
  <c r="P1555" i="1"/>
  <c r="R1555" i="1"/>
  <c r="P501" i="1"/>
  <c r="R501" i="1"/>
  <c r="P1143" i="1"/>
  <c r="R574" i="1"/>
  <c r="R797" i="1"/>
  <c r="R744" i="1"/>
  <c r="P1362" i="1"/>
  <c r="R1344" i="1"/>
  <c r="P1344" i="1"/>
  <c r="R587" i="1"/>
  <c r="R300" i="1"/>
  <c r="P300" i="1"/>
  <c r="R207" i="1"/>
  <c r="P207" i="1"/>
  <c r="R1299" i="1"/>
  <c r="R1125" i="1"/>
  <c r="R874" i="1"/>
  <c r="P25" i="1"/>
  <c r="P754" i="1"/>
  <c r="R467" i="1"/>
  <c r="R972" i="1"/>
  <c r="P972" i="1"/>
  <c r="P1029" i="1"/>
  <c r="R256" i="1"/>
  <c r="P256" i="1"/>
  <c r="P337" i="1"/>
  <c r="P75" i="1"/>
  <c r="R307" i="1"/>
  <c r="P3932" i="1"/>
  <c r="R3932" i="1"/>
  <c r="P4007" i="1"/>
  <c r="R4007" i="1"/>
  <c r="R3652" i="1"/>
  <c r="P3652" i="1"/>
  <c r="P4330" i="1"/>
  <c r="R4330" i="1"/>
  <c r="P3994" i="1"/>
  <c r="R3994" i="1"/>
  <c r="P3900" i="1"/>
  <c r="R3900" i="1"/>
  <c r="P4195" i="1"/>
  <c r="R4195" i="1"/>
  <c r="R3767" i="1"/>
  <c r="P3767" i="1"/>
  <c r="P4010" i="1"/>
  <c r="R4010" i="1"/>
  <c r="R3236" i="1"/>
  <c r="P3236" i="1"/>
  <c r="R1905" i="1"/>
  <c r="P1905" i="1"/>
  <c r="R1568" i="1"/>
  <c r="P1568" i="1"/>
  <c r="R1440" i="1"/>
  <c r="P1440" i="1"/>
  <c r="P2537" i="1"/>
  <c r="P2320" i="1"/>
  <c r="P2932" i="1"/>
  <c r="R2361" i="1"/>
  <c r="P2361" i="1"/>
  <c r="P2347" i="1"/>
  <c r="R2428" i="1"/>
  <c r="P1977" i="1"/>
  <c r="P2030" i="1"/>
  <c r="P2246" i="1"/>
  <c r="R2272" i="1"/>
  <c r="P1890" i="1"/>
  <c r="R1890" i="1"/>
  <c r="P1820" i="1"/>
  <c r="P2037" i="1"/>
  <c r="R1755" i="1"/>
  <c r="R2560" i="1"/>
  <c r="P2560" i="1"/>
  <c r="P2109" i="1"/>
  <c r="P1485" i="1"/>
  <c r="R1485" i="1"/>
  <c r="P1399" i="1"/>
  <c r="P1191" i="1"/>
  <c r="R1207" i="1"/>
  <c r="P1207" i="1"/>
  <c r="P1788" i="1"/>
  <c r="P1108" i="1"/>
  <c r="R1108" i="1"/>
  <c r="P1565" i="1"/>
  <c r="R1565" i="1"/>
  <c r="R1329" i="1"/>
  <c r="P1329" i="1"/>
  <c r="R1270" i="1"/>
  <c r="P1270" i="1"/>
  <c r="R1300" i="1"/>
  <c r="P1300" i="1"/>
  <c r="R521" i="1"/>
  <c r="P521" i="1"/>
  <c r="R186" i="1"/>
  <c r="P186" i="1"/>
  <c r="P1040" i="1"/>
  <c r="P426" i="1"/>
  <c r="R426" i="1"/>
  <c r="R1375" i="1"/>
  <c r="P1375" i="1"/>
  <c r="P255" i="1"/>
  <c r="P203" i="1"/>
  <c r="R1181" i="1"/>
  <c r="P101" i="1"/>
  <c r="R101" i="1"/>
  <c r="R1157" i="1"/>
  <c r="R666" i="1"/>
  <c r="P666" i="1"/>
  <c r="R761" i="1"/>
  <c r="P761" i="1"/>
  <c r="R994" i="1"/>
  <c r="R679" i="1"/>
  <c r="R949" i="1"/>
  <c r="R383" i="1"/>
  <c r="R167" i="1"/>
  <c r="R37" i="1"/>
  <c r="R3823" i="1"/>
  <c r="P3823" i="1"/>
  <c r="R3566" i="1"/>
  <c r="P3566" i="1"/>
  <c r="P4328" i="1"/>
  <c r="R4328" i="1"/>
  <c r="P4260" i="1"/>
  <c r="R4260" i="1"/>
  <c r="P2847" i="1"/>
  <c r="R2847" i="1"/>
  <c r="P3788" i="1"/>
  <c r="R3788" i="1"/>
  <c r="R3657" i="1"/>
  <c r="P3657" i="1"/>
  <c r="P2853" i="1"/>
  <c r="R2853" i="1"/>
  <c r="P2971" i="1"/>
  <c r="R2971" i="1"/>
  <c r="P2282" i="1"/>
  <c r="R2282" i="1"/>
  <c r="R1615" i="1"/>
  <c r="P1615" i="1"/>
  <c r="R1060" i="1"/>
  <c r="P1060" i="1"/>
  <c r="R741" i="1"/>
  <c r="P741" i="1"/>
  <c r="P879" i="1"/>
  <c r="R879" i="1"/>
  <c r="R3859" i="1"/>
  <c r="P4470" i="1"/>
  <c r="R4470" i="1"/>
  <c r="P2232" i="1"/>
  <c r="R2232" i="1"/>
  <c r="R1965" i="1"/>
  <c r="P1965" i="1"/>
  <c r="R1580" i="1"/>
  <c r="P1580" i="1"/>
  <c r="P1585" i="1"/>
  <c r="R1585" i="1"/>
  <c r="R1465" i="1"/>
  <c r="P1465" i="1"/>
  <c r="R2593" i="1"/>
  <c r="P2593" i="1"/>
  <c r="P1418" i="1"/>
  <c r="R1418" i="1"/>
  <c r="P1385" i="1"/>
  <c r="R1385" i="1"/>
  <c r="R1332" i="1"/>
  <c r="P1332" i="1"/>
  <c r="R1080" i="1"/>
  <c r="P1080" i="1"/>
  <c r="R676" i="1"/>
  <c r="P676" i="1"/>
  <c r="P4485" i="1"/>
  <c r="R4485" i="1"/>
  <c r="R4160" i="1"/>
  <c r="P4160" i="1"/>
  <c r="P4232" i="1"/>
  <c r="R4137" i="1"/>
  <c r="R3999" i="1"/>
  <c r="P3999" i="1"/>
  <c r="R4285" i="1"/>
  <c r="P4285" i="1"/>
  <c r="R4000" i="1"/>
  <c r="P4000" i="1"/>
  <c r="R4109" i="1"/>
  <c r="R3772" i="1"/>
  <c r="P3772" i="1"/>
  <c r="P3365" i="1"/>
  <c r="R3424" i="1"/>
  <c r="R3501" i="1"/>
  <c r="P3501" i="1"/>
  <c r="R3955" i="1"/>
  <c r="P3955" i="1"/>
  <c r="P3846" i="1"/>
  <c r="R3498" i="1"/>
  <c r="R3143" i="1"/>
  <c r="P3143" i="1"/>
  <c r="P3182" i="1"/>
  <c r="P2992" i="1"/>
  <c r="R3186" i="1"/>
  <c r="R2747" i="1"/>
  <c r="P2747" i="1"/>
  <c r="P3265" i="1"/>
  <c r="R3265" i="1"/>
  <c r="P2526" i="1"/>
  <c r="P2250" i="1"/>
  <c r="P4350" i="1"/>
  <c r="R4350" i="1"/>
  <c r="R4217" i="1"/>
  <c r="P4517" i="1"/>
  <c r="R4500" i="1"/>
  <c r="P4500" i="1"/>
  <c r="P3981" i="1"/>
  <c r="R3822" i="1"/>
  <c r="P3822" i="1"/>
  <c r="P4310" i="1"/>
  <c r="R4310" i="1"/>
  <c r="P3768" i="1"/>
  <c r="R3768" i="1"/>
  <c r="P4085" i="1"/>
  <c r="R4085" i="1"/>
  <c r="R4263" i="1"/>
  <c r="P3752" i="1"/>
  <c r="R3841" i="1"/>
  <c r="P3841" i="1"/>
  <c r="R3905" i="1"/>
  <c r="P3905" i="1"/>
  <c r="R4440" i="1"/>
  <c r="P4440" i="1"/>
  <c r="P3790" i="1"/>
  <c r="P3544" i="1"/>
  <c r="P3372" i="1"/>
  <c r="P3592" i="1"/>
  <c r="R3592" i="1"/>
  <c r="P3339" i="1"/>
  <c r="R3465" i="1"/>
  <c r="P3465" i="1"/>
  <c r="R3458" i="1"/>
  <c r="P3203" i="1"/>
  <c r="R3203" i="1"/>
  <c r="P3110" i="1"/>
  <c r="R3341" i="1"/>
  <c r="P3341" i="1"/>
  <c r="P3710" i="1"/>
  <c r="R3423" i="1"/>
  <c r="P3119" i="1"/>
  <c r="P3274" i="1"/>
  <c r="P3072" i="1"/>
  <c r="R3072" i="1"/>
  <c r="P3139" i="1"/>
  <c r="R3139" i="1"/>
  <c r="P3235" i="1"/>
  <c r="R2673" i="1"/>
  <c r="R2692" i="1"/>
  <c r="R2882" i="1"/>
  <c r="P2882" i="1"/>
  <c r="P3874" i="1"/>
  <c r="P3177" i="1"/>
  <c r="P2982" i="1"/>
  <c r="P2732" i="1"/>
  <c r="R3286" i="1"/>
  <c r="P3286" i="1"/>
  <c r="R2512" i="1"/>
  <c r="P2512" i="1"/>
  <c r="R2832" i="1"/>
  <c r="P2832" i="1"/>
  <c r="R2303" i="1"/>
  <c r="P2784" i="1"/>
  <c r="R2784" i="1"/>
  <c r="P2599" i="1"/>
  <c r="R2599" i="1"/>
  <c r="R2555" i="1"/>
  <c r="P2555" i="1"/>
  <c r="R1735" i="1"/>
  <c r="P1735" i="1"/>
  <c r="R2622" i="1"/>
  <c r="P2513" i="1"/>
  <c r="P2167" i="1"/>
  <c r="P2002" i="1"/>
  <c r="R3288" i="1"/>
  <c r="P3288" i="1"/>
  <c r="P2374" i="1"/>
  <c r="P1662" i="1"/>
  <c r="R1984" i="1"/>
  <c r="P1709" i="1"/>
  <c r="P1402" i="1"/>
  <c r="R1476" i="1"/>
  <c r="R1445" i="1"/>
  <c r="P1445" i="1"/>
  <c r="R1497" i="1"/>
  <c r="R923" i="1"/>
  <c r="P923" i="1"/>
  <c r="P1183" i="1"/>
  <c r="P1461" i="1"/>
  <c r="R1461" i="1"/>
  <c r="P1268" i="1"/>
  <c r="R1268" i="1"/>
  <c r="R1724" i="1"/>
  <c r="R1118" i="1"/>
  <c r="P1118" i="1"/>
  <c r="P1675" i="1"/>
  <c r="R1022" i="1"/>
  <c r="P1022" i="1"/>
  <c r="R877" i="1"/>
  <c r="P1591" i="1"/>
  <c r="R1591" i="1"/>
  <c r="R731" i="1"/>
  <c r="P731" i="1"/>
  <c r="P565" i="1"/>
  <c r="R565" i="1"/>
  <c r="P948" i="1"/>
  <c r="P1518" i="1"/>
  <c r="R1518" i="1"/>
  <c r="R1343" i="1"/>
  <c r="P1000" i="1"/>
  <c r="R67" i="1"/>
  <c r="P199" i="1"/>
  <c r="P694" i="1"/>
  <c r="P1604" i="1"/>
  <c r="R712" i="1"/>
  <c r="R278" i="1"/>
  <c r="P278" i="1"/>
  <c r="P1015" i="1"/>
  <c r="R851" i="1"/>
  <c r="P851" i="1"/>
  <c r="P978" i="1"/>
  <c r="R831" i="1"/>
  <c r="P831" i="1"/>
  <c r="P16" i="1"/>
  <c r="R16" i="1"/>
  <c r="R197" i="1"/>
  <c r="P1177" i="1"/>
  <c r="R1177" i="1"/>
  <c r="R727" i="1"/>
  <c r="P164" i="1"/>
  <c r="P787" i="1"/>
  <c r="P279" i="1"/>
  <c r="R586" i="1"/>
  <c r="P586" i="1"/>
  <c r="R1037" i="1"/>
  <c r="P1037" i="1"/>
  <c r="P4386" i="1"/>
  <c r="R4386" i="1"/>
  <c r="R4438" i="1"/>
  <c r="P4438" i="1"/>
  <c r="R4287" i="1"/>
  <c r="P4034" i="1"/>
  <c r="R3972" i="1"/>
  <c r="P3972" i="1"/>
  <c r="R4499" i="1"/>
  <c r="P4499" i="1"/>
  <c r="R3941" i="1"/>
  <c r="R4272" i="1"/>
  <c r="P4525" i="1"/>
  <c r="R4525" i="1"/>
  <c r="P3818" i="1"/>
  <c r="R3818" i="1"/>
  <c r="R4081" i="1"/>
  <c r="R4416" i="1"/>
  <c r="R3495" i="1"/>
  <c r="R4254" i="1"/>
  <c r="P4254" i="1"/>
  <c r="R3763" i="1"/>
  <c r="P3763" i="1"/>
  <c r="P3538" i="1"/>
  <c r="R3639" i="1"/>
  <c r="P3639" i="1"/>
  <c r="R4357" i="1"/>
  <c r="P4357" i="1"/>
  <c r="R3485" i="1"/>
  <c r="P3635" i="1"/>
  <c r="R3635" i="1"/>
  <c r="R3599" i="1"/>
  <c r="P3599" i="1"/>
  <c r="P3198" i="1"/>
  <c r="R3198" i="1"/>
  <c r="R3112" i="1"/>
  <c r="P3112" i="1"/>
  <c r="P3889" i="1"/>
  <c r="P3142" i="1"/>
  <c r="R3584" i="1"/>
  <c r="P3584" i="1"/>
  <c r="P3261" i="1"/>
  <c r="R3725" i="1"/>
  <c r="P3725" i="1"/>
  <c r="R3689" i="1"/>
  <c r="P3689" i="1"/>
  <c r="P3210" i="1"/>
  <c r="R2865" i="1"/>
  <c r="P3191" i="1"/>
  <c r="R3191" i="1"/>
  <c r="P3196" i="1"/>
  <c r="R2848" i="1"/>
  <c r="R2532" i="1"/>
  <c r="P2532" i="1"/>
  <c r="R2669" i="1"/>
  <c r="R2557" i="1"/>
  <c r="P2557" i="1"/>
  <c r="P2510" i="1"/>
  <c r="R2510" i="1"/>
  <c r="P2691" i="1"/>
  <c r="P2791" i="1"/>
  <c r="R2449" i="1"/>
  <c r="P2449" i="1"/>
  <c r="P3206" i="1"/>
  <c r="R2422" i="1"/>
  <c r="P2422" i="1"/>
  <c r="P2193" i="1"/>
  <c r="P1814" i="1"/>
  <c r="P1940" i="1"/>
  <c r="R1940" i="1"/>
  <c r="P1635" i="1"/>
  <c r="R1635" i="1"/>
  <c r="P1830" i="1"/>
  <c r="R1850" i="1"/>
  <c r="P1850" i="1"/>
  <c r="R2319" i="1"/>
  <c r="P2319" i="1"/>
  <c r="R1618" i="1"/>
  <c r="P1618" i="1"/>
  <c r="R1481" i="1"/>
  <c r="P1481" i="1"/>
  <c r="P2244" i="1"/>
  <c r="R2244" i="1"/>
  <c r="P2160" i="1"/>
  <c r="P2038" i="1"/>
  <c r="P1733" i="1"/>
  <c r="P1394" i="1"/>
  <c r="R2399" i="1"/>
  <c r="P1680" i="1"/>
  <c r="R1434" i="1"/>
  <c r="P1549" i="1"/>
  <c r="R1222" i="1"/>
  <c r="P1222" i="1"/>
  <c r="R2273" i="1"/>
  <c r="P2273" i="1"/>
  <c r="P1693" i="1"/>
  <c r="R1693" i="1"/>
  <c r="R1597" i="1"/>
  <c r="P481" i="1"/>
  <c r="R481" i="1"/>
  <c r="R561" i="1"/>
  <c r="P561" i="1"/>
  <c r="R542" i="1"/>
  <c r="R1024" i="1"/>
  <c r="P1024" i="1"/>
  <c r="R872" i="1"/>
  <c r="P872" i="1"/>
  <c r="P436" i="1"/>
  <c r="R436" i="1"/>
  <c r="P958" i="1"/>
  <c r="P74" i="1"/>
  <c r="R370" i="1"/>
  <c r="R947" i="1"/>
  <c r="P947" i="1"/>
  <c r="P22" i="1"/>
  <c r="R156" i="1"/>
  <c r="P156" i="1"/>
  <c r="R437" i="1"/>
  <c r="P4509" i="1"/>
  <c r="R4509" i="1"/>
  <c r="P4393" i="1"/>
  <c r="P4346" i="1"/>
  <c r="R4346" i="1"/>
  <c r="P4170" i="1"/>
  <c r="R4170" i="1"/>
  <c r="R4055" i="1"/>
  <c r="P4055" i="1"/>
  <c r="P3405" i="1"/>
  <c r="P3449" i="1"/>
  <c r="P2842" i="1"/>
  <c r="R2842" i="1"/>
  <c r="P3250" i="1"/>
  <c r="R3250" i="1"/>
  <c r="R3878" i="1"/>
  <c r="P3878" i="1"/>
  <c r="P2793" i="1"/>
  <c r="P3033" i="1"/>
  <c r="R3033" i="1"/>
  <c r="P4465" i="1"/>
  <c r="R4465" i="1"/>
  <c r="P3211" i="1"/>
  <c r="R3211" i="1"/>
  <c r="R3058" i="1"/>
  <c r="P3058" i="1"/>
  <c r="P2886" i="1"/>
  <c r="R2886" i="1"/>
  <c r="R2505" i="1"/>
  <c r="P2505" i="1"/>
  <c r="R3209" i="1"/>
  <c r="R2633" i="1"/>
  <c r="P2633" i="1"/>
  <c r="P1985" i="1"/>
  <c r="R1985" i="1"/>
  <c r="R3454" i="1"/>
  <c r="P2277" i="1"/>
  <c r="R2277" i="1"/>
  <c r="R2762" i="1"/>
  <c r="P2762" i="1"/>
  <c r="R2568" i="1"/>
  <c r="P2568" i="1"/>
  <c r="R2450" i="1"/>
  <c r="P2450" i="1"/>
  <c r="R2040" i="1"/>
  <c r="P2040" i="1"/>
  <c r="P2889" i="1"/>
  <c r="R2889" i="1"/>
  <c r="P2457" i="1"/>
  <c r="R2457" i="1"/>
  <c r="P3285" i="1"/>
  <c r="R3285" i="1"/>
  <c r="R2948" i="1"/>
  <c r="P2301" i="1"/>
  <c r="R2368" i="1"/>
  <c r="P2323" i="1"/>
  <c r="R2572" i="1"/>
  <c r="P2572" i="1"/>
  <c r="P1091" i="1"/>
  <c r="P1744" i="1"/>
  <c r="P1453" i="1"/>
  <c r="P2289" i="1"/>
  <c r="R2289" i="1"/>
  <c r="R2045" i="1"/>
  <c r="P2045" i="1"/>
  <c r="R1749" i="1"/>
  <c r="R1496" i="1"/>
  <c r="P1496" i="1"/>
  <c r="R2209" i="1"/>
  <c r="P2209" i="1"/>
  <c r="P1296" i="1"/>
  <c r="R1296" i="1"/>
  <c r="P2077" i="1"/>
  <c r="P1179" i="1"/>
  <c r="R1179" i="1"/>
  <c r="R1530" i="1"/>
  <c r="P1530" i="1"/>
  <c r="R846" i="1"/>
  <c r="P846" i="1"/>
  <c r="R1367" i="1"/>
  <c r="P1367" i="1"/>
  <c r="R559" i="1"/>
  <c r="R1019" i="1"/>
  <c r="P1019" i="1"/>
  <c r="P526" i="1"/>
  <c r="R526" i="1"/>
  <c r="P1292" i="1"/>
  <c r="R1292" i="1"/>
  <c r="R936" i="1"/>
  <c r="P136" i="1"/>
  <c r="R136" i="1"/>
  <c r="P571" i="1"/>
  <c r="R571" i="1"/>
  <c r="R656" i="1"/>
  <c r="P656" i="1"/>
  <c r="R989" i="1"/>
  <c r="R626" i="1"/>
  <c r="P626" i="1"/>
  <c r="R581" i="1"/>
  <c r="P581" i="1"/>
  <c r="R318" i="1"/>
  <c r="P90" i="1"/>
  <c r="R511" i="1"/>
  <c r="P511" i="1"/>
  <c r="R3860" i="1"/>
  <c r="R4337" i="1"/>
  <c r="P4457" i="1"/>
  <c r="R4042" i="1"/>
  <c r="P4042" i="1"/>
  <c r="P4146" i="1"/>
  <c r="P3975" i="1"/>
  <c r="R3975" i="1"/>
  <c r="R3808" i="1"/>
  <c r="P3808" i="1"/>
  <c r="R4325" i="1"/>
  <c r="P4325" i="1"/>
  <c r="P4227" i="1"/>
  <c r="P3603" i="1"/>
  <c r="P3824" i="1"/>
  <c r="R3867" i="1"/>
  <c r="P3356" i="1"/>
  <c r="R3356" i="1"/>
  <c r="P3894" i="1"/>
  <c r="R3894" i="1"/>
  <c r="R3447" i="1"/>
  <c r="P3447" i="1"/>
  <c r="P3742" i="1"/>
  <c r="R3827" i="1"/>
  <c r="R3253" i="1"/>
  <c r="P3319" i="1"/>
  <c r="P2958" i="1"/>
  <c r="R2958" i="1"/>
  <c r="P3786" i="1"/>
  <c r="R2804" i="1"/>
  <c r="P2804" i="1"/>
  <c r="R3880" i="1"/>
  <c r="P3880" i="1"/>
  <c r="P3523" i="1"/>
  <c r="R3470" i="1"/>
  <c r="P2936" i="1"/>
  <c r="R2936" i="1"/>
  <c r="P2723" i="1"/>
  <c r="R2723" i="1"/>
  <c r="P2657" i="1"/>
  <c r="R2657" i="1"/>
  <c r="R2630" i="1"/>
  <c r="P2630" i="1"/>
  <c r="R2862" i="1"/>
  <c r="P2862" i="1"/>
  <c r="R2788" i="1"/>
  <c r="P2355" i="1"/>
  <c r="R1892" i="1"/>
  <c r="R2718" i="1"/>
  <c r="P2718" i="1"/>
  <c r="R2997" i="1"/>
  <c r="P2997" i="1"/>
  <c r="R3007" i="1"/>
  <c r="P3007" i="1"/>
  <c r="P2212" i="1"/>
  <c r="R2158" i="1"/>
  <c r="R2052" i="1"/>
  <c r="R2342" i="1"/>
  <c r="P2342" i="1"/>
  <c r="R2049" i="1"/>
  <c r="R1572" i="1"/>
  <c r="P1572" i="1"/>
  <c r="R1649" i="1"/>
  <c r="P1356" i="1"/>
  <c r="R1356" i="1"/>
  <c r="P1487" i="1"/>
  <c r="R1641" i="1"/>
  <c r="P1493" i="1"/>
  <c r="R1302" i="1"/>
  <c r="P1302" i="1"/>
  <c r="R1873" i="1"/>
  <c r="P2234" i="1"/>
  <c r="P1659" i="1"/>
  <c r="R1659" i="1"/>
  <c r="P4198" i="1"/>
  <c r="P1519" i="1"/>
  <c r="R1519" i="1"/>
  <c r="P1600" i="1"/>
  <c r="R1600" i="1"/>
  <c r="R1679" i="1"/>
  <c r="P1679" i="1"/>
  <c r="R1163" i="1"/>
  <c r="P1651" i="1"/>
  <c r="P1038" i="1"/>
  <c r="R1038" i="1"/>
  <c r="R716" i="1"/>
  <c r="P716" i="1"/>
  <c r="R661" i="1"/>
  <c r="P661" i="1"/>
  <c r="P524" i="1"/>
  <c r="R1047" i="1"/>
  <c r="P1047" i="1"/>
  <c r="R546" i="1"/>
  <c r="P546" i="1"/>
  <c r="P446" i="1"/>
  <c r="R446" i="1"/>
  <c r="R211" i="1"/>
  <c r="P211" i="1"/>
  <c r="P979" i="1"/>
  <c r="P496" i="1"/>
  <c r="R496" i="1"/>
  <c r="P807" i="1"/>
  <c r="P429" i="1"/>
  <c r="P99" i="1"/>
  <c r="R950" i="1"/>
  <c r="P950" i="1"/>
  <c r="R477" i="1"/>
  <c r="R1099" i="1"/>
  <c r="P1406" i="1"/>
  <c r="R147" i="1"/>
  <c r="R46" i="1"/>
  <c r="P46" i="1"/>
  <c r="R722" i="1"/>
  <c r="R4467" i="1"/>
  <c r="R4173" i="1"/>
  <c r="P4173" i="1"/>
  <c r="P3716" i="1"/>
  <c r="R4307" i="1"/>
  <c r="P4307" i="1"/>
  <c r="R4220" i="1"/>
  <c r="P4220" i="1"/>
  <c r="R3805" i="1"/>
  <c r="P3805" i="1"/>
  <c r="R3714" i="1"/>
  <c r="R4331" i="1"/>
  <c r="P4331" i="1"/>
  <c r="R4318" i="1"/>
  <c r="P4318" i="1"/>
  <c r="P4071" i="1"/>
  <c r="P4184" i="1"/>
  <c r="R3744" i="1"/>
  <c r="P3744" i="1"/>
  <c r="R3464" i="1"/>
  <c r="P3464" i="1"/>
  <c r="R3861" i="1"/>
  <c r="P3861" i="1"/>
  <c r="P3987" i="1"/>
  <c r="R3950" i="1"/>
  <c r="P3950" i="1"/>
  <c r="P3097" i="1"/>
  <c r="R3097" i="1"/>
  <c r="R3081" i="1"/>
  <c r="P3081" i="1"/>
  <c r="P3284" i="1"/>
  <c r="P2760" i="1"/>
  <c r="P3732" i="1"/>
  <c r="R3732" i="1"/>
  <c r="P3031" i="1"/>
  <c r="R3031" i="1"/>
  <c r="R3312" i="1"/>
  <c r="R3404" i="1"/>
  <c r="R2656" i="1"/>
  <c r="R3172" i="1"/>
  <c r="P3172" i="1"/>
  <c r="P2503" i="1"/>
  <c r="P3289" i="1"/>
  <c r="P2942" i="1"/>
  <c r="P2502" i="1"/>
  <c r="R2502" i="1"/>
  <c r="R2786" i="1"/>
  <c r="P2786" i="1"/>
  <c r="R2135" i="1"/>
  <c r="P2135" i="1"/>
  <c r="R2741" i="1"/>
  <c r="P2741" i="1"/>
  <c r="P2114" i="1"/>
  <c r="R1942" i="1"/>
  <c r="P2417" i="1"/>
  <c r="R2417" i="1"/>
  <c r="P2227" i="1"/>
  <c r="R2227" i="1"/>
  <c r="R2328" i="1"/>
  <c r="P2328" i="1"/>
  <c r="R2341" i="1"/>
  <c r="R2939" i="1"/>
  <c r="P2939" i="1"/>
  <c r="P2069" i="1"/>
  <c r="R2285" i="1"/>
  <c r="R2544" i="1"/>
  <c r="P2544" i="1"/>
  <c r="P1435" i="1"/>
  <c r="R1435" i="1"/>
  <c r="R1548" i="1"/>
  <c r="P3009" i="1"/>
  <c r="R1384" i="1"/>
  <c r="P1384" i="1"/>
  <c r="R1390" i="1"/>
  <c r="P1390" i="1"/>
  <c r="P1397" i="1"/>
  <c r="R1178" i="1"/>
  <c r="P1178" i="1"/>
  <c r="P1587" i="1"/>
  <c r="P1175" i="1"/>
  <c r="P1021" i="1"/>
  <c r="P1442" i="1"/>
  <c r="R1153" i="1"/>
  <c r="P1153" i="1"/>
  <c r="P1392" i="1"/>
  <c r="P1141" i="1"/>
  <c r="R939" i="1"/>
  <c r="R878" i="1"/>
  <c r="P878" i="1"/>
  <c r="R821" i="1"/>
  <c r="P821" i="1"/>
  <c r="R646" i="1"/>
  <c r="P646" i="1"/>
  <c r="R1429" i="1"/>
  <c r="P1429" i="1"/>
  <c r="R406" i="1"/>
  <c r="P406" i="1"/>
  <c r="R636" i="1"/>
  <c r="P636" i="1"/>
  <c r="R1088" i="1"/>
  <c r="P1088" i="1"/>
  <c r="R1210" i="1"/>
  <c r="P1210" i="1"/>
  <c r="R654" i="1"/>
  <c r="P182" i="1"/>
  <c r="R6" i="1"/>
  <c r="P6" i="1"/>
  <c r="R416" i="1"/>
  <c r="P416" i="1"/>
  <c r="P459" i="1"/>
  <c r="R536" i="1"/>
  <c r="P536" i="1"/>
  <c r="P196" i="1"/>
  <c r="R196" i="1"/>
  <c r="R315" i="1"/>
  <c r="R162" i="1"/>
  <c r="R150" i="1"/>
  <c r="P1168" i="1"/>
  <c r="P316" i="1"/>
  <c r="R316" i="1"/>
  <c r="R131" i="1"/>
  <c r="P131" i="1"/>
  <c r="P173" i="1"/>
  <c r="R134" i="1"/>
  <c r="P4504" i="1"/>
  <c r="R4504" i="1"/>
  <c r="R4140" i="1"/>
  <c r="P4140" i="1"/>
  <c r="P3430" i="1"/>
  <c r="R3430" i="1"/>
  <c r="R4359" i="1"/>
  <c r="P4359" i="1"/>
  <c r="R4380" i="1"/>
  <c r="P4380" i="1"/>
  <c r="R3735" i="1"/>
  <c r="P3735" i="1"/>
  <c r="P4367" i="1"/>
  <c r="R4367" i="1"/>
  <c r="P3383" i="1"/>
  <c r="R2769" i="1"/>
  <c r="P2769" i="1"/>
  <c r="R2675" i="1"/>
  <c r="P2675" i="1"/>
  <c r="R4497" i="1"/>
  <c r="R4185" i="1"/>
  <c r="P4185" i="1"/>
  <c r="R4110" i="1"/>
  <c r="P4110" i="1"/>
  <c r="P3974" i="1"/>
  <c r="R3974" i="1"/>
  <c r="R4100" i="1"/>
  <c r="P4100" i="1"/>
  <c r="P4032" i="1"/>
  <c r="R4032" i="1"/>
  <c r="R4426" i="1"/>
  <c r="P4329" i="1"/>
  <c r="R4329" i="1"/>
  <c r="R4113" i="1"/>
  <c r="P4240" i="1"/>
  <c r="R4240" i="1"/>
  <c r="R3791" i="1"/>
  <c r="P3791" i="1"/>
  <c r="R4223" i="1"/>
  <c r="P4223" i="1"/>
  <c r="R4166" i="1"/>
  <c r="P4166" i="1"/>
  <c r="R4235" i="1"/>
  <c r="P4235" i="1"/>
  <c r="R4135" i="1"/>
  <c r="P4135" i="1"/>
  <c r="P4099" i="1"/>
  <c r="R3509" i="1"/>
  <c r="P3509" i="1"/>
  <c r="R4095" i="1"/>
  <c r="P4095" i="1"/>
  <c r="P3348" i="1"/>
  <c r="R3614" i="1"/>
  <c r="R3295" i="1"/>
  <c r="R3093" i="1"/>
  <c r="P3169" i="1"/>
  <c r="P2979" i="1"/>
  <c r="R3325" i="1"/>
  <c r="R3659" i="1"/>
  <c r="P3659" i="1"/>
  <c r="R3068" i="1"/>
  <c r="R3278" i="1"/>
  <c r="P3278" i="1"/>
  <c r="R3722" i="1"/>
  <c r="P2891" i="1"/>
  <c r="R3260" i="1"/>
  <c r="R2839" i="1"/>
  <c r="P2839" i="1"/>
  <c r="R3071" i="1"/>
  <c r="P3475" i="1"/>
  <c r="P2608" i="1"/>
  <c r="R3019" i="1"/>
  <c r="P3019" i="1"/>
  <c r="R2709" i="1"/>
  <c r="R3433" i="1"/>
  <c r="P3433" i="1"/>
  <c r="R3053" i="1"/>
  <c r="P3053" i="1"/>
  <c r="P2812" i="1"/>
  <c r="P2220" i="1"/>
  <c r="R2751" i="1"/>
  <c r="P2281" i="1"/>
  <c r="R3266" i="1"/>
  <c r="P2757" i="1"/>
  <c r="R2322" i="1"/>
  <c r="R1962" i="1"/>
  <c r="P2903" i="1"/>
  <c r="R2903" i="1"/>
  <c r="R2595" i="1"/>
  <c r="P2595" i="1"/>
  <c r="P2252" i="1"/>
  <c r="R2362" i="1"/>
  <c r="P2362" i="1"/>
  <c r="P2436" i="1"/>
  <c r="R2436" i="1"/>
  <c r="P2658" i="1"/>
  <c r="R2658" i="1"/>
  <c r="P3042" i="1"/>
  <c r="R3042" i="1"/>
  <c r="R2381" i="1"/>
  <c r="P2765" i="1"/>
  <c r="P2251" i="1"/>
  <c r="R3300" i="1"/>
  <c r="R2015" i="1"/>
  <c r="P2015" i="1"/>
  <c r="P2198" i="1"/>
  <c r="R2035" i="1"/>
  <c r="R1528" i="1"/>
  <c r="P1708" i="1"/>
  <c r="R2235" i="1"/>
  <c r="P1770" i="1"/>
  <c r="P1306" i="1"/>
  <c r="P2145" i="1"/>
  <c r="P1421" i="1"/>
  <c r="R2179" i="1"/>
  <c r="R1013" i="1"/>
  <c r="P1013" i="1"/>
  <c r="P1569" i="1"/>
  <c r="P1825" i="1"/>
  <c r="P1810" i="1"/>
  <c r="P1764" i="1"/>
  <c r="P1997" i="1"/>
  <c r="R1098" i="1"/>
  <c r="P1098" i="1"/>
  <c r="R1199" i="1"/>
  <c r="P1199" i="1"/>
  <c r="P1377" i="1"/>
  <c r="R944" i="1"/>
  <c r="P944" i="1"/>
  <c r="P1050" i="1"/>
  <c r="P404" i="1"/>
  <c r="P927" i="1"/>
  <c r="R172" i="1"/>
  <c r="P627" i="1"/>
  <c r="P451" i="1"/>
  <c r="R451" i="1"/>
  <c r="R671" i="1"/>
  <c r="P671" i="1"/>
  <c r="R236" i="1"/>
  <c r="P236" i="1"/>
  <c r="P457" i="1"/>
  <c r="R411" i="1"/>
  <c r="P411" i="1"/>
  <c r="R1323" i="1"/>
  <c r="R372" i="1"/>
  <c r="R651" i="1"/>
  <c r="P651" i="1"/>
  <c r="P1158" i="1"/>
  <c r="P94" i="1"/>
  <c r="R223" i="1"/>
  <c r="R684" i="1"/>
  <c r="P163" i="1"/>
  <c r="R4385" i="1"/>
  <c r="P4385" i="1"/>
  <c r="R3709" i="1"/>
  <c r="P3709" i="1"/>
  <c r="P4289" i="1"/>
  <c r="R4289" i="1"/>
  <c r="R3820" i="1"/>
  <c r="P3820" i="1"/>
  <c r="R4434" i="1"/>
  <c r="P4434" i="1"/>
  <c r="R4336" i="1"/>
  <c r="R4376" i="1"/>
  <c r="P4334" i="1"/>
  <c r="R4334" i="1"/>
  <c r="P4406" i="1"/>
  <c r="R3949" i="1"/>
  <c r="P3949" i="1"/>
  <c r="P3904" i="1"/>
  <c r="R3904" i="1"/>
  <c r="R3676" i="1"/>
  <c r="P4111" i="1"/>
  <c r="R3812" i="1"/>
  <c r="P3812" i="1"/>
  <c r="R3866" i="1"/>
  <c r="P3866" i="1"/>
  <c r="P3724" i="1"/>
  <c r="R3913" i="1"/>
  <c r="P3913" i="1"/>
  <c r="R4131" i="1"/>
  <c r="R3175" i="1"/>
  <c r="P3354" i="1"/>
  <c r="R2927" i="1"/>
  <c r="R3397" i="1"/>
  <c r="P3397" i="1"/>
  <c r="R3062" i="1"/>
  <c r="R2986" i="1"/>
  <c r="P2986" i="1"/>
  <c r="P2410" i="1"/>
  <c r="P3769" i="1"/>
  <c r="P3157" i="1"/>
  <c r="R2604" i="1"/>
  <c r="R2996" i="1"/>
  <c r="P2996" i="1"/>
  <c r="P2902" i="1"/>
  <c r="R2587" i="1"/>
  <c r="R2597" i="1"/>
  <c r="P3149" i="1"/>
  <c r="R1955" i="1"/>
  <c r="P1955" i="1"/>
  <c r="P3469" i="1"/>
  <c r="P2881" i="1"/>
  <c r="R2881" i="1"/>
  <c r="R3326" i="1"/>
  <c r="P3326" i="1"/>
  <c r="R2923" i="1"/>
  <c r="P2923" i="1"/>
  <c r="P2552" i="1"/>
  <c r="R2354" i="1"/>
  <c r="P2354" i="1"/>
  <c r="P2164" i="1"/>
  <c r="R2405" i="1"/>
  <c r="P3006" i="1"/>
  <c r="R3047" i="1"/>
  <c r="P3047" i="1"/>
  <c r="P2892" i="1"/>
  <c r="R2892" i="1"/>
  <c r="R2152" i="1"/>
  <c r="P3336" i="1"/>
  <c r="P2312" i="1"/>
  <c r="R2312" i="1"/>
  <c r="R2609" i="1"/>
  <c r="P2609" i="1"/>
  <c r="R1599" i="1"/>
  <c r="P1599" i="1"/>
  <c r="R1509" i="1"/>
  <c r="R1245" i="1"/>
  <c r="P1245" i="1"/>
  <c r="P1101" i="1"/>
  <c r="R1629" i="1"/>
  <c r="P1629" i="1"/>
  <c r="R1322" i="1"/>
  <c r="P1322" i="1"/>
  <c r="R2463" i="1"/>
  <c r="R1430" i="1"/>
  <c r="P1430" i="1"/>
  <c r="R1263" i="1"/>
  <c r="P1263" i="1"/>
  <c r="R1281" i="1"/>
  <c r="P1281" i="1"/>
  <c r="R2089" i="1"/>
  <c r="P1805" i="1"/>
  <c r="R1805" i="1"/>
  <c r="R1619" i="1"/>
  <c r="R1117" i="1"/>
  <c r="P1117" i="1"/>
  <c r="R1188" i="1"/>
  <c r="P1188" i="1"/>
  <c r="R1100" i="1"/>
  <c r="R786" i="1"/>
  <c r="P786" i="1"/>
  <c r="R1274" i="1"/>
  <c r="P1274" i="1"/>
  <c r="R1265" i="1"/>
  <c r="P1265" i="1"/>
  <c r="P812" i="1"/>
  <c r="R812" i="1"/>
  <c r="P1262" i="1"/>
  <c r="P201" i="1"/>
  <c r="R201" i="1"/>
  <c r="P525" i="1"/>
  <c r="P529" i="1"/>
  <c r="R246" i="1"/>
  <c r="P246" i="1"/>
  <c r="P1273" i="1"/>
  <c r="P153" i="1"/>
  <c r="P2618" i="1"/>
  <c r="R283" i="1"/>
  <c r="R1522" i="1"/>
  <c r="R123" i="1"/>
  <c r="R998" i="1"/>
  <c r="P998" i="1"/>
  <c r="R3222" i="1"/>
  <c r="P3222" i="1"/>
  <c r="R3367" i="1"/>
  <c r="R3391" i="1"/>
  <c r="P3391" i="1"/>
  <c r="R2632" i="1"/>
  <c r="P2632" i="1"/>
  <c r="P3645" i="1"/>
  <c r="P2900" i="1"/>
  <c r="P3017" i="1"/>
  <c r="R3017" i="1"/>
  <c r="P2600" i="1"/>
  <c r="R2600" i="1"/>
  <c r="R2707" i="1"/>
  <c r="P2707" i="1"/>
  <c r="P2907" i="1"/>
  <c r="R3237" i="1"/>
  <c r="P3237" i="1"/>
  <c r="P2591" i="1"/>
  <c r="P2315" i="1"/>
  <c r="R2952" i="1"/>
  <c r="P2952" i="1"/>
  <c r="P2983" i="1"/>
  <c r="R2983" i="1"/>
  <c r="R2413" i="1"/>
  <c r="R2883" i="1"/>
  <c r="P2883" i="1"/>
  <c r="R2353" i="1"/>
  <c r="P2353" i="1"/>
  <c r="P1948" i="1"/>
  <c r="R1477" i="1"/>
  <c r="P1477" i="1"/>
  <c r="R1732" i="1"/>
  <c r="R1226" i="1"/>
  <c r="R4548" i="1"/>
  <c r="P2326" i="1"/>
  <c r="R2326" i="1"/>
  <c r="R1380" i="1"/>
  <c r="P1380" i="1"/>
  <c r="P1115" i="1"/>
  <c r="R1128" i="1"/>
  <c r="P1128" i="1"/>
  <c r="R1070" i="1"/>
  <c r="P1070" i="1"/>
  <c r="R1138" i="1"/>
  <c r="P1138" i="1"/>
  <c r="R1017" i="1"/>
  <c r="R1335" i="1"/>
  <c r="P1335" i="1"/>
  <c r="R486" i="1"/>
  <c r="P486" i="1"/>
  <c r="R506" i="1"/>
  <c r="P506" i="1"/>
  <c r="R1109" i="1"/>
  <c r="P1109" i="1"/>
  <c r="R1203" i="1"/>
  <c r="R584" i="1"/>
  <c r="R892" i="1"/>
  <c r="P892" i="1"/>
  <c r="R356" i="1"/>
  <c r="P356" i="1"/>
  <c r="P157" i="1"/>
  <c r="R791" i="1"/>
  <c r="P791" i="1"/>
  <c r="P398" i="1"/>
  <c r="R289" i="1"/>
  <c r="P1316" i="1"/>
  <c r="P333" i="1"/>
  <c r="R1411" i="1"/>
  <c r="P1411" i="1"/>
  <c r="R497" i="1"/>
  <c r="P148" i="1"/>
  <c r="R2683" i="1"/>
  <c r="P2683" i="1"/>
  <c r="P285" i="1"/>
  <c r="R137" i="1"/>
</calcChain>
</file>

<file path=xl/sharedStrings.xml><?xml version="1.0" encoding="utf-8"?>
<sst xmlns="http://schemas.openxmlformats.org/spreadsheetml/2006/main" count="13674" uniqueCount="63">
  <si>
    <t>MONTH</t>
  </si>
  <si>
    <t>CHANNEL</t>
  </si>
  <si>
    <t>REGION</t>
  </si>
  <si>
    <t>SKU_CODE</t>
  </si>
  <si>
    <t>SKU_CODE_CLEAN</t>
  </si>
  <si>
    <t>UNITS_SOLD</t>
  </si>
  <si>
    <t>GROSS_REVENUE</t>
  </si>
  <si>
    <t>DISCOUNT</t>
  </si>
  <si>
    <t>AD_SPEND</t>
  </si>
  <si>
    <t>RETURNS_UNITS</t>
  </si>
  <si>
    <t>Category</t>
  </si>
  <si>
    <t>MRP</t>
  </si>
  <si>
    <t>UNIT_COGS</t>
  </si>
  <si>
    <t>SKU_MATCH</t>
  </si>
  <si>
    <t>NET_REVENUE</t>
  </si>
  <si>
    <t>GROSS_MARGIN_%</t>
  </si>
  <si>
    <t>ROAS</t>
  </si>
  <si>
    <t>CM2</t>
  </si>
  <si>
    <t>RETURN_RATE_%</t>
  </si>
  <si>
    <t>CHANNEL_CLEAN</t>
  </si>
  <si>
    <t>MONTH_CLEAN</t>
  </si>
  <si>
    <t>Flipkart</t>
  </si>
  <si>
    <t>North</t>
  </si>
  <si>
    <t>BEC-OTH-001</t>
  </si>
  <si>
    <t>D2C</t>
  </si>
  <si>
    <t>West</t>
  </si>
  <si>
    <t xml:space="preserve">  BEC-TIS-002</t>
  </si>
  <si>
    <t>Zepto</t>
  </si>
  <si>
    <t>South</t>
  </si>
  <si>
    <t>BEC-CLN-004</t>
  </si>
  <si>
    <t>BEC-TIS-002</t>
  </si>
  <si>
    <t>BEC-GB-002</t>
  </si>
  <si>
    <t>BEC-BW-001</t>
  </si>
  <si>
    <t>Swiggy Instamart</t>
  </si>
  <si>
    <t xml:space="preserve"> Zepto</t>
  </si>
  <si>
    <t>BEC-CMB-001</t>
  </si>
  <si>
    <t>BEC-CLN-003</t>
  </si>
  <si>
    <t>Blinkit</t>
  </si>
  <si>
    <t>BEC-CLN-002</t>
  </si>
  <si>
    <t>Amazon</t>
  </si>
  <si>
    <t>BEC-CLN-099</t>
  </si>
  <si>
    <t>BEC-KT-002</t>
  </si>
  <si>
    <t>BEC-BW-002</t>
  </si>
  <si>
    <t>BEC-GB-001</t>
  </si>
  <si>
    <t xml:space="preserve">  BEC-BW-002</t>
  </si>
  <si>
    <t>BEC-TIS-001</t>
  </si>
  <si>
    <t>BEC-KT-001</t>
  </si>
  <si>
    <t xml:space="preserve">  BEC-TIS-001</t>
  </si>
  <si>
    <t xml:space="preserve">  BEC-CMB-001</t>
  </si>
  <si>
    <t xml:space="preserve">  BEC-OTH-001</t>
  </si>
  <si>
    <t xml:space="preserve">Amazon </t>
  </si>
  <si>
    <t xml:space="preserve">  BEC-BW-001</t>
  </si>
  <si>
    <t xml:space="preserve">  BEC-GB-001</t>
  </si>
  <si>
    <t>UNKNOWN</t>
  </si>
  <si>
    <t xml:space="preserve">  BEC-GB-002</t>
  </si>
  <si>
    <t xml:space="preserve">  BEC-KT-001</t>
  </si>
  <si>
    <t>BEC-XXX-999</t>
  </si>
  <si>
    <t xml:space="preserve">  BEC-KT-002</t>
  </si>
  <si>
    <t xml:space="preserve">  BEC-CLN-004</t>
  </si>
  <si>
    <t>BEC-CLN-001</t>
  </si>
  <si>
    <t xml:space="preserve">  BEC-CLN-003</t>
  </si>
  <si>
    <t xml:space="preserve">  BEC-CLN-002</t>
  </si>
  <si>
    <t xml:space="preserve">  BEC-CLN-001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</si>
</sst>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23">
    <dxf>
      <numFmt numFmtId="22" formatCode="mmm\-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2" formatCode="mmm\-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imp.xlsx" TargetMode="External"/><Relationship Id="rId1" Type="http://schemas.openxmlformats.org/officeDocument/2006/relationships/externalLinkPath" Target="i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Sales"/>
      <sheetName val="Clean_Sales"/>
      <sheetName val="SKU_Master"/>
      <sheetName val="Pivot_NetRevenue"/>
      <sheetName val="CM2 Pivot"/>
      <sheetName val="ROAS_Analysis"/>
      <sheetName val="Cleaning_Notes"/>
      <sheetName val="Findings"/>
    </sheetNames>
    <sheetDataSet>
      <sheetData sheetId="0" refreshError="1"/>
      <sheetData sheetId="1" refreshError="1"/>
      <sheetData sheetId="2">
        <row r="1">
          <cell r="A1" t="str">
            <v>SKU_CODE</v>
          </cell>
          <cell r="C1" t="str">
            <v>CATEGORY</v>
          </cell>
          <cell r="E1" t="str">
            <v>MRP</v>
          </cell>
          <cell r="F1" t="str">
            <v>UNIT_COGS</v>
          </cell>
        </row>
        <row r="2">
          <cell r="A2" t="str">
            <v>BEC-TIS-001</v>
          </cell>
          <cell r="C2" t="str">
            <v>Tissues</v>
          </cell>
          <cell r="E2">
            <v>95</v>
          </cell>
          <cell r="F2">
            <v>42</v>
          </cell>
        </row>
        <row r="3">
          <cell r="A3" t="str">
            <v>BEC-TIS-002</v>
          </cell>
          <cell r="C3" t="str">
            <v>Tissues</v>
          </cell>
          <cell r="E3">
            <v>180</v>
          </cell>
          <cell r="F3">
            <v>95</v>
          </cell>
        </row>
        <row r="4">
          <cell r="A4" t="str">
            <v>BEC-KT-001</v>
          </cell>
          <cell r="C4" t="str">
            <v>Kitchen Towel</v>
          </cell>
          <cell r="E4">
            <v>160</v>
          </cell>
          <cell r="F4">
            <v>78</v>
          </cell>
        </row>
        <row r="5">
          <cell r="A5" t="str">
            <v>BEC-KT-002</v>
          </cell>
          <cell r="C5" t="str">
            <v>Kitchen Towel</v>
          </cell>
          <cell r="E5">
            <v>420</v>
          </cell>
          <cell r="F5">
            <v>205</v>
          </cell>
        </row>
        <row r="6">
          <cell r="A6" t="str">
            <v>BEC-CLN-001</v>
          </cell>
          <cell r="C6" t="str">
            <v>Cleaners</v>
          </cell>
          <cell r="E6">
            <v>199</v>
          </cell>
          <cell r="F6">
            <v>96</v>
          </cell>
        </row>
        <row r="7">
          <cell r="A7" t="str">
            <v>BEC-CLN-002</v>
          </cell>
          <cell r="C7" t="str">
            <v>Cleaners</v>
          </cell>
          <cell r="E7">
            <v>185</v>
          </cell>
          <cell r="F7">
            <v>88</v>
          </cell>
        </row>
        <row r="8">
          <cell r="A8" t="str">
            <v>BEC-CLN-003</v>
          </cell>
          <cell r="C8" t="str">
            <v>Cleaners</v>
          </cell>
          <cell r="E8">
            <v>299</v>
          </cell>
          <cell r="F8">
            <v>150</v>
          </cell>
        </row>
        <row r="9">
          <cell r="A9" t="str">
            <v>BEC-CLN-004</v>
          </cell>
          <cell r="C9" t="str">
            <v>Cleaners</v>
          </cell>
          <cell r="E9">
            <v>99</v>
          </cell>
          <cell r="F9">
            <v>44</v>
          </cell>
        </row>
        <row r="10">
          <cell r="A10" t="str">
            <v>BEC-GB-001</v>
          </cell>
          <cell r="C10" t="str">
            <v>Garbage Bags</v>
          </cell>
          <cell r="E10">
            <v>149</v>
          </cell>
          <cell r="F10">
            <v>70</v>
          </cell>
        </row>
        <row r="11">
          <cell r="A11" t="str">
            <v>BEC-GB-002</v>
          </cell>
          <cell r="C11" t="str">
            <v>Garbage Bags</v>
          </cell>
          <cell r="E11">
            <v>179</v>
          </cell>
          <cell r="F11">
            <v>86</v>
          </cell>
        </row>
        <row r="12">
          <cell r="A12" t="str">
            <v>BEC-BW-001</v>
          </cell>
          <cell r="C12" t="str">
            <v>Bake &amp; Wrap</v>
          </cell>
          <cell r="E12">
            <v>220</v>
          </cell>
          <cell r="F12">
            <v>118</v>
          </cell>
        </row>
        <row r="13">
          <cell r="A13" t="str">
            <v>BEC-BW-002</v>
          </cell>
          <cell r="C13" t="str">
            <v>Bake &amp; Wrap</v>
          </cell>
          <cell r="E13">
            <v>175</v>
          </cell>
          <cell r="F13">
            <v>92</v>
          </cell>
        </row>
        <row r="14">
          <cell r="A14" t="str">
            <v>BEC-OTH-001</v>
          </cell>
          <cell r="C14" t="str">
            <v>Others</v>
          </cell>
          <cell r="E14">
            <v>149</v>
          </cell>
          <cell r="F14">
            <v>72</v>
          </cell>
        </row>
        <row r="15">
          <cell r="A15" t="str">
            <v>BEC-CMB-001</v>
          </cell>
          <cell r="C15" t="str">
            <v>Others</v>
          </cell>
          <cell r="E15">
            <v>699</v>
          </cell>
          <cell r="F15">
            <v>330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AB725-0AB0-4EB5-8048-BC489AA38DB7}" name="Table2" displayName="Table2" ref="A1:U4552" totalsRowShown="0" headerRowDxfId="22" dataDxfId="21">
  <autoFilter ref="A1:U4552" xr:uid="{F621FD3A-A4FE-44FD-B3AD-605CF99C6D3A}"/>
  <sortState xmlns:xlrd2="http://schemas.microsoft.com/office/spreadsheetml/2017/richdata2" ref="A2:U4552">
    <sortCondition ref="I1:I4602"/>
  </sortState>
  <tableColumns count="21">
    <tableColumn id="1" xr3:uid="{DEE5FD12-12C8-495A-AC28-E675219E5AE8}" name="MONTH" dataDxfId="20"/>
    <tableColumn id="2" xr3:uid="{2B10D27C-C700-496B-8B71-313169C3A380}" name="CHANNEL" dataDxfId="19"/>
    <tableColumn id="3" xr3:uid="{D6A624BE-9A46-46B4-B89B-11C1155AC9DD}" name="REGION" dataDxfId="18"/>
    <tableColumn id="4" xr3:uid="{73E931DC-58E0-44E7-BDE8-C8AC91C21E3C}" name="SKU_CODE" dataDxfId="17"/>
    <tableColumn id="11" xr3:uid="{EA281723-411F-428A-A923-5BC8F538DCF5}" name="SKU_CODE_CLEAN" dataDxfId="16">
      <calculatedColumnFormula>TRIM(Table2[[#This Row],[SKU_CODE]])</calculatedColumnFormula>
    </tableColumn>
    <tableColumn id="5" xr3:uid="{0AAFB411-2D66-457B-9E60-9C26E7296D86}" name="UNITS_SOLD" dataDxfId="15"/>
    <tableColumn id="6" xr3:uid="{02744273-086A-4B86-88FA-99681AEA8995}" name="GROSS_REVENUE" dataDxfId="14"/>
    <tableColumn id="7" xr3:uid="{F6D2F1C1-98C3-4888-81D8-43032F5416F9}" name="DISCOUNT" dataDxfId="13"/>
    <tableColumn id="8" xr3:uid="{989BD399-5558-4BEE-A783-3C71AE0F0086}" name="AD_SPEND" dataDxfId="12"/>
    <tableColumn id="9" xr3:uid="{EBACE853-AF39-464F-8C28-80C169B27062}" name="RETURNS_UNITS" dataDxfId="11"/>
    <tableColumn id="12" xr3:uid="{BCD7B184-8204-4266-9ECD-63D18DE38055}" name="Category" dataDxfId="10">
      <calculatedColumnFormula>_xlfn.XLOOKUP(E2,[1]SKU_Master!A:A,[1]SKU_Master!C:C,"NOT FOUND")</calculatedColumnFormula>
    </tableColumn>
    <tableColumn id="13" xr3:uid="{04381029-F506-4841-9171-93B7566919CC}" name="MRP" dataDxfId="9">
      <calculatedColumnFormula>_xlfn.XLOOKUP(Table2[[#This Row],[SKU_CODE_CLEAN]],[1]SKU_Master!A:A,[1]SKU_Master!E:E,"Not Found")</calculatedColumnFormula>
    </tableColumn>
    <tableColumn id="14" xr3:uid="{B3D02D09-D04D-4BBB-A034-CEF8D0DA1C9F}" name="UNIT_COGS" dataDxfId="8">
      <calculatedColumnFormula>_xlfn.XLOOKUP(E2,[1]SKU_Master!A:A,[1]SKU_Master!F:F,"NOT FOUND")</calculatedColumnFormula>
    </tableColumn>
    <tableColumn id="15" xr3:uid="{9110D5B0-1ED7-410D-9A07-CDFB33F2BD49}" name="SKU_MATCH" dataDxfId="7">
      <calculatedColumnFormula>IF(ISNUMBER(_xlfn.XMATCH(E2,[1]SKU_Master!A:A)),"MATCH","NOT FOUND")</calculatedColumnFormula>
    </tableColumn>
    <tableColumn id="16" xr3:uid="{872FA104-4B00-4ADB-BB47-9F777F2C8511}" name="NET_REVENUE" dataDxfId="6">
      <calculatedColumnFormula>Table2[[#This Row],[GROSS_REVENUE]]-Table2[[#This Row],[DISCOUNT]]</calculatedColumnFormula>
    </tableColumn>
    <tableColumn id="17" xr3:uid="{71ECF2FB-C948-448A-AF8D-E75A0B709D5A}" name="GROSS_MARGIN_%" dataDxfId="5">
      <calculatedColumnFormula>IFERROR((Table2[[#This Row],[NET_REVENUE]]-(Table2[[#This Row],[UNITS_SOLD]]*Table2[[#This Row],[UNIT_COGS]]))/Table2[[#This Row],[NET_REVENUE]],0)</calculatedColumnFormula>
    </tableColumn>
    <tableColumn id="18" xr3:uid="{FFCCAEC9-A59B-418F-A593-70888FFEE5D3}" name="ROAS" dataDxfId="4">
      <calculatedColumnFormula>IFERROR(Table2[[#This Row],[GROSS_REVENUE]]/Table2[[#This Row],[AD_SPEND]],0)</calculatedColumnFormula>
    </tableColumn>
    <tableColumn id="19" xr3:uid="{CE5C6344-8F1A-4B38-878C-5CCD26B973C5}" name="CM2" dataDxfId="3">
      <calculatedColumnFormula>IFERROR((Table2[[#This Row],[NET_REVENUE]]-(Table2[[#This Row],[UNITS_SOLD]]*Table2[[#This Row],[UNIT_COGS]])-Table2[[#This Row],[AD_SPEND]]),0)</calculatedColumnFormula>
    </tableColumn>
    <tableColumn id="20" xr3:uid="{134BB646-05E2-49B1-AC9F-DFC053F80FA1}" name="RETURN_RATE_%" dataDxfId="2">
      <calculatedColumnFormula>IFERROR(Table2[[#This Row],[RETURNS_UNITS]]/Table2[[#This Row],[UNITS_SOLD]],0)</calculatedColumnFormula>
    </tableColumn>
    <tableColumn id="22" xr3:uid="{D2FC32EF-6431-4EDB-BD55-54B06C8E9E51}" name="CHANNEL_CLEAN" dataDxfId="1">
      <calculatedColumnFormula>TRIM(CLEAN(Table2[[#This Row],[CHANNEL]]))</calculatedColumnFormula>
    </tableColumn>
    <tableColumn id="24" xr3:uid="{A2E2292A-1EBF-4CE0-82F6-1FA4CD23C8BB}" name="MONTH_CLEAN" dataDxfId="0">
      <calculatedColumnFormula>IF(AND(MONTH(A2)=1,DAY(A2)&gt;1),DATE(YEAR(A2),DAY(A2),1),A2)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5895-2A03-41CE-9A7B-A796374C36F8}">
  <dimension ref="A1:U4602"/>
  <sheetViews>
    <sheetView tabSelected="1" zoomScale="67" zoomScaleNormal="70" workbookViewId="0">
      <selection activeCell="L4565" sqref="L4565"/>
    </sheetView>
  </sheetViews>
  <sheetFormatPr defaultRowHeight="14.4" x14ac:dyDescent="0.3"/>
  <cols>
    <col min="1" max="1" width="9.5546875" style="1" customWidth="1"/>
    <col min="2" max="2" width="14.88671875" style="2" bestFit="1" customWidth="1"/>
    <col min="3" max="3" width="9.44140625" style="2" customWidth="1"/>
    <col min="4" max="4" width="13.44140625" style="2" bestFit="1" customWidth="1"/>
    <col min="5" max="5" width="19" style="2" bestFit="1" customWidth="1"/>
    <col min="6" max="6" width="13.5546875" style="2" customWidth="1"/>
    <col min="7" max="7" width="17.5546875" style="2" customWidth="1"/>
    <col min="8" max="8" width="11.77734375" style="2" customWidth="1"/>
    <col min="9" max="9" width="12" style="2" customWidth="1"/>
    <col min="10" max="10" width="17" style="2" customWidth="1"/>
    <col min="11" max="11" width="12.44140625" style="2" bestFit="1" customWidth="1"/>
    <col min="12" max="12" width="9.5546875" style="2" bestFit="1" customWidth="1"/>
    <col min="13" max="13" width="13.109375" style="2" bestFit="1" customWidth="1"/>
    <col min="14" max="14" width="14" style="2" bestFit="1" customWidth="1"/>
    <col min="15" max="15" width="16.44140625" style="2" bestFit="1" customWidth="1"/>
    <col min="16" max="16" width="21" style="2" bestFit="1" customWidth="1"/>
    <col min="17" max="17" width="8.44140625" style="2" bestFit="1" customWidth="1"/>
    <col min="18" max="18" width="7.44140625" style="2" bestFit="1" customWidth="1"/>
    <col min="19" max="19" width="19.109375" style="2" bestFit="1" customWidth="1"/>
    <col min="20" max="20" width="19.33203125" style="2" bestFit="1" customWidth="1"/>
    <col min="21" max="21" width="17.88671875" style="2" bestFit="1" customWidth="1"/>
    <col min="22" max="16384" width="8.88671875" style="2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45597</v>
      </c>
      <c r="B2" s="2" t="s">
        <v>21</v>
      </c>
      <c r="C2" s="2" t="s">
        <v>22</v>
      </c>
      <c r="D2" s="2" t="s">
        <v>23</v>
      </c>
      <c r="E2" s="2" t="str">
        <f>TRIM(Table2[[#This Row],[SKU_CODE]])</f>
        <v>BEC-OTH-001</v>
      </c>
      <c r="F2" s="2">
        <v>68</v>
      </c>
      <c r="G2" s="2">
        <v>10132</v>
      </c>
      <c r="H2" s="2">
        <v>827.32</v>
      </c>
      <c r="I2" s="2">
        <v>0</v>
      </c>
      <c r="J2" s="2">
        <v>1</v>
      </c>
      <c r="K2" s="2" t="str">
        <f>_xlfn.XLOOKUP(E2,[1]SKU_Master!A:A,[1]SKU_Master!C:C,"NOT FOUND")</f>
        <v>Others</v>
      </c>
      <c r="L2" s="2">
        <f>_xlfn.XLOOKUP(Table2[[#This Row],[SKU_CODE_CLEAN]],[1]SKU_Master!A:A,[1]SKU_Master!E:E,"Not Found")</f>
        <v>149</v>
      </c>
      <c r="M2" s="2">
        <f>_xlfn.XLOOKUP(E2,[1]SKU_Master!A:A,[1]SKU_Master!F:F,"NOT FOUND")</f>
        <v>72</v>
      </c>
      <c r="N2" s="2" t="str">
        <f>IF(ISNUMBER(_xlfn.XMATCH(E2,[1]SKU_Master!A:A)),"MATCH","NOT FOUND")</f>
        <v>MATCH</v>
      </c>
      <c r="O2" s="2">
        <f>Table2[[#This Row],[GROSS_REVENUE]]-Table2[[#This Row],[DISCOUNT]]</f>
        <v>9304.68</v>
      </c>
      <c r="P2" s="3">
        <f>IFERROR((Table2[[#This Row],[NET_REVENUE]]-(Table2[[#This Row],[UNITS_SOLD]]*Table2[[#This Row],[UNIT_COGS]]))/Table2[[#This Row],[NET_REVENUE]],0)</f>
        <v>0.47381317788467742</v>
      </c>
      <c r="Q2" s="4">
        <f>IFERROR(Table2[[#This Row],[GROSS_REVENUE]]/Table2[[#This Row],[AD_SPEND]],0)</f>
        <v>0</v>
      </c>
      <c r="R2" s="2">
        <f>IFERROR((Table2[[#This Row],[NET_REVENUE]]-(Table2[[#This Row],[UNITS_SOLD]]*Table2[[#This Row],[UNIT_COGS]])-Table2[[#This Row],[AD_SPEND]]),0)</f>
        <v>4408.68</v>
      </c>
      <c r="S2" s="3">
        <f>IFERROR(Table2[[#This Row],[RETURNS_UNITS]]/Table2[[#This Row],[UNITS_SOLD]],0)</f>
        <v>1.4705882352941176E-2</v>
      </c>
      <c r="T2" s="2" t="str">
        <f>TRIM(CLEAN(Table2[[#This Row],[CHANNEL]]))</f>
        <v>Flipkart</v>
      </c>
      <c r="U2" s="1">
        <f>IF(AND(MONTH(A2)=1,DAY(A2)&gt;1),DATE(YEAR(A2),DAY(A2),1),A2)</f>
        <v>45597</v>
      </c>
    </row>
    <row r="3" spans="1:21" x14ac:dyDescent="0.3">
      <c r="A3" s="1">
        <v>45536</v>
      </c>
      <c r="B3" s="2" t="s">
        <v>24</v>
      </c>
      <c r="C3" s="2" t="s">
        <v>25</v>
      </c>
      <c r="D3" s="2" t="s">
        <v>26</v>
      </c>
      <c r="E3" s="2" t="str">
        <f>TRIM(Table2[[#This Row],[SKU_CODE]])</f>
        <v>BEC-TIS-002</v>
      </c>
      <c r="F3" s="2">
        <v>128</v>
      </c>
      <c r="G3" s="2">
        <v>23040</v>
      </c>
      <c r="H3" s="2">
        <v>1115.67</v>
      </c>
      <c r="I3" s="2">
        <v>0</v>
      </c>
      <c r="J3" s="2">
        <v>12</v>
      </c>
      <c r="K3" s="2" t="str">
        <f>_xlfn.XLOOKUP(E3,[1]SKU_Master!A:A,[1]SKU_Master!C:C,"NOT FOUND")</f>
        <v>Tissues</v>
      </c>
      <c r="L3" s="2">
        <f>_xlfn.XLOOKUP(Table2[[#This Row],[SKU_CODE_CLEAN]],[1]SKU_Master!A:A,[1]SKU_Master!E:E,"Not Found")</f>
        <v>180</v>
      </c>
      <c r="M3" s="2">
        <f>_xlfn.XLOOKUP(E3,[1]SKU_Master!A:A,[1]SKU_Master!F:F,"NOT FOUND")</f>
        <v>95</v>
      </c>
      <c r="N3" s="2" t="str">
        <f>IF(ISNUMBER(_xlfn.XMATCH(E3,[1]SKU_Master!A:A)),"MATCH","NOT FOUND")</f>
        <v>MATCH</v>
      </c>
      <c r="O3" s="2">
        <f>Table2[[#This Row],[GROSS_REVENUE]]-Table2[[#This Row],[DISCOUNT]]</f>
        <v>21924.33</v>
      </c>
      <c r="P3" s="3">
        <f>IFERROR((Table2[[#This Row],[NET_REVENUE]]-(Table2[[#This Row],[UNITS_SOLD]]*Table2[[#This Row],[UNIT_COGS]]))/Table2[[#This Row],[NET_REVENUE]],0)</f>
        <v>0.44536503510027448</v>
      </c>
      <c r="Q3" s="4">
        <f>IFERROR(Table2[[#This Row],[GROSS_REVENUE]]/Table2[[#This Row],[AD_SPEND]],0)</f>
        <v>0</v>
      </c>
      <c r="R3" s="2">
        <f>IFERROR((Table2[[#This Row],[NET_REVENUE]]-(Table2[[#This Row],[UNITS_SOLD]]*Table2[[#This Row],[UNIT_COGS]])-Table2[[#This Row],[AD_SPEND]]),0)</f>
        <v>9764.3300000000017</v>
      </c>
      <c r="S3" s="3">
        <f>IFERROR(Table2[[#This Row],[RETURNS_UNITS]]/Table2[[#This Row],[UNITS_SOLD]],0)</f>
        <v>9.375E-2</v>
      </c>
      <c r="T3" s="2" t="str">
        <f>TRIM(CLEAN(Table2[[#This Row],[CHANNEL]]))</f>
        <v>D2C</v>
      </c>
      <c r="U3" s="1">
        <f t="shared" ref="U3:U66" si="0">IF(AND(MONTH(A3)=1,DAY(A3)&gt;1),DATE(YEAR(A3),DAY(A3),1),A3)</f>
        <v>45536</v>
      </c>
    </row>
    <row r="4" spans="1:21" x14ac:dyDescent="0.3">
      <c r="A4" s="1">
        <v>45383</v>
      </c>
      <c r="B4" s="2" t="s">
        <v>27</v>
      </c>
      <c r="C4" s="2" t="s">
        <v>28</v>
      </c>
      <c r="D4" s="2" t="s">
        <v>29</v>
      </c>
      <c r="E4" s="2" t="str">
        <f>TRIM(Table2[[#This Row],[SKU_CODE]])</f>
        <v>BEC-CLN-004</v>
      </c>
      <c r="F4" s="2">
        <v>268</v>
      </c>
      <c r="G4" s="2">
        <v>26532</v>
      </c>
      <c r="H4" s="2">
        <v>2863.67</v>
      </c>
      <c r="I4" s="2">
        <v>0</v>
      </c>
      <c r="J4" s="2">
        <v>12</v>
      </c>
      <c r="K4" s="2" t="str">
        <f>_xlfn.XLOOKUP(E4,[1]SKU_Master!A:A,[1]SKU_Master!C:C,"NOT FOUND")</f>
        <v>Cleaners</v>
      </c>
      <c r="L4" s="2">
        <f>_xlfn.XLOOKUP(Table2[[#This Row],[SKU_CODE_CLEAN]],[1]SKU_Master!A:A,[1]SKU_Master!E:E,"Not Found")</f>
        <v>99</v>
      </c>
      <c r="M4" s="2">
        <f>_xlfn.XLOOKUP(E4,[1]SKU_Master!A:A,[1]SKU_Master!F:F,"NOT FOUND")</f>
        <v>44</v>
      </c>
      <c r="N4" s="2" t="str">
        <f>IF(ISNUMBER(_xlfn.XMATCH(E4,[1]SKU_Master!A:A)),"MATCH","NOT FOUND")</f>
        <v>MATCH</v>
      </c>
      <c r="O4" s="2">
        <f>Table2[[#This Row],[GROSS_REVENUE]]-Table2[[#This Row],[DISCOUNT]]</f>
        <v>23668.33</v>
      </c>
      <c r="P4" s="3">
        <f>IFERROR((Table2[[#This Row],[NET_REVENUE]]-(Table2[[#This Row],[UNITS_SOLD]]*Table2[[#This Row],[UNIT_COGS]]))/Table2[[#This Row],[NET_REVENUE]],0)</f>
        <v>0.5017814945118646</v>
      </c>
      <c r="Q4" s="4">
        <f>IFERROR(Table2[[#This Row],[GROSS_REVENUE]]/Table2[[#This Row],[AD_SPEND]],0)</f>
        <v>0</v>
      </c>
      <c r="R4" s="2">
        <f>IFERROR((Table2[[#This Row],[NET_REVENUE]]-(Table2[[#This Row],[UNITS_SOLD]]*Table2[[#This Row],[UNIT_COGS]])-Table2[[#This Row],[AD_SPEND]]),0)</f>
        <v>11876.330000000002</v>
      </c>
      <c r="S4" s="3">
        <f>IFERROR(Table2[[#This Row],[RETURNS_UNITS]]/Table2[[#This Row],[UNITS_SOLD]],0)</f>
        <v>4.4776119402985072E-2</v>
      </c>
      <c r="T4" s="2" t="str">
        <f>TRIM(CLEAN(Table2[[#This Row],[CHANNEL]]))</f>
        <v>Zepto</v>
      </c>
      <c r="U4" s="1">
        <f t="shared" si="0"/>
        <v>45383</v>
      </c>
    </row>
    <row r="5" spans="1:21" x14ac:dyDescent="0.3">
      <c r="A5" s="1">
        <v>45689</v>
      </c>
      <c r="B5" s="2" t="s">
        <v>24</v>
      </c>
      <c r="C5" s="2" t="s">
        <v>28</v>
      </c>
      <c r="D5" s="2" t="s">
        <v>30</v>
      </c>
      <c r="E5" s="2" t="str">
        <f>TRIM(Table2[[#This Row],[SKU_CODE]])</f>
        <v>BEC-TIS-002</v>
      </c>
      <c r="F5" s="2">
        <v>125</v>
      </c>
      <c r="G5" s="2">
        <v>22500</v>
      </c>
      <c r="H5" s="2">
        <v>3142.13</v>
      </c>
      <c r="I5" s="2">
        <v>0</v>
      </c>
      <c r="J5" s="2">
        <v>20</v>
      </c>
      <c r="K5" s="2" t="str">
        <f>_xlfn.XLOOKUP(E5,[1]SKU_Master!A:A,[1]SKU_Master!C:C,"NOT FOUND")</f>
        <v>Tissues</v>
      </c>
      <c r="L5" s="2">
        <f>_xlfn.XLOOKUP(Table2[[#This Row],[SKU_CODE_CLEAN]],[1]SKU_Master!A:A,[1]SKU_Master!E:E,"Not Found")</f>
        <v>180</v>
      </c>
      <c r="M5" s="2">
        <f>_xlfn.XLOOKUP(E5,[1]SKU_Master!A:A,[1]SKU_Master!F:F,"NOT FOUND")</f>
        <v>95</v>
      </c>
      <c r="N5" s="2" t="str">
        <f>IF(ISNUMBER(_xlfn.XMATCH(E5,[1]SKU_Master!A:A)),"MATCH","NOT FOUND")</f>
        <v>MATCH</v>
      </c>
      <c r="O5" s="2">
        <f>Table2[[#This Row],[GROSS_REVENUE]]-Table2[[#This Row],[DISCOUNT]]</f>
        <v>19357.87</v>
      </c>
      <c r="P5" s="3">
        <f>IFERROR((Table2[[#This Row],[NET_REVENUE]]-(Table2[[#This Row],[UNITS_SOLD]]*Table2[[#This Row],[UNIT_COGS]]))/Table2[[#This Row],[NET_REVENUE]],0)</f>
        <v>0.38655440913695566</v>
      </c>
      <c r="Q5" s="4">
        <f>IFERROR(Table2[[#This Row],[GROSS_REVENUE]]/Table2[[#This Row],[AD_SPEND]],0)</f>
        <v>0</v>
      </c>
      <c r="R5" s="2">
        <f>IFERROR((Table2[[#This Row],[NET_REVENUE]]-(Table2[[#This Row],[UNITS_SOLD]]*Table2[[#This Row],[UNIT_COGS]])-Table2[[#This Row],[AD_SPEND]]),0)</f>
        <v>7482.869999999999</v>
      </c>
      <c r="S5" s="3">
        <f>IFERROR(Table2[[#This Row],[RETURNS_UNITS]]/Table2[[#This Row],[UNITS_SOLD]],0)</f>
        <v>0.16</v>
      </c>
      <c r="T5" s="2" t="str">
        <f>TRIM(CLEAN(Table2[[#This Row],[CHANNEL]]))</f>
        <v>D2C</v>
      </c>
      <c r="U5" s="1">
        <f t="shared" si="0"/>
        <v>45689</v>
      </c>
    </row>
    <row r="6" spans="1:21" x14ac:dyDescent="0.3">
      <c r="A6" s="1">
        <v>45505</v>
      </c>
      <c r="B6" s="2" t="s">
        <v>21</v>
      </c>
      <c r="C6" s="2" t="s">
        <v>28</v>
      </c>
      <c r="D6" s="2" t="s">
        <v>29</v>
      </c>
      <c r="E6" s="2" t="str">
        <f>TRIM(Table2[[#This Row],[SKU_CODE]])</f>
        <v>BEC-CLN-004</v>
      </c>
      <c r="F6" s="2">
        <v>154</v>
      </c>
      <c r="G6" s="2">
        <v>15246</v>
      </c>
      <c r="H6" s="2">
        <v>3190.62</v>
      </c>
      <c r="I6" s="2">
        <v>0</v>
      </c>
      <c r="J6" s="2">
        <v>7</v>
      </c>
      <c r="K6" s="2" t="str">
        <f>_xlfn.XLOOKUP(E6,[1]SKU_Master!A:A,[1]SKU_Master!C:C,"NOT FOUND")</f>
        <v>Cleaners</v>
      </c>
      <c r="L6" s="2">
        <f>_xlfn.XLOOKUP(Table2[[#This Row],[SKU_CODE_CLEAN]],[1]SKU_Master!A:A,[1]SKU_Master!E:E,"Not Found")</f>
        <v>99</v>
      </c>
      <c r="M6" s="2">
        <f>_xlfn.XLOOKUP(E6,[1]SKU_Master!A:A,[1]SKU_Master!F:F,"NOT FOUND")</f>
        <v>44</v>
      </c>
      <c r="N6" s="2" t="str">
        <f>IF(ISNUMBER(_xlfn.XMATCH(E6,[1]SKU_Master!A:A)),"MATCH","NOT FOUND")</f>
        <v>MATCH</v>
      </c>
      <c r="O6" s="2">
        <f>Table2[[#This Row],[GROSS_REVENUE]]-Table2[[#This Row],[DISCOUNT]]</f>
        <v>12055.380000000001</v>
      </c>
      <c r="P6" s="3">
        <f>IFERROR((Table2[[#This Row],[NET_REVENUE]]-(Table2[[#This Row],[UNITS_SOLD]]*Table2[[#This Row],[UNIT_COGS]]))/Table2[[#This Row],[NET_REVENUE]],0)</f>
        <v>0.43792729884914455</v>
      </c>
      <c r="Q6" s="4">
        <f>IFERROR(Table2[[#This Row],[GROSS_REVENUE]]/Table2[[#This Row],[AD_SPEND]],0)</f>
        <v>0</v>
      </c>
      <c r="R6" s="2">
        <f>IFERROR((Table2[[#This Row],[NET_REVENUE]]-(Table2[[#This Row],[UNITS_SOLD]]*Table2[[#This Row],[UNIT_COGS]])-Table2[[#This Row],[AD_SPEND]]),0)</f>
        <v>5279.380000000001</v>
      </c>
      <c r="S6" s="3">
        <f>IFERROR(Table2[[#This Row],[RETURNS_UNITS]]/Table2[[#This Row],[UNITS_SOLD]],0)</f>
        <v>4.5454545454545456E-2</v>
      </c>
      <c r="T6" s="2" t="str">
        <f>TRIM(CLEAN(Table2[[#This Row],[CHANNEL]]))</f>
        <v>Flipkart</v>
      </c>
      <c r="U6" s="1">
        <f t="shared" si="0"/>
        <v>45505</v>
      </c>
    </row>
    <row r="7" spans="1:21" x14ac:dyDescent="0.3">
      <c r="A7" s="1">
        <v>45566</v>
      </c>
      <c r="B7" s="2" t="s">
        <v>21</v>
      </c>
      <c r="C7" s="2" t="s">
        <v>28</v>
      </c>
      <c r="D7" s="2" t="s">
        <v>31</v>
      </c>
      <c r="E7" s="2" t="str">
        <f>TRIM(Table2[[#This Row],[SKU_CODE]])</f>
        <v>BEC-GB-002</v>
      </c>
      <c r="F7" s="2">
        <v>88</v>
      </c>
      <c r="G7" s="2">
        <v>15752</v>
      </c>
      <c r="H7" s="2">
        <v>3438.63</v>
      </c>
      <c r="I7" s="2">
        <v>0</v>
      </c>
      <c r="J7" s="2">
        <v>2</v>
      </c>
      <c r="K7" s="2" t="str">
        <f>_xlfn.XLOOKUP(E7,[1]SKU_Master!A:A,[1]SKU_Master!C:C,"NOT FOUND")</f>
        <v>Garbage Bags</v>
      </c>
      <c r="L7" s="2">
        <f>_xlfn.XLOOKUP(Table2[[#This Row],[SKU_CODE_CLEAN]],[1]SKU_Master!A:A,[1]SKU_Master!E:E,"Not Found")</f>
        <v>179</v>
      </c>
      <c r="M7" s="2">
        <f>_xlfn.XLOOKUP(E7,[1]SKU_Master!A:A,[1]SKU_Master!F:F,"NOT FOUND")</f>
        <v>86</v>
      </c>
      <c r="N7" s="2" t="str">
        <f>IF(ISNUMBER(_xlfn.XMATCH(E7,[1]SKU_Master!A:A)),"MATCH","NOT FOUND")</f>
        <v>MATCH</v>
      </c>
      <c r="O7" s="2">
        <f>Table2[[#This Row],[GROSS_REVENUE]]-Table2[[#This Row],[DISCOUNT]]</f>
        <v>12313.369999999999</v>
      </c>
      <c r="P7" s="3">
        <f>IFERROR((Table2[[#This Row],[NET_REVENUE]]-(Table2[[#This Row],[UNITS_SOLD]]*Table2[[#This Row],[UNIT_COGS]]))/Table2[[#This Row],[NET_REVENUE]],0)</f>
        <v>0.38538353026019678</v>
      </c>
      <c r="Q7" s="4">
        <f>IFERROR(Table2[[#This Row],[GROSS_REVENUE]]/Table2[[#This Row],[AD_SPEND]],0)</f>
        <v>0</v>
      </c>
      <c r="R7" s="2">
        <f>IFERROR((Table2[[#This Row],[NET_REVENUE]]-(Table2[[#This Row],[UNITS_SOLD]]*Table2[[#This Row],[UNIT_COGS]])-Table2[[#This Row],[AD_SPEND]]),0)</f>
        <v>4745.369999999999</v>
      </c>
      <c r="S7" s="3">
        <f>IFERROR(Table2[[#This Row],[RETURNS_UNITS]]/Table2[[#This Row],[UNITS_SOLD]],0)</f>
        <v>2.2727272727272728E-2</v>
      </c>
      <c r="T7" s="2" t="str">
        <f>TRIM(CLEAN(Table2[[#This Row],[CHANNEL]]))</f>
        <v>Flipkart</v>
      </c>
      <c r="U7" s="1">
        <f t="shared" si="0"/>
        <v>45566</v>
      </c>
    </row>
    <row r="8" spans="1:21" x14ac:dyDescent="0.3">
      <c r="A8" s="1">
        <v>45597</v>
      </c>
      <c r="B8" s="2" t="s">
        <v>27</v>
      </c>
      <c r="C8" s="2" t="s">
        <v>28</v>
      </c>
      <c r="D8" s="2" t="s">
        <v>32</v>
      </c>
      <c r="E8" s="2" t="str">
        <f>TRIM(Table2[[#This Row],[SKU_CODE]])</f>
        <v>BEC-BW-001</v>
      </c>
      <c r="F8" s="2">
        <v>81</v>
      </c>
      <c r="G8" s="2">
        <v>17820</v>
      </c>
      <c r="H8" s="2">
        <v>3543.78</v>
      </c>
      <c r="I8" s="2">
        <v>0</v>
      </c>
      <c r="J8" s="2">
        <v>2</v>
      </c>
      <c r="K8" s="2" t="str">
        <f>_xlfn.XLOOKUP(E8,[1]SKU_Master!A:A,[1]SKU_Master!C:C,"NOT FOUND")</f>
        <v>Bake &amp; Wrap</v>
      </c>
      <c r="L8" s="2">
        <f>_xlfn.XLOOKUP(Table2[[#This Row],[SKU_CODE_CLEAN]],[1]SKU_Master!A:A,[1]SKU_Master!E:E,"Not Found")</f>
        <v>220</v>
      </c>
      <c r="M8" s="2">
        <f>_xlfn.XLOOKUP(E8,[1]SKU_Master!A:A,[1]SKU_Master!F:F,"NOT FOUND")</f>
        <v>118</v>
      </c>
      <c r="N8" s="2" t="str">
        <f>IF(ISNUMBER(_xlfn.XMATCH(E8,[1]SKU_Master!A:A)),"MATCH","NOT FOUND")</f>
        <v>MATCH</v>
      </c>
      <c r="O8" s="2">
        <f>Table2[[#This Row],[GROSS_REVENUE]]-Table2[[#This Row],[DISCOUNT]]</f>
        <v>14276.22</v>
      </c>
      <c r="P8" s="3">
        <f>IFERROR((Table2[[#This Row],[NET_REVENUE]]-(Table2[[#This Row],[UNITS_SOLD]]*Table2[[#This Row],[UNIT_COGS]]))/Table2[[#This Row],[NET_REVENUE]],0)</f>
        <v>0.33049504700824167</v>
      </c>
      <c r="Q8" s="4">
        <f>IFERROR(Table2[[#This Row],[GROSS_REVENUE]]/Table2[[#This Row],[AD_SPEND]],0)</f>
        <v>0</v>
      </c>
      <c r="R8" s="2">
        <f>IFERROR((Table2[[#This Row],[NET_REVENUE]]-(Table2[[#This Row],[UNITS_SOLD]]*Table2[[#This Row],[UNIT_COGS]])-Table2[[#This Row],[AD_SPEND]]),0)</f>
        <v>4718.2199999999993</v>
      </c>
      <c r="S8" s="3">
        <f>IFERROR(Table2[[#This Row],[RETURNS_UNITS]]/Table2[[#This Row],[UNITS_SOLD]],0)</f>
        <v>2.4691358024691357E-2</v>
      </c>
      <c r="T8" s="2" t="str">
        <f>TRIM(CLEAN(Table2[[#This Row],[CHANNEL]]))</f>
        <v>Zepto</v>
      </c>
      <c r="U8" s="1">
        <f t="shared" si="0"/>
        <v>45597</v>
      </c>
    </row>
    <row r="9" spans="1:21" x14ac:dyDescent="0.3">
      <c r="A9" s="1">
        <v>45717</v>
      </c>
      <c r="B9" s="2" t="s">
        <v>33</v>
      </c>
      <c r="C9" s="2" t="s">
        <v>25</v>
      </c>
      <c r="D9" s="2" t="s">
        <v>29</v>
      </c>
      <c r="E9" s="2" t="str">
        <f>TRIM(Table2[[#This Row],[SKU_CODE]])</f>
        <v>BEC-CLN-004</v>
      </c>
      <c r="F9" s="2">
        <v>269</v>
      </c>
      <c r="G9" s="2">
        <v>26631</v>
      </c>
      <c r="H9" s="2">
        <v>3808.56</v>
      </c>
      <c r="I9" s="2">
        <v>0</v>
      </c>
      <c r="J9" s="2">
        <v>16</v>
      </c>
      <c r="K9" s="2" t="str">
        <f>_xlfn.XLOOKUP(E9,[1]SKU_Master!A:A,[1]SKU_Master!C:C,"NOT FOUND")</f>
        <v>Cleaners</v>
      </c>
      <c r="L9" s="2">
        <f>_xlfn.XLOOKUP(Table2[[#This Row],[SKU_CODE_CLEAN]],[1]SKU_Master!A:A,[1]SKU_Master!E:E,"Not Found")</f>
        <v>99</v>
      </c>
      <c r="M9" s="2">
        <f>_xlfn.XLOOKUP(E9,[1]SKU_Master!A:A,[1]SKU_Master!F:F,"NOT FOUND")</f>
        <v>44</v>
      </c>
      <c r="N9" s="2" t="str">
        <f>IF(ISNUMBER(_xlfn.XMATCH(E9,[1]SKU_Master!A:A)),"MATCH","NOT FOUND")</f>
        <v>MATCH</v>
      </c>
      <c r="O9" s="2">
        <f>Table2[[#This Row],[GROSS_REVENUE]]-Table2[[#This Row],[DISCOUNT]]</f>
        <v>22822.44</v>
      </c>
      <c r="P9" s="3">
        <f>IFERROR((Table2[[#This Row],[NET_REVENUE]]-(Table2[[#This Row],[UNITS_SOLD]]*Table2[[#This Row],[UNIT_COGS]]))/Table2[[#This Row],[NET_REVENUE]],0)</f>
        <v>0.48138761674912933</v>
      </c>
      <c r="Q9" s="4">
        <f>IFERROR(Table2[[#This Row],[GROSS_REVENUE]]/Table2[[#This Row],[AD_SPEND]],0)</f>
        <v>0</v>
      </c>
      <c r="R9" s="2">
        <f>IFERROR((Table2[[#This Row],[NET_REVENUE]]-(Table2[[#This Row],[UNITS_SOLD]]*Table2[[#This Row],[UNIT_COGS]])-Table2[[#This Row],[AD_SPEND]]),0)</f>
        <v>10986.439999999999</v>
      </c>
      <c r="S9" s="3">
        <f>IFERROR(Table2[[#This Row],[RETURNS_UNITS]]/Table2[[#This Row],[UNITS_SOLD]],0)</f>
        <v>5.9479553903345722E-2</v>
      </c>
      <c r="T9" s="2" t="str">
        <f>TRIM(CLEAN(Table2[[#This Row],[CHANNEL]]))</f>
        <v>Swiggy Instamart</v>
      </c>
      <c r="U9" s="1">
        <f t="shared" si="0"/>
        <v>45717</v>
      </c>
    </row>
    <row r="10" spans="1:21" x14ac:dyDescent="0.3">
      <c r="A10" s="1">
        <v>45627</v>
      </c>
      <c r="B10" s="2" t="s">
        <v>34</v>
      </c>
      <c r="C10" s="2" t="s">
        <v>28</v>
      </c>
      <c r="D10" s="2" t="s">
        <v>35</v>
      </c>
      <c r="E10" s="2" t="str">
        <f>TRIM(Table2[[#This Row],[SKU_CODE]])</f>
        <v>BEC-CMB-001</v>
      </c>
      <c r="F10" s="2">
        <v>29</v>
      </c>
      <c r="G10" s="2">
        <v>20271</v>
      </c>
      <c r="H10" s="2">
        <v>4072.49</v>
      </c>
      <c r="I10" s="2">
        <v>0</v>
      </c>
      <c r="J10" s="2">
        <v>0</v>
      </c>
      <c r="K10" s="2" t="str">
        <f>_xlfn.XLOOKUP(E10,[1]SKU_Master!A:A,[1]SKU_Master!C:C,"NOT FOUND")</f>
        <v>Others</v>
      </c>
      <c r="L10" s="2">
        <f>_xlfn.XLOOKUP(Table2[[#This Row],[SKU_CODE_CLEAN]],[1]SKU_Master!A:A,[1]SKU_Master!E:E,"Not Found")</f>
        <v>699</v>
      </c>
      <c r="M10" s="2">
        <f>_xlfn.XLOOKUP(E10,[1]SKU_Master!A:A,[1]SKU_Master!F:F,"NOT FOUND")</f>
        <v>330</v>
      </c>
      <c r="N10" s="2" t="str">
        <f>IF(ISNUMBER(_xlfn.XMATCH(E10,[1]SKU_Master!A:A)),"MATCH","NOT FOUND")</f>
        <v>MATCH</v>
      </c>
      <c r="O10" s="2">
        <f>Table2[[#This Row],[GROSS_REVENUE]]-Table2[[#This Row],[DISCOUNT]]</f>
        <v>16198.51</v>
      </c>
      <c r="P10" s="3">
        <f>IFERROR((Table2[[#This Row],[NET_REVENUE]]-(Table2[[#This Row],[UNITS_SOLD]]*Table2[[#This Row],[UNIT_COGS]]))/Table2[[#This Row],[NET_REVENUE]],0)</f>
        <v>0.40920492069949643</v>
      </c>
      <c r="Q10" s="4">
        <f>IFERROR(Table2[[#This Row],[GROSS_REVENUE]]/Table2[[#This Row],[AD_SPEND]],0)</f>
        <v>0</v>
      </c>
      <c r="R10" s="2">
        <f>IFERROR((Table2[[#This Row],[NET_REVENUE]]-(Table2[[#This Row],[UNITS_SOLD]]*Table2[[#This Row],[UNIT_COGS]])-Table2[[#This Row],[AD_SPEND]]),0)</f>
        <v>6628.51</v>
      </c>
      <c r="S10" s="3">
        <f>IFERROR(Table2[[#This Row],[RETURNS_UNITS]]/Table2[[#This Row],[UNITS_SOLD]],0)</f>
        <v>0</v>
      </c>
      <c r="T10" s="2" t="str">
        <f>TRIM(CLEAN(Table2[[#This Row],[CHANNEL]]))</f>
        <v>Zepto</v>
      </c>
      <c r="U10" s="1">
        <f t="shared" si="0"/>
        <v>45627</v>
      </c>
    </row>
    <row r="11" spans="1:21" x14ac:dyDescent="0.3">
      <c r="A11" s="1">
        <v>45383</v>
      </c>
      <c r="B11" s="2" t="s">
        <v>33</v>
      </c>
      <c r="C11" s="2" t="s">
        <v>22</v>
      </c>
      <c r="D11" s="2" t="s">
        <v>36</v>
      </c>
      <c r="E11" s="2" t="str">
        <f>TRIM(Table2[[#This Row],[SKU_CODE]])</f>
        <v>BEC-CLN-003</v>
      </c>
      <c r="F11" s="2">
        <v>257</v>
      </c>
      <c r="G11" s="2">
        <v>76843</v>
      </c>
      <c r="H11" s="2">
        <v>4273.78</v>
      </c>
      <c r="I11" s="2">
        <v>0</v>
      </c>
      <c r="J11" s="2">
        <v>5</v>
      </c>
      <c r="K11" s="2" t="str">
        <f>_xlfn.XLOOKUP(E11,[1]SKU_Master!A:A,[1]SKU_Master!C:C,"NOT FOUND")</f>
        <v>Cleaners</v>
      </c>
      <c r="L11" s="2">
        <f>_xlfn.XLOOKUP(Table2[[#This Row],[SKU_CODE_CLEAN]],[1]SKU_Master!A:A,[1]SKU_Master!E:E,"Not Found")</f>
        <v>299</v>
      </c>
      <c r="M11" s="2">
        <f>_xlfn.XLOOKUP(E11,[1]SKU_Master!A:A,[1]SKU_Master!F:F,"NOT FOUND")</f>
        <v>150</v>
      </c>
      <c r="N11" s="2" t="str">
        <f>IF(ISNUMBER(_xlfn.XMATCH(E11,[1]SKU_Master!A:A)),"MATCH","NOT FOUND")</f>
        <v>MATCH</v>
      </c>
      <c r="O11" s="2">
        <f>Table2[[#This Row],[GROSS_REVENUE]]-Table2[[#This Row],[DISCOUNT]]</f>
        <v>72569.22</v>
      </c>
      <c r="P11" s="3">
        <f>IFERROR((Table2[[#This Row],[NET_REVENUE]]-(Table2[[#This Row],[UNITS_SOLD]]*Table2[[#This Row],[UNIT_COGS]]))/Table2[[#This Row],[NET_REVENUE]],0)</f>
        <v>0.46878304603521992</v>
      </c>
      <c r="Q11" s="4">
        <f>IFERROR(Table2[[#This Row],[GROSS_REVENUE]]/Table2[[#This Row],[AD_SPEND]],0)</f>
        <v>0</v>
      </c>
      <c r="R11" s="2">
        <f>IFERROR((Table2[[#This Row],[NET_REVENUE]]-(Table2[[#This Row],[UNITS_SOLD]]*Table2[[#This Row],[UNIT_COGS]])-Table2[[#This Row],[AD_SPEND]]),0)</f>
        <v>34019.22</v>
      </c>
      <c r="S11" s="3">
        <f>IFERROR(Table2[[#This Row],[RETURNS_UNITS]]/Table2[[#This Row],[UNITS_SOLD]],0)</f>
        <v>1.9455252918287938E-2</v>
      </c>
      <c r="T11" s="2" t="str">
        <f>TRIM(CLEAN(Table2[[#This Row],[CHANNEL]]))</f>
        <v>Swiggy Instamart</v>
      </c>
      <c r="U11" s="1">
        <f t="shared" si="0"/>
        <v>45383</v>
      </c>
    </row>
    <row r="12" spans="1:21" x14ac:dyDescent="0.3">
      <c r="A12" s="1">
        <v>45352</v>
      </c>
      <c r="B12" s="2" t="s">
        <v>37</v>
      </c>
      <c r="C12" s="2" t="s">
        <v>22</v>
      </c>
      <c r="D12" s="2" t="s">
        <v>38</v>
      </c>
      <c r="E12" s="2" t="str">
        <f>TRIM(Table2[[#This Row],[SKU_CODE]])</f>
        <v>BEC-CLN-002</v>
      </c>
      <c r="F12" s="2">
        <v>411</v>
      </c>
      <c r="G12" s="2">
        <v>76035</v>
      </c>
      <c r="H12" s="2">
        <v>4591.03</v>
      </c>
      <c r="I12" s="2">
        <v>0</v>
      </c>
      <c r="J12" s="2">
        <v>11</v>
      </c>
      <c r="K12" s="2" t="str">
        <f>_xlfn.XLOOKUP(E12,[1]SKU_Master!A:A,[1]SKU_Master!C:C,"NOT FOUND")</f>
        <v>Cleaners</v>
      </c>
      <c r="L12" s="2">
        <f>_xlfn.XLOOKUP(Table2[[#This Row],[SKU_CODE_CLEAN]],[1]SKU_Master!A:A,[1]SKU_Master!E:E,"Not Found")</f>
        <v>185</v>
      </c>
      <c r="M12" s="2">
        <f>_xlfn.XLOOKUP(E12,[1]SKU_Master!A:A,[1]SKU_Master!F:F,"NOT FOUND")</f>
        <v>88</v>
      </c>
      <c r="N12" s="2" t="str">
        <f>IF(ISNUMBER(_xlfn.XMATCH(E12,[1]SKU_Master!A:A)),"MATCH","NOT FOUND")</f>
        <v>MATCH</v>
      </c>
      <c r="O12" s="2">
        <f>Table2[[#This Row],[GROSS_REVENUE]]-Table2[[#This Row],[DISCOUNT]]</f>
        <v>71443.97</v>
      </c>
      <c r="P12" s="3">
        <f>IFERROR((Table2[[#This Row],[NET_REVENUE]]-(Table2[[#This Row],[UNITS_SOLD]]*Table2[[#This Row],[UNIT_COGS]]))/Table2[[#This Row],[NET_REVENUE]],0)</f>
        <v>0.49375713583665637</v>
      </c>
      <c r="Q12" s="4">
        <f>IFERROR(Table2[[#This Row],[GROSS_REVENUE]]/Table2[[#This Row],[AD_SPEND]],0)</f>
        <v>0</v>
      </c>
      <c r="R12" s="2">
        <f>IFERROR((Table2[[#This Row],[NET_REVENUE]]-(Table2[[#This Row],[UNITS_SOLD]]*Table2[[#This Row],[UNIT_COGS]])-Table2[[#This Row],[AD_SPEND]]),0)</f>
        <v>35275.97</v>
      </c>
      <c r="S12" s="3">
        <f>IFERROR(Table2[[#This Row],[RETURNS_UNITS]]/Table2[[#This Row],[UNITS_SOLD]],0)</f>
        <v>2.6763990267639901E-2</v>
      </c>
      <c r="T12" s="2" t="str">
        <f>TRIM(CLEAN(Table2[[#This Row],[CHANNEL]]))</f>
        <v>Blinkit</v>
      </c>
      <c r="U12" s="1">
        <f t="shared" si="0"/>
        <v>45352</v>
      </c>
    </row>
    <row r="13" spans="1:21" x14ac:dyDescent="0.3">
      <c r="A13" s="1">
        <v>45566</v>
      </c>
      <c r="B13" s="2" t="s">
        <v>39</v>
      </c>
      <c r="C13" s="2" t="s">
        <v>28</v>
      </c>
      <c r="D13" s="2" t="s">
        <v>32</v>
      </c>
      <c r="E13" s="2" t="str">
        <f>TRIM(Table2[[#This Row],[SKU_CODE]])</f>
        <v>BEC-BW-001</v>
      </c>
      <c r="F13" s="2">
        <v>95</v>
      </c>
      <c r="G13" s="2">
        <v>20900</v>
      </c>
      <c r="H13" s="2">
        <v>5987.8</v>
      </c>
      <c r="I13" s="2">
        <v>0</v>
      </c>
      <c r="J13" s="2">
        <v>4</v>
      </c>
      <c r="K13" s="2" t="str">
        <f>_xlfn.XLOOKUP(E13,[1]SKU_Master!A:A,[1]SKU_Master!C:C,"NOT FOUND")</f>
        <v>Bake &amp; Wrap</v>
      </c>
      <c r="L13" s="2">
        <f>_xlfn.XLOOKUP(Table2[[#This Row],[SKU_CODE_CLEAN]],[1]SKU_Master!A:A,[1]SKU_Master!E:E,"Not Found")</f>
        <v>220</v>
      </c>
      <c r="M13" s="2">
        <f>_xlfn.XLOOKUP(E13,[1]SKU_Master!A:A,[1]SKU_Master!F:F,"NOT FOUND")</f>
        <v>118</v>
      </c>
      <c r="N13" s="2" t="str">
        <f>IF(ISNUMBER(_xlfn.XMATCH(E13,[1]SKU_Master!A:A)),"MATCH","NOT FOUND")</f>
        <v>MATCH</v>
      </c>
      <c r="O13" s="2">
        <f>Table2[[#This Row],[GROSS_REVENUE]]-Table2[[#This Row],[DISCOUNT]]</f>
        <v>14912.2</v>
      </c>
      <c r="P13" s="3">
        <f>IFERROR((Table2[[#This Row],[NET_REVENUE]]-(Table2[[#This Row],[UNITS_SOLD]]*Table2[[#This Row],[UNIT_COGS]]))/Table2[[#This Row],[NET_REVENUE]],0)</f>
        <v>0.24826652003057903</v>
      </c>
      <c r="Q13" s="4">
        <f>IFERROR(Table2[[#This Row],[GROSS_REVENUE]]/Table2[[#This Row],[AD_SPEND]],0)</f>
        <v>0</v>
      </c>
      <c r="R13" s="2">
        <f>IFERROR((Table2[[#This Row],[NET_REVENUE]]-(Table2[[#This Row],[UNITS_SOLD]]*Table2[[#This Row],[UNIT_COGS]])-Table2[[#This Row],[AD_SPEND]]),0)</f>
        <v>3702.2000000000007</v>
      </c>
      <c r="S13" s="3">
        <f>IFERROR(Table2[[#This Row],[RETURNS_UNITS]]/Table2[[#This Row],[UNITS_SOLD]],0)</f>
        <v>4.2105263157894736E-2</v>
      </c>
      <c r="T13" s="2" t="str">
        <f>TRIM(CLEAN(Table2[[#This Row],[CHANNEL]]))</f>
        <v>Amazon</v>
      </c>
      <c r="U13" s="1">
        <f t="shared" si="0"/>
        <v>45566</v>
      </c>
    </row>
    <row r="14" spans="1:21" x14ac:dyDescent="0.3">
      <c r="A14" s="1">
        <v>45566</v>
      </c>
      <c r="B14" s="2" t="s">
        <v>39</v>
      </c>
      <c r="C14" s="2" t="s">
        <v>28</v>
      </c>
      <c r="D14" s="2" t="s">
        <v>40</v>
      </c>
      <c r="E14" s="2" t="str">
        <f>TRIM(Table2[[#This Row],[SKU_CODE]])</f>
        <v>BEC-CLN-099</v>
      </c>
      <c r="F14" s="2">
        <v>95</v>
      </c>
      <c r="G14" s="2">
        <v>20900</v>
      </c>
      <c r="H14" s="2">
        <v>5987.8</v>
      </c>
      <c r="I14" s="2">
        <v>0</v>
      </c>
      <c r="J14" s="2">
        <v>4</v>
      </c>
      <c r="K14" s="2" t="str">
        <f>_xlfn.XLOOKUP(E14,[1]SKU_Master!A:A,[1]SKU_Master!C:C,"NOT FOUND")</f>
        <v>NOT FOUND</v>
      </c>
      <c r="L14" s="2" t="str">
        <f>_xlfn.XLOOKUP(Table2[[#This Row],[SKU_CODE_CLEAN]],[1]SKU_Master!A:A,[1]SKU_Master!E:E,"Not Found")</f>
        <v>Not Found</v>
      </c>
      <c r="M14" s="2" t="str">
        <f>_xlfn.XLOOKUP(E14,[1]SKU_Master!A:A,[1]SKU_Master!F:F,"NOT FOUND")</f>
        <v>NOT FOUND</v>
      </c>
      <c r="N14" s="2" t="str">
        <f>IF(ISNUMBER(_xlfn.XMATCH(E14,[1]SKU_Master!A:A)),"MATCH","NOT FOUND")</f>
        <v>NOT FOUND</v>
      </c>
      <c r="O14" s="2">
        <f>Table2[[#This Row],[GROSS_REVENUE]]-Table2[[#This Row],[DISCOUNT]]</f>
        <v>14912.2</v>
      </c>
      <c r="P14" s="3">
        <f>IFERROR((Table2[[#This Row],[NET_REVENUE]]-(Table2[[#This Row],[UNITS_SOLD]]*Table2[[#This Row],[UNIT_COGS]]))/Table2[[#This Row],[NET_REVENUE]],0)</f>
        <v>0</v>
      </c>
      <c r="Q14" s="4">
        <f>IFERROR(Table2[[#This Row],[GROSS_REVENUE]]/Table2[[#This Row],[AD_SPEND]],0)</f>
        <v>0</v>
      </c>
      <c r="R14" s="2">
        <f>IFERROR((Table2[[#This Row],[NET_REVENUE]]-(Table2[[#This Row],[UNITS_SOLD]]*Table2[[#This Row],[UNIT_COGS]])-Table2[[#This Row],[AD_SPEND]]),0)</f>
        <v>0</v>
      </c>
      <c r="S14" s="3">
        <f>IFERROR(Table2[[#This Row],[RETURNS_UNITS]]/Table2[[#This Row],[UNITS_SOLD]],0)</f>
        <v>4.2105263157894736E-2</v>
      </c>
      <c r="T14" s="2" t="str">
        <f>TRIM(CLEAN(Table2[[#This Row],[CHANNEL]]))</f>
        <v>Amazon</v>
      </c>
      <c r="U14" s="1">
        <f t="shared" si="0"/>
        <v>45566</v>
      </c>
    </row>
    <row r="15" spans="1:21" x14ac:dyDescent="0.3">
      <c r="A15" s="1">
        <v>45778</v>
      </c>
      <c r="B15" s="2" t="s">
        <v>27</v>
      </c>
      <c r="C15" s="2" t="s">
        <v>25</v>
      </c>
      <c r="D15" s="2" t="s">
        <v>35</v>
      </c>
      <c r="E15" s="2" t="str">
        <f>TRIM(Table2[[#This Row],[SKU_CODE]])</f>
        <v>BEC-CMB-001</v>
      </c>
      <c r="F15" s="2">
        <v>58</v>
      </c>
      <c r="G15" s="2">
        <v>40542</v>
      </c>
      <c r="H15" s="2">
        <v>6029.15</v>
      </c>
      <c r="I15" s="2">
        <v>0</v>
      </c>
      <c r="J15" s="2">
        <v>1</v>
      </c>
      <c r="K15" s="2" t="str">
        <f>_xlfn.XLOOKUP(E15,[1]SKU_Master!A:A,[1]SKU_Master!C:C,"NOT FOUND")</f>
        <v>Others</v>
      </c>
      <c r="L15" s="2">
        <f>_xlfn.XLOOKUP(Table2[[#This Row],[SKU_CODE_CLEAN]],[1]SKU_Master!A:A,[1]SKU_Master!E:E,"Not Found")</f>
        <v>699</v>
      </c>
      <c r="M15" s="2">
        <f>_xlfn.XLOOKUP(E15,[1]SKU_Master!A:A,[1]SKU_Master!F:F,"NOT FOUND")</f>
        <v>330</v>
      </c>
      <c r="N15" s="2" t="str">
        <f>IF(ISNUMBER(_xlfn.XMATCH(E15,[1]SKU_Master!A:A)),"MATCH","NOT FOUND")</f>
        <v>MATCH</v>
      </c>
      <c r="O15" s="2">
        <f>Table2[[#This Row],[GROSS_REVENUE]]-Table2[[#This Row],[DISCOUNT]]</f>
        <v>34512.85</v>
      </c>
      <c r="P15" s="3">
        <f>IFERROR((Table2[[#This Row],[NET_REVENUE]]-(Table2[[#This Row],[UNITS_SOLD]]*Table2[[#This Row],[UNIT_COGS]]))/Table2[[#This Row],[NET_REVENUE]],0)</f>
        <v>0.44542395078934366</v>
      </c>
      <c r="Q15" s="4">
        <f>IFERROR(Table2[[#This Row],[GROSS_REVENUE]]/Table2[[#This Row],[AD_SPEND]],0)</f>
        <v>0</v>
      </c>
      <c r="R15" s="2">
        <f>IFERROR((Table2[[#This Row],[NET_REVENUE]]-(Table2[[#This Row],[UNITS_SOLD]]*Table2[[#This Row],[UNIT_COGS]])-Table2[[#This Row],[AD_SPEND]]),0)</f>
        <v>15372.849999999999</v>
      </c>
      <c r="S15" s="3">
        <f>IFERROR(Table2[[#This Row],[RETURNS_UNITS]]/Table2[[#This Row],[UNITS_SOLD]],0)</f>
        <v>1.7241379310344827E-2</v>
      </c>
      <c r="T15" s="2" t="str">
        <f>TRIM(CLEAN(Table2[[#This Row],[CHANNEL]]))</f>
        <v>Zepto</v>
      </c>
      <c r="U15" s="1">
        <f t="shared" si="0"/>
        <v>45778</v>
      </c>
    </row>
    <row r="16" spans="1:21" x14ac:dyDescent="0.3">
      <c r="A16" s="1">
        <v>45627</v>
      </c>
      <c r="B16" s="2" t="s">
        <v>27</v>
      </c>
      <c r="C16" s="2" t="s">
        <v>28</v>
      </c>
      <c r="D16" s="2" t="s">
        <v>41</v>
      </c>
      <c r="E16" s="2" t="str">
        <f>TRIM(Table2[[#This Row],[SKU_CODE]])</f>
        <v>BEC-KT-002</v>
      </c>
      <c r="F16" s="2">
        <v>140</v>
      </c>
      <c r="G16" s="2">
        <v>58800</v>
      </c>
      <c r="H16" s="2">
        <v>6193.28</v>
      </c>
      <c r="I16" s="2">
        <v>0</v>
      </c>
      <c r="J16" s="2">
        <v>8</v>
      </c>
      <c r="K16" s="2" t="str">
        <f>_xlfn.XLOOKUP(E16,[1]SKU_Master!A:A,[1]SKU_Master!C:C,"NOT FOUND")</f>
        <v>Kitchen Towel</v>
      </c>
      <c r="L16" s="2">
        <f>_xlfn.XLOOKUP(Table2[[#This Row],[SKU_CODE_CLEAN]],[1]SKU_Master!A:A,[1]SKU_Master!E:E,"Not Found")</f>
        <v>420</v>
      </c>
      <c r="M16" s="2">
        <f>_xlfn.XLOOKUP(E16,[1]SKU_Master!A:A,[1]SKU_Master!F:F,"NOT FOUND")</f>
        <v>205</v>
      </c>
      <c r="N16" s="2" t="str">
        <f>IF(ISNUMBER(_xlfn.XMATCH(E16,[1]SKU_Master!A:A)),"MATCH","NOT FOUND")</f>
        <v>MATCH</v>
      </c>
      <c r="O16" s="2">
        <f>Table2[[#This Row],[GROSS_REVENUE]]-Table2[[#This Row],[DISCOUNT]]</f>
        <v>52606.720000000001</v>
      </c>
      <c r="P16" s="3">
        <f>IFERROR((Table2[[#This Row],[NET_REVENUE]]-(Table2[[#This Row],[UNITS_SOLD]]*Table2[[#This Row],[UNIT_COGS]]))/Table2[[#This Row],[NET_REVENUE]],0)</f>
        <v>0.45444232219762037</v>
      </c>
      <c r="Q16" s="4">
        <f>IFERROR(Table2[[#This Row],[GROSS_REVENUE]]/Table2[[#This Row],[AD_SPEND]],0)</f>
        <v>0</v>
      </c>
      <c r="R16" s="2">
        <f>IFERROR((Table2[[#This Row],[NET_REVENUE]]-(Table2[[#This Row],[UNITS_SOLD]]*Table2[[#This Row],[UNIT_COGS]])-Table2[[#This Row],[AD_SPEND]]),0)</f>
        <v>23906.720000000001</v>
      </c>
      <c r="S16" s="3">
        <f>IFERROR(Table2[[#This Row],[RETURNS_UNITS]]/Table2[[#This Row],[UNITS_SOLD]],0)</f>
        <v>5.7142857142857141E-2</v>
      </c>
      <c r="T16" s="2" t="str">
        <f>TRIM(CLEAN(Table2[[#This Row],[CHANNEL]]))</f>
        <v>Zepto</v>
      </c>
      <c r="U16" s="1">
        <f t="shared" si="0"/>
        <v>45627</v>
      </c>
    </row>
    <row r="17" spans="1:21" x14ac:dyDescent="0.3">
      <c r="A17" s="1">
        <v>45597</v>
      </c>
      <c r="B17" s="2" t="s">
        <v>33</v>
      </c>
      <c r="C17" s="2" t="s">
        <v>22</v>
      </c>
      <c r="D17" s="2" t="s">
        <v>31</v>
      </c>
      <c r="E17" s="2" t="str">
        <f>TRIM(Table2[[#This Row],[SKU_CODE]])</f>
        <v>BEC-GB-002</v>
      </c>
      <c r="F17" s="2">
        <v>135</v>
      </c>
      <c r="G17" s="2">
        <v>24165</v>
      </c>
      <c r="H17" s="2">
        <v>6215.76</v>
      </c>
      <c r="I17" s="2">
        <v>0</v>
      </c>
      <c r="J17" s="2">
        <v>4</v>
      </c>
      <c r="K17" s="2" t="str">
        <f>_xlfn.XLOOKUP(E17,[1]SKU_Master!A:A,[1]SKU_Master!C:C,"NOT FOUND")</f>
        <v>Garbage Bags</v>
      </c>
      <c r="L17" s="2">
        <f>_xlfn.XLOOKUP(Table2[[#This Row],[SKU_CODE_CLEAN]],[1]SKU_Master!A:A,[1]SKU_Master!E:E,"Not Found")</f>
        <v>179</v>
      </c>
      <c r="M17" s="2">
        <f>_xlfn.XLOOKUP(E17,[1]SKU_Master!A:A,[1]SKU_Master!F:F,"NOT FOUND")</f>
        <v>86</v>
      </c>
      <c r="N17" s="2" t="str">
        <f>IF(ISNUMBER(_xlfn.XMATCH(E17,[1]SKU_Master!A:A)),"MATCH","NOT FOUND")</f>
        <v>MATCH</v>
      </c>
      <c r="O17" s="2">
        <f>Table2[[#This Row],[GROSS_REVENUE]]-Table2[[#This Row],[DISCOUNT]]</f>
        <v>17949.239999999998</v>
      </c>
      <c r="P17" s="3">
        <f>IFERROR((Table2[[#This Row],[NET_REVENUE]]-(Table2[[#This Row],[UNITS_SOLD]]*Table2[[#This Row],[UNIT_COGS]]))/Table2[[#This Row],[NET_REVENUE]],0)</f>
        <v>0.35317595619647396</v>
      </c>
      <c r="Q17" s="4">
        <f>IFERROR(Table2[[#This Row],[GROSS_REVENUE]]/Table2[[#This Row],[AD_SPEND]],0)</f>
        <v>0</v>
      </c>
      <c r="R17" s="2">
        <f>IFERROR((Table2[[#This Row],[NET_REVENUE]]-(Table2[[#This Row],[UNITS_SOLD]]*Table2[[#This Row],[UNIT_COGS]])-Table2[[#This Row],[AD_SPEND]]),0)</f>
        <v>6339.239999999998</v>
      </c>
      <c r="S17" s="3">
        <f>IFERROR(Table2[[#This Row],[RETURNS_UNITS]]/Table2[[#This Row],[UNITS_SOLD]],0)</f>
        <v>2.9629629629629631E-2</v>
      </c>
      <c r="T17" s="2" t="str">
        <f>TRIM(CLEAN(Table2[[#This Row],[CHANNEL]]))</f>
        <v>Swiggy Instamart</v>
      </c>
      <c r="U17" s="1">
        <f t="shared" si="0"/>
        <v>45597</v>
      </c>
    </row>
    <row r="18" spans="1:21" x14ac:dyDescent="0.3">
      <c r="A18" s="1">
        <v>45597</v>
      </c>
      <c r="B18" s="2" t="s">
        <v>39</v>
      </c>
      <c r="C18" s="2" t="s">
        <v>28</v>
      </c>
      <c r="D18" s="2" t="s">
        <v>42</v>
      </c>
      <c r="E18" s="2" t="str">
        <f>TRIM(Table2[[#This Row],[SKU_CODE]])</f>
        <v>BEC-BW-002</v>
      </c>
      <c r="F18" s="2">
        <v>162</v>
      </c>
      <c r="G18" s="5">
        <v>28350</v>
      </c>
      <c r="H18" s="2">
        <v>6568.7</v>
      </c>
      <c r="I18" s="2">
        <v>0</v>
      </c>
      <c r="J18" s="2">
        <v>4</v>
      </c>
      <c r="K18" s="2" t="str">
        <f>_xlfn.XLOOKUP(E18,[1]SKU_Master!A:A,[1]SKU_Master!C:C,"NOT FOUND")</f>
        <v>Bake &amp; Wrap</v>
      </c>
      <c r="L18" s="2">
        <f>_xlfn.XLOOKUP(Table2[[#This Row],[SKU_CODE_CLEAN]],[1]SKU_Master!A:A,[1]SKU_Master!E:E,"Not Found")</f>
        <v>175</v>
      </c>
      <c r="M18" s="2">
        <f>_xlfn.XLOOKUP(E18,[1]SKU_Master!A:A,[1]SKU_Master!F:F,"NOT FOUND")</f>
        <v>92</v>
      </c>
      <c r="N18" s="2" t="str">
        <f>IF(ISNUMBER(_xlfn.XMATCH(E18,[1]SKU_Master!A:A)),"MATCH","NOT FOUND")</f>
        <v>MATCH</v>
      </c>
      <c r="O18" s="2">
        <f>Table2[[#This Row],[GROSS_REVENUE]]-Table2[[#This Row],[DISCOUNT]]</f>
        <v>21781.3</v>
      </c>
      <c r="P18" s="3">
        <f>IFERROR((Table2[[#This Row],[NET_REVENUE]]-(Table2[[#This Row],[UNITS_SOLD]]*Table2[[#This Row],[UNIT_COGS]]))/Table2[[#This Row],[NET_REVENUE]],0)</f>
        <v>0.31574332110571912</v>
      </c>
      <c r="Q18" s="4">
        <f>IFERROR(Table2[[#This Row],[GROSS_REVENUE]]/Table2[[#This Row],[AD_SPEND]],0)</f>
        <v>0</v>
      </c>
      <c r="R18" s="2">
        <f>IFERROR((Table2[[#This Row],[NET_REVENUE]]-(Table2[[#This Row],[UNITS_SOLD]]*Table2[[#This Row],[UNIT_COGS]])-Table2[[#This Row],[AD_SPEND]]),0)</f>
        <v>6877.2999999999993</v>
      </c>
      <c r="S18" s="3">
        <f>IFERROR(Table2[[#This Row],[RETURNS_UNITS]]/Table2[[#This Row],[UNITS_SOLD]],0)</f>
        <v>2.4691358024691357E-2</v>
      </c>
      <c r="T18" s="2" t="str">
        <f>TRIM(CLEAN(Table2[[#This Row],[CHANNEL]]))</f>
        <v>Amazon</v>
      </c>
      <c r="U18" s="1">
        <f t="shared" si="0"/>
        <v>45597</v>
      </c>
    </row>
    <row r="19" spans="1:21" x14ac:dyDescent="0.3">
      <c r="A19" s="1">
        <v>45413</v>
      </c>
      <c r="B19" s="2" t="s">
        <v>34</v>
      </c>
      <c r="C19" s="2" t="s">
        <v>25</v>
      </c>
      <c r="D19" s="2" t="s">
        <v>32</v>
      </c>
      <c r="E19" s="2" t="str">
        <f>TRIM(Table2[[#This Row],[SKU_CODE]])</f>
        <v>BEC-BW-001</v>
      </c>
      <c r="F19" s="2">
        <v>156</v>
      </c>
      <c r="G19" s="2">
        <v>34320</v>
      </c>
      <c r="H19" s="2">
        <v>7130.63</v>
      </c>
      <c r="I19" s="2">
        <v>0</v>
      </c>
      <c r="J19" s="2">
        <v>5</v>
      </c>
      <c r="K19" s="2" t="str">
        <f>_xlfn.XLOOKUP(E19,[1]SKU_Master!A:A,[1]SKU_Master!C:C,"NOT FOUND")</f>
        <v>Bake &amp; Wrap</v>
      </c>
      <c r="L19" s="2">
        <f>_xlfn.XLOOKUP(Table2[[#This Row],[SKU_CODE_CLEAN]],[1]SKU_Master!A:A,[1]SKU_Master!E:E,"Not Found")</f>
        <v>220</v>
      </c>
      <c r="M19" s="2">
        <f>_xlfn.XLOOKUP(E19,[1]SKU_Master!A:A,[1]SKU_Master!F:F,"NOT FOUND")</f>
        <v>118</v>
      </c>
      <c r="N19" s="2" t="str">
        <f>IF(ISNUMBER(_xlfn.XMATCH(E19,[1]SKU_Master!A:A)),"MATCH","NOT FOUND")</f>
        <v>MATCH</v>
      </c>
      <c r="O19" s="2">
        <f>Table2[[#This Row],[GROSS_REVENUE]]-Table2[[#This Row],[DISCOUNT]]</f>
        <v>27189.37</v>
      </c>
      <c r="P19" s="3">
        <f>IFERROR((Table2[[#This Row],[NET_REVENUE]]-(Table2[[#This Row],[UNITS_SOLD]]*Table2[[#This Row],[UNIT_COGS]]))/Table2[[#This Row],[NET_REVENUE]],0)</f>
        <v>0.32297070509541043</v>
      </c>
      <c r="Q19" s="4">
        <f>IFERROR(Table2[[#This Row],[GROSS_REVENUE]]/Table2[[#This Row],[AD_SPEND]],0)</f>
        <v>0</v>
      </c>
      <c r="R19" s="2">
        <f>IFERROR((Table2[[#This Row],[NET_REVENUE]]-(Table2[[#This Row],[UNITS_SOLD]]*Table2[[#This Row],[UNIT_COGS]])-Table2[[#This Row],[AD_SPEND]]),0)</f>
        <v>8781.369999999999</v>
      </c>
      <c r="S19" s="3">
        <f>IFERROR(Table2[[#This Row],[RETURNS_UNITS]]/Table2[[#This Row],[UNITS_SOLD]],0)</f>
        <v>3.2051282051282048E-2</v>
      </c>
      <c r="T19" s="2" t="str">
        <f>TRIM(CLEAN(Table2[[#This Row],[CHANNEL]]))</f>
        <v>Zepto</v>
      </c>
      <c r="U19" s="1">
        <f t="shared" si="0"/>
        <v>45413</v>
      </c>
    </row>
    <row r="20" spans="1:21" x14ac:dyDescent="0.3">
      <c r="A20" s="1">
        <v>45748</v>
      </c>
      <c r="B20" s="2" t="s">
        <v>37</v>
      </c>
      <c r="C20" s="2" t="s">
        <v>22</v>
      </c>
      <c r="D20" s="2" t="s">
        <v>43</v>
      </c>
      <c r="E20" s="2" t="str">
        <f>TRIM(Table2[[#This Row],[SKU_CODE]])</f>
        <v>BEC-GB-001</v>
      </c>
      <c r="F20" s="2">
        <v>226</v>
      </c>
      <c r="G20" s="2">
        <v>33674</v>
      </c>
      <c r="H20" s="2">
        <v>8794.6200000000008</v>
      </c>
      <c r="I20" s="2">
        <v>0</v>
      </c>
      <c r="J20" s="2">
        <v>5</v>
      </c>
      <c r="K20" s="2" t="str">
        <f>_xlfn.XLOOKUP(E20,[1]SKU_Master!A:A,[1]SKU_Master!C:C,"NOT FOUND")</f>
        <v>Garbage Bags</v>
      </c>
      <c r="L20" s="2">
        <f>_xlfn.XLOOKUP(Table2[[#This Row],[SKU_CODE_CLEAN]],[1]SKU_Master!A:A,[1]SKU_Master!E:E,"Not Found")</f>
        <v>149</v>
      </c>
      <c r="M20" s="2">
        <f>_xlfn.XLOOKUP(E20,[1]SKU_Master!A:A,[1]SKU_Master!F:F,"NOT FOUND")</f>
        <v>70</v>
      </c>
      <c r="N20" s="2" t="str">
        <f>IF(ISNUMBER(_xlfn.XMATCH(E20,[1]SKU_Master!A:A)),"MATCH","NOT FOUND")</f>
        <v>MATCH</v>
      </c>
      <c r="O20" s="2">
        <f>Table2[[#This Row],[GROSS_REVENUE]]-Table2[[#This Row],[DISCOUNT]]</f>
        <v>24879.379999999997</v>
      </c>
      <c r="P20" s="3">
        <f>IFERROR((Table2[[#This Row],[NET_REVENUE]]-(Table2[[#This Row],[UNITS_SOLD]]*Table2[[#This Row],[UNIT_COGS]]))/Table2[[#This Row],[NET_REVENUE]],0)</f>
        <v>0.36413206438424101</v>
      </c>
      <c r="Q20" s="4">
        <f>IFERROR(Table2[[#This Row],[GROSS_REVENUE]]/Table2[[#This Row],[AD_SPEND]],0)</f>
        <v>0</v>
      </c>
      <c r="R20" s="2">
        <f>IFERROR((Table2[[#This Row],[NET_REVENUE]]-(Table2[[#This Row],[UNITS_SOLD]]*Table2[[#This Row],[UNIT_COGS]])-Table2[[#This Row],[AD_SPEND]]),0)</f>
        <v>9059.3799999999974</v>
      </c>
      <c r="S20" s="3">
        <f>IFERROR(Table2[[#This Row],[RETURNS_UNITS]]/Table2[[#This Row],[UNITS_SOLD]],0)</f>
        <v>2.2123893805309734E-2</v>
      </c>
      <c r="T20" s="2" t="str">
        <f>TRIM(CLEAN(Table2[[#This Row],[CHANNEL]]))</f>
        <v>Blinkit</v>
      </c>
      <c r="U20" s="1">
        <f t="shared" si="0"/>
        <v>45748</v>
      </c>
    </row>
    <row r="21" spans="1:21" x14ac:dyDescent="0.3">
      <c r="A21" s="1">
        <v>45627</v>
      </c>
      <c r="B21" s="2" t="s">
        <v>34</v>
      </c>
      <c r="C21" s="2" t="s">
        <v>25</v>
      </c>
      <c r="D21" s="2" t="s">
        <v>38</v>
      </c>
      <c r="E21" s="2" t="str">
        <f>TRIM(Table2[[#This Row],[SKU_CODE]])</f>
        <v>BEC-CLN-002</v>
      </c>
      <c r="F21" s="2">
        <v>471</v>
      </c>
      <c r="G21" s="2">
        <v>87135</v>
      </c>
      <c r="H21" s="2">
        <v>9376.0499999999993</v>
      </c>
      <c r="I21" s="2">
        <v>0</v>
      </c>
      <c r="J21" s="2">
        <v>16</v>
      </c>
      <c r="K21" s="2" t="str">
        <f>_xlfn.XLOOKUP(E21,[1]SKU_Master!A:A,[1]SKU_Master!C:C,"NOT FOUND")</f>
        <v>Cleaners</v>
      </c>
      <c r="L21" s="2">
        <f>_xlfn.XLOOKUP(Table2[[#This Row],[SKU_CODE_CLEAN]],[1]SKU_Master!A:A,[1]SKU_Master!E:E,"Not Found")</f>
        <v>185</v>
      </c>
      <c r="M21" s="2">
        <f>_xlfn.XLOOKUP(E21,[1]SKU_Master!A:A,[1]SKU_Master!F:F,"NOT FOUND")</f>
        <v>88</v>
      </c>
      <c r="N21" s="2" t="str">
        <f>IF(ISNUMBER(_xlfn.XMATCH(E21,[1]SKU_Master!A:A)),"MATCH","NOT FOUND")</f>
        <v>MATCH</v>
      </c>
      <c r="O21" s="2">
        <f>Table2[[#This Row],[GROSS_REVENUE]]-Table2[[#This Row],[DISCOUNT]]</f>
        <v>77758.95</v>
      </c>
      <c r="P21" s="3">
        <f>IFERROR((Table2[[#This Row],[NET_REVENUE]]-(Table2[[#This Row],[UNITS_SOLD]]*Table2[[#This Row],[UNIT_COGS]]))/Table2[[#This Row],[NET_REVENUE]],0)</f>
        <v>0.46696811106631453</v>
      </c>
      <c r="Q21" s="4">
        <f>IFERROR(Table2[[#This Row],[GROSS_REVENUE]]/Table2[[#This Row],[AD_SPEND]],0)</f>
        <v>0</v>
      </c>
      <c r="R21" s="2">
        <f>IFERROR((Table2[[#This Row],[NET_REVENUE]]-(Table2[[#This Row],[UNITS_SOLD]]*Table2[[#This Row],[UNIT_COGS]])-Table2[[#This Row],[AD_SPEND]]),0)</f>
        <v>36310.949999999997</v>
      </c>
      <c r="S21" s="3">
        <f>IFERROR(Table2[[#This Row],[RETURNS_UNITS]]/Table2[[#This Row],[UNITS_SOLD]],0)</f>
        <v>3.3970276008492568E-2</v>
      </c>
      <c r="T21" s="2" t="str">
        <f>TRIM(CLEAN(Table2[[#This Row],[CHANNEL]]))</f>
        <v>Zepto</v>
      </c>
      <c r="U21" s="1">
        <f t="shared" si="0"/>
        <v>45627</v>
      </c>
    </row>
    <row r="22" spans="1:21" x14ac:dyDescent="0.3">
      <c r="A22" s="1">
        <v>45689</v>
      </c>
      <c r="B22" s="2" t="s">
        <v>37</v>
      </c>
      <c r="C22" s="2" t="s">
        <v>22</v>
      </c>
      <c r="D22" s="2" t="s">
        <v>36</v>
      </c>
      <c r="E22" s="2" t="str">
        <f>TRIM(Table2[[#This Row],[SKU_CODE]])</f>
        <v>BEC-CLN-003</v>
      </c>
      <c r="F22" s="2">
        <v>481</v>
      </c>
      <c r="G22" s="2">
        <v>143819</v>
      </c>
      <c r="H22" s="2">
        <v>10596.93</v>
      </c>
      <c r="I22" s="2">
        <v>0</v>
      </c>
      <c r="J22" s="2">
        <v>28</v>
      </c>
      <c r="K22" s="2" t="str">
        <f>_xlfn.XLOOKUP(E22,[1]SKU_Master!A:A,[1]SKU_Master!C:C,"NOT FOUND")</f>
        <v>Cleaners</v>
      </c>
      <c r="L22" s="2">
        <f>_xlfn.XLOOKUP(Table2[[#This Row],[SKU_CODE_CLEAN]],[1]SKU_Master!A:A,[1]SKU_Master!E:E,"Not Found")</f>
        <v>299</v>
      </c>
      <c r="M22" s="2">
        <f>_xlfn.XLOOKUP(E22,[1]SKU_Master!A:A,[1]SKU_Master!F:F,"NOT FOUND")</f>
        <v>150</v>
      </c>
      <c r="N22" s="2" t="str">
        <f>IF(ISNUMBER(_xlfn.XMATCH(E22,[1]SKU_Master!A:A)),"MATCH","NOT FOUND")</f>
        <v>MATCH</v>
      </c>
      <c r="O22" s="2">
        <f>Table2[[#This Row],[GROSS_REVENUE]]-Table2[[#This Row],[DISCOUNT]]</f>
        <v>133222.07</v>
      </c>
      <c r="P22" s="3">
        <f>IFERROR((Table2[[#This Row],[NET_REVENUE]]-(Table2[[#This Row],[UNITS_SOLD]]*Table2[[#This Row],[UNIT_COGS]]))/Table2[[#This Row],[NET_REVENUE]],0)</f>
        <v>0.4584230675893266</v>
      </c>
      <c r="Q22" s="4">
        <f>IFERROR(Table2[[#This Row],[GROSS_REVENUE]]/Table2[[#This Row],[AD_SPEND]],0)</f>
        <v>0</v>
      </c>
      <c r="R22" s="2">
        <f>IFERROR((Table2[[#This Row],[NET_REVENUE]]-(Table2[[#This Row],[UNITS_SOLD]]*Table2[[#This Row],[UNIT_COGS]])-Table2[[#This Row],[AD_SPEND]]),0)</f>
        <v>61072.070000000007</v>
      </c>
      <c r="S22" s="3">
        <f>IFERROR(Table2[[#This Row],[RETURNS_UNITS]]/Table2[[#This Row],[UNITS_SOLD]],0)</f>
        <v>5.8212058212058215E-2</v>
      </c>
      <c r="T22" s="2" t="str">
        <f>TRIM(CLEAN(Table2[[#This Row],[CHANNEL]]))</f>
        <v>Blinkit</v>
      </c>
      <c r="U22" s="1">
        <f t="shared" si="0"/>
        <v>45689</v>
      </c>
    </row>
    <row r="23" spans="1:21" x14ac:dyDescent="0.3">
      <c r="A23" s="1">
        <v>45383</v>
      </c>
      <c r="B23" s="2" t="s">
        <v>37</v>
      </c>
      <c r="C23" s="2" t="s">
        <v>22</v>
      </c>
      <c r="D23" s="2" t="s">
        <v>36</v>
      </c>
      <c r="E23" s="2" t="str">
        <f>TRIM(Table2[[#This Row],[SKU_CODE]])</f>
        <v>BEC-CLN-003</v>
      </c>
      <c r="F23" s="2">
        <v>283</v>
      </c>
      <c r="G23" s="2">
        <v>84617</v>
      </c>
      <c r="H23" s="2">
        <v>10963.33</v>
      </c>
      <c r="I23" s="2">
        <v>0</v>
      </c>
      <c r="J23" s="2">
        <v>16</v>
      </c>
      <c r="K23" s="2" t="str">
        <f>_xlfn.XLOOKUP(E23,[1]SKU_Master!A:A,[1]SKU_Master!C:C,"NOT FOUND")</f>
        <v>Cleaners</v>
      </c>
      <c r="L23" s="2">
        <f>_xlfn.XLOOKUP(Table2[[#This Row],[SKU_CODE_CLEAN]],[1]SKU_Master!A:A,[1]SKU_Master!E:E,"Not Found")</f>
        <v>299</v>
      </c>
      <c r="M23" s="2">
        <f>_xlfn.XLOOKUP(E23,[1]SKU_Master!A:A,[1]SKU_Master!F:F,"NOT FOUND")</f>
        <v>150</v>
      </c>
      <c r="N23" s="2" t="str">
        <f>IF(ISNUMBER(_xlfn.XMATCH(E23,[1]SKU_Master!A:A)),"MATCH","NOT FOUND")</f>
        <v>MATCH</v>
      </c>
      <c r="O23" s="2">
        <f>Table2[[#This Row],[GROSS_REVENUE]]-Table2[[#This Row],[DISCOUNT]]</f>
        <v>73653.67</v>
      </c>
      <c r="P23" s="3">
        <f>IFERROR((Table2[[#This Row],[NET_REVENUE]]-(Table2[[#This Row],[UNITS_SOLD]]*Table2[[#This Row],[UNIT_COGS]]))/Table2[[#This Row],[NET_REVENUE]],0)</f>
        <v>0.42365397406537919</v>
      </c>
      <c r="Q23" s="4">
        <f>IFERROR(Table2[[#This Row],[GROSS_REVENUE]]/Table2[[#This Row],[AD_SPEND]],0)</f>
        <v>0</v>
      </c>
      <c r="R23" s="2">
        <f>IFERROR((Table2[[#This Row],[NET_REVENUE]]-(Table2[[#This Row],[UNITS_SOLD]]*Table2[[#This Row],[UNIT_COGS]])-Table2[[#This Row],[AD_SPEND]]),0)</f>
        <v>31203.67</v>
      </c>
      <c r="S23" s="3">
        <f>IFERROR(Table2[[#This Row],[RETURNS_UNITS]]/Table2[[#This Row],[UNITS_SOLD]],0)</f>
        <v>5.6537102473498232E-2</v>
      </c>
      <c r="T23" s="2" t="str">
        <f>TRIM(CLEAN(Table2[[#This Row],[CHANNEL]]))</f>
        <v>Blinkit</v>
      </c>
      <c r="U23" s="1">
        <f t="shared" si="0"/>
        <v>45383</v>
      </c>
    </row>
    <row r="24" spans="1:21" x14ac:dyDescent="0.3">
      <c r="A24" s="1">
        <v>45536</v>
      </c>
      <c r="B24" s="2" t="s">
        <v>37</v>
      </c>
      <c r="C24" s="2" t="s">
        <v>28</v>
      </c>
      <c r="D24" s="2" t="s">
        <v>36</v>
      </c>
      <c r="E24" s="2" t="str">
        <f>TRIM(Table2[[#This Row],[SKU_CODE]])</f>
        <v>BEC-CLN-003</v>
      </c>
      <c r="F24" s="2">
        <v>175</v>
      </c>
      <c r="G24" s="2">
        <v>52325</v>
      </c>
      <c r="H24" s="2">
        <v>14797.09</v>
      </c>
      <c r="I24" s="2">
        <v>0</v>
      </c>
      <c r="J24" s="2">
        <v>6</v>
      </c>
      <c r="K24" s="2" t="str">
        <f>_xlfn.XLOOKUP(E24,[1]SKU_Master!A:A,[1]SKU_Master!C:C,"NOT FOUND")</f>
        <v>Cleaners</v>
      </c>
      <c r="L24" s="2">
        <f>_xlfn.XLOOKUP(Table2[[#This Row],[SKU_CODE_CLEAN]],[1]SKU_Master!A:A,[1]SKU_Master!E:E,"Not Found")</f>
        <v>299</v>
      </c>
      <c r="M24" s="2">
        <f>_xlfn.XLOOKUP(E24,[1]SKU_Master!A:A,[1]SKU_Master!F:F,"NOT FOUND")</f>
        <v>150</v>
      </c>
      <c r="N24" s="2" t="str">
        <f>IF(ISNUMBER(_xlfn.XMATCH(E24,[1]SKU_Master!A:A)),"MATCH","NOT FOUND")</f>
        <v>MATCH</v>
      </c>
      <c r="O24" s="2">
        <f>Table2[[#This Row],[GROSS_REVENUE]]-Table2[[#This Row],[DISCOUNT]]</f>
        <v>37527.910000000003</v>
      </c>
      <c r="P24" s="3">
        <f>IFERROR((Table2[[#This Row],[NET_REVENUE]]-(Table2[[#This Row],[UNITS_SOLD]]*Table2[[#This Row],[UNIT_COGS]]))/Table2[[#This Row],[NET_REVENUE]],0)</f>
        <v>0.30052059920203394</v>
      </c>
      <c r="Q24" s="4">
        <f>IFERROR(Table2[[#This Row],[GROSS_REVENUE]]/Table2[[#This Row],[AD_SPEND]],0)</f>
        <v>0</v>
      </c>
      <c r="R24" s="2">
        <f>IFERROR((Table2[[#This Row],[NET_REVENUE]]-(Table2[[#This Row],[UNITS_SOLD]]*Table2[[#This Row],[UNIT_COGS]])-Table2[[#This Row],[AD_SPEND]]),0)</f>
        <v>11277.910000000003</v>
      </c>
      <c r="S24" s="3">
        <f>IFERROR(Table2[[#This Row],[RETURNS_UNITS]]/Table2[[#This Row],[UNITS_SOLD]],0)</f>
        <v>3.4285714285714287E-2</v>
      </c>
      <c r="T24" s="2" t="str">
        <f>TRIM(CLEAN(Table2[[#This Row],[CHANNEL]]))</f>
        <v>Blinkit</v>
      </c>
      <c r="U24" s="1">
        <f t="shared" si="0"/>
        <v>45536</v>
      </c>
    </row>
    <row r="25" spans="1:21" x14ac:dyDescent="0.3">
      <c r="A25" s="1">
        <v>45689</v>
      </c>
      <c r="B25" s="2" t="s">
        <v>34</v>
      </c>
      <c r="C25" s="2" t="s">
        <v>28</v>
      </c>
      <c r="D25" s="2" t="s">
        <v>36</v>
      </c>
      <c r="E25" s="2" t="str">
        <f>TRIM(Table2[[#This Row],[SKU_CODE]])</f>
        <v>BEC-CLN-003</v>
      </c>
      <c r="F25" s="2">
        <v>243</v>
      </c>
      <c r="G25" s="2">
        <v>72657</v>
      </c>
      <c r="H25" s="2">
        <v>19103.66</v>
      </c>
      <c r="I25" s="2">
        <v>0</v>
      </c>
      <c r="J25" s="2">
        <v>5</v>
      </c>
      <c r="K25" s="2" t="str">
        <f>_xlfn.XLOOKUP(E25,[1]SKU_Master!A:A,[1]SKU_Master!C:C,"NOT FOUND")</f>
        <v>Cleaners</v>
      </c>
      <c r="L25" s="2">
        <f>_xlfn.XLOOKUP(Table2[[#This Row],[SKU_CODE_CLEAN]],[1]SKU_Master!A:A,[1]SKU_Master!E:E,"Not Found")</f>
        <v>299</v>
      </c>
      <c r="M25" s="2">
        <f>_xlfn.XLOOKUP(E25,[1]SKU_Master!A:A,[1]SKU_Master!F:F,"NOT FOUND")</f>
        <v>150</v>
      </c>
      <c r="N25" s="2" t="str">
        <f>IF(ISNUMBER(_xlfn.XMATCH(E25,[1]SKU_Master!A:A)),"MATCH","NOT FOUND")</f>
        <v>MATCH</v>
      </c>
      <c r="O25" s="2">
        <f>Table2[[#This Row],[GROSS_REVENUE]]-Table2[[#This Row],[DISCOUNT]]</f>
        <v>53553.34</v>
      </c>
      <c r="P25" s="3">
        <f>IFERROR((Table2[[#This Row],[NET_REVENUE]]-(Table2[[#This Row],[UNITS_SOLD]]*Table2[[#This Row],[UNIT_COGS]]))/Table2[[#This Row],[NET_REVENUE]],0)</f>
        <v>0.3193701830735487</v>
      </c>
      <c r="Q25" s="4">
        <f>IFERROR(Table2[[#This Row],[GROSS_REVENUE]]/Table2[[#This Row],[AD_SPEND]],0)</f>
        <v>0</v>
      </c>
      <c r="R25" s="2">
        <f>IFERROR((Table2[[#This Row],[NET_REVENUE]]-(Table2[[#This Row],[UNITS_SOLD]]*Table2[[#This Row],[UNIT_COGS]])-Table2[[#This Row],[AD_SPEND]]),0)</f>
        <v>17103.339999999997</v>
      </c>
      <c r="S25" s="3">
        <f>IFERROR(Table2[[#This Row],[RETURNS_UNITS]]/Table2[[#This Row],[UNITS_SOLD]],0)</f>
        <v>2.0576131687242798E-2</v>
      </c>
      <c r="T25" s="2" t="str">
        <f>TRIM(CLEAN(Table2[[#This Row],[CHANNEL]]))</f>
        <v>Zepto</v>
      </c>
      <c r="U25" s="1">
        <f t="shared" si="0"/>
        <v>45689</v>
      </c>
    </row>
    <row r="26" spans="1:21" x14ac:dyDescent="0.3">
      <c r="A26" s="1">
        <v>45597</v>
      </c>
      <c r="B26" s="2" t="s">
        <v>33</v>
      </c>
      <c r="C26" s="2" t="s">
        <v>28</v>
      </c>
      <c r="D26" s="2" t="s">
        <v>23</v>
      </c>
      <c r="E26" s="2" t="str">
        <f>TRIM(Table2[[#This Row],[SKU_CODE]])</f>
        <v>BEC-OTH-001</v>
      </c>
      <c r="F26" s="2">
        <v>33</v>
      </c>
      <c r="G26" s="2">
        <v>4917</v>
      </c>
      <c r="H26" s="2">
        <v>919.74</v>
      </c>
      <c r="I26" s="2">
        <v>292.43</v>
      </c>
      <c r="J26" s="2">
        <v>1</v>
      </c>
      <c r="K26" s="2" t="str">
        <f>_xlfn.XLOOKUP(E26,[1]SKU_Master!A:A,[1]SKU_Master!C:C,"NOT FOUND")</f>
        <v>Others</v>
      </c>
      <c r="L26" s="2">
        <f>_xlfn.XLOOKUP(Table2[[#This Row],[SKU_CODE_CLEAN]],[1]SKU_Master!A:A,[1]SKU_Master!E:E,"Not Found")</f>
        <v>149</v>
      </c>
      <c r="M26" s="2">
        <f>_xlfn.XLOOKUP(E26,[1]SKU_Master!A:A,[1]SKU_Master!F:F,"NOT FOUND")</f>
        <v>72</v>
      </c>
      <c r="N26" s="2" t="str">
        <f>IF(ISNUMBER(_xlfn.XMATCH(E26,[1]SKU_Master!A:A)),"MATCH","NOT FOUND")</f>
        <v>MATCH</v>
      </c>
      <c r="O26" s="2">
        <f>Table2[[#This Row],[GROSS_REVENUE]]-Table2[[#This Row],[DISCOUNT]]</f>
        <v>3997.26</v>
      </c>
      <c r="P26" s="3">
        <f>IFERROR((Table2[[#This Row],[NET_REVENUE]]-(Table2[[#This Row],[UNITS_SOLD]]*Table2[[#This Row],[UNIT_COGS]]))/Table2[[#This Row],[NET_REVENUE]],0)</f>
        <v>0.40559283108929622</v>
      </c>
      <c r="Q26" s="4">
        <f>IFERROR(Table2[[#This Row],[GROSS_REVENUE]]/Table2[[#This Row],[AD_SPEND]],0)</f>
        <v>16.81428034059433</v>
      </c>
      <c r="R26" s="2">
        <f>IFERROR((Table2[[#This Row],[NET_REVENUE]]-(Table2[[#This Row],[UNITS_SOLD]]*Table2[[#This Row],[UNIT_COGS]])-Table2[[#This Row],[AD_SPEND]]),0)</f>
        <v>1328.8300000000002</v>
      </c>
      <c r="S26" s="3">
        <f>IFERROR(Table2[[#This Row],[RETURNS_UNITS]]/Table2[[#This Row],[UNITS_SOLD]],0)</f>
        <v>3.0303030303030304E-2</v>
      </c>
      <c r="T26" s="2" t="str">
        <f>TRIM(CLEAN(Table2[[#This Row],[CHANNEL]]))</f>
        <v>Swiggy Instamart</v>
      </c>
      <c r="U26" s="1">
        <f t="shared" si="0"/>
        <v>45597</v>
      </c>
    </row>
    <row r="27" spans="1:21" x14ac:dyDescent="0.3">
      <c r="A27" s="1">
        <v>45566</v>
      </c>
      <c r="B27" s="2" t="s">
        <v>33</v>
      </c>
      <c r="C27" s="2" t="s">
        <v>28</v>
      </c>
      <c r="D27" s="2" t="s">
        <v>23</v>
      </c>
      <c r="E27" s="2" t="str">
        <f>TRIM(Table2[[#This Row],[SKU_CODE]])</f>
        <v>BEC-OTH-001</v>
      </c>
      <c r="F27" s="2">
        <v>40</v>
      </c>
      <c r="G27" s="2">
        <v>5960</v>
      </c>
      <c r="H27" s="2">
        <v>1429.92</v>
      </c>
      <c r="I27" s="2">
        <v>303.92</v>
      </c>
      <c r="J27" s="2">
        <v>1</v>
      </c>
      <c r="K27" s="2" t="str">
        <f>_xlfn.XLOOKUP(E27,[1]SKU_Master!A:A,[1]SKU_Master!C:C,"NOT FOUND")</f>
        <v>Others</v>
      </c>
      <c r="L27" s="2">
        <f>_xlfn.XLOOKUP(Table2[[#This Row],[SKU_CODE_CLEAN]],[1]SKU_Master!A:A,[1]SKU_Master!E:E,"Not Found")</f>
        <v>149</v>
      </c>
      <c r="M27" s="2">
        <f>_xlfn.XLOOKUP(E27,[1]SKU_Master!A:A,[1]SKU_Master!F:F,"NOT FOUND")</f>
        <v>72</v>
      </c>
      <c r="N27" s="2" t="str">
        <f>IF(ISNUMBER(_xlfn.XMATCH(E27,[1]SKU_Master!A:A)),"MATCH","NOT FOUND")</f>
        <v>MATCH</v>
      </c>
      <c r="O27" s="2">
        <f>Table2[[#This Row],[GROSS_REVENUE]]-Table2[[#This Row],[DISCOUNT]]</f>
        <v>4530.08</v>
      </c>
      <c r="P27" s="3">
        <f>IFERROR((Table2[[#This Row],[NET_REVENUE]]-(Table2[[#This Row],[UNITS_SOLD]]*Table2[[#This Row],[UNIT_COGS]]))/Table2[[#This Row],[NET_REVENUE]],0)</f>
        <v>0.36424963797548826</v>
      </c>
      <c r="Q27" s="4">
        <f>IFERROR(Table2[[#This Row],[GROSS_REVENUE]]/Table2[[#This Row],[AD_SPEND]],0)</f>
        <v>19.61042379573572</v>
      </c>
      <c r="R27" s="2">
        <f>IFERROR((Table2[[#This Row],[NET_REVENUE]]-(Table2[[#This Row],[UNITS_SOLD]]*Table2[[#This Row],[UNIT_COGS]])-Table2[[#This Row],[AD_SPEND]]),0)</f>
        <v>1346.1599999999999</v>
      </c>
      <c r="S27" s="3">
        <f>IFERROR(Table2[[#This Row],[RETURNS_UNITS]]/Table2[[#This Row],[UNITS_SOLD]],0)</f>
        <v>2.5000000000000001E-2</v>
      </c>
      <c r="T27" s="2" t="str">
        <f>TRIM(CLEAN(Table2[[#This Row],[CHANNEL]]))</f>
        <v>Swiggy Instamart</v>
      </c>
      <c r="U27" s="1">
        <f t="shared" si="0"/>
        <v>45566</v>
      </c>
    </row>
    <row r="28" spans="1:21" x14ac:dyDescent="0.3">
      <c r="A28" s="1">
        <v>45536</v>
      </c>
      <c r="B28" s="2" t="s">
        <v>33</v>
      </c>
      <c r="C28" s="2" t="s">
        <v>28</v>
      </c>
      <c r="D28" s="2" t="s">
        <v>42</v>
      </c>
      <c r="E28" s="2" t="str">
        <f>TRIM(Table2[[#This Row],[SKU_CODE]])</f>
        <v>BEC-BW-002</v>
      </c>
      <c r="F28" s="2">
        <v>41</v>
      </c>
      <c r="G28" s="2">
        <v>7175</v>
      </c>
      <c r="H28" s="2">
        <v>970.93</v>
      </c>
      <c r="I28" s="2">
        <v>318.22000000000003</v>
      </c>
      <c r="J28" s="2">
        <v>2</v>
      </c>
      <c r="K28" s="2" t="str">
        <f>_xlfn.XLOOKUP(E28,[1]SKU_Master!A:A,[1]SKU_Master!C:C,"NOT FOUND")</f>
        <v>Bake &amp; Wrap</v>
      </c>
      <c r="L28" s="2">
        <f>_xlfn.XLOOKUP(Table2[[#This Row],[SKU_CODE_CLEAN]],[1]SKU_Master!A:A,[1]SKU_Master!E:E,"Not Found")</f>
        <v>175</v>
      </c>
      <c r="M28" s="2">
        <f>_xlfn.XLOOKUP(E28,[1]SKU_Master!A:A,[1]SKU_Master!F:F,"NOT FOUND")</f>
        <v>92</v>
      </c>
      <c r="N28" s="2" t="str">
        <f>IF(ISNUMBER(_xlfn.XMATCH(E28,[1]SKU_Master!A:A)),"MATCH","NOT FOUND")</f>
        <v>MATCH</v>
      </c>
      <c r="O28" s="2">
        <f>Table2[[#This Row],[GROSS_REVENUE]]-Table2[[#This Row],[DISCOUNT]]</f>
        <v>6204.07</v>
      </c>
      <c r="P28" s="3">
        <f>IFERROR((Table2[[#This Row],[NET_REVENUE]]-(Table2[[#This Row],[UNITS_SOLD]]*Table2[[#This Row],[UNIT_COGS]]))/Table2[[#This Row],[NET_REVENUE]],0)</f>
        <v>0.39201201791727042</v>
      </c>
      <c r="Q28" s="4">
        <f>IFERROR(Table2[[#This Row],[GROSS_REVENUE]]/Table2[[#This Row],[AD_SPEND]],0)</f>
        <v>22.547294324681037</v>
      </c>
      <c r="R28" s="2">
        <f>IFERROR((Table2[[#This Row],[NET_REVENUE]]-(Table2[[#This Row],[UNITS_SOLD]]*Table2[[#This Row],[UNIT_COGS]])-Table2[[#This Row],[AD_SPEND]]),0)</f>
        <v>2113.8499999999995</v>
      </c>
      <c r="S28" s="3">
        <f>IFERROR(Table2[[#This Row],[RETURNS_UNITS]]/Table2[[#This Row],[UNITS_SOLD]],0)</f>
        <v>4.878048780487805E-2</v>
      </c>
      <c r="T28" s="2" t="str">
        <f>TRIM(CLEAN(Table2[[#This Row],[CHANNEL]]))</f>
        <v>Swiggy Instamart</v>
      </c>
      <c r="U28" s="1">
        <f t="shared" si="0"/>
        <v>45536</v>
      </c>
    </row>
    <row r="29" spans="1:21" x14ac:dyDescent="0.3">
      <c r="A29" s="1">
        <v>45597</v>
      </c>
      <c r="B29" s="2" t="s">
        <v>27</v>
      </c>
      <c r="C29" s="2" t="s">
        <v>28</v>
      </c>
      <c r="D29" s="2" t="s">
        <v>23</v>
      </c>
      <c r="E29" s="2" t="str">
        <f>TRIM(Table2[[#This Row],[SKU_CODE]])</f>
        <v>BEC-OTH-001</v>
      </c>
      <c r="F29" s="2">
        <v>51</v>
      </c>
      <c r="G29" s="2">
        <v>7599</v>
      </c>
      <c r="H29" s="2">
        <v>1609.94</v>
      </c>
      <c r="I29" s="2">
        <v>331.79</v>
      </c>
      <c r="J29" s="2">
        <v>1</v>
      </c>
      <c r="K29" s="2" t="str">
        <f>_xlfn.XLOOKUP(E29,[1]SKU_Master!A:A,[1]SKU_Master!C:C,"NOT FOUND")</f>
        <v>Others</v>
      </c>
      <c r="L29" s="2">
        <f>_xlfn.XLOOKUP(Table2[[#This Row],[SKU_CODE_CLEAN]],[1]SKU_Master!A:A,[1]SKU_Master!E:E,"Not Found")</f>
        <v>149</v>
      </c>
      <c r="M29" s="2">
        <f>_xlfn.XLOOKUP(E29,[1]SKU_Master!A:A,[1]SKU_Master!F:F,"NOT FOUND")</f>
        <v>72</v>
      </c>
      <c r="N29" s="2" t="str">
        <f>IF(ISNUMBER(_xlfn.XMATCH(E29,[1]SKU_Master!A:A)),"MATCH","NOT FOUND")</f>
        <v>MATCH</v>
      </c>
      <c r="O29" s="2">
        <f>Table2[[#This Row],[GROSS_REVENUE]]-Table2[[#This Row],[DISCOUNT]]</f>
        <v>5989.0599999999995</v>
      </c>
      <c r="P29" s="3">
        <f>IFERROR((Table2[[#This Row],[NET_REVENUE]]-(Table2[[#This Row],[UNITS_SOLD]]*Table2[[#This Row],[UNIT_COGS]]))/Table2[[#This Row],[NET_REVENUE]],0)</f>
        <v>0.38688208166223076</v>
      </c>
      <c r="Q29" s="4">
        <f>IFERROR(Table2[[#This Row],[GROSS_REVENUE]]/Table2[[#This Row],[AD_SPEND]],0)</f>
        <v>22.90304108020133</v>
      </c>
      <c r="R29" s="2">
        <f>IFERROR((Table2[[#This Row],[NET_REVENUE]]-(Table2[[#This Row],[UNITS_SOLD]]*Table2[[#This Row],[UNIT_COGS]])-Table2[[#This Row],[AD_SPEND]]),0)</f>
        <v>1985.2699999999995</v>
      </c>
      <c r="S29" s="3">
        <f>IFERROR(Table2[[#This Row],[RETURNS_UNITS]]/Table2[[#This Row],[UNITS_SOLD]],0)</f>
        <v>1.9607843137254902E-2</v>
      </c>
      <c r="T29" s="2" t="str">
        <f>TRIM(CLEAN(Table2[[#This Row],[CHANNEL]]))</f>
        <v>Zepto</v>
      </c>
      <c r="U29" s="1">
        <f t="shared" si="0"/>
        <v>45597</v>
      </c>
    </row>
    <row r="30" spans="1:21" x14ac:dyDescent="0.3">
      <c r="A30" s="1">
        <v>45474</v>
      </c>
      <c r="B30" s="2" t="s">
        <v>33</v>
      </c>
      <c r="C30" s="2" t="s">
        <v>28</v>
      </c>
      <c r="D30" s="2" t="s">
        <v>42</v>
      </c>
      <c r="E30" s="2" t="str">
        <f>TRIM(Table2[[#This Row],[SKU_CODE]])</f>
        <v>BEC-BW-002</v>
      </c>
      <c r="F30" s="2">
        <v>45</v>
      </c>
      <c r="G30" s="2">
        <v>7875</v>
      </c>
      <c r="H30" s="2">
        <v>1293.97</v>
      </c>
      <c r="I30" s="2">
        <v>348.4</v>
      </c>
      <c r="J30" s="2">
        <v>0</v>
      </c>
      <c r="K30" s="2" t="str">
        <f>_xlfn.XLOOKUP(E30,[1]SKU_Master!A:A,[1]SKU_Master!C:C,"NOT FOUND")</f>
        <v>Bake &amp; Wrap</v>
      </c>
      <c r="L30" s="2">
        <f>_xlfn.XLOOKUP(Table2[[#This Row],[SKU_CODE_CLEAN]],[1]SKU_Master!A:A,[1]SKU_Master!E:E,"Not Found")</f>
        <v>175</v>
      </c>
      <c r="M30" s="2">
        <f>_xlfn.XLOOKUP(E30,[1]SKU_Master!A:A,[1]SKU_Master!F:F,"NOT FOUND")</f>
        <v>92</v>
      </c>
      <c r="N30" s="2" t="str">
        <f>IF(ISNUMBER(_xlfn.XMATCH(E30,[1]SKU_Master!A:A)),"MATCH","NOT FOUND")</f>
        <v>MATCH</v>
      </c>
      <c r="O30" s="2">
        <f>Table2[[#This Row],[GROSS_REVENUE]]-Table2[[#This Row],[DISCOUNT]]</f>
        <v>6581.03</v>
      </c>
      <c r="P30" s="3">
        <f>IFERROR((Table2[[#This Row],[NET_REVENUE]]-(Table2[[#This Row],[UNITS_SOLD]]*Table2[[#This Row],[UNIT_COGS]]))/Table2[[#This Row],[NET_REVENUE]],0)</f>
        <v>0.37091914183646024</v>
      </c>
      <c r="Q30" s="4">
        <f>IFERROR(Table2[[#This Row],[GROSS_REVENUE]]/Table2[[#This Row],[AD_SPEND]],0)</f>
        <v>22.603329506314584</v>
      </c>
      <c r="R30" s="2">
        <f>IFERROR((Table2[[#This Row],[NET_REVENUE]]-(Table2[[#This Row],[UNITS_SOLD]]*Table2[[#This Row],[UNIT_COGS]])-Table2[[#This Row],[AD_SPEND]]),0)</f>
        <v>2092.6299999999997</v>
      </c>
      <c r="S30" s="3">
        <f>IFERROR(Table2[[#This Row],[RETURNS_UNITS]]/Table2[[#This Row],[UNITS_SOLD]],0)</f>
        <v>0</v>
      </c>
      <c r="T30" s="2" t="str">
        <f>TRIM(CLEAN(Table2[[#This Row],[CHANNEL]]))</f>
        <v>Swiggy Instamart</v>
      </c>
      <c r="U30" s="1">
        <f t="shared" si="0"/>
        <v>45474</v>
      </c>
    </row>
    <row r="31" spans="1:21" x14ac:dyDescent="0.3">
      <c r="A31" s="1">
        <v>45536</v>
      </c>
      <c r="B31" s="2" t="s">
        <v>33</v>
      </c>
      <c r="C31" s="2" t="s">
        <v>25</v>
      </c>
      <c r="D31" s="2" t="s">
        <v>23</v>
      </c>
      <c r="E31" s="2" t="str">
        <f>TRIM(Table2[[#This Row],[SKU_CODE]])</f>
        <v>BEC-OTH-001</v>
      </c>
      <c r="F31" s="2">
        <v>56</v>
      </c>
      <c r="G31" s="2">
        <v>8344</v>
      </c>
      <c r="H31" s="2">
        <v>1777.13</v>
      </c>
      <c r="I31" s="2">
        <v>349.81</v>
      </c>
      <c r="J31" s="2">
        <v>2</v>
      </c>
      <c r="K31" s="2" t="str">
        <f>_xlfn.XLOOKUP(E31,[1]SKU_Master!A:A,[1]SKU_Master!C:C,"NOT FOUND")</f>
        <v>Others</v>
      </c>
      <c r="L31" s="2">
        <f>_xlfn.XLOOKUP(Table2[[#This Row],[SKU_CODE_CLEAN]],[1]SKU_Master!A:A,[1]SKU_Master!E:E,"Not Found")</f>
        <v>149</v>
      </c>
      <c r="M31" s="2">
        <f>_xlfn.XLOOKUP(E31,[1]SKU_Master!A:A,[1]SKU_Master!F:F,"NOT FOUND")</f>
        <v>72</v>
      </c>
      <c r="N31" s="2" t="str">
        <f>IF(ISNUMBER(_xlfn.XMATCH(E31,[1]SKU_Master!A:A)),"MATCH","NOT FOUND")</f>
        <v>MATCH</v>
      </c>
      <c r="O31" s="2">
        <f>Table2[[#This Row],[GROSS_REVENUE]]-Table2[[#This Row],[DISCOUNT]]</f>
        <v>6566.87</v>
      </c>
      <c r="P31" s="3">
        <f>IFERROR((Table2[[#This Row],[NET_REVENUE]]-(Table2[[#This Row],[UNITS_SOLD]]*Table2[[#This Row],[UNIT_COGS]]))/Table2[[#This Row],[NET_REVENUE]],0)</f>
        <v>0.38600885962414361</v>
      </c>
      <c r="Q31" s="4">
        <f>IFERROR(Table2[[#This Row],[GROSS_REVENUE]]/Table2[[#This Row],[AD_SPEND]],0)</f>
        <v>23.852948743603669</v>
      </c>
      <c r="R31" s="2">
        <f>IFERROR((Table2[[#This Row],[NET_REVENUE]]-(Table2[[#This Row],[UNITS_SOLD]]*Table2[[#This Row],[UNIT_COGS]])-Table2[[#This Row],[AD_SPEND]]),0)</f>
        <v>2185.06</v>
      </c>
      <c r="S31" s="3">
        <f>IFERROR(Table2[[#This Row],[RETURNS_UNITS]]/Table2[[#This Row],[UNITS_SOLD]],0)</f>
        <v>3.5714285714285712E-2</v>
      </c>
      <c r="T31" s="2" t="str">
        <f>TRIM(CLEAN(Table2[[#This Row],[CHANNEL]]))</f>
        <v>Swiggy Instamart</v>
      </c>
      <c r="U31" s="1">
        <f t="shared" si="0"/>
        <v>45536</v>
      </c>
    </row>
    <row r="32" spans="1:21" x14ac:dyDescent="0.3">
      <c r="A32" s="1">
        <v>45323</v>
      </c>
      <c r="B32" s="2" t="s">
        <v>33</v>
      </c>
      <c r="C32" s="2" t="s">
        <v>28</v>
      </c>
      <c r="D32" s="2" t="s">
        <v>44</v>
      </c>
      <c r="E32" s="2" t="str">
        <f>TRIM(Table2[[#This Row],[SKU_CODE]])</f>
        <v>BEC-BW-002</v>
      </c>
      <c r="F32" s="2">
        <v>44</v>
      </c>
      <c r="G32" s="2">
        <v>7700</v>
      </c>
      <c r="H32" s="2">
        <v>1547.3</v>
      </c>
      <c r="I32" s="2">
        <v>368.94</v>
      </c>
      <c r="J32" s="2">
        <v>1</v>
      </c>
      <c r="K32" s="2" t="str">
        <f>_xlfn.XLOOKUP(E32,[1]SKU_Master!A:A,[1]SKU_Master!C:C,"NOT FOUND")</f>
        <v>Bake &amp; Wrap</v>
      </c>
      <c r="L32" s="2">
        <f>_xlfn.XLOOKUP(Table2[[#This Row],[SKU_CODE_CLEAN]],[1]SKU_Master!A:A,[1]SKU_Master!E:E,"Not Found")</f>
        <v>175</v>
      </c>
      <c r="M32" s="2">
        <f>_xlfn.XLOOKUP(E32,[1]SKU_Master!A:A,[1]SKU_Master!F:F,"NOT FOUND")</f>
        <v>92</v>
      </c>
      <c r="N32" s="2" t="str">
        <f>IF(ISNUMBER(_xlfn.XMATCH(E32,[1]SKU_Master!A:A)),"MATCH","NOT FOUND")</f>
        <v>MATCH</v>
      </c>
      <c r="O32" s="2">
        <f>Table2[[#This Row],[GROSS_REVENUE]]-Table2[[#This Row],[DISCOUNT]]</f>
        <v>6152.7</v>
      </c>
      <c r="P32" s="3">
        <f>IFERROR((Table2[[#This Row],[NET_REVENUE]]-(Table2[[#This Row],[UNITS_SOLD]]*Table2[[#This Row],[UNIT_COGS]]))/Table2[[#This Row],[NET_REVENUE]],0)</f>
        <v>0.34207746192728394</v>
      </c>
      <c r="Q32" s="4">
        <f>IFERROR(Table2[[#This Row],[GROSS_REVENUE]]/Table2[[#This Row],[AD_SPEND]],0)</f>
        <v>20.870602265951103</v>
      </c>
      <c r="R32" s="2">
        <f>IFERROR((Table2[[#This Row],[NET_REVENUE]]-(Table2[[#This Row],[UNITS_SOLD]]*Table2[[#This Row],[UNIT_COGS]])-Table2[[#This Row],[AD_SPEND]]),0)</f>
        <v>1735.7599999999998</v>
      </c>
      <c r="S32" s="3">
        <f>IFERROR(Table2[[#This Row],[RETURNS_UNITS]]/Table2[[#This Row],[UNITS_SOLD]],0)</f>
        <v>2.2727272727272728E-2</v>
      </c>
      <c r="T32" s="2" t="str">
        <f>TRIM(CLEAN(Table2[[#This Row],[CHANNEL]]))</f>
        <v>Swiggy Instamart</v>
      </c>
      <c r="U32" s="1">
        <f t="shared" si="0"/>
        <v>45323</v>
      </c>
    </row>
    <row r="33" spans="1:21" x14ac:dyDescent="0.3">
      <c r="A33" s="1">
        <v>45352</v>
      </c>
      <c r="B33" s="2" t="s">
        <v>21</v>
      </c>
      <c r="C33" s="2" t="s">
        <v>28</v>
      </c>
      <c r="D33" s="2" t="s">
        <v>23</v>
      </c>
      <c r="E33" s="2" t="str">
        <f>TRIM(Table2[[#This Row],[SKU_CODE]])</f>
        <v>BEC-OTH-001</v>
      </c>
      <c r="F33" s="2">
        <v>52</v>
      </c>
      <c r="G33" s="2">
        <v>7748</v>
      </c>
      <c r="H33" s="2">
        <v>1515.69</v>
      </c>
      <c r="I33" s="2">
        <v>378.86</v>
      </c>
      <c r="J33" s="2">
        <v>2</v>
      </c>
      <c r="K33" s="2" t="str">
        <f>_xlfn.XLOOKUP(E33,[1]SKU_Master!A:A,[1]SKU_Master!C:C,"NOT FOUND")</f>
        <v>Others</v>
      </c>
      <c r="L33" s="2">
        <f>_xlfn.XLOOKUP(Table2[[#This Row],[SKU_CODE_CLEAN]],[1]SKU_Master!A:A,[1]SKU_Master!E:E,"Not Found")</f>
        <v>149</v>
      </c>
      <c r="M33" s="2">
        <f>_xlfn.XLOOKUP(E33,[1]SKU_Master!A:A,[1]SKU_Master!F:F,"NOT FOUND")</f>
        <v>72</v>
      </c>
      <c r="N33" s="2" t="str">
        <f>IF(ISNUMBER(_xlfn.XMATCH(E33,[1]SKU_Master!A:A)),"MATCH","NOT FOUND")</f>
        <v>MATCH</v>
      </c>
      <c r="O33" s="2">
        <f>Table2[[#This Row],[GROSS_REVENUE]]-Table2[[#This Row],[DISCOUNT]]</f>
        <v>6232.3099999999995</v>
      </c>
      <c r="P33" s="3">
        <f>IFERROR((Table2[[#This Row],[NET_REVENUE]]-(Table2[[#This Row],[UNITS_SOLD]]*Table2[[#This Row],[UNIT_COGS]]))/Table2[[#This Row],[NET_REVENUE]],0)</f>
        <v>0.39925966455455514</v>
      </c>
      <c r="Q33" s="4">
        <f>IFERROR(Table2[[#This Row],[GROSS_REVENUE]]/Table2[[#This Row],[AD_SPEND]],0)</f>
        <v>20.450826162698622</v>
      </c>
      <c r="R33" s="2">
        <f>IFERROR((Table2[[#This Row],[NET_REVENUE]]-(Table2[[#This Row],[UNITS_SOLD]]*Table2[[#This Row],[UNIT_COGS]])-Table2[[#This Row],[AD_SPEND]]),0)</f>
        <v>2109.4499999999994</v>
      </c>
      <c r="S33" s="3">
        <f>IFERROR(Table2[[#This Row],[RETURNS_UNITS]]/Table2[[#This Row],[UNITS_SOLD]],0)</f>
        <v>3.8461538461538464E-2</v>
      </c>
      <c r="T33" s="2" t="str">
        <f>TRIM(CLEAN(Table2[[#This Row],[CHANNEL]]))</f>
        <v>Flipkart</v>
      </c>
      <c r="U33" s="1">
        <f t="shared" si="0"/>
        <v>45352</v>
      </c>
    </row>
    <row r="34" spans="1:21" x14ac:dyDescent="0.3">
      <c r="A34" s="1">
        <v>45474</v>
      </c>
      <c r="B34" s="2" t="s">
        <v>24</v>
      </c>
      <c r="C34" s="2" t="s">
        <v>28</v>
      </c>
      <c r="D34" s="2" t="s">
        <v>23</v>
      </c>
      <c r="E34" s="2" t="str">
        <f>TRIM(Table2[[#This Row],[SKU_CODE]])</f>
        <v>BEC-OTH-001</v>
      </c>
      <c r="F34" s="2">
        <v>41</v>
      </c>
      <c r="G34" s="2">
        <v>6109</v>
      </c>
      <c r="H34" s="2">
        <v>597.71</v>
      </c>
      <c r="I34" s="2">
        <v>383.06</v>
      </c>
      <c r="J34" s="2">
        <v>6</v>
      </c>
      <c r="K34" s="2" t="str">
        <f>_xlfn.XLOOKUP(E34,[1]SKU_Master!A:A,[1]SKU_Master!C:C,"NOT FOUND")</f>
        <v>Others</v>
      </c>
      <c r="L34" s="2">
        <f>_xlfn.XLOOKUP(Table2[[#This Row],[SKU_CODE_CLEAN]],[1]SKU_Master!A:A,[1]SKU_Master!E:E,"Not Found")</f>
        <v>149</v>
      </c>
      <c r="M34" s="2">
        <f>_xlfn.XLOOKUP(E34,[1]SKU_Master!A:A,[1]SKU_Master!F:F,"NOT FOUND")</f>
        <v>72</v>
      </c>
      <c r="N34" s="2" t="str">
        <f>IF(ISNUMBER(_xlfn.XMATCH(E34,[1]SKU_Master!A:A)),"MATCH","NOT FOUND")</f>
        <v>MATCH</v>
      </c>
      <c r="O34" s="2">
        <f>Table2[[#This Row],[GROSS_REVENUE]]-Table2[[#This Row],[DISCOUNT]]</f>
        <v>5511.29</v>
      </c>
      <c r="P34" s="3">
        <f>IFERROR((Table2[[#This Row],[NET_REVENUE]]-(Table2[[#This Row],[UNITS_SOLD]]*Table2[[#This Row],[UNIT_COGS]]))/Table2[[#This Row],[NET_REVENUE]],0)</f>
        <v>0.46437222501447029</v>
      </c>
      <c r="Q34" s="4">
        <f>IFERROR(Table2[[#This Row],[GROSS_REVENUE]]/Table2[[#This Row],[AD_SPEND]],0)</f>
        <v>15.947893280426042</v>
      </c>
      <c r="R34" s="2">
        <f>IFERROR((Table2[[#This Row],[NET_REVENUE]]-(Table2[[#This Row],[UNITS_SOLD]]*Table2[[#This Row],[UNIT_COGS]])-Table2[[#This Row],[AD_SPEND]]),0)</f>
        <v>2176.23</v>
      </c>
      <c r="S34" s="3">
        <f>IFERROR(Table2[[#This Row],[RETURNS_UNITS]]/Table2[[#This Row],[UNITS_SOLD]],0)</f>
        <v>0.14634146341463414</v>
      </c>
      <c r="T34" s="2" t="str">
        <f>TRIM(CLEAN(Table2[[#This Row],[CHANNEL]]))</f>
        <v>D2C</v>
      </c>
      <c r="U34" s="1">
        <f t="shared" si="0"/>
        <v>45474</v>
      </c>
    </row>
    <row r="35" spans="1:21" x14ac:dyDescent="0.3">
      <c r="A35" s="1">
        <v>45444</v>
      </c>
      <c r="B35" s="2" t="s">
        <v>33</v>
      </c>
      <c r="C35" s="2" t="s">
        <v>25</v>
      </c>
      <c r="D35" s="2" t="s">
        <v>23</v>
      </c>
      <c r="E35" s="2" t="str">
        <f>TRIM(Table2[[#This Row],[SKU_CODE]])</f>
        <v>BEC-OTH-001</v>
      </c>
      <c r="F35" s="2">
        <v>52</v>
      </c>
      <c r="G35" s="2">
        <v>7748</v>
      </c>
      <c r="H35" s="2">
        <v>2119.71</v>
      </c>
      <c r="I35" s="2">
        <v>397.04</v>
      </c>
      <c r="J35" s="2">
        <v>2</v>
      </c>
      <c r="K35" s="2" t="str">
        <f>_xlfn.XLOOKUP(E35,[1]SKU_Master!A:A,[1]SKU_Master!C:C,"NOT FOUND")</f>
        <v>Others</v>
      </c>
      <c r="L35" s="2">
        <f>_xlfn.XLOOKUP(Table2[[#This Row],[SKU_CODE_CLEAN]],[1]SKU_Master!A:A,[1]SKU_Master!E:E,"Not Found")</f>
        <v>149</v>
      </c>
      <c r="M35" s="2">
        <f>_xlfn.XLOOKUP(E35,[1]SKU_Master!A:A,[1]SKU_Master!F:F,"NOT FOUND")</f>
        <v>72</v>
      </c>
      <c r="N35" s="2" t="str">
        <f>IF(ISNUMBER(_xlfn.XMATCH(E35,[1]SKU_Master!A:A)),"MATCH","NOT FOUND")</f>
        <v>MATCH</v>
      </c>
      <c r="O35" s="2">
        <f>Table2[[#This Row],[GROSS_REVENUE]]-Table2[[#This Row],[DISCOUNT]]</f>
        <v>5628.29</v>
      </c>
      <c r="P35" s="3">
        <f>IFERROR((Table2[[#This Row],[NET_REVENUE]]-(Table2[[#This Row],[UNITS_SOLD]]*Table2[[#This Row],[UNIT_COGS]]))/Table2[[#This Row],[NET_REVENUE]],0)</f>
        <v>0.33478907447910466</v>
      </c>
      <c r="Q35" s="4">
        <f>IFERROR(Table2[[#This Row],[GROSS_REVENUE]]/Table2[[#This Row],[AD_SPEND]],0)</f>
        <v>19.514406608905901</v>
      </c>
      <c r="R35" s="2">
        <f>IFERROR((Table2[[#This Row],[NET_REVENUE]]-(Table2[[#This Row],[UNITS_SOLD]]*Table2[[#This Row],[UNIT_COGS]])-Table2[[#This Row],[AD_SPEND]]),0)</f>
        <v>1487.25</v>
      </c>
      <c r="S35" s="3">
        <f>IFERROR(Table2[[#This Row],[RETURNS_UNITS]]/Table2[[#This Row],[UNITS_SOLD]],0)</f>
        <v>3.8461538461538464E-2</v>
      </c>
      <c r="T35" s="2" t="str">
        <f>TRIM(CLEAN(Table2[[#This Row],[CHANNEL]]))</f>
        <v>Swiggy Instamart</v>
      </c>
      <c r="U35" s="1">
        <f t="shared" si="0"/>
        <v>45444</v>
      </c>
    </row>
    <row r="36" spans="1:21" x14ac:dyDescent="0.3">
      <c r="A36" s="1">
        <v>45505</v>
      </c>
      <c r="B36" s="2" t="s">
        <v>34</v>
      </c>
      <c r="C36" s="2" t="s">
        <v>28</v>
      </c>
      <c r="D36" s="2" t="s">
        <v>23</v>
      </c>
      <c r="E36" s="2" t="str">
        <f>TRIM(Table2[[#This Row],[SKU_CODE]])</f>
        <v>BEC-OTH-001</v>
      </c>
      <c r="F36" s="2">
        <v>48</v>
      </c>
      <c r="G36" s="2">
        <v>7152</v>
      </c>
      <c r="H36" s="2">
        <v>1929.37</v>
      </c>
      <c r="I36" s="2">
        <v>398.77</v>
      </c>
      <c r="J36" s="2">
        <v>1</v>
      </c>
      <c r="K36" s="2" t="str">
        <f>_xlfn.XLOOKUP(E36,[1]SKU_Master!A:A,[1]SKU_Master!C:C,"NOT FOUND")</f>
        <v>Others</v>
      </c>
      <c r="L36" s="2">
        <f>_xlfn.XLOOKUP(Table2[[#This Row],[SKU_CODE_CLEAN]],[1]SKU_Master!A:A,[1]SKU_Master!E:E,"Not Found")</f>
        <v>149</v>
      </c>
      <c r="M36" s="2">
        <f>_xlfn.XLOOKUP(E36,[1]SKU_Master!A:A,[1]SKU_Master!F:F,"NOT FOUND")</f>
        <v>72</v>
      </c>
      <c r="N36" s="2" t="str">
        <f>IF(ISNUMBER(_xlfn.XMATCH(E36,[1]SKU_Master!A:A)),"MATCH","NOT FOUND")</f>
        <v>MATCH</v>
      </c>
      <c r="O36" s="2">
        <f>Table2[[#This Row],[GROSS_REVENUE]]-Table2[[#This Row],[DISCOUNT]]</f>
        <v>5222.63</v>
      </c>
      <c r="P36" s="3">
        <f>IFERROR((Table2[[#This Row],[NET_REVENUE]]-(Table2[[#This Row],[UNITS_SOLD]]*Table2[[#This Row],[UNIT_COGS]]))/Table2[[#This Row],[NET_REVENUE]],0)</f>
        <v>0.33826443764923037</v>
      </c>
      <c r="Q36" s="4">
        <f>IFERROR(Table2[[#This Row],[GROSS_REVENUE]]/Table2[[#This Row],[AD_SPEND]],0)</f>
        <v>17.935150588058281</v>
      </c>
      <c r="R36" s="2">
        <f>IFERROR((Table2[[#This Row],[NET_REVENUE]]-(Table2[[#This Row],[UNITS_SOLD]]*Table2[[#This Row],[UNIT_COGS]])-Table2[[#This Row],[AD_SPEND]]),0)</f>
        <v>1367.8600000000001</v>
      </c>
      <c r="S36" s="3">
        <f>IFERROR(Table2[[#This Row],[RETURNS_UNITS]]/Table2[[#This Row],[UNITS_SOLD]],0)</f>
        <v>2.0833333333333332E-2</v>
      </c>
      <c r="T36" s="2" t="str">
        <f>TRIM(CLEAN(Table2[[#This Row],[CHANNEL]]))</f>
        <v>Zepto</v>
      </c>
      <c r="U36" s="1">
        <f t="shared" si="0"/>
        <v>45505</v>
      </c>
    </row>
    <row r="37" spans="1:21" x14ac:dyDescent="0.3">
      <c r="A37" s="1">
        <v>45658</v>
      </c>
      <c r="B37" s="2" t="s">
        <v>33</v>
      </c>
      <c r="C37" s="2" t="s">
        <v>22</v>
      </c>
      <c r="D37" s="2" t="s">
        <v>23</v>
      </c>
      <c r="E37" s="2" t="str">
        <f>TRIM(Table2[[#This Row],[SKU_CODE]])</f>
        <v>BEC-OTH-001</v>
      </c>
      <c r="F37" s="2">
        <v>56</v>
      </c>
      <c r="G37" s="2">
        <v>8344</v>
      </c>
      <c r="H37" s="2">
        <v>1986.11</v>
      </c>
      <c r="I37" s="2">
        <v>404.13</v>
      </c>
      <c r="J37" s="2">
        <v>2</v>
      </c>
      <c r="K37" s="2" t="str">
        <f>_xlfn.XLOOKUP(E37,[1]SKU_Master!A:A,[1]SKU_Master!C:C,"NOT FOUND")</f>
        <v>Others</v>
      </c>
      <c r="L37" s="2">
        <f>_xlfn.XLOOKUP(Table2[[#This Row],[SKU_CODE_CLEAN]],[1]SKU_Master!A:A,[1]SKU_Master!E:E,"Not Found")</f>
        <v>149</v>
      </c>
      <c r="M37" s="2">
        <f>_xlfn.XLOOKUP(E37,[1]SKU_Master!A:A,[1]SKU_Master!F:F,"NOT FOUND")</f>
        <v>72</v>
      </c>
      <c r="N37" s="2" t="str">
        <f>IF(ISNUMBER(_xlfn.XMATCH(E37,[1]SKU_Master!A:A)),"MATCH","NOT FOUND")</f>
        <v>MATCH</v>
      </c>
      <c r="O37" s="2">
        <f>Table2[[#This Row],[GROSS_REVENUE]]-Table2[[#This Row],[DISCOUNT]]</f>
        <v>6357.89</v>
      </c>
      <c r="P37" s="3">
        <f>IFERROR((Table2[[#This Row],[NET_REVENUE]]-(Table2[[#This Row],[UNITS_SOLD]]*Table2[[#This Row],[UNIT_COGS]]))/Table2[[#This Row],[NET_REVENUE]],0)</f>
        <v>0.36582734208990719</v>
      </c>
      <c r="Q37" s="4">
        <f>IFERROR(Table2[[#This Row],[GROSS_REVENUE]]/Table2[[#This Row],[AD_SPEND]],0)</f>
        <v>20.646821567317449</v>
      </c>
      <c r="R37" s="2">
        <f>IFERROR((Table2[[#This Row],[NET_REVENUE]]-(Table2[[#This Row],[UNITS_SOLD]]*Table2[[#This Row],[UNIT_COGS]])-Table2[[#This Row],[AD_SPEND]]),0)</f>
        <v>1921.7600000000002</v>
      </c>
      <c r="S37" s="3">
        <f>IFERROR(Table2[[#This Row],[RETURNS_UNITS]]/Table2[[#This Row],[UNITS_SOLD]],0)</f>
        <v>3.5714285714285712E-2</v>
      </c>
      <c r="T37" s="2" t="str">
        <f>TRIM(CLEAN(Table2[[#This Row],[CHANNEL]]))</f>
        <v>Swiggy Instamart</v>
      </c>
      <c r="U37" s="1">
        <f t="shared" si="0"/>
        <v>45658</v>
      </c>
    </row>
    <row r="38" spans="1:21" x14ac:dyDescent="0.3">
      <c r="A38" s="1">
        <v>45566</v>
      </c>
      <c r="B38" s="2" t="s">
        <v>24</v>
      </c>
      <c r="C38" s="2" t="s">
        <v>28</v>
      </c>
      <c r="D38" s="2" t="s">
        <v>45</v>
      </c>
      <c r="E38" s="2" t="str">
        <f>TRIM(Table2[[#This Row],[SKU_CODE]])</f>
        <v>BEC-TIS-001</v>
      </c>
      <c r="F38" s="2">
        <v>100</v>
      </c>
      <c r="G38" s="2">
        <v>9500</v>
      </c>
      <c r="H38" s="2">
        <v>1306.45</v>
      </c>
      <c r="I38" s="2">
        <v>416.48</v>
      </c>
      <c r="J38" s="2">
        <v>11</v>
      </c>
      <c r="K38" s="2" t="str">
        <f>_xlfn.XLOOKUP(E38,[1]SKU_Master!A:A,[1]SKU_Master!C:C,"NOT FOUND")</f>
        <v>Tissues</v>
      </c>
      <c r="L38" s="2">
        <f>_xlfn.XLOOKUP(Table2[[#This Row],[SKU_CODE_CLEAN]],[1]SKU_Master!A:A,[1]SKU_Master!E:E,"Not Found")</f>
        <v>95</v>
      </c>
      <c r="M38" s="2">
        <f>_xlfn.XLOOKUP(E38,[1]SKU_Master!A:A,[1]SKU_Master!F:F,"NOT FOUND")</f>
        <v>42</v>
      </c>
      <c r="N38" s="2" t="str">
        <f>IF(ISNUMBER(_xlfn.XMATCH(E38,[1]SKU_Master!A:A)),"MATCH","NOT FOUND")</f>
        <v>MATCH</v>
      </c>
      <c r="O38" s="2">
        <f>Table2[[#This Row],[GROSS_REVENUE]]-Table2[[#This Row],[DISCOUNT]]</f>
        <v>8193.5499999999993</v>
      </c>
      <c r="P38" s="3">
        <f>IFERROR((Table2[[#This Row],[NET_REVENUE]]-(Table2[[#This Row],[UNITS_SOLD]]*Table2[[#This Row],[UNIT_COGS]]))/Table2[[#This Row],[NET_REVENUE]],0)</f>
        <v>0.48740167570833148</v>
      </c>
      <c r="Q38" s="4">
        <f>IFERROR(Table2[[#This Row],[GROSS_REVENUE]]/Table2[[#This Row],[AD_SPEND]],0)</f>
        <v>22.810218978102188</v>
      </c>
      <c r="R38" s="2">
        <f>IFERROR((Table2[[#This Row],[NET_REVENUE]]-(Table2[[#This Row],[UNITS_SOLD]]*Table2[[#This Row],[UNIT_COGS]])-Table2[[#This Row],[AD_SPEND]]),0)</f>
        <v>3577.0699999999993</v>
      </c>
      <c r="S38" s="3">
        <f>IFERROR(Table2[[#This Row],[RETURNS_UNITS]]/Table2[[#This Row],[UNITS_SOLD]],0)</f>
        <v>0.11</v>
      </c>
      <c r="T38" s="2" t="str">
        <f>TRIM(CLEAN(Table2[[#This Row],[CHANNEL]]))</f>
        <v>D2C</v>
      </c>
      <c r="U38" s="1">
        <f t="shared" si="0"/>
        <v>45566</v>
      </c>
    </row>
    <row r="39" spans="1:21" x14ac:dyDescent="0.3">
      <c r="A39" s="1">
        <v>45505</v>
      </c>
      <c r="B39" s="2" t="s">
        <v>33</v>
      </c>
      <c r="C39" s="2" t="s">
        <v>28</v>
      </c>
      <c r="D39" s="2" t="s">
        <v>45</v>
      </c>
      <c r="E39" s="2" t="str">
        <f>TRIM(Table2[[#This Row],[SKU_CODE]])</f>
        <v>BEC-TIS-001</v>
      </c>
      <c r="F39" s="2">
        <v>84</v>
      </c>
      <c r="G39" s="2">
        <v>7980</v>
      </c>
      <c r="H39" s="2">
        <v>1059.1300000000001</v>
      </c>
      <c r="I39" s="2">
        <v>417.12</v>
      </c>
      <c r="J39" s="2">
        <v>3</v>
      </c>
      <c r="K39" s="2" t="str">
        <f>_xlfn.XLOOKUP(E39,[1]SKU_Master!A:A,[1]SKU_Master!C:C,"NOT FOUND")</f>
        <v>Tissues</v>
      </c>
      <c r="L39" s="2">
        <f>_xlfn.XLOOKUP(Table2[[#This Row],[SKU_CODE_CLEAN]],[1]SKU_Master!A:A,[1]SKU_Master!E:E,"Not Found")</f>
        <v>95</v>
      </c>
      <c r="M39" s="2">
        <f>_xlfn.XLOOKUP(E39,[1]SKU_Master!A:A,[1]SKU_Master!F:F,"NOT FOUND")</f>
        <v>42</v>
      </c>
      <c r="N39" s="2" t="str">
        <f>IF(ISNUMBER(_xlfn.XMATCH(E39,[1]SKU_Master!A:A)),"MATCH","NOT FOUND")</f>
        <v>MATCH</v>
      </c>
      <c r="O39" s="2">
        <f>Table2[[#This Row],[GROSS_REVENUE]]-Table2[[#This Row],[DISCOUNT]]</f>
        <v>6920.87</v>
      </c>
      <c r="P39" s="3">
        <f>IFERROR((Table2[[#This Row],[NET_REVENUE]]-(Table2[[#This Row],[UNITS_SOLD]]*Table2[[#This Row],[UNIT_COGS]]))/Table2[[#This Row],[NET_REVENUE]],0)</f>
        <v>0.49023749904275038</v>
      </c>
      <c r="Q39" s="4">
        <f>IFERROR(Table2[[#This Row],[GROSS_REVENUE]]/Table2[[#This Row],[AD_SPEND]],0)</f>
        <v>19.131185270425778</v>
      </c>
      <c r="R39" s="2">
        <f>IFERROR((Table2[[#This Row],[NET_REVENUE]]-(Table2[[#This Row],[UNITS_SOLD]]*Table2[[#This Row],[UNIT_COGS]])-Table2[[#This Row],[AD_SPEND]]),0)</f>
        <v>2975.75</v>
      </c>
      <c r="S39" s="3">
        <f>IFERROR(Table2[[#This Row],[RETURNS_UNITS]]/Table2[[#This Row],[UNITS_SOLD]],0)</f>
        <v>3.5714285714285712E-2</v>
      </c>
      <c r="T39" s="2" t="str">
        <f>TRIM(CLEAN(Table2[[#This Row],[CHANNEL]]))</f>
        <v>Swiggy Instamart</v>
      </c>
      <c r="U39" s="1">
        <f t="shared" si="0"/>
        <v>45505</v>
      </c>
    </row>
    <row r="40" spans="1:21" x14ac:dyDescent="0.3">
      <c r="A40" s="1">
        <v>45505</v>
      </c>
      <c r="B40" s="2" t="s">
        <v>24</v>
      </c>
      <c r="C40" s="2" t="s">
        <v>22</v>
      </c>
      <c r="D40" s="2" t="s">
        <v>23</v>
      </c>
      <c r="E40" s="2" t="str">
        <f>TRIM(Table2[[#This Row],[SKU_CODE]])</f>
        <v>BEC-OTH-001</v>
      </c>
      <c r="F40" s="2">
        <v>40</v>
      </c>
      <c r="G40" s="2">
        <v>5960</v>
      </c>
      <c r="H40" s="2">
        <v>622.30999999999995</v>
      </c>
      <c r="I40" s="2">
        <v>423.75</v>
      </c>
      <c r="J40" s="2">
        <v>5</v>
      </c>
      <c r="K40" s="2" t="str">
        <f>_xlfn.XLOOKUP(E40,[1]SKU_Master!A:A,[1]SKU_Master!C:C,"NOT FOUND")</f>
        <v>Others</v>
      </c>
      <c r="L40" s="2">
        <f>_xlfn.XLOOKUP(Table2[[#This Row],[SKU_CODE_CLEAN]],[1]SKU_Master!A:A,[1]SKU_Master!E:E,"Not Found")</f>
        <v>149</v>
      </c>
      <c r="M40" s="2">
        <f>_xlfn.XLOOKUP(E40,[1]SKU_Master!A:A,[1]SKU_Master!F:F,"NOT FOUND")</f>
        <v>72</v>
      </c>
      <c r="N40" s="2" t="str">
        <f>IF(ISNUMBER(_xlfn.XMATCH(E40,[1]SKU_Master!A:A)),"MATCH","NOT FOUND")</f>
        <v>MATCH</v>
      </c>
      <c r="O40" s="2">
        <f>Table2[[#This Row],[GROSS_REVENUE]]-Table2[[#This Row],[DISCOUNT]]</f>
        <v>5337.6900000000005</v>
      </c>
      <c r="P40" s="3">
        <f>IFERROR((Table2[[#This Row],[NET_REVENUE]]-(Table2[[#This Row],[UNITS_SOLD]]*Table2[[#This Row],[UNIT_COGS]]))/Table2[[#This Row],[NET_REVENUE]],0)</f>
        <v>0.460440752460334</v>
      </c>
      <c r="Q40" s="4">
        <f>IFERROR(Table2[[#This Row],[GROSS_REVENUE]]/Table2[[#This Row],[AD_SPEND]],0)</f>
        <v>14.064896755162241</v>
      </c>
      <c r="R40" s="2">
        <f>IFERROR((Table2[[#This Row],[NET_REVENUE]]-(Table2[[#This Row],[UNITS_SOLD]]*Table2[[#This Row],[UNIT_COGS]])-Table2[[#This Row],[AD_SPEND]]),0)</f>
        <v>2033.9400000000005</v>
      </c>
      <c r="S40" s="3">
        <f>IFERROR(Table2[[#This Row],[RETURNS_UNITS]]/Table2[[#This Row],[UNITS_SOLD]],0)</f>
        <v>0.125</v>
      </c>
      <c r="T40" s="2" t="str">
        <f>TRIM(CLEAN(Table2[[#This Row],[CHANNEL]]))</f>
        <v>D2C</v>
      </c>
      <c r="U40" s="1">
        <f t="shared" si="0"/>
        <v>45505</v>
      </c>
    </row>
    <row r="41" spans="1:21" x14ac:dyDescent="0.3">
      <c r="A41" s="1">
        <v>45505</v>
      </c>
      <c r="B41" s="2" t="s">
        <v>33</v>
      </c>
      <c r="C41" s="2" t="s">
        <v>28</v>
      </c>
      <c r="D41" s="2" t="s">
        <v>23</v>
      </c>
      <c r="E41" s="2" t="str">
        <f>TRIM(Table2[[#This Row],[SKU_CODE]])</f>
        <v>BEC-OTH-001</v>
      </c>
      <c r="F41" s="2">
        <v>42</v>
      </c>
      <c r="G41" s="2">
        <v>6258</v>
      </c>
      <c r="H41" s="2">
        <v>1420.32</v>
      </c>
      <c r="I41" s="2">
        <v>424.79</v>
      </c>
      <c r="J41" s="2">
        <v>1</v>
      </c>
      <c r="K41" s="2" t="str">
        <f>_xlfn.XLOOKUP(E41,[1]SKU_Master!A:A,[1]SKU_Master!C:C,"NOT FOUND")</f>
        <v>Others</v>
      </c>
      <c r="L41" s="2">
        <f>_xlfn.XLOOKUP(Table2[[#This Row],[SKU_CODE_CLEAN]],[1]SKU_Master!A:A,[1]SKU_Master!E:E,"Not Found")</f>
        <v>149</v>
      </c>
      <c r="M41" s="2">
        <f>_xlfn.XLOOKUP(E41,[1]SKU_Master!A:A,[1]SKU_Master!F:F,"NOT FOUND")</f>
        <v>72</v>
      </c>
      <c r="N41" s="2" t="str">
        <f>IF(ISNUMBER(_xlfn.XMATCH(E41,[1]SKU_Master!A:A)),"MATCH","NOT FOUND")</f>
        <v>MATCH</v>
      </c>
      <c r="O41" s="2">
        <f>Table2[[#This Row],[GROSS_REVENUE]]-Table2[[#This Row],[DISCOUNT]]</f>
        <v>4837.68</v>
      </c>
      <c r="P41" s="3">
        <f>IFERROR((Table2[[#This Row],[NET_REVENUE]]-(Table2[[#This Row],[UNITS_SOLD]]*Table2[[#This Row],[UNIT_COGS]]))/Table2[[#This Row],[NET_REVENUE]],0)</f>
        <v>0.37490698020538776</v>
      </c>
      <c r="Q41" s="4">
        <f>IFERROR(Table2[[#This Row],[GROSS_REVENUE]]/Table2[[#This Row],[AD_SPEND]],0)</f>
        <v>14.731985216224487</v>
      </c>
      <c r="R41" s="2">
        <f>IFERROR((Table2[[#This Row],[NET_REVENUE]]-(Table2[[#This Row],[UNITS_SOLD]]*Table2[[#This Row],[UNIT_COGS]])-Table2[[#This Row],[AD_SPEND]]),0)</f>
        <v>1388.8900000000003</v>
      </c>
      <c r="S41" s="3">
        <f>IFERROR(Table2[[#This Row],[RETURNS_UNITS]]/Table2[[#This Row],[UNITS_SOLD]],0)</f>
        <v>2.3809523809523808E-2</v>
      </c>
      <c r="T41" s="2" t="str">
        <f>TRIM(CLEAN(Table2[[#This Row],[CHANNEL]]))</f>
        <v>Swiggy Instamart</v>
      </c>
      <c r="U41" s="1">
        <f t="shared" si="0"/>
        <v>45505</v>
      </c>
    </row>
    <row r="42" spans="1:21" x14ac:dyDescent="0.3">
      <c r="A42" s="1">
        <v>45444</v>
      </c>
      <c r="B42" s="2" t="s">
        <v>24</v>
      </c>
      <c r="C42" s="2" t="s">
        <v>22</v>
      </c>
      <c r="D42" s="2" t="s">
        <v>23</v>
      </c>
      <c r="E42" s="2" t="str">
        <f>TRIM(Table2[[#This Row],[SKU_CODE]])</f>
        <v>BEC-OTH-001</v>
      </c>
      <c r="F42" s="2">
        <v>44</v>
      </c>
      <c r="G42" s="2">
        <v>6556</v>
      </c>
      <c r="H42" s="2">
        <v>960.15</v>
      </c>
      <c r="I42" s="2">
        <v>426.5</v>
      </c>
      <c r="J42" s="2">
        <v>4</v>
      </c>
      <c r="K42" s="2" t="str">
        <f>_xlfn.XLOOKUP(E42,[1]SKU_Master!A:A,[1]SKU_Master!C:C,"NOT FOUND")</f>
        <v>Others</v>
      </c>
      <c r="L42" s="2">
        <f>_xlfn.XLOOKUP(Table2[[#This Row],[SKU_CODE_CLEAN]],[1]SKU_Master!A:A,[1]SKU_Master!E:E,"Not Found")</f>
        <v>149</v>
      </c>
      <c r="M42" s="2">
        <f>_xlfn.XLOOKUP(E42,[1]SKU_Master!A:A,[1]SKU_Master!F:F,"NOT FOUND")</f>
        <v>72</v>
      </c>
      <c r="N42" s="2" t="str">
        <f>IF(ISNUMBER(_xlfn.XMATCH(E42,[1]SKU_Master!A:A)),"MATCH","NOT FOUND")</f>
        <v>MATCH</v>
      </c>
      <c r="O42" s="2">
        <f>Table2[[#This Row],[GROSS_REVENUE]]-Table2[[#This Row],[DISCOUNT]]</f>
        <v>5595.85</v>
      </c>
      <c r="P42" s="3">
        <f>IFERROR((Table2[[#This Row],[NET_REVENUE]]-(Table2[[#This Row],[UNITS_SOLD]]*Table2[[#This Row],[UNIT_COGS]]))/Table2[[#This Row],[NET_REVENUE]],0)</f>
        <v>0.43386616867857436</v>
      </c>
      <c r="Q42" s="4">
        <f>IFERROR(Table2[[#This Row],[GROSS_REVENUE]]/Table2[[#This Row],[AD_SPEND]],0)</f>
        <v>15.371629542790153</v>
      </c>
      <c r="R42" s="2">
        <f>IFERROR((Table2[[#This Row],[NET_REVENUE]]-(Table2[[#This Row],[UNITS_SOLD]]*Table2[[#This Row],[UNIT_COGS]])-Table2[[#This Row],[AD_SPEND]]),0)</f>
        <v>2001.3500000000004</v>
      </c>
      <c r="S42" s="3">
        <f>IFERROR(Table2[[#This Row],[RETURNS_UNITS]]/Table2[[#This Row],[UNITS_SOLD]],0)</f>
        <v>9.0909090909090912E-2</v>
      </c>
      <c r="T42" s="2" t="str">
        <f>TRIM(CLEAN(Table2[[#This Row],[CHANNEL]]))</f>
        <v>D2C</v>
      </c>
      <c r="U42" s="1">
        <f t="shared" si="0"/>
        <v>45444</v>
      </c>
    </row>
    <row r="43" spans="1:21" x14ac:dyDescent="0.3">
      <c r="A43" s="1">
        <v>45474</v>
      </c>
      <c r="B43" s="2" t="s">
        <v>33</v>
      </c>
      <c r="C43" s="2" t="s">
        <v>22</v>
      </c>
      <c r="D43" s="2" t="s">
        <v>23</v>
      </c>
      <c r="E43" s="2" t="str">
        <f>TRIM(Table2[[#This Row],[SKU_CODE]])</f>
        <v>BEC-OTH-001</v>
      </c>
      <c r="F43" s="2">
        <v>42</v>
      </c>
      <c r="G43" s="2">
        <v>6258</v>
      </c>
      <c r="H43" s="2">
        <v>422.69</v>
      </c>
      <c r="I43" s="2">
        <v>426.72</v>
      </c>
      <c r="J43" s="2">
        <v>1</v>
      </c>
      <c r="K43" s="2" t="str">
        <f>_xlfn.XLOOKUP(E43,[1]SKU_Master!A:A,[1]SKU_Master!C:C,"NOT FOUND")</f>
        <v>Others</v>
      </c>
      <c r="L43" s="2">
        <f>_xlfn.XLOOKUP(Table2[[#This Row],[SKU_CODE_CLEAN]],[1]SKU_Master!A:A,[1]SKU_Master!E:E,"Not Found")</f>
        <v>149</v>
      </c>
      <c r="M43" s="2">
        <f>_xlfn.XLOOKUP(E43,[1]SKU_Master!A:A,[1]SKU_Master!F:F,"NOT FOUND")</f>
        <v>72</v>
      </c>
      <c r="N43" s="2" t="str">
        <f>IF(ISNUMBER(_xlfn.XMATCH(E43,[1]SKU_Master!A:A)),"MATCH","NOT FOUND")</f>
        <v>MATCH</v>
      </c>
      <c r="O43" s="2">
        <f>Table2[[#This Row],[GROSS_REVENUE]]-Table2[[#This Row],[DISCOUNT]]</f>
        <v>5835.31</v>
      </c>
      <c r="P43" s="3">
        <f>IFERROR((Table2[[#This Row],[NET_REVENUE]]-(Table2[[#This Row],[UNITS_SOLD]]*Table2[[#This Row],[UNIT_COGS]]))/Table2[[#This Row],[NET_REVENUE]],0)</f>
        <v>0.48177560403817454</v>
      </c>
      <c r="Q43" s="4">
        <f>IFERROR(Table2[[#This Row],[GROSS_REVENUE]]/Table2[[#This Row],[AD_SPEND]],0)</f>
        <v>14.665354330708661</v>
      </c>
      <c r="R43" s="2">
        <f>IFERROR((Table2[[#This Row],[NET_REVENUE]]-(Table2[[#This Row],[UNITS_SOLD]]*Table2[[#This Row],[UNIT_COGS]])-Table2[[#This Row],[AD_SPEND]]),0)</f>
        <v>2384.59</v>
      </c>
      <c r="S43" s="3">
        <f>IFERROR(Table2[[#This Row],[RETURNS_UNITS]]/Table2[[#This Row],[UNITS_SOLD]],0)</f>
        <v>2.3809523809523808E-2</v>
      </c>
      <c r="T43" s="2" t="str">
        <f>TRIM(CLEAN(Table2[[#This Row],[CHANNEL]]))</f>
        <v>Swiggy Instamart</v>
      </c>
      <c r="U43" s="1">
        <f t="shared" si="0"/>
        <v>45474</v>
      </c>
    </row>
    <row r="44" spans="1:21" x14ac:dyDescent="0.3">
      <c r="A44" s="1">
        <v>45505</v>
      </c>
      <c r="B44" s="2" t="s">
        <v>33</v>
      </c>
      <c r="C44" s="2" t="s">
        <v>22</v>
      </c>
      <c r="D44" s="2" t="s">
        <v>32</v>
      </c>
      <c r="E44" s="2" t="str">
        <f>TRIM(Table2[[#This Row],[SKU_CODE]])</f>
        <v>BEC-BW-001</v>
      </c>
      <c r="F44" s="2">
        <v>50</v>
      </c>
      <c r="G44" s="5">
        <v>11000</v>
      </c>
      <c r="H44" s="2">
        <v>3032.16</v>
      </c>
      <c r="I44" s="2">
        <v>426.85</v>
      </c>
      <c r="J44" s="2">
        <v>1</v>
      </c>
      <c r="K44" s="2" t="str">
        <f>_xlfn.XLOOKUP(E44,[1]SKU_Master!A:A,[1]SKU_Master!C:C,"NOT FOUND")</f>
        <v>Bake &amp; Wrap</v>
      </c>
      <c r="L44" s="2">
        <f>_xlfn.XLOOKUP(Table2[[#This Row],[SKU_CODE_CLEAN]],[1]SKU_Master!A:A,[1]SKU_Master!E:E,"Not Found")</f>
        <v>220</v>
      </c>
      <c r="M44" s="2">
        <f>_xlfn.XLOOKUP(E44,[1]SKU_Master!A:A,[1]SKU_Master!F:F,"NOT FOUND")</f>
        <v>118</v>
      </c>
      <c r="N44" s="2" t="str">
        <f>IF(ISNUMBER(_xlfn.XMATCH(E44,[1]SKU_Master!A:A)),"MATCH","NOT FOUND")</f>
        <v>MATCH</v>
      </c>
      <c r="O44" s="2">
        <f>Table2[[#This Row],[GROSS_REVENUE]]-Table2[[#This Row],[DISCOUNT]]</f>
        <v>7967.84</v>
      </c>
      <c r="P44" s="3">
        <f>IFERROR((Table2[[#This Row],[NET_REVENUE]]-(Table2[[#This Row],[UNITS_SOLD]]*Table2[[#This Row],[UNIT_COGS]]))/Table2[[#This Row],[NET_REVENUE]],0)</f>
        <v>0.25952328360007232</v>
      </c>
      <c r="Q44" s="4">
        <f>IFERROR(Table2[[#This Row],[GROSS_REVENUE]]/Table2[[#This Row],[AD_SPEND]],0)</f>
        <v>25.770176877123109</v>
      </c>
      <c r="R44" s="2">
        <f>IFERROR((Table2[[#This Row],[NET_REVENUE]]-(Table2[[#This Row],[UNITS_SOLD]]*Table2[[#This Row],[UNIT_COGS]])-Table2[[#This Row],[AD_SPEND]]),0)</f>
        <v>1640.9900000000002</v>
      </c>
      <c r="S44" s="3">
        <f>IFERROR(Table2[[#This Row],[RETURNS_UNITS]]/Table2[[#This Row],[UNITS_SOLD]],0)</f>
        <v>0.02</v>
      </c>
      <c r="T44" s="2" t="str">
        <f>TRIM(CLEAN(Table2[[#This Row],[CHANNEL]]))</f>
        <v>Swiggy Instamart</v>
      </c>
      <c r="U44" s="1">
        <f t="shared" si="0"/>
        <v>45505</v>
      </c>
    </row>
    <row r="45" spans="1:21" x14ac:dyDescent="0.3">
      <c r="A45" s="1">
        <v>45299</v>
      </c>
      <c r="B45" s="2" t="s">
        <v>33</v>
      </c>
      <c r="C45" s="2" t="s">
        <v>22</v>
      </c>
      <c r="D45" s="2" t="s">
        <v>23</v>
      </c>
      <c r="E45" s="2" t="str">
        <f>TRIM(Table2[[#This Row],[SKU_CODE]])</f>
        <v>BEC-OTH-001</v>
      </c>
      <c r="F45" s="2">
        <v>40</v>
      </c>
      <c r="G45" s="2">
        <v>5960</v>
      </c>
      <c r="H45" s="2">
        <v>681.42</v>
      </c>
      <c r="I45" s="2">
        <v>426.94</v>
      </c>
      <c r="J45" s="2">
        <v>1</v>
      </c>
      <c r="K45" s="2" t="str">
        <f>_xlfn.XLOOKUP(E45,[1]SKU_Master!A:A,[1]SKU_Master!C:C,"NOT FOUND")</f>
        <v>Others</v>
      </c>
      <c r="L45" s="2">
        <f>_xlfn.XLOOKUP(Table2[[#This Row],[SKU_CODE_CLEAN]],[1]SKU_Master!A:A,[1]SKU_Master!E:E,"Not Found")</f>
        <v>149</v>
      </c>
      <c r="M45" s="2">
        <f>_xlfn.XLOOKUP(E45,[1]SKU_Master!A:A,[1]SKU_Master!F:F,"NOT FOUND")</f>
        <v>72</v>
      </c>
      <c r="N45" s="2" t="str">
        <f>IF(ISNUMBER(_xlfn.XMATCH(E45,[1]SKU_Master!A:A)),"MATCH","NOT FOUND")</f>
        <v>MATCH</v>
      </c>
      <c r="O45" s="2">
        <f>Table2[[#This Row],[GROSS_REVENUE]]-Table2[[#This Row],[DISCOUNT]]</f>
        <v>5278.58</v>
      </c>
      <c r="P45" s="3">
        <f>IFERROR((Table2[[#This Row],[NET_REVENUE]]-(Table2[[#This Row],[UNITS_SOLD]]*Table2[[#This Row],[UNIT_COGS]]))/Table2[[#This Row],[NET_REVENUE]],0)</f>
        <v>0.45439872086811223</v>
      </c>
      <c r="Q45" s="4">
        <f>IFERROR(Table2[[#This Row],[GROSS_REVENUE]]/Table2[[#This Row],[AD_SPEND]],0)</f>
        <v>13.959806998641495</v>
      </c>
      <c r="R45" s="2">
        <f>IFERROR((Table2[[#This Row],[NET_REVENUE]]-(Table2[[#This Row],[UNITS_SOLD]]*Table2[[#This Row],[UNIT_COGS]])-Table2[[#This Row],[AD_SPEND]]),0)</f>
        <v>1971.6399999999999</v>
      </c>
      <c r="S45" s="3">
        <f>IFERROR(Table2[[#This Row],[RETURNS_UNITS]]/Table2[[#This Row],[UNITS_SOLD]],0)</f>
        <v>2.5000000000000001E-2</v>
      </c>
      <c r="T45" s="2" t="str">
        <f>TRIM(CLEAN(Table2[[#This Row],[CHANNEL]]))</f>
        <v>Swiggy Instamart</v>
      </c>
      <c r="U45" s="1">
        <f t="shared" si="0"/>
        <v>45505</v>
      </c>
    </row>
    <row r="46" spans="1:21" x14ac:dyDescent="0.3">
      <c r="A46" s="1">
        <v>45505</v>
      </c>
      <c r="B46" s="2" t="s">
        <v>37</v>
      </c>
      <c r="C46" s="2" t="s">
        <v>28</v>
      </c>
      <c r="D46" s="2" t="s">
        <v>23</v>
      </c>
      <c r="E46" s="2" t="str">
        <f>TRIM(Table2[[#This Row],[SKU_CODE]])</f>
        <v>BEC-OTH-001</v>
      </c>
      <c r="F46" s="2">
        <v>57</v>
      </c>
      <c r="G46" s="2">
        <v>8493</v>
      </c>
      <c r="H46" s="2">
        <v>2247.19</v>
      </c>
      <c r="I46" s="2">
        <v>433.32</v>
      </c>
      <c r="J46" s="2">
        <v>2</v>
      </c>
      <c r="K46" s="2" t="str">
        <f>_xlfn.XLOOKUP(E46,[1]SKU_Master!A:A,[1]SKU_Master!C:C,"NOT FOUND")</f>
        <v>Others</v>
      </c>
      <c r="L46" s="2">
        <f>_xlfn.XLOOKUP(Table2[[#This Row],[SKU_CODE_CLEAN]],[1]SKU_Master!A:A,[1]SKU_Master!E:E,"Not Found")</f>
        <v>149</v>
      </c>
      <c r="M46" s="2">
        <f>_xlfn.XLOOKUP(E46,[1]SKU_Master!A:A,[1]SKU_Master!F:F,"NOT FOUND")</f>
        <v>72</v>
      </c>
      <c r="N46" s="2" t="str">
        <f>IF(ISNUMBER(_xlfn.XMATCH(E46,[1]SKU_Master!A:A)),"MATCH","NOT FOUND")</f>
        <v>MATCH</v>
      </c>
      <c r="O46" s="2">
        <f>Table2[[#This Row],[GROSS_REVENUE]]-Table2[[#This Row],[DISCOUNT]]</f>
        <v>6245.8099999999995</v>
      </c>
      <c r="P46" s="3">
        <f>IFERROR((Table2[[#This Row],[NET_REVENUE]]-(Table2[[#This Row],[UNITS_SOLD]]*Table2[[#This Row],[UNIT_COGS]]))/Table2[[#This Row],[NET_REVENUE]],0)</f>
        <v>0.34291949322826015</v>
      </c>
      <c r="Q46" s="4">
        <f>IFERROR(Table2[[#This Row],[GROSS_REVENUE]]/Table2[[#This Row],[AD_SPEND]],0)</f>
        <v>19.599833841041264</v>
      </c>
      <c r="R46" s="2">
        <f>IFERROR((Table2[[#This Row],[NET_REVENUE]]-(Table2[[#This Row],[UNITS_SOLD]]*Table2[[#This Row],[UNIT_COGS]])-Table2[[#This Row],[AD_SPEND]]),0)</f>
        <v>1708.4899999999996</v>
      </c>
      <c r="S46" s="3">
        <f>IFERROR(Table2[[#This Row],[RETURNS_UNITS]]/Table2[[#This Row],[UNITS_SOLD]],0)</f>
        <v>3.5087719298245612E-2</v>
      </c>
      <c r="T46" s="2" t="str">
        <f>TRIM(CLEAN(Table2[[#This Row],[CHANNEL]]))</f>
        <v>Blinkit</v>
      </c>
      <c r="U46" s="1">
        <f t="shared" si="0"/>
        <v>45505</v>
      </c>
    </row>
    <row r="47" spans="1:21" x14ac:dyDescent="0.3">
      <c r="A47" s="1">
        <v>45748</v>
      </c>
      <c r="B47" s="2" t="s">
        <v>33</v>
      </c>
      <c r="C47" s="2" t="s">
        <v>28</v>
      </c>
      <c r="D47" s="2" t="s">
        <v>45</v>
      </c>
      <c r="E47" s="2" t="str">
        <f>TRIM(Table2[[#This Row],[SKU_CODE]])</f>
        <v>BEC-TIS-001</v>
      </c>
      <c r="F47" s="2">
        <v>120</v>
      </c>
      <c r="G47" s="2">
        <v>11400</v>
      </c>
      <c r="H47" s="2">
        <v>2922.14</v>
      </c>
      <c r="I47" s="2">
        <v>434.29</v>
      </c>
      <c r="J47" s="2">
        <v>6</v>
      </c>
      <c r="K47" s="2" t="str">
        <f>_xlfn.XLOOKUP(E47,[1]SKU_Master!A:A,[1]SKU_Master!C:C,"NOT FOUND")</f>
        <v>Tissues</v>
      </c>
      <c r="L47" s="2">
        <f>_xlfn.XLOOKUP(Table2[[#This Row],[SKU_CODE_CLEAN]],[1]SKU_Master!A:A,[1]SKU_Master!E:E,"Not Found")</f>
        <v>95</v>
      </c>
      <c r="M47" s="2">
        <f>_xlfn.XLOOKUP(E47,[1]SKU_Master!A:A,[1]SKU_Master!F:F,"NOT FOUND")</f>
        <v>42</v>
      </c>
      <c r="N47" s="2" t="str">
        <f>IF(ISNUMBER(_xlfn.XMATCH(E47,[1]SKU_Master!A:A)),"MATCH","NOT FOUND")</f>
        <v>MATCH</v>
      </c>
      <c r="O47" s="2">
        <f>Table2[[#This Row],[GROSS_REVENUE]]-Table2[[#This Row],[DISCOUNT]]</f>
        <v>8477.86</v>
      </c>
      <c r="P47" s="3">
        <f>IFERROR((Table2[[#This Row],[NET_REVENUE]]-(Table2[[#This Row],[UNITS_SOLD]]*Table2[[#This Row],[UNIT_COGS]]))/Table2[[#This Row],[NET_REVENUE]],0)</f>
        <v>0.40551035284847831</v>
      </c>
      <c r="Q47" s="4">
        <f>IFERROR(Table2[[#This Row],[GROSS_REVENUE]]/Table2[[#This Row],[AD_SPEND]],0)</f>
        <v>26.249740956503718</v>
      </c>
      <c r="R47" s="2">
        <f>IFERROR((Table2[[#This Row],[NET_REVENUE]]-(Table2[[#This Row],[UNITS_SOLD]]*Table2[[#This Row],[UNIT_COGS]])-Table2[[#This Row],[AD_SPEND]]),0)</f>
        <v>3003.5700000000006</v>
      </c>
      <c r="S47" s="3">
        <f>IFERROR(Table2[[#This Row],[RETURNS_UNITS]]/Table2[[#This Row],[UNITS_SOLD]],0)</f>
        <v>0.05</v>
      </c>
      <c r="T47" s="2" t="str">
        <f>TRIM(CLEAN(Table2[[#This Row],[CHANNEL]]))</f>
        <v>Swiggy Instamart</v>
      </c>
      <c r="U47" s="1">
        <f t="shared" si="0"/>
        <v>45748</v>
      </c>
    </row>
    <row r="48" spans="1:21" x14ac:dyDescent="0.3">
      <c r="A48" s="1">
        <v>45352</v>
      </c>
      <c r="B48" s="2" t="s">
        <v>33</v>
      </c>
      <c r="C48" s="2" t="s">
        <v>28</v>
      </c>
      <c r="D48" s="2" t="s">
        <v>45</v>
      </c>
      <c r="E48" s="2" t="str">
        <f>TRIM(Table2[[#This Row],[SKU_CODE]])</f>
        <v>BEC-TIS-001</v>
      </c>
      <c r="F48" s="2">
        <v>102</v>
      </c>
      <c r="G48" s="2">
        <v>9690</v>
      </c>
      <c r="H48" s="2">
        <v>1898.43</v>
      </c>
      <c r="I48" s="2">
        <v>437.93</v>
      </c>
      <c r="J48" s="2">
        <v>3</v>
      </c>
      <c r="K48" s="2" t="str">
        <f>_xlfn.XLOOKUP(E48,[1]SKU_Master!A:A,[1]SKU_Master!C:C,"NOT FOUND")</f>
        <v>Tissues</v>
      </c>
      <c r="L48" s="2">
        <f>_xlfn.XLOOKUP(Table2[[#This Row],[SKU_CODE_CLEAN]],[1]SKU_Master!A:A,[1]SKU_Master!E:E,"Not Found")</f>
        <v>95</v>
      </c>
      <c r="M48" s="2">
        <f>_xlfn.XLOOKUP(E48,[1]SKU_Master!A:A,[1]SKU_Master!F:F,"NOT FOUND")</f>
        <v>42</v>
      </c>
      <c r="N48" s="2" t="str">
        <f>IF(ISNUMBER(_xlfn.XMATCH(E48,[1]SKU_Master!A:A)),"MATCH","NOT FOUND")</f>
        <v>MATCH</v>
      </c>
      <c r="O48" s="2">
        <f>Table2[[#This Row],[GROSS_REVENUE]]-Table2[[#This Row],[DISCOUNT]]</f>
        <v>7791.57</v>
      </c>
      <c r="P48" s="3">
        <f>IFERROR((Table2[[#This Row],[NET_REVENUE]]-(Table2[[#This Row],[UNITS_SOLD]]*Table2[[#This Row],[UNIT_COGS]]))/Table2[[#This Row],[NET_REVENUE]],0)</f>
        <v>0.45017499682348999</v>
      </c>
      <c r="Q48" s="4">
        <f>IFERROR(Table2[[#This Row],[GROSS_REVENUE]]/Table2[[#This Row],[AD_SPEND]],0)</f>
        <v>22.12682392163131</v>
      </c>
      <c r="R48" s="2">
        <f>IFERROR((Table2[[#This Row],[NET_REVENUE]]-(Table2[[#This Row],[UNITS_SOLD]]*Table2[[#This Row],[UNIT_COGS]])-Table2[[#This Row],[AD_SPEND]]),0)</f>
        <v>3069.64</v>
      </c>
      <c r="S48" s="3">
        <f>IFERROR(Table2[[#This Row],[RETURNS_UNITS]]/Table2[[#This Row],[UNITS_SOLD]],0)</f>
        <v>2.9411764705882353E-2</v>
      </c>
      <c r="T48" s="2" t="str">
        <f>TRIM(CLEAN(Table2[[#This Row],[CHANNEL]]))</f>
        <v>Swiggy Instamart</v>
      </c>
      <c r="U48" s="1">
        <f t="shared" si="0"/>
        <v>45352</v>
      </c>
    </row>
    <row r="49" spans="1:21" x14ac:dyDescent="0.3">
      <c r="A49" s="1">
        <v>45566</v>
      </c>
      <c r="B49" s="2" t="s">
        <v>21</v>
      </c>
      <c r="C49" s="2" t="s">
        <v>28</v>
      </c>
      <c r="D49" s="2" t="s">
        <v>46</v>
      </c>
      <c r="E49" s="2" t="str">
        <f>TRIM(Table2[[#This Row],[SKU_CODE]])</f>
        <v>BEC-KT-001</v>
      </c>
      <c r="F49" s="2">
        <v>70</v>
      </c>
      <c r="G49" s="2">
        <v>11200</v>
      </c>
      <c r="H49" s="2">
        <v>2380.61</v>
      </c>
      <c r="I49" s="2">
        <v>442.78</v>
      </c>
      <c r="J49" s="2">
        <v>2</v>
      </c>
      <c r="K49" s="2" t="str">
        <f>_xlfn.XLOOKUP(E49,[1]SKU_Master!A:A,[1]SKU_Master!C:C,"NOT FOUND")</f>
        <v>Kitchen Towel</v>
      </c>
      <c r="L49" s="2">
        <f>_xlfn.XLOOKUP(Table2[[#This Row],[SKU_CODE_CLEAN]],[1]SKU_Master!A:A,[1]SKU_Master!E:E,"Not Found")</f>
        <v>160</v>
      </c>
      <c r="M49" s="2">
        <f>_xlfn.XLOOKUP(E49,[1]SKU_Master!A:A,[1]SKU_Master!F:F,"NOT FOUND")</f>
        <v>78</v>
      </c>
      <c r="N49" s="2" t="str">
        <f>IF(ISNUMBER(_xlfn.XMATCH(E49,[1]SKU_Master!A:A)),"MATCH","NOT FOUND")</f>
        <v>MATCH</v>
      </c>
      <c r="O49" s="2">
        <f>Table2[[#This Row],[GROSS_REVENUE]]-Table2[[#This Row],[DISCOUNT]]</f>
        <v>8819.39</v>
      </c>
      <c r="P49" s="3">
        <f>IFERROR((Table2[[#This Row],[NET_REVENUE]]-(Table2[[#This Row],[UNITS_SOLD]]*Table2[[#This Row],[UNIT_COGS]]))/Table2[[#This Row],[NET_REVENUE]],0)</f>
        <v>0.38090956404014331</v>
      </c>
      <c r="Q49" s="4">
        <f>IFERROR(Table2[[#This Row],[GROSS_REVENUE]]/Table2[[#This Row],[AD_SPEND]],0)</f>
        <v>25.294728759203217</v>
      </c>
      <c r="R49" s="2">
        <f>IFERROR((Table2[[#This Row],[NET_REVENUE]]-(Table2[[#This Row],[UNITS_SOLD]]*Table2[[#This Row],[UNIT_COGS]])-Table2[[#This Row],[AD_SPEND]]),0)</f>
        <v>2916.6099999999997</v>
      </c>
      <c r="S49" s="3">
        <f>IFERROR(Table2[[#This Row],[RETURNS_UNITS]]/Table2[[#This Row],[UNITS_SOLD]],0)</f>
        <v>2.8571428571428571E-2</v>
      </c>
      <c r="T49" s="2" t="str">
        <f>TRIM(CLEAN(Table2[[#This Row],[CHANNEL]]))</f>
        <v>Flipkart</v>
      </c>
      <c r="U49" s="1">
        <f t="shared" si="0"/>
        <v>45566</v>
      </c>
    </row>
    <row r="50" spans="1:21" x14ac:dyDescent="0.3">
      <c r="A50" s="1">
        <v>45597</v>
      </c>
      <c r="B50" s="2" t="s">
        <v>21</v>
      </c>
      <c r="C50" s="2" t="s">
        <v>25</v>
      </c>
      <c r="D50" s="2" t="s">
        <v>23</v>
      </c>
      <c r="E50" s="2" t="str">
        <f>TRIM(Table2[[#This Row],[SKU_CODE]])</f>
        <v>BEC-OTH-001</v>
      </c>
      <c r="F50" s="2">
        <v>66</v>
      </c>
      <c r="G50" s="2">
        <v>9834</v>
      </c>
      <c r="H50" s="2">
        <v>1219.97</v>
      </c>
      <c r="I50" s="2">
        <v>451.08</v>
      </c>
      <c r="J50" s="2">
        <v>1</v>
      </c>
      <c r="K50" s="2" t="str">
        <f>_xlfn.XLOOKUP(E50,[1]SKU_Master!A:A,[1]SKU_Master!C:C,"NOT FOUND")</f>
        <v>Others</v>
      </c>
      <c r="L50" s="2">
        <f>_xlfn.XLOOKUP(Table2[[#This Row],[SKU_CODE_CLEAN]],[1]SKU_Master!A:A,[1]SKU_Master!E:E,"Not Found")</f>
        <v>149</v>
      </c>
      <c r="M50" s="2">
        <f>_xlfn.XLOOKUP(E50,[1]SKU_Master!A:A,[1]SKU_Master!F:F,"NOT FOUND")</f>
        <v>72</v>
      </c>
      <c r="N50" s="2" t="str">
        <f>IF(ISNUMBER(_xlfn.XMATCH(E50,[1]SKU_Master!A:A)),"MATCH","NOT FOUND")</f>
        <v>MATCH</v>
      </c>
      <c r="O50" s="2">
        <f>Table2[[#This Row],[GROSS_REVENUE]]-Table2[[#This Row],[DISCOUNT]]</f>
        <v>8614.0300000000007</v>
      </c>
      <c r="P50" s="3">
        <f>IFERROR((Table2[[#This Row],[NET_REVENUE]]-(Table2[[#This Row],[UNITS_SOLD]]*Table2[[#This Row],[UNIT_COGS]]))/Table2[[#This Row],[NET_REVENUE]],0)</f>
        <v>0.44834183303285458</v>
      </c>
      <c r="Q50" s="4">
        <f>IFERROR(Table2[[#This Row],[GROSS_REVENUE]]/Table2[[#This Row],[AD_SPEND]],0)</f>
        <v>21.801010907156158</v>
      </c>
      <c r="R50" s="2">
        <f>IFERROR((Table2[[#This Row],[NET_REVENUE]]-(Table2[[#This Row],[UNITS_SOLD]]*Table2[[#This Row],[UNIT_COGS]])-Table2[[#This Row],[AD_SPEND]]),0)</f>
        <v>3410.9500000000007</v>
      </c>
      <c r="S50" s="3">
        <f>IFERROR(Table2[[#This Row],[RETURNS_UNITS]]/Table2[[#This Row],[UNITS_SOLD]],0)</f>
        <v>1.5151515151515152E-2</v>
      </c>
      <c r="T50" s="2" t="str">
        <f>TRIM(CLEAN(Table2[[#This Row],[CHANNEL]]))</f>
        <v>Flipkart</v>
      </c>
      <c r="U50" s="1">
        <f t="shared" si="0"/>
        <v>45597</v>
      </c>
    </row>
    <row r="51" spans="1:21" x14ac:dyDescent="0.3">
      <c r="A51" s="1">
        <v>45566</v>
      </c>
      <c r="B51" s="2" t="s">
        <v>34</v>
      </c>
      <c r="C51" s="2" t="s">
        <v>28</v>
      </c>
      <c r="D51" s="2" t="s">
        <v>23</v>
      </c>
      <c r="E51" s="2" t="str">
        <f>TRIM(Table2[[#This Row],[SKU_CODE]])</f>
        <v>BEC-OTH-001</v>
      </c>
      <c r="F51" s="2">
        <v>54</v>
      </c>
      <c r="G51" s="2">
        <v>8046</v>
      </c>
      <c r="H51" s="2">
        <v>2356.39</v>
      </c>
      <c r="I51" s="2">
        <v>452.29</v>
      </c>
      <c r="J51" s="2">
        <v>1</v>
      </c>
      <c r="K51" s="2" t="str">
        <f>_xlfn.XLOOKUP(E51,[1]SKU_Master!A:A,[1]SKU_Master!C:C,"NOT FOUND")</f>
        <v>Others</v>
      </c>
      <c r="L51" s="2">
        <f>_xlfn.XLOOKUP(Table2[[#This Row],[SKU_CODE_CLEAN]],[1]SKU_Master!A:A,[1]SKU_Master!E:E,"Not Found")</f>
        <v>149</v>
      </c>
      <c r="M51" s="2">
        <f>_xlfn.XLOOKUP(E51,[1]SKU_Master!A:A,[1]SKU_Master!F:F,"NOT FOUND")</f>
        <v>72</v>
      </c>
      <c r="N51" s="2" t="str">
        <f>IF(ISNUMBER(_xlfn.XMATCH(E51,[1]SKU_Master!A:A)),"MATCH","NOT FOUND")</f>
        <v>MATCH</v>
      </c>
      <c r="O51" s="2">
        <f>Table2[[#This Row],[GROSS_REVENUE]]-Table2[[#This Row],[DISCOUNT]]</f>
        <v>5689.6100000000006</v>
      </c>
      <c r="P51" s="3">
        <f>IFERROR((Table2[[#This Row],[NET_REVENUE]]-(Table2[[#This Row],[UNITS_SOLD]]*Table2[[#This Row],[UNIT_COGS]]))/Table2[[#This Row],[NET_REVENUE]],0)</f>
        <v>0.3166491200627109</v>
      </c>
      <c r="Q51" s="4">
        <f>IFERROR(Table2[[#This Row],[GROSS_REVENUE]]/Table2[[#This Row],[AD_SPEND]],0)</f>
        <v>17.789471356872802</v>
      </c>
      <c r="R51" s="2">
        <f>IFERROR((Table2[[#This Row],[NET_REVENUE]]-(Table2[[#This Row],[UNITS_SOLD]]*Table2[[#This Row],[UNIT_COGS]])-Table2[[#This Row],[AD_SPEND]]),0)</f>
        <v>1349.3200000000006</v>
      </c>
      <c r="S51" s="3">
        <f>IFERROR(Table2[[#This Row],[RETURNS_UNITS]]/Table2[[#This Row],[UNITS_SOLD]],0)</f>
        <v>1.8518518518518517E-2</v>
      </c>
      <c r="T51" s="2" t="str">
        <f>TRIM(CLEAN(Table2[[#This Row],[CHANNEL]]))</f>
        <v>Zepto</v>
      </c>
      <c r="U51" s="1">
        <f t="shared" si="0"/>
        <v>45566</v>
      </c>
    </row>
    <row r="52" spans="1:21" x14ac:dyDescent="0.3">
      <c r="A52" s="1">
        <v>45292</v>
      </c>
      <c r="B52" s="2" t="s">
        <v>33</v>
      </c>
      <c r="C52" s="2" t="s">
        <v>28</v>
      </c>
      <c r="D52" s="2" t="s">
        <v>23</v>
      </c>
      <c r="E52" s="2" t="str">
        <f>TRIM(Table2[[#This Row],[SKU_CODE]])</f>
        <v>BEC-OTH-001</v>
      </c>
      <c r="F52" s="2">
        <v>33</v>
      </c>
      <c r="G52" s="2">
        <v>4917</v>
      </c>
      <c r="H52" s="2">
        <v>1283.8699999999999</v>
      </c>
      <c r="I52" s="2">
        <v>452.39</v>
      </c>
      <c r="J52" s="2">
        <v>1</v>
      </c>
      <c r="K52" s="2" t="str">
        <f>_xlfn.XLOOKUP(E52,[1]SKU_Master!A:A,[1]SKU_Master!C:C,"NOT FOUND")</f>
        <v>Others</v>
      </c>
      <c r="L52" s="2">
        <f>_xlfn.XLOOKUP(Table2[[#This Row],[SKU_CODE_CLEAN]],[1]SKU_Master!A:A,[1]SKU_Master!E:E,"Not Found")</f>
        <v>149</v>
      </c>
      <c r="M52" s="2">
        <f>_xlfn.XLOOKUP(E52,[1]SKU_Master!A:A,[1]SKU_Master!F:F,"NOT FOUND")</f>
        <v>72</v>
      </c>
      <c r="N52" s="2" t="str">
        <f>IF(ISNUMBER(_xlfn.XMATCH(E52,[1]SKU_Master!A:A)),"MATCH","NOT FOUND")</f>
        <v>MATCH</v>
      </c>
      <c r="O52" s="2">
        <f>Table2[[#This Row],[GROSS_REVENUE]]-Table2[[#This Row],[DISCOUNT]]</f>
        <v>3633.13</v>
      </c>
      <c r="P52" s="3">
        <f>IFERROR((Table2[[#This Row],[NET_REVENUE]]-(Table2[[#This Row],[UNITS_SOLD]]*Table2[[#This Row],[UNIT_COGS]]))/Table2[[#This Row],[NET_REVENUE]],0)</f>
        <v>0.34601844690390932</v>
      </c>
      <c r="Q52" s="4">
        <f>IFERROR(Table2[[#This Row],[GROSS_REVENUE]]/Table2[[#This Row],[AD_SPEND]],0)</f>
        <v>10.868940515926523</v>
      </c>
      <c r="R52" s="2">
        <f>IFERROR((Table2[[#This Row],[NET_REVENUE]]-(Table2[[#This Row],[UNITS_SOLD]]*Table2[[#This Row],[UNIT_COGS]])-Table2[[#This Row],[AD_SPEND]]),0)</f>
        <v>804.74000000000012</v>
      </c>
      <c r="S52" s="3">
        <f>IFERROR(Table2[[#This Row],[RETURNS_UNITS]]/Table2[[#This Row],[UNITS_SOLD]],0)</f>
        <v>3.0303030303030304E-2</v>
      </c>
      <c r="T52" s="2" t="str">
        <f>TRIM(CLEAN(Table2[[#This Row],[CHANNEL]]))</f>
        <v>Swiggy Instamart</v>
      </c>
      <c r="U52" s="1">
        <f t="shared" si="0"/>
        <v>45292</v>
      </c>
    </row>
    <row r="53" spans="1:21" x14ac:dyDescent="0.3">
      <c r="A53" s="1">
        <v>45717</v>
      </c>
      <c r="B53" s="2" t="s">
        <v>27</v>
      </c>
      <c r="C53" s="2" t="s">
        <v>28</v>
      </c>
      <c r="D53" s="2" t="s">
        <v>23</v>
      </c>
      <c r="E53" s="2" t="str">
        <f>TRIM(Table2[[#This Row],[SKU_CODE]])</f>
        <v>BEC-OTH-001</v>
      </c>
      <c r="F53" s="2">
        <v>66</v>
      </c>
      <c r="G53" s="2">
        <v>9834</v>
      </c>
      <c r="H53" s="2">
        <v>2391.8000000000002</v>
      </c>
      <c r="I53" s="2">
        <v>452.4</v>
      </c>
      <c r="J53" s="2">
        <v>3</v>
      </c>
      <c r="K53" s="2" t="str">
        <f>_xlfn.XLOOKUP(E53,[1]SKU_Master!A:A,[1]SKU_Master!C:C,"NOT FOUND")</f>
        <v>Others</v>
      </c>
      <c r="L53" s="2">
        <f>_xlfn.XLOOKUP(Table2[[#This Row],[SKU_CODE_CLEAN]],[1]SKU_Master!A:A,[1]SKU_Master!E:E,"Not Found")</f>
        <v>149</v>
      </c>
      <c r="M53" s="2">
        <f>_xlfn.XLOOKUP(E53,[1]SKU_Master!A:A,[1]SKU_Master!F:F,"NOT FOUND")</f>
        <v>72</v>
      </c>
      <c r="N53" s="2" t="str">
        <f>IF(ISNUMBER(_xlfn.XMATCH(E53,[1]SKU_Master!A:A)),"MATCH","NOT FOUND")</f>
        <v>MATCH</v>
      </c>
      <c r="O53" s="2">
        <f>Table2[[#This Row],[GROSS_REVENUE]]-Table2[[#This Row],[DISCOUNT]]</f>
        <v>7442.2</v>
      </c>
      <c r="P53" s="3">
        <f>IFERROR((Table2[[#This Row],[NET_REVENUE]]-(Table2[[#This Row],[UNITS_SOLD]]*Table2[[#This Row],[UNIT_COGS]]))/Table2[[#This Row],[NET_REVENUE]],0)</f>
        <v>0.36147913251457903</v>
      </c>
      <c r="Q53" s="4">
        <f>IFERROR(Table2[[#This Row],[GROSS_REVENUE]]/Table2[[#This Row],[AD_SPEND]],0)</f>
        <v>21.737400530503979</v>
      </c>
      <c r="R53" s="2">
        <f>IFERROR((Table2[[#This Row],[NET_REVENUE]]-(Table2[[#This Row],[UNITS_SOLD]]*Table2[[#This Row],[UNIT_COGS]])-Table2[[#This Row],[AD_SPEND]]),0)</f>
        <v>2237.7999999999997</v>
      </c>
      <c r="S53" s="3">
        <f>IFERROR(Table2[[#This Row],[RETURNS_UNITS]]/Table2[[#This Row],[UNITS_SOLD]],0)</f>
        <v>4.5454545454545456E-2</v>
      </c>
      <c r="T53" s="2" t="str">
        <f>TRIM(CLEAN(Table2[[#This Row],[CHANNEL]]))</f>
        <v>Zepto</v>
      </c>
      <c r="U53" s="1">
        <f t="shared" si="0"/>
        <v>45717</v>
      </c>
    </row>
    <row r="54" spans="1:21" x14ac:dyDescent="0.3">
      <c r="A54" s="1">
        <v>45352</v>
      </c>
      <c r="B54" s="2" t="s">
        <v>37</v>
      </c>
      <c r="C54" s="2" t="s">
        <v>28</v>
      </c>
      <c r="D54" s="2" t="s">
        <v>23</v>
      </c>
      <c r="E54" s="2" t="str">
        <f>TRIM(Table2[[#This Row],[SKU_CODE]])</f>
        <v>BEC-OTH-001</v>
      </c>
      <c r="F54" s="2">
        <v>71</v>
      </c>
      <c r="G54" s="2">
        <v>10579</v>
      </c>
      <c r="H54" s="2">
        <v>1718.18</v>
      </c>
      <c r="I54" s="2">
        <v>453.45</v>
      </c>
      <c r="J54" s="2">
        <v>2</v>
      </c>
      <c r="K54" s="2" t="str">
        <f>_xlfn.XLOOKUP(E54,[1]SKU_Master!A:A,[1]SKU_Master!C:C,"NOT FOUND")</f>
        <v>Others</v>
      </c>
      <c r="L54" s="2">
        <f>_xlfn.XLOOKUP(Table2[[#This Row],[SKU_CODE_CLEAN]],[1]SKU_Master!A:A,[1]SKU_Master!E:E,"Not Found")</f>
        <v>149</v>
      </c>
      <c r="M54" s="2">
        <f>_xlfn.XLOOKUP(E54,[1]SKU_Master!A:A,[1]SKU_Master!F:F,"NOT FOUND")</f>
        <v>72</v>
      </c>
      <c r="N54" s="2" t="str">
        <f>IF(ISNUMBER(_xlfn.XMATCH(E54,[1]SKU_Master!A:A)),"MATCH","NOT FOUND")</f>
        <v>MATCH</v>
      </c>
      <c r="O54" s="2">
        <f>Table2[[#This Row],[GROSS_REVENUE]]-Table2[[#This Row],[DISCOUNT]]</f>
        <v>8860.82</v>
      </c>
      <c r="P54" s="3">
        <f>IFERROR((Table2[[#This Row],[NET_REVENUE]]-(Table2[[#This Row],[UNITS_SOLD]]*Table2[[#This Row],[UNIT_COGS]]))/Table2[[#This Row],[NET_REVENUE]],0)</f>
        <v>0.42307822526583316</v>
      </c>
      <c r="Q54" s="4">
        <f>IFERROR(Table2[[#This Row],[GROSS_REVENUE]]/Table2[[#This Row],[AD_SPEND]],0)</f>
        <v>23.330025361120299</v>
      </c>
      <c r="R54" s="2">
        <f>IFERROR((Table2[[#This Row],[NET_REVENUE]]-(Table2[[#This Row],[UNITS_SOLD]]*Table2[[#This Row],[UNIT_COGS]])-Table2[[#This Row],[AD_SPEND]]),0)</f>
        <v>3295.37</v>
      </c>
      <c r="S54" s="3">
        <f>IFERROR(Table2[[#This Row],[RETURNS_UNITS]]/Table2[[#This Row],[UNITS_SOLD]],0)</f>
        <v>2.8169014084507043E-2</v>
      </c>
      <c r="T54" s="2" t="str">
        <f>TRIM(CLEAN(Table2[[#This Row],[CHANNEL]]))</f>
        <v>Blinkit</v>
      </c>
      <c r="U54" s="1">
        <f t="shared" si="0"/>
        <v>45352</v>
      </c>
    </row>
    <row r="55" spans="1:21" x14ac:dyDescent="0.3">
      <c r="A55" s="1">
        <v>45474</v>
      </c>
      <c r="B55" s="2" t="s">
        <v>34</v>
      </c>
      <c r="C55" s="2" t="s">
        <v>28</v>
      </c>
      <c r="D55" s="2" t="s">
        <v>42</v>
      </c>
      <c r="E55" s="2" t="str">
        <f>TRIM(Table2[[#This Row],[SKU_CODE]])</f>
        <v>BEC-BW-002</v>
      </c>
      <c r="F55" s="2">
        <v>59</v>
      </c>
      <c r="G55" s="2">
        <v>10325</v>
      </c>
      <c r="H55" s="2">
        <v>1723.17</v>
      </c>
      <c r="I55" s="2">
        <v>455.75</v>
      </c>
      <c r="J55" s="2">
        <v>1</v>
      </c>
      <c r="K55" s="2" t="str">
        <f>_xlfn.XLOOKUP(E55,[1]SKU_Master!A:A,[1]SKU_Master!C:C,"NOT FOUND")</f>
        <v>Bake &amp; Wrap</v>
      </c>
      <c r="L55" s="2">
        <f>_xlfn.XLOOKUP(Table2[[#This Row],[SKU_CODE_CLEAN]],[1]SKU_Master!A:A,[1]SKU_Master!E:E,"Not Found")</f>
        <v>175</v>
      </c>
      <c r="M55" s="2">
        <f>_xlfn.XLOOKUP(E55,[1]SKU_Master!A:A,[1]SKU_Master!F:F,"NOT FOUND")</f>
        <v>92</v>
      </c>
      <c r="N55" s="2" t="str">
        <f>IF(ISNUMBER(_xlfn.XMATCH(E55,[1]SKU_Master!A:A)),"MATCH","NOT FOUND")</f>
        <v>MATCH</v>
      </c>
      <c r="O55" s="2">
        <f>Table2[[#This Row],[GROSS_REVENUE]]-Table2[[#This Row],[DISCOUNT]]</f>
        <v>8601.83</v>
      </c>
      <c r="P55" s="3">
        <f>IFERROR((Table2[[#This Row],[NET_REVENUE]]-(Table2[[#This Row],[UNITS_SOLD]]*Table2[[#This Row],[UNIT_COGS]]))/Table2[[#This Row],[NET_REVENUE]],0)</f>
        <v>0.36897148630000826</v>
      </c>
      <c r="Q55" s="4">
        <f>IFERROR(Table2[[#This Row],[GROSS_REVENUE]]/Table2[[#This Row],[AD_SPEND]],0)</f>
        <v>22.654964344487109</v>
      </c>
      <c r="R55" s="2">
        <f>IFERROR((Table2[[#This Row],[NET_REVENUE]]-(Table2[[#This Row],[UNITS_SOLD]]*Table2[[#This Row],[UNIT_COGS]])-Table2[[#This Row],[AD_SPEND]]),0)</f>
        <v>2718.08</v>
      </c>
      <c r="S55" s="3">
        <f>IFERROR(Table2[[#This Row],[RETURNS_UNITS]]/Table2[[#This Row],[UNITS_SOLD]],0)</f>
        <v>1.6949152542372881E-2</v>
      </c>
      <c r="T55" s="2" t="str">
        <f>TRIM(CLEAN(Table2[[#This Row],[CHANNEL]]))</f>
        <v>Zepto</v>
      </c>
      <c r="U55" s="1">
        <f t="shared" si="0"/>
        <v>45474</v>
      </c>
    </row>
    <row r="56" spans="1:21" x14ac:dyDescent="0.3">
      <c r="A56" s="1">
        <v>45352</v>
      </c>
      <c r="B56" s="2" t="s">
        <v>33</v>
      </c>
      <c r="C56" s="2" t="s">
        <v>28</v>
      </c>
      <c r="D56" s="2" t="s">
        <v>23</v>
      </c>
      <c r="E56" s="2" t="str">
        <f>TRIM(Table2[[#This Row],[SKU_CODE]])</f>
        <v>BEC-OTH-001</v>
      </c>
      <c r="F56" s="2">
        <v>50</v>
      </c>
      <c r="G56" s="2">
        <v>7450</v>
      </c>
      <c r="H56" s="2">
        <v>964.44</v>
      </c>
      <c r="I56" s="2">
        <v>457.45</v>
      </c>
      <c r="J56" s="2">
        <v>2</v>
      </c>
      <c r="K56" s="2" t="str">
        <f>_xlfn.XLOOKUP(E56,[1]SKU_Master!A:A,[1]SKU_Master!C:C,"NOT FOUND")</f>
        <v>Others</v>
      </c>
      <c r="L56" s="2">
        <f>_xlfn.XLOOKUP(Table2[[#This Row],[SKU_CODE_CLEAN]],[1]SKU_Master!A:A,[1]SKU_Master!E:E,"Not Found")</f>
        <v>149</v>
      </c>
      <c r="M56" s="2">
        <f>_xlfn.XLOOKUP(E56,[1]SKU_Master!A:A,[1]SKU_Master!F:F,"NOT FOUND")</f>
        <v>72</v>
      </c>
      <c r="N56" s="2" t="str">
        <f>IF(ISNUMBER(_xlfn.XMATCH(E56,[1]SKU_Master!A:A)),"MATCH","NOT FOUND")</f>
        <v>MATCH</v>
      </c>
      <c r="O56" s="2">
        <f>Table2[[#This Row],[GROSS_REVENUE]]-Table2[[#This Row],[DISCOUNT]]</f>
        <v>6485.5599999999995</v>
      </c>
      <c r="P56" s="3">
        <f>IFERROR((Table2[[#This Row],[NET_REVENUE]]-(Table2[[#This Row],[UNITS_SOLD]]*Table2[[#This Row],[UNIT_COGS]]))/Table2[[#This Row],[NET_REVENUE]],0)</f>
        <v>0.44492071617562706</v>
      </c>
      <c r="Q56" s="4">
        <f>IFERROR(Table2[[#This Row],[GROSS_REVENUE]]/Table2[[#This Row],[AD_SPEND]],0)</f>
        <v>16.285932888840311</v>
      </c>
      <c r="R56" s="2">
        <f>IFERROR((Table2[[#This Row],[NET_REVENUE]]-(Table2[[#This Row],[UNITS_SOLD]]*Table2[[#This Row],[UNIT_COGS]])-Table2[[#This Row],[AD_SPEND]]),0)</f>
        <v>2428.1099999999997</v>
      </c>
      <c r="S56" s="3">
        <f>IFERROR(Table2[[#This Row],[RETURNS_UNITS]]/Table2[[#This Row],[UNITS_SOLD]],0)</f>
        <v>0.04</v>
      </c>
      <c r="T56" s="2" t="str">
        <f>TRIM(CLEAN(Table2[[#This Row],[CHANNEL]]))</f>
        <v>Swiggy Instamart</v>
      </c>
      <c r="U56" s="1">
        <f t="shared" si="0"/>
        <v>45352</v>
      </c>
    </row>
    <row r="57" spans="1:21" x14ac:dyDescent="0.3">
      <c r="A57" s="1">
        <v>45597</v>
      </c>
      <c r="B57" s="2" t="s">
        <v>21</v>
      </c>
      <c r="C57" s="2" t="s">
        <v>28</v>
      </c>
      <c r="D57" s="2" t="s">
        <v>45</v>
      </c>
      <c r="E57" s="2" t="str">
        <f>TRIM(Table2[[#This Row],[SKU_CODE]])</f>
        <v>BEC-TIS-001</v>
      </c>
      <c r="F57" s="2">
        <v>128</v>
      </c>
      <c r="G57" s="2">
        <v>12160</v>
      </c>
      <c r="H57" s="2">
        <v>3571.51</v>
      </c>
      <c r="I57" s="2">
        <v>460.09</v>
      </c>
      <c r="J57" s="2">
        <v>3</v>
      </c>
      <c r="K57" s="2" t="str">
        <f>_xlfn.XLOOKUP(E57,[1]SKU_Master!A:A,[1]SKU_Master!C:C,"NOT FOUND")</f>
        <v>Tissues</v>
      </c>
      <c r="L57" s="2">
        <f>_xlfn.XLOOKUP(Table2[[#This Row],[SKU_CODE_CLEAN]],[1]SKU_Master!A:A,[1]SKU_Master!E:E,"Not Found")</f>
        <v>95</v>
      </c>
      <c r="M57" s="2">
        <f>_xlfn.XLOOKUP(E57,[1]SKU_Master!A:A,[1]SKU_Master!F:F,"NOT FOUND")</f>
        <v>42</v>
      </c>
      <c r="N57" s="2" t="str">
        <f>IF(ISNUMBER(_xlfn.XMATCH(E57,[1]SKU_Master!A:A)),"MATCH","NOT FOUND")</f>
        <v>MATCH</v>
      </c>
      <c r="O57" s="2">
        <f>Table2[[#This Row],[GROSS_REVENUE]]-Table2[[#This Row],[DISCOUNT]]</f>
        <v>8588.49</v>
      </c>
      <c r="P57" s="3">
        <f>IFERROR((Table2[[#This Row],[NET_REVENUE]]-(Table2[[#This Row],[UNITS_SOLD]]*Table2[[#This Row],[UNIT_COGS]]))/Table2[[#This Row],[NET_REVENUE]],0)</f>
        <v>0.37404596151360714</v>
      </c>
      <c r="Q57" s="4">
        <f>IFERROR(Table2[[#This Row],[GROSS_REVENUE]]/Table2[[#This Row],[AD_SPEND]],0)</f>
        <v>26.429611597730879</v>
      </c>
      <c r="R57" s="2">
        <f>IFERROR((Table2[[#This Row],[NET_REVENUE]]-(Table2[[#This Row],[UNITS_SOLD]]*Table2[[#This Row],[UNIT_COGS]])-Table2[[#This Row],[AD_SPEND]]),0)</f>
        <v>2752.3999999999996</v>
      </c>
      <c r="S57" s="3">
        <f>IFERROR(Table2[[#This Row],[RETURNS_UNITS]]/Table2[[#This Row],[UNITS_SOLD]],0)</f>
        <v>2.34375E-2</v>
      </c>
      <c r="T57" s="2" t="str">
        <f>TRIM(CLEAN(Table2[[#This Row],[CHANNEL]]))</f>
        <v>Flipkart</v>
      </c>
      <c r="U57" s="1">
        <f t="shared" si="0"/>
        <v>45597</v>
      </c>
    </row>
    <row r="58" spans="1:21" x14ac:dyDescent="0.3">
      <c r="A58" s="1">
        <v>45536</v>
      </c>
      <c r="B58" s="2" t="s">
        <v>21</v>
      </c>
      <c r="C58" s="2" t="s">
        <v>22</v>
      </c>
      <c r="D58" s="2" t="s">
        <v>32</v>
      </c>
      <c r="E58" s="2" t="str">
        <f>TRIM(Table2[[#This Row],[SKU_CODE]])</f>
        <v>BEC-BW-001</v>
      </c>
      <c r="F58" s="2">
        <v>51</v>
      </c>
      <c r="G58" s="2">
        <v>11220</v>
      </c>
      <c r="H58" s="2">
        <v>2228.29</v>
      </c>
      <c r="I58" s="2">
        <v>461.39</v>
      </c>
      <c r="J58" s="2">
        <v>2</v>
      </c>
      <c r="K58" s="2" t="str">
        <f>_xlfn.XLOOKUP(E58,[1]SKU_Master!A:A,[1]SKU_Master!C:C,"NOT FOUND")</f>
        <v>Bake &amp; Wrap</v>
      </c>
      <c r="L58" s="2">
        <f>_xlfn.XLOOKUP(Table2[[#This Row],[SKU_CODE_CLEAN]],[1]SKU_Master!A:A,[1]SKU_Master!E:E,"Not Found")</f>
        <v>220</v>
      </c>
      <c r="M58" s="2">
        <f>_xlfn.XLOOKUP(E58,[1]SKU_Master!A:A,[1]SKU_Master!F:F,"NOT FOUND")</f>
        <v>118</v>
      </c>
      <c r="N58" s="2" t="str">
        <f>IF(ISNUMBER(_xlfn.XMATCH(E58,[1]SKU_Master!A:A)),"MATCH","NOT FOUND")</f>
        <v>MATCH</v>
      </c>
      <c r="O58" s="2">
        <f>Table2[[#This Row],[GROSS_REVENUE]]-Table2[[#This Row],[DISCOUNT]]</f>
        <v>8991.7099999999991</v>
      </c>
      <c r="P58" s="3">
        <f>IFERROR((Table2[[#This Row],[NET_REVENUE]]-(Table2[[#This Row],[UNITS_SOLD]]*Table2[[#This Row],[UNIT_COGS]]))/Table2[[#This Row],[NET_REVENUE]],0)</f>
        <v>0.33071684918663963</v>
      </c>
      <c r="Q58" s="4">
        <f>IFERROR(Table2[[#This Row],[GROSS_REVENUE]]/Table2[[#This Row],[AD_SPEND]],0)</f>
        <v>24.317822232818223</v>
      </c>
      <c r="R58" s="2">
        <f>IFERROR((Table2[[#This Row],[NET_REVENUE]]-(Table2[[#This Row],[UNITS_SOLD]]*Table2[[#This Row],[UNIT_COGS]])-Table2[[#This Row],[AD_SPEND]]),0)</f>
        <v>2512.3199999999993</v>
      </c>
      <c r="S58" s="3">
        <f>IFERROR(Table2[[#This Row],[RETURNS_UNITS]]/Table2[[#This Row],[UNITS_SOLD]],0)</f>
        <v>3.9215686274509803E-2</v>
      </c>
      <c r="T58" s="2" t="str">
        <f>TRIM(CLEAN(Table2[[#This Row],[CHANNEL]]))</f>
        <v>Flipkart</v>
      </c>
      <c r="U58" s="1">
        <f t="shared" si="0"/>
        <v>45536</v>
      </c>
    </row>
    <row r="59" spans="1:21" x14ac:dyDescent="0.3">
      <c r="A59" s="1">
        <v>45474</v>
      </c>
      <c r="B59" s="2" t="s">
        <v>33</v>
      </c>
      <c r="C59" s="2" t="s">
        <v>28</v>
      </c>
      <c r="D59" s="2" t="s">
        <v>23</v>
      </c>
      <c r="E59" s="2" t="str">
        <f>TRIM(Table2[[#This Row],[SKU_CODE]])</f>
        <v>BEC-OTH-001</v>
      </c>
      <c r="F59" s="2">
        <v>32</v>
      </c>
      <c r="G59" s="2">
        <v>4768</v>
      </c>
      <c r="H59" s="2">
        <v>736.55</v>
      </c>
      <c r="I59" s="2">
        <v>461.94</v>
      </c>
      <c r="J59" s="2">
        <v>0</v>
      </c>
      <c r="K59" s="2" t="str">
        <f>_xlfn.XLOOKUP(E59,[1]SKU_Master!A:A,[1]SKU_Master!C:C,"NOT FOUND")</f>
        <v>Others</v>
      </c>
      <c r="L59" s="2">
        <f>_xlfn.XLOOKUP(Table2[[#This Row],[SKU_CODE_CLEAN]],[1]SKU_Master!A:A,[1]SKU_Master!E:E,"Not Found")</f>
        <v>149</v>
      </c>
      <c r="M59" s="2">
        <f>_xlfn.XLOOKUP(E59,[1]SKU_Master!A:A,[1]SKU_Master!F:F,"NOT FOUND")</f>
        <v>72</v>
      </c>
      <c r="N59" s="2" t="str">
        <f>IF(ISNUMBER(_xlfn.XMATCH(E59,[1]SKU_Master!A:A)),"MATCH","NOT FOUND")</f>
        <v>MATCH</v>
      </c>
      <c r="O59" s="2">
        <f>Table2[[#This Row],[GROSS_REVENUE]]-Table2[[#This Row],[DISCOUNT]]</f>
        <v>4031.45</v>
      </c>
      <c r="P59" s="3">
        <f>IFERROR((Table2[[#This Row],[NET_REVENUE]]-(Table2[[#This Row],[UNITS_SOLD]]*Table2[[#This Row],[UNIT_COGS]]))/Table2[[#This Row],[NET_REVENUE]],0)</f>
        <v>0.42849347009140631</v>
      </c>
      <c r="Q59" s="4">
        <f>IFERROR(Table2[[#This Row],[GROSS_REVENUE]]/Table2[[#This Row],[AD_SPEND]],0)</f>
        <v>10.321686799151404</v>
      </c>
      <c r="R59" s="2">
        <f>IFERROR((Table2[[#This Row],[NET_REVENUE]]-(Table2[[#This Row],[UNITS_SOLD]]*Table2[[#This Row],[UNIT_COGS]])-Table2[[#This Row],[AD_SPEND]]),0)</f>
        <v>1265.5099999999998</v>
      </c>
      <c r="S59" s="3">
        <f>IFERROR(Table2[[#This Row],[RETURNS_UNITS]]/Table2[[#This Row],[UNITS_SOLD]],0)</f>
        <v>0</v>
      </c>
      <c r="T59" s="2" t="str">
        <f>TRIM(CLEAN(Table2[[#This Row],[CHANNEL]]))</f>
        <v>Swiggy Instamart</v>
      </c>
      <c r="U59" s="1">
        <f t="shared" si="0"/>
        <v>45474</v>
      </c>
    </row>
    <row r="60" spans="1:21" x14ac:dyDescent="0.3">
      <c r="A60" s="1">
        <v>45536</v>
      </c>
      <c r="B60" s="2" t="s">
        <v>21</v>
      </c>
      <c r="C60" s="2" t="s">
        <v>28</v>
      </c>
      <c r="D60" s="2" t="s">
        <v>23</v>
      </c>
      <c r="E60" s="2" t="str">
        <f>TRIM(Table2[[#This Row],[SKU_CODE]])</f>
        <v>BEC-OTH-001</v>
      </c>
      <c r="F60" s="2">
        <v>35</v>
      </c>
      <c r="G60" s="2">
        <v>5215</v>
      </c>
      <c r="H60" s="2">
        <v>428.61</v>
      </c>
      <c r="I60" s="2">
        <v>462.04</v>
      </c>
      <c r="J60" s="2">
        <v>1</v>
      </c>
      <c r="K60" s="2" t="str">
        <f>_xlfn.XLOOKUP(E60,[1]SKU_Master!A:A,[1]SKU_Master!C:C,"NOT FOUND")</f>
        <v>Others</v>
      </c>
      <c r="L60" s="2">
        <f>_xlfn.XLOOKUP(Table2[[#This Row],[SKU_CODE_CLEAN]],[1]SKU_Master!A:A,[1]SKU_Master!E:E,"Not Found")</f>
        <v>149</v>
      </c>
      <c r="M60" s="2">
        <f>_xlfn.XLOOKUP(E60,[1]SKU_Master!A:A,[1]SKU_Master!F:F,"NOT FOUND")</f>
        <v>72</v>
      </c>
      <c r="N60" s="2" t="str">
        <f>IF(ISNUMBER(_xlfn.XMATCH(E60,[1]SKU_Master!A:A)),"MATCH","NOT FOUND")</f>
        <v>MATCH</v>
      </c>
      <c r="O60" s="2">
        <f>Table2[[#This Row],[GROSS_REVENUE]]-Table2[[#This Row],[DISCOUNT]]</f>
        <v>4786.3900000000003</v>
      </c>
      <c r="P60" s="3">
        <f>IFERROR((Table2[[#This Row],[NET_REVENUE]]-(Table2[[#This Row],[UNITS_SOLD]]*Table2[[#This Row],[UNIT_COGS]]))/Table2[[#This Row],[NET_REVENUE]],0)</f>
        <v>0.47350717346476157</v>
      </c>
      <c r="Q60" s="4">
        <f>IFERROR(Table2[[#This Row],[GROSS_REVENUE]]/Table2[[#This Row],[AD_SPEND]],0)</f>
        <v>11.286901566963898</v>
      </c>
      <c r="R60" s="2">
        <f>IFERROR((Table2[[#This Row],[NET_REVENUE]]-(Table2[[#This Row],[UNITS_SOLD]]*Table2[[#This Row],[UNIT_COGS]])-Table2[[#This Row],[AD_SPEND]]),0)</f>
        <v>1804.3500000000004</v>
      </c>
      <c r="S60" s="3">
        <f>IFERROR(Table2[[#This Row],[RETURNS_UNITS]]/Table2[[#This Row],[UNITS_SOLD]],0)</f>
        <v>2.8571428571428571E-2</v>
      </c>
      <c r="T60" s="2" t="str">
        <f>TRIM(CLEAN(Table2[[#This Row],[CHANNEL]]))</f>
        <v>Flipkart</v>
      </c>
      <c r="U60" s="1">
        <f t="shared" si="0"/>
        <v>45536</v>
      </c>
    </row>
    <row r="61" spans="1:21" x14ac:dyDescent="0.3">
      <c r="A61" s="1">
        <v>45536</v>
      </c>
      <c r="B61" s="2" t="s">
        <v>24</v>
      </c>
      <c r="C61" s="2" t="s">
        <v>22</v>
      </c>
      <c r="D61" s="2" t="s">
        <v>42</v>
      </c>
      <c r="E61" s="2" t="str">
        <f>TRIM(Table2[[#This Row],[SKU_CODE]])</f>
        <v>BEC-BW-002</v>
      </c>
      <c r="F61" s="2">
        <v>56</v>
      </c>
      <c r="G61" s="2">
        <v>9800</v>
      </c>
      <c r="H61" s="2">
        <v>712.37</v>
      </c>
      <c r="I61" s="2">
        <v>465.67</v>
      </c>
      <c r="J61" s="2">
        <v>7</v>
      </c>
      <c r="K61" s="2" t="str">
        <f>_xlfn.XLOOKUP(E61,[1]SKU_Master!A:A,[1]SKU_Master!C:C,"NOT FOUND")</f>
        <v>Bake &amp; Wrap</v>
      </c>
      <c r="L61" s="2">
        <f>_xlfn.XLOOKUP(Table2[[#This Row],[SKU_CODE_CLEAN]],[1]SKU_Master!A:A,[1]SKU_Master!E:E,"Not Found")</f>
        <v>175</v>
      </c>
      <c r="M61" s="2">
        <f>_xlfn.XLOOKUP(E61,[1]SKU_Master!A:A,[1]SKU_Master!F:F,"NOT FOUND")</f>
        <v>92</v>
      </c>
      <c r="N61" s="2" t="str">
        <f>IF(ISNUMBER(_xlfn.XMATCH(E61,[1]SKU_Master!A:A)),"MATCH","NOT FOUND")</f>
        <v>MATCH</v>
      </c>
      <c r="O61" s="2">
        <f>Table2[[#This Row],[GROSS_REVENUE]]-Table2[[#This Row],[DISCOUNT]]</f>
        <v>9087.6299999999992</v>
      </c>
      <c r="P61" s="3">
        <f>IFERROR((Table2[[#This Row],[NET_REVENUE]]-(Table2[[#This Row],[UNITS_SOLD]]*Table2[[#This Row],[UNIT_COGS]]))/Table2[[#This Row],[NET_REVENUE]],0)</f>
        <v>0.43307551033657837</v>
      </c>
      <c r="Q61" s="4">
        <f>IFERROR(Table2[[#This Row],[GROSS_REVENUE]]/Table2[[#This Row],[AD_SPEND]],0)</f>
        <v>21.044945991796766</v>
      </c>
      <c r="R61" s="2">
        <f>IFERROR((Table2[[#This Row],[NET_REVENUE]]-(Table2[[#This Row],[UNITS_SOLD]]*Table2[[#This Row],[UNIT_COGS]])-Table2[[#This Row],[AD_SPEND]]),0)</f>
        <v>3469.9599999999991</v>
      </c>
      <c r="S61" s="3">
        <f>IFERROR(Table2[[#This Row],[RETURNS_UNITS]]/Table2[[#This Row],[UNITS_SOLD]],0)</f>
        <v>0.125</v>
      </c>
      <c r="T61" s="2" t="str">
        <f>TRIM(CLEAN(Table2[[#This Row],[CHANNEL]]))</f>
        <v>D2C</v>
      </c>
      <c r="U61" s="1">
        <f t="shared" si="0"/>
        <v>45536</v>
      </c>
    </row>
    <row r="62" spans="1:21" x14ac:dyDescent="0.3">
      <c r="A62" s="1">
        <v>45323</v>
      </c>
      <c r="B62" s="2" t="s">
        <v>24</v>
      </c>
      <c r="C62" s="2" t="s">
        <v>28</v>
      </c>
      <c r="D62" s="2" t="s">
        <v>42</v>
      </c>
      <c r="E62" s="2" t="str">
        <f>TRIM(Table2[[#This Row],[SKU_CODE]])</f>
        <v>BEC-BW-002</v>
      </c>
      <c r="F62" s="2">
        <v>49</v>
      </c>
      <c r="G62" s="2">
        <v>8575</v>
      </c>
      <c r="H62" s="2">
        <v>207.14</v>
      </c>
      <c r="I62" s="2">
        <v>469.06</v>
      </c>
      <c r="J62" s="2">
        <v>7</v>
      </c>
      <c r="K62" s="2" t="str">
        <f>_xlfn.XLOOKUP(E62,[1]SKU_Master!A:A,[1]SKU_Master!C:C,"NOT FOUND")</f>
        <v>Bake &amp; Wrap</v>
      </c>
      <c r="L62" s="2">
        <f>_xlfn.XLOOKUP(Table2[[#This Row],[SKU_CODE_CLEAN]],[1]SKU_Master!A:A,[1]SKU_Master!E:E,"Not Found")</f>
        <v>175</v>
      </c>
      <c r="M62" s="2">
        <f>_xlfn.XLOOKUP(E62,[1]SKU_Master!A:A,[1]SKU_Master!F:F,"NOT FOUND")</f>
        <v>92</v>
      </c>
      <c r="N62" s="2" t="str">
        <f>IF(ISNUMBER(_xlfn.XMATCH(E62,[1]SKU_Master!A:A)),"MATCH","NOT FOUND")</f>
        <v>MATCH</v>
      </c>
      <c r="O62" s="2">
        <f>Table2[[#This Row],[GROSS_REVENUE]]-Table2[[#This Row],[DISCOUNT]]</f>
        <v>8367.86</v>
      </c>
      <c r="P62" s="3">
        <f>IFERROR((Table2[[#This Row],[NET_REVENUE]]-(Table2[[#This Row],[UNITS_SOLD]]*Table2[[#This Row],[UNIT_COGS]]))/Table2[[#This Row],[NET_REVENUE]],0)</f>
        <v>0.46127205761090651</v>
      </c>
      <c r="Q62" s="4">
        <f>IFERROR(Table2[[#This Row],[GROSS_REVENUE]]/Table2[[#This Row],[AD_SPEND]],0)</f>
        <v>18.281243337739308</v>
      </c>
      <c r="R62" s="2">
        <f>IFERROR((Table2[[#This Row],[NET_REVENUE]]-(Table2[[#This Row],[UNITS_SOLD]]*Table2[[#This Row],[UNIT_COGS]])-Table2[[#This Row],[AD_SPEND]]),0)</f>
        <v>3390.8000000000006</v>
      </c>
      <c r="S62" s="3">
        <f>IFERROR(Table2[[#This Row],[RETURNS_UNITS]]/Table2[[#This Row],[UNITS_SOLD]],0)</f>
        <v>0.14285714285714285</v>
      </c>
      <c r="T62" s="2" t="str">
        <f>TRIM(CLEAN(Table2[[#This Row],[CHANNEL]]))</f>
        <v>D2C</v>
      </c>
      <c r="U62" s="1">
        <f t="shared" si="0"/>
        <v>45323</v>
      </c>
    </row>
    <row r="63" spans="1:21" x14ac:dyDescent="0.3">
      <c r="A63" s="1">
        <v>45536</v>
      </c>
      <c r="B63" s="2" t="s">
        <v>33</v>
      </c>
      <c r="C63" s="2" t="s">
        <v>22</v>
      </c>
      <c r="D63" s="2" t="s">
        <v>45</v>
      </c>
      <c r="E63" s="2" t="str">
        <f>TRIM(Table2[[#This Row],[SKU_CODE]])</f>
        <v>BEC-TIS-001</v>
      </c>
      <c r="F63" s="2">
        <v>100</v>
      </c>
      <c r="G63" s="2">
        <v>9500</v>
      </c>
      <c r="H63" s="2">
        <v>1497.96</v>
      </c>
      <c r="I63" s="2">
        <v>472.07</v>
      </c>
      <c r="J63" s="2">
        <v>4</v>
      </c>
      <c r="K63" s="2" t="str">
        <f>_xlfn.XLOOKUP(E63,[1]SKU_Master!A:A,[1]SKU_Master!C:C,"NOT FOUND")</f>
        <v>Tissues</v>
      </c>
      <c r="L63" s="2">
        <f>_xlfn.XLOOKUP(Table2[[#This Row],[SKU_CODE_CLEAN]],[1]SKU_Master!A:A,[1]SKU_Master!E:E,"Not Found")</f>
        <v>95</v>
      </c>
      <c r="M63" s="2">
        <f>_xlfn.XLOOKUP(E63,[1]SKU_Master!A:A,[1]SKU_Master!F:F,"NOT FOUND")</f>
        <v>42</v>
      </c>
      <c r="N63" s="2" t="str">
        <f>IF(ISNUMBER(_xlfn.XMATCH(E63,[1]SKU_Master!A:A)),"MATCH","NOT FOUND")</f>
        <v>MATCH</v>
      </c>
      <c r="O63" s="2">
        <f>Table2[[#This Row],[GROSS_REVENUE]]-Table2[[#This Row],[DISCOUNT]]</f>
        <v>8002.04</v>
      </c>
      <c r="P63" s="3">
        <f>IFERROR((Table2[[#This Row],[NET_REVENUE]]-(Table2[[#This Row],[UNITS_SOLD]]*Table2[[#This Row],[UNIT_COGS]]))/Table2[[#This Row],[NET_REVENUE]],0)</f>
        <v>0.47513384087057797</v>
      </c>
      <c r="Q63" s="4">
        <f>IFERROR(Table2[[#This Row],[GROSS_REVENUE]]/Table2[[#This Row],[AD_SPEND]],0)</f>
        <v>20.124134132649818</v>
      </c>
      <c r="R63" s="2">
        <f>IFERROR((Table2[[#This Row],[NET_REVENUE]]-(Table2[[#This Row],[UNITS_SOLD]]*Table2[[#This Row],[UNIT_COGS]])-Table2[[#This Row],[AD_SPEND]]),0)</f>
        <v>3329.97</v>
      </c>
      <c r="S63" s="3">
        <f>IFERROR(Table2[[#This Row],[RETURNS_UNITS]]/Table2[[#This Row],[UNITS_SOLD]],0)</f>
        <v>0.04</v>
      </c>
      <c r="T63" s="2" t="str">
        <f>TRIM(CLEAN(Table2[[#This Row],[CHANNEL]]))</f>
        <v>Swiggy Instamart</v>
      </c>
      <c r="U63" s="1">
        <f t="shared" si="0"/>
        <v>45536</v>
      </c>
    </row>
    <row r="64" spans="1:21" x14ac:dyDescent="0.3">
      <c r="A64" s="1">
        <v>45383</v>
      </c>
      <c r="B64" s="2" t="s">
        <v>24</v>
      </c>
      <c r="C64" s="2" t="s">
        <v>28</v>
      </c>
      <c r="D64" s="2" t="s">
        <v>23</v>
      </c>
      <c r="E64" s="2" t="str">
        <f>TRIM(Table2[[#This Row],[SKU_CODE]])</f>
        <v>BEC-OTH-001</v>
      </c>
      <c r="F64" s="2">
        <v>42</v>
      </c>
      <c r="G64" s="2">
        <v>6258</v>
      </c>
      <c r="H64" s="2">
        <v>464.26</v>
      </c>
      <c r="I64" s="2">
        <v>479.29</v>
      </c>
      <c r="J64" s="2">
        <v>7</v>
      </c>
      <c r="K64" s="2" t="str">
        <f>_xlfn.XLOOKUP(E64,[1]SKU_Master!A:A,[1]SKU_Master!C:C,"NOT FOUND")</f>
        <v>Others</v>
      </c>
      <c r="L64" s="2">
        <f>_xlfn.XLOOKUP(Table2[[#This Row],[SKU_CODE_CLEAN]],[1]SKU_Master!A:A,[1]SKU_Master!E:E,"Not Found")</f>
        <v>149</v>
      </c>
      <c r="M64" s="2">
        <f>_xlfn.XLOOKUP(E64,[1]SKU_Master!A:A,[1]SKU_Master!F:F,"NOT FOUND")</f>
        <v>72</v>
      </c>
      <c r="N64" s="2" t="str">
        <f>IF(ISNUMBER(_xlfn.XMATCH(E64,[1]SKU_Master!A:A)),"MATCH","NOT FOUND")</f>
        <v>MATCH</v>
      </c>
      <c r="O64" s="2">
        <f>Table2[[#This Row],[GROSS_REVENUE]]-Table2[[#This Row],[DISCOUNT]]</f>
        <v>5793.74</v>
      </c>
      <c r="P64" s="3">
        <f>IFERROR((Table2[[#This Row],[NET_REVENUE]]-(Table2[[#This Row],[UNITS_SOLD]]*Table2[[#This Row],[UNIT_COGS]]))/Table2[[#This Row],[NET_REVENUE]],0)</f>
        <v>0.47805735155529933</v>
      </c>
      <c r="Q64" s="4">
        <f>IFERROR(Table2[[#This Row],[GROSS_REVENUE]]/Table2[[#This Row],[AD_SPEND]],0)</f>
        <v>13.056813202862568</v>
      </c>
      <c r="R64" s="2">
        <f>IFERROR((Table2[[#This Row],[NET_REVENUE]]-(Table2[[#This Row],[UNITS_SOLD]]*Table2[[#This Row],[UNIT_COGS]])-Table2[[#This Row],[AD_SPEND]]),0)</f>
        <v>2290.4499999999998</v>
      </c>
      <c r="S64" s="3">
        <f>IFERROR(Table2[[#This Row],[RETURNS_UNITS]]/Table2[[#This Row],[UNITS_SOLD]],0)</f>
        <v>0.16666666666666666</v>
      </c>
      <c r="T64" s="2" t="str">
        <f>TRIM(CLEAN(Table2[[#This Row],[CHANNEL]]))</f>
        <v>D2C</v>
      </c>
      <c r="U64" s="1">
        <f t="shared" si="0"/>
        <v>45383</v>
      </c>
    </row>
    <row r="65" spans="1:21" x14ac:dyDescent="0.3">
      <c r="A65" s="1">
        <v>45566</v>
      </c>
      <c r="B65" s="2" t="s">
        <v>21</v>
      </c>
      <c r="C65" s="2" t="s">
        <v>28</v>
      </c>
      <c r="D65" s="2" t="s">
        <v>23</v>
      </c>
      <c r="E65" s="2" t="str">
        <f>TRIM(Table2[[#This Row],[SKU_CODE]])</f>
        <v>BEC-OTH-001</v>
      </c>
      <c r="F65" s="2">
        <v>50</v>
      </c>
      <c r="G65" s="2">
        <v>7450</v>
      </c>
      <c r="H65" s="2">
        <v>1373.57</v>
      </c>
      <c r="I65" s="2">
        <v>481.43</v>
      </c>
      <c r="J65" s="2">
        <v>2</v>
      </c>
      <c r="K65" s="2" t="str">
        <f>_xlfn.XLOOKUP(E65,[1]SKU_Master!A:A,[1]SKU_Master!C:C,"NOT FOUND")</f>
        <v>Others</v>
      </c>
      <c r="L65" s="2">
        <f>_xlfn.XLOOKUP(Table2[[#This Row],[SKU_CODE_CLEAN]],[1]SKU_Master!A:A,[1]SKU_Master!E:E,"Not Found")</f>
        <v>149</v>
      </c>
      <c r="M65" s="2">
        <f>_xlfn.XLOOKUP(E65,[1]SKU_Master!A:A,[1]SKU_Master!F:F,"NOT FOUND")</f>
        <v>72</v>
      </c>
      <c r="N65" s="2" t="str">
        <f>IF(ISNUMBER(_xlfn.XMATCH(E65,[1]SKU_Master!A:A)),"MATCH","NOT FOUND")</f>
        <v>MATCH</v>
      </c>
      <c r="O65" s="2">
        <f>Table2[[#This Row],[GROSS_REVENUE]]-Table2[[#This Row],[DISCOUNT]]</f>
        <v>6076.43</v>
      </c>
      <c r="P65" s="3">
        <f>IFERROR((Table2[[#This Row],[NET_REVENUE]]-(Table2[[#This Row],[UNITS_SOLD]]*Table2[[#This Row],[UNIT_COGS]]))/Table2[[#This Row],[NET_REVENUE]],0)</f>
        <v>0.40754686551149277</v>
      </c>
      <c r="Q65" s="4">
        <f>IFERROR(Table2[[#This Row],[GROSS_REVENUE]]/Table2[[#This Row],[AD_SPEND]],0)</f>
        <v>15.474731528986561</v>
      </c>
      <c r="R65" s="2">
        <f>IFERROR((Table2[[#This Row],[NET_REVENUE]]-(Table2[[#This Row],[UNITS_SOLD]]*Table2[[#This Row],[UNIT_COGS]])-Table2[[#This Row],[AD_SPEND]]),0)</f>
        <v>1995.0000000000002</v>
      </c>
      <c r="S65" s="3">
        <f>IFERROR(Table2[[#This Row],[RETURNS_UNITS]]/Table2[[#This Row],[UNITS_SOLD]],0)</f>
        <v>0.04</v>
      </c>
      <c r="T65" s="2" t="str">
        <f>TRIM(CLEAN(Table2[[#This Row],[CHANNEL]]))</f>
        <v>Flipkart</v>
      </c>
      <c r="U65" s="1">
        <f t="shared" si="0"/>
        <v>45566</v>
      </c>
    </row>
    <row r="66" spans="1:21" x14ac:dyDescent="0.3">
      <c r="A66" s="1">
        <v>45778</v>
      </c>
      <c r="B66" s="2" t="s">
        <v>24</v>
      </c>
      <c r="C66" s="2" t="s">
        <v>28</v>
      </c>
      <c r="D66" s="2" t="s">
        <v>23</v>
      </c>
      <c r="E66" s="2" t="str">
        <f>TRIM(Table2[[#This Row],[SKU_CODE]])</f>
        <v>BEC-OTH-001</v>
      </c>
      <c r="F66" s="2">
        <v>59</v>
      </c>
      <c r="G66" s="2">
        <v>8791</v>
      </c>
      <c r="H66" s="2">
        <v>453.99</v>
      </c>
      <c r="I66" s="2">
        <v>482.49</v>
      </c>
      <c r="J66" s="2">
        <v>5</v>
      </c>
      <c r="K66" s="2" t="str">
        <f>_xlfn.XLOOKUP(E66,[1]SKU_Master!A:A,[1]SKU_Master!C:C,"NOT FOUND")</f>
        <v>Others</v>
      </c>
      <c r="L66" s="2">
        <f>_xlfn.XLOOKUP(Table2[[#This Row],[SKU_CODE_CLEAN]],[1]SKU_Master!A:A,[1]SKU_Master!E:E,"Not Found")</f>
        <v>149</v>
      </c>
      <c r="M66" s="2">
        <f>_xlfn.XLOOKUP(E66,[1]SKU_Master!A:A,[1]SKU_Master!F:F,"NOT FOUND")</f>
        <v>72</v>
      </c>
      <c r="N66" s="2" t="str">
        <f>IF(ISNUMBER(_xlfn.XMATCH(E66,[1]SKU_Master!A:A)),"MATCH","NOT FOUND")</f>
        <v>MATCH</v>
      </c>
      <c r="O66" s="2">
        <f>Table2[[#This Row],[GROSS_REVENUE]]-Table2[[#This Row],[DISCOUNT]]</f>
        <v>8337.01</v>
      </c>
      <c r="P66" s="3">
        <f>IFERROR((Table2[[#This Row],[NET_REVENUE]]-(Table2[[#This Row],[UNITS_SOLD]]*Table2[[#This Row],[UNIT_COGS]]))/Table2[[#This Row],[NET_REVENUE]],0)</f>
        <v>0.49046480692718375</v>
      </c>
      <c r="Q66" s="4">
        <f>IFERROR(Table2[[#This Row],[GROSS_REVENUE]]/Table2[[#This Row],[AD_SPEND]],0)</f>
        <v>18.220066737134449</v>
      </c>
      <c r="R66" s="2">
        <f>IFERROR((Table2[[#This Row],[NET_REVENUE]]-(Table2[[#This Row],[UNITS_SOLD]]*Table2[[#This Row],[UNIT_COGS]])-Table2[[#This Row],[AD_SPEND]]),0)</f>
        <v>3606.5200000000004</v>
      </c>
      <c r="S66" s="3">
        <f>IFERROR(Table2[[#This Row],[RETURNS_UNITS]]/Table2[[#This Row],[UNITS_SOLD]],0)</f>
        <v>8.4745762711864403E-2</v>
      </c>
      <c r="T66" s="2" t="str">
        <f>TRIM(CLEAN(Table2[[#This Row],[CHANNEL]]))</f>
        <v>D2C</v>
      </c>
      <c r="U66" s="1">
        <f t="shared" si="0"/>
        <v>45778</v>
      </c>
    </row>
    <row r="67" spans="1:21" x14ac:dyDescent="0.3">
      <c r="A67" s="1">
        <v>45474</v>
      </c>
      <c r="B67" s="2" t="s">
        <v>34</v>
      </c>
      <c r="C67" s="2" t="s">
        <v>22</v>
      </c>
      <c r="D67" s="2" t="s">
        <v>23</v>
      </c>
      <c r="E67" s="2" t="str">
        <f>TRIM(Table2[[#This Row],[SKU_CODE]])</f>
        <v>BEC-OTH-001</v>
      </c>
      <c r="F67" s="2">
        <v>61</v>
      </c>
      <c r="G67" s="2">
        <v>9089</v>
      </c>
      <c r="H67" s="2">
        <v>2319.09</v>
      </c>
      <c r="I67" s="2">
        <v>489.24</v>
      </c>
      <c r="J67" s="2">
        <v>1</v>
      </c>
      <c r="K67" s="2" t="str">
        <f>_xlfn.XLOOKUP(E67,[1]SKU_Master!A:A,[1]SKU_Master!C:C,"NOT FOUND")</f>
        <v>Others</v>
      </c>
      <c r="L67" s="2">
        <f>_xlfn.XLOOKUP(Table2[[#This Row],[SKU_CODE_CLEAN]],[1]SKU_Master!A:A,[1]SKU_Master!E:E,"Not Found")</f>
        <v>149</v>
      </c>
      <c r="M67" s="2">
        <f>_xlfn.XLOOKUP(E67,[1]SKU_Master!A:A,[1]SKU_Master!F:F,"NOT FOUND")</f>
        <v>72</v>
      </c>
      <c r="N67" s="2" t="str">
        <f>IF(ISNUMBER(_xlfn.XMATCH(E67,[1]SKU_Master!A:A)),"MATCH","NOT FOUND")</f>
        <v>MATCH</v>
      </c>
      <c r="O67" s="2">
        <f>Table2[[#This Row],[GROSS_REVENUE]]-Table2[[#This Row],[DISCOUNT]]</f>
        <v>6769.91</v>
      </c>
      <c r="P67" s="3">
        <f>IFERROR((Table2[[#This Row],[NET_REVENUE]]-(Table2[[#This Row],[UNITS_SOLD]]*Table2[[#This Row],[UNIT_COGS]]))/Table2[[#This Row],[NET_REVENUE]],0)</f>
        <v>0.35124691465617708</v>
      </c>
      <c r="Q67" s="4">
        <f>IFERROR(Table2[[#This Row],[GROSS_REVENUE]]/Table2[[#This Row],[AD_SPEND]],0)</f>
        <v>18.577794129670508</v>
      </c>
      <c r="R67" s="2">
        <f>IFERROR((Table2[[#This Row],[NET_REVENUE]]-(Table2[[#This Row],[UNITS_SOLD]]*Table2[[#This Row],[UNIT_COGS]])-Table2[[#This Row],[AD_SPEND]]),0)</f>
        <v>1888.6699999999998</v>
      </c>
      <c r="S67" s="3">
        <f>IFERROR(Table2[[#This Row],[RETURNS_UNITS]]/Table2[[#This Row],[UNITS_SOLD]],0)</f>
        <v>1.6393442622950821E-2</v>
      </c>
      <c r="T67" s="2" t="str">
        <f>TRIM(CLEAN(Table2[[#This Row],[CHANNEL]]))</f>
        <v>Zepto</v>
      </c>
      <c r="U67" s="1">
        <f t="shared" ref="U67:U130" si="1">IF(AND(MONTH(A67)=1,DAY(A67)&gt;1),DATE(YEAR(A67),DAY(A67),1),A67)</f>
        <v>45474</v>
      </c>
    </row>
    <row r="68" spans="1:21" x14ac:dyDescent="0.3">
      <c r="A68" s="1">
        <v>45505</v>
      </c>
      <c r="B68" s="2" t="s">
        <v>33</v>
      </c>
      <c r="C68" s="2" t="s">
        <v>22</v>
      </c>
      <c r="D68" s="2" t="s">
        <v>42</v>
      </c>
      <c r="E68" s="2" t="str">
        <f>TRIM(Table2[[#This Row],[SKU_CODE]])</f>
        <v>BEC-BW-002</v>
      </c>
      <c r="F68" s="2">
        <v>50</v>
      </c>
      <c r="G68" s="2">
        <v>8750</v>
      </c>
      <c r="H68" s="2">
        <v>1353.48</v>
      </c>
      <c r="I68" s="2">
        <v>495.04</v>
      </c>
      <c r="J68" s="2">
        <v>1</v>
      </c>
      <c r="K68" s="2" t="str">
        <f>_xlfn.XLOOKUP(E68,[1]SKU_Master!A:A,[1]SKU_Master!C:C,"NOT FOUND")</f>
        <v>Bake &amp; Wrap</v>
      </c>
      <c r="L68" s="2">
        <f>_xlfn.XLOOKUP(Table2[[#This Row],[SKU_CODE_CLEAN]],[1]SKU_Master!A:A,[1]SKU_Master!E:E,"Not Found")</f>
        <v>175</v>
      </c>
      <c r="M68" s="2">
        <f>_xlfn.XLOOKUP(E68,[1]SKU_Master!A:A,[1]SKU_Master!F:F,"NOT FOUND")</f>
        <v>92</v>
      </c>
      <c r="N68" s="2" t="str">
        <f>IF(ISNUMBER(_xlfn.XMATCH(E68,[1]SKU_Master!A:A)),"MATCH","NOT FOUND")</f>
        <v>MATCH</v>
      </c>
      <c r="O68" s="2">
        <f>Table2[[#This Row],[GROSS_REVENUE]]-Table2[[#This Row],[DISCOUNT]]</f>
        <v>7396.52</v>
      </c>
      <c r="P68" s="3">
        <f>IFERROR((Table2[[#This Row],[NET_REVENUE]]-(Table2[[#This Row],[UNITS_SOLD]]*Table2[[#This Row],[UNIT_COGS]]))/Table2[[#This Row],[NET_REVENUE]],0)</f>
        <v>0.37808591067150499</v>
      </c>
      <c r="Q68" s="4">
        <f>IFERROR(Table2[[#This Row],[GROSS_REVENUE]]/Table2[[#This Row],[AD_SPEND]],0)</f>
        <v>17.675339366515836</v>
      </c>
      <c r="R68" s="2">
        <f>IFERROR((Table2[[#This Row],[NET_REVENUE]]-(Table2[[#This Row],[UNITS_SOLD]]*Table2[[#This Row],[UNIT_COGS]])-Table2[[#This Row],[AD_SPEND]]),0)</f>
        <v>2301.4800000000005</v>
      </c>
      <c r="S68" s="3">
        <f>IFERROR(Table2[[#This Row],[RETURNS_UNITS]]/Table2[[#This Row],[UNITS_SOLD]],0)</f>
        <v>0.02</v>
      </c>
      <c r="T68" s="2" t="str">
        <f>TRIM(CLEAN(Table2[[#This Row],[CHANNEL]]))</f>
        <v>Swiggy Instamart</v>
      </c>
      <c r="U68" s="1">
        <f t="shared" si="1"/>
        <v>45505</v>
      </c>
    </row>
    <row r="69" spans="1:21" x14ac:dyDescent="0.3">
      <c r="A69" s="1">
        <v>45627</v>
      </c>
      <c r="B69" s="2" t="s">
        <v>33</v>
      </c>
      <c r="C69" s="2" t="s">
        <v>28</v>
      </c>
      <c r="D69" s="2" t="s">
        <v>45</v>
      </c>
      <c r="E69" s="2" t="str">
        <f>TRIM(Table2[[#This Row],[SKU_CODE]])</f>
        <v>BEC-TIS-001</v>
      </c>
      <c r="F69" s="2">
        <v>120</v>
      </c>
      <c r="G69" s="2">
        <v>11400</v>
      </c>
      <c r="H69" s="2">
        <v>1911.73</v>
      </c>
      <c r="I69" s="2">
        <v>496.13</v>
      </c>
      <c r="J69" s="2">
        <v>5</v>
      </c>
      <c r="K69" s="2" t="str">
        <f>_xlfn.XLOOKUP(E69,[1]SKU_Master!A:A,[1]SKU_Master!C:C,"NOT FOUND")</f>
        <v>Tissues</v>
      </c>
      <c r="L69" s="2">
        <f>_xlfn.XLOOKUP(Table2[[#This Row],[SKU_CODE_CLEAN]],[1]SKU_Master!A:A,[1]SKU_Master!E:E,"Not Found")</f>
        <v>95</v>
      </c>
      <c r="M69" s="2">
        <f>_xlfn.XLOOKUP(E69,[1]SKU_Master!A:A,[1]SKU_Master!F:F,"NOT FOUND")</f>
        <v>42</v>
      </c>
      <c r="N69" s="2" t="str">
        <f>IF(ISNUMBER(_xlfn.XMATCH(E69,[1]SKU_Master!A:A)),"MATCH","NOT FOUND")</f>
        <v>MATCH</v>
      </c>
      <c r="O69" s="2">
        <f>Table2[[#This Row],[GROSS_REVENUE]]-Table2[[#This Row],[DISCOUNT]]</f>
        <v>9488.27</v>
      </c>
      <c r="P69" s="3">
        <f>IFERROR((Table2[[#This Row],[NET_REVENUE]]-(Table2[[#This Row],[UNITS_SOLD]]*Table2[[#This Row],[UNIT_COGS]]))/Table2[[#This Row],[NET_REVENUE]],0)</f>
        <v>0.46881781399559669</v>
      </c>
      <c r="Q69" s="4">
        <f>IFERROR(Table2[[#This Row],[GROSS_REVENUE]]/Table2[[#This Row],[AD_SPEND]],0)</f>
        <v>22.97784854775966</v>
      </c>
      <c r="R69" s="2">
        <f>IFERROR((Table2[[#This Row],[NET_REVENUE]]-(Table2[[#This Row],[UNITS_SOLD]]*Table2[[#This Row],[UNIT_COGS]])-Table2[[#This Row],[AD_SPEND]]),0)</f>
        <v>3952.1400000000003</v>
      </c>
      <c r="S69" s="3">
        <f>IFERROR(Table2[[#This Row],[RETURNS_UNITS]]/Table2[[#This Row],[UNITS_SOLD]],0)</f>
        <v>4.1666666666666664E-2</v>
      </c>
      <c r="T69" s="2" t="str">
        <f>TRIM(CLEAN(Table2[[#This Row],[CHANNEL]]))</f>
        <v>Swiggy Instamart</v>
      </c>
      <c r="U69" s="1">
        <f t="shared" si="1"/>
        <v>45627</v>
      </c>
    </row>
    <row r="70" spans="1:21" x14ac:dyDescent="0.3">
      <c r="A70" s="1">
        <v>45597</v>
      </c>
      <c r="B70" s="2" t="s">
        <v>33</v>
      </c>
      <c r="C70" s="2" t="s">
        <v>28</v>
      </c>
      <c r="D70" s="2" t="s">
        <v>45</v>
      </c>
      <c r="E70" s="2" t="str">
        <f>TRIM(Table2[[#This Row],[SKU_CODE]])</f>
        <v>BEC-TIS-001</v>
      </c>
      <c r="F70" s="2">
        <v>101</v>
      </c>
      <c r="G70" s="2">
        <v>9595</v>
      </c>
      <c r="H70" s="2">
        <v>1685.67</v>
      </c>
      <c r="I70" s="2">
        <v>502.53</v>
      </c>
      <c r="J70" s="2">
        <v>3</v>
      </c>
      <c r="K70" s="2" t="str">
        <f>_xlfn.XLOOKUP(E70,[1]SKU_Master!A:A,[1]SKU_Master!C:C,"NOT FOUND")</f>
        <v>Tissues</v>
      </c>
      <c r="L70" s="2">
        <f>_xlfn.XLOOKUP(Table2[[#This Row],[SKU_CODE_CLEAN]],[1]SKU_Master!A:A,[1]SKU_Master!E:E,"Not Found")</f>
        <v>95</v>
      </c>
      <c r="M70" s="2">
        <f>_xlfn.XLOOKUP(E70,[1]SKU_Master!A:A,[1]SKU_Master!F:F,"NOT FOUND")</f>
        <v>42</v>
      </c>
      <c r="N70" s="2" t="str">
        <f>IF(ISNUMBER(_xlfn.XMATCH(E70,[1]SKU_Master!A:A)),"MATCH","NOT FOUND")</f>
        <v>MATCH</v>
      </c>
      <c r="O70" s="2">
        <f>Table2[[#This Row],[GROSS_REVENUE]]-Table2[[#This Row],[DISCOUNT]]</f>
        <v>7909.33</v>
      </c>
      <c r="P70" s="3">
        <f>IFERROR((Table2[[#This Row],[NET_REVENUE]]-(Table2[[#This Row],[UNITS_SOLD]]*Table2[[#This Row],[UNIT_COGS]]))/Table2[[#This Row],[NET_REVENUE]],0)</f>
        <v>0.46367138556616044</v>
      </c>
      <c r="Q70" s="4">
        <f>IFERROR(Table2[[#This Row],[GROSS_REVENUE]]/Table2[[#This Row],[AD_SPEND]],0)</f>
        <v>19.093387459455158</v>
      </c>
      <c r="R70" s="2">
        <f>IFERROR((Table2[[#This Row],[NET_REVENUE]]-(Table2[[#This Row],[UNITS_SOLD]]*Table2[[#This Row],[UNIT_COGS]])-Table2[[#This Row],[AD_SPEND]]),0)</f>
        <v>3164.8</v>
      </c>
      <c r="S70" s="3">
        <f>IFERROR(Table2[[#This Row],[RETURNS_UNITS]]/Table2[[#This Row],[UNITS_SOLD]],0)</f>
        <v>2.9702970297029702E-2</v>
      </c>
      <c r="T70" s="2" t="str">
        <f>TRIM(CLEAN(Table2[[#This Row],[CHANNEL]]))</f>
        <v>Swiggy Instamart</v>
      </c>
      <c r="U70" s="1">
        <f t="shared" si="1"/>
        <v>45597</v>
      </c>
    </row>
    <row r="71" spans="1:21" x14ac:dyDescent="0.3">
      <c r="A71" s="1">
        <v>45505</v>
      </c>
      <c r="B71" s="2" t="s">
        <v>33</v>
      </c>
      <c r="C71" s="2" t="s">
        <v>25</v>
      </c>
      <c r="D71" s="2" t="s">
        <v>42</v>
      </c>
      <c r="E71" s="2" t="str">
        <f>TRIM(Table2[[#This Row],[SKU_CODE]])</f>
        <v>BEC-BW-002</v>
      </c>
      <c r="F71" s="2">
        <v>63</v>
      </c>
      <c r="G71" s="2">
        <v>11025</v>
      </c>
      <c r="H71" s="2">
        <v>1396.12</v>
      </c>
      <c r="I71" s="2">
        <v>504.07</v>
      </c>
      <c r="J71" s="2">
        <v>3</v>
      </c>
      <c r="K71" s="2" t="str">
        <f>_xlfn.XLOOKUP(E71,[1]SKU_Master!A:A,[1]SKU_Master!C:C,"NOT FOUND")</f>
        <v>Bake &amp; Wrap</v>
      </c>
      <c r="L71" s="2">
        <f>_xlfn.XLOOKUP(Table2[[#This Row],[SKU_CODE_CLEAN]],[1]SKU_Master!A:A,[1]SKU_Master!E:E,"Not Found")</f>
        <v>175</v>
      </c>
      <c r="M71" s="2">
        <f>_xlfn.XLOOKUP(E71,[1]SKU_Master!A:A,[1]SKU_Master!F:F,"NOT FOUND")</f>
        <v>92</v>
      </c>
      <c r="N71" s="2" t="str">
        <f>IF(ISNUMBER(_xlfn.XMATCH(E71,[1]SKU_Master!A:A)),"MATCH","NOT FOUND")</f>
        <v>MATCH</v>
      </c>
      <c r="O71" s="2">
        <f>Table2[[#This Row],[GROSS_REVENUE]]-Table2[[#This Row],[DISCOUNT]]</f>
        <v>9628.880000000001</v>
      </c>
      <c r="P71" s="3">
        <f>IFERROR((Table2[[#This Row],[NET_REVENUE]]-(Table2[[#This Row],[UNITS_SOLD]]*Table2[[#This Row],[UNIT_COGS]]))/Table2[[#This Row],[NET_REVENUE]],0)</f>
        <v>0.39806083365874334</v>
      </c>
      <c r="Q71" s="4">
        <f>IFERROR(Table2[[#This Row],[GROSS_REVENUE]]/Table2[[#This Row],[AD_SPEND]],0)</f>
        <v>21.871962227468408</v>
      </c>
      <c r="R71" s="2">
        <f>IFERROR((Table2[[#This Row],[NET_REVENUE]]-(Table2[[#This Row],[UNITS_SOLD]]*Table2[[#This Row],[UNIT_COGS]])-Table2[[#This Row],[AD_SPEND]]),0)</f>
        <v>3328.8100000000009</v>
      </c>
      <c r="S71" s="3">
        <f>IFERROR(Table2[[#This Row],[RETURNS_UNITS]]/Table2[[#This Row],[UNITS_SOLD]],0)</f>
        <v>4.7619047619047616E-2</v>
      </c>
      <c r="T71" s="2" t="str">
        <f>TRIM(CLEAN(Table2[[#This Row],[CHANNEL]]))</f>
        <v>Swiggy Instamart</v>
      </c>
      <c r="U71" s="1">
        <f t="shared" si="1"/>
        <v>45505</v>
      </c>
    </row>
    <row r="72" spans="1:21" x14ac:dyDescent="0.3">
      <c r="A72" s="1">
        <v>45413</v>
      </c>
      <c r="B72" s="2" t="s">
        <v>21</v>
      </c>
      <c r="C72" s="2" t="s">
        <v>28</v>
      </c>
      <c r="D72" s="2" t="s">
        <v>23</v>
      </c>
      <c r="E72" s="2" t="str">
        <f>TRIM(Table2[[#This Row],[SKU_CODE]])</f>
        <v>BEC-OTH-001</v>
      </c>
      <c r="F72" s="2">
        <v>48</v>
      </c>
      <c r="G72" s="2">
        <v>7152</v>
      </c>
      <c r="H72" s="2">
        <v>1151.43</v>
      </c>
      <c r="I72" s="2">
        <v>508.93</v>
      </c>
      <c r="J72" s="2">
        <v>1</v>
      </c>
      <c r="K72" s="2" t="str">
        <f>_xlfn.XLOOKUP(E72,[1]SKU_Master!A:A,[1]SKU_Master!C:C,"NOT FOUND")</f>
        <v>Others</v>
      </c>
      <c r="L72" s="2">
        <f>_xlfn.XLOOKUP(Table2[[#This Row],[SKU_CODE_CLEAN]],[1]SKU_Master!A:A,[1]SKU_Master!E:E,"Not Found")</f>
        <v>149</v>
      </c>
      <c r="M72" s="2">
        <f>_xlfn.XLOOKUP(E72,[1]SKU_Master!A:A,[1]SKU_Master!F:F,"NOT FOUND")</f>
        <v>72</v>
      </c>
      <c r="N72" s="2" t="str">
        <f>IF(ISNUMBER(_xlfn.XMATCH(E72,[1]SKU_Master!A:A)),"MATCH","NOT FOUND")</f>
        <v>MATCH</v>
      </c>
      <c r="O72" s="2">
        <f>Table2[[#This Row],[GROSS_REVENUE]]-Table2[[#This Row],[DISCOUNT]]</f>
        <v>6000.57</v>
      </c>
      <c r="P72" s="3">
        <f>IFERROR((Table2[[#This Row],[NET_REVENUE]]-(Table2[[#This Row],[UNITS_SOLD]]*Table2[[#This Row],[UNIT_COGS]]))/Table2[[#This Row],[NET_REVENUE]],0)</f>
        <v>0.42405471480209378</v>
      </c>
      <c r="Q72" s="4">
        <f>IFERROR(Table2[[#This Row],[GROSS_REVENUE]]/Table2[[#This Row],[AD_SPEND]],0)</f>
        <v>14.053013184524394</v>
      </c>
      <c r="R72" s="2">
        <f>IFERROR((Table2[[#This Row],[NET_REVENUE]]-(Table2[[#This Row],[UNITS_SOLD]]*Table2[[#This Row],[UNIT_COGS]])-Table2[[#This Row],[AD_SPEND]]),0)</f>
        <v>2035.6399999999996</v>
      </c>
      <c r="S72" s="3">
        <f>IFERROR(Table2[[#This Row],[RETURNS_UNITS]]/Table2[[#This Row],[UNITS_SOLD]],0)</f>
        <v>2.0833333333333332E-2</v>
      </c>
      <c r="T72" s="2" t="str">
        <f>TRIM(CLEAN(Table2[[#This Row],[CHANNEL]]))</f>
        <v>Flipkart</v>
      </c>
      <c r="U72" s="1">
        <f t="shared" si="1"/>
        <v>45413</v>
      </c>
    </row>
    <row r="73" spans="1:21" x14ac:dyDescent="0.3">
      <c r="A73" s="1">
        <v>45689</v>
      </c>
      <c r="B73" s="2" t="s">
        <v>33</v>
      </c>
      <c r="C73" s="2" t="s">
        <v>22</v>
      </c>
      <c r="D73" s="2" t="s">
        <v>23</v>
      </c>
      <c r="E73" s="2" t="str">
        <f>TRIM(Table2[[#This Row],[SKU_CODE]])</f>
        <v>BEC-OTH-001</v>
      </c>
      <c r="F73" s="2">
        <v>71</v>
      </c>
      <c r="G73" s="2">
        <v>10579</v>
      </c>
      <c r="H73" s="2">
        <v>2804.15</v>
      </c>
      <c r="I73" s="2">
        <v>514.02</v>
      </c>
      <c r="J73" s="2">
        <v>1</v>
      </c>
      <c r="K73" s="2" t="str">
        <f>_xlfn.XLOOKUP(E73,[1]SKU_Master!A:A,[1]SKU_Master!C:C,"NOT FOUND")</f>
        <v>Others</v>
      </c>
      <c r="L73" s="2">
        <f>_xlfn.XLOOKUP(Table2[[#This Row],[SKU_CODE_CLEAN]],[1]SKU_Master!A:A,[1]SKU_Master!E:E,"Not Found")</f>
        <v>149</v>
      </c>
      <c r="M73" s="2">
        <f>_xlfn.XLOOKUP(E73,[1]SKU_Master!A:A,[1]SKU_Master!F:F,"NOT FOUND")</f>
        <v>72</v>
      </c>
      <c r="N73" s="2" t="str">
        <f>IF(ISNUMBER(_xlfn.XMATCH(E73,[1]SKU_Master!A:A)),"MATCH","NOT FOUND")</f>
        <v>MATCH</v>
      </c>
      <c r="O73" s="2">
        <f>Table2[[#This Row],[GROSS_REVENUE]]-Table2[[#This Row],[DISCOUNT]]</f>
        <v>7774.85</v>
      </c>
      <c r="P73" s="3">
        <f>IFERROR((Table2[[#This Row],[NET_REVENUE]]-(Table2[[#This Row],[UNITS_SOLD]]*Table2[[#This Row],[UNIT_COGS]]))/Table2[[#This Row],[NET_REVENUE]],0)</f>
        <v>0.34249535360810823</v>
      </c>
      <c r="Q73" s="4">
        <f>IFERROR(Table2[[#This Row],[GROSS_REVENUE]]/Table2[[#This Row],[AD_SPEND]],0)</f>
        <v>20.580911248589551</v>
      </c>
      <c r="R73" s="2">
        <f>IFERROR((Table2[[#This Row],[NET_REVENUE]]-(Table2[[#This Row],[UNITS_SOLD]]*Table2[[#This Row],[UNIT_COGS]])-Table2[[#This Row],[AD_SPEND]]),0)</f>
        <v>2148.8300000000004</v>
      </c>
      <c r="S73" s="3">
        <f>IFERROR(Table2[[#This Row],[RETURNS_UNITS]]/Table2[[#This Row],[UNITS_SOLD]],0)</f>
        <v>1.4084507042253521E-2</v>
      </c>
      <c r="T73" s="2" t="str">
        <f>TRIM(CLEAN(Table2[[#This Row],[CHANNEL]]))</f>
        <v>Swiggy Instamart</v>
      </c>
      <c r="U73" s="1">
        <f t="shared" si="1"/>
        <v>45689</v>
      </c>
    </row>
    <row r="74" spans="1:21" x14ac:dyDescent="0.3">
      <c r="A74" s="1">
        <v>45809</v>
      </c>
      <c r="B74" s="2" t="s">
        <v>21</v>
      </c>
      <c r="C74" s="2" t="s">
        <v>28</v>
      </c>
      <c r="D74" s="2" t="s">
        <v>42</v>
      </c>
      <c r="E74" s="2" t="str">
        <f>TRIM(Table2[[#This Row],[SKU_CODE]])</f>
        <v>BEC-BW-002</v>
      </c>
      <c r="F74" s="2">
        <v>68</v>
      </c>
      <c r="G74" s="2">
        <v>11900</v>
      </c>
      <c r="H74" s="2">
        <v>0</v>
      </c>
      <c r="I74" s="2">
        <v>514.32000000000005</v>
      </c>
      <c r="J74" s="2">
        <v>3</v>
      </c>
      <c r="K74" s="2" t="str">
        <f>_xlfn.XLOOKUP(E74,[1]SKU_Master!A:A,[1]SKU_Master!C:C,"NOT FOUND")</f>
        <v>Bake &amp; Wrap</v>
      </c>
      <c r="L74" s="2">
        <f>_xlfn.XLOOKUP(Table2[[#This Row],[SKU_CODE_CLEAN]],[1]SKU_Master!A:A,[1]SKU_Master!E:E,"Not Found")</f>
        <v>175</v>
      </c>
      <c r="M74" s="2">
        <f>_xlfn.XLOOKUP(E74,[1]SKU_Master!A:A,[1]SKU_Master!F:F,"NOT FOUND")</f>
        <v>92</v>
      </c>
      <c r="N74" s="2" t="str">
        <f>IF(ISNUMBER(_xlfn.XMATCH(E74,[1]SKU_Master!A:A)),"MATCH","NOT FOUND")</f>
        <v>MATCH</v>
      </c>
      <c r="O74" s="2">
        <f>Table2[[#This Row],[GROSS_REVENUE]]-Table2[[#This Row],[DISCOUNT]]</f>
        <v>11900</v>
      </c>
      <c r="P74" s="3">
        <f>IFERROR((Table2[[#This Row],[NET_REVENUE]]-(Table2[[#This Row],[UNITS_SOLD]]*Table2[[#This Row],[UNIT_COGS]]))/Table2[[#This Row],[NET_REVENUE]],0)</f>
        <v>0.47428571428571431</v>
      </c>
      <c r="Q74" s="4">
        <f>IFERROR(Table2[[#This Row],[GROSS_REVENUE]]/Table2[[#This Row],[AD_SPEND]],0)</f>
        <v>23.137346399128944</v>
      </c>
      <c r="R74" s="2">
        <f>IFERROR((Table2[[#This Row],[NET_REVENUE]]-(Table2[[#This Row],[UNITS_SOLD]]*Table2[[#This Row],[UNIT_COGS]])-Table2[[#This Row],[AD_SPEND]]),0)</f>
        <v>5129.68</v>
      </c>
      <c r="S74" s="3">
        <f>IFERROR(Table2[[#This Row],[RETURNS_UNITS]]/Table2[[#This Row],[UNITS_SOLD]],0)</f>
        <v>4.4117647058823532E-2</v>
      </c>
      <c r="T74" s="2" t="str">
        <f>TRIM(CLEAN(Table2[[#This Row],[CHANNEL]]))</f>
        <v>Flipkart</v>
      </c>
      <c r="U74" s="1">
        <f t="shared" si="1"/>
        <v>45809</v>
      </c>
    </row>
    <row r="75" spans="1:21" x14ac:dyDescent="0.3">
      <c r="A75" s="1">
        <v>45292</v>
      </c>
      <c r="B75" s="2" t="s">
        <v>37</v>
      </c>
      <c r="C75" s="2" t="s">
        <v>22</v>
      </c>
      <c r="D75" s="2" t="s">
        <v>23</v>
      </c>
      <c r="E75" s="2" t="str">
        <f>TRIM(Table2[[#This Row],[SKU_CODE]])</f>
        <v>BEC-OTH-001</v>
      </c>
      <c r="F75" s="2">
        <v>93</v>
      </c>
      <c r="G75" s="2">
        <v>13857</v>
      </c>
      <c r="H75" s="2">
        <v>3603.62</v>
      </c>
      <c r="I75" s="2">
        <v>514.45000000000005</v>
      </c>
      <c r="J75" s="2">
        <v>4</v>
      </c>
      <c r="K75" s="2" t="str">
        <f>_xlfn.XLOOKUP(E75,[1]SKU_Master!A:A,[1]SKU_Master!C:C,"NOT FOUND")</f>
        <v>Others</v>
      </c>
      <c r="L75" s="2">
        <f>_xlfn.XLOOKUP(Table2[[#This Row],[SKU_CODE_CLEAN]],[1]SKU_Master!A:A,[1]SKU_Master!E:E,"Not Found")</f>
        <v>149</v>
      </c>
      <c r="M75" s="2">
        <f>_xlfn.XLOOKUP(E75,[1]SKU_Master!A:A,[1]SKU_Master!F:F,"NOT FOUND")</f>
        <v>72</v>
      </c>
      <c r="N75" s="2" t="str">
        <f>IF(ISNUMBER(_xlfn.XMATCH(E75,[1]SKU_Master!A:A)),"MATCH","NOT FOUND")</f>
        <v>MATCH</v>
      </c>
      <c r="O75" s="2">
        <f>Table2[[#This Row],[GROSS_REVENUE]]-Table2[[#This Row],[DISCOUNT]]</f>
        <v>10253.380000000001</v>
      </c>
      <c r="P75" s="3">
        <f>IFERROR((Table2[[#This Row],[NET_REVENUE]]-(Table2[[#This Row],[UNITS_SOLD]]*Table2[[#This Row],[UNIT_COGS]]))/Table2[[#This Row],[NET_REVENUE]],0)</f>
        <v>0.34694705550754978</v>
      </c>
      <c r="Q75" s="4">
        <f>IFERROR(Table2[[#This Row],[GROSS_REVENUE]]/Table2[[#This Row],[AD_SPEND]],0)</f>
        <v>26.935562250947612</v>
      </c>
      <c r="R75" s="2">
        <f>IFERROR((Table2[[#This Row],[NET_REVENUE]]-(Table2[[#This Row],[UNITS_SOLD]]*Table2[[#This Row],[UNIT_COGS]])-Table2[[#This Row],[AD_SPEND]]),0)</f>
        <v>3042.9300000000012</v>
      </c>
      <c r="S75" s="3">
        <f>IFERROR(Table2[[#This Row],[RETURNS_UNITS]]/Table2[[#This Row],[UNITS_SOLD]],0)</f>
        <v>4.3010752688172046E-2</v>
      </c>
      <c r="T75" s="2" t="str">
        <f>TRIM(CLEAN(Table2[[#This Row],[CHANNEL]]))</f>
        <v>Blinkit</v>
      </c>
      <c r="U75" s="1">
        <f t="shared" si="1"/>
        <v>45292</v>
      </c>
    </row>
    <row r="76" spans="1:21" x14ac:dyDescent="0.3">
      <c r="A76" s="1">
        <v>45444</v>
      </c>
      <c r="B76" s="2" t="s">
        <v>21</v>
      </c>
      <c r="C76" s="2" t="s">
        <v>28</v>
      </c>
      <c r="D76" s="2" t="s">
        <v>23</v>
      </c>
      <c r="E76" s="2" t="str">
        <f>TRIM(Table2[[#This Row],[SKU_CODE]])</f>
        <v>BEC-OTH-001</v>
      </c>
      <c r="F76" s="2">
        <v>43</v>
      </c>
      <c r="G76" s="2">
        <v>6407</v>
      </c>
      <c r="H76" s="2">
        <v>1887.63</v>
      </c>
      <c r="I76" s="2">
        <v>520.25</v>
      </c>
      <c r="J76" s="2">
        <v>1</v>
      </c>
      <c r="K76" s="2" t="str">
        <f>_xlfn.XLOOKUP(E76,[1]SKU_Master!A:A,[1]SKU_Master!C:C,"NOT FOUND")</f>
        <v>Others</v>
      </c>
      <c r="L76" s="2">
        <f>_xlfn.XLOOKUP(Table2[[#This Row],[SKU_CODE_CLEAN]],[1]SKU_Master!A:A,[1]SKU_Master!E:E,"Not Found")</f>
        <v>149</v>
      </c>
      <c r="M76" s="2">
        <f>_xlfn.XLOOKUP(E76,[1]SKU_Master!A:A,[1]SKU_Master!F:F,"NOT FOUND")</f>
        <v>72</v>
      </c>
      <c r="N76" s="2" t="str">
        <f>IF(ISNUMBER(_xlfn.XMATCH(E76,[1]SKU_Master!A:A)),"MATCH","NOT FOUND")</f>
        <v>MATCH</v>
      </c>
      <c r="O76" s="2">
        <f>Table2[[#This Row],[GROSS_REVENUE]]-Table2[[#This Row],[DISCOUNT]]</f>
        <v>4519.37</v>
      </c>
      <c r="P76" s="3">
        <f>IFERROR((Table2[[#This Row],[NET_REVENUE]]-(Table2[[#This Row],[UNITS_SOLD]]*Table2[[#This Row],[UNIT_COGS]]))/Table2[[#This Row],[NET_REVENUE]],0)</f>
        <v>0.31494876498272989</v>
      </c>
      <c r="Q76" s="4">
        <f>IFERROR(Table2[[#This Row],[GROSS_REVENUE]]/Table2[[#This Row],[AD_SPEND]],0)</f>
        <v>12.315233061028351</v>
      </c>
      <c r="R76" s="2">
        <f>IFERROR((Table2[[#This Row],[NET_REVENUE]]-(Table2[[#This Row],[UNITS_SOLD]]*Table2[[#This Row],[UNIT_COGS]])-Table2[[#This Row],[AD_SPEND]]),0)</f>
        <v>903.11999999999989</v>
      </c>
      <c r="S76" s="3">
        <f>IFERROR(Table2[[#This Row],[RETURNS_UNITS]]/Table2[[#This Row],[UNITS_SOLD]],0)</f>
        <v>2.3255813953488372E-2</v>
      </c>
      <c r="T76" s="2" t="str">
        <f>TRIM(CLEAN(Table2[[#This Row],[CHANNEL]]))</f>
        <v>Flipkart</v>
      </c>
      <c r="U76" s="1">
        <f t="shared" si="1"/>
        <v>45444</v>
      </c>
    </row>
    <row r="77" spans="1:21" x14ac:dyDescent="0.3">
      <c r="A77" s="1">
        <v>45505</v>
      </c>
      <c r="B77" s="2" t="s">
        <v>37</v>
      </c>
      <c r="C77" s="2" t="s">
        <v>22</v>
      </c>
      <c r="D77" s="2" t="s">
        <v>23</v>
      </c>
      <c r="E77" s="2" t="str">
        <f>TRIM(Table2[[#This Row],[SKU_CODE]])</f>
        <v>BEC-OTH-001</v>
      </c>
      <c r="F77" s="2">
        <v>79</v>
      </c>
      <c r="G77" s="2">
        <v>11771</v>
      </c>
      <c r="H77" s="2">
        <v>2786.23</v>
      </c>
      <c r="I77" s="2">
        <v>528.14</v>
      </c>
      <c r="J77" s="2">
        <v>3</v>
      </c>
      <c r="K77" s="2" t="str">
        <f>_xlfn.XLOOKUP(E77,[1]SKU_Master!A:A,[1]SKU_Master!C:C,"NOT FOUND")</f>
        <v>Others</v>
      </c>
      <c r="L77" s="2">
        <f>_xlfn.XLOOKUP(Table2[[#This Row],[SKU_CODE_CLEAN]],[1]SKU_Master!A:A,[1]SKU_Master!E:E,"Not Found")</f>
        <v>149</v>
      </c>
      <c r="M77" s="2">
        <f>_xlfn.XLOOKUP(E77,[1]SKU_Master!A:A,[1]SKU_Master!F:F,"NOT FOUND")</f>
        <v>72</v>
      </c>
      <c r="N77" s="2" t="str">
        <f>IF(ISNUMBER(_xlfn.XMATCH(E77,[1]SKU_Master!A:A)),"MATCH","NOT FOUND")</f>
        <v>MATCH</v>
      </c>
      <c r="O77" s="2">
        <f>Table2[[#This Row],[GROSS_REVENUE]]-Table2[[#This Row],[DISCOUNT]]</f>
        <v>8984.77</v>
      </c>
      <c r="P77" s="3">
        <f>IFERROR((Table2[[#This Row],[NET_REVENUE]]-(Table2[[#This Row],[UNITS_SOLD]]*Table2[[#This Row],[UNIT_COGS]]))/Table2[[#This Row],[NET_REVENUE]],0)</f>
        <v>0.36692870268242817</v>
      </c>
      <c r="Q77" s="4">
        <f>IFERROR(Table2[[#This Row],[GROSS_REVENUE]]/Table2[[#This Row],[AD_SPEND]],0)</f>
        <v>22.287651001628358</v>
      </c>
      <c r="R77" s="2">
        <f>IFERROR((Table2[[#This Row],[NET_REVENUE]]-(Table2[[#This Row],[UNITS_SOLD]]*Table2[[#This Row],[UNIT_COGS]])-Table2[[#This Row],[AD_SPEND]]),0)</f>
        <v>2768.6300000000006</v>
      </c>
      <c r="S77" s="3">
        <f>IFERROR(Table2[[#This Row],[RETURNS_UNITS]]/Table2[[#This Row],[UNITS_SOLD]],0)</f>
        <v>3.7974683544303799E-2</v>
      </c>
      <c r="T77" s="2" t="str">
        <f>TRIM(CLEAN(Table2[[#This Row],[CHANNEL]]))</f>
        <v>Blinkit</v>
      </c>
      <c r="U77" s="1">
        <f t="shared" si="1"/>
        <v>45505</v>
      </c>
    </row>
    <row r="78" spans="1:21" x14ac:dyDescent="0.3">
      <c r="A78" s="1">
        <v>45566</v>
      </c>
      <c r="B78" s="2" t="s">
        <v>33</v>
      </c>
      <c r="C78" s="2" t="s">
        <v>28</v>
      </c>
      <c r="D78" s="2" t="s">
        <v>42</v>
      </c>
      <c r="E78" s="2" t="str">
        <f>TRIM(Table2[[#This Row],[SKU_CODE]])</f>
        <v>BEC-BW-002</v>
      </c>
      <c r="F78" s="2">
        <v>39</v>
      </c>
      <c r="G78" s="2">
        <v>6825</v>
      </c>
      <c r="H78" s="2">
        <v>1532.72</v>
      </c>
      <c r="I78" s="2">
        <v>529.38</v>
      </c>
      <c r="J78" s="2">
        <v>1</v>
      </c>
      <c r="K78" s="2" t="str">
        <f>_xlfn.XLOOKUP(E78,[1]SKU_Master!A:A,[1]SKU_Master!C:C,"NOT FOUND")</f>
        <v>Bake &amp; Wrap</v>
      </c>
      <c r="L78" s="2">
        <f>_xlfn.XLOOKUP(Table2[[#This Row],[SKU_CODE_CLEAN]],[1]SKU_Master!A:A,[1]SKU_Master!E:E,"Not Found")</f>
        <v>175</v>
      </c>
      <c r="M78" s="2">
        <f>_xlfn.XLOOKUP(E78,[1]SKU_Master!A:A,[1]SKU_Master!F:F,"NOT FOUND")</f>
        <v>92</v>
      </c>
      <c r="N78" s="2" t="str">
        <f>IF(ISNUMBER(_xlfn.XMATCH(E78,[1]SKU_Master!A:A)),"MATCH","NOT FOUND")</f>
        <v>MATCH</v>
      </c>
      <c r="O78" s="2">
        <f>Table2[[#This Row],[GROSS_REVENUE]]-Table2[[#This Row],[DISCOUNT]]</f>
        <v>5292.28</v>
      </c>
      <c r="P78" s="3">
        <f>IFERROR((Table2[[#This Row],[NET_REVENUE]]-(Table2[[#This Row],[UNITS_SOLD]]*Table2[[#This Row],[UNIT_COGS]]))/Table2[[#This Row],[NET_REVENUE]],0)</f>
        <v>0.32203133621048013</v>
      </c>
      <c r="Q78" s="4">
        <f>IFERROR(Table2[[#This Row],[GROSS_REVENUE]]/Table2[[#This Row],[AD_SPEND]],0)</f>
        <v>12.892440213079452</v>
      </c>
      <c r="R78" s="2">
        <f>IFERROR((Table2[[#This Row],[NET_REVENUE]]-(Table2[[#This Row],[UNITS_SOLD]]*Table2[[#This Row],[UNIT_COGS]])-Table2[[#This Row],[AD_SPEND]]),0)</f>
        <v>1174.8999999999996</v>
      </c>
      <c r="S78" s="3">
        <f>IFERROR(Table2[[#This Row],[RETURNS_UNITS]]/Table2[[#This Row],[UNITS_SOLD]],0)</f>
        <v>2.564102564102564E-2</v>
      </c>
      <c r="T78" s="2" t="str">
        <f>TRIM(CLEAN(Table2[[#This Row],[CHANNEL]]))</f>
        <v>Swiggy Instamart</v>
      </c>
      <c r="U78" s="1">
        <f t="shared" si="1"/>
        <v>45566</v>
      </c>
    </row>
    <row r="79" spans="1:21" x14ac:dyDescent="0.3">
      <c r="A79" s="1">
        <v>45352</v>
      </c>
      <c r="B79" s="2" t="s">
        <v>24</v>
      </c>
      <c r="C79" s="2" t="s">
        <v>28</v>
      </c>
      <c r="D79" s="2" t="s">
        <v>23</v>
      </c>
      <c r="E79" s="2" t="str">
        <f>TRIM(Table2[[#This Row],[SKU_CODE]])</f>
        <v>BEC-OTH-001</v>
      </c>
      <c r="F79" s="2">
        <v>41</v>
      </c>
      <c r="G79" s="2">
        <v>6109</v>
      </c>
      <c r="H79" s="2">
        <v>592.95000000000005</v>
      </c>
      <c r="I79" s="2">
        <v>530.94000000000005</v>
      </c>
      <c r="J79" s="2">
        <v>5</v>
      </c>
      <c r="K79" s="2" t="str">
        <f>_xlfn.XLOOKUP(E79,[1]SKU_Master!A:A,[1]SKU_Master!C:C,"NOT FOUND")</f>
        <v>Others</v>
      </c>
      <c r="L79" s="2">
        <f>_xlfn.XLOOKUP(Table2[[#This Row],[SKU_CODE_CLEAN]],[1]SKU_Master!A:A,[1]SKU_Master!E:E,"Not Found")</f>
        <v>149</v>
      </c>
      <c r="M79" s="2">
        <f>_xlfn.XLOOKUP(E79,[1]SKU_Master!A:A,[1]SKU_Master!F:F,"NOT FOUND")</f>
        <v>72</v>
      </c>
      <c r="N79" s="2" t="str">
        <f>IF(ISNUMBER(_xlfn.XMATCH(E79,[1]SKU_Master!A:A)),"MATCH","NOT FOUND")</f>
        <v>MATCH</v>
      </c>
      <c r="O79" s="2">
        <f>Table2[[#This Row],[GROSS_REVENUE]]-Table2[[#This Row],[DISCOUNT]]</f>
        <v>5516.05</v>
      </c>
      <c r="P79" s="3">
        <f>IFERROR((Table2[[#This Row],[NET_REVENUE]]-(Table2[[#This Row],[UNITS_SOLD]]*Table2[[#This Row],[UNIT_COGS]]))/Table2[[#This Row],[NET_REVENUE]],0)</f>
        <v>0.46483443768638794</v>
      </c>
      <c r="Q79" s="4">
        <f>IFERROR(Table2[[#This Row],[GROSS_REVENUE]]/Table2[[#This Row],[AD_SPEND]],0)</f>
        <v>11.506008211850679</v>
      </c>
      <c r="R79" s="2">
        <f>IFERROR((Table2[[#This Row],[NET_REVENUE]]-(Table2[[#This Row],[UNITS_SOLD]]*Table2[[#This Row],[UNIT_COGS]])-Table2[[#This Row],[AD_SPEND]]),0)</f>
        <v>2033.1100000000001</v>
      </c>
      <c r="S79" s="3">
        <f>IFERROR(Table2[[#This Row],[RETURNS_UNITS]]/Table2[[#This Row],[UNITS_SOLD]],0)</f>
        <v>0.12195121951219512</v>
      </c>
      <c r="T79" s="2" t="str">
        <f>TRIM(CLEAN(Table2[[#This Row],[CHANNEL]]))</f>
        <v>D2C</v>
      </c>
      <c r="U79" s="1">
        <f t="shared" si="1"/>
        <v>45352</v>
      </c>
    </row>
    <row r="80" spans="1:21" x14ac:dyDescent="0.3">
      <c r="A80" s="1">
        <v>45383</v>
      </c>
      <c r="B80" s="2" t="s">
        <v>33</v>
      </c>
      <c r="C80" s="2" t="s">
        <v>28</v>
      </c>
      <c r="D80" s="2" t="s">
        <v>23</v>
      </c>
      <c r="E80" s="2" t="str">
        <f>TRIM(Table2[[#This Row],[SKU_CODE]])</f>
        <v>BEC-OTH-001</v>
      </c>
      <c r="F80" s="2">
        <v>38</v>
      </c>
      <c r="G80" s="2">
        <v>5662</v>
      </c>
      <c r="H80" s="2">
        <v>1193.75</v>
      </c>
      <c r="I80" s="2">
        <v>532.29</v>
      </c>
      <c r="J80" s="2">
        <v>0</v>
      </c>
      <c r="K80" s="2" t="str">
        <f>_xlfn.XLOOKUP(E80,[1]SKU_Master!A:A,[1]SKU_Master!C:C,"NOT FOUND")</f>
        <v>Others</v>
      </c>
      <c r="L80" s="2">
        <f>_xlfn.XLOOKUP(Table2[[#This Row],[SKU_CODE_CLEAN]],[1]SKU_Master!A:A,[1]SKU_Master!E:E,"Not Found")</f>
        <v>149</v>
      </c>
      <c r="M80" s="2">
        <f>_xlfn.XLOOKUP(E80,[1]SKU_Master!A:A,[1]SKU_Master!F:F,"NOT FOUND")</f>
        <v>72</v>
      </c>
      <c r="N80" s="2" t="str">
        <f>IF(ISNUMBER(_xlfn.XMATCH(E80,[1]SKU_Master!A:A)),"MATCH","NOT FOUND")</f>
        <v>MATCH</v>
      </c>
      <c r="O80" s="2">
        <f>Table2[[#This Row],[GROSS_REVENUE]]-Table2[[#This Row],[DISCOUNT]]</f>
        <v>4468.25</v>
      </c>
      <c r="P80" s="3">
        <f>IFERROR((Table2[[#This Row],[NET_REVENUE]]-(Table2[[#This Row],[UNITS_SOLD]]*Table2[[#This Row],[UNIT_COGS]]))/Table2[[#This Row],[NET_REVENUE]],0)</f>
        <v>0.38767974039053321</v>
      </c>
      <c r="Q80" s="4">
        <f>IFERROR(Table2[[#This Row],[GROSS_REVENUE]]/Table2[[#This Row],[AD_SPEND]],0)</f>
        <v>10.637058746172199</v>
      </c>
      <c r="R80" s="2">
        <f>IFERROR((Table2[[#This Row],[NET_REVENUE]]-(Table2[[#This Row],[UNITS_SOLD]]*Table2[[#This Row],[UNIT_COGS]])-Table2[[#This Row],[AD_SPEND]]),0)</f>
        <v>1199.96</v>
      </c>
      <c r="S80" s="3">
        <f>IFERROR(Table2[[#This Row],[RETURNS_UNITS]]/Table2[[#This Row],[UNITS_SOLD]],0)</f>
        <v>0</v>
      </c>
      <c r="T80" s="2" t="str">
        <f>TRIM(CLEAN(Table2[[#This Row],[CHANNEL]]))</f>
        <v>Swiggy Instamart</v>
      </c>
      <c r="U80" s="1">
        <f t="shared" si="1"/>
        <v>45383</v>
      </c>
    </row>
    <row r="81" spans="1:21" x14ac:dyDescent="0.3">
      <c r="A81" s="1">
        <v>45444</v>
      </c>
      <c r="B81" s="2" t="s">
        <v>33</v>
      </c>
      <c r="C81" s="2" t="s">
        <v>28</v>
      </c>
      <c r="D81" s="2" t="s">
        <v>23</v>
      </c>
      <c r="E81" s="2" t="str">
        <f>TRIM(Table2[[#This Row],[SKU_CODE]])</f>
        <v>BEC-OTH-001</v>
      </c>
      <c r="F81" s="2">
        <v>40</v>
      </c>
      <c r="G81" s="2">
        <v>5960</v>
      </c>
      <c r="H81" s="2">
        <v>655.15</v>
      </c>
      <c r="I81" s="2">
        <v>541.1</v>
      </c>
      <c r="J81" s="2">
        <v>1</v>
      </c>
      <c r="K81" s="2" t="str">
        <f>_xlfn.XLOOKUP(E81,[1]SKU_Master!A:A,[1]SKU_Master!C:C,"NOT FOUND")</f>
        <v>Others</v>
      </c>
      <c r="L81" s="2">
        <f>_xlfn.XLOOKUP(Table2[[#This Row],[SKU_CODE_CLEAN]],[1]SKU_Master!A:A,[1]SKU_Master!E:E,"Not Found")</f>
        <v>149</v>
      </c>
      <c r="M81" s="2">
        <f>_xlfn.XLOOKUP(E81,[1]SKU_Master!A:A,[1]SKU_Master!F:F,"NOT FOUND")</f>
        <v>72</v>
      </c>
      <c r="N81" s="2" t="str">
        <f>IF(ISNUMBER(_xlfn.XMATCH(E81,[1]SKU_Master!A:A)),"MATCH","NOT FOUND")</f>
        <v>MATCH</v>
      </c>
      <c r="O81" s="2">
        <f>Table2[[#This Row],[GROSS_REVENUE]]-Table2[[#This Row],[DISCOUNT]]</f>
        <v>5304.85</v>
      </c>
      <c r="P81" s="3">
        <f>IFERROR((Table2[[#This Row],[NET_REVENUE]]-(Table2[[#This Row],[UNITS_SOLD]]*Table2[[#This Row],[UNIT_COGS]]))/Table2[[#This Row],[NET_REVENUE]],0)</f>
        <v>0.45710057777316987</v>
      </c>
      <c r="Q81" s="4">
        <f>IFERROR(Table2[[#This Row],[GROSS_REVENUE]]/Table2[[#This Row],[AD_SPEND]],0)</f>
        <v>11.014599889114766</v>
      </c>
      <c r="R81" s="2">
        <f>IFERROR((Table2[[#This Row],[NET_REVENUE]]-(Table2[[#This Row],[UNITS_SOLD]]*Table2[[#This Row],[UNIT_COGS]])-Table2[[#This Row],[AD_SPEND]]),0)</f>
        <v>1883.7500000000005</v>
      </c>
      <c r="S81" s="3">
        <f>IFERROR(Table2[[#This Row],[RETURNS_UNITS]]/Table2[[#This Row],[UNITS_SOLD]],0)</f>
        <v>2.5000000000000001E-2</v>
      </c>
      <c r="T81" s="2" t="str">
        <f>TRIM(CLEAN(Table2[[#This Row],[CHANNEL]]))</f>
        <v>Swiggy Instamart</v>
      </c>
      <c r="U81" s="1">
        <f t="shared" si="1"/>
        <v>45444</v>
      </c>
    </row>
    <row r="82" spans="1:21" x14ac:dyDescent="0.3">
      <c r="A82" s="1">
        <v>45748</v>
      </c>
      <c r="B82" s="2" t="s">
        <v>33</v>
      </c>
      <c r="C82" s="2" t="s">
        <v>28</v>
      </c>
      <c r="D82" s="2" t="s">
        <v>32</v>
      </c>
      <c r="E82" s="2" t="str">
        <f>TRIM(Table2[[#This Row],[SKU_CODE]])</f>
        <v>BEC-BW-001</v>
      </c>
      <c r="F82" s="2">
        <v>61</v>
      </c>
      <c r="G82" s="2">
        <v>13420</v>
      </c>
      <c r="H82" s="2">
        <v>2928.29</v>
      </c>
      <c r="I82" s="2">
        <v>544.97</v>
      </c>
      <c r="J82" s="2">
        <v>3</v>
      </c>
      <c r="K82" s="2" t="str">
        <f>_xlfn.XLOOKUP(E82,[1]SKU_Master!A:A,[1]SKU_Master!C:C,"NOT FOUND")</f>
        <v>Bake &amp; Wrap</v>
      </c>
      <c r="L82" s="2">
        <f>_xlfn.XLOOKUP(Table2[[#This Row],[SKU_CODE_CLEAN]],[1]SKU_Master!A:A,[1]SKU_Master!E:E,"Not Found")</f>
        <v>220</v>
      </c>
      <c r="M82" s="2">
        <f>_xlfn.XLOOKUP(E82,[1]SKU_Master!A:A,[1]SKU_Master!F:F,"NOT FOUND")</f>
        <v>118</v>
      </c>
      <c r="N82" s="2" t="str">
        <f>IF(ISNUMBER(_xlfn.XMATCH(E82,[1]SKU_Master!A:A)),"MATCH","NOT FOUND")</f>
        <v>MATCH</v>
      </c>
      <c r="O82" s="2">
        <f>Table2[[#This Row],[GROSS_REVENUE]]-Table2[[#This Row],[DISCOUNT]]</f>
        <v>10491.71</v>
      </c>
      <c r="P82" s="3">
        <f>IFERROR((Table2[[#This Row],[NET_REVENUE]]-(Table2[[#This Row],[UNITS_SOLD]]*Table2[[#This Row],[UNIT_COGS]]))/Table2[[#This Row],[NET_REVENUE]],0)</f>
        <v>0.31393452544914024</v>
      </c>
      <c r="Q82" s="4">
        <f>IFERROR(Table2[[#This Row],[GROSS_REVENUE]]/Table2[[#This Row],[AD_SPEND]],0)</f>
        <v>24.625208727085894</v>
      </c>
      <c r="R82" s="2">
        <f>IFERROR((Table2[[#This Row],[NET_REVENUE]]-(Table2[[#This Row],[UNITS_SOLD]]*Table2[[#This Row],[UNIT_COGS]])-Table2[[#This Row],[AD_SPEND]]),0)</f>
        <v>2748.7399999999989</v>
      </c>
      <c r="S82" s="3">
        <f>IFERROR(Table2[[#This Row],[RETURNS_UNITS]]/Table2[[#This Row],[UNITS_SOLD]],0)</f>
        <v>4.9180327868852458E-2</v>
      </c>
      <c r="T82" s="2" t="str">
        <f>TRIM(CLEAN(Table2[[#This Row],[CHANNEL]]))</f>
        <v>Swiggy Instamart</v>
      </c>
      <c r="U82" s="1">
        <f t="shared" si="1"/>
        <v>45748</v>
      </c>
    </row>
    <row r="83" spans="1:21" x14ac:dyDescent="0.3">
      <c r="A83" s="1">
        <v>45383</v>
      </c>
      <c r="B83" s="2" t="s">
        <v>33</v>
      </c>
      <c r="C83" s="2" t="s">
        <v>28</v>
      </c>
      <c r="D83" s="2" t="s">
        <v>42</v>
      </c>
      <c r="E83" s="2" t="str">
        <f>TRIM(Table2[[#This Row],[SKU_CODE]])</f>
        <v>BEC-BW-002</v>
      </c>
      <c r="F83" s="2">
        <v>65</v>
      </c>
      <c r="G83" s="2">
        <v>11375</v>
      </c>
      <c r="H83" s="2">
        <v>3240.46</v>
      </c>
      <c r="I83" s="2">
        <v>546.6</v>
      </c>
      <c r="J83" s="2">
        <v>2</v>
      </c>
      <c r="K83" s="2" t="str">
        <f>_xlfn.XLOOKUP(E83,[1]SKU_Master!A:A,[1]SKU_Master!C:C,"NOT FOUND")</f>
        <v>Bake &amp; Wrap</v>
      </c>
      <c r="L83" s="2">
        <f>_xlfn.XLOOKUP(Table2[[#This Row],[SKU_CODE_CLEAN]],[1]SKU_Master!A:A,[1]SKU_Master!E:E,"Not Found")</f>
        <v>175</v>
      </c>
      <c r="M83" s="2">
        <f>_xlfn.XLOOKUP(E83,[1]SKU_Master!A:A,[1]SKU_Master!F:F,"NOT FOUND")</f>
        <v>92</v>
      </c>
      <c r="N83" s="2" t="str">
        <f>IF(ISNUMBER(_xlfn.XMATCH(E83,[1]SKU_Master!A:A)),"MATCH","NOT FOUND")</f>
        <v>MATCH</v>
      </c>
      <c r="O83" s="2">
        <f>Table2[[#This Row],[GROSS_REVENUE]]-Table2[[#This Row],[DISCOUNT]]</f>
        <v>8134.54</v>
      </c>
      <c r="P83" s="3">
        <f>IFERROR((Table2[[#This Row],[NET_REVENUE]]-(Table2[[#This Row],[UNITS_SOLD]]*Table2[[#This Row],[UNIT_COGS]]))/Table2[[#This Row],[NET_REVENUE]],0)</f>
        <v>0.26486316374373964</v>
      </c>
      <c r="Q83" s="4">
        <f>IFERROR(Table2[[#This Row],[GROSS_REVENUE]]/Table2[[#This Row],[AD_SPEND]],0)</f>
        <v>20.810464690815952</v>
      </c>
      <c r="R83" s="2">
        <f>IFERROR((Table2[[#This Row],[NET_REVENUE]]-(Table2[[#This Row],[UNITS_SOLD]]*Table2[[#This Row],[UNIT_COGS]])-Table2[[#This Row],[AD_SPEND]]),0)</f>
        <v>1607.94</v>
      </c>
      <c r="S83" s="3">
        <f>IFERROR(Table2[[#This Row],[RETURNS_UNITS]]/Table2[[#This Row],[UNITS_SOLD]],0)</f>
        <v>3.0769230769230771E-2</v>
      </c>
      <c r="T83" s="2" t="str">
        <f>TRIM(CLEAN(Table2[[#This Row],[CHANNEL]]))</f>
        <v>Swiggy Instamart</v>
      </c>
      <c r="U83" s="1">
        <f t="shared" si="1"/>
        <v>45383</v>
      </c>
    </row>
    <row r="84" spans="1:21" x14ac:dyDescent="0.3">
      <c r="A84" s="1">
        <v>45536</v>
      </c>
      <c r="B84" s="2" t="s">
        <v>33</v>
      </c>
      <c r="C84" s="2" t="s">
        <v>28</v>
      </c>
      <c r="D84" s="2" t="s">
        <v>23</v>
      </c>
      <c r="E84" s="2" t="str">
        <f>TRIM(Table2[[#This Row],[SKU_CODE]])</f>
        <v>BEC-OTH-001</v>
      </c>
      <c r="F84" s="2">
        <v>42</v>
      </c>
      <c r="G84" s="2">
        <v>6258</v>
      </c>
      <c r="H84" s="2">
        <v>1252</v>
      </c>
      <c r="I84" s="2">
        <v>549.63</v>
      </c>
      <c r="J84" s="2">
        <v>1</v>
      </c>
      <c r="K84" s="2" t="str">
        <f>_xlfn.XLOOKUP(E84,[1]SKU_Master!A:A,[1]SKU_Master!C:C,"NOT FOUND")</f>
        <v>Others</v>
      </c>
      <c r="L84" s="2">
        <f>_xlfn.XLOOKUP(Table2[[#This Row],[SKU_CODE_CLEAN]],[1]SKU_Master!A:A,[1]SKU_Master!E:E,"Not Found")</f>
        <v>149</v>
      </c>
      <c r="M84" s="2">
        <f>_xlfn.XLOOKUP(E84,[1]SKU_Master!A:A,[1]SKU_Master!F:F,"NOT FOUND")</f>
        <v>72</v>
      </c>
      <c r="N84" s="2" t="str">
        <f>IF(ISNUMBER(_xlfn.XMATCH(E84,[1]SKU_Master!A:A)),"MATCH","NOT FOUND")</f>
        <v>MATCH</v>
      </c>
      <c r="O84" s="2">
        <f>Table2[[#This Row],[GROSS_REVENUE]]-Table2[[#This Row],[DISCOUNT]]</f>
        <v>5006</v>
      </c>
      <c r="P84" s="3">
        <f>IFERROR((Table2[[#This Row],[NET_REVENUE]]-(Table2[[#This Row],[UNITS_SOLD]]*Table2[[#This Row],[UNIT_COGS]]))/Table2[[#This Row],[NET_REVENUE]],0)</f>
        <v>0.39592489013184179</v>
      </c>
      <c r="Q84" s="4">
        <f>IFERROR(Table2[[#This Row],[GROSS_REVENUE]]/Table2[[#This Row],[AD_SPEND]],0)</f>
        <v>11.385841384203919</v>
      </c>
      <c r="R84" s="2">
        <f>IFERROR((Table2[[#This Row],[NET_REVENUE]]-(Table2[[#This Row],[UNITS_SOLD]]*Table2[[#This Row],[UNIT_COGS]])-Table2[[#This Row],[AD_SPEND]]),0)</f>
        <v>1432.37</v>
      </c>
      <c r="S84" s="3">
        <f>IFERROR(Table2[[#This Row],[RETURNS_UNITS]]/Table2[[#This Row],[UNITS_SOLD]],0)</f>
        <v>2.3809523809523808E-2</v>
      </c>
      <c r="T84" s="2" t="str">
        <f>TRIM(CLEAN(Table2[[#This Row],[CHANNEL]]))</f>
        <v>Swiggy Instamart</v>
      </c>
      <c r="U84" s="1">
        <f t="shared" si="1"/>
        <v>45536</v>
      </c>
    </row>
    <row r="85" spans="1:21" x14ac:dyDescent="0.3">
      <c r="A85" s="1">
        <v>45627</v>
      </c>
      <c r="B85" s="2" t="s">
        <v>24</v>
      </c>
      <c r="C85" s="2" t="s">
        <v>28</v>
      </c>
      <c r="D85" s="2" t="s">
        <v>23</v>
      </c>
      <c r="E85" s="2" t="str">
        <f>TRIM(Table2[[#This Row],[SKU_CODE]])</f>
        <v>BEC-OTH-001</v>
      </c>
      <c r="F85" s="2">
        <v>45</v>
      </c>
      <c r="G85" s="2">
        <v>6705</v>
      </c>
      <c r="H85" s="2">
        <v>487.41</v>
      </c>
      <c r="I85" s="2">
        <v>549.99</v>
      </c>
      <c r="J85" s="2">
        <v>5</v>
      </c>
      <c r="K85" s="2" t="str">
        <f>_xlfn.XLOOKUP(E85,[1]SKU_Master!A:A,[1]SKU_Master!C:C,"NOT FOUND")</f>
        <v>Others</v>
      </c>
      <c r="L85" s="2">
        <f>_xlfn.XLOOKUP(Table2[[#This Row],[SKU_CODE_CLEAN]],[1]SKU_Master!A:A,[1]SKU_Master!E:E,"Not Found")</f>
        <v>149</v>
      </c>
      <c r="M85" s="2">
        <f>_xlfn.XLOOKUP(E85,[1]SKU_Master!A:A,[1]SKU_Master!F:F,"NOT FOUND")</f>
        <v>72</v>
      </c>
      <c r="N85" s="2" t="str">
        <f>IF(ISNUMBER(_xlfn.XMATCH(E85,[1]SKU_Master!A:A)),"MATCH","NOT FOUND")</f>
        <v>MATCH</v>
      </c>
      <c r="O85" s="2">
        <f>Table2[[#This Row],[GROSS_REVENUE]]-Table2[[#This Row],[DISCOUNT]]</f>
        <v>6217.59</v>
      </c>
      <c r="P85" s="3">
        <f>IFERROR((Table2[[#This Row],[NET_REVENUE]]-(Table2[[#This Row],[UNITS_SOLD]]*Table2[[#This Row],[UNIT_COGS]]))/Table2[[#This Row],[NET_REVENUE]],0)</f>
        <v>0.47889777228797653</v>
      </c>
      <c r="Q85" s="4">
        <f>IFERROR(Table2[[#This Row],[GROSS_REVENUE]]/Table2[[#This Row],[AD_SPEND]],0)</f>
        <v>12.191130747831778</v>
      </c>
      <c r="R85" s="2">
        <f>IFERROR((Table2[[#This Row],[NET_REVENUE]]-(Table2[[#This Row],[UNITS_SOLD]]*Table2[[#This Row],[UNIT_COGS]])-Table2[[#This Row],[AD_SPEND]]),0)</f>
        <v>2427.6000000000004</v>
      </c>
      <c r="S85" s="3">
        <f>IFERROR(Table2[[#This Row],[RETURNS_UNITS]]/Table2[[#This Row],[UNITS_SOLD]],0)</f>
        <v>0.1111111111111111</v>
      </c>
      <c r="T85" s="2" t="str">
        <f>TRIM(CLEAN(Table2[[#This Row],[CHANNEL]]))</f>
        <v>D2C</v>
      </c>
      <c r="U85" s="1">
        <f t="shared" si="1"/>
        <v>45627</v>
      </c>
    </row>
    <row r="86" spans="1:21" x14ac:dyDescent="0.3">
      <c r="A86" s="1">
        <v>45627</v>
      </c>
      <c r="B86" s="2" t="s">
        <v>33</v>
      </c>
      <c r="C86" s="2" t="s">
        <v>28</v>
      </c>
      <c r="D86" s="2" t="s">
        <v>35</v>
      </c>
      <c r="E86" s="2" t="str">
        <f>TRIM(Table2[[#This Row],[SKU_CODE]])</f>
        <v>BEC-CMB-001</v>
      </c>
      <c r="F86" s="2">
        <v>19</v>
      </c>
      <c r="G86" s="2">
        <v>13281</v>
      </c>
      <c r="H86" s="2">
        <v>3502.18</v>
      </c>
      <c r="I86" s="2">
        <v>551.87</v>
      </c>
      <c r="J86" s="2">
        <v>0</v>
      </c>
      <c r="K86" s="2" t="str">
        <f>_xlfn.XLOOKUP(E86,[1]SKU_Master!A:A,[1]SKU_Master!C:C,"NOT FOUND")</f>
        <v>Others</v>
      </c>
      <c r="L86" s="2">
        <f>_xlfn.XLOOKUP(Table2[[#This Row],[SKU_CODE_CLEAN]],[1]SKU_Master!A:A,[1]SKU_Master!E:E,"Not Found")</f>
        <v>699</v>
      </c>
      <c r="M86" s="2">
        <f>_xlfn.XLOOKUP(E86,[1]SKU_Master!A:A,[1]SKU_Master!F:F,"NOT FOUND")</f>
        <v>330</v>
      </c>
      <c r="N86" s="2" t="str">
        <f>IF(ISNUMBER(_xlfn.XMATCH(E86,[1]SKU_Master!A:A)),"MATCH","NOT FOUND")</f>
        <v>MATCH</v>
      </c>
      <c r="O86" s="2">
        <f>Table2[[#This Row],[GROSS_REVENUE]]-Table2[[#This Row],[DISCOUNT]]</f>
        <v>9778.82</v>
      </c>
      <c r="P86" s="3">
        <f>IFERROR((Table2[[#This Row],[NET_REVENUE]]-(Table2[[#This Row],[UNITS_SOLD]]*Table2[[#This Row],[UNIT_COGS]]))/Table2[[#This Row],[NET_REVENUE]],0)</f>
        <v>0.35881834413559099</v>
      </c>
      <c r="Q86" s="4">
        <f>IFERROR(Table2[[#This Row],[GROSS_REVENUE]]/Table2[[#This Row],[AD_SPEND]],0)</f>
        <v>24.065450196604271</v>
      </c>
      <c r="R86" s="2">
        <f>IFERROR((Table2[[#This Row],[NET_REVENUE]]-(Table2[[#This Row],[UNITS_SOLD]]*Table2[[#This Row],[UNIT_COGS]])-Table2[[#This Row],[AD_SPEND]]),0)</f>
        <v>2956.95</v>
      </c>
      <c r="S86" s="3">
        <f>IFERROR(Table2[[#This Row],[RETURNS_UNITS]]/Table2[[#This Row],[UNITS_SOLD]],0)</f>
        <v>0</v>
      </c>
      <c r="T86" s="2" t="str">
        <f>TRIM(CLEAN(Table2[[#This Row],[CHANNEL]]))</f>
        <v>Swiggy Instamart</v>
      </c>
      <c r="U86" s="1">
        <f t="shared" si="1"/>
        <v>45627</v>
      </c>
    </row>
    <row r="87" spans="1:21" x14ac:dyDescent="0.3">
      <c r="A87" s="1">
        <v>45505</v>
      </c>
      <c r="B87" s="2" t="s">
        <v>21</v>
      </c>
      <c r="C87" s="2" t="s">
        <v>22</v>
      </c>
      <c r="D87" s="2" t="s">
        <v>23</v>
      </c>
      <c r="E87" s="2" t="str">
        <f>TRIM(Table2[[#This Row],[SKU_CODE]])</f>
        <v>BEC-OTH-001</v>
      </c>
      <c r="F87" s="2">
        <v>47</v>
      </c>
      <c r="G87" s="2">
        <v>7003</v>
      </c>
      <c r="H87" s="2">
        <v>562.19000000000005</v>
      </c>
      <c r="I87" s="2">
        <v>555.16999999999996</v>
      </c>
      <c r="J87" s="2">
        <v>1</v>
      </c>
      <c r="K87" s="2" t="str">
        <f>_xlfn.XLOOKUP(E87,[1]SKU_Master!A:A,[1]SKU_Master!C:C,"NOT FOUND")</f>
        <v>Others</v>
      </c>
      <c r="L87" s="2">
        <f>_xlfn.XLOOKUP(Table2[[#This Row],[SKU_CODE_CLEAN]],[1]SKU_Master!A:A,[1]SKU_Master!E:E,"Not Found")</f>
        <v>149</v>
      </c>
      <c r="M87" s="2">
        <f>_xlfn.XLOOKUP(E87,[1]SKU_Master!A:A,[1]SKU_Master!F:F,"NOT FOUND")</f>
        <v>72</v>
      </c>
      <c r="N87" s="2" t="str">
        <f>IF(ISNUMBER(_xlfn.XMATCH(E87,[1]SKU_Master!A:A)),"MATCH","NOT FOUND")</f>
        <v>MATCH</v>
      </c>
      <c r="O87" s="2">
        <f>Table2[[#This Row],[GROSS_REVENUE]]-Table2[[#This Row],[DISCOUNT]]</f>
        <v>6440.8099999999995</v>
      </c>
      <c r="P87" s="3">
        <f>IFERROR((Table2[[#This Row],[NET_REVENUE]]-(Table2[[#This Row],[UNITS_SOLD]]*Table2[[#This Row],[UNIT_COGS]]))/Table2[[#This Row],[NET_REVENUE]],0)</f>
        <v>0.47460024437920073</v>
      </c>
      <c r="Q87" s="4">
        <f>IFERROR(Table2[[#This Row],[GROSS_REVENUE]]/Table2[[#This Row],[AD_SPEND]],0)</f>
        <v>12.614154223030784</v>
      </c>
      <c r="R87" s="2">
        <f>IFERROR((Table2[[#This Row],[NET_REVENUE]]-(Table2[[#This Row],[UNITS_SOLD]]*Table2[[#This Row],[UNIT_COGS]])-Table2[[#This Row],[AD_SPEND]]),0)</f>
        <v>2501.6399999999994</v>
      </c>
      <c r="S87" s="3">
        <f>IFERROR(Table2[[#This Row],[RETURNS_UNITS]]/Table2[[#This Row],[UNITS_SOLD]],0)</f>
        <v>2.1276595744680851E-2</v>
      </c>
      <c r="T87" s="2" t="str">
        <f>TRIM(CLEAN(Table2[[#This Row],[CHANNEL]]))</f>
        <v>Flipkart</v>
      </c>
      <c r="U87" s="1">
        <f t="shared" si="1"/>
        <v>45505</v>
      </c>
    </row>
    <row r="88" spans="1:21" x14ac:dyDescent="0.3">
      <c r="A88" s="1">
        <v>45292</v>
      </c>
      <c r="B88" s="2" t="s">
        <v>33</v>
      </c>
      <c r="C88" s="2" t="s">
        <v>25</v>
      </c>
      <c r="D88" s="2" t="s">
        <v>23</v>
      </c>
      <c r="E88" s="2" t="str">
        <f>TRIM(Table2[[#This Row],[SKU_CODE]])</f>
        <v>BEC-OTH-001</v>
      </c>
      <c r="F88" s="2">
        <v>54</v>
      </c>
      <c r="G88" s="2">
        <v>8046</v>
      </c>
      <c r="H88" s="2">
        <v>918.66</v>
      </c>
      <c r="I88" s="2">
        <v>557.78</v>
      </c>
      <c r="J88" s="2">
        <v>2</v>
      </c>
      <c r="K88" s="2" t="str">
        <f>_xlfn.XLOOKUP(E88,[1]SKU_Master!A:A,[1]SKU_Master!C:C,"NOT FOUND")</f>
        <v>Others</v>
      </c>
      <c r="L88" s="2">
        <f>_xlfn.XLOOKUP(Table2[[#This Row],[SKU_CODE_CLEAN]],[1]SKU_Master!A:A,[1]SKU_Master!E:E,"Not Found")</f>
        <v>149</v>
      </c>
      <c r="M88" s="2">
        <f>_xlfn.XLOOKUP(E88,[1]SKU_Master!A:A,[1]SKU_Master!F:F,"NOT FOUND")</f>
        <v>72</v>
      </c>
      <c r="N88" s="2" t="str">
        <f>IF(ISNUMBER(_xlfn.XMATCH(E88,[1]SKU_Master!A:A)),"MATCH","NOT FOUND")</f>
        <v>MATCH</v>
      </c>
      <c r="O88" s="2">
        <f>Table2[[#This Row],[GROSS_REVENUE]]-Table2[[#This Row],[DISCOUNT]]</f>
        <v>7127.34</v>
      </c>
      <c r="P88" s="3">
        <f>IFERROR((Table2[[#This Row],[NET_REVENUE]]-(Table2[[#This Row],[UNITS_SOLD]]*Table2[[#This Row],[UNIT_COGS]]))/Table2[[#This Row],[NET_REVENUE]],0)</f>
        <v>0.45449494481812291</v>
      </c>
      <c r="Q88" s="4">
        <f>IFERROR(Table2[[#This Row],[GROSS_REVENUE]]/Table2[[#This Row],[AD_SPEND]],0)</f>
        <v>14.425042131306251</v>
      </c>
      <c r="R88" s="2">
        <f>IFERROR((Table2[[#This Row],[NET_REVENUE]]-(Table2[[#This Row],[UNITS_SOLD]]*Table2[[#This Row],[UNIT_COGS]])-Table2[[#This Row],[AD_SPEND]]),0)</f>
        <v>2681.5600000000004</v>
      </c>
      <c r="S88" s="3">
        <f>IFERROR(Table2[[#This Row],[RETURNS_UNITS]]/Table2[[#This Row],[UNITS_SOLD]],0)</f>
        <v>3.7037037037037035E-2</v>
      </c>
      <c r="T88" s="2" t="str">
        <f>TRIM(CLEAN(Table2[[#This Row],[CHANNEL]]))</f>
        <v>Swiggy Instamart</v>
      </c>
      <c r="U88" s="1">
        <f t="shared" si="1"/>
        <v>45292</v>
      </c>
    </row>
    <row r="89" spans="1:21" x14ac:dyDescent="0.3">
      <c r="A89" s="1">
        <v>45809</v>
      </c>
      <c r="B89" s="2" t="s">
        <v>33</v>
      </c>
      <c r="C89" s="2" t="s">
        <v>28</v>
      </c>
      <c r="D89" s="2" t="s">
        <v>42</v>
      </c>
      <c r="E89" s="2" t="str">
        <f>TRIM(Table2[[#This Row],[SKU_CODE]])</f>
        <v>BEC-BW-002</v>
      </c>
      <c r="F89" s="2">
        <v>61</v>
      </c>
      <c r="G89" s="2">
        <v>10675</v>
      </c>
      <c r="H89" s="2">
        <v>2504.0500000000002</v>
      </c>
      <c r="I89" s="2">
        <v>561.41999999999996</v>
      </c>
      <c r="J89" s="2">
        <v>2</v>
      </c>
      <c r="K89" s="2" t="str">
        <f>_xlfn.XLOOKUP(E89,[1]SKU_Master!A:A,[1]SKU_Master!C:C,"NOT FOUND")</f>
        <v>Bake &amp; Wrap</v>
      </c>
      <c r="L89" s="2">
        <f>_xlfn.XLOOKUP(Table2[[#This Row],[SKU_CODE_CLEAN]],[1]SKU_Master!A:A,[1]SKU_Master!E:E,"Not Found")</f>
        <v>175</v>
      </c>
      <c r="M89" s="2">
        <f>_xlfn.XLOOKUP(E89,[1]SKU_Master!A:A,[1]SKU_Master!F:F,"NOT FOUND")</f>
        <v>92</v>
      </c>
      <c r="N89" s="2" t="str">
        <f>IF(ISNUMBER(_xlfn.XMATCH(E89,[1]SKU_Master!A:A)),"MATCH","NOT FOUND")</f>
        <v>MATCH</v>
      </c>
      <c r="O89" s="2">
        <f>Table2[[#This Row],[GROSS_REVENUE]]-Table2[[#This Row],[DISCOUNT]]</f>
        <v>8170.95</v>
      </c>
      <c r="P89" s="3">
        <f>IFERROR((Table2[[#This Row],[NET_REVENUE]]-(Table2[[#This Row],[UNITS_SOLD]]*Table2[[#This Row],[UNIT_COGS]]))/Table2[[#This Row],[NET_REVENUE]],0)</f>
        <v>0.31317655841731989</v>
      </c>
      <c r="Q89" s="4">
        <f>IFERROR(Table2[[#This Row],[GROSS_REVENUE]]/Table2[[#This Row],[AD_SPEND]],0)</f>
        <v>19.014285205372094</v>
      </c>
      <c r="R89" s="2">
        <f>IFERROR((Table2[[#This Row],[NET_REVENUE]]-(Table2[[#This Row],[UNITS_SOLD]]*Table2[[#This Row],[UNIT_COGS]])-Table2[[#This Row],[AD_SPEND]]),0)</f>
        <v>1997.5299999999997</v>
      </c>
      <c r="S89" s="3">
        <f>IFERROR(Table2[[#This Row],[RETURNS_UNITS]]/Table2[[#This Row],[UNITS_SOLD]],0)</f>
        <v>3.2786885245901641E-2</v>
      </c>
      <c r="T89" s="2" t="str">
        <f>TRIM(CLEAN(Table2[[#This Row],[CHANNEL]]))</f>
        <v>Swiggy Instamart</v>
      </c>
      <c r="U89" s="1">
        <f t="shared" si="1"/>
        <v>45809</v>
      </c>
    </row>
    <row r="90" spans="1:21" x14ac:dyDescent="0.3">
      <c r="A90" s="1">
        <v>45689</v>
      </c>
      <c r="B90" s="2" t="s">
        <v>21</v>
      </c>
      <c r="C90" s="2" t="s">
        <v>28</v>
      </c>
      <c r="D90" s="2" t="s">
        <v>23</v>
      </c>
      <c r="E90" s="2" t="str">
        <f>TRIM(Table2[[#This Row],[SKU_CODE]])</f>
        <v>BEC-OTH-001</v>
      </c>
      <c r="F90" s="2">
        <v>85</v>
      </c>
      <c r="G90" s="2">
        <v>12665</v>
      </c>
      <c r="H90" s="2">
        <v>2749.94</v>
      </c>
      <c r="I90" s="2">
        <v>561.72</v>
      </c>
      <c r="J90" s="2">
        <v>2</v>
      </c>
      <c r="K90" s="2" t="str">
        <f>_xlfn.XLOOKUP(E90,[1]SKU_Master!A:A,[1]SKU_Master!C:C,"NOT FOUND")</f>
        <v>Others</v>
      </c>
      <c r="L90" s="2">
        <f>_xlfn.XLOOKUP(Table2[[#This Row],[SKU_CODE_CLEAN]],[1]SKU_Master!A:A,[1]SKU_Master!E:E,"Not Found")</f>
        <v>149</v>
      </c>
      <c r="M90" s="2">
        <f>_xlfn.XLOOKUP(E90,[1]SKU_Master!A:A,[1]SKU_Master!F:F,"NOT FOUND")</f>
        <v>72</v>
      </c>
      <c r="N90" s="2" t="str">
        <f>IF(ISNUMBER(_xlfn.XMATCH(E90,[1]SKU_Master!A:A)),"MATCH","NOT FOUND")</f>
        <v>MATCH</v>
      </c>
      <c r="O90" s="2">
        <f>Table2[[#This Row],[GROSS_REVENUE]]-Table2[[#This Row],[DISCOUNT]]</f>
        <v>9915.06</v>
      </c>
      <c r="P90" s="3">
        <f>IFERROR((Table2[[#This Row],[NET_REVENUE]]-(Table2[[#This Row],[UNITS_SOLD]]*Table2[[#This Row],[UNIT_COGS]]))/Table2[[#This Row],[NET_REVENUE]],0)</f>
        <v>0.38275713913985387</v>
      </c>
      <c r="Q90" s="4">
        <f>IFERROR(Table2[[#This Row],[GROSS_REVENUE]]/Table2[[#This Row],[AD_SPEND]],0)</f>
        <v>22.546820479954423</v>
      </c>
      <c r="R90" s="2">
        <f>IFERROR((Table2[[#This Row],[NET_REVENUE]]-(Table2[[#This Row],[UNITS_SOLD]]*Table2[[#This Row],[UNIT_COGS]])-Table2[[#This Row],[AD_SPEND]]),0)</f>
        <v>3233.3399999999992</v>
      </c>
      <c r="S90" s="3">
        <f>IFERROR(Table2[[#This Row],[RETURNS_UNITS]]/Table2[[#This Row],[UNITS_SOLD]],0)</f>
        <v>2.3529411764705882E-2</v>
      </c>
      <c r="T90" s="2" t="str">
        <f>TRIM(CLEAN(Table2[[#This Row],[CHANNEL]]))</f>
        <v>Flipkart</v>
      </c>
      <c r="U90" s="1">
        <f t="shared" si="1"/>
        <v>45689</v>
      </c>
    </row>
    <row r="91" spans="1:21" x14ac:dyDescent="0.3">
      <c r="A91" s="1">
        <v>45505</v>
      </c>
      <c r="B91" s="2" t="s">
        <v>24</v>
      </c>
      <c r="C91" s="2" t="s">
        <v>28</v>
      </c>
      <c r="D91" s="2" t="s">
        <v>42</v>
      </c>
      <c r="E91" s="2" t="str">
        <f>TRIM(Table2[[#This Row],[SKU_CODE]])</f>
        <v>BEC-BW-002</v>
      </c>
      <c r="F91" s="2">
        <v>60</v>
      </c>
      <c r="G91" s="2">
        <v>10500</v>
      </c>
      <c r="H91" s="2">
        <v>915.97</v>
      </c>
      <c r="I91" s="2">
        <v>562.9</v>
      </c>
      <c r="J91" s="2">
        <v>6</v>
      </c>
      <c r="K91" s="2" t="str">
        <f>_xlfn.XLOOKUP(E91,[1]SKU_Master!A:A,[1]SKU_Master!C:C,"NOT FOUND")</f>
        <v>Bake &amp; Wrap</v>
      </c>
      <c r="L91" s="2">
        <f>_xlfn.XLOOKUP(Table2[[#This Row],[SKU_CODE_CLEAN]],[1]SKU_Master!A:A,[1]SKU_Master!E:E,"Not Found")</f>
        <v>175</v>
      </c>
      <c r="M91" s="2">
        <f>_xlfn.XLOOKUP(E91,[1]SKU_Master!A:A,[1]SKU_Master!F:F,"NOT FOUND")</f>
        <v>92</v>
      </c>
      <c r="N91" s="2" t="str">
        <f>IF(ISNUMBER(_xlfn.XMATCH(E91,[1]SKU_Master!A:A)),"MATCH","NOT FOUND")</f>
        <v>MATCH</v>
      </c>
      <c r="O91" s="2">
        <f>Table2[[#This Row],[GROSS_REVENUE]]-Table2[[#This Row],[DISCOUNT]]</f>
        <v>9584.0300000000007</v>
      </c>
      <c r="P91" s="3">
        <f>IFERROR((Table2[[#This Row],[NET_REVENUE]]-(Table2[[#This Row],[UNITS_SOLD]]*Table2[[#This Row],[UNIT_COGS]]))/Table2[[#This Row],[NET_REVENUE]],0)</f>
        <v>0.42404186965191054</v>
      </c>
      <c r="Q91" s="4">
        <f>IFERROR(Table2[[#This Row],[GROSS_REVENUE]]/Table2[[#This Row],[AD_SPEND]],0)</f>
        <v>18.653402025226505</v>
      </c>
      <c r="R91" s="2">
        <f>IFERROR((Table2[[#This Row],[NET_REVENUE]]-(Table2[[#This Row],[UNITS_SOLD]]*Table2[[#This Row],[UNIT_COGS]])-Table2[[#This Row],[AD_SPEND]]),0)</f>
        <v>3501.1300000000006</v>
      </c>
      <c r="S91" s="3">
        <f>IFERROR(Table2[[#This Row],[RETURNS_UNITS]]/Table2[[#This Row],[UNITS_SOLD]],0)</f>
        <v>0.1</v>
      </c>
      <c r="T91" s="2" t="str">
        <f>TRIM(CLEAN(Table2[[#This Row],[CHANNEL]]))</f>
        <v>D2C</v>
      </c>
      <c r="U91" s="1">
        <f t="shared" si="1"/>
        <v>45505</v>
      </c>
    </row>
    <row r="92" spans="1:21" x14ac:dyDescent="0.3">
      <c r="A92" s="1">
        <v>45474</v>
      </c>
      <c r="B92" s="2" t="s">
        <v>21</v>
      </c>
      <c r="C92" s="2" t="s">
        <v>22</v>
      </c>
      <c r="D92" s="2" t="s">
        <v>23</v>
      </c>
      <c r="E92" s="2" t="str">
        <f>TRIM(Table2[[#This Row],[SKU_CODE]])</f>
        <v>BEC-OTH-001</v>
      </c>
      <c r="F92" s="2">
        <v>71</v>
      </c>
      <c r="G92" s="2">
        <v>10579</v>
      </c>
      <c r="H92" s="2">
        <v>1285.49</v>
      </c>
      <c r="I92" s="2">
        <v>564.17999999999995</v>
      </c>
      <c r="J92" s="2">
        <v>1</v>
      </c>
      <c r="K92" s="2" t="str">
        <f>_xlfn.XLOOKUP(E92,[1]SKU_Master!A:A,[1]SKU_Master!C:C,"NOT FOUND")</f>
        <v>Others</v>
      </c>
      <c r="L92" s="2">
        <f>_xlfn.XLOOKUP(Table2[[#This Row],[SKU_CODE_CLEAN]],[1]SKU_Master!A:A,[1]SKU_Master!E:E,"Not Found")</f>
        <v>149</v>
      </c>
      <c r="M92" s="2">
        <f>_xlfn.XLOOKUP(E92,[1]SKU_Master!A:A,[1]SKU_Master!F:F,"NOT FOUND")</f>
        <v>72</v>
      </c>
      <c r="N92" s="2" t="str">
        <f>IF(ISNUMBER(_xlfn.XMATCH(E92,[1]SKU_Master!A:A)),"MATCH","NOT FOUND")</f>
        <v>MATCH</v>
      </c>
      <c r="O92" s="2">
        <f>Table2[[#This Row],[GROSS_REVENUE]]-Table2[[#This Row],[DISCOUNT]]</f>
        <v>9293.51</v>
      </c>
      <c r="P92" s="3">
        <f>IFERROR((Table2[[#This Row],[NET_REVENUE]]-(Table2[[#This Row],[UNITS_SOLD]]*Table2[[#This Row],[UNIT_COGS]]))/Table2[[#This Row],[NET_REVENUE]],0)</f>
        <v>0.44993872067711771</v>
      </c>
      <c r="Q92" s="4">
        <f>IFERROR(Table2[[#This Row],[GROSS_REVENUE]]/Table2[[#This Row],[AD_SPEND]],0)</f>
        <v>18.75110780247439</v>
      </c>
      <c r="R92" s="2">
        <f>IFERROR((Table2[[#This Row],[NET_REVENUE]]-(Table2[[#This Row],[UNITS_SOLD]]*Table2[[#This Row],[UNIT_COGS]])-Table2[[#This Row],[AD_SPEND]]),0)</f>
        <v>3617.3300000000004</v>
      </c>
      <c r="S92" s="3">
        <f>IFERROR(Table2[[#This Row],[RETURNS_UNITS]]/Table2[[#This Row],[UNITS_SOLD]],0)</f>
        <v>1.4084507042253521E-2</v>
      </c>
      <c r="T92" s="2" t="str">
        <f>TRIM(CLEAN(Table2[[#This Row],[CHANNEL]]))</f>
        <v>Flipkart</v>
      </c>
      <c r="U92" s="1">
        <f t="shared" si="1"/>
        <v>45474</v>
      </c>
    </row>
    <row r="93" spans="1:21" x14ac:dyDescent="0.3">
      <c r="A93" s="1">
        <v>45536</v>
      </c>
      <c r="B93" s="2" t="s">
        <v>33</v>
      </c>
      <c r="C93" s="2" t="s">
        <v>28</v>
      </c>
      <c r="D93" s="2" t="s">
        <v>35</v>
      </c>
      <c r="E93" s="2" t="str">
        <f>TRIM(Table2[[#This Row],[SKU_CODE]])</f>
        <v>BEC-CMB-001</v>
      </c>
      <c r="F93" s="2">
        <v>12</v>
      </c>
      <c r="G93" s="2">
        <v>8388</v>
      </c>
      <c r="H93" s="2">
        <v>1525.42</v>
      </c>
      <c r="I93" s="2">
        <v>568.21</v>
      </c>
      <c r="J93" s="2">
        <v>0</v>
      </c>
      <c r="K93" s="2" t="str">
        <f>_xlfn.XLOOKUP(E93,[1]SKU_Master!A:A,[1]SKU_Master!C:C,"NOT FOUND")</f>
        <v>Others</v>
      </c>
      <c r="L93" s="2">
        <f>_xlfn.XLOOKUP(Table2[[#This Row],[SKU_CODE_CLEAN]],[1]SKU_Master!A:A,[1]SKU_Master!E:E,"Not Found")</f>
        <v>699</v>
      </c>
      <c r="M93" s="2">
        <f>_xlfn.XLOOKUP(E93,[1]SKU_Master!A:A,[1]SKU_Master!F:F,"NOT FOUND")</f>
        <v>330</v>
      </c>
      <c r="N93" s="2" t="str">
        <f>IF(ISNUMBER(_xlfn.XMATCH(E93,[1]SKU_Master!A:A)),"MATCH","NOT FOUND")</f>
        <v>MATCH</v>
      </c>
      <c r="O93" s="2">
        <f>Table2[[#This Row],[GROSS_REVENUE]]-Table2[[#This Row],[DISCOUNT]]</f>
        <v>6862.58</v>
      </c>
      <c r="P93" s="3">
        <f>IFERROR((Table2[[#This Row],[NET_REVENUE]]-(Table2[[#This Row],[UNITS_SOLD]]*Table2[[#This Row],[UNIT_COGS]]))/Table2[[#This Row],[NET_REVENUE]],0)</f>
        <v>0.42295754657869195</v>
      </c>
      <c r="Q93" s="4">
        <f>IFERROR(Table2[[#This Row],[GROSS_REVENUE]]/Table2[[#This Row],[AD_SPEND]],0)</f>
        <v>14.762147797469245</v>
      </c>
      <c r="R93" s="2">
        <f>IFERROR((Table2[[#This Row],[NET_REVENUE]]-(Table2[[#This Row],[UNITS_SOLD]]*Table2[[#This Row],[UNIT_COGS]])-Table2[[#This Row],[AD_SPEND]]),0)</f>
        <v>2334.37</v>
      </c>
      <c r="S93" s="3">
        <f>IFERROR(Table2[[#This Row],[RETURNS_UNITS]]/Table2[[#This Row],[UNITS_SOLD]],0)</f>
        <v>0</v>
      </c>
      <c r="T93" s="2" t="str">
        <f>TRIM(CLEAN(Table2[[#This Row],[CHANNEL]]))</f>
        <v>Swiggy Instamart</v>
      </c>
      <c r="U93" s="1">
        <f t="shared" si="1"/>
        <v>45536</v>
      </c>
    </row>
    <row r="94" spans="1:21" x14ac:dyDescent="0.3">
      <c r="A94" s="1">
        <v>45292</v>
      </c>
      <c r="B94" s="2" t="s">
        <v>21</v>
      </c>
      <c r="C94" s="2" t="s">
        <v>28</v>
      </c>
      <c r="D94" s="2" t="s">
        <v>42</v>
      </c>
      <c r="E94" s="2" t="str">
        <f>TRIM(Table2[[#This Row],[SKU_CODE]])</f>
        <v>BEC-BW-002</v>
      </c>
      <c r="F94" s="2">
        <v>65</v>
      </c>
      <c r="G94" s="2">
        <v>11375</v>
      </c>
      <c r="H94" s="2">
        <v>3264.55</v>
      </c>
      <c r="I94" s="2">
        <v>575.91</v>
      </c>
      <c r="J94" s="2">
        <v>3</v>
      </c>
      <c r="K94" s="2" t="str">
        <f>_xlfn.XLOOKUP(E94,[1]SKU_Master!A:A,[1]SKU_Master!C:C,"NOT FOUND")</f>
        <v>Bake &amp; Wrap</v>
      </c>
      <c r="L94" s="2">
        <f>_xlfn.XLOOKUP(Table2[[#This Row],[SKU_CODE_CLEAN]],[1]SKU_Master!A:A,[1]SKU_Master!E:E,"Not Found")</f>
        <v>175</v>
      </c>
      <c r="M94" s="2">
        <f>_xlfn.XLOOKUP(E94,[1]SKU_Master!A:A,[1]SKU_Master!F:F,"NOT FOUND")</f>
        <v>92</v>
      </c>
      <c r="N94" s="2" t="str">
        <f>IF(ISNUMBER(_xlfn.XMATCH(E94,[1]SKU_Master!A:A)),"MATCH","NOT FOUND")</f>
        <v>MATCH</v>
      </c>
      <c r="O94" s="2">
        <f>Table2[[#This Row],[GROSS_REVENUE]]-Table2[[#This Row],[DISCOUNT]]</f>
        <v>8110.45</v>
      </c>
      <c r="P94" s="3">
        <f>IFERROR((Table2[[#This Row],[NET_REVENUE]]-(Table2[[#This Row],[UNITS_SOLD]]*Table2[[#This Row],[UNIT_COGS]]))/Table2[[#This Row],[NET_REVENUE]],0)</f>
        <v>0.26267962936705114</v>
      </c>
      <c r="Q94" s="4">
        <f>IFERROR(Table2[[#This Row],[GROSS_REVENUE]]/Table2[[#This Row],[AD_SPEND]],0)</f>
        <v>19.751350037332223</v>
      </c>
      <c r="R94" s="2">
        <f>IFERROR((Table2[[#This Row],[NET_REVENUE]]-(Table2[[#This Row],[UNITS_SOLD]]*Table2[[#This Row],[UNIT_COGS]])-Table2[[#This Row],[AD_SPEND]]),0)</f>
        <v>1554.54</v>
      </c>
      <c r="S94" s="3">
        <f>IFERROR(Table2[[#This Row],[RETURNS_UNITS]]/Table2[[#This Row],[UNITS_SOLD]],0)</f>
        <v>4.6153846153846156E-2</v>
      </c>
      <c r="T94" s="2" t="str">
        <f>TRIM(CLEAN(Table2[[#This Row],[CHANNEL]]))</f>
        <v>Flipkart</v>
      </c>
      <c r="U94" s="1">
        <f t="shared" si="1"/>
        <v>45292</v>
      </c>
    </row>
    <row r="95" spans="1:21" x14ac:dyDescent="0.3">
      <c r="A95" s="1">
        <v>45413</v>
      </c>
      <c r="B95" s="2" t="s">
        <v>24</v>
      </c>
      <c r="C95" s="2" t="s">
        <v>28</v>
      </c>
      <c r="D95" s="2" t="s">
        <v>23</v>
      </c>
      <c r="E95" s="2" t="str">
        <f>TRIM(Table2[[#This Row],[SKU_CODE]])</f>
        <v>BEC-OTH-001</v>
      </c>
      <c r="F95" s="2">
        <v>48</v>
      </c>
      <c r="G95" s="2">
        <v>7152</v>
      </c>
      <c r="H95" s="2">
        <v>148.91</v>
      </c>
      <c r="I95" s="2">
        <v>576.38</v>
      </c>
      <c r="J95" s="2">
        <v>7</v>
      </c>
      <c r="K95" s="2" t="str">
        <f>_xlfn.XLOOKUP(E95,[1]SKU_Master!A:A,[1]SKU_Master!C:C,"NOT FOUND")</f>
        <v>Others</v>
      </c>
      <c r="L95" s="2">
        <f>_xlfn.XLOOKUP(Table2[[#This Row],[SKU_CODE_CLEAN]],[1]SKU_Master!A:A,[1]SKU_Master!E:E,"Not Found")</f>
        <v>149</v>
      </c>
      <c r="M95" s="2">
        <f>_xlfn.XLOOKUP(E95,[1]SKU_Master!A:A,[1]SKU_Master!F:F,"NOT FOUND")</f>
        <v>72</v>
      </c>
      <c r="N95" s="2" t="str">
        <f>IF(ISNUMBER(_xlfn.XMATCH(E95,[1]SKU_Master!A:A)),"MATCH","NOT FOUND")</f>
        <v>MATCH</v>
      </c>
      <c r="O95" s="2">
        <f>Table2[[#This Row],[GROSS_REVENUE]]-Table2[[#This Row],[DISCOUNT]]</f>
        <v>7003.09</v>
      </c>
      <c r="P95" s="3">
        <f>IFERROR((Table2[[#This Row],[NET_REVENUE]]-(Table2[[#This Row],[UNITS_SOLD]]*Table2[[#This Row],[UNIT_COGS]]))/Table2[[#This Row],[NET_REVENUE]],0)</f>
        <v>0.50650355771523714</v>
      </c>
      <c r="Q95" s="4">
        <f>IFERROR(Table2[[#This Row],[GROSS_REVENUE]]/Table2[[#This Row],[AD_SPEND]],0)</f>
        <v>12.408480516326035</v>
      </c>
      <c r="R95" s="2">
        <f>IFERROR((Table2[[#This Row],[NET_REVENUE]]-(Table2[[#This Row],[UNITS_SOLD]]*Table2[[#This Row],[UNIT_COGS]])-Table2[[#This Row],[AD_SPEND]]),0)</f>
        <v>2970.71</v>
      </c>
      <c r="S95" s="3">
        <f>IFERROR(Table2[[#This Row],[RETURNS_UNITS]]/Table2[[#This Row],[UNITS_SOLD]],0)</f>
        <v>0.14583333333333334</v>
      </c>
      <c r="T95" s="2" t="str">
        <f>TRIM(CLEAN(Table2[[#This Row],[CHANNEL]]))</f>
        <v>D2C</v>
      </c>
      <c r="U95" s="1">
        <f t="shared" si="1"/>
        <v>45413</v>
      </c>
    </row>
    <row r="96" spans="1:21" x14ac:dyDescent="0.3">
      <c r="A96" s="1">
        <v>45413</v>
      </c>
      <c r="B96" s="2" t="s">
        <v>21</v>
      </c>
      <c r="C96" s="2" t="s">
        <v>28</v>
      </c>
      <c r="D96" s="2" t="s">
        <v>45</v>
      </c>
      <c r="E96" s="2" t="str">
        <f>TRIM(Table2[[#This Row],[SKU_CODE]])</f>
        <v>BEC-TIS-001</v>
      </c>
      <c r="F96" s="2">
        <v>119</v>
      </c>
      <c r="G96" s="2">
        <v>11305</v>
      </c>
      <c r="H96" s="2">
        <v>2816.75</v>
      </c>
      <c r="I96" s="2">
        <v>580.86</v>
      </c>
      <c r="J96" s="2">
        <v>3</v>
      </c>
      <c r="K96" s="2" t="str">
        <f>_xlfn.XLOOKUP(E96,[1]SKU_Master!A:A,[1]SKU_Master!C:C,"NOT FOUND")</f>
        <v>Tissues</v>
      </c>
      <c r="L96" s="2">
        <f>_xlfn.XLOOKUP(Table2[[#This Row],[SKU_CODE_CLEAN]],[1]SKU_Master!A:A,[1]SKU_Master!E:E,"Not Found")</f>
        <v>95</v>
      </c>
      <c r="M96" s="2">
        <f>_xlfn.XLOOKUP(E96,[1]SKU_Master!A:A,[1]SKU_Master!F:F,"NOT FOUND")</f>
        <v>42</v>
      </c>
      <c r="N96" s="2" t="str">
        <f>IF(ISNUMBER(_xlfn.XMATCH(E96,[1]SKU_Master!A:A)),"MATCH","NOT FOUND")</f>
        <v>MATCH</v>
      </c>
      <c r="O96" s="2">
        <f>Table2[[#This Row],[GROSS_REVENUE]]-Table2[[#This Row],[DISCOUNT]]</f>
        <v>8488.25</v>
      </c>
      <c r="P96" s="3">
        <f>IFERROR((Table2[[#This Row],[NET_REVENUE]]-(Table2[[#This Row],[UNITS_SOLD]]*Table2[[#This Row],[UNIT_COGS]]))/Table2[[#This Row],[NET_REVENUE]],0)</f>
        <v>0.41118605130621744</v>
      </c>
      <c r="Q96" s="4">
        <f>IFERROR(Table2[[#This Row],[GROSS_REVENUE]]/Table2[[#This Row],[AD_SPEND]],0)</f>
        <v>19.462521089419138</v>
      </c>
      <c r="R96" s="2">
        <f>IFERROR((Table2[[#This Row],[NET_REVENUE]]-(Table2[[#This Row],[UNITS_SOLD]]*Table2[[#This Row],[UNIT_COGS]])-Table2[[#This Row],[AD_SPEND]]),0)</f>
        <v>2909.39</v>
      </c>
      <c r="S96" s="3">
        <f>IFERROR(Table2[[#This Row],[RETURNS_UNITS]]/Table2[[#This Row],[UNITS_SOLD]],0)</f>
        <v>2.5210084033613446E-2</v>
      </c>
      <c r="T96" s="2" t="str">
        <f>TRIM(CLEAN(Table2[[#This Row],[CHANNEL]]))</f>
        <v>Flipkart</v>
      </c>
      <c r="U96" s="1">
        <f t="shared" si="1"/>
        <v>45413</v>
      </c>
    </row>
    <row r="97" spans="1:21" x14ac:dyDescent="0.3">
      <c r="A97" s="1">
        <v>45536</v>
      </c>
      <c r="B97" s="2" t="s">
        <v>33</v>
      </c>
      <c r="C97" s="2" t="s">
        <v>22</v>
      </c>
      <c r="D97" s="2" t="s">
        <v>35</v>
      </c>
      <c r="E97" s="2" t="str">
        <f>TRIM(Table2[[#This Row],[SKU_CODE]])</f>
        <v>BEC-CMB-001</v>
      </c>
      <c r="F97" s="2">
        <v>19</v>
      </c>
      <c r="G97" s="2">
        <v>13281</v>
      </c>
      <c r="H97" s="2">
        <v>2821.81</v>
      </c>
      <c r="I97" s="2">
        <v>581.36</v>
      </c>
      <c r="J97" s="2">
        <v>0</v>
      </c>
      <c r="K97" s="2" t="str">
        <f>_xlfn.XLOOKUP(E97,[1]SKU_Master!A:A,[1]SKU_Master!C:C,"NOT FOUND")</f>
        <v>Others</v>
      </c>
      <c r="L97" s="2">
        <f>_xlfn.XLOOKUP(Table2[[#This Row],[SKU_CODE_CLEAN]],[1]SKU_Master!A:A,[1]SKU_Master!E:E,"Not Found")</f>
        <v>699</v>
      </c>
      <c r="M97" s="2">
        <f>_xlfn.XLOOKUP(E97,[1]SKU_Master!A:A,[1]SKU_Master!F:F,"NOT FOUND")</f>
        <v>330</v>
      </c>
      <c r="N97" s="2" t="str">
        <f>IF(ISNUMBER(_xlfn.XMATCH(E97,[1]SKU_Master!A:A)),"MATCH","NOT FOUND")</f>
        <v>MATCH</v>
      </c>
      <c r="O97" s="2">
        <f>Table2[[#This Row],[GROSS_REVENUE]]-Table2[[#This Row],[DISCOUNT]]</f>
        <v>10459.19</v>
      </c>
      <c r="P97" s="3">
        <f>IFERROR((Table2[[#This Row],[NET_REVENUE]]-(Table2[[#This Row],[UNITS_SOLD]]*Table2[[#This Row],[UNIT_COGS]]))/Table2[[#This Row],[NET_REVENUE]],0)</f>
        <v>0.4005271918762352</v>
      </c>
      <c r="Q97" s="4">
        <f>IFERROR(Table2[[#This Row],[GROSS_REVENUE]]/Table2[[#This Row],[AD_SPEND]],0)</f>
        <v>22.844708958304665</v>
      </c>
      <c r="R97" s="2">
        <f>IFERROR((Table2[[#This Row],[NET_REVENUE]]-(Table2[[#This Row],[UNITS_SOLD]]*Table2[[#This Row],[UNIT_COGS]])-Table2[[#This Row],[AD_SPEND]]),0)</f>
        <v>3607.8300000000004</v>
      </c>
      <c r="S97" s="3">
        <f>IFERROR(Table2[[#This Row],[RETURNS_UNITS]]/Table2[[#This Row],[UNITS_SOLD]],0)</f>
        <v>0</v>
      </c>
      <c r="T97" s="2" t="str">
        <f>TRIM(CLEAN(Table2[[#This Row],[CHANNEL]]))</f>
        <v>Swiggy Instamart</v>
      </c>
      <c r="U97" s="1">
        <f t="shared" si="1"/>
        <v>45536</v>
      </c>
    </row>
    <row r="98" spans="1:21" x14ac:dyDescent="0.3">
      <c r="A98" s="1">
        <v>45474</v>
      </c>
      <c r="B98" s="2" t="s">
        <v>33</v>
      </c>
      <c r="C98" s="2" t="s">
        <v>25</v>
      </c>
      <c r="D98" s="2" t="s">
        <v>23</v>
      </c>
      <c r="E98" s="2" t="str">
        <f>TRIM(Table2[[#This Row],[SKU_CODE]])</f>
        <v>BEC-OTH-001</v>
      </c>
      <c r="F98" s="2">
        <v>55</v>
      </c>
      <c r="G98" s="2">
        <v>8195</v>
      </c>
      <c r="H98" s="2">
        <v>1080.1400000000001</v>
      </c>
      <c r="I98" s="2">
        <v>581.52</v>
      </c>
      <c r="J98" s="2">
        <v>2</v>
      </c>
      <c r="K98" s="2" t="str">
        <f>_xlfn.XLOOKUP(E98,[1]SKU_Master!A:A,[1]SKU_Master!C:C,"NOT FOUND")</f>
        <v>Others</v>
      </c>
      <c r="L98" s="2">
        <f>_xlfn.XLOOKUP(Table2[[#This Row],[SKU_CODE_CLEAN]],[1]SKU_Master!A:A,[1]SKU_Master!E:E,"Not Found")</f>
        <v>149</v>
      </c>
      <c r="M98" s="2">
        <f>_xlfn.XLOOKUP(E98,[1]SKU_Master!A:A,[1]SKU_Master!F:F,"NOT FOUND")</f>
        <v>72</v>
      </c>
      <c r="N98" s="2" t="str">
        <f>IF(ISNUMBER(_xlfn.XMATCH(E98,[1]SKU_Master!A:A)),"MATCH","NOT FOUND")</f>
        <v>MATCH</v>
      </c>
      <c r="O98" s="2">
        <f>Table2[[#This Row],[GROSS_REVENUE]]-Table2[[#This Row],[DISCOUNT]]</f>
        <v>7114.86</v>
      </c>
      <c r="P98" s="3">
        <f>IFERROR((Table2[[#This Row],[NET_REVENUE]]-(Table2[[#This Row],[UNITS_SOLD]]*Table2[[#This Row],[UNIT_COGS]]))/Table2[[#This Row],[NET_REVENUE]],0)</f>
        <v>0.44341842285020361</v>
      </c>
      <c r="Q98" s="4">
        <f>IFERROR(Table2[[#This Row],[GROSS_REVENUE]]/Table2[[#This Row],[AD_SPEND]],0)</f>
        <v>14.092378594029441</v>
      </c>
      <c r="R98" s="2">
        <f>IFERROR((Table2[[#This Row],[NET_REVENUE]]-(Table2[[#This Row],[UNITS_SOLD]]*Table2[[#This Row],[UNIT_COGS]])-Table2[[#This Row],[AD_SPEND]]),0)</f>
        <v>2573.3399999999997</v>
      </c>
      <c r="S98" s="3">
        <f>IFERROR(Table2[[#This Row],[RETURNS_UNITS]]/Table2[[#This Row],[UNITS_SOLD]],0)</f>
        <v>3.6363636363636362E-2</v>
      </c>
      <c r="T98" s="2" t="str">
        <f>TRIM(CLEAN(Table2[[#This Row],[CHANNEL]]))</f>
        <v>Swiggy Instamart</v>
      </c>
      <c r="U98" s="1">
        <f t="shared" si="1"/>
        <v>45474</v>
      </c>
    </row>
    <row r="99" spans="1:21" x14ac:dyDescent="0.3">
      <c r="A99" s="1">
        <v>45505</v>
      </c>
      <c r="B99" s="2" t="s">
        <v>39</v>
      </c>
      <c r="C99" s="2" t="s">
        <v>22</v>
      </c>
      <c r="D99" s="2" t="s">
        <v>23</v>
      </c>
      <c r="E99" s="2" t="str">
        <f>TRIM(Table2[[#This Row],[SKU_CODE]])</f>
        <v>BEC-OTH-001</v>
      </c>
      <c r="F99" s="2">
        <v>109</v>
      </c>
      <c r="G99" s="2">
        <v>16241</v>
      </c>
      <c r="H99" s="2">
        <v>4498.2</v>
      </c>
      <c r="I99" s="2">
        <v>590.02</v>
      </c>
      <c r="J99" s="2">
        <v>5</v>
      </c>
      <c r="K99" s="2" t="str">
        <f>_xlfn.XLOOKUP(E99,[1]SKU_Master!A:A,[1]SKU_Master!C:C,"NOT FOUND")</f>
        <v>Others</v>
      </c>
      <c r="L99" s="2">
        <f>_xlfn.XLOOKUP(Table2[[#This Row],[SKU_CODE_CLEAN]],[1]SKU_Master!A:A,[1]SKU_Master!E:E,"Not Found")</f>
        <v>149</v>
      </c>
      <c r="M99" s="2">
        <f>_xlfn.XLOOKUP(E99,[1]SKU_Master!A:A,[1]SKU_Master!F:F,"NOT FOUND")</f>
        <v>72</v>
      </c>
      <c r="N99" s="2" t="str">
        <f>IF(ISNUMBER(_xlfn.XMATCH(E99,[1]SKU_Master!A:A)),"MATCH","NOT FOUND")</f>
        <v>MATCH</v>
      </c>
      <c r="O99" s="2">
        <f>Table2[[#This Row],[GROSS_REVENUE]]-Table2[[#This Row],[DISCOUNT]]</f>
        <v>11742.8</v>
      </c>
      <c r="P99" s="3">
        <f>IFERROR((Table2[[#This Row],[NET_REVENUE]]-(Table2[[#This Row],[UNITS_SOLD]]*Table2[[#This Row],[UNIT_COGS]]))/Table2[[#This Row],[NET_REVENUE]],0)</f>
        <v>0.33167557992982932</v>
      </c>
      <c r="Q99" s="4">
        <f>IFERROR(Table2[[#This Row],[GROSS_REVENUE]]/Table2[[#This Row],[AD_SPEND]],0)</f>
        <v>27.5261855530321</v>
      </c>
      <c r="R99" s="2">
        <f>IFERROR((Table2[[#This Row],[NET_REVENUE]]-(Table2[[#This Row],[UNITS_SOLD]]*Table2[[#This Row],[UNIT_COGS]])-Table2[[#This Row],[AD_SPEND]]),0)</f>
        <v>3304.7799999999993</v>
      </c>
      <c r="S99" s="3">
        <f>IFERROR(Table2[[#This Row],[RETURNS_UNITS]]/Table2[[#This Row],[UNITS_SOLD]],0)</f>
        <v>4.5871559633027525E-2</v>
      </c>
      <c r="T99" s="2" t="str">
        <f>TRIM(CLEAN(Table2[[#This Row],[CHANNEL]]))</f>
        <v>Amazon</v>
      </c>
      <c r="U99" s="1">
        <f t="shared" si="1"/>
        <v>45505</v>
      </c>
    </row>
    <row r="100" spans="1:21" x14ac:dyDescent="0.3">
      <c r="A100" s="1">
        <v>45413</v>
      </c>
      <c r="B100" s="2" t="s">
        <v>21</v>
      </c>
      <c r="C100" s="2" t="s">
        <v>28</v>
      </c>
      <c r="D100" s="2" t="s">
        <v>42</v>
      </c>
      <c r="E100" s="2" t="str">
        <f>TRIM(Table2[[#This Row],[SKU_CODE]])</f>
        <v>BEC-BW-002</v>
      </c>
      <c r="F100" s="2">
        <v>57</v>
      </c>
      <c r="G100" s="2">
        <v>9975</v>
      </c>
      <c r="H100" s="2">
        <v>2578.7399999999998</v>
      </c>
      <c r="I100" s="2">
        <v>590.75</v>
      </c>
      <c r="J100" s="2">
        <v>2</v>
      </c>
      <c r="K100" s="2" t="str">
        <f>_xlfn.XLOOKUP(E100,[1]SKU_Master!A:A,[1]SKU_Master!C:C,"NOT FOUND")</f>
        <v>Bake &amp; Wrap</v>
      </c>
      <c r="L100" s="2">
        <f>_xlfn.XLOOKUP(Table2[[#This Row],[SKU_CODE_CLEAN]],[1]SKU_Master!A:A,[1]SKU_Master!E:E,"Not Found")</f>
        <v>175</v>
      </c>
      <c r="M100" s="2">
        <f>_xlfn.XLOOKUP(E100,[1]SKU_Master!A:A,[1]SKU_Master!F:F,"NOT FOUND")</f>
        <v>92</v>
      </c>
      <c r="N100" s="2" t="str">
        <f>IF(ISNUMBER(_xlfn.XMATCH(E100,[1]SKU_Master!A:A)),"MATCH","NOT FOUND")</f>
        <v>MATCH</v>
      </c>
      <c r="O100" s="2">
        <f>Table2[[#This Row],[GROSS_REVENUE]]-Table2[[#This Row],[DISCOUNT]]</f>
        <v>7396.26</v>
      </c>
      <c r="P100" s="3">
        <f>IFERROR((Table2[[#This Row],[NET_REVENUE]]-(Table2[[#This Row],[UNITS_SOLD]]*Table2[[#This Row],[UNIT_COGS]]))/Table2[[#This Row],[NET_REVENUE]],0)</f>
        <v>0.29099301538885869</v>
      </c>
      <c r="Q100" s="4">
        <f>IFERROR(Table2[[#This Row],[GROSS_REVENUE]]/Table2[[#This Row],[AD_SPEND]],0)</f>
        <v>16.885315277190013</v>
      </c>
      <c r="R100" s="2">
        <f>IFERROR((Table2[[#This Row],[NET_REVENUE]]-(Table2[[#This Row],[UNITS_SOLD]]*Table2[[#This Row],[UNIT_COGS]])-Table2[[#This Row],[AD_SPEND]]),0)</f>
        <v>1561.5100000000002</v>
      </c>
      <c r="S100" s="3">
        <f>IFERROR(Table2[[#This Row],[RETURNS_UNITS]]/Table2[[#This Row],[UNITS_SOLD]],0)</f>
        <v>3.5087719298245612E-2</v>
      </c>
      <c r="T100" s="2" t="str">
        <f>TRIM(CLEAN(Table2[[#This Row],[CHANNEL]]))</f>
        <v>Flipkart</v>
      </c>
      <c r="U100" s="1">
        <f t="shared" si="1"/>
        <v>45413</v>
      </c>
    </row>
    <row r="101" spans="1:21" x14ac:dyDescent="0.3">
      <c r="A101" s="1">
        <v>45323</v>
      </c>
      <c r="B101" s="2" t="s">
        <v>33</v>
      </c>
      <c r="C101" s="2" t="s">
        <v>22</v>
      </c>
      <c r="D101" s="2" t="s">
        <v>35</v>
      </c>
      <c r="E101" s="2" t="str">
        <f>TRIM(Table2[[#This Row],[SKU_CODE]])</f>
        <v>BEC-CMB-001</v>
      </c>
      <c r="F101" s="2">
        <v>22</v>
      </c>
      <c r="G101" s="2">
        <v>15378</v>
      </c>
      <c r="H101" s="2">
        <v>4171.68</v>
      </c>
      <c r="I101" s="2">
        <v>591.52</v>
      </c>
      <c r="J101" s="2">
        <v>0</v>
      </c>
      <c r="K101" s="2" t="str">
        <f>_xlfn.XLOOKUP(E101,[1]SKU_Master!A:A,[1]SKU_Master!C:C,"NOT FOUND")</f>
        <v>Others</v>
      </c>
      <c r="L101" s="2">
        <f>_xlfn.XLOOKUP(Table2[[#This Row],[SKU_CODE_CLEAN]],[1]SKU_Master!A:A,[1]SKU_Master!E:E,"Not Found")</f>
        <v>699</v>
      </c>
      <c r="M101" s="2">
        <f>_xlfn.XLOOKUP(E101,[1]SKU_Master!A:A,[1]SKU_Master!F:F,"NOT FOUND")</f>
        <v>330</v>
      </c>
      <c r="N101" s="2" t="str">
        <f>IF(ISNUMBER(_xlfn.XMATCH(E101,[1]SKU_Master!A:A)),"MATCH","NOT FOUND")</f>
        <v>MATCH</v>
      </c>
      <c r="O101" s="2">
        <f>Table2[[#This Row],[GROSS_REVENUE]]-Table2[[#This Row],[DISCOUNT]]</f>
        <v>11206.32</v>
      </c>
      <c r="P101" s="3">
        <f>IFERROR((Table2[[#This Row],[NET_REVENUE]]-(Table2[[#This Row],[UNITS_SOLD]]*Table2[[#This Row],[UNIT_COGS]]))/Table2[[#This Row],[NET_REVENUE]],0)</f>
        <v>0.35215128606000901</v>
      </c>
      <c r="Q101" s="4">
        <f>IFERROR(Table2[[#This Row],[GROSS_REVENUE]]/Table2[[#This Row],[AD_SPEND]],0)</f>
        <v>25.997430348931566</v>
      </c>
      <c r="R101" s="2">
        <f>IFERROR((Table2[[#This Row],[NET_REVENUE]]-(Table2[[#This Row],[UNITS_SOLD]]*Table2[[#This Row],[UNIT_COGS]])-Table2[[#This Row],[AD_SPEND]]),0)</f>
        <v>3354.7999999999997</v>
      </c>
      <c r="S101" s="3">
        <f>IFERROR(Table2[[#This Row],[RETURNS_UNITS]]/Table2[[#This Row],[UNITS_SOLD]],0)</f>
        <v>0</v>
      </c>
      <c r="T101" s="2" t="str">
        <f>TRIM(CLEAN(Table2[[#This Row],[CHANNEL]]))</f>
        <v>Swiggy Instamart</v>
      </c>
      <c r="U101" s="1">
        <f t="shared" si="1"/>
        <v>45323</v>
      </c>
    </row>
    <row r="102" spans="1:21" x14ac:dyDescent="0.3">
      <c r="A102" s="1">
        <v>45689</v>
      </c>
      <c r="B102" s="2" t="s">
        <v>34</v>
      </c>
      <c r="C102" s="2" t="s">
        <v>28</v>
      </c>
      <c r="D102" s="2" t="s">
        <v>23</v>
      </c>
      <c r="E102" s="2" t="str">
        <f>TRIM(Table2[[#This Row],[SKU_CODE]])</f>
        <v>BEC-OTH-001</v>
      </c>
      <c r="F102" s="2">
        <v>69</v>
      </c>
      <c r="G102" s="2">
        <v>10281</v>
      </c>
      <c r="H102" s="2">
        <v>1656.74</v>
      </c>
      <c r="I102" s="2">
        <v>594.87</v>
      </c>
      <c r="J102" s="2">
        <v>2</v>
      </c>
      <c r="K102" s="2" t="str">
        <f>_xlfn.XLOOKUP(E102,[1]SKU_Master!A:A,[1]SKU_Master!C:C,"NOT FOUND")</f>
        <v>Others</v>
      </c>
      <c r="L102" s="2">
        <f>_xlfn.XLOOKUP(Table2[[#This Row],[SKU_CODE_CLEAN]],[1]SKU_Master!A:A,[1]SKU_Master!E:E,"Not Found")</f>
        <v>149</v>
      </c>
      <c r="M102" s="2">
        <f>_xlfn.XLOOKUP(E102,[1]SKU_Master!A:A,[1]SKU_Master!F:F,"NOT FOUND")</f>
        <v>72</v>
      </c>
      <c r="N102" s="2" t="str">
        <f>IF(ISNUMBER(_xlfn.XMATCH(E102,[1]SKU_Master!A:A)),"MATCH","NOT FOUND")</f>
        <v>MATCH</v>
      </c>
      <c r="O102" s="2">
        <f>Table2[[#This Row],[GROSS_REVENUE]]-Table2[[#This Row],[DISCOUNT]]</f>
        <v>8624.26</v>
      </c>
      <c r="P102" s="3">
        <f>IFERROR((Table2[[#This Row],[NET_REVENUE]]-(Table2[[#This Row],[UNITS_SOLD]]*Table2[[#This Row],[UNIT_COGS]]))/Table2[[#This Row],[NET_REVENUE]],0)</f>
        <v>0.42395057662918328</v>
      </c>
      <c r="Q102" s="4">
        <f>IFERROR(Table2[[#This Row],[GROSS_REVENUE]]/Table2[[#This Row],[AD_SPEND]],0)</f>
        <v>17.282767663523124</v>
      </c>
      <c r="R102" s="2">
        <f>IFERROR((Table2[[#This Row],[NET_REVENUE]]-(Table2[[#This Row],[UNITS_SOLD]]*Table2[[#This Row],[UNIT_COGS]])-Table2[[#This Row],[AD_SPEND]]),0)</f>
        <v>3061.3900000000003</v>
      </c>
      <c r="S102" s="3">
        <f>IFERROR(Table2[[#This Row],[RETURNS_UNITS]]/Table2[[#This Row],[UNITS_SOLD]],0)</f>
        <v>2.8985507246376812E-2</v>
      </c>
      <c r="T102" s="2" t="str">
        <f>TRIM(CLEAN(Table2[[#This Row],[CHANNEL]]))</f>
        <v>Zepto</v>
      </c>
      <c r="U102" s="1">
        <f t="shared" si="1"/>
        <v>45689</v>
      </c>
    </row>
    <row r="103" spans="1:21" x14ac:dyDescent="0.3">
      <c r="A103" s="1">
        <v>45383</v>
      </c>
      <c r="B103" s="2" t="s">
        <v>24</v>
      </c>
      <c r="C103" s="2" t="s">
        <v>22</v>
      </c>
      <c r="D103" s="2" t="s">
        <v>23</v>
      </c>
      <c r="E103" s="2" t="str">
        <f>TRIM(Table2[[#This Row],[SKU_CODE]])</f>
        <v>BEC-OTH-001</v>
      </c>
      <c r="F103" s="2">
        <v>81</v>
      </c>
      <c r="G103" s="2">
        <v>12069</v>
      </c>
      <c r="H103" s="2">
        <v>1293.96</v>
      </c>
      <c r="I103" s="2">
        <v>597.85</v>
      </c>
      <c r="J103" s="2">
        <v>13</v>
      </c>
      <c r="K103" s="2" t="str">
        <f>_xlfn.XLOOKUP(E103,[1]SKU_Master!A:A,[1]SKU_Master!C:C,"NOT FOUND")</f>
        <v>Others</v>
      </c>
      <c r="L103" s="2">
        <f>_xlfn.XLOOKUP(Table2[[#This Row],[SKU_CODE_CLEAN]],[1]SKU_Master!A:A,[1]SKU_Master!E:E,"Not Found")</f>
        <v>149</v>
      </c>
      <c r="M103" s="2">
        <f>_xlfn.XLOOKUP(E103,[1]SKU_Master!A:A,[1]SKU_Master!F:F,"NOT FOUND")</f>
        <v>72</v>
      </c>
      <c r="N103" s="2" t="str">
        <f>IF(ISNUMBER(_xlfn.XMATCH(E103,[1]SKU_Master!A:A)),"MATCH","NOT FOUND")</f>
        <v>MATCH</v>
      </c>
      <c r="O103" s="2">
        <f>Table2[[#This Row],[GROSS_REVENUE]]-Table2[[#This Row],[DISCOUNT]]</f>
        <v>10775.04</v>
      </c>
      <c r="P103" s="3">
        <f>IFERROR((Table2[[#This Row],[NET_REVENUE]]-(Table2[[#This Row],[UNITS_SOLD]]*Table2[[#This Row],[UNIT_COGS]]))/Table2[[#This Row],[NET_REVENUE]],0)</f>
        <v>0.45874910905203142</v>
      </c>
      <c r="Q103" s="4">
        <f>IFERROR(Table2[[#This Row],[GROSS_REVENUE]]/Table2[[#This Row],[AD_SPEND]],0)</f>
        <v>20.187337961027012</v>
      </c>
      <c r="R103" s="2">
        <f>IFERROR((Table2[[#This Row],[NET_REVENUE]]-(Table2[[#This Row],[UNITS_SOLD]]*Table2[[#This Row],[UNIT_COGS]])-Table2[[#This Row],[AD_SPEND]]),0)</f>
        <v>4345.1900000000005</v>
      </c>
      <c r="S103" s="3">
        <f>IFERROR(Table2[[#This Row],[RETURNS_UNITS]]/Table2[[#This Row],[UNITS_SOLD]],0)</f>
        <v>0.16049382716049382</v>
      </c>
      <c r="T103" s="2" t="str">
        <f>TRIM(CLEAN(Table2[[#This Row],[CHANNEL]]))</f>
        <v>D2C</v>
      </c>
      <c r="U103" s="1">
        <f t="shared" si="1"/>
        <v>45383</v>
      </c>
    </row>
    <row r="104" spans="1:21" x14ac:dyDescent="0.3">
      <c r="A104" s="1">
        <v>45536</v>
      </c>
      <c r="B104" s="2" t="s">
        <v>24</v>
      </c>
      <c r="C104" s="2" t="s">
        <v>28</v>
      </c>
      <c r="D104" s="2" t="s">
        <v>23</v>
      </c>
      <c r="E104" s="2" t="str">
        <f>TRIM(Table2[[#This Row],[SKU_CODE]])</f>
        <v>BEC-OTH-001</v>
      </c>
      <c r="F104" s="2">
        <v>34</v>
      </c>
      <c r="G104" s="2">
        <v>5066</v>
      </c>
      <c r="H104" s="2">
        <v>558.42999999999995</v>
      </c>
      <c r="I104" s="2">
        <v>598.54</v>
      </c>
      <c r="J104" s="2">
        <v>4</v>
      </c>
      <c r="K104" s="2" t="str">
        <f>_xlfn.XLOOKUP(E104,[1]SKU_Master!A:A,[1]SKU_Master!C:C,"NOT FOUND")</f>
        <v>Others</v>
      </c>
      <c r="L104" s="2">
        <f>_xlfn.XLOOKUP(Table2[[#This Row],[SKU_CODE_CLEAN]],[1]SKU_Master!A:A,[1]SKU_Master!E:E,"Not Found")</f>
        <v>149</v>
      </c>
      <c r="M104" s="2">
        <f>_xlfn.XLOOKUP(E104,[1]SKU_Master!A:A,[1]SKU_Master!F:F,"NOT FOUND")</f>
        <v>72</v>
      </c>
      <c r="N104" s="2" t="str">
        <f>IF(ISNUMBER(_xlfn.XMATCH(E104,[1]SKU_Master!A:A)),"MATCH","NOT FOUND")</f>
        <v>MATCH</v>
      </c>
      <c r="O104" s="2">
        <f>Table2[[#This Row],[GROSS_REVENUE]]-Table2[[#This Row],[DISCOUNT]]</f>
        <v>4507.57</v>
      </c>
      <c r="P104" s="3">
        <f>IFERROR((Table2[[#This Row],[NET_REVENUE]]-(Table2[[#This Row],[UNITS_SOLD]]*Table2[[#This Row],[UNIT_COGS]]))/Table2[[#This Row],[NET_REVENUE]],0)</f>
        <v>0.45691359202408388</v>
      </c>
      <c r="Q104" s="4">
        <f>IFERROR(Table2[[#This Row],[GROSS_REVENUE]]/Table2[[#This Row],[AD_SPEND]],0)</f>
        <v>8.4639288936411941</v>
      </c>
      <c r="R104" s="2">
        <f>IFERROR((Table2[[#This Row],[NET_REVENUE]]-(Table2[[#This Row],[UNITS_SOLD]]*Table2[[#This Row],[UNIT_COGS]])-Table2[[#This Row],[AD_SPEND]]),0)</f>
        <v>1461.0299999999997</v>
      </c>
      <c r="S104" s="3">
        <f>IFERROR(Table2[[#This Row],[RETURNS_UNITS]]/Table2[[#This Row],[UNITS_SOLD]],0)</f>
        <v>0.11764705882352941</v>
      </c>
      <c r="T104" s="2" t="str">
        <f>TRIM(CLEAN(Table2[[#This Row],[CHANNEL]]))</f>
        <v>D2C</v>
      </c>
      <c r="U104" s="1">
        <f t="shared" si="1"/>
        <v>45536</v>
      </c>
    </row>
    <row r="105" spans="1:21" x14ac:dyDescent="0.3">
      <c r="A105" s="1">
        <v>45597</v>
      </c>
      <c r="B105" s="2" t="s">
        <v>37</v>
      </c>
      <c r="C105" s="2" t="s">
        <v>28</v>
      </c>
      <c r="D105" s="2" t="s">
        <v>23</v>
      </c>
      <c r="E105" s="2" t="str">
        <f>TRIM(Table2[[#This Row],[SKU_CODE]])</f>
        <v>BEC-OTH-001</v>
      </c>
      <c r="F105" s="2">
        <v>77</v>
      </c>
      <c r="G105" s="2">
        <v>11473</v>
      </c>
      <c r="H105" s="2">
        <v>3104.17</v>
      </c>
      <c r="I105" s="2">
        <v>599.77</v>
      </c>
      <c r="J105" s="2">
        <v>4</v>
      </c>
      <c r="K105" s="2" t="str">
        <f>_xlfn.XLOOKUP(E105,[1]SKU_Master!A:A,[1]SKU_Master!C:C,"NOT FOUND")</f>
        <v>Others</v>
      </c>
      <c r="L105" s="2">
        <f>_xlfn.XLOOKUP(Table2[[#This Row],[SKU_CODE_CLEAN]],[1]SKU_Master!A:A,[1]SKU_Master!E:E,"Not Found")</f>
        <v>149</v>
      </c>
      <c r="M105" s="2">
        <f>_xlfn.XLOOKUP(E105,[1]SKU_Master!A:A,[1]SKU_Master!F:F,"NOT FOUND")</f>
        <v>72</v>
      </c>
      <c r="N105" s="2" t="str">
        <f>IF(ISNUMBER(_xlfn.XMATCH(E105,[1]SKU_Master!A:A)),"MATCH","NOT FOUND")</f>
        <v>MATCH</v>
      </c>
      <c r="O105" s="2">
        <f>Table2[[#This Row],[GROSS_REVENUE]]-Table2[[#This Row],[DISCOUNT]]</f>
        <v>8368.83</v>
      </c>
      <c r="P105" s="3">
        <f>IFERROR((Table2[[#This Row],[NET_REVENUE]]-(Table2[[#This Row],[UNITS_SOLD]]*Table2[[#This Row],[UNIT_COGS]]))/Table2[[#This Row],[NET_REVENUE]],0)</f>
        <v>0.33754180691924679</v>
      </c>
      <c r="Q105" s="4">
        <f>IFERROR(Table2[[#This Row],[GROSS_REVENUE]]/Table2[[#This Row],[AD_SPEND]],0)</f>
        <v>19.128999449789088</v>
      </c>
      <c r="R105" s="2">
        <f>IFERROR((Table2[[#This Row],[NET_REVENUE]]-(Table2[[#This Row],[UNITS_SOLD]]*Table2[[#This Row],[UNIT_COGS]])-Table2[[#This Row],[AD_SPEND]]),0)</f>
        <v>2225.06</v>
      </c>
      <c r="S105" s="3">
        <f>IFERROR(Table2[[#This Row],[RETURNS_UNITS]]/Table2[[#This Row],[UNITS_SOLD]],0)</f>
        <v>5.1948051948051951E-2</v>
      </c>
      <c r="T105" s="2" t="str">
        <f>TRIM(CLEAN(Table2[[#This Row],[CHANNEL]]))</f>
        <v>Blinkit</v>
      </c>
      <c r="U105" s="1">
        <f t="shared" si="1"/>
        <v>45597</v>
      </c>
    </row>
    <row r="106" spans="1:21" x14ac:dyDescent="0.3">
      <c r="A106" s="1">
        <v>45566</v>
      </c>
      <c r="B106" s="2" t="s">
        <v>24</v>
      </c>
      <c r="C106" s="2" t="s">
        <v>22</v>
      </c>
      <c r="D106" s="2" t="s">
        <v>35</v>
      </c>
      <c r="E106" s="2" t="str">
        <f>TRIM(Table2[[#This Row],[SKU_CODE]])</f>
        <v>BEC-CMB-001</v>
      </c>
      <c r="F106" s="2">
        <v>17</v>
      </c>
      <c r="G106" s="2">
        <v>11883</v>
      </c>
      <c r="H106" s="2">
        <v>668.51</v>
      </c>
      <c r="I106" s="2">
        <v>600.76</v>
      </c>
      <c r="J106" s="2">
        <v>1</v>
      </c>
      <c r="K106" s="2" t="str">
        <f>_xlfn.XLOOKUP(E106,[1]SKU_Master!A:A,[1]SKU_Master!C:C,"NOT FOUND")</f>
        <v>Others</v>
      </c>
      <c r="L106" s="2">
        <f>_xlfn.XLOOKUP(Table2[[#This Row],[SKU_CODE_CLEAN]],[1]SKU_Master!A:A,[1]SKU_Master!E:E,"Not Found")</f>
        <v>699</v>
      </c>
      <c r="M106" s="2">
        <f>_xlfn.XLOOKUP(E106,[1]SKU_Master!A:A,[1]SKU_Master!F:F,"NOT FOUND")</f>
        <v>330</v>
      </c>
      <c r="N106" s="2" t="str">
        <f>IF(ISNUMBER(_xlfn.XMATCH(E106,[1]SKU_Master!A:A)),"MATCH","NOT FOUND")</f>
        <v>MATCH</v>
      </c>
      <c r="O106" s="2">
        <f>Table2[[#This Row],[GROSS_REVENUE]]-Table2[[#This Row],[DISCOUNT]]</f>
        <v>11214.49</v>
      </c>
      <c r="P106" s="3">
        <f>IFERROR((Table2[[#This Row],[NET_REVENUE]]-(Table2[[#This Row],[UNITS_SOLD]]*Table2[[#This Row],[UNIT_COGS]]))/Table2[[#This Row],[NET_REVENUE]],0)</f>
        <v>0.49975433568534994</v>
      </c>
      <c r="Q106" s="4">
        <f>IFERROR(Table2[[#This Row],[GROSS_REVENUE]]/Table2[[#This Row],[AD_SPEND]],0)</f>
        <v>19.779945402490178</v>
      </c>
      <c r="R106" s="2">
        <f>IFERROR((Table2[[#This Row],[NET_REVENUE]]-(Table2[[#This Row],[UNITS_SOLD]]*Table2[[#This Row],[UNIT_COGS]])-Table2[[#This Row],[AD_SPEND]]),0)</f>
        <v>5003.7299999999996</v>
      </c>
      <c r="S106" s="3">
        <f>IFERROR(Table2[[#This Row],[RETURNS_UNITS]]/Table2[[#This Row],[UNITS_SOLD]],0)</f>
        <v>5.8823529411764705E-2</v>
      </c>
      <c r="T106" s="2" t="str">
        <f>TRIM(CLEAN(Table2[[#This Row],[CHANNEL]]))</f>
        <v>D2C</v>
      </c>
      <c r="U106" s="1">
        <f t="shared" si="1"/>
        <v>45566</v>
      </c>
    </row>
    <row r="107" spans="1:21" x14ac:dyDescent="0.3">
      <c r="A107" s="1">
        <v>45474</v>
      </c>
      <c r="B107" s="2" t="s">
        <v>33</v>
      </c>
      <c r="C107" s="2" t="s">
        <v>22</v>
      </c>
      <c r="D107" s="2" t="s">
        <v>42</v>
      </c>
      <c r="E107" s="2" t="str">
        <f>TRIM(Table2[[#This Row],[SKU_CODE]])</f>
        <v>BEC-BW-002</v>
      </c>
      <c r="F107" s="2">
        <v>53</v>
      </c>
      <c r="G107" s="2">
        <v>9275</v>
      </c>
      <c r="H107" s="2">
        <v>1852.92</v>
      </c>
      <c r="I107" s="2">
        <v>601.35</v>
      </c>
      <c r="J107" s="2">
        <v>2</v>
      </c>
      <c r="K107" s="2" t="str">
        <f>_xlfn.XLOOKUP(E107,[1]SKU_Master!A:A,[1]SKU_Master!C:C,"NOT FOUND")</f>
        <v>Bake &amp; Wrap</v>
      </c>
      <c r="L107" s="2">
        <f>_xlfn.XLOOKUP(Table2[[#This Row],[SKU_CODE_CLEAN]],[1]SKU_Master!A:A,[1]SKU_Master!E:E,"Not Found")</f>
        <v>175</v>
      </c>
      <c r="M107" s="2">
        <f>_xlfn.XLOOKUP(E107,[1]SKU_Master!A:A,[1]SKU_Master!F:F,"NOT FOUND")</f>
        <v>92</v>
      </c>
      <c r="N107" s="2" t="str">
        <f>IF(ISNUMBER(_xlfn.XMATCH(E107,[1]SKU_Master!A:A)),"MATCH","NOT FOUND")</f>
        <v>MATCH</v>
      </c>
      <c r="O107" s="2">
        <f>Table2[[#This Row],[GROSS_REVENUE]]-Table2[[#This Row],[DISCOUNT]]</f>
        <v>7422.08</v>
      </c>
      <c r="P107" s="3">
        <f>IFERROR((Table2[[#This Row],[NET_REVENUE]]-(Table2[[#This Row],[UNITS_SOLD]]*Table2[[#This Row],[UNIT_COGS]]))/Table2[[#This Row],[NET_REVENUE]],0)</f>
        <v>0.34304130378546177</v>
      </c>
      <c r="Q107" s="4">
        <f>IFERROR(Table2[[#This Row],[GROSS_REVENUE]]/Table2[[#This Row],[AD_SPEND]],0)</f>
        <v>15.423630165461045</v>
      </c>
      <c r="R107" s="2">
        <f>IFERROR((Table2[[#This Row],[NET_REVENUE]]-(Table2[[#This Row],[UNITS_SOLD]]*Table2[[#This Row],[UNIT_COGS]])-Table2[[#This Row],[AD_SPEND]]),0)</f>
        <v>1944.73</v>
      </c>
      <c r="S107" s="3">
        <f>IFERROR(Table2[[#This Row],[RETURNS_UNITS]]/Table2[[#This Row],[UNITS_SOLD]],0)</f>
        <v>3.7735849056603772E-2</v>
      </c>
      <c r="T107" s="2" t="str">
        <f>TRIM(CLEAN(Table2[[#This Row],[CHANNEL]]))</f>
        <v>Swiggy Instamart</v>
      </c>
      <c r="U107" s="1">
        <f t="shared" si="1"/>
        <v>45474</v>
      </c>
    </row>
    <row r="108" spans="1:21" x14ac:dyDescent="0.3">
      <c r="A108" s="1">
        <v>45536</v>
      </c>
      <c r="B108" s="2" t="s">
        <v>33</v>
      </c>
      <c r="C108" s="2" t="s">
        <v>22</v>
      </c>
      <c r="D108" s="2" t="s">
        <v>23</v>
      </c>
      <c r="E108" s="2" t="str">
        <f>TRIM(Table2[[#This Row],[SKU_CODE]])</f>
        <v>BEC-OTH-001</v>
      </c>
      <c r="F108" s="2">
        <v>40</v>
      </c>
      <c r="G108" s="2">
        <v>5960</v>
      </c>
      <c r="H108" s="2">
        <v>895.48</v>
      </c>
      <c r="I108" s="2">
        <v>601.54999999999995</v>
      </c>
      <c r="J108" s="2">
        <v>1</v>
      </c>
      <c r="K108" s="2" t="str">
        <f>_xlfn.XLOOKUP(E108,[1]SKU_Master!A:A,[1]SKU_Master!C:C,"NOT FOUND")</f>
        <v>Others</v>
      </c>
      <c r="L108" s="2">
        <f>_xlfn.XLOOKUP(Table2[[#This Row],[SKU_CODE_CLEAN]],[1]SKU_Master!A:A,[1]SKU_Master!E:E,"Not Found")</f>
        <v>149</v>
      </c>
      <c r="M108" s="2">
        <f>_xlfn.XLOOKUP(E108,[1]SKU_Master!A:A,[1]SKU_Master!F:F,"NOT FOUND")</f>
        <v>72</v>
      </c>
      <c r="N108" s="2" t="str">
        <f>IF(ISNUMBER(_xlfn.XMATCH(E108,[1]SKU_Master!A:A)),"MATCH","NOT FOUND")</f>
        <v>MATCH</v>
      </c>
      <c r="O108" s="2">
        <f>Table2[[#This Row],[GROSS_REVENUE]]-Table2[[#This Row],[DISCOUNT]]</f>
        <v>5064.5200000000004</v>
      </c>
      <c r="P108" s="3">
        <f>IFERROR((Table2[[#This Row],[NET_REVENUE]]-(Table2[[#This Row],[UNITS_SOLD]]*Table2[[#This Row],[UNIT_COGS]]))/Table2[[#This Row],[NET_REVENUE]],0)</f>
        <v>0.4313380142639382</v>
      </c>
      <c r="Q108" s="4">
        <f>IFERROR(Table2[[#This Row],[GROSS_REVENUE]]/Table2[[#This Row],[AD_SPEND]],0)</f>
        <v>9.9077383426149126</v>
      </c>
      <c r="R108" s="2">
        <f>IFERROR((Table2[[#This Row],[NET_REVENUE]]-(Table2[[#This Row],[UNITS_SOLD]]*Table2[[#This Row],[UNIT_COGS]])-Table2[[#This Row],[AD_SPEND]]),0)</f>
        <v>1582.9700000000005</v>
      </c>
      <c r="S108" s="3">
        <f>IFERROR(Table2[[#This Row],[RETURNS_UNITS]]/Table2[[#This Row],[UNITS_SOLD]],0)</f>
        <v>2.5000000000000001E-2</v>
      </c>
      <c r="T108" s="2" t="str">
        <f>TRIM(CLEAN(Table2[[#This Row],[CHANNEL]]))</f>
        <v>Swiggy Instamart</v>
      </c>
      <c r="U108" s="1">
        <f t="shared" si="1"/>
        <v>45536</v>
      </c>
    </row>
    <row r="109" spans="1:21" x14ac:dyDescent="0.3">
      <c r="A109" s="1">
        <v>45566</v>
      </c>
      <c r="B109" s="2" t="s">
        <v>33</v>
      </c>
      <c r="C109" s="2" t="s">
        <v>28</v>
      </c>
      <c r="D109" s="2" t="s">
        <v>46</v>
      </c>
      <c r="E109" s="2" t="str">
        <f>TRIM(Table2[[#This Row],[SKU_CODE]])</f>
        <v>BEC-KT-001</v>
      </c>
      <c r="F109" s="2">
        <v>94</v>
      </c>
      <c r="G109" s="2">
        <v>15040</v>
      </c>
      <c r="H109" s="2">
        <v>3075.4</v>
      </c>
      <c r="I109" s="2">
        <v>601.84</v>
      </c>
      <c r="J109" s="2">
        <v>3</v>
      </c>
      <c r="K109" s="2" t="str">
        <f>_xlfn.XLOOKUP(E109,[1]SKU_Master!A:A,[1]SKU_Master!C:C,"NOT FOUND")</f>
        <v>Kitchen Towel</v>
      </c>
      <c r="L109" s="2">
        <f>_xlfn.XLOOKUP(Table2[[#This Row],[SKU_CODE_CLEAN]],[1]SKU_Master!A:A,[1]SKU_Master!E:E,"Not Found")</f>
        <v>160</v>
      </c>
      <c r="M109" s="2">
        <f>_xlfn.XLOOKUP(E109,[1]SKU_Master!A:A,[1]SKU_Master!F:F,"NOT FOUND")</f>
        <v>78</v>
      </c>
      <c r="N109" s="2" t="str">
        <f>IF(ISNUMBER(_xlfn.XMATCH(E109,[1]SKU_Master!A:A)),"MATCH","NOT FOUND")</f>
        <v>MATCH</v>
      </c>
      <c r="O109" s="2">
        <f>Table2[[#This Row],[GROSS_REVENUE]]-Table2[[#This Row],[DISCOUNT]]</f>
        <v>11964.6</v>
      </c>
      <c r="P109" s="3">
        <f>IFERROR((Table2[[#This Row],[NET_REVENUE]]-(Table2[[#This Row],[UNITS_SOLD]]*Table2[[#This Row],[UNIT_COGS]]))/Table2[[#This Row],[NET_REVENUE]],0)</f>
        <v>0.38719221704026879</v>
      </c>
      <c r="Q109" s="4">
        <f>IFERROR(Table2[[#This Row],[GROSS_REVENUE]]/Table2[[#This Row],[AD_SPEND]],0)</f>
        <v>24.990030572909742</v>
      </c>
      <c r="R109" s="2">
        <f>IFERROR((Table2[[#This Row],[NET_REVENUE]]-(Table2[[#This Row],[UNITS_SOLD]]*Table2[[#This Row],[UNIT_COGS]])-Table2[[#This Row],[AD_SPEND]]),0)</f>
        <v>4030.76</v>
      </c>
      <c r="S109" s="3">
        <f>IFERROR(Table2[[#This Row],[RETURNS_UNITS]]/Table2[[#This Row],[UNITS_SOLD]],0)</f>
        <v>3.1914893617021274E-2</v>
      </c>
      <c r="T109" s="2" t="str">
        <f>TRIM(CLEAN(Table2[[#This Row],[CHANNEL]]))</f>
        <v>Swiggy Instamart</v>
      </c>
      <c r="U109" s="1">
        <f t="shared" si="1"/>
        <v>45566</v>
      </c>
    </row>
    <row r="110" spans="1:21" x14ac:dyDescent="0.3">
      <c r="A110" s="1">
        <v>45383</v>
      </c>
      <c r="B110" s="2" t="s">
        <v>21</v>
      </c>
      <c r="C110" s="2" t="s">
        <v>28</v>
      </c>
      <c r="D110" s="2" t="s">
        <v>42</v>
      </c>
      <c r="E110" s="2" t="str">
        <f>TRIM(Table2[[#This Row],[SKU_CODE]])</f>
        <v>BEC-BW-002</v>
      </c>
      <c r="F110" s="2">
        <v>60</v>
      </c>
      <c r="G110" s="2">
        <v>10500</v>
      </c>
      <c r="H110" s="2">
        <v>2015.98</v>
      </c>
      <c r="I110" s="2">
        <v>604.08000000000004</v>
      </c>
      <c r="J110" s="2">
        <v>2</v>
      </c>
      <c r="K110" s="2" t="str">
        <f>_xlfn.XLOOKUP(E110,[1]SKU_Master!A:A,[1]SKU_Master!C:C,"NOT FOUND")</f>
        <v>Bake &amp; Wrap</v>
      </c>
      <c r="L110" s="2">
        <f>_xlfn.XLOOKUP(Table2[[#This Row],[SKU_CODE_CLEAN]],[1]SKU_Master!A:A,[1]SKU_Master!E:E,"Not Found")</f>
        <v>175</v>
      </c>
      <c r="M110" s="2">
        <f>_xlfn.XLOOKUP(E110,[1]SKU_Master!A:A,[1]SKU_Master!F:F,"NOT FOUND")</f>
        <v>92</v>
      </c>
      <c r="N110" s="2" t="str">
        <f>IF(ISNUMBER(_xlfn.XMATCH(E110,[1]SKU_Master!A:A)),"MATCH","NOT FOUND")</f>
        <v>MATCH</v>
      </c>
      <c r="O110" s="2">
        <f>Table2[[#This Row],[GROSS_REVENUE]]-Table2[[#This Row],[DISCOUNT]]</f>
        <v>8484.02</v>
      </c>
      <c r="P110" s="3">
        <f>IFERROR((Table2[[#This Row],[NET_REVENUE]]-(Table2[[#This Row],[UNITS_SOLD]]*Table2[[#This Row],[UNIT_COGS]]))/Table2[[#This Row],[NET_REVENUE]],0)</f>
        <v>0.34936504157227355</v>
      </c>
      <c r="Q110" s="4">
        <f>IFERROR(Table2[[#This Row],[GROSS_REVENUE]]/Table2[[#This Row],[AD_SPEND]],0)</f>
        <v>17.381803734604688</v>
      </c>
      <c r="R110" s="2">
        <f>IFERROR((Table2[[#This Row],[NET_REVENUE]]-(Table2[[#This Row],[UNITS_SOLD]]*Table2[[#This Row],[UNIT_COGS]])-Table2[[#This Row],[AD_SPEND]]),0)</f>
        <v>2359.9400000000005</v>
      </c>
      <c r="S110" s="3">
        <f>IFERROR(Table2[[#This Row],[RETURNS_UNITS]]/Table2[[#This Row],[UNITS_SOLD]],0)</f>
        <v>3.3333333333333333E-2</v>
      </c>
      <c r="T110" s="2" t="str">
        <f>TRIM(CLEAN(Table2[[#This Row],[CHANNEL]]))</f>
        <v>Flipkart</v>
      </c>
      <c r="U110" s="1">
        <f t="shared" si="1"/>
        <v>45383</v>
      </c>
    </row>
    <row r="111" spans="1:21" x14ac:dyDescent="0.3">
      <c r="A111" s="1">
        <v>45536</v>
      </c>
      <c r="B111" s="2" t="s">
        <v>37</v>
      </c>
      <c r="C111" s="2" t="s">
        <v>22</v>
      </c>
      <c r="D111" s="2" t="s">
        <v>23</v>
      </c>
      <c r="E111" s="2" t="str">
        <f>TRIM(Table2[[#This Row],[SKU_CODE]])</f>
        <v>BEC-OTH-001</v>
      </c>
      <c r="F111" s="2">
        <v>97</v>
      </c>
      <c r="G111" s="2">
        <v>14453</v>
      </c>
      <c r="H111" s="2">
        <v>0</v>
      </c>
      <c r="I111" s="2">
        <v>604.48</v>
      </c>
      <c r="J111" s="2">
        <v>3</v>
      </c>
      <c r="K111" s="2" t="str">
        <f>_xlfn.XLOOKUP(E111,[1]SKU_Master!A:A,[1]SKU_Master!C:C,"NOT FOUND")</f>
        <v>Others</v>
      </c>
      <c r="L111" s="2">
        <f>_xlfn.XLOOKUP(Table2[[#This Row],[SKU_CODE_CLEAN]],[1]SKU_Master!A:A,[1]SKU_Master!E:E,"Not Found")</f>
        <v>149</v>
      </c>
      <c r="M111" s="2">
        <f>_xlfn.XLOOKUP(E111,[1]SKU_Master!A:A,[1]SKU_Master!F:F,"NOT FOUND")</f>
        <v>72</v>
      </c>
      <c r="N111" s="2" t="str">
        <f>IF(ISNUMBER(_xlfn.XMATCH(E111,[1]SKU_Master!A:A)),"MATCH","NOT FOUND")</f>
        <v>MATCH</v>
      </c>
      <c r="O111" s="2">
        <f>Table2[[#This Row],[GROSS_REVENUE]]-Table2[[#This Row],[DISCOUNT]]</f>
        <v>14453</v>
      </c>
      <c r="P111" s="3">
        <f>IFERROR((Table2[[#This Row],[NET_REVENUE]]-(Table2[[#This Row],[UNITS_SOLD]]*Table2[[#This Row],[UNIT_COGS]]))/Table2[[#This Row],[NET_REVENUE]],0)</f>
        <v>0.51677852348993292</v>
      </c>
      <c r="Q111" s="4">
        <f>IFERROR(Table2[[#This Row],[GROSS_REVENUE]]/Table2[[#This Row],[AD_SPEND]],0)</f>
        <v>23.909806776071996</v>
      </c>
      <c r="R111" s="2">
        <f>IFERROR((Table2[[#This Row],[NET_REVENUE]]-(Table2[[#This Row],[UNITS_SOLD]]*Table2[[#This Row],[UNIT_COGS]])-Table2[[#This Row],[AD_SPEND]]),0)</f>
        <v>6864.52</v>
      </c>
      <c r="S111" s="3">
        <f>IFERROR(Table2[[#This Row],[RETURNS_UNITS]]/Table2[[#This Row],[UNITS_SOLD]],0)</f>
        <v>3.0927835051546393E-2</v>
      </c>
      <c r="T111" s="2" t="str">
        <f>TRIM(CLEAN(Table2[[#This Row],[CHANNEL]]))</f>
        <v>Blinkit</v>
      </c>
      <c r="U111" s="1">
        <f t="shared" si="1"/>
        <v>45536</v>
      </c>
    </row>
    <row r="112" spans="1:21" x14ac:dyDescent="0.3">
      <c r="A112" s="1">
        <v>45505</v>
      </c>
      <c r="B112" s="2" t="s">
        <v>27</v>
      </c>
      <c r="C112" s="2" t="s">
        <v>22</v>
      </c>
      <c r="D112" s="2" t="s">
        <v>45</v>
      </c>
      <c r="E112" s="2" t="str">
        <f>TRIM(Table2[[#This Row],[SKU_CODE]])</f>
        <v>BEC-TIS-001</v>
      </c>
      <c r="F112" s="2">
        <v>165</v>
      </c>
      <c r="G112" s="2">
        <v>15675</v>
      </c>
      <c r="H112" s="2">
        <v>3888.36</v>
      </c>
      <c r="I112" s="2">
        <v>605.54</v>
      </c>
      <c r="J112" s="2">
        <v>4</v>
      </c>
      <c r="K112" s="2" t="str">
        <f>_xlfn.XLOOKUP(E112,[1]SKU_Master!A:A,[1]SKU_Master!C:C,"NOT FOUND")</f>
        <v>Tissues</v>
      </c>
      <c r="L112" s="2">
        <f>_xlfn.XLOOKUP(Table2[[#This Row],[SKU_CODE_CLEAN]],[1]SKU_Master!A:A,[1]SKU_Master!E:E,"Not Found")</f>
        <v>95</v>
      </c>
      <c r="M112" s="2">
        <f>_xlfn.XLOOKUP(E112,[1]SKU_Master!A:A,[1]SKU_Master!F:F,"NOT FOUND")</f>
        <v>42</v>
      </c>
      <c r="N112" s="2" t="str">
        <f>IF(ISNUMBER(_xlfn.XMATCH(E112,[1]SKU_Master!A:A)),"MATCH","NOT FOUND")</f>
        <v>MATCH</v>
      </c>
      <c r="O112" s="2">
        <f>Table2[[#This Row],[GROSS_REVENUE]]-Table2[[#This Row],[DISCOUNT]]</f>
        <v>11786.64</v>
      </c>
      <c r="P112" s="3">
        <f>IFERROR((Table2[[#This Row],[NET_REVENUE]]-(Table2[[#This Row],[UNITS_SOLD]]*Table2[[#This Row],[UNIT_COGS]]))/Table2[[#This Row],[NET_REVENUE]],0)</f>
        <v>0.41204618109995722</v>
      </c>
      <c r="Q112" s="4">
        <f>IFERROR(Table2[[#This Row],[GROSS_REVENUE]]/Table2[[#This Row],[AD_SPEND]],0)</f>
        <v>25.885986062027282</v>
      </c>
      <c r="R112" s="2">
        <f>IFERROR((Table2[[#This Row],[NET_REVENUE]]-(Table2[[#This Row],[UNITS_SOLD]]*Table2[[#This Row],[UNIT_COGS]])-Table2[[#This Row],[AD_SPEND]]),0)</f>
        <v>4251.0999999999995</v>
      </c>
      <c r="S112" s="3">
        <f>IFERROR(Table2[[#This Row],[RETURNS_UNITS]]/Table2[[#This Row],[UNITS_SOLD]],0)</f>
        <v>2.4242424242424242E-2</v>
      </c>
      <c r="T112" s="2" t="str">
        <f>TRIM(CLEAN(Table2[[#This Row],[CHANNEL]]))</f>
        <v>Zepto</v>
      </c>
      <c r="U112" s="1">
        <f t="shared" si="1"/>
        <v>45505</v>
      </c>
    </row>
    <row r="113" spans="1:21" x14ac:dyDescent="0.3">
      <c r="A113" s="1">
        <v>45689</v>
      </c>
      <c r="B113" s="2" t="s">
        <v>33</v>
      </c>
      <c r="C113" s="2" t="s">
        <v>22</v>
      </c>
      <c r="D113" s="2" t="s">
        <v>47</v>
      </c>
      <c r="E113" s="2" t="str">
        <f>TRIM(Table2[[#This Row],[SKU_CODE]])</f>
        <v>BEC-TIS-001</v>
      </c>
      <c r="F113" s="2">
        <v>153</v>
      </c>
      <c r="G113" s="2">
        <v>14535</v>
      </c>
      <c r="H113" s="2">
        <v>3078.82</v>
      </c>
      <c r="I113" s="2">
        <v>608.42999999999995</v>
      </c>
      <c r="J113" s="2">
        <v>8</v>
      </c>
      <c r="K113" s="2" t="str">
        <f>_xlfn.XLOOKUP(E113,[1]SKU_Master!A:A,[1]SKU_Master!C:C,"NOT FOUND")</f>
        <v>Tissues</v>
      </c>
      <c r="L113" s="2">
        <f>_xlfn.XLOOKUP(Table2[[#This Row],[SKU_CODE_CLEAN]],[1]SKU_Master!A:A,[1]SKU_Master!E:E,"Not Found")</f>
        <v>95</v>
      </c>
      <c r="M113" s="2">
        <f>_xlfn.XLOOKUP(E113,[1]SKU_Master!A:A,[1]SKU_Master!F:F,"NOT FOUND")</f>
        <v>42</v>
      </c>
      <c r="N113" s="2" t="str">
        <f>IF(ISNUMBER(_xlfn.XMATCH(E113,[1]SKU_Master!A:A)),"MATCH","NOT FOUND")</f>
        <v>MATCH</v>
      </c>
      <c r="O113" s="2">
        <f>Table2[[#This Row],[GROSS_REVENUE]]-Table2[[#This Row],[DISCOUNT]]</f>
        <v>11456.18</v>
      </c>
      <c r="P113" s="3">
        <f>IFERROR((Table2[[#This Row],[NET_REVENUE]]-(Table2[[#This Row],[UNITS_SOLD]]*Table2[[#This Row],[UNIT_COGS]]))/Table2[[#This Row],[NET_REVENUE]],0)</f>
        <v>0.43908004238760218</v>
      </c>
      <c r="Q113" s="4">
        <f>IFERROR(Table2[[#This Row],[GROSS_REVENUE]]/Table2[[#This Row],[AD_SPEND]],0)</f>
        <v>23.889354568315174</v>
      </c>
      <c r="R113" s="2">
        <f>IFERROR((Table2[[#This Row],[NET_REVENUE]]-(Table2[[#This Row],[UNITS_SOLD]]*Table2[[#This Row],[UNIT_COGS]])-Table2[[#This Row],[AD_SPEND]]),0)</f>
        <v>4421.75</v>
      </c>
      <c r="S113" s="3">
        <f>IFERROR(Table2[[#This Row],[RETURNS_UNITS]]/Table2[[#This Row],[UNITS_SOLD]],0)</f>
        <v>5.2287581699346407E-2</v>
      </c>
      <c r="T113" s="2" t="str">
        <f>TRIM(CLEAN(Table2[[#This Row],[CHANNEL]]))</f>
        <v>Swiggy Instamart</v>
      </c>
      <c r="U113" s="1">
        <f t="shared" si="1"/>
        <v>45689</v>
      </c>
    </row>
    <row r="114" spans="1:21" x14ac:dyDescent="0.3">
      <c r="A114" s="1">
        <v>45323</v>
      </c>
      <c r="B114" s="2" t="s">
        <v>27</v>
      </c>
      <c r="C114" s="2" t="s">
        <v>28</v>
      </c>
      <c r="D114" s="2" t="s">
        <v>23</v>
      </c>
      <c r="E114" s="2" t="str">
        <f>TRIM(Table2[[#This Row],[SKU_CODE]])</f>
        <v>BEC-OTH-001</v>
      </c>
      <c r="F114" s="2">
        <v>59</v>
      </c>
      <c r="G114" s="2">
        <v>8791</v>
      </c>
      <c r="H114" s="2">
        <v>1966.28</v>
      </c>
      <c r="I114" s="2">
        <v>609.88</v>
      </c>
      <c r="J114" s="2">
        <v>2</v>
      </c>
      <c r="K114" s="2" t="str">
        <f>_xlfn.XLOOKUP(E114,[1]SKU_Master!A:A,[1]SKU_Master!C:C,"NOT FOUND")</f>
        <v>Others</v>
      </c>
      <c r="L114" s="2">
        <f>_xlfn.XLOOKUP(Table2[[#This Row],[SKU_CODE_CLEAN]],[1]SKU_Master!A:A,[1]SKU_Master!E:E,"Not Found")</f>
        <v>149</v>
      </c>
      <c r="M114" s="2">
        <f>_xlfn.XLOOKUP(E114,[1]SKU_Master!A:A,[1]SKU_Master!F:F,"NOT FOUND")</f>
        <v>72</v>
      </c>
      <c r="N114" s="2" t="str">
        <f>IF(ISNUMBER(_xlfn.XMATCH(E114,[1]SKU_Master!A:A)),"MATCH","NOT FOUND")</f>
        <v>MATCH</v>
      </c>
      <c r="O114" s="2">
        <f>Table2[[#This Row],[GROSS_REVENUE]]-Table2[[#This Row],[DISCOUNT]]</f>
        <v>6824.72</v>
      </c>
      <c r="P114" s="3">
        <f>IFERROR((Table2[[#This Row],[NET_REVENUE]]-(Table2[[#This Row],[UNITS_SOLD]]*Table2[[#This Row],[UNIT_COGS]]))/Table2[[#This Row],[NET_REVENUE]],0)</f>
        <v>0.3775568814544773</v>
      </c>
      <c r="Q114" s="4">
        <f>IFERROR(Table2[[#This Row],[GROSS_REVENUE]]/Table2[[#This Row],[AD_SPEND]],0)</f>
        <v>14.414311012002361</v>
      </c>
      <c r="R114" s="2">
        <f>IFERROR((Table2[[#This Row],[NET_REVENUE]]-(Table2[[#This Row],[UNITS_SOLD]]*Table2[[#This Row],[UNIT_COGS]])-Table2[[#This Row],[AD_SPEND]]),0)</f>
        <v>1966.8400000000001</v>
      </c>
      <c r="S114" s="3">
        <f>IFERROR(Table2[[#This Row],[RETURNS_UNITS]]/Table2[[#This Row],[UNITS_SOLD]],0)</f>
        <v>3.3898305084745763E-2</v>
      </c>
      <c r="T114" s="2" t="str">
        <f>TRIM(CLEAN(Table2[[#This Row],[CHANNEL]]))</f>
        <v>Zepto</v>
      </c>
      <c r="U114" s="1">
        <f t="shared" si="1"/>
        <v>45323</v>
      </c>
    </row>
    <row r="115" spans="1:21" x14ac:dyDescent="0.3">
      <c r="A115" s="1">
        <v>45474</v>
      </c>
      <c r="B115" s="2" t="s">
        <v>24</v>
      </c>
      <c r="C115" s="2" t="s">
        <v>28</v>
      </c>
      <c r="D115" s="2" t="s">
        <v>42</v>
      </c>
      <c r="E115" s="2" t="str">
        <f>TRIM(Table2[[#This Row],[SKU_CODE]])</f>
        <v>BEC-BW-002</v>
      </c>
      <c r="F115" s="2">
        <v>45</v>
      </c>
      <c r="G115" s="2">
        <v>7875</v>
      </c>
      <c r="H115" s="2">
        <v>947.09</v>
      </c>
      <c r="I115" s="2">
        <v>610.44000000000005</v>
      </c>
      <c r="J115" s="2">
        <v>6</v>
      </c>
      <c r="K115" s="2" t="str">
        <f>_xlfn.XLOOKUP(E115,[1]SKU_Master!A:A,[1]SKU_Master!C:C,"NOT FOUND")</f>
        <v>Bake &amp; Wrap</v>
      </c>
      <c r="L115" s="2">
        <f>_xlfn.XLOOKUP(Table2[[#This Row],[SKU_CODE_CLEAN]],[1]SKU_Master!A:A,[1]SKU_Master!E:E,"Not Found")</f>
        <v>175</v>
      </c>
      <c r="M115" s="2">
        <f>_xlfn.XLOOKUP(E115,[1]SKU_Master!A:A,[1]SKU_Master!F:F,"NOT FOUND")</f>
        <v>92</v>
      </c>
      <c r="N115" s="2" t="str">
        <f>IF(ISNUMBER(_xlfn.XMATCH(E115,[1]SKU_Master!A:A)),"MATCH","NOT FOUND")</f>
        <v>MATCH</v>
      </c>
      <c r="O115" s="2">
        <f>Table2[[#This Row],[GROSS_REVENUE]]-Table2[[#This Row],[DISCOUNT]]</f>
        <v>6927.91</v>
      </c>
      <c r="P115" s="3">
        <f>IFERROR((Table2[[#This Row],[NET_REVENUE]]-(Table2[[#This Row],[UNITS_SOLD]]*Table2[[#This Row],[UNIT_COGS]]))/Table2[[#This Row],[NET_REVENUE]],0)</f>
        <v>0.4024171792070047</v>
      </c>
      <c r="Q115" s="4">
        <f>IFERROR(Table2[[#This Row],[GROSS_REVENUE]]/Table2[[#This Row],[AD_SPEND]],0)</f>
        <v>12.900530764694318</v>
      </c>
      <c r="R115" s="2">
        <f>IFERROR((Table2[[#This Row],[NET_REVENUE]]-(Table2[[#This Row],[UNITS_SOLD]]*Table2[[#This Row],[UNIT_COGS]])-Table2[[#This Row],[AD_SPEND]]),0)</f>
        <v>2177.4699999999998</v>
      </c>
      <c r="S115" s="3">
        <f>IFERROR(Table2[[#This Row],[RETURNS_UNITS]]/Table2[[#This Row],[UNITS_SOLD]],0)</f>
        <v>0.13333333333333333</v>
      </c>
      <c r="T115" s="2" t="str">
        <f>TRIM(CLEAN(Table2[[#This Row],[CHANNEL]]))</f>
        <v>D2C</v>
      </c>
      <c r="U115" s="1">
        <f t="shared" si="1"/>
        <v>45474</v>
      </c>
    </row>
    <row r="116" spans="1:21" x14ac:dyDescent="0.3">
      <c r="A116" s="1">
        <v>45778</v>
      </c>
      <c r="B116" s="2" t="s">
        <v>34</v>
      </c>
      <c r="C116" s="2" t="s">
        <v>28</v>
      </c>
      <c r="D116" s="2" t="s">
        <v>23</v>
      </c>
      <c r="E116" s="2" t="str">
        <f>TRIM(Table2[[#This Row],[SKU_CODE]])</f>
        <v>BEC-OTH-001</v>
      </c>
      <c r="F116" s="2">
        <v>82</v>
      </c>
      <c r="G116" s="2">
        <v>12218</v>
      </c>
      <c r="H116" s="2">
        <v>3307.38</v>
      </c>
      <c r="I116" s="2">
        <v>615.33000000000004</v>
      </c>
      <c r="J116" s="2">
        <v>2</v>
      </c>
      <c r="K116" s="2" t="str">
        <f>_xlfn.XLOOKUP(E116,[1]SKU_Master!A:A,[1]SKU_Master!C:C,"NOT FOUND")</f>
        <v>Others</v>
      </c>
      <c r="L116" s="2">
        <f>_xlfn.XLOOKUP(Table2[[#This Row],[SKU_CODE_CLEAN]],[1]SKU_Master!A:A,[1]SKU_Master!E:E,"Not Found")</f>
        <v>149</v>
      </c>
      <c r="M116" s="2">
        <f>_xlfn.XLOOKUP(E116,[1]SKU_Master!A:A,[1]SKU_Master!F:F,"NOT FOUND")</f>
        <v>72</v>
      </c>
      <c r="N116" s="2" t="str">
        <f>IF(ISNUMBER(_xlfn.XMATCH(E116,[1]SKU_Master!A:A)),"MATCH","NOT FOUND")</f>
        <v>MATCH</v>
      </c>
      <c r="O116" s="2">
        <f>Table2[[#This Row],[GROSS_REVENUE]]-Table2[[#This Row],[DISCOUNT]]</f>
        <v>8910.619999999999</v>
      </c>
      <c r="P116" s="3">
        <f>IFERROR((Table2[[#This Row],[NET_REVENUE]]-(Table2[[#This Row],[UNITS_SOLD]]*Table2[[#This Row],[UNIT_COGS]]))/Table2[[#This Row],[NET_REVENUE]],0)</f>
        <v>0.33741984283921872</v>
      </c>
      <c r="Q116" s="4">
        <f>IFERROR(Table2[[#This Row],[GROSS_REVENUE]]/Table2[[#This Row],[AD_SPEND]],0)</f>
        <v>19.856012221084619</v>
      </c>
      <c r="R116" s="2">
        <f>IFERROR((Table2[[#This Row],[NET_REVENUE]]-(Table2[[#This Row],[UNITS_SOLD]]*Table2[[#This Row],[UNIT_COGS]])-Table2[[#This Row],[AD_SPEND]]),0)</f>
        <v>2391.2899999999991</v>
      </c>
      <c r="S116" s="3">
        <f>IFERROR(Table2[[#This Row],[RETURNS_UNITS]]/Table2[[#This Row],[UNITS_SOLD]],0)</f>
        <v>2.4390243902439025E-2</v>
      </c>
      <c r="T116" s="2" t="str">
        <f>TRIM(CLEAN(Table2[[#This Row],[CHANNEL]]))</f>
        <v>Zepto</v>
      </c>
      <c r="U116" s="1">
        <f t="shared" si="1"/>
        <v>45778</v>
      </c>
    </row>
    <row r="117" spans="1:21" x14ac:dyDescent="0.3">
      <c r="A117" s="1">
        <v>45505</v>
      </c>
      <c r="B117" s="2" t="s">
        <v>21</v>
      </c>
      <c r="C117" s="2" t="s">
        <v>22</v>
      </c>
      <c r="D117" s="2" t="s">
        <v>45</v>
      </c>
      <c r="E117" s="2" t="str">
        <f>TRIM(Table2[[#This Row],[SKU_CODE]])</f>
        <v>BEC-TIS-001</v>
      </c>
      <c r="F117" s="2">
        <v>125</v>
      </c>
      <c r="G117" s="2">
        <v>11875</v>
      </c>
      <c r="H117" s="2">
        <v>1443.68</v>
      </c>
      <c r="I117" s="2">
        <v>615.63</v>
      </c>
      <c r="J117" s="2">
        <v>2</v>
      </c>
      <c r="K117" s="2" t="str">
        <f>_xlfn.XLOOKUP(E117,[1]SKU_Master!A:A,[1]SKU_Master!C:C,"NOT FOUND")</f>
        <v>Tissues</v>
      </c>
      <c r="L117" s="2">
        <f>_xlfn.XLOOKUP(Table2[[#This Row],[SKU_CODE_CLEAN]],[1]SKU_Master!A:A,[1]SKU_Master!E:E,"Not Found")</f>
        <v>95</v>
      </c>
      <c r="M117" s="2">
        <f>_xlfn.XLOOKUP(E117,[1]SKU_Master!A:A,[1]SKU_Master!F:F,"NOT FOUND")</f>
        <v>42</v>
      </c>
      <c r="N117" s="2" t="str">
        <f>IF(ISNUMBER(_xlfn.XMATCH(E117,[1]SKU_Master!A:A)),"MATCH","NOT FOUND")</f>
        <v>MATCH</v>
      </c>
      <c r="O117" s="2">
        <f>Table2[[#This Row],[GROSS_REVENUE]]-Table2[[#This Row],[DISCOUNT]]</f>
        <v>10431.32</v>
      </c>
      <c r="P117" s="3">
        <f>IFERROR((Table2[[#This Row],[NET_REVENUE]]-(Table2[[#This Row],[UNITS_SOLD]]*Table2[[#This Row],[UNIT_COGS]]))/Table2[[#This Row],[NET_REVENUE]],0)</f>
        <v>0.49670799093499191</v>
      </c>
      <c r="Q117" s="4">
        <f>IFERROR(Table2[[#This Row],[GROSS_REVENUE]]/Table2[[#This Row],[AD_SPEND]],0)</f>
        <v>19.289183438104057</v>
      </c>
      <c r="R117" s="2">
        <f>IFERROR((Table2[[#This Row],[NET_REVENUE]]-(Table2[[#This Row],[UNITS_SOLD]]*Table2[[#This Row],[UNIT_COGS]])-Table2[[#This Row],[AD_SPEND]]),0)</f>
        <v>4565.6899999999996</v>
      </c>
      <c r="S117" s="3">
        <f>IFERROR(Table2[[#This Row],[RETURNS_UNITS]]/Table2[[#This Row],[UNITS_SOLD]],0)</f>
        <v>1.6E-2</v>
      </c>
      <c r="T117" s="2" t="str">
        <f>TRIM(CLEAN(Table2[[#This Row],[CHANNEL]]))</f>
        <v>Flipkart</v>
      </c>
      <c r="U117" s="1">
        <f t="shared" si="1"/>
        <v>45505</v>
      </c>
    </row>
    <row r="118" spans="1:21" x14ac:dyDescent="0.3">
      <c r="A118" s="1">
        <v>45809</v>
      </c>
      <c r="B118" s="2" t="s">
        <v>24</v>
      </c>
      <c r="C118" s="2" t="s">
        <v>28</v>
      </c>
      <c r="D118" s="2" t="s">
        <v>23</v>
      </c>
      <c r="E118" s="2" t="str">
        <f>TRIM(Table2[[#This Row],[SKU_CODE]])</f>
        <v>BEC-OTH-001</v>
      </c>
      <c r="F118" s="2">
        <v>49</v>
      </c>
      <c r="G118" s="2">
        <v>7301</v>
      </c>
      <c r="H118" s="2">
        <v>931.27</v>
      </c>
      <c r="I118" s="2">
        <v>617.85</v>
      </c>
      <c r="J118" s="2">
        <v>5</v>
      </c>
      <c r="K118" s="2" t="str">
        <f>_xlfn.XLOOKUP(E118,[1]SKU_Master!A:A,[1]SKU_Master!C:C,"NOT FOUND")</f>
        <v>Others</v>
      </c>
      <c r="L118" s="2">
        <f>_xlfn.XLOOKUP(Table2[[#This Row],[SKU_CODE_CLEAN]],[1]SKU_Master!A:A,[1]SKU_Master!E:E,"Not Found")</f>
        <v>149</v>
      </c>
      <c r="M118" s="2">
        <f>_xlfn.XLOOKUP(E118,[1]SKU_Master!A:A,[1]SKU_Master!F:F,"NOT FOUND")</f>
        <v>72</v>
      </c>
      <c r="N118" s="2" t="str">
        <f>IF(ISNUMBER(_xlfn.XMATCH(E118,[1]SKU_Master!A:A)),"MATCH","NOT FOUND")</f>
        <v>MATCH</v>
      </c>
      <c r="O118" s="2">
        <f>Table2[[#This Row],[GROSS_REVENUE]]-Table2[[#This Row],[DISCOUNT]]</f>
        <v>6369.73</v>
      </c>
      <c r="P118" s="3">
        <f>IFERROR((Table2[[#This Row],[NET_REVENUE]]-(Table2[[#This Row],[UNITS_SOLD]]*Table2[[#This Row],[UNIT_COGS]]))/Table2[[#This Row],[NET_REVENUE]],0)</f>
        <v>0.44613036973309694</v>
      </c>
      <c r="Q118" s="4">
        <f>IFERROR(Table2[[#This Row],[GROSS_REVENUE]]/Table2[[#This Row],[AD_SPEND]],0)</f>
        <v>11.816784009063689</v>
      </c>
      <c r="R118" s="2">
        <f>IFERROR((Table2[[#This Row],[NET_REVENUE]]-(Table2[[#This Row],[UNITS_SOLD]]*Table2[[#This Row],[UNIT_COGS]])-Table2[[#This Row],[AD_SPEND]]),0)</f>
        <v>2223.8799999999997</v>
      </c>
      <c r="S118" s="3">
        <f>IFERROR(Table2[[#This Row],[RETURNS_UNITS]]/Table2[[#This Row],[UNITS_SOLD]],0)</f>
        <v>0.10204081632653061</v>
      </c>
      <c r="T118" s="2" t="str">
        <f>TRIM(CLEAN(Table2[[#This Row],[CHANNEL]]))</f>
        <v>D2C</v>
      </c>
      <c r="U118" s="1">
        <f t="shared" si="1"/>
        <v>45809</v>
      </c>
    </row>
    <row r="119" spans="1:21" x14ac:dyDescent="0.3">
      <c r="A119" s="1">
        <v>45505</v>
      </c>
      <c r="B119" s="2" t="s">
        <v>21</v>
      </c>
      <c r="C119" s="2" t="s">
        <v>28</v>
      </c>
      <c r="D119" s="2" t="s">
        <v>23</v>
      </c>
      <c r="E119" s="2" t="str">
        <f>TRIM(Table2[[#This Row],[SKU_CODE]])</f>
        <v>BEC-OTH-001</v>
      </c>
      <c r="F119" s="2">
        <v>50</v>
      </c>
      <c r="G119" s="2">
        <v>7450</v>
      </c>
      <c r="H119" s="2">
        <v>1689.58</v>
      </c>
      <c r="I119" s="2">
        <v>618.32000000000005</v>
      </c>
      <c r="J119" s="2">
        <v>2</v>
      </c>
      <c r="K119" s="2" t="str">
        <f>_xlfn.XLOOKUP(E119,[1]SKU_Master!A:A,[1]SKU_Master!C:C,"NOT FOUND")</f>
        <v>Others</v>
      </c>
      <c r="L119" s="2">
        <f>_xlfn.XLOOKUP(Table2[[#This Row],[SKU_CODE_CLEAN]],[1]SKU_Master!A:A,[1]SKU_Master!E:E,"Not Found")</f>
        <v>149</v>
      </c>
      <c r="M119" s="2">
        <f>_xlfn.XLOOKUP(E119,[1]SKU_Master!A:A,[1]SKU_Master!F:F,"NOT FOUND")</f>
        <v>72</v>
      </c>
      <c r="N119" s="2" t="str">
        <f>IF(ISNUMBER(_xlfn.XMATCH(E119,[1]SKU_Master!A:A)),"MATCH","NOT FOUND")</f>
        <v>MATCH</v>
      </c>
      <c r="O119" s="2">
        <f>Table2[[#This Row],[GROSS_REVENUE]]-Table2[[#This Row],[DISCOUNT]]</f>
        <v>5760.42</v>
      </c>
      <c r="P119" s="3">
        <f>IFERROR((Table2[[#This Row],[NET_REVENUE]]-(Table2[[#This Row],[UNITS_SOLD]]*Table2[[#This Row],[UNIT_COGS]]))/Table2[[#This Row],[NET_REVENUE]],0)</f>
        <v>0.3750455695938838</v>
      </c>
      <c r="Q119" s="4">
        <f>IFERROR(Table2[[#This Row],[GROSS_REVENUE]]/Table2[[#This Row],[AD_SPEND]],0)</f>
        <v>12.048777332125759</v>
      </c>
      <c r="R119" s="2">
        <f>IFERROR((Table2[[#This Row],[NET_REVENUE]]-(Table2[[#This Row],[UNITS_SOLD]]*Table2[[#This Row],[UNIT_COGS]])-Table2[[#This Row],[AD_SPEND]]),0)</f>
        <v>1542.1</v>
      </c>
      <c r="S119" s="3">
        <f>IFERROR(Table2[[#This Row],[RETURNS_UNITS]]/Table2[[#This Row],[UNITS_SOLD]],0)</f>
        <v>0.04</v>
      </c>
      <c r="T119" s="2" t="str">
        <f>TRIM(CLEAN(Table2[[#This Row],[CHANNEL]]))</f>
        <v>Flipkart</v>
      </c>
      <c r="U119" s="1">
        <f t="shared" si="1"/>
        <v>45505</v>
      </c>
    </row>
    <row r="120" spans="1:21" x14ac:dyDescent="0.3">
      <c r="A120" s="1">
        <v>45505</v>
      </c>
      <c r="B120" s="2" t="s">
        <v>24</v>
      </c>
      <c r="C120" s="2" t="s">
        <v>28</v>
      </c>
      <c r="D120" s="2" t="s">
        <v>23</v>
      </c>
      <c r="E120" s="2" t="str">
        <f>TRIM(Table2[[#This Row],[SKU_CODE]])</f>
        <v>BEC-OTH-001</v>
      </c>
      <c r="F120" s="2">
        <v>41</v>
      </c>
      <c r="G120" s="2">
        <v>6109</v>
      </c>
      <c r="H120" s="2">
        <v>682.23</v>
      </c>
      <c r="I120" s="2">
        <v>623.57000000000005</v>
      </c>
      <c r="J120" s="2">
        <v>6</v>
      </c>
      <c r="K120" s="2" t="str">
        <f>_xlfn.XLOOKUP(E120,[1]SKU_Master!A:A,[1]SKU_Master!C:C,"NOT FOUND")</f>
        <v>Others</v>
      </c>
      <c r="L120" s="2">
        <f>_xlfn.XLOOKUP(Table2[[#This Row],[SKU_CODE_CLEAN]],[1]SKU_Master!A:A,[1]SKU_Master!E:E,"Not Found")</f>
        <v>149</v>
      </c>
      <c r="M120" s="2">
        <f>_xlfn.XLOOKUP(E120,[1]SKU_Master!A:A,[1]SKU_Master!F:F,"NOT FOUND")</f>
        <v>72</v>
      </c>
      <c r="N120" s="2" t="str">
        <f>IF(ISNUMBER(_xlfn.XMATCH(E120,[1]SKU_Master!A:A)),"MATCH","NOT FOUND")</f>
        <v>MATCH</v>
      </c>
      <c r="O120" s="2">
        <f>Table2[[#This Row],[GROSS_REVENUE]]-Table2[[#This Row],[DISCOUNT]]</f>
        <v>5426.77</v>
      </c>
      <c r="P120" s="3">
        <f>IFERROR((Table2[[#This Row],[NET_REVENUE]]-(Table2[[#This Row],[UNITS_SOLD]]*Table2[[#This Row],[UNIT_COGS]]))/Table2[[#This Row],[NET_REVENUE]],0)</f>
        <v>0.45603001417049188</v>
      </c>
      <c r="Q120" s="4">
        <f>IFERROR(Table2[[#This Row],[GROSS_REVENUE]]/Table2[[#This Row],[AD_SPEND]],0)</f>
        <v>9.7968151129784946</v>
      </c>
      <c r="R120" s="2">
        <f>IFERROR((Table2[[#This Row],[NET_REVENUE]]-(Table2[[#This Row],[UNITS_SOLD]]*Table2[[#This Row],[UNIT_COGS]])-Table2[[#This Row],[AD_SPEND]]),0)</f>
        <v>1851.2000000000003</v>
      </c>
      <c r="S120" s="3">
        <f>IFERROR(Table2[[#This Row],[RETURNS_UNITS]]/Table2[[#This Row],[UNITS_SOLD]],0)</f>
        <v>0.14634146341463414</v>
      </c>
      <c r="T120" s="2" t="str">
        <f>TRIM(CLEAN(Table2[[#This Row],[CHANNEL]]))</f>
        <v>D2C</v>
      </c>
      <c r="U120" s="1">
        <f t="shared" si="1"/>
        <v>45505</v>
      </c>
    </row>
    <row r="121" spans="1:21" x14ac:dyDescent="0.3">
      <c r="A121" s="1">
        <v>45292</v>
      </c>
      <c r="B121" s="2" t="s">
        <v>21</v>
      </c>
      <c r="C121" s="2" t="s">
        <v>22</v>
      </c>
      <c r="D121" s="2" t="s">
        <v>45</v>
      </c>
      <c r="E121" s="2" t="str">
        <f>TRIM(Table2[[#This Row],[SKU_CODE]])</f>
        <v>BEC-TIS-001</v>
      </c>
      <c r="F121" s="2">
        <v>134</v>
      </c>
      <c r="G121" s="2">
        <v>12730</v>
      </c>
      <c r="H121" s="2">
        <v>2287.02</v>
      </c>
      <c r="I121" s="2">
        <v>624.79999999999995</v>
      </c>
      <c r="J121" s="2">
        <v>5</v>
      </c>
      <c r="K121" s="2" t="str">
        <f>_xlfn.XLOOKUP(E121,[1]SKU_Master!A:A,[1]SKU_Master!C:C,"NOT FOUND")</f>
        <v>Tissues</v>
      </c>
      <c r="L121" s="2">
        <f>_xlfn.XLOOKUP(Table2[[#This Row],[SKU_CODE_CLEAN]],[1]SKU_Master!A:A,[1]SKU_Master!E:E,"Not Found")</f>
        <v>95</v>
      </c>
      <c r="M121" s="2">
        <f>_xlfn.XLOOKUP(E121,[1]SKU_Master!A:A,[1]SKU_Master!F:F,"NOT FOUND")</f>
        <v>42</v>
      </c>
      <c r="N121" s="2" t="str">
        <f>IF(ISNUMBER(_xlfn.XMATCH(E121,[1]SKU_Master!A:A)),"MATCH","NOT FOUND")</f>
        <v>MATCH</v>
      </c>
      <c r="O121" s="2">
        <f>Table2[[#This Row],[GROSS_REVENUE]]-Table2[[#This Row],[DISCOUNT]]</f>
        <v>10442.98</v>
      </c>
      <c r="P121" s="3">
        <f>IFERROR((Table2[[#This Row],[NET_REVENUE]]-(Table2[[#This Row],[UNITS_SOLD]]*Table2[[#This Row],[UNIT_COGS]]))/Table2[[#This Row],[NET_REVENUE]],0)</f>
        <v>0.46107337177702146</v>
      </c>
      <c r="Q121" s="4">
        <f>IFERROR(Table2[[#This Row],[GROSS_REVENUE]]/Table2[[#This Row],[AD_SPEND]],0)</f>
        <v>20.374519846350832</v>
      </c>
      <c r="R121" s="2">
        <f>IFERROR((Table2[[#This Row],[NET_REVENUE]]-(Table2[[#This Row],[UNITS_SOLD]]*Table2[[#This Row],[UNIT_COGS]])-Table2[[#This Row],[AD_SPEND]]),0)</f>
        <v>4190.1799999999994</v>
      </c>
      <c r="S121" s="3">
        <f>IFERROR(Table2[[#This Row],[RETURNS_UNITS]]/Table2[[#This Row],[UNITS_SOLD]],0)</f>
        <v>3.7313432835820892E-2</v>
      </c>
      <c r="T121" s="2" t="str">
        <f>TRIM(CLEAN(Table2[[#This Row],[CHANNEL]]))</f>
        <v>Flipkart</v>
      </c>
      <c r="U121" s="1">
        <f t="shared" si="1"/>
        <v>45292</v>
      </c>
    </row>
    <row r="122" spans="1:21" x14ac:dyDescent="0.3">
      <c r="A122" s="1">
        <v>45627</v>
      </c>
      <c r="B122" s="2" t="s">
        <v>24</v>
      </c>
      <c r="C122" s="2" t="s">
        <v>28</v>
      </c>
      <c r="D122" s="2" t="s">
        <v>42</v>
      </c>
      <c r="E122" s="2" t="str">
        <f>TRIM(Table2[[#This Row],[SKU_CODE]])</f>
        <v>BEC-BW-002</v>
      </c>
      <c r="F122" s="2">
        <v>80</v>
      </c>
      <c r="G122" s="2">
        <v>14000</v>
      </c>
      <c r="H122" s="2">
        <v>1967.52</v>
      </c>
      <c r="I122" s="2">
        <v>625.83000000000004</v>
      </c>
      <c r="J122" s="2">
        <v>13</v>
      </c>
      <c r="K122" s="2" t="str">
        <f>_xlfn.XLOOKUP(E122,[1]SKU_Master!A:A,[1]SKU_Master!C:C,"NOT FOUND")</f>
        <v>Bake &amp; Wrap</v>
      </c>
      <c r="L122" s="2">
        <f>_xlfn.XLOOKUP(Table2[[#This Row],[SKU_CODE_CLEAN]],[1]SKU_Master!A:A,[1]SKU_Master!E:E,"Not Found")</f>
        <v>175</v>
      </c>
      <c r="M122" s="2">
        <f>_xlfn.XLOOKUP(E122,[1]SKU_Master!A:A,[1]SKU_Master!F:F,"NOT FOUND")</f>
        <v>92</v>
      </c>
      <c r="N122" s="2" t="str">
        <f>IF(ISNUMBER(_xlfn.XMATCH(E122,[1]SKU_Master!A:A)),"MATCH","NOT FOUND")</f>
        <v>MATCH</v>
      </c>
      <c r="O122" s="2">
        <f>Table2[[#This Row],[GROSS_REVENUE]]-Table2[[#This Row],[DISCOUNT]]</f>
        <v>12032.48</v>
      </c>
      <c r="P122" s="3">
        <f>IFERROR((Table2[[#This Row],[NET_REVENUE]]-(Table2[[#This Row],[UNITS_SOLD]]*Table2[[#This Row],[UNIT_COGS]]))/Table2[[#This Row],[NET_REVENUE]],0)</f>
        <v>0.38832227437735195</v>
      </c>
      <c r="Q122" s="4">
        <f>IFERROR(Table2[[#This Row],[GROSS_REVENUE]]/Table2[[#This Row],[AD_SPEND]],0)</f>
        <v>22.370292251889488</v>
      </c>
      <c r="R122" s="2">
        <f>IFERROR((Table2[[#This Row],[NET_REVENUE]]-(Table2[[#This Row],[UNITS_SOLD]]*Table2[[#This Row],[UNIT_COGS]])-Table2[[#This Row],[AD_SPEND]]),0)</f>
        <v>4046.6499999999996</v>
      </c>
      <c r="S122" s="3">
        <f>IFERROR(Table2[[#This Row],[RETURNS_UNITS]]/Table2[[#This Row],[UNITS_SOLD]],0)</f>
        <v>0.16250000000000001</v>
      </c>
      <c r="T122" s="2" t="str">
        <f>TRIM(CLEAN(Table2[[#This Row],[CHANNEL]]))</f>
        <v>D2C</v>
      </c>
      <c r="U122" s="1">
        <f t="shared" si="1"/>
        <v>45627</v>
      </c>
    </row>
    <row r="123" spans="1:21" x14ac:dyDescent="0.3">
      <c r="A123" s="1">
        <v>45597</v>
      </c>
      <c r="B123" s="2" t="s">
        <v>24</v>
      </c>
      <c r="C123" s="2" t="s">
        <v>22</v>
      </c>
      <c r="D123" s="2" t="s">
        <v>23</v>
      </c>
      <c r="E123" s="2" t="str">
        <f>TRIM(Table2[[#This Row],[SKU_CODE]])</f>
        <v>BEC-OTH-001</v>
      </c>
      <c r="F123" s="2">
        <v>65</v>
      </c>
      <c r="G123" s="2">
        <v>9685</v>
      </c>
      <c r="H123" s="2">
        <v>1171.2</v>
      </c>
      <c r="I123" s="2">
        <v>634.73</v>
      </c>
      <c r="J123" s="2">
        <v>9</v>
      </c>
      <c r="K123" s="2" t="str">
        <f>_xlfn.XLOOKUP(E123,[1]SKU_Master!A:A,[1]SKU_Master!C:C,"NOT FOUND")</f>
        <v>Others</v>
      </c>
      <c r="L123" s="2">
        <f>_xlfn.XLOOKUP(Table2[[#This Row],[SKU_CODE_CLEAN]],[1]SKU_Master!A:A,[1]SKU_Master!E:E,"Not Found")</f>
        <v>149</v>
      </c>
      <c r="M123" s="2">
        <f>_xlfn.XLOOKUP(E123,[1]SKU_Master!A:A,[1]SKU_Master!F:F,"NOT FOUND")</f>
        <v>72</v>
      </c>
      <c r="N123" s="2" t="str">
        <f>IF(ISNUMBER(_xlfn.XMATCH(E123,[1]SKU_Master!A:A)),"MATCH","NOT FOUND")</f>
        <v>MATCH</v>
      </c>
      <c r="O123" s="2">
        <f>Table2[[#This Row],[GROSS_REVENUE]]-Table2[[#This Row],[DISCOUNT]]</f>
        <v>8513.7999999999993</v>
      </c>
      <c r="P123" s="3">
        <f>IFERROR((Table2[[#This Row],[NET_REVENUE]]-(Table2[[#This Row],[UNITS_SOLD]]*Table2[[#This Row],[UNIT_COGS]]))/Table2[[#This Row],[NET_REVENUE]],0)</f>
        <v>0.45030421198524745</v>
      </c>
      <c r="Q123" s="4">
        <f>IFERROR(Table2[[#This Row],[GROSS_REVENUE]]/Table2[[#This Row],[AD_SPEND]],0)</f>
        <v>15.258456351519543</v>
      </c>
      <c r="R123" s="2">
        <f>IFERROR((Table2[[#This Row],[NET_REVENUE]]-(Table2[[#This Row],[UNITS_SOLD]]*Table2[[#This Row],[UNIT_COGS]])-Table2[[#This Row],[AD_SPEND]]),0)</f>
        <v>3199.0699999999993</v>
      </c>
      <c r="S123" s="3">
        <f>IFERROR(Table2[[#This Row],[RETURNS_UNITS]]/Table2[[#This Row],[UNITS_SOLD]],0)</f>
        <v>0.13846153846153847</v>
      </c>
      <c r="T123" s="2" t="str">
        <f>TRIM(CLEAN(Table2[[#This Row],[CHANNEL]]))</f>
        <v>D2C</v>
      </c>
      <c r="U123" s="1">
        <f t="shared" si="1"/>
        <v>45597</v>
      </c>
    </row>
    <row r="124" spans="1:21" x14ac:dyDescent="0.3">
      <c r="A124" s="1">
        <v>45413</v>
      </c>
      <c r="B124" s="2" t="s">
        <v>33</v>
      </c>
      <c r="C124" s="2" t="s">
        <v>28</v>
      </c>
      <c r="D124" s="2" t="s">
        <v>32</v>
      </c>
      <c r="E124" s="2" t="str">
        <f>TRIM(Table2[[#This Row],[SKU_CODE]])</f>
        <v>BEC-BW-001</v>
      </c>
      <c r="F124" s="2">
        <v>74</v>
      </c>
      <c r="G124" s="2">
        <v>16280</v>
      </c>
      <c r="H124" s="2">
        <v>3539.44</v>
      </c>
      <c r="I124" s="2">
        <v>638.95000000000005</v>
      </c>
      <c r="J124" s="2">
        <v>1</v>
      </c>
      <c r="K124" s="2" t="str">
        <f>_xlfn.XLOOKUP(E124,[1]SKU_Master!A:A,[1]SKU_Master!C:C,"NOT FOUND")</f>
        <v>Bake &amp; Wrap</v>
      </c>
      <c r="L124" s="2">
        <f>_xlfn.XLOOKUP(Table2[[#This Row],[SKU_CODE_CLEAN]],[1]SKU_Master!A:A,[1]SKU_Master!E:E,"Not Found")</f>
        <v>220</v>
      </c>
      <c r="M124" s="2">
        <f>_xlfn.XLOOKUP(E124,[1]SKU_Master!A:A,[1]SKU_Master!F:F,"NOT FOUND")</f>
        <v>118</v>
      </c>
      <c r="N124" s="2" t="str">
        <f>IF(ISNUMBER(_xlfn.XMATCH(E124,[1]SKU_Master!A:A)),"MATCH","NOT FOUND")</f>
        <v>MATCH</v>
      </c>
      <c r="O124" s="2">
        <f>Table2[[#This Row],[GROSS_REVENUE]]-Table2[[#This Row],[DISCOUNT]]</f>
        <v>12740.56</v>
      </c>
      <c r="P124" s="3">
        <f>IFERROR((Table2[[#This Row],[NET_REVENUE]]-(Table2[[#This Row],[UNITS_SOLD]]*Table2[[#This Row],[UNIT_COGS]]))/Table2[[#This Row],[NET_REVENUE]],0)</f>
        <v>0.31462981219035896</v>
      </c>
      <c r="Q124" s="4">
        <f>IFERROR(Table2[[#This Row],[GROSS_REVENUE]]/Table2[[#This Row],[AD_SPEND]],0)</f>
        <v>25.479301979810625</v>
      </c>
      <c r="R124" s="2">
        <f>IFERROR((Table2[[#This Row],[NET_REVENUE]]-(Table2[[#This Row],[UNITS_SOLD]]*Table2[[#This Row],[UNIT_COGS]])-Table2[[#This Row],[AD_SPEND]]),0)</f>
        <v>3369.6099999999997</v>
      </c>
      <c r="S124" s="3">
        <f>IFERROR(Table2[[#This Row],[RETURNS_UNITS]]/Table2[[#This Row],[UNITS_SOLD]],0)</f>
        <v>1.3513513513513514E-2</v>
      </c>
      <c r="T124" s="2" t="str">
        <f>TRIM(CLEAN(Table2[[#This Row],[CHANNEL]]))</f>
        <v>Swiggy Instamart</v>
      </c>
      <c r="U124" s="1">
        <f t="shared" si="1"/>
        <v>45413</v>
      </c>
    </row>
    <row r="125" spans="1:21" x14ac:dyDescent="0.3">
      <c r="A125" s="1">
        <v>45658</v>
      </c>
      <c r="B125" s="2" t="s">
        <v>33</v>
      </c>
      <c r="C125" s="2" t="s">
        <v>22</v>
      </c>
      <c r="D125" s="2" t="s">
        <v>48</v>
      </c>
      <c r="E125" s="2" t="str">
        <f>TRIM(Table2[[#This Row],[SKU_CODE]])</f>
        <v>BEC-CMB-001</v>
      </c>
      <c r="F125" s="2">
        <v>21</v>
      </c>
      <c r="G125" s="2">
        <v>14679</v>
      </c>
      <c r="H125" s="2">
        <v>2783.92</v>
      </c>
      <c r="I125" s="2">
        <v>639.42999999999995</v>
      </c>
      <c r="J125" s="2">
        <v>0</v>
      </c>
      <c r="K125" s="2" t="str">
        <f>_xlfn.XLOOKUP(E125,[1]SKU_Master!A:A,[1]SKU_Master!C:C,"NOT FOUND")</f>
        <v>Others</v>
      </c>
      <c r="L125" s="2">
        <f>_xlfn.XLOOKUP(Table2[[#This Row],[SKU_CODE_CLEAN]],[1]SKU_Master!A:A,[1]SKU_Master!E:E,"Not Found")</f>
        <v>699</v>
      </c>
      <c r="M125" s="2">
        <f>_xlfn.XLOOKUP(E125,[1]SKU_Master!A:A,[1]SKU_Master!F:F,"NOT FOUND")</f>
        <v>330</v>
      </c>
      <c r="N125" s="2" t="str">
        <f>IF(ISNUMBER(_xlfn.XMATCH(E125,[1]SKU_Master!A:A)),"MATCH","NOT FOUND")</f>
        <v>MATCH</v>
      </c>
      <c r="O125" s="2">
        <f>Table2[[#This Row],[GROSS_REVENUE]]-Table2[[#This Row],[DISCOUNT]]</f>
        <v>11895.08</v>
      </c>
      <c r="P125" s="3">
        <f>IFERROR((Table2[[#This Row],[NET_REVENUE]]-(Table2[[#This Row],[UNITS_SOLD]]*Table2[[#This Row],[UNIT_COGS]]))/Table2[[#This Row],[NET_REVENUE]],0)</f>
        <v>0.41740618810466174</v>
      </c>
      <c r="Q125" s="4">
        <f>IFERROR(Table2[[#This Row],[GROSS_REVENUE]]/Table2[[#This Row],[AD_SPEND]],0)</f>
        <v>22.956383028634878</v>
      </c>
      <c r="R125" s="2">
        <f>IFERROR((Table2[[#This Row],[NET_REVENUE]]-(Table2[[#This Row],[UNITS_SOLD]]*Table2[[#This Row],[UNIT_COGS]])-Table2[[#This Row],[AD_SPEND]]),0)</f>
        <v>4325.6499999999996</v>
      </c>
      <c r="S125" s="3">
        <f>IFERROR(Table2[[#This Row],[RETURNS_UNITS]]/Table2[[#This Row],[UNITS_SOLD]],0)</f>
        <v>0</v>
      </c>
      <c r="T125" s="2" t="str">
        <f>TRIM(CLEAN(Table2[[#This Row],[CHANNEL]]))</f>
        <v>Swiggy Instamart</v>
      </c>
      <c r="U125" s="1">
        <f t="shared" si="1"/>
        <v>45658</v>
      </c>
    </row>
    <row r="126" spans="1:21" x14ac:dyDescent="0.3">
      <c r="A126" s="1">
        <v>45383</v>
      </c>
      <c r="B126" s="2" t="s">
        <v>21</v>
      </c>
      <c r="C126" s="2" t="s">
        <v>28</v>
      </c>
      <c r="D126" s="2" t="s">
        <v>35</v>
      </c>
      <c r="E126" s="2" t="str">
        <f>TRIM(Table2[[#This Row],[SKU_CODE]])</f>
        <v>BEC-CMB-001</v>
      </c>
      <c r="F126" s="2">
        <v>210</v>
      </c>
      <c r="G126" s="2">
        <v>14679</v>
      </c>
      <c r="H126" s="2">
        <v>2182.85</v>
      </c>
      <c r="I126" s="2">
        <v>639.91</v>
      </c>
      <c r="J126" s="2">
        <v>0</v>
      </c>
      <c r="K126" s="2" t="str">
        <f>_xlfn.XLOOKUP(E126,[1]SKU_Master!A:A,[1]SKU_Master!C:C,"NOT FOUND")</f>
        <v>Others</v>
      </c>
      <c r="L126" s="2">
        <f>_xlfn.XLOOKUP(Table2[[#This Row],[SKU_CODE_CLEAN]],[1]SKU_Master!A:A,[1]SKU_Master!E:E,"Not Found")</f>
        <v>699</v>
      </c>
      <c r="M126" s="2">
        <f>_xlfn.XLOOKUP(E126,[1]SKU_Master!A:A,[1]SKU_Master!F:F,"NOT FOUND")</f>
        <v>330</v>
      </c>
      <c r="N126" s="2" t="str">
        <f>IF(ISNUMBER(_xlfn.XMATCH(E126,[1]SKU_Master!A:A)),"MATCH","NOT FOUND")</f>
        <v>MATCH</v>
      </c>
      <c r="O126" s="2">
        <f>Table2[[#This Row],[GROSS_REVENUE]]-Table2[[#This Row],[DISCOUNT]]</f>
        <v>12496.15</v>
      </c>
      <c r="P126" s="3">
        <f>IFERROR((Table2[[#This Row],[NET_REVENUE]]-(Table2[[#This Row],[UNITS_SOLD]]*Table2[[#This Row],[UNIT_COGS]]))/Table2[[#This Row],[NET_REVENUE]],0)</f>
        <v>-4.545708078088051</v>
      </c>
      <c r="Q126" s="4">
        <f>IFERROR(Table2[[#This Row],[GROSS_REVENUE]]/Table2[[#This Row],[AD_SPEND]],0)</f>
        <v>22.939163319841853</v>
      </c>
      <c r="R126" s="2">
        <f>IFERROR((Table2[[#This Row],[NET_REVENUE]]-(Table2[[#This Row],[UNITS_SOLD]]*Table2[[#This Row],[UNIT_COGS]])-Table2[[#This Row],[AD_SPEND]]),0)</f>
        <v>-57443.76</v>
      </c>
      <c r="S126" s="3">
        <f>IFERROR(Table2[[#This Row],[RETURNS_UNITS]]/Table2[[#This Row],[UNITS_SOLD]],0)</f>
        <v>0</v>
      </c>
      <c r="T126" s="2" t="str">
        <f>TRIM(CLEAN(Table2[[#This Row],[CHANNEL]]))</f>
        <v>Flipkart</v>
      </c>
      <c r="U126" s="1">
        <f t="shared" si="1"/>
        <v>45383</v>
      </c>
    </row>
    <row r="127" spans="1:21" x14ac:dyDescent="0.3">
      <c r="A127" s="1">
        <v>45566</v>
      </c>
      <c r="B127" s="2" t="s">
        <v>24</v>
      </c>
      <c r="C127" s="2" t="s">
        <v>28</v>
      </c>
      <c r="D127" s="2" t="s">
        <v>35</v>
      </c>
      <c r="E127" s="2" t="str">
        <f>TRIM(Table2[[#This Row],[SKU_CODE]])</f>
        <v>BEC-CMB-001</v>
      </c>
      <c r="F127" s="2">
        <v>18</v>
      </c>
      <c r="G127" s="2">
        <v>12582</v>
      </c>
      <c r="H127" s="2">
        <v>582.58000000000004</v>
      </c>
      <c r="I127" s="2">
        <v>645.80999999999995</v>
      </c>
      <c r="J127" s="2">
        <v>2</v>
      </c>
      <c r="K127" s="2" t="str">
        <f>_xlfn.XLOOKUP(E127,[1]SKU_Master!A:A,[1]SKU_Master!C:C,"NOT FOUND")</f>
        <v>Others</v>
      </c>
      <c r="L127" s="2">
        <f>_xlfn.XLOOKUP(Table2[[#This Row],[SKU_CODE_CLEAN]],[1]SKU_Master!A:A,[1]SKU_Master!E:E,"Not Found")</f>
        <v>699</v>
      </c>
      <c r="M127" s="2">
        <f>_xlfn.XLOOKUP(E127,[1]SKU_Master!A:A,[1]SKU_Master!F:F,"NOT FOUND")</f>
        <v>330</v>
      </c>
      <c r="N127" s="2" t="str">
        <f>IF(ISNUMBER(_xlfn.XMATCH(E127,[1]SKU_Master!A:A)),"MATCH","NOT FOUND")</f>
        <v>MATCH</v>
      </c>
      <c r="O127" s="2">
        <f>Table2[[#This Row],[GROSS_REVENUE]]-Table2[[#This Row],[DISCOUNT]]</f>
        <v>11999.42</v>
      </c>
      <c r="P127" s="3">
        <f>IFERROR((Table2[[#This Row],[NET_REVENUE]]-(Table2[[#This Row],[UNITS_SOLD]]*Table2[[#This Row],[UNIT_COGS]]))/Table2[[#This Row],[NET_REVENUE]],0)</f>
        <v>0.50497607384356913</v>
      </c>
      <c r="Q127" s="4">
        <f>IFERROR(Table2[[#This Row],[GROSS_REVENUE]]/Table2[[#This Row],[AD_SPEND]],0)</f>
        <v>19.482510335857299</v>
      </c>
      <c r="R127" s="2">
        <f>IFERROR((Table2[[#This Row],[NET_REVENUE]]-(Table2[[#This Row],[UNITS_SOLD]]*Table2[[#This Row],[UNIT_COGS]])-Table2[[#This Row],[AD_SPEND]]),0)</f>
        <v>5413.6100000000006</v>
      </c>
      <c r="S127" s="3">
        <f>IFERROR(Table2[[#This Row],[RETURNS_UNITS]]/Table2[[#This Row],[UNITS_SOLD]],0)</f>
        <v>0.1111111111111111</v>
      </c>
      <c r="T127" s="2" t="str">
        <f>TRIM(CLEAN(Table2[[#This Row],[CHANNEL]]))</f>
        <v>D2C</v>
      </c>
      <c r="U127" s="1">
        <f t="shared" si="1"/>
        <v>45566</v>
      </c>
    </row>
    <row r="128" spans="1:21" x14ac:dyDescent="0.3">
      <c r="A128" s="1">
        <v>45444</v>
      </c>
      <c r="B128" s="2" t="s">
        <v>24</v>
      </c>
      <c r="C128" s="2" t="s">
        <v>28</v>
      </c>
      <c r="D128" s="2" t="s">
        <v>49</v>
      </c>
      <c r="E128" s="2" t="str">
        <f>TRIM(Table2[[#This Row],[SKU_CODE]])</f>
        <v>BEC-OTH-001</v>
      </c>
      <c r="F128" s="2">
        <v>52</v>
      </c>
      <c r="G128" s="2">
        <v>7748</v>
      </c>
      <c r="H128" s="2">
        <v>1080</v>
      </c>
      <c r="I128" s="2">
        <v>646.04</v>
      </c>
      <c r="J128" s="2">
        <v>6</v>
      </c>
      <c r="K128" s="2" t="str">
        <f>_xlfn.XLOOKUP(E128,[1]SKU_Master!A:A,[1]SKU_Master!C:C,"NOT FOUND")</f>
        <v>Others</v>
      </c>
      <c r="L128" s="2">
        <f>_xlfn.XLOOKUP(Table2[[#This Row],[SKU_CODE_CLEAN]],[1]SKU_Master!A:A,[1]SKU_Master!E:E,"Not Found")</f>
        <v>149</v>
      </c>
      <c r="M128" s="2">
        <f>_xlfn.XLOOKUP(E128,[1]SKU_Master!A:A,[1]SKU_Master!F:F,"NOT FOUND")</f>
        <v>72</v>
      </c>
      <c r="N128" s="2" t="str">
        <f>IF(ISNUMBER(_xlfn.XMATCH(E128,[1]SKU_Master!A:A)),"MATCH","NOT FOUND")</f>
        <v>MATCH</v>
      </c>
      <c r="O128" s="2">
        <f>Table2[[#This Row],[GROSS_REVENUE]]-Table2[[#This Row],[DISCOUNT]]</f>
        <v>6668</v>
      </c>
      <c r="P128" s="3">
        <f>IFERROR((Table2[[#This Row],[NET_REVENUE]]-(Table2[[#This Row],[UNITS_SOLD]]*Table2[[#This Row],[UNIT_COGS]]))/Table2[[#This Row],[NET_REVENUE]],0)</f>
        <v>0.43851229754049192</v>
      </c>
      <c r="Q128" s="4">
        <f>IFERROR(Table2[[#This Row],[GROSS_REVENUE]]/Table2[[#This Row],[AD_SPEND]],0)</f>
        <v>11.993065444864095</v>
      </c>
      <c r="R128" s="2">
        <f>IFERROR((Table2[[#This Row],[NET_REVENUE]]-(Table2[[#This Row],[UNITS_SOLD]]*Table2[[#This Row],[UNIT_COGS]])-Table2[[#This Row],[AD_SPEND]]),0)</f>
        <v>2277.96</v>
      </c>
      <c r="S128" s="3">
        <f>IFERROR(Table2[[#This Row],[RETURNS_UNITS]]/Table2[[#This Row],[UNITS_SOLD]],0)</f>
        <v>0.11538461538461539</v>
      </c>
      <c r="T128" s="2" t="str">
        <f>TRIM(CLEAN(Table2[[#This Row],[CHANNEL]]))</f>
        <v>D2C</v>
      </c>
      <c r="U128" s="1">
        <f t="shared" si="1"/>
        <v>45444</v>
      </c>
    </row>
    <row r="129" spans="1:21" x14ac:dyDescent="0.3">
      <c r="A129" s="1">
        <v>45474</v>
      </c>
      <c r="B129" s="2" t="s">
        <v>21</v>
      </c>
      <c r="C129" s="2" t="s">
        <v>28</v>
      </c>
      <c r="D129" s="2" t="s">
        <v>42</v>
      </c>
      <c r="E129" s="2" t="str">
        <f>TRIM(Table2[[#This Row],[SKU_CODE]])</f>
        <v>BEC-BW-002</v>
      </c>
      <c r="F129" s="2">
        <v>51</v>
      </c>
      <c r="G129" s="2">
        <v>8925</v>
      </c>
      <c r="H129" s="2">
        <v>645.48</v>
      </c>
      <c r="I129" s="2">
        <v>649.51</v>
      </c>
      <c r="J129" s="2">
        <v>1</v>
      </c>
      <c r="K129" s="2" t="str">
        <f>_xlfn.XLOOKUP(E129,[1]SKU_Master!A:A,[1]SKU_Master!C:C,"NOT FOUND")</f>
        <v>Bake &amp; Wrap</v>
      </c>
      <c r="L129" s="2">
        <f>_xlfn.XLOOKUP(Table2[[#This Row],[SKU_CODE_CLEAN]],[1]SKU_Master!A:A,[1]SKU_Master!E:E,"Not Found")</f>
        <v>175</v>
      </c>
      <c r="M129" s="2">
        <f>_xlfn.XLOOKUP(E129,[1]SKU_Master!A:A,[1]SKU_Master!F:F,"NOT FOUND")</f>
        <v>92</v>
      </c>
      <c r="N129" s="2" t="str">
        <f>IF(ISNUMBER(_xlfn.XMATCH(E129,[1]SKU_Master!A:A)),"MATCH","NOT FOUND")</f>
        <v>MATCH</v>
      </c>
      <c r="O129" s="2">
        <f>Table2[[#This Row],[GROSS_REVENUE]]-Table2[[#This Row],[DISCOUNT]]</f>
        <v>8279.52</v>
      </c>
      <c r="P129" s="3">
        <f>IFERROR((Table2[[#This Row],[NET_REVENUE]]-(Table2[[#This Row],[UNITS_SOLD]]*Table2[[#This Row],[UNIT_COGS]]))/Table2[[#This Row],[NET_REVENUE]],0)</f>
        <v>0.43330048118731523</v>
      </c>
      <c r="Q129" s="4">
        <f>IFERROR(Table2[[#This Row],[GROSS_REVENUE]]/Table2[[#This Row],[AD_SPEND]],0)</f>
        <v>13.741127927206664</v>
      </c>
      <c r="R129" s="2">
        <f>IFERROR((Table2[[#This Row],[NET_REVENUE]]-(Table2[[#This Row],[UNITS_SOLD]]*Table2[[#This Row],[UNIT_COGS]])-Table2[[#This Row],[AD_SPEND]]),0)</f>
        <v>2938.01</v>
      </c>
      <c r="S129" s="3">
        <f>IFERROR(Table2[[#This Row],[RETURNS_UNITS]]/Table2[[#This Row],[UNITS_SOLD]],0)</f>
        <v>1.9607843137254902E-2</v>
      </c>
      <c r="T129" s="2" t="str">
        <f>TRIM(CLEAN(Table2[[#This Row],[CHANNEL]]))</f>
        <v>Flipkart</v>
      </c>
      <c r="U129" s="1">
        <f t="shared" si="1"/>
        <v>45474</v>
      </c>
    </row>
    <row r="130" spans="1:21" x14ac:dyDescent="0.3">
      <c r="A130" s="1">
        <v>45658</v>
      </c>
      <c r="B130" s="2" t="s">
        <v>21</v>
      </c>
      <c r="C130" s="2" t="s">
        <v>28</v>
      </c>
      <c r="D130" s="2" t="s">
        <v>23</v>
      </c>
      <c r="E130" s="2" t="str">
        <f>TRIM(Table2[[#This Row],[SKU_CODE]])</f>
        <v>BEC-OTH-001</v>
      </c>
      <c r="F130" s="2">
        <v>63</v>
      </c>
      <c r="G130" s="2">
        <v>9387</v>
      </c>
      <c r="H130" s="2">
        <v>2569.92</v>
      </c>
      <c r="I130" s="2">
        <v>653.82000000000005</v>
      </c>
      <c r="J130" s="2">
        <v>1</v>
      </c>
      <c r="K130" s="2" t="str">
        <f>_xlfn.XLOOKUP(E130,[1]SKU_Master!A:A,[1]SKU_Master!C:C,"NOT FOUND")</f>
        <v>Others</v>
      </c>
      <c r="L130" s="2">
        <f>_xlfn.XLOOKUP(Table2[[#This Row],[SKU_CODE_CLEAN]],[1]SKU_Master!A:A,[1]SKU_Master!E:E,"Not Found")</f>
        <v>149</v>
      </c>
      <c r="M130" s="2">
        <f>_xlfn.XLOOKUP(E130,[1]SKU_Master!A:A,[1]SKU_Master!F:F,"NOT FOUND")</f>
        <v>72</v>
      </c>
      <c r="N130" s="2" t="str">
        <f>IF(ISNUMBER(_xlfn.XMATCH(E130,[1]SKU_Master!A:A)),"MATCH","NOT FOUND")</f>
        <v>MATCH</v>
      </c>
      <c r="O130" s="2">
        <f>Table2[[#This Row],[GROSS_REVENUE]]-Table2[[#This Row],[DISCOUNT]]</f>
        <v>6817.08</v>
      </c>
      <c r="P130" s="3">
        <f>IFERROR((Table2[[#This Row],[NET_REVENUE]]-(Table2[[#This Row],[UNITS_SOLD]]*Table2[[#This Row],[UNIT_COGS]]))/Table2[[#This Row],[NET_REVENUE]],0)</f>
        <v>0.33461247337569749</v>
      </c>
      <c r="Q130" s="4">
        <f>IFERROR(Table2[[#This Row],[GROSS_REVENUE]]/Table2[[#This Row],[AD_SPEND]],0)</f>
        <v>14.357162521794988</v>
      </c>
      <c r="R130" s="2">
        <f>IFERROR((Table2[[#This Row],[NET_REVENUE]]-(Table2[[#This Row],[UNITS_SOLD]]*Table2[[#This Row],[UNIT_COGS]])-Table2[[#This Row],[AD_SPEND]]),0)</f>
        <v>1627.2599999999998</v>
      </c>
      <c r="S130" s="3">
        <f>IFERROR(Table2[[#This Row],[RETURNS_UNITS]]/Table2[[#This Row],[UNITS_SOLD]],0)</f>
        <v>1.5873015873015872E-2</v>
      </c>
      <c r="T130" s="2" t="str">
        <f>TRIM(CLEAN(Table2[[#This Row],[CHANNEL]]))</f>
        <v>Flipkart</v>
      </c>
      <c r="U130" s="1">
        <f t="shared" si="1"/>
        <v>45658</v>
      </c>
    </row>
    <row r="131" spans="1:21" x14ac:dyDescent="0.3">
      <c r="A131" s="1">
        <v>45809</v>
      </c>
      <c r="B131" s="2" t="s">
        <v>24</v>
      </c>
      <c r="C131" s="2" t="s">
        <v>28</v>
      </c>
      <c r="D131" s="2" t="s">
        <v>32</v>
      </c>
      <c r="E131" s="2" t="str">
        <f>TRIM(Table2[[#This Row],[SKU_CODE]])</f>
        <v>BEC-BW-001</v>
      </c>
      <c r="F131" s="2">
        <v>53</v>
      </c>
      <c r="G131" s="2">
        <v>11660</v>
      </c>
      <c r="H131" s="2">
        <v>1727.36</v>
      </c>
      <c r="I131" s="2">
        <v>656.26</v>
      </c>
      <c r="J131" s="2">
        <v>5</v>
      </c>
      <c r="K131" s="2" t="str">
        <f>_xlfn.XLOOKUP(E131,[1]SKU_Master!A:A,[1]SKU_Master!C:C,"NOT FOUND")</f>
        <v>Bake &amp; Wrap</v>
      </c>
      <c r="L131" s="2">
        <f>_xlfn.XLOOKUP(Table2[[#This Row],[SKU_CODE_CLEAN]],[1]SKU_Master!A:A,[1]SKU_Master!E:E,"Not Found")</f>
        <v>220</v>
      </c>
      <c r="M131" s="2">
        <f>_xlfn.XLOOKUP(E131,[1]SKU_Master!A:A,[1]SKU_Master!F:F,"NOT FOUND")</f>
        <v>118</v>
      </c>
      <c r="N131" s="2" t="str">
        <f>IF(ISNUMBER(_xlfn.XMATCH(E131,[1]SKU_Master!A:A)),"MATCH","NOT FOUND")</f>
        <v>MATCH</v>
      </c>
      <c r="O131" s="2">
        <f>Table2[[#This Row],[GROSS_REVENUE]]-Table2[[#This Row],[DISCOUNT]]</f>
        <v>9932.64</v>
      </c>
      <c r="P131" s="3">
        <f>IFERROR((Table2[[#This Row],[NET_REVENUE]]-(Table2[[#This Row],[UNITS_SOLD]]*Table2[[#This Row],[UNIT_COGS]]))/Table2[[#This Row],[NET_REVENUE]],0)</f>
        <v>0.37035873644871853</v>
      </c>
      <c r="Q131" s="4">
        <f>IFERROR(Table2[[#This Row],[GROSS_REVENUE]]/Table2[[#This Row],[AD_SPEND]],0)</f>
        <v>17.767348307073416</v>
      </c>
      <c r="R131" s="2">
        <f>IFERROR((Table2[[#This Row],[NET_REVENUE]]-(Table2[[#This Row],[UNITS_SOLD]]*Table2[[#This Row],[UNIT_COGS]])-Table2[[#This Row],[AD_SPEND]]),0)</f>
        <v>3022.3799999999992</v>
      </c>
      <c r="S131" s="3">
        <f>IFERROR(Table2[[#This Row],[RETURNS_UNITS]]/Table2[[#This Row],[UNITS_SOLD]],0)</f>
        <v>9.4339622641509441E-2</v>
      </c>
      <c r="T131" s="2" t="str">
        <f>TRIM(CLEAN(Table2[[#This Row],[CHANNEL]]))</f>
        <v>D2C</v>
      </c>
      <c r="U131" s="1">
        <f t="shared" ref="U131:U194" si="2">IF(AND(MONTH(A131)=1,DAY(A131)&gt;1),DATE(YEAR(A131),DAY(A131),1),A131)</f>
        <v>45809</v>
      </c>
    </row>
    <row r="132" spans="1:21" x14ac:dyDescent="0.3">
      <c r="A132" s="1">
        <v>45809</v>
      </c>
      <c r="B132" s="2" t="s">
        <v>33</v>
      </c>
      <c r="C132" s="2" t="s">
        <v>28</v>
      </c>
      <c r="D132" s="2" t="s">
        <v>32</v>
      </c>
      <c r="E132" s="2" t="str">
        <f>TRIM(Table2[[#This Row],[SKU_CODE]])</f>
        <v>BEC-BW-001</v>
      </c>
      <c r="F132" s="2">
        <v>76</v>
      </c>
      <c r="G132" s="2">
        <v>16720</v>
      </c>
      <c r="H132" s="2">
        <v>4845.71</v>
      </c>
      <c r="I132" s="2">
        <v>658.18</v>
      </c>
      <c r="J132" s="2">
        <v>2</v>
      </c>
      <c r="K132" s="2" t="str">
        <f>_xlfn.XLOOKUP(E132,[1]SKU_Master!A:A,[1]SKU_Master!C:C,"NOT FOUND")</f>
        <v>Bake &amp; Wrap</v>
      </c>
      <c r="L132" s="2">
        <f>_xlfn.XLOOKUP(Table2[[#This Row],[SKU_CODE_CLEAN]],[1]SKU_Master!A:A,[1]SKU_Master!E:E,"Not Found")</f>
        <v>220</v>
      </c>
      <c r="M132" s="2">
        <f>_xlfn.XLOOKUP(E132,[1]SKU_Master!A:A,[1]SKU_Master!F:F,"NOT FOUND")</f>
        <v>118</v>
      </c>
      <c r="N132" s="2" t="str">
        <f>IF(ISNUMBER(_xlfn.XMATCH(E132,[1]SKU_Master!A:A)),"MATCH","NOT FOUND")</f>
        <v>MATCH</v>
      </c>
      <c r="O132" s="2">
        <f>Table2[[#This Row],[GROSS_REVENUE]]-Table2[[#This Row],[DISCOUNT]]</f>
        <v>11874.29</v>
      </c>
      <c r="P132" s="3">
        <f>IFERROR((Table2[[#This Row],[NET_REVENUE]]-(Table2[[#This Row],[UNITS_SOLD]]*Table2[[#This Row],[UNIT_COGS]]))/Table2[[#This Row],[NET_REVENUE]],0)</f>
        <v>0.24475484428963759</v>
      </c>
      <c r="Q132" s="4">
        <f>IFERROR(Table2[[#This Row],[GROSS_REVENUE]]/Table2[[#This Row],[AD_SPEND]],0)</f>
        <v>25.403385092224013</v>
      </c>
      <c r="R132" s="2">
        <f>IFERROR((Table2[[#This Row],[NET_REVENUE]]-(Table2[[#This Row],[UNITS_SOLD]]*Table2[[#This Row],[UNIT_COGS]])-Table2[[#This Row],[AD_SPEND]]),0)</f>
        <v>2248.110000000001</v>
      </c>
      <c r="S132" s="3">
        <f>IFERROR(Table2[[#This Row],[RETURNS_UNITS]]/Table2[[#This Row],[UNITS_SOLD]],0)</f>
        <v>2.6315789473684209E-2</v>
      </c>
      <c r="T132" s="2" t="str">
        <f>TRIM(CLEAN(Table2[[#This Row],[CHANNEL]]))</f>
        <v>Swiggy Instamart</v>
      </c>
      <c r="U132" s="1">
        <f t="shared" si="2"/>
        <v>45809</v>
      </c>
    </row>
    <row r="133" spans="1:21" x14ac:dyDescent="0.3">
      <c r="A133" s="1">
        <v>45444</v>
      </c>
      <c r="B133" s="2" t="s">
        <v>33</v>
      </c>
      <c r="C133" s="2" t="s">
        <v>28</v>
      </c>
      <c r="D133" s="2" t="s">
        <v>35</v>
      </c>
      <c r="E133" s="2" t="str">
        <f>TRIM(Table2[[#This Row],[SKU_CODE]])</f>
        <v>BEC-CMB-001</v>
      </c>
      <c r="F133" s="2">
        <v>13</v>
      </c>
      <c r="G133" s="2">
        <v>9087</v>
      </c>
      <c r="H133" s="2">
        <v>1541.57</v>
      </c>
      <c r="I133" s="2">
        <v>658.3</v>
      </c>
      <c r="J133" s="2">
        <v>0</v>
      </c>
      <c r="K133" s="2" t="str">
        <f>_xlfn.XLOOKUP(E133,[1]SKU_Master!A:A,[1]SKU_Master!C:C,"NOT FOUND")</f>
        <v>Others</v>
      </c>
      <c r="L133" s="2">
        <f>_xlfn.XLOOKUP(Table2[[#This Row],[SKU_CODE_CLEAN]],[1]SKU_Master!A:A,[1]SKU_Master!E:E,"Not Found")</f>
        <v>699</v>
      </c>
      <c r="M133" s="2">
        <f>_xlfn.XLOOKUP(E133,[1]SKU_Master!A:A,[1]SKU_Master!F:F,"NOT FOUND")</f>
        <v>330</v>
      </c>
      <c r="N133" s="2" t="str">
        <f>IF(ISNUMBER(_xlfn.XMATCH(E133,[1]SKU_Master!A:A)),"MATCH","NOT FOUND")</f>
        <v>MATCH</v>
      </c>
      <c r="O133" s="2">
        <f>Table2[[#This Row],[GROSS_REVENUE]]-Table2[[#This Row],[DISCOUNT]]</f>
        <v>7545.43</v>
      </c>
      <c r="P133" s="3">
        <f>IFERROR((Table2[[#This Row],[NET_REVENUE]]-(Table2[[#This Row],[UNITS_SOLD]]*Table2[[#This Row],[UNIT_COGS]]))/Table2[[#This Row],[NET_REVENUE]],0)</f>
        <v>0.43144393361279609</v>
      </c>
      <c r="Q133" s="4">
        <f>IFERROR(Table2[[#This Row],[GROSS_REVENUE]]/Table2[[#This Row],[AD_SPEND]],0)</f>
        <v>13.80373689807079</v>
      </c>
      <c r="R133" s="2">
        <f>IFERROR((Table2[[#This Row],[NET_REVENUE]]-(Table2[[#This Row],[UNITS_SOLD]]*Table2[[#This Row],[UNIT_COGS]])-Table2[[#This Row],[AD_SPEND]]),0)</f>
        <v>2597.13</v>
      </c>
      <c r="S133" s="3">
        <f>IFERROR(Table2[[#This Row],[RETURNS_UNITS]]/Table2[[#This Row],[UNITS_SOLD]],0)</f>
        <v>0</v>
      </c>
      <c r="T133" s="2" t="str">
        <f>TRIM(CLEAN(Table2[[#This Row],[CHANNEL]]))</f>
        <v>Swiggy Instamart</v>
      </c>
      <c r="U133" s="1">
        <f t="shared" si="2"/>
        <v>45444</v>
      </c>
    </row>
    <row r="134" spans="1:21" x14ac:dyDescent="0.3">
      <c r="A134" s="1">
        <v>45474</v>
      </c>
      <c r="B134" s="2" t="s">
        <v>24</v>
      </c>
      <c r="C134" s="2" t="s">
        <v>25</v>
      </c>
      <c r="D134" s="2" t="s">
        <v>23</v>
      </c>
      <c r="E134" s="2" t="str">
        <f>TRIM(Table2[[#This Row],[SKU_CODE]])</f>
        <v>BEC-OTH-001</v>
      </c>
      <c r="F134" s="2">
        <v>77</v>
      </c>
      <c r="G134" s="2">
        <v>11473</v>
      </c>
      <c r="H134" s="2">
        <v>1631.21</v>
      </c>
      <c r="I134" s="2">
        <v>661.31</v>
      </c>
      <c r="J134" s="2">
        <v>8</v>
      </c>
      <c r="K134" s="2" t="str">
        <f>_xlfn.XLOOKUP(E134,[1]SKU_Master!A:A,[1]SKU_Master!C:C,"NOT FOUND")</f>
        <v>Others</v>
      </c>
      <c r="L134" s="2">
        <f>_xlfn.XLOOKUP(Table2[[#This Row],[SKU_CODE_CLEAN]],[1]SKU_Master!A:A,[1]SKU_Master!E:E,"Not Found")</f>
        <v>149</v>
      </c>
      <c r="M134" s="2">
        <f>_xlfn.XLOOKUP(E134,[1]SKU_Master!A:A,[1]SKU_Master!F:F,"NOT FOUND")</f>
        <v>72</v>
      </c>
      <c r="N134" s="2" t="str">
        <f>IF(ISNUMBER(_xlfn.XMATCH(E134,[1]SKU_Master!A:A)),"MATCH","NOT FOUND")</f>
        <v>MATCH</v>
      </c>
      <c r="O134" s="2">
        <f>Table2[[#This Row],[GROSS_REVENUE]]-Table2[[#This Row],[DISCOUNT]]</f>
        <v>9841.7900000000009</v>
      </c>
      <c r="P134" s="3">
        <f>IFERROR((Table2[[#This Row],[NET_REVENUE]]-(Table2[[#This Row],[UNITS_SOLD]]*Table2[[#This Row],[UNIT_COGS]]))/Table2[[#This Row],[NET_REVENUE]],0)</f>
        <v>0.43668783828957947</v>
      </c>
      <c r="Q134" s="4">
        <f>IFERROR(Table2[[#This Row],[GROSS_REVENUE]]/Table2[[#This Row],[AD_SPEND]],0)</f>
        <v>17.348898398633018</v>
      </c>
      <c r="R134" s="2">
        <f>IFERROR((Table2[[#This Row],[NET_REVENUE]]-(Table2[[#This Row],[UNITS_SOLD]]*Table2[[#This Row],[UNIT_COGS]])-Table2[[#This Row],[AD_SPEND]]),0)</f>
        <v>3636.4800000000009</v>
      </c>
      <c r="S134" s="3">
        <f>IFERROR(Table2[[#This Row],[RETURNS_UNITS]]/Table2[[#This Row],[UNITS_SOLD]],0)</f>
        <v>0.1038961038961039</v>
      </c>
      <c r="T134" s="2" t="str">
        <f>TRIM(CLEAN(Table2[[#This Row],[CHANNEL]]))</f>
        <v>D2C</v>
      </c>
      <c r="U134" s="1">
        <f t="shared" si="2"/>
        <v>45474</v>
      </c>
    </row>
    <row r="135" spans="1:21" x14ac:dyDescent="0.3">
      <c r="A135" s="1">
        <v>45536</v>
      </c>
      <c r="B135" s="2" t="s">
        <v>33</v>
      </c>
      <c r="C135" s="2" t="s">
        <v>28</v>
      </c>
      <c r="D135" s="2" t="s">
        <v>31</v>
      </c>
      <c r="E135" s="2" t="str">
        <f>TRIM(Table2[[#This Row],[SKU_CODE]])</f>
        <v>BEC-GB-002</v>
      </c>
      <c r="F135" s="2">
        <v>86</v>
      </c>
      <c r="G135" s="2">
        <v>15394</v>
      </c>
      <c r="H135" s="2">
        <v>2297.56</v>
      </c>
      <c r="I135" s="2">
        <v>661.38</v>
      </c>
      <c r="J135" s="2">
        <v>1</v>
      </c>
      <c r="K135" s="2" t="str">
        <f>_xlfn.XLOOKUP(E135,[1]SKU_Master!A:A,[1]SKU_Master!C:C,"NOT FOUND")</f>
        <v>Garbage Bags</v>
      </c>
      <c r="L135" s="2">
        <f>_xlfn.XLOOKUP(Table2[[#This Row],[SKU_CODE_CLEAN]],[1]SKU_Master!A:A,[1]SKU_Master!E:E,"Not Found")</f>
        <v>179</v>
      </c>
      <c r="M135" s="2">
        <f>_xlfn.XLOOKUP(E135,[1]SKU_Master!A:A,[1]SKU_Master!F:F,"NOT FOUND")</f>
        <v>86</v>
      </c>
      <c r="N135" s="2" t="str">
        <f>IF(ISNUMBER(_xlfn.XMATCH(E135,[1]SKU_Master!A:A)),"MATCH","NOT FOUND")</f>
        <v>MATCH</v>
      </c>
      <c r="O135" s="2">
        <f>Table2[[#This Row],[GROSS_REVENUE]]-Table2[[#This Row],[DISCOUNT]]</f>
        <v>13096.44</v>
      </c>
      <c r="P135" s="3">
        <f>IFERROR((Table2[[#This Row],[NET_REVENUE]]-(Table2[[#This Row],[UNITS_SOLD]]*Table2[[#This Row],[UNIT_COGS]]))/Table2[[#This Row],[NET_REVENUE]],0)</f>
        <v>0.43526637773318555</v>
      </c>
      <c r="Q135" s="4">
        <f>IFERROR(Table2[[#This Row],[GROSS_REVENUE]]/Table2[[#This Row],[AD_SPEND]],0)</f>
        <v>23.275575312225953</v>
      </c>
      <c r="R135" s="2">
        <f>IFERROR((Table2[[#This Row],[NET_REVENUE]]-(Table2[[#This Row],[UNITS_SOLD]]*Table2[[#This Row],[UNIT_COGS]])-Table2[[#This Row],[AD_SPEND]]),0)</f>
        <v>5039.0600000000004</v>
      </c>
      <c r="S135" s="3">
        <f>IFERROR(Table2[[#This Row],[RETURNS_UNITS]]/Table2[[#This Row],[UNITS_SOLD]],0)</f>
        <v>1.1627906976744186E-2</v>
      </c>
      <c r="T135" s="2" t="str">
        <f>TRIM(CLEAN(Table2[[#This Row],[CHANNEL]]))</f>
        <v>Swiggy Instamart</v>
      </c>
      <c r="U135" s="1">
        <f t="shared" si="2"/>
        <v>45536</v>
      </c>
    </row>
    <row r="136" spans="1:21" x14ac:dyDescent="0.3">
      <c r="A136" s="1">
        <v>45566</v>
      </c>
      <c r="B136" s="2" t="s">
        <v>24</v>
      </c>
      <c r="C136" s="2" t="s">
        <v>28</v>
      </c>
      <c r="D136" s="2" t="s">
        <v>23</v>
      </c>
      <c r="E136" s="2" t="str">
        <f>TRIM(Table2[[#This Row],[SKU_CODE]])</f>
        <v>BEC-OTH-001</v>
      </c>
      <c r="F136" s="2">
        <v>55</v>
      </c>
      <c r="G136" s="2">
        <v>8195</v>
      </c>
      <c r="H136" s="2">
        <v>361.4</v>
      </c>
      <c r="I136" s="2">
        <v>662.98</v>
      </c>
      <c r="J136" s="2">
        <v>5</v>
      </c>
      <c r="K136" s="2" t="str">
        <f>_xlfn.XLOOKUP(E136,[1]SKU_Master!A:A,[1]SKU_Master!C:C,"NOT FOUND")</f>
        <v>Others</v>
      </c>
      <c r="L136" s="2">
        <f>_xlfn.XLOOKUP(Table2[[#This Row],[SKU_CODE_CLEAN]],[1]SKU_Master!A:A,[1]SKU_Master!E:E,"Not Found")</f>
        <v>149</v>
      </c>
      <c r="M136" s="2">
        <f>_xlfn.XLOOKUP(E136,[1]SKU_Master!A:A,[1]SKU_Master!F:F,"NOT FOUND")</f>
        <v>72</v>
      </c>
      <c r="N136" s="2" t="str">
        <f>IF(ISNUMBER(_xlfn.XMATCH(E136,[1]SKU_Master!A:A)),"MATCH","NOT FOUND")</f>
        <v>MATCH</v>
      </c>
      <c r="O136" s="2">
        <f>Table2[[#This Row],[GROSS_REVENUE]]-Table2[[#This Row],[DISCOUNT]]</f>
        <v>7833.6</v>
      </c>
      <c r="P136" s="3">
        <f>IFERROR((Table2[[#This Row],[NET_REVENUE]]-(Table2[[#This Row],[UNITS_SOLD]]*Table2[[#This Row],[UNIT_COGS]]))/Table2[[#This Row],[NET_REVENUE]],0)</f>
        <v>0.49448529411764708</v>
      </c>
      <c r="Q136" s="4">
        <f>IFERROR(Table2[[#This Row],[GROSS_REVENUE]]/Table2[[#This Row],[AD_SPEND]],0)</f>
        <v>12.36085553108691</v>
      </c>
      <c r="R136" s="2">
        <f>IFERROR((Table2[[#This Row],[NET_REVENUE]]-(Table2[[#This Row],[UNITS_SOLD]]*Table2[[#This Row],[UNIT_COGS]])-Table2[[#This Row],[AD_SPEND]]),0)</f>
        <v>3210.6200000000003</v>
      </c>
      <c r="S136" s="3">
        <f>IFERROR(Table2[[#This Row],[RETURNS_UNITS]]/Table2[[#This Row],[UNITS_SOLD]],0)</f>
        <v>9.0909090909090912E-2</v>
      </c>
      <c r="T136" s="2" t="str">
        <f>TRIM(CLEAN(Table2[[#This Row],[CHANNEL]]))</f>
        <v>D2C</v>
      </c>
      <c r="U136" s="1">
        <f t="shared" si="2"/>
        <v>45566</v>
      </c>
    </row>
    <row r="137" spans="1:21" x14ac:dyDescent="0.3">
      <c r="A137" s="1">
        <v>45689</v>
      </c>
      <c r="B137" s="2" t="s">
        <v>24</v>
      </c>
      <c r="C137" s="2" t="s">
        <v>25</v>
      </c>
      <c r="D137" s="2" t="s">
        <v>23</v>
      </c>
      <c r="E137" s="2" t="str">
        <f>TRIM(Table2[[#This Row],[SKU_CODE]])</f>
        <v>BEC-OTH-001</v>
      </c>
      <c r="F137" s="2">
        <v>95</v>
      </c>
      <c r="G137" s="2">
        <v>14155</v>
      </c>
      <c r="H137" s="2">
        <v>1041.82</v>
      </c>
      <c r="I137" s="2">
        <v>663.69</v>
      </c>
      <c r="J137" s="2">
        <v>10</v>
      </c>
      <c r="K137" s="2" t="str">
        <f>_xlfn.XLOOKUP(E137,[1]SKU_Master!A:A,[1]SKU_Master!C:C,"NOT FOUND")</f>
        <v>Others</v>
      </c>
      <c r="L137" s="2">
        <f>_xlfn.XLOOKUP(Table2[[#This Row],[SKU_CODE_CLEAN]],[1]SKU_Master!A:A,[1]SKU_Master!E:E,"Not Found")</f>
        <v>149</v>
      </c>
      <c r="M137" s="2">
        <f>_xlfn.XLOOKUP(E137,[1]SKU_Master!A:A,[1]SKU_Master!F:F,"NOT FOUND")</f>
        <v>72</v>
      </c>
      <c r="N137" s="2" t="str">
        <f>IF(ISNUMBER(_xlfn.XMATCH(E137,[1]SKU_Master!A:A)),"MATCH","NOT FOUND")</f>
        <v>MATCH</v>
      </c>
      <c r="O137" s="2">
        <f>Table2[[#This Row],[GROSS_REVENUE]]-Table2[[#This Row],[DISCOUNT]]</f>
        <v>13113.18</v>
      </c>
      <c r="P137" s="3">
        <f>IFERROR((Table2[[#This Row],[NET_REVENUE]]-(Table2[[#This Row],[UNITS_SOLD]]*Table2[[#This Row],[UNIT_COGS]]))/Table2[[#This Row],[NET_REVENUE]],0)</f>
        <v>0.47838739344689846</v>
      </c>
      <c r="Q137" s="4">
        <f>IFERROR(Table2[[#This Row],[GROSS_REVENUE]]/Table2[[#This Row],[AD_SPEND]],0)</f>
        <v>21.327728306890265</v>
      </c>
      <c r="R137" s="2">
        <f>IFERROR((Table2[[#This Row],[NET_REVENUE]]-(Table2[[#This Row],[UNITS_SOLD]]*Table2[[#This Row],[UNIT_COGS]])-Table2[[#This Row],[AD_SPEND]]),0)</f>
        <v>5609.49</v>
      </c>
      <c r="S137" s="3">
        <f>IFERROR(Table2[[#This Row],[RETURNS_UNITS]]/Table2[[#This Row],[UNITS_SOLD]],0)</f>
        <v>0.10526315789473684</v>
      </c>
      <c r="T137" s="2" t="str">
        <f>TRIM(CLEAN(Table2[[#This Row],[CHANNEL]]))</f>
        <v>D2C</v>
      </c>
      <c r="U137" s="1">
        <f t="shared" si="2"/>
        <v>45689</v>
      </c>
    </row>
    <row r="138" spans="1:21" x14ac:dyDescent="0.3">
      <c r="A138" s="1">
        <v>45566</v>
      </c>
      <c r="B138" s="2" t="s">
        <v>37</v>
      </c>
      <c r="C138" s="2" t="s">
        <v>28</v>
      </c>
      <c r="D138" s="2" t="s">
        <v>42</v>
      </c>
      <c r="E138" s="2" t="str">
        <f>TRIM(Table2[[#This Row],[SKU_CODE]])</f>
        <v>BEC-BW-002</v>
      </c>
      <c r="F138" s="2">
        <v>101</v>
      </c>
      <c r="G138" s="2">
        <v>17675</v>
      </c>
      <c r="H138" s="2">
        <v>4870.1000000000004</v>
      </c>
      <c r="I138" s="2">
        <v>667.96</v>
      </c>
      <c r="J138" s="2">
        <v>5</v>
      </c>
      <c r="K138" s="2" t="str">
        <f>_xlfn.XLOOKUP(E138,[1]SKU_Master!A:A,[1]SKU_Master!C:C,"NOT FOUND")</f>
        <v>Bake &amp; Wrap</v>
      </c>
      <c r="L138" s="2">
        <f>_xlfn.XLOOKUP(Table2[[#This Row],[SKU_CODE_CLEAN]],[1]SKU_Master!A:A,[1]SKU_Master!E:E,"Not Found")</f>
        <v>175</v>
      </c>
      <c r="M138" s="2">
        <f>_xlfn.XLOOKUP(E138,[1]SKU_Master!A:A,[1]SKU_Master!F:F,"NOT FOUND")</f>
        <v>92</v>
      </c>
      <c r="N138" s="2" t="str">
        <f>IF(ISNUMBER(_xlfn.XMATCH(E138,[1]SKU_Master!A:A)),"MATCH","NOT FOUND")</f>
        <v>MATCH</v>
      </c>
      <c r="O138" s="2">
        <f>Table2[[#This Row],[GROSS_REVENUE]]-Table2[[#This Row],[DISCOUNT]]</f>
        <v>12804.9</v>
      </c>
      <c r="P138" s="3">
        <f>IFERROR((Table2[[#This Row],[NET_REVENUE]]-(Table2[[#This Row],[UNITS_SOLD]]*Table2[[#This Row],[UNIT_COGS]]))/Table2[[#This Row],[NET_REVENUE]],0)</f>
        <v>0.27434029160711915</v>
      </c>
      <c r="Q138" s="4">
        <f>IFERROR(Table2[[#This Row],[GROSS_REVENUE]]/Table2[[#This Row],[AD_SPEND]],0)</f>
        <v>26.46116533924187</v>
      </c>
      <c r="R138" s="2">
        <f>IFERROR((Table2[[#This Row],[NET_REVENUE]]-(Table2[[#This Row],[UNITS_SOLD]]*Table2[[#This Row],[UNIT_COGS]])-Table2[[#This Row],[AD_SPEND]]),0)</f>
        <v>2844.9399999999996</v>
      </c>
      <c r="S138" s="3">
        <f>IFERROR(Table2[[#This Row],[RETURNS_UNITS]]/Table2[[#This Row],[UNITS_SOLD]],0)</f>
        <v>4.9504950495049507E-2</v>
      </c>
      <c r="T138" s="2" t="str">
        <f>TRIM(CLEAN(Table2[[#This Row],[CHANNEL]]))</f>
        <v>Blinkit</v>
      </c>
      <c r="U138" s="1">
        <f t="shared" si="2"/>
        <v>45566</v>
      </c>
    </row>
    <row r="139" spans="1:21" x14ac:dyDescent="0.3">
      <c r="A139" s="1">
        <v>45597</v>
      </c>
      <c r="B139" s="2" t="s">
        <v>24</v>
      </c>
      <c r="C139" s="2" t="s">
        <v>28</v>
      </c>
      <c r="D139" s="2" t="s">
        <v>23</v>
      </c>
      <c r="E139" s="2" t="str">
        <f>TRIM(Table2[[#This Row],[SKU_CODE]])</f>
        <v>BEC-OTH-001</v>
      </c>
      <c r="F139" s="2">
        <v>56</v>
      </c>
      <c r="G139" s="2">
        <v>8344</v>
      </c>
      <c r="H139" s="2">
        <v>200.67</v>
      </c>
      <c r="I139" s="2">
        <v>669.3</v>
      </c>
      <c r="J139" s="2">
        <v>8</v>
      </c>
      <c r="K139" s="2" t="str">
        <f>_xlfn.XLOOKUP(E139,[1]SKU_Master!A:A,[1]SKU_Master!C:C,"NOT FOUND")</f>
        <v>Others</v>
      </c>
      <c r="L139" s="2">
        <f>_xlfn.XLOOKUP(Table2[[#This Row],[SKU_CODE_CLEAN]],[1]SKU_Master!A:A,[1]SKU_Master!E:E,"Not Found")</f>
        <v>149</v>
      </c>
      <c r="M139" s="2">
        <f>_xlfn.XLOOKUP(E139,[1]SKU_Master!A:A,[1]SKU_Master!F:F,"NOT FOUND")</f>
        <v>72</v>
      </c>
      <c r="N139" s="2" t="str">
        <f>IF(ISNUMBER(_xlfn.XMATCH(E139,[1]SKU_Master!A:A)),"MATCH","NOT FOUND")</f>
        <v>MATCH</v>
      </c>
      <c r="O139" s="2">
        <f>Table2[[#This Row],[GROSS_REVENUE]]-Table2[[#This Row],[DISCOUNT]]</f>
        <v>8143.33</v>
      </c>
      <c r="P139" s="3">
        <f>IFERROR((Table2[[#This Row],[NET_REVENUE]]-(Table2[[#This Row],[UNITS_SOLD]]*Table2[[#This Row],[UNIT_COGS]]))/Table2[[#This Row],[NET_REVENUE]],0)</f>
        <v>0.5048708574993277</v>
      </c>
      <c r="Q139" s="4">
        <f>IFERROR(Table2[[#This Row],[GROSS_REVENUE]]/Table2[[#This Row],[AD_SPEND]],0)</f>
        <v>12.466756312565368</v>
      </c>
      <c r="R139" s="2">
        <f>IFERROR((Table2[[#This Row],[NET_REVENUE]]-(Table2[[#This Row],[UNITS_SOLD]]*Table2[[#This Row],[UNIT_COGS]])-Table2[[#This Row],[AD_SPEND]]),0)</f>
        <v>3442.0299999999997</v>
      </c>
      <c r="S139" s="3">
        <f>IFERROR(Table2[[#This Row],[RETURNS_UNITS]]/Table2[[#This Row],[UNITS_SOLD]],0)</f>
        <v>0.14285714285714285</v>
      </c>
      <c r="T139" s="2" t="str">
        <f>TRIM(CLEAN(Table2[[#This Row],[CHANNEL]]))</f>
        <v>D2C</v>
      </c>
      <c r="U139" s="1">
        <f t="shared" si="2"/>
        <v>45597</v>
      </c>
    </row>
    <row r="140" spans="1:21" x14ac:dyDescent="0.3">
      <c r="A140" s="1">
        <v>45505</v>
      </c>
      <c r="B140" s="2" t="s">
        <v>21</v>
      </c>
      <c r="C140" s="2" t="s">
        <v>28</v>
      </c>
      <c r="D140" s="2" t="s">
        <v>45</v>
      </c>
      <c r="E140" s="2" t="str">
        <f>TRIM(Table2[[#This Row],[SKU_CODE]])</f>
        <v>BEC-TIS-001</v>
      </c>
      <c r="F140" s="2">
        <v>117</v>
      </c>
      <c r="G140" s="2">
        <v>11115</v>
      </c>
      <c r="H140" s="2">
        <v>2607.2399999999998</v>
      </c>
      <c r="I140" s="2">
        <v>671.43</v>
      </c>
      <c r="J140" s="2">
        <v>5</v>
      </c>
      <c r="K140" s="2" t="str">
        <f>_xlfn.XLOOKUP(E140,[1]SKU_Master!A:A,[1]SKU_Master!C:C,"NOT FOUND")</f>
        <v>Tissues</v>
      </c>
      <c r="L140" s="2">
        <f>_xlfn.XLOOKUP(Table2[[#This Row],[SKU_CODE_CLEAN]],[1]SKU_Master!A:A,[1]SKU_Master!E:E,"Not Found")</f>
        <v>95</v>
      </c>
      <c r="M140" s="2">
        <f>_xlfn.XLOOKUP(E140,[1]SKU_Master!A:A,[1]SKU_Master!F:F,"NOT FOUND")</f>
        <v>42</v>
      </c>
      <c r="N140" s="2" t="str">
        <f>IF(ISNUMBER(_xlfn.XMATCH(E140,[1]SKU_Master!A:A)),"MATCH","NOT FOUND")</f>
        <v>MATCH</v>
      </c>
      <c r="O140" s="2">
        <f>Table2[[#This Row],[GROSS_REVENUE]]-Table2[[#This Row],[DISCOUNT]]</f>
        <v>8507.76</v>
      </c>
      <c r="P140" s="3">
        <f>IFERROR((Table2[[#This Row],[NET_REVENUE]]-(Table2[[#This Row],[UNITS_SOLD]]*Table2[[#This Row],[UNIT_COGS]]))/Table2[[#This Row],[NET_REVENUE]],0)</f>
        <v>0.42240965894665577</v>
      </c>
      <c r="Q140" s="4">
        <f>IFERROR(Table2[[#This Row],[GROSS_REVENUE]]/Table2[[#This Row],[AD_SPEND]],0)</f>
        <v>16.554220097404048</v>
      </c>
      <c r="R140" s="2">
        <f>IFERROR((Table2[[#This Row],[NET_REVENUE]]-(Table2[[#This Row],[UNITS_SOLD]]*Table2[[#This Row],[UNIT_COGS]])-Table2[[#This Row],[AD_SPEND]]),0)</f>
        <v>2922.3300000000004</v>
      </c>
      <c r="S140" s="3">
        <f>IFERROR(Table2[[#This Row],[RETURNS_UNITS]]/Table2[[#This Row],[UNITS_SOLD]],0)</f>
        <v>4.2735042735042736E-2</v>
      </c>
      <c r="T140" s="2" t="str">
        <f>TRIM(CLEAN(Table2[[#This Row],[CHANNEL]]))</f>
        <v>Flipkart</v>
      </c>
      <c r="U140" s="1">
        <f t="shared" si="2"/>
        <v>45505</v>
      </c>
    </row>
    <row r="141" spans="1:21" x14ac:dyDescent="0.3">
      <c r="A141" s="1">
        <v>45778</v>
      </c>
      <c r="B141" s="2" t="s">
        <v>34</v>
      </c>
      <c r="C141" s="2" t="s">
        <v>28</v>
      </c>
      <c r="D141" s="2" t="s">
        <v>42</v>
      </c>
      <c r="E141" s="2" t="str">
        <f>TRIM(Table2[[#This Row],[SKU_CODE]])</f>
        <v>BEC-BW-002</v>
      </c>
      <c r="F141" s="2">
        <v>87</v>
      </c>
      <c r="G141" s="2">
        <v>15225</v>
      </c>
      <c r="H141" s="2">
        <v>3237.37</v>
      </c>
      <c r="I141" s="2">
        <v>675.35</v>
      </c>
      <c r="J141" s="2">
        <v>3</v>
      </c>
      <c r="K141" s="2" t="str">
        <f>_xlfn.XLOOKUP(E141,[1]SKU_Master!A:A,[1]SKU_Master!C:C,"NOT FOUND")</f>
        <v>Bake &amp; Wrap</v>
      </c>
      <c r="L141" s="2">
        <f>_xlfn.XLOOKUP(Table2[[#This Row],[SKU_CODE_CLEAN]],[1]SKU_Master!A:A,[1]SKU_Master!E:E,"Not Found")</f>
        <v>175</v>
      </c>
      <c r="M141" s="2">
        <f>_xlfn.XLOOKUP(E141,[1]SKU_Master!A:A,[1]SKU_Master!F:F,"NOT FOUND")</f>
        <v>92</v>
      </c>
      <c r="N141" s="2" t="str">
        <f>IF(ISNUMBER(_xlfn.XMATCH(E141,[1]SKU_Master!A:A)),"MATCH","NOT FOUND")</f>
        <v>MATCH</v>
      </c>
      <c r="O141" s="2">
        <f>Table2[[#This Row],[GROSS_REVENUE]]-Table2[[#This Row],[DISCOUNT]]</f>
        <v>11987.630000000001</v>
      </c>
      <c r="P141" s="3">
        <f>IFERROR((Table2[[#This Row],[NET_REVENUE]]-(Table2[[#This Row],[UNITS_SOLD]]*Table2[[#This Row],[UNIT_COGS]]))/Table2[[#This Row],[NET_REVENUE]],0)</f>
        <v>0.33231172466951353</v>
      </c>
      <c r="Q141" s="4">
        <f>IFERROR(Table2[[#This Row],[GROSS_REVENUE]]/Table2[[#This Row],[AD_SPEND]],0)</f>
        <v>22.543866143481157</v>
      </c>
      <c r="R141" s="2">
        <f>IFERROR((Table2[[#This Row],[NET_REVENUE]]-(Table2[[#This Row],[UNITS_SOLD]]*Table2[[#This Row],[UNIT_COGS]])-Table2[[#This Row],[AD_SPEND]]),0)</f>
        <v>3308.2800000000011</v>
      </c>
      <c r="S141" s="3">
        <f>IFERROR(Table2[[#This Row],[RETURNS_UNITS]]/Table2[[#This Row],[UNITS_SOLD]],0)</f>
        <v>3.4482758620689655E-2</v>
      </c>
      <c r="T141" s="2" t="str">
        <f>TRIM(CLEAN(Table2[[#This Row],[CHANNEL]]))</f>
        <v>Zepto</v>
      </c>
      <c r="U141" s="1">
        <f t="shared" si="2"/>
        <v>45778</v>
      </c>
    </row>
    <row r="142" spans="1:21" x14ac:dyDescent="0.3">
      <c r="A142" s="1">
        <v>45566</v>
      </c>
      <c r="B142" s="2" t="s">
        <v>24</v>
      </c>
      <c r="C142" s="2" t="s">
        <v>22</v>
      </c>
      <c r="D142" s="2" t="s">
        <v>23</v>
      </c>
      <c r="E142" s="2" t="str">
        <f>TRIM(Table2[[#This Row],[SKU_CODE]])</f>
        <v>BEC-OTH-001</v>
      </c>
      <c r="F142" s="2">
        <v>49</v>
      </c>
      <c r="G142" s="2">
        <v>7301</v>
      </c>
      <c r="H142" s="2">
        <v>644.94000000000005</v>
      </c>
      <c r="I142" s="2">
        <v>675.55</v>
      </c>
      <c r="J142" s="2">
        <v>5</v>
      </c>
      <c r="K142" s="2" t="str">
        <f>_xlfn.XLOOKUP(E142,[1]SKU_Master!A:A,[1]SKU_Master!C:C,"NOT FOUND")</f>
        <v>Others</v>
      </c>
      <c r="L142" s="2">
        <f>_xlfn.XLOOKUP(Table2[[#This Row],[SKU_CODE_CLEAN]],[1]SKU_Master!A:A,[1]SKU_Master!E:E,"Not Found")</f>
        <v>149</v>
      </c>
      <c r="M142" s="2">
        <f>_xlfn.XLOOKUP(E142,[1]SKU_Master!A:A,[1]SKU_Master!F:F,"NOT FOUND")</f>
        <v>72</v>
      </c>
      <c r="N142" s="2" t="str">
        <f>IF(ISNUMBER(_xlfn.XMATCH(E142,[1]SKU_Master!A:A)),"MATCH","NOT FOUND")</f>
        <v>MATCH</v>
      </c>
      <c r="O142" s="2">
        <f>Table2[[#This Row],[GROSS_REVENUE]]-Table2[[#This Row],[DISCOUNT]]</f>
        <v>6656.0599999999995</v>
      </c>
      <c r="P142" s="3">
        <f>IFERROR((Table2[[#This Row],[NET_REVENUE]]-(Table2[[#This Row],[UNITS_SOLD]]*Table2[[#This Row],[UNIT_COGS]]))/Table2[[#This Row],[NET_REVENUE]],0)</f>
        <v>0.46995670111146831</v>
      </c>
      <c r="Q142" s="4">
        <f>IFERROR(Table2[[#This Row],[GROSS_REVENUE]]/Table2[[#This Row],[AD_SPEND]],0)</f>
        <v>10.807490193175932</v>
      </c>
      <c r="R142" s="2">
        <f>IFERROR((Table2[[#This Row],[NET_REVENUE]]-(Table2[[#This Row],[UNITS_SOLD]]*Table2[[#This Row],[UNIT_COGS]])-Table2[[#This Row],[AD_SPEND]]),0)</f>
        <v>2452.5099999999993</v>
      </c>
      <c r="S142" s="3">
        <f>IFERROR(Table2[[#This Row],[RETURNS_UNITS]]/Table2[[#This Row],[UNITS_SOLD]],0)</f>
        <v>0.10204081632653061</v>
      </c>
      <c r="T142" s="2" t="str">
        <f>TRIM(CLEAN(Table2[[#This Row],[CHANNEL]]))</f>
        <v>D2C</v>
      </c>
      <c r="U142" s="1">
        <f t="shared" si="2"/>
        <v>45566</v>
      </c>
    </row>
    <row r="143" spans="1:21" x14ac:dyDescent="0.3">
      <c r="A143" s="1">
        <v>45627</v>
      </c>
      <c r="B143" s="2" t="s">
        <v>21</v>
      </c>
      <c r="C143" s="2" t="s">
        <v>28</v>
      </c>
      <c r="D143" s="2" t="s">
        <v>45</v>
      </c>
      <c r="E143" s="2" t="str">
        <f>TRIM(Table2[[#This Row],[SKU_CODE]])</f>
        <v>BEC-TIS-001</v>
      </c>
      <c r="F143" s="2">
        <v>162</v>
      </c>
      <c r="G143" s="2">
        <v>15390</v>
      </c>
      <c r="H143" s="2">
        <v>3076.48</v>
      </c>
      <c r="I143" s="2">
        <v>675.56</v>
      </c>
      <c r="J143" s="2">
        <v>6</v>
      </c>
      <c r="K143" s="2" t="str">
        <f>_xlfn.XLOOKUP(E143,[1]SKU_Master!A:A,[1]SKU_Master!C:C,"NOT FOUND")</f>
        <v>Tissues</v>
      </c>
      <c r="L143" s="2">
        <f>_xlfn.XLOOKUP(Table2[[#This Row],[SKU_CODE_CLEAN]],[1]SKU_Master!A:A,[1]SKU_Master!E:E,"Not Found")</f>
        <v>95</v>
      </c>
      <c r="M143" s="2">
        <f>_xlfn.XLOOKUP(E143,[1]SKU_Master!A:A,[1]SKU_Master!F:F,"NOT FOUND")</f>
        <v>42</v>
      </c>
      <c r="N143" s="2" t="str">
        <f>IF(ISNUMBER(_xlfn.XMATCH(E143,[1]SKU_Master!A:A)),"MATCH","NOT FOUND")</f>
        <v>MATCH</v>
      </c>
      <c r="O143" s="2">
        <f>Table2[[#This Row],[GROSS_REVENUE]]-Table2[[#This Row],[DISCOUNT]]</f>
        <v>12313.52</v>
      </c>
      <c r="P143" s="3">
        <f>IFERROR((Table2[[#This Row],[NET_REVENUE]]-(Table2[[#This Row],[UNITS_SOLD]]*Table2[[#This Row],[UNIT_COGS]]))/Table2[[#This Row],[NET_REVENUE]],0)</f>
        <v>0.44743663875155115</v>
      </c>
      <c r="Q143" s="4">
        <f>IFERROR(Table2[[#This Row],[GROSS_REVENUE]]/Table2[[#This Row],[AD_SPEND]],0)</f>
        <v>22.78110012434129</v>
      </c>
      <c r="R143" s="2">
        <f>IFERROR((Table2[[#This Row],[NET_REVENUE]]-(Table2[[#This Row],[UNITS_SOLD]]*Table2[[#This Row],[UNIT_COGS]])-Table2[[#This Row],[AD_SPEND]]),0)</f>
        <v>4833.9600000000009</v>
      </c>
      <c r="S143" s="3">
        <f>IFERROR(Table2[[#This Row],[RETURNS_UNITS]]/Table2[[#This Row],[UNITS_SOLD]],0)</f>
        <v>3.7037037037037035E-2</v>
      </c>
      <c r="T143" s="2" t="str">
        <f>TRIM(CLEAN(Table2[[#This Row],[CHANNEL]]))</f>
        <v>Flipkart</v>
      </c>
      <c r="U143" s="1">
        <f t="shared" si="2"/>
        <v>45627</v>
      </c>
    </row>
    <row r="144" spans="1:21" x14ac:dyDescent="0.3">
      <c r="A144" s="1">
        <v>45566</v>
      </c>
      <c r="B144" s="2" t="s">
        <v>33</v>
      </c>
      <c r="C144" s="2" t="s">
        <v>28</v>
      </c>
      <c r="D144" s="2" t="s">
        <v>35</v>
      </c>
      <c r="E144" s="2" t="str">
        <f>TRIM(Table2[[#This Row],[SKU_CODE]])</f>
        <v>BEC-CMB-001</v>
      </c>
      <c r="F144" s="2">
        <v>13</v>
      </c>
      <c r="G144" s="2">
        <v>9087</v>
      </c>
      <c r="H144" s="2">
        <v>2323.9499999999998</v>
      </c>
      <c r="I144" s="2">
        <v>677.09</v>
      </c>
      <c r="J144" s="2">
        <v>0</v>
      </c>
      <c r="K144" s="2" t="str">
        <f>_xlfn.XLOOKUP(E144,[1]SKU_Master!A:A,[1]SKU_Master!C:C,"NOT FOUND")</f>
        <v>Others</v>
      </c>
      <c r="L144" s="2">
        <f>_xlfn.XLOOKUP(Table2[[#This Row],[SKU_CODE_CLEAN]],[1]SKU_Master!A:A,[1]SKU_Master!E:E,"Not Found")</f>
        <v>699</v>
      </c>
      <c r="M144" s="2">
        <f>_xlfn.XLOOKUP(E144,[1]SKU_Master!A:A,[1]SKU_Master!F:F,"NOT FOUND")</f>
        <v>330</v>
      </c>
      <c r="N144" s="2" t="str">
        <f>IF(ISNUMBER(_xlfn.XMATCH(E144,[1]SKU_Master!A:A)),"MATCH","NOT FOUND")</f>
        <v>MATCH</v>
      </c>
      <c r="O144" s="2">
        <f>Table2[[#This Row],[GROSS_REVENUE]]-Table2[[#This Row],[DISCOUNT]]</f>
        <v>6763.05</v>
      </c>
      <c r="P144" s="3">
        <f>IFERROR((Table2[[#This Row],[NET_REVENUE]]-(Table2[[#This Row],[UNITS_SOLD]]*Table2[[#This Row],[UNIT_COGS]]))/Table2[[#This Row],[NET_REVENUE]],0)</f>
        <v>0.36567081420365072</v>
      </c>
      <c r="Q144" s="4">
        <f>IFERROR(Table2[[#This Row],[GROSS_REVENUE]]/Table2[[#This Row],[AD_SPEND]],0)</f>
        <v>13.42066785803955</v>
      </c>
      <c r="R144" s="2">
        <f>IFERROR((Table2[[#This Row],[NET_REVENUE]]-(Table2[[#This Row],[UNITS_SOLD]]*Table2[[#This Row],[UNIT_COGS]])-Table2[[#This Row],[AD_SPEND]]),0)</f>
        <v>1795.96</v>
      </c>
      <c r="S144" s="3">
        <f>IFERROR(Table2[[#This Row],[RETURNS_UNITS]]/Table2[[#This Row],[UNITS_SOLD]],0)</f>
        <v>0</v>
      </c>
      <c r="T144" s="2" t="str">
        <f>TRIM(CLEAN(Table2[[#This Row],[CHANNEL]]))</f>
        <v>Swiggy Instamart</v>
      </c>
      <c r="U144" s="1">
        <f t="shared" si="2"/>
        <v>45566</v>
      </c>
    </row>
    <row r="145" spans="1:21" x14ac:dyDescent="0.3">
      <c r="A145" s="1">
        <v>45505</v>
      </c>
      <c r="B145" s="2" t="s">
        <v>33</v>
      </c>
      <c r="C145" s="2" t="s">
        <v>28</v>
      </c>
      <c r="D145" s="2" t="s">
        <v>35</v>
      </c>
      <c r="E145" s="2" t="str">
        <f>TRIM(Table2[[#This Row],[SKU_CODE]])</f>
        <v>BEC-CMB-001</v>
      </c>
      <c r="F145" s="2">
        <v>14</v>
      </c>
      <c r="G145" s="2">
        <v>9786</v>
      </c>
      <c r="H145" s="2">
        <v>990.86</v>
      </c>
      <c r="I145" s="2">
        <v>681.23</v>
      </c>
      <c r="J145" s="2">
        <v>0</v>
      </c>
      <c r="K145" s="2" t="str">
        <f>_xlfn.XLOOKUP(E145,[1]SKU_Master!A:A,[1]SKU_Master!C:C,"NOT FOUND")</f>
        <v>Others</v>
      </c>
      <c r="L145" s="2">
        <f>_xlfn.XLOOKUP(Table2[[#This Row],[SKU_CODE_CLEAN]],[1]SKU_Master!A:A,[1]SKU_Master!E:E,"Not Found")</f>
        <v>699</v>
      </c>
      <c r="M145" s="2">
        <f>_xlfn.XLOOKUP(E145,[1]SKU_Master!A:A,[1]SKU_Master!F:F,"NOT FOUND")</f>
        <v>330</v>
      </c>
      <c r="N145" s="2" t="str">
        <f>IF(ISNUMBER(_xlfn.XMATCH(E145,[1]SKU_Master!A:A)),"MATCH","NOT FOUND")</f>
        <v>MATCH</v>
      </c>
      <c r="O145" s="2">
        <f>Table2[[#This Row],[GROSS_REVENUE]]-Table2[[#This Row],[DISCOUNT]]</f>
        <v>8795.14</v>
      </c>
      <c r="P145" s="3">
        <f>IFERROR((Table2[[#This Row],[NET_REVENUE]]-(Table2[[#This Row],[UNITS_SOLD]]*Table2[[#This Row],[UNIT_COGS]]))/Table2[[#This Row],[NET_REVENUE]],0)</f>
        <v>0.47470989660198698</v>
      </c>
      <c r="Q145" s="4">
        <f>IFERROR(Table2[[#This Row],[GROSS_REVENUE]]/Table2[[#This Row],[AD_SPEND]],0)</f>
        <v>14.365192372620113</v>
      </c>
      <c r="R145" s="2">
        <f>IFERROR((Table2[[#This Row],[NET_REVENUE]]-(Table2[[#This Row],[UNITS_SOLD]]*Table2[[#This Row],[UNIT_COGS]])-Table2[[#This Row],[AD_SPEND]]),0)</f>
        <v>3493.9099999999994</v>
      </c>
      <c r="S145" s="3">
        <f>IFERROR(Table2[[#This Row],[RETURNS_UNITS]]/Table2[[#This Row],[UNITS_SOLD]],0)</f>
        <v>0</v>
      </c>
      <c r="T145" s="2" t="str">
        <f>TRIM(CLEAN(Table2[[#This Row],[CHANNEL]]))</f>
        <v>Swiggy Instamart</v>
      </c>
      <c r="U145" s="1">
        <f t="shared" si="2"/>
        <v>45505</v>
      </c>
    </row>
    <row r="146" spans="1:21" x14ac:dyDescent="0.3">
      <c r="A146" s="1">
        <v>45323</v>
      </c>
      <c r="B146" s="2" t="s">
        <v>33</v>
      </c>
      <c r="C146" s="2" t="s">
        <v>28</v>
      </c>
      <c r="D146" s="2" t="s">
        <v>46</v>
      </c>
      <c r="E146" s="2" t="str">
        <f>TRIM(Table2[[#This Row],[SKU_CODE]])</f>
        <v>BEC-KT-001</v>
      </c>
      <c r="F146" s="2">
        <v>77</v>
      </c>
      <c r="G146" s="2">
        <v>12320</v>
      </c>
      <c r="H146" s="2">
        <v>3271.49</v>
      </c>
      <c r="I146" s="2">
        <v>681.8</v>
      </c>
      <c r="J146" s="2">
        <v>1</v>
      </c>
      <c r="K146" s="2" t="str">
        <f>_xlfn.XLOOKUP(E146,[1]SKU_Master!A:A,[1]SKU_Master!C:C,"NOT FOUND")</f>
        <v>Kitchen Towel</v>
      </c>
      <c r="L146" s="2">
        <f>_xlfn.XLOOKUP(Table2[[#This Row],[SKU_CODE_CLEAN]],[1]SKU_Master!A:A,[1]SKU_Master!E:E,"Not Found")</f>
        <v>160</v>
      </c>
      <c r="M146" s="2">
        <f>_xlfn.XLOOKUP(E146,[1]SKU_Master!A:A,[1]SKU_Master!F:F,"NOT FOUND")</f>
        <v>78</v>
      </c>
      <c r="N146" s="2" t="str">
        <f>IF(ISNUMBER(_xlfn.XMATCH(E146,[1]SKU_Master!A:A)),"MATCH","NOT FOUND")</f>
        <v>MATCH</v>
      </c>
      <c r="O146" s="2">
        <f>Table2[[#This Row],[GROSS_REVENUE]]-Table2[[#This Row],[DISCOUNT]]</f>
        <v>9048.51</v>
      </c>
      <c r="P146" s="3">
        <f>IFERROR((Table2[[#This Row],[NET_REVENUE]]-(Table2[[#This Row],[UNITS_SOLD]]*Table2[[#This Row],[UNIT_COGS]]))/Table2[[#This Row],[NET_REVENUE]],0)</f>
        <v>0.33624430983664716</v>
      </c>
      <c r="Q146" s="4">
        <f>IFERROR(Table2[[#This Row],[GROSS_REVENUE]]/Table2[[#This Row],[AD_SPEND]],0)</f>
        <v>18.069815195071868</v>
      </c>
      <c r="R146" s="2">
        <f>IFERROR((Table2[[#This Row],[NET_REVENUE]]-(Table2[[#This Row],[UNITS_SOLD]]*Table2[[#This Row],[UNIT_COGS]])-Table2[[#This Row],[AD_SPEND]]),0)</f>
        <v>2360.71</v>
      </c>
      <c r="S146" s="3">
        <f>IFERROR(Table2[[#This Row],[RETURNS_UNITS]]/Table2[[#This Row],[UNITS_SOLD]],0)</f>
        <v>1.2987012987012988E-2</v>
      </c>
      <c r="T146" s="2" t="str">
        <f>TRIM(CLEAN(Table2[[#This Row],[CHANNEL]]))</f>
        <v>Swiggy Instamart</v>
      </c>
      <c r="U146" s="1">
        <f t="shared" si="2"/>
        <v>45323</v>
      </c>
    </row>
    <row r="147" spans="1:21" x14ac:dyDescent="0.3">
      <c r="A147" s="1">
        <v>45717</v>
      </c>
      <c r="B147" s="2" t="s">
        <v>21</v>
      </c>
      <c r="C147" s="2" t="s">
        <v>28</v>
      </c>
      <c r="D147" s="2" t="s">
        <v>23</v>
      </c>
      <c r="E147" s="2" t="str">
        <f>TRIM(Table2[[#This Row],[SKU_CODE]])</f>
        <v>BEC-OTH-001</v>
      </c>
      <c r="F147" s="2">
        <v>74</v>
      </c>
      <c r="G147" s="2">
        <v>11026</v>
      </c>
      <c r="H147" s="2">
        <v>1696.77</v>
      </c>
      <c r="I147" s="2">
        <v>682.69</v>
      </c>
      <c r="J147" s="2">
        <v>4</v>
      </c>
      <c r="K147" s="2" t="str">
        <f>_xlfn.XLOOKUP(E147,[1]SKU_Master!A:A,[1]SKU_Master!C:C,"NOT FOUND")</f>
        <v>Others</v>
      </c>
      <c r="L147" s="2">
        <f>_xlfn.XLOOKUP(Table2[[#This Row],[SKU_CODE_CLEAN]],[1]SKU_Master!A:A,[1]SKU_Master!E:E,"Not Found")</f>
        <v>149</v>
      </c>
      <c r="M147" s="2">
        <f>_xlfn.XLOOKUP(E147,[1]SKU_Master!A:A,[1]SKU_Master!F:F,"NOT FOUND")</f>
        <v>72</v>
      </c>
      <c r="N147" s="2" t="str">
        <f>IF(ISNUMBER(_xlfn.XMATCH(E147,[1]SKU_Master!A:A)),"MATCH","NOT FOUND")</f>
        <v>MATCH</v>
      </c>
      <c r="O147" s="2">
        <f>Table2[[#This Row],[GROSS_REVENUE]]-Table2[[#This Row],[DISCOUNT]]</f>
        <v>9329.23</v>
      </c>
      <c r="P147" s="3">
        <f>IFERROR((Table2[[#This Row],[NET_REVENUE]]-(Table2[[#This Row],[UNITS_SOLD]]*Table2[[#This Row],[UNIT_COGS]]))/Table2[[#This Row],[NET_REVENUE]],0)</f>
        <v>0.42889177349041663</v>
      </c>
      <c r="Q147" s="4">
        <f>IFERROR(Table2[[#This Row],[GROSS_REVENUE]]/Table2[[#This Row],[AD_SPEND]],0)</f>
        <v>16.150815157685038</v>
      </c>
      <c r="R147" s="2">
        <f>IFERROR((Table2[[#This Row],[NET_REVENUE]]-(Table2[[#This Row],[UNITS_SOLD]]*Table2[[#This Row],[UNIT_COGS]])-Table2[[#This Row],[AD_SPEND]]),0)</f>
        <v>3318.5399999999995</v>
      </c>
      <c r="S147" s="3">
        <f>IFERROR(Table2[[#This Row],[RETURNS_UNITS]]/Table2[[#This Row],[UNITS_SOLD]],0)</f>
        <v>5.4054054054054057E-2</v>
      </c>
      <c r="T147" s="2" t="str">
        <f>TRIM(CLEAN(Table2[[#This Row],[CHANNEL]]))</f>
        <v>Flipkart</v>
      </c>
      <c r="U147" s="1">
        <f t="shared" si="2"/>
        <v>45717</v>
      </c>
    </row>
    <row r="148" spans="1:21" x14ac:dyDescent="0.3">
      <c r="A148" s="1">
        <v>45536</v>
      </c>
      <c r="B148" s="2" t="s">
        <v>27</v>
      </c>
      <c r="C148" s="2" t="s">
        <v>22</v>
      </c>
      <c r="D148" s="2" t="s">
        <v>45</v>
      </c>
      <c r="E148" s="2" t="str">
        <f>TRIM(Table2[[#This Row],[SKU_CODE]])</f>
        <v>BEC-TIS-001</v>
      </c>
      <c r="F148" s="2">
        <v>153</v>
      </c>
      <c r="G148" s="2">
        <v>14535</v>
      </c>
      <c r="H148" s="2">
        <v>1281.52</v>
      </c>
      <c r="I148" s="2">
        <v>682.72</v>
      </c>
      <c r="J148" s="2">
        <v>8</v>
      </c>
      <c r="K148" s="2" t="str">
        <f>_xlfn.XLOOKUP(E148,[1]SKU_Master!A:A,[1]SKU_Master!C:C,"NOT FOUND")</f>
        <v>Tissues</v>
      </c>
      <c r="L148" s="2">
        <f>_xlfn.XLOOKUP(Table2[[#This Row],[SKU_CODE_CLEAN]],[1]SKU_Master!A:A,[1]SKU_Master!E:E,"Not Found")</f>
        <v>95</v>
      </c>
      <c r="M148" s="2">
        <f>_xlfn.XLOOKUP(E148,[1]SKU_Master!A:A,[1]SKU_Master!F:F,"NOT FOUND")</f>
        <v>42</v>
      </c>
      <c r="N148" s="2" t="str">
        <f>IF(ISNUMBER(_xlfn.XMATCH(E148,[1]SKU_Master!A:A)),"MATCH","NOT FOUND")</f>
        <v>MATCH</v>
      </c>
      <c r="O148" s="2">
        <f>Table2[[#This Row],[GROSS_REVENUE]]-Table2[[#This Row],[DISCOUNT]]</f>
        <v>13253.48</v>
      </c>
      <c r="P148" s="3">
        <f>IFERROR((Table2[[#This Row],[NET_REVENUE]]-(Table2[[#This Row],[UNITS_SOLD]]*Table2[[#This Row],[UNIT_COGS]]))/Table2[[#This Row],[NET_REVENUE]],0)</f>
        <v>0.5151462106556165</v>
      </c>
      <c r="Q148" s="4">
        <f>IFERROR(Table2[[#This Row],[GROSS_REVENUE]]/Table2[[#This Row],[AD_SPEND]],0)</f>
        <v>21.289840637450197</v>
      </c>
      <c r="R148" s="2">
        <f>IFERROR((Table2[[#This Row],[NET_REVENUE]]-(Table2[[#This Row],[UNITS_SOLD]]*Table2[[#This Row],[UNIT_COGS]])-Table2[[#This Row],[AD_SPEND]]),0)</f>
        <v>6144.7599999999993</v>
      </c>
      <c r="S148" s="3">
        <f>IFERROR(Table2[[#This Row],[RETURNS_UNITS]]/Table2[[#This Row],[UNITS_SOLD]],0)</f>
        <v>5.2287581699346407E-2</v>
      </c>
      <c r="T148" s="2" t="str">
        <f>TRIM(CLEAN(Table2[[#This Row],[CHANNEL]]))</f>
        <v>Zepto</v>
      </c>
      <c r="U148" s="1">
        <f t="shared" si="2"/>
        <v>45536</v>
      </c>
    </row>
    <row r="149" spans="1:21" x14ac:dyDescent="0.3">
      <c r="A149" s="1">
        <v>45383</v>
      </c>
      <c r="B149" s="2" t="s">
        <v>24</v>
      </c>
      <c r="C149" s="2" t="s">
        <v>28</v>
      </c>
      <c r="D149" s="2" t="s">
        <v>46</v>
      </c>
      <c r="E149" s="2" t="str">
        <f>TRIM(Table2[[#This Row],[SKU_CODE]])</f>
        <v>BEC-KT-001</v>
      </c>
      <c r="F149" s="2">
        <v>87</v>
      </c>
      <c r="G149" s="2">
        <v>13920</v>
      </c>
      <c r="H149" s="2">
        <v>870.39</v>
      </c>
      <c r="I149" s="2">
        <v>686.4</v>
      </c>
      <c r="J149" s="2">
        <v>13</v>
      </c>
      <c r="K149" s="2" t="str">
        <f>_xlfn.XLOOKUP(E149,[1]SKU_Master!A:A,[1]SKU_Master!C:C,"NOT FOUND")</f>
        <v>Kitchen Towel</v>
      </c>
      <c r="L149" s="2">
        <f>_xlfn.XLOOKUP(Table2[[#This Row],[SKU_CODE_CLEAN]],[1]SKU_Master!A:A,[1]SKU_Master!E:E,"Not Found")</f>
        <v>160</v>
      </c>
      <c r="M149" s="2">
        <f>_xlfn.XLOOKUP(E149,[1]SKU_Master!A:A,[1]SKU_Master!F:F,"NOT FOUND")</f>
        <v>78</v>
      </c>
      <c r="N149" s="2" t="str">
        <f>IF(ISNUMBER(_xlfn.XMATCH(E149,[1]SKU_Master!A:A)),"MATCH","NOT FOUND")</f>
        <v>MATCH</v>
      </c>
      <c r="O149" s="2">
        <f>Table2[[#This Row],[GROSS_REVENUE]]-Table2[[#This Row],[DISCOUNT]]</f>
        <v>13049.61</v>
      </c>
      <c r="P149" s="3">
        <f>IFERROR((Table2[[#This Row],[NET_REVENUE]]-(Table2[[#This Row],[UNITS_SOLD]]*Table2[[#This Row],[UNIT_COGS]]))/Table2[[#This Row],[NET_REVENUE]],0)</f>
        <v>0.4799844593056804</v>
      </c>
      <c r="Q149" s="4">
        <f>IFERROR(Table2[[#This Row],[GROSS_REVENUE]]/Table2[[#This Row],[AD_SPEND]],0)</f>
        <v>20.27972027972028</v>
      </c>
      <c r="R149" s="2">
        <f>IFERROR((Table2[[#This Row],[NET_REVENUE]]-(Table2[[#This Row],[UNITS_SOLD]]*Table2[[#This Row],[UNIT_COGS]])-Table2[[#This Row],[AD_SPEND]]),0)</f>
        <v>5577.2100000000009</v>
      </c>
      <c r="S149" s="3">
        <f>IFERROR(Table2[[#This Row],[RETURNS_UNITS]]/Table2[[#This Row],[UNITS_SOLD]],0)</f>
        <v>0.14942528735632185</v>
      </c>
      <c r="T149" s="2" t="str">
        <f>TRIM(CLEAN(Table2[[#This Row],[CHANNEL]]))</f>
        <v>D2C</v>
      </c>
      <c r="U149" s="1">
        <f t="shared" si="2"/>
        <v>45383</v>
      </c>
    </row>
    <row r="150" spans="1:21" x14ac:dyDescent="0.3">
      <c r="A150" s="1">
        <v>45566</v>
      </c>
      <c r="B150" s="2" t="s">
        <v>33</v>
      </c>
      <c r="C150" s="2" t="s">
        <v>25</v>
      </c>
      <c r="D150" s="2" t="s">
        <v>23</v>
      </c>
      <c r="E150" s="2" t="str">
        <f>TRIM(Table2[[#This Row],[SKU_CODE]])</f>
        <v>BEC-OTH-001</v>
      </c>
      <c r="F150" s="2">
        <v>50</v>
      </c>
      <c r="G150" s="2">
        <v>7450</v>
      </c>
      <c r="H150" s="2">
        <v>1631.38</v>
      </c>
      <c r="I150" s="2">
        <v>689.7</v>
      </c>
      <c r="J150" s="2">
        <v>2</v>
      </c>
      <c r="K150" s="2" t="str">
        <f>_xlfn.XLOOKUP(E150,[1]SKU_Master!A:A,[1]SKU_Master!C:C,"NOT FOUND")</f>
        <v>Others</v>
      </c>
      <c r="L150" s="2">
        <f>_xlfn.XLOOKUP(Table2[[#This Row],[SKU_CODE_CLEAN]],[1]SKU_Master!A:A,[1]SKU_Master!E:E,"Not Found")</f>
        <v>149</v>
      </c>
      <c r="M150" s="2">
        <f>_xlfn.XLOOKUP(E150,[1]SKU_Master!A:A,[1]SKU_Master!F:F,"NOT FOUND")</f>
        <v>72</v>
      </c>
      <c r="N150" s="2" t="str">
        <f>IF(ISNUMBER(_xlfn.XMATCH(E150,[1]SKU_Master!A:A)),"MATCH","NOT FOUND")</f>
        <v>MATCH</v>
      </c>
      <c r="O150" s="2">
        <f>Table2[[#This Row],[GROSS_REVENUE]]-Table2[[#This Row],[DISCOUNT]]</f>
        <v>5818.62</v>
      </c>
      <c r="P150" s="3">
        <f>IFERROR((Table2[[#This Row],[NET_REVENUE]]-(Table2[[#This Row],[UNITS_SOLD]]*Table2[[#This Row],[UNIT_COGS]]))/Table2[[#This Row],[NET_REVENUE]],0)</f>
        <v>0.38129659610010619</v>
      </c>
      <c r="Q150" s="4">
        <f>IFERROR(Table2[[#This Row],[GROSS_REVENUE]]/Table2[[#This Row],[AD_SPEND]],0)</f>
        <v>10.801797883137596</v>
      </c>
      <c r="R150" s="2">
        <f>IFERROR((Table2[[#This Row],[NET_REVENUE]]-(Table2[[#This Row],[UNITS_SOLD]]*Table2[[#This Row],[UNIT_COGS]])-Table2[[#This Row],[AD_SPEND]]),0)</f>
        <v>1528.9199999999998</v>
      </c>
      <c r="S150" s="3">
        <f>IFERROR(Table2[[#This Row],[RETURNS_UNITS]]/Table2[[#This Row],[UNITS_SOLD]],0)</f>
        <v>0.04</v>
      </c>
      <c r="T150" s="2" t="str">
        <f>TRIM(CLEAN(Table2[[#This Row],[CHANNEL]]))</f>
        <v>Swiggy Instamart</v>
      </c>
      <c r="U150" s="1">
        <f t="shared" si="2"/>
        <v>45566</v>
      </c>
    </row>
    <row r="151" spans="1:21" x14ac:dyDescent="0.3">
      <c r="A151" s="1">
        <v>45748</v>
      </c>
      <c r="B151" s="2" t="s">
        <v>27</v>
      </c>
      <c r="C151" s="2" t="s">
        <v>28</v>
      </c>
      <c r="D151" s="2" t="s">
        <v>45</v>
      </c>
      <c r="E151" s="2" t="str">
        <f>TRIM(Table2[[#This Row],[SKU_CODE]])</f>
        <v>BEC-TIS-001</v>
      </c>
      <c r="F151" s="2">
        <v>198</v>
      </c>
      <c r="G151" s="2">
        <v>18810</v>
      </c>
      <c r="H151" s="2">
        <v>5221.8100000000004</v>
      </c>
      <c r="I151" s="2">
        <v>693.83</v>
      </c>
      <c r="J151" s="2">
        <v>9</v>
      </c>
      <c r="K151" s="2" t="str">
        <f>_xlfn.XLOOKUP(E151,[1]SKU_Master!A:A,[1]SKU_Master!C:C,"NOT FOUND")</f>
        <v>Tissues</v>
      </c>
      <c r="L151" s="2">
        <f>_xlfn.XLOOKUP(Table2[[#This Row],[SKU_CODE_CLEAN]],[1]SKU_Master!A:A,[1]SKU_Master!E:E,"Not Found")</f>
        <v>95</v>
      </c>
      <c r="M151" s="2">
        <f>_xlfn.XLOOKUP(E151,[1]SKU_Master!A:A,[1]SKU_Master!F:F,"NOT FOUND")</f>
        <v>42</v>
      </c>
      <c r="N151" s="2" t="str">
        <f>IF(ISNUMBER(_xlfn.XMATCH(E151,[1]SKU_Master!A:A)),"MATCH","NOT FOUND")</f>
        <v>MATCH</v>
      </c>
      <c r="O151" s="2">
        <f>Table2[[#This Row],[GROSS_REVENUE]]-Table2[[#This Row],[DISCOUNT]]</f>
        <v>13588.189999999999</v>
      </c>
      <c r="P151" s="3">
        <f>IFERROR((Table2[[#This Row],[NET_REVENUE]]-(Table2[[#This Row],[UNITS_SOLD]]*Table2[[#This Row],[UNIT_COGS]]))/Table2[[#This Row],[NET_REVENUE]],0)</f>
        <v>0.38799795999319991</v>
      </c>
      <c r="Q151" s="4">
        <f>IFERROR(Table2[[#This Row],[GROSS_REVENUE]]/Table2[[#This Row],[AD_SPEND]],0)</f>
        <v>27.110387270657075</v>
      </c>
      <c r="R151" s="2">
        <f>IFERROR((Table2[[#This Row],[NET_REVENUE]]-(Table2[[#This Row],[UNITS_SOLD]]*Table2[[#This Row],[UNIT_COGS]])-Table2[[#This Row],[AD_SPEND]]),0)</f>
        <v>4578.3599999999988</v>
      </c>
      <c r="S151" s="3">
        <f>IFERROR(Table2[[#This Row],[RETURNS_UNITS]]/Table2[[#This Row],[UNITS_SOLD]],0)</f>
        <v>4.5454545454545456E-2</v>
      </c>
      <c r="T151" s="2" t="str">
        <f>TRIM(CLEAN(Table2[[#This Row],[CHANNEL]]))</f>
        <v>Zepto</v>
      </c>
      <c r="U151" s="1">
        <f t="shared" si="2"/>
        <v>45748</v>
      </c>
    </row>
    <row r="152" spans="1:21" x14ac:dyDescent="0.3">
      <c r="A152" s="1">
        <v>45597</v>
      </c>
      <c r="B152" s="2" t="s">
        <v>21</v>
      </c>
      <c r="C152" s="2" t="s">
        <v>22</v>
      </c>
      <c r="D152" s="2" t="s">
        <v>42</v>
      </c>
      <c r="E152" s="2" t="str">
        <f>TRIM(Table2[[#This Row],[SKU_CODE]])</f>
        <v>BEC-BW-002</v>
      </c>
      <c r="F152" s="2">
        <v>73</v>
      </c>
      <c r="G152" s="2">
        <v>12775</v>
      </c>
      <c r="H152" s="2">
        <v>3546.44</v>
      </c>
      <c r="I152" s="2">
        <v>696.26</v>
      </c>
      <c r="J152" s="2">
        <v>4</v>
      </c>
      <c r="K152" s="2" t="str">
        <f>_xlfn.XLOOKUP(E152,[1]SKU_Master!A:A,[1]SKU_Master!C:C,"NOT FOUND")</f>
        <v>Bake &amp; Wrap</v>
      </c>
      <c r="L152" s="2">
        <f>_xlfn.XLOOKUP(Table2[[#This Row],[SKU_CODE_CLEAN]],[1]SKU_Master!A:A,[1]SKU_Master!E:E,"Not Found")</f>
        <v>175</v>
      </c>
      <c r="M152" s="2">
        <f>_xlfn.XLOOKUP(E152,[1]SKU_Master!A:A,[1]SKU_Master!F:F,"NOT FOUND")</f>
        <v>92</v>
      </c>
      <c r="N152" s="2" t="str">
        <f>IF(ISNUMBER(_xlfn.XMATCH(E152,[1]SKU_Master!A:A)),"MATCH","NOT FOUND")</f>
        <v>MATCH</v>
      </c>
      <c r="O152" s="2">
        <f>Table2[[#This Row],[GROSS_REVENUE]]-Table2[[#This Row],[DISCOUNT]]</f>
        <v>9228.56</v>
      </c>
      <c r="P152" s="3">
        <f>IFERROR((Table2[[#This Row],[NET_REVENUE]]-(Table2[[#This Row],[UNITS_SOLD]]*Table2[[#This Row],[UNIT_COGS]]))/Table2[[#This Row],[NET_REVENUE]],0)</f>
        <v>0.27225916069245903</v>
      </c>
      <c r="Q152" s="4">
        <f>IFERROR(Table2[[#This Row],[GROSS_REVENUE]]/Table2[[#This Row],[AD_SPEND]],0)</f>
        <v>18.34803090799414</v>
      </c>
      <c r="R152" s="2">
        <f>IFERROR((Table2[[#This Row],[NET_REVENUE]]-(Table2[[#This Row],[UNITS_SOLD]]*Table2[[#This Row],[UNIT_COGS]])-Table2[[#This Row],[AD_SPEND]]),0)</f>
        <v>1816.2999999999995</v>
      </c>
      <c r="S152" s="3">
        <f>IFERROR(Table2[[#This Row],[RETURNS_UNITS]]/Table2[[#This Row],[UNITS_SOLD]],0)</f>
        <v>5.4794520547945202E-2</v>
      </c>
      <c r="T152" s="2" t="str">
        <f>TRIM(CLEAN(Table2[[#This Row],[CHANNEL]]))</f>
        <v>Flipkart</v>
      </c>
      <c r="U152" s="1">
        <f t="shared" si="2"/>
        <v>45597</v>
      </c>
    </row>
    <row r="153" spans="1:21" x14ac:dyDescent="0.3">
      <c r="A153" s="1">
        <v>45778</v>
      </c>
      <c r="B153" s="2" t="s">
        <v>33</v>
      </c>
      <c r="C153" s="2" t="s">
        <v>28</v>
      </c>
      <c r="D153" s="2" t="s">
        <v>23</v>
      </c>
      <c r="E153" s="2" t="str">
        <f>TRIM(Table2[[#This Row],[SKU_CODE]])</f>
        <v>BEC-OTH-001</v>
      </c>
      <c r="F153" s="2">
        <v>59</v>
      </c>
      <c r="G153" s="2">
        <v>8791</v>
      </c>
      <c r="H153" s="2">
        <v>1078.81</v>
      </c>
      <c r="I153" s="2">
        <v>696.47</v>
      </c>
      <c r="J153" s="2">
        <v>3</v>
      </c>
      <c r="K153" s="2" t="str">
        <f>_xlfn.XLOOKUP(E153,[1]SKU_Master!A:A,[1]SKU_Master!C:C,"NOT FOUND")</f>
        <v>Others</v>
      </c>
      <c r="L153" s="2">
        <f>_xlfn.XLOOKUP(Table2[[#This Row],[SKU_CODE_CLEAN]],[1]SKU_Master!A:A,[1]SKU_Master!E:E,"Not Found")</f>
        <v>149</v>
      </c>
      <c r="M153" s="2">
        <f>_xlfn.XLOOKUP(E153,[1]SKU_Master!A:A,[1]SKU_Master!F:F,"NOT FOUND")</f>
        <v>72</v>
      </c>
      <c r="N153" s="2" t="str">
        <f>IF(ISNUMBER(_xlfn.XMATCH(E153,[1]SKU_Master!A:A)),"MATCH","NOT FOUND")</f>
        <v>MATCH</v>
      </c>
      <c r="O153" s="2">
        <f>Table2[[#This Row],[GROSS_REVENUE]]-Table2[[#This Row],[DISCOUNT]]</f>
        <v>7712.1900000000005</v>
      </c>
      <c r="P153" s="3">
        <f>IFERROR((Table2[[#This Row],[NET_REVENUE]]-(Table2[[#This Row],[UNITS_SOLD]]*Table2[[#This Row],[UNIT_COGS]]))/Table2[[#This Row],[NET_REVENUE]],0)</f>
        <v>0.44918369490378224</v>
      </c>
      <c r="Q153" s="4">
        <f>IFERROR(Table2[[#This Row],[GROSS_REVENUE]]/Table2[[#This Row],[AD_SPEND]],0)</f>
        <v>12.622223498499576</v>
      </c>
      <c r="R153" s="2">
        <f>IFERROR((Table2[[#This Row],[NET_REVENUE]]-(Table2[[#This Row],[UNITS_SOLD]]*Table2[[#This Row],[UNIT_COGS]])-Table2[[#This Row],[AD_SPEND]]),0)</f>
        <v>2767.7200000000003</v>
      </c>
      <c r="S153" s="3">
        <f>IFERROR(Table2[[#This Row],[RETURNS_UNITS]]/Table2[[#This Row],[UNITS_SOLD]],0)</f>
        <v>5.0847457627118647E-2</v>
      </c>
      <c r="T153" s="2" t="str">
        <f>TRIM(CLEAN(Table2[[#This Row],[CHANNEL]]))</f>
        <v>Swiggy Instamart</v>
      </c>
      <c r="U153" s="1">
        <f t="shared" si="2"/>
        <v>45778</v>
      </c>
    </row>
    <row r="154" spans="1:21" x14ac:dyDescent="0.3">
      <c r="A154" s="1">
        <v>45323</v>
      </c>
      <c r="B154" s="2" t="s">
        <v>33</v>
      </c>
      <c r="C154" s="2" t="s">
        <v>25</v>
      </c>
      <c r="D154" s="2" t="s">
        <v>42</v>
      </c>
      <c r="E154" s="2" t="str">
        <f>TRIM(Table2[[#This Row],[SKU_CODE]])</f>
        <v>BEC-BW-002</v>
      </c>
      <c r="F154" s="2">
        <v>83</v>
      </c>
      <c r="G154" s="2">
        <v>14525</v>
      </c>
      <c r="H154" s="2">
        <v>3619.27</v>
      </c>
      <c r="I154" s="2">
        <v>699.21</v>
      </c>
      <c r="J154" s="2">
        <v>1</v>
      </c>
      <c r="K154" s="2" t="str">
        <f>_xlfn.XLOOKUP(E154,[1]SKU_Master!A:A,[1]SKU_Master!C:C,"NOT FOUND")</f>
        <v>Bake &amp; Wrap</v>
      </c>
      <c r="L154" s="2">
        <f>_xlfn.XLOOKUP(Table2[[#This Row],[SKU_CODE_CLEAN]],[1]SKU_Master!A:A,[1]SKU_Master!E:E,"Not Found")</f>
        <v>175</v>
      </c>
      <c r="M154" s="2">
        <f>_xlfn.XLOOKUP(E154,[1]SKU_Master!A:A,[1]SKU_Master!F:F,"NOT FOUND")</f>
        <v>92</v>
      </c>
      <c r="N154" s="2" t="str">
        <f>IF(ISNUMBER(_xlfn.XMATCH(E154,[1]SKU_Master!A:A)),"MATCH","NOT FOUND")</f>
        <v>MATCH</v>
      </c>
      <c r="O154" s="2">
        <f>Table2[[#This Row],[GROSS_REVENUE]]-Table2[[#This Row],[DISCOUNT]]</f>
        <v>10905.73</v>
      </c>
      <c r="P154" s="3">
        <f>IFERROR((Table2[[#This Row],[NET_REVENUE]]-(Table2[[#This Row],[UNITS_SOLD]]*Table2[[#This Row],[UNIT_COGS]]))/Table2[[#This Row],[NET_REVENUE]],0)</f>
        <v>0.29981761881139546</v>
      </c>
      <c r="Q154" s="4">
        <f>IFERROR(Table2[[#This Row],[GROSS_REVENUE]]/Table2[[#This Row],[AD_SPEND]],0)</f>
        <v>20.773444315727748</v>
      </c>
      <c r="R154" s="2">
        <f>IFERROR((Table2[[#This Row],[NET_REVENUE]]-(Table2[[#This Row],[UNITS_SOLD]]*Table2[[#This Row],[UNIT_COGS]])-Table2[[#This Row],[AD_SPEND]]),0)</f>
        <v>2570.5199999999995</v>
      </c>
      <c r="S154" s="3">
        <f>IFERROR(Table2[[#This Row],[RETURNS_UNITS]]/Table2[[#This Row],[UNITS_SOLD]],0)</f>
        <v>1.2048192771084338E-2</v>
      </c>
      <c r="T154" s="2" t="str">
        <f>TRIM(CLEAN(Table2[[#This Row],[CHANNEL]]))</f>
        <v>Swiggy Instamart</v>
      </c>
      <c r="U154" s="1">
        <f t="shared" si="2"/>
        <v>45323</v>
      </c>
    </row>
    <row r="155" spans="1:21" x14ac:dyDescent="0.3">
      <c r="A155" s="1">
        <v>45474</v>
      </c>
      <c r="B155" s="2" t="s">
        <v>33</v>
      </c>
      <c r="C155" s="2" t="s">
        <v>28</v>
      </c>
      <c r="D155" s="2" t="s">
        <v>35</v>
      </c>
      <c r="E155" s="2" t="str">
        <f>TRIM(Table2[[#This Row],[SKU_CODE]])</f>
        <v>BEC-CMB-001</v>
      </c>
      <c r="F155" s="2">
        <v>14</v>
      </c>
      <c r="G155" s="2">
        <v>9786</v>
      </c>
      <c r="H155" s="2">
        <v>2555.3000000000002</v>
      </c>
      <c r="I155" s="2">
        <v>699.43</v>
      </c>
      <c r="J155" s="2">
        <v>0</v>
      </c>
      <c r="K155" s="2" t="str">
        <f>_xlfn.XLOOKUP(E155,[1]SKU_Master!A:A,[1]SKU_Master!C:C,"NOT FOUND")</f>
        <v>Others</v>
      </c>
      <c r="L155" s="2">
        <f>_xlfn.XLOOKUP(Table2[[#This Row],[SKU_CODE_CLEAN]],[1]SKU_Master!A:A,[1]SKU_Master!E:E,"Not Found")</f>
        <v>699</v>
      </c>
      <c r="M155" s="2">
        <f>_xlfn.XLOOKUP(E155,[1]SKU_Master!A:A,[1]SKU_Master!F:F,"NOT FOUND")</f>
        <v>330</v>
      </c>
      <c r="N155" s="2" t="str">
        <f>IF(ISNUMBER(_xlfn.XMATCH(E155,[1]SKU_Master!A:A)),"MATCH","NOT FOUND")</f>
        <v>MATCH</v>
      </c>
      <c r="O155" s="2">
        <f>Table2[[#This Row],[GROSS_REVENUE]]-Table2[[#This Row],[DISCOUNT]]</f>
        <v>7230.7</v>
      </c>
      <c r="P155" s="3">
        <f>IFERROR((Table2[[#This Row],[NET_REVENUE]]-(Table2[[#This Row],[UNITS_SOLD]]*Table2[[#This Row],[UNIT_COGS]]))/Table2[[#This Row],[NET_REVENUE]],0)</f>
        <v>0.3610577122546918</v>
      </c>
      <c r="Q155" s="4">
        <f>IFERROR(Table2[[#This Row],[GROSS_REVENUE]]/Table2[[#This Row],[AD_SPEND]],0)</f>
        <v>13.991392991435884</v>
      </c>
      <c r="R155" s="2">
        <f>IFERROR((Table2[[#This Row],[NET_REVENUE]]-(Table2[[#This Row],[UNITS_SOLD]]*Table2[[#This Row],[UNIT_COGS]])-Table2[[#This Row],[AD_SPEND]]),0)</f>
        <v>1911.27</v>
      </c>
      <c r="S155" s="3">
        <f>IFERROR(Table2[[#This Row],[RETURNS_UNITS]]/Table2[[#This Row],[UNITS_SOLD]],0)</f>
        <v>0</v>
      </c>
      <c r="T155" s="2" t="str">
        <f>TRIM(CLEAN(Table2[[#This Row],[CHANNEL]]))</f>
        <v>Swiggy Instamart</v>
      </c>
      <c r="U155" s="1">
        <f t="shared" si="2"/>
        <v>45474</v>
      </c>
    </row>
    <row r="156" spans="1:21" x14ac:dyDescent="0.3">
      <c r="A156" s="1">
        <v>45323</v>
      </c>
      <c r="B156" s="2" t="s">
        <v>33</v>
      </c>
      <c r="C156" s="2" t="s">
        <v>28</v>
      </c>
      <c r="D156" s="2" t="s">
        <v>23</v>
      </c>
      <c r="E156" s="2" t="str">
        <f>TRIM(Table2[[#This Row],[SKU_CODE]])</f>
        <v>BEC-OTH-001</v>
      </c>
      <c r="F156" s="2">
        <v>62</v>
      </c>
      <c r="G156" s="2">
        <v>9238</v>
      </c>
      <c r="H156" s="2">
        <v>1021.84</v>
      </c>
      <c r="I156" s="2">
        <v>701.95</v>
      </c>
      <c r="J156" s="2">
        <v>2</v>
      </c>
      <c r="K156" s="2" t="str">
        <f>_xlfn.XLOOKUP(E156,[1]SKU_Master!A:A,[1]SKU_Master!C:C,"NOT FOUND")</f>
        <v>Others</v>
      </c>
      <c r="L156" s="2">
        <f>_xlfn.XLOOKUP(Table2[[#This Row],[SKU_CODE_CLEAN]],[1]SKU_Master!A:A,[1]SKU_Master!E:E,"Not Found")</f>
        <v>149</v>
      </c>
      <c r="M156" s="2">
        <f>_xlfn.XLOOKUP(E156,[1]SKU_Master!A:A,[1]SKU_Master!F:F,"NOT FOUND")</f>
        <v>72</v>
      </c>
      <c r="N156" s="2" t="str">
        <f>IF(ISNUMBER(_xlfn.XMATCH(E156,[1]SKU_Master!A:A)),"MATCH","NOT FOUND")</f>
        <v>MATCH</v>
      </c>
      <c r="O156" s="2">
        <f>Table2[[#This Row],[GROSS_REVENUE]]-Table2[[#This Row],[DISCOUNT]]</f>
        <v>8216.16</v>
      </c>
      <c r="P156" s="3">
        <f>IFERROR((Table2[[#This Row],[NET_REVENUE]]-(Table2[[#This Row],[UNITS_SOLD]]*Table2[[#This Row],[UNIT_COGS]]))/Table2[[#This Row],[NET_REVENUE]],0)</f>
        <v>0.45668049307705788</v>
      </c>
      <c r="Q156" s="4">
        <f>IFERROR(Table2[[#This Row],[GROSS_REVENUE]]/Table2[[#This Row],[AD_SPEND]],0)</f>
        <v>13.160481515777477</v>
      </c>
      <c r="R156" s="2">
        <f>IFERROR((Table2[[#This Row],[NET_REVENUE]]-(Table2[[#This Row],[UNITS_SOLD]]*Table2[[#This Row],[UNIT_COGS]])-Table2[[#This Row],[AD_SPEND]]),0)</f>
        <v>3050.21</v>
      </c>
      <c r="S156" s="3">
        <f>IFERROR(Table2[[#This Row],[RETURNS_UNITS]]/Table2[[#This Row],[UNITS_SOLD]],0)</f>
        <v>3.2258064516129031E-2</v>
      </c>
      <c r="T156" s="2" t="str">
        <f>TRIM(CLEAN(Table2[[#This Row],[CHANNEL]]))</f>
        <v>Swiggy Instamart</v>
      </c>
      <c r="U156" s="1">
        <f t="shared" si="2"/>
        <v>45323</v>
      </c>
    </row>
    <row r="157" spans="1:21" x14ac:dyDescent="0.3">
      <c r="A157" s="1">
        <v>45627</v>
      </c>
      <c r="B157" s="2" t="s">
        <v>33</v>
      </c>
      <c r="C157" s="2" t="s">
        <v>22</v>
      </c>
      <c r="D157" s="2" t="s">
        <v>43</v>
      </c>
      <c r="E157" s="2" t="str">
        <f>TRIM(Table2[[#This Row],[SKU_CODE]])</f>
        <v>BEC-GB-001</v>
      </c>
      <c r="F157" s="2">
        <v>101</v>
      </c>
      <c r="G157" s="2">
        <v>15049</v>
      </c>
      <c r="H157" s="2">
        <v>1729.39</v>
      </c>
      <c r="I157" s="2">
        <v>701.95</v>
      </c>
      <c r="J157" s="2">
        <v>5</v>
      </c>
      <c r="K157" s="2" t="str">
        <f>_xlfn.XLOOKUP(E157,[1]SKU_Master!A:A,[1]SKU_Master!C:C,"NOT FOUND")</f>
        <v>Garbage Bags</v>
      </c>
      <c r="L157" s="2">
        <f>_xlfn.XLOOKUP(Table2[[#This Row],[SKU_CODE_CLEAN]],[1]SKU_Master!A:A,[1]SKU_Master!E:E,"Not Found")</f>
        <v>149</v>
      </c>
      <c r="M157" s="2">
        <f>_xlfn.XLOOKUP(E157,[1]SKU_Master!A:A,[1]SKU_Master!F:F,"NOT FOUND")</f>
        <v>70</v>
      </c>
      <c r="N157" s="2" t="str">
        <f>IF(ISNUMBER(_xlfn.XMATCH(E157,[1]SKU_Master!A:A)),"MATCH","NOT FOUND")</f>
        <v>MATCH</v>
      </c>
      <c r="O157" s="2">
        <f>Table2[[#This Row],[GROSS_REVENUE]]-Table2[[#This Row],[DISCOUNT]]</f>
        <v>13319.61</v>
      </c>
      <c r="P157" s="3">
        <f>IFERROR((Table2[[#This Row],[NET_REVENUE]]-(Table2[[#This Row],[UNITS_SOLD]]*Table2[[#This Row],[UNIT_COGS]]))/Table2[[#This Row],[NET_REVENUE]],0)</f>
        <v>0.46920367788546363</v>
      </c>
      <c r="Q157" s="4">
        <f>IFERROR(Table2[[#This Row],[GROSS_REVENUE]]/Table2[[#This Row],[AD_SPEND]],0)</f>
        <v>21.438848920863308</v>
      </c>
      <c r="R157" s="2">
        <f>IFERROR((Table2[[#This Row],[NET_REVENUE]]-(Table2[[#This Row],[UNITS_SOLD]]*Table2[[#This Row],[UNIT_COGS]])-Table2[[#This Row],[AD_SPEND]]),0)</f>
        <v>5547.6600000000008</v>
      </c>
      <c r="S157" s="3">
        <f>IFERROR(Table2[[#This Row],[RETURNS_UNITS]]/Table2[[#This Row],[UNITS_SOLD]],0)</f>
        <v>4.9504950495049507E-2</v>
      </c>
      <c r="T157" s="2" t="str">
        <f>TRIM(CLEAN(Table2[[#This Row],[CHANNEL]]))</f>
        <v>Swiggy Instamart</v>
      </c>
      <c r="U157" s="1">
        <f t="shared" si="2"/>
        <v>45627</v>
      </c>
    </row>
    <row r="158" spans="1:21" x14ac:dyDescent="0.3">
      <c r="A158" s="1">
        <v>45505</v>
      </c>
      <c r="B158" s="2" t="s">
        <v>27</v>
      </c>
      <c r="C158" s="2" t="s">
        <v>28</v>
      </c>
      <c r="D158" s="2" t="s">
        <v>45</v>
      </c>
      <c r="E158" s="2" t="str">
        <f>TRIM(Table2[[#This Row],[SKU_CODE]])</f>
        <v>BEC-TIS-001</v>
      </c>
      <c r="F158" s="2">
        <v>141</v>
      </c>
      <c r="G158" s="2">
        <v>13395</v>
      </c>
      <c r="H158" s="2">
        <v>3981.6</v>
      </c>
      <c r="I158" s="2">
        <v>702.29</v>
      </c>
      <c r="J158" s="2">
        <v>8</v>
      </c>
      <c r="K158" s="2" t="str">
        <f>_xlfn.XLOOKUP(E158,[1]SKU_Master!A:A,[1]SKU_Master!C:C,"NOT FOUND")</f>
        <v>Tissues</v>
      </c>
      <c r="L158" s="2">
        <f>_xlfn.XLOOKUP(Table2[[#This Row],[SKU_CODE_CLEAN]],[1]SKU_Master!A:A,[1]SKU_Master!E:E,"Not Found")</f>
        <v>95</v>
      </c>
      <c r="M158" s="2">
        <f>_xlfn.XLOOKUP(E158,[1]SKU_Master!A:A,[1]SKU_Master!F:F,"NOT FOUND")</f>
        <v>42</v>
      </c>
      <c r="N158" s="2" t="str">
        <f>IF(ISNUMBER(_xlfn.XMATCH(E158,[1]SKU_Master!A:A)),"MATCH","NOT FOUND")</f>
        <v>MATCH</v>
      </c>
      <c r="O158" s="2">
        <f>Table2[[#This Row],[GROSS_REVENUE]]-Table2[[#This Row],[DISCOUNT]]</f>
        <v>9413.4</v>
      </c>
      <c r="P158" s="3">
        <f>IFERROR((Table2[[#This Row],[NET_REVENUE]]-(Table2[[#This Row],[UNITS_SOLD]]*Table2[[#This Row],[UNIT_COGS]]))/Table2[[#This Row],[NET_REVENUE]],0)</f>
        <v>0.37089680667983937</v>
      </c>
      <c r="Q158" s="4">
        <f>IFERROR(Table2[[#This Row],[GROSS_REVENUE]]/Table2[[#This Row],[AD_SPEND]],0)</f>
        <v>19.073317290577968</v>
      </c>
      <c r="R158" s="2">
        <f>IFERROR((Table2[[#This Row],[NET_REVENUE]]-(Table2[[#This Row],[UNITS_SOLD]]*Table2[[#This Row],[UNIT_COGS]])-Table2[[#This Row],[AD_SPEND]]),0)</f>
        <v>2789.1099999999997</v>
      </c>
      <c r="S158" s="3">
        <f>IFERROR(Table2[[#This Row],[RETURNS_UNITS]]/Table2[[#This Row],[UNITS_SOLD]],0)</f>
        <v>5.6737588652482268E-2</v>
      </c>
      <c r="T158" s="2" t="str">
        <f>TRIM(CLEAN(Table2[[#This Row],[CHANNEL]]))</f>
        <v>Zepto</v>
      </c>
      <c r="U158" s="1">
        <f t="shared" si="2"/>
        <v>45505</v>
      </c>
    </row>
    <row r="159" spans="1:21" x14ac:dyDescent="0.3">
      <c r="A159" s="1">
        <v>45323</v>
      </c>
      <c r="B159" s="2" t="s">
        <v>33</v>
      </c>
      <c r="C159" s="2" t="s">
        <v>28</v>
      </c>
      <c r="D159" s="2" t="s">
        <v>35</v>
      </c>
      <c r="E159" s="2" t="str">
        <f>TRIM(Table2[[#This Row],[SKU_CODE]])</f>
        <v>BEC-CMB-001</v>
      </c>
      <c r="F159" s="2">
        <v>21</v>
      </c>
      <c r="G159" s="2">
        <v>14679</v>
      </c>
      <c r="H159" s="2">
        <v>1150.75</v>
      </c>
      <c r="I159" s="2">
        <v>704.76</v>
      </c>
      <c r="J159" s="2">
        <v>0</v>
      </c>
      <c r="K159" s="2" t="str">
        <f>_xlfn.XLOOKUP(E159,[1]SKU_Master!A:A,[1]SKU_Master!C:C,"NOT FOUND")</f>
        <v>Others</v>
      </c>
      <c r="L159" s="2">
        <f>_xlfn.XLOOKUP(Table2[[#This Row],[SKU_CODE_CLEAN]],[1]SKU_Master!A:A,[1]SKU_Master!E:E,"Not Found")</f>
        <v>699</v>
      </c>
      <c r="M159" s="2">
        <f>_xlfn.XLOOKUP(E159,[1]SKU_Master!A:A,[1]SKU_Master!F:F,"NOT FOUND")</f>
        <v>330</v>
      </c>
      <c r="N159" s="2" t="str">
        <f>IF(ISNUMBER(_xlfn.XMATCH(E159,[1]SKU_Master!A:A)),"MATCH","NOT FOUND")</f>
        <v>MATCH</v>
      </c>
      <c r="O159" s="2">
        <f>Table2[[#This Row],[GROSS_REVENUE]]-Table2[[#This Row],[DISCOUNT]]</f>
        <v>13528.25</v>
      </c>
      <c r="P159" s="3">
        <f>IFERROR((Table2[[#This Row],[NET_REVENUE]]-(Table2[[#This Row],[UNITS_SOLD]]*Table2[[#This Row],[UNIT_COGS]]))/Table2[[#This Row],[NET_REVENUE]],0)</f>
        <v>0.4877386210337627</v>
      </c>
      <c r="Q159" s="4">
        <f>IFERROR(Table2[[#This Row],[GROSS_REVENUE]]/Table2[[#This Row],[AD_SPEND]],0)</f>
        <v>20.828367103694877</v>
      </c>
      <c r="R159" s="2">
        <f>IFERROR((Table2[[#This Row],[NET_REVENUE]]-(Table2[[#This Row],[UNITS_SOLD]]*Table2[[#This Row],[UNIT_COGS]])-Table2[[#This Row],[AD_SPEND]]),0)</f>
        <v>5893.49</v>
      </c>
      <c r="S159" s="3">
        <f>IFERROR(Table2[[#This Row],[RETURNS_UNITS]]/Table2[[#This Row],[UNITS_SOLD]],0)</f>
        <v>0</v>
      </c>
      <c r="T159" s="2" t="str">
        <f>TRIM(CLEAN(Table2[[#This Row],[CHANNEL]]))</f>
        <v>Swiggy Instamart</v>
      </c>
      <c r="U159" s="1">
        <f t="shared" si="2"/>
        <v>45323</v>
      </c>
    </row>
    <row r="160" spans="1:21" x14ac:dyDescent="0.3">
      <c r="A160" s="1">
        <v>45474</v>
      </c>
      <c r="B160" s="2" t="s">
        <v>24</v>
      </c>
      <c r="C160" s="2" t="s">
        <v>28</v>
      </c>
      <c r="D160" s="2" t="s">
        <v>45</v>
      </c>
      <c r="E160" s="2" t="str">
        <f>TRIM(Table2[[#This Row],[SKU_CODE]])</f>
        <v>BEC-TIS-001</v>
      </c>
      <c r="F160" s="2">
        <v>98</v>
      </c>
      <c r="G160" s="2">
        <v>9310</v>
      </c>
      <c r="H160" s="2">
        <v>600.63</v>
      </c>
      <c r="I160" s="2">
        <v>705.51</v>
      </c>
      <c r="J160" s="2">
        <v>14</v>
      </c>
      <c r="K160" s="2" t="str">
        <f>_xlfn.XLOOKUP(E160,[1]SKU_Master!A:A,[1]SKU_Master!C:C,"NOT FOUND")</f>
        <v>Tissues</v>
      </c>
      <c r="L160" s="2">
        <f>_xlfn.XLOOKUP(Table2[[#This Row],[SKU_CODE_CLEAN]],[1]SKU_Master!A:A,[1]SKU_Master!E:E,"Not Found")</f>
        <v>95</v>
      </c>
      <c r="M160" s="2">
        <f>_xlfn.XLOOKUP(E160,[1]SKU_Master!A:A,[1]SKU_Master!F:F,"NOT FOUND")</f>
        <v>42</v>
      </c>
      <c r="N160" s="2" t="str">
        <f>IF(ISNUMBER(_xlfn.XMATCH(E160,[1]SKU_Master!A:A)),"MATCH","NOT FOUND")</f>
        <v>MATCH</v>
      </c>
      <c r="O160" s="2">
        <f>Table2[[#This Row],[GROSS_REVENUE]]-Table2[[#This Row],[DISCOUNT]]</f>
        <v>8709.3700000000008</v>
      </c>
      <c r="P160" s="3">
        <f>IFERROR((Table2[[#This Row],[NET_REVENUE]]-(Table2[[#This Row],[UNITS_SOLD]]*Table2[[#This Row],[UNIT_COGS]]))/Table2[[#This Row],[NET_REVENUE]],0)</f>
        <v>0.52740554138818307</v>
      </c>
      <c r="Q160" s="4">
        <f>IFERROR(Table2[[#This Row],[GROSS_REVENUE]]/Table2[[#This Row],[AD_SPEND]],0)</f>
        <v>13.196127623988321</v>
      </c>
      <c r="R160" s="2">
        <f>IFERROR((Table2[[#This Row],[NET_REVENUE]]-(Table2[[#This Row],[UNITS_SOLD]]*Table2[[#This Row],[UNIT_COGS]])-Table2[[#This Row],[AD_SPEND]]),0)</f>
        <v>3887.8600000000006</v>
      </c>
      <c r="S160" s="3">
        <f>IFERROR(Table2[[#This Row],[RETURNS_UNITS]]/Table2[[#This Row],[UNITS_SOLD]],0)</f>
        <v>0.14285714285714285</v>
      </c>
      <c r="T160" s="2" t="str">
        <f>TRIM(CLEAN(Table2[[#This Row],[CHANNEL]]))</f>
        <v>D2C</v>
      </c>
      <c r="U160" s="1">
        <f t="shared" si="2"/>
        <v>45474</v>
      </c>
    </row>
    <row r="161" spans="1:21" x14ac:dyDescent="0.3">
      <c r="A161" s="1">
        <v>45323</v>
      </c>
      <c r="B161" s="2" t="s">
        <v>24</v>
      </c>
      <c r="C161" s="2" t="s">
        <v>28</v>
      </c>
      <c r="D161" s="2" t="s">
        <v>23</v>
      </c>
      <c r="E161" s="2" t="str">
        <f>TRIM(Table2[[#This Row],[SKU_CODE]])</f>
        <v>BEC-OTH-001</v>
      </c>
      <c r="F161" s="2">
        <v>41</v>
      </c>
      <c r="G161" s="2">
        <v>6109</v>
      </c>
      <c r="H161" s="2">
        <v>369.22</v>
      </c>
      <c r="I161" s="2">
        <v>705.67</v>
      </c>
      <c r="J161" s="2">
        <v>4</v>
      </c>
      <c r="K161" s="2" t="str">
        <f>_xlfn.XLOOKUP(E161,[1]SKU_Master!A:A,[1]SKU_Master!C:C,"NOT FOUND")</f>
        <v>Others</v>
      </c>
      <c r="L161" s="2">
        <f>_xlfn.XLOOKUP(Table2[[#This Row],[SKU_CODE_CLEAN]],[1]SKU_Master!A:A,[1]SKU_Master!E:E,"Not Found")</f>
        <v>149</v>
      </c>
      <c r="M161" s="2">
        <f>_xlfn.XLOOKUP(E161,[1]SKU_Master!A:A,[1]SKU_Master!F:F,"NOT FOUND")</f>
        <v>72</v>
      </c>
      <c r="N161" s="2" t="str">
        <f>IF(ISNUMBER(_xlfn.XMATCH(E161,[1]SKU_Master!A:A)),"MATCH","NOT FOUND")</f>
        <v>MATCH</v>
      </c>
      <c r="O161" s="2">
        <f>Table2[[#This Row],[GROSS_REVENUE]]-Table2[[#This Row],[DISCOUNT]]</f>
        <v>5739.78</v>
      </c>
      <c r="P161" s="3">
        <f>IFERROR((Table2[[#This Row],[NET_REVENUE]]-(Table2[[#This Row],[UNITS_SOLD]]*Table2[[#This Row],[UNIT_COGS]]))/Table2[[#This Row],[NET_REVENUE]],0)</f>
        <v>0.4856945736596176</v>
      </c>
      <c r="Q161" s="4">
        <f>IFERROR(Table2[[#This Row],[GROSS_REVENUE]]/Table2[[#This Row],[AD_SPEND]],0)</f>
        <v>8.6570209871469679</v>
      </c>
      <c r="R161" s="2">
        <f>IFERROR((Table2[[#This Row],[NET_REVENUE]]-(Table2[[#This Row],[UNITS_SOLD]]*Table2[[#This Row],[UNIT_COGS]])-Table2[[#This Row],[AD_SPEND]]),0)</f>
        <v>2082.1099999999997</v>
      </c>
      <c r="S161" s="3">
        <f>IFERROR(Table2[[#This Row],[RETURNS_UNITS]]/Table2[[#This Row],[UNITS_SOLD]],0)</f>
        <v>9.7560975609756101E-2</v>
      </c>
      <c r="T161" s="2" t="str">
        <f>TRIM(CLEAN(Table2[[#This Row],[CHANNEL]]))</f>
        <v>D2C</v>
      </c>
      <c r="U161" s="1">
        <f t="shared" si="2"/>
        <v>45323</v>
      </c>
    </row>
    <row r="162" spans="1:21" x14ac:dyDescent="0.3">
      <c r="A162" s="1">
        <v>45658</v>
      </c>
      <c r="B162" s="2" t="s">
        <v>33</v>
      </c>
      <c r="C162" s="2" t="s">
        <v>22</v>
      </c>
      <c r="D162" s="2" t="s">
        <v>42</v>
      </c>
      <c r="E162" s="2" t="str">
        <f>TRIM(Table2[[#This Row],[SKU_CODE]])</f>
        <v>BEC-BW-002</v>
      </c>
      <c r="F162" s="2">
        <v>65</v>
      </c>
      <c r="G162" s="2">
        <v>11375</v>
      </c>
      <c r="H162" s="2">
        <v>1720.43</v>
      </c>
      <c r="I162" s="2">
        <v>705.69</v>
      </c>
      <c r="J162" s="2">
        <v>2</v>
      </c>
      <c r="K162" s="2" t="str">
        <f>_xlfn.XLOOKUP(E162,[1]SKU_Master!A:A,[1]SKU_Master!C:C,"NOT FOUND")</f>
        <v>Bake &amp; Wrap</v>
      </c>
      <c r="L162" s="2">
        <f>_xlfn.XLOOKUP(Table2[[#This Row],[SKU_CODE_CLEAN]],[1]SKU_Master!A:A,[1]SKU_Master!E:E,"Not Found")</f>
        <v>175</v>
      </c>
      <c r="M162" s="2">
        <f>_xlfn.XLOOKUP(E162,[1]SKU_Master!A:A,[1]SKU_Master!F:F,"NOT FOUND")</f>
        <v>92</v>
      </c>
      <c r="N162" s="2" t="str">
        <f>IF(ISNUMBER(_xlfn.XMATCH(E162,[1]SKU_Master!A:A)),"MATCH","NOT FOUND")</f>
        <v>MATCH</v>
      </c>
      <c r="O162" s="2">
        <f>Table2[[#This Row],[GROSS_REVENUE]]-Table2[[#This Row],[DISCOUNT]]</f>
        <v>9654.57</v>
      </c>
      <c r="P162" s="3">
        <f>IFERROR((Table2[[#This Row],[NET_REVENUE]]-(Table2[[#This Row],[UNITS_SOLD]]*Table2[[#This Row],[UNIT_COGS]]))/Table2[[#This Row],[NET_REVENUE]],0)</f>
        <v>0.38060421126989602</v>
      </c>
      <c r="Q162" s="4">
        <f>IFERROR(Table2[[#This Row],[GROSS_REVENUE]]/Table2[[#This Row],[AD_SPEND]],0)</f>
        <v>16.118975754226359</v>
      </c>
      <c r="R162" s="2">
        <f>IFERROR((Table2[[#This Row],[NET_REVENUE]]-(Table2[[#This Row],[UNITS_SOLD]]*Table2[[#This Row],[UNIT_COGS]])-Table2[[#This Row],[AD_SPEND]]),0)</f>
        <v>2968.8799999999997</v>
      </c>
      <c r="S162" s="3">
        <f>IFERROR(Table2[[#This Row],[RETURNS_UNITS]]/Table2[[#This Row],[UNITS_SOLD]],0)</f>
        <v>3.0769230769230771E-2</v>
      </c>
      <c r="T162" s="2" t="str">
        <f>TRIM(CLEAN(Table2[[#This Row],[CHANNEL]]))</f>
        <v>Swiggy Instamart</v>
      </c>
      <c r="U162" s="1">
        <f t="shared" si="2"/>
        <v>45658</v>
      </c>
    </row>
    <row r="163" spans="1:21" x14ac:dyDescent="0.3">
      <c r="A163" s="1">
        <v>45413</v>
      </c>
      <c r="B163" s="2" t="s">
        <v>33</v>
      </c>
      <c r="C163" s="2" t="s">
        <v>22</v>
      </c>
      <c r="D163" s="2" t="s">
        <v>42</v>
      </c>
      <c r="E163" s="2" t="str">
        <f>TRIM(Table2[[#This Row],[SKU_CODE]])</f>
        <v>BEC-BW-002</v>
      </c>
      <c r="F163" s="2">
        <v>69</v>
      </c>
      <c r="G163" s="2">
        <v>12075</v>
      </c>
      <c r="H163" s="2">
        <v>3159.65</v>
      </c>
      <c r="I163" s="2">
        <v>709.57</v>
      </c>
      <c r="J163" s="2">
        <v>1</v>
      </c>
      <c r="K163" s="2" t="str">
        <f>_xlfn.XLOOKUP(E163,[1]SKU_Master!A:A,[1]SKU_Master!C:C,"NOT FOUND")</f>
        <v>Bake &amp; Wrap</v>
      </c>
      <c r="L163" s="2">
        <f>_xlfn.XLOOKUP(Table2[[#This Row],[SKU_CODE_CLEAN]],[1]SKU_Master!A:A,[1]SKU_Master!E:E,"Not Found")</f>
        <v>175</v>
      </c>
      <c r="M163" s="2">
        <f>_xlfn.XLOOKUP(E163,[1]SKU_Master!A:A,[1]SKU_Master!F:F,"NOT FOUND")</f>
        <v>92</v>
      </c>
      <c r="N163" s="2" t="str">
        <f>IF(ISNUMBER(_xlfn.XMATCH(E163,[1]SKU_Master!A:A)),"MATCH","NOT FOUND")</f>
        <v>MATCH</v>
      </c>
      <c r="O163" s="2">
        <f>Table2[[#This Row],[GROSS_REVENUE]]-Table2[[#This Row],[DISCOUNT]]</f>
        <v>8915.35</v>
      </c>
      <c r="P163" s="3">
        <f>IFERROR((Table2[[#This Row],[NET_REVENUE]]-(Table2[[#This Row],[UNITS_SOLD]]*Table2[[#This Row],[UNIT_COGS]]))/Table2[[#This Row],[NET_REVENUE]],0)</f>
        <v>0.28796962542132393</v>
      </c>
      <c r="Q163" s="4">
        <f>IFERROR(Table2[[#This Row],[GROSS_REVENUE]]/Table2[[#This Row],[AD_SPEND]],0)</f>
        <v>17.017348535028255</v>
      </c>
      <c r="R163" s="2">
        <f>IFERROR((Table2[[#This Row],[NET_REVENUE]]-(Table2[[#This Row],[UNITS_SOLD]]*Table2[[#This Row],[UNIT_COGS]])-Table2[[#This Row],[AD_SPEND]]),0)</f>
        <v>1857.7800000000002</v>
      </c>
      <c r="S163" s="3">
        <f>IFERROR(Table2[[#This Row],[RETURNS_UNITS]]/Table2[[#This Row],[UNITS_SOLD]],0)</f>
        <v>1.4492753623188406E-2</v>
      </c>
      <c r="T163" s="2" t="str">
        <f>TRIM(CLEAN(Table2[[#This Row],[CHANNEL]]))</f>
        <v>Swiggy Instamart</v>
      </c>
      <c r="U163" s="1">
        <f t="shared" si="2"/>
        <v>45413</v>
      </c>
    </row>
    <row r="164" spans="1:21" x14ac:dyDescent="0.3">
      <c r="A164" s="1">
        <v>45536</v>
      </c>
      <c r="B164" s="2" t="s">
        <v>21</v>
      </c>
      <c r="C164" s="2" t="s">
        <v>28</v>
      </c>
      <c r="D164" s="2" t="s">
        <v>42</v>
      </c>
      <c r="E164" s="2" t="str">
        <f>TRIM(Table2[[#This Row],[SKU_CODE]])</f>
        <v>BEC-BW-002</v>
      </c>
      <c r="F164" s="2">
        <v>50</v>
      </c>
      <c r="G164" s="2">
        <v>8750</v>
      </c>
      <c r="H164" s="2">
        <v>2484.2600000000002</v>
      </c>
      <c r="I164" s="2">
        <v>710.72</v>
      </c>
      <c r="J164" s="2">
        <v>1</v>
      </c>
      <c r="K164" s="2" t="str">
        <f>_xlfn.XLOOKUP(E164,[1]SKU_Master!A:A,[1]SKU_Master!C:C,"NOT FOUND")</f>
        <v>Bake &amp; Wrap</v>
      </c>
      <c r="L164" s="2">
        <f>_xlfn.XLOOKUP(Table2[[#This Row],[SKU_CODE_CLEAN]],[1]SKU_Master!A:A,[1]SKU_Master!E:E,"Not Found")</f>
        <v>175</v>
      </c>
      <c r="M164" s="2">
        <f>_xlfn.XLOOKUP(E164,[1]SKU_Master!A:A,[1]SKU_Master!F:F,"NOT FOUND")</f>
        <v>92</v>
      </c>
      <c r="N164" s="2" t="str">
        <f>IF(ISNUMBER(_xlfn.XMATCH(E164,[1]SKU_Master!A:A)),"MATCH","NOT FOUND")</f>
        <v>MATCH</v>
      </c>
      <c r="O164" s="2">
        <f>Table2[[#This Row],[GROSS_REVENUE]]-Table2[[#This Row],[DISCOUNT]]</f>
        <v>6265.74</v>
      </c>
      <c r="P164" s="3">
        <f>IFERROR((Table2[[#This Row],[NET_REVENUE]]-(Table2[[#This Row],[UNITS_SOLD]]*Table2[[#This Row],[UNIT_COGS]]))/Table2[[#This Row],[NET_REVENUE]],0)</f>
        <v>0.26584888616508184</v>
      </c>
      <c r="Q164" s="4">
        <f>IFERROR(Table2[[#This Row],[GROSS_REVENUE]]/Table2[[#This Row],[AD_SPEND]],0)</f>
        <v>12.311458802341287</v>
      </c>
      <c r="R164" s="2">
        <f>IFERROR((Table2[[#This Row],[NET_REVENUE]]-(Table2[[#This Row],[UNITS_SOLD]]*Table2[[#This Row],[UNIT_COGS]])-Table2[[#This Row],[AD_SPEND]]),0)</f>
        <v>955.01999999999975</v>
      </c>
      <c r="S164" s="3">
        <f>IFERROR(Table2[[#This Row],[RETURNS_UNITS]]/Table2[[#This Row],[UNITS_SOLD]],0)</f>
        <v>0.02</v>
      </c>
      <c r="T164" s="2" t="str">
        <f>TRIM(CLEAN(Table2[[#This Row],[CHANNEL]]))</f>
        <v>Flipkart</v>
      </c>
      <c r="U164" s="1">
        <f t="shared" si="2"/>
        <v>45536</v>
      </c>
    </row>
    <row r="165" spans="1:21" x14ac:dyDescent="0.3">
      <c r="A165" s="1">
        <v>45536</v>
      </c>
      <c r="B165" s="2" t="s">
        <v>34</v>
      </c>
      <c r="C165" s="2" t="s">
        <v>25</v>
      </c>
      <c r="D165" s="2" t="s">
        <v>23</v>
      </c>
      <c r="E165" s="2" t="str">
        <f>TRIM(Table2[[#This Row],[SKU_CODE]])</f>
        <v>BEC-OTH-001</v>
      </c>
      <c r="F165" s="2">
        <v>70</v>
      </c>
      <c r="G165" s="2">
        <v>10430</v>
      </c>
      <c r="H165" s="2">
        <v>2322.06</v>
      </c>
      <c r="I165" s="2">
        <v>712.13</v>
      </c>
      <c r="J165" s="2">
        <v>3</v>
      </c>
      <c r="K165" s="2" t="str">
        <f>_xlfn.XLOOKUP(E165,[1]SKU_Master!A:A,[1]SKU_Master!C:C,"NOT FOUND")</f>
        <v>Others</v>
      </c>
      <c r="L165" s="2">
        <f>_xlfn.XLOOKUP(Table2[[#This Row],[SKU_CODE_CLEAN]],[1]SKU_Master!A:A,[1]SKU_Master!E:E,"Not Found")</f>
        <v>149</v>
      </c>
      <c r="M165" s="2">
        <f>_xlfn.XLOOKUP(E165,[1]SKU_Master!A:A,[1]SKU_Master!F:F,"NOT FOUND")</f>
        <v>72</v>
      </c>
      <c r="N165" s="2" t="str">
        <f>IF(ISNUMBER(_xlfn.XMATCH(E165,[1]SKU_Master!A:A)),"MATCH","NOT FOUND")</f>
        <v>MATCH</v>
      </c>
      <c r="O165" s="2">
        <f>Table2[[#This Row],[GROSS_REVENUE]]-Table2[[#This Row],[DISCOUNT]]</f>
        <v>8107.9400000000005</v>
      </c>
      <c r="P165" s="3">
        <f>IFERROR((Table2[[#This Row],[NET_REVENUE]]-(Table2[[#This Row],[UNITS_SOLD]]*Table2[[#This Row],[UNIT_COGS]]))/Table2[[#This Row],[NET_REVENUE]],0)</f>
        <v>0.37838711189278662</v>
      </c>
      <c r="Q165" s="4">
        <f>IFERROR(Table2[[#This Row],[GROSS_REVENUE]]/Table2[[#This Row],[AD_SPEND]],0)</f>
        <v>14.646202238355357</v>
      </c>
      <c r="R165" s="2">
        <f>IFERROR((Table2[[#This Row],[NET_REVENUE]]-(Table2[[#This Row],[UNITS_SOLD]]*Table2[[#This Row],[UNIT_COGS]])-Table2[[#This Row],[AD_SPEND]]),0)</f>
        <v>2355.8100000000004</v>
      </c>
      <c r="S165" s="3">
        <f>IFERROR(Table2[[#This Row],[RETURNS_UNITS]]/Table2[[#This Row],[UNITS_SOLD]],0)</f>
        <v>4.2857142857142858E-2</v>
      </c>
      <c r="T165" s="2" t="str">
        <f>TRIM(CLEAN(Table2[[#This Row],[CHANNEL]]))</f>
        <v>Zepto</v>
      </c>
      <c r="U165" s="1">
        <f t="shared" si="2"/>
        <v>45536</v>
      </c>
    </row>
    <row r="166" spans="1:21" x14ac:dyDescent="0.3">
      <c r="A166" s="1">
        <v>45566</v>
      </c>
      <c r="B166" s="2" t="s">
        <v>33</v>
      </c>
      <c r="C166" s="2" t="s">
        <v>22</v>
      </c>
      <c r="D166" s="2" t="s">
        <v>42</v>
      </c>
      <c r="E166" s="2" t="str">
        <f>TRIM(Table2[[#This Row],[SKU_CODE]])</f>
        <v>BEC-BW-002</v>
      </c>
      <c r="F166" s="2">
        <v>60</v>
      </c>
      <c r="G166" s="2">
        <v>10500</v>
      </c>
      <c r="H166" s="2">
        <v>2531.13</v>
      </c>
      <c r="I166" s="2">
        <v>713.9</v>
      </c>
      <c r="J166" s="2">
        <v>3</v>
      </c>
      <c r="K166" s="2" t="str">
        <f>_xlfn.XLOOKUP(E166,[1]SKU_Master!A:A,[1]SKU_Master!C:C,"NOT FOUND")</f>
        <v>Bake &amp; Wrap</v>
      </c>
      <c r="L166" s="2">
        <f>_xlfn.XLOOKUP(Table2[[#This Row],[SKU_CODE_CLEAN]],[1]SKU_Master!A:A,[1]SKU_Master!E:E,"Not Found")</f>
        <v>175</v>
      </c>
      <c r="M166" s="2">
        <f>_xlfn.XLOOKUP(E166,[1]SKU_Master!A:A,[1]SKU_Master!F:F,"NOT FOUND")</f>
        <v>92</v>
      </c>
      <c r="N166" s="2" t="str">
        <f>IF(ISNUMBER(_xlfn.XMATCH(E166,[1]SKU_Master!A:A)),"MATCH","NOT FOUND")</f>
        <v>MATCH</v>
      </c>
      <c r="O166" s="2">
        <f>Table2[[#This Row],[GROSS_REVENUE]]-Table2[[#This Row],[DISCOUNT]]</f>
        <v>7968.87</v>
      </c>
      <c r="P166" s="3">
        <f>IFERROR((Table2[[#This Row],[NET_REVENUE]]-(Table2[[#This Row],[UNITS_SOLD]]*Table2[[#This Row],[UNIT_COGS]]))/Table2[[#This Row],[NET_REVENUE]],0)</f>
        <v>0.3073045488256177</v>
      </c>
      <c r="Q166" s="4">
        <f>IFERROR(Table2[[#This Row],[GROSS_REVENUE]]/Table2[[#This Row],[AD_SPEND]],0)</f>
        <v>14.707942288835971</v>
      </c>
      <c r="R166" s="2">
        <f>IFERROR((Table2[[#This Row],[NET_REVENUE]]-(Table2[[#This Row],[UNITS_SOLD]]*Table2[[#This Row],[UNIT_COGS]])-Table2[[#This Row],[AD_SPEND]]),0)</f>
        <v>1734.9699999999998</v>
      </c>
      <c r="S166" s="3">
        <f>IFERROR(Table2[[#This Row],[RETURNS_UNITS]]/Table2[[#This Row],[UNITS_SOLD]],0)</f>
        <v>0.05</v>
      </c>
      <c r="T166" s="2" t="str">
        <f>TRIM(CLEAN(Table2[[#This Row],[CHANNEL]]))</f>
        <v>Swiggy Instamart</v>
      </c>
      <c r="U166" s="1">
        <f t="shared" si="2"/>
        <v>45566</v>
      </c>
    </row>
    <row r="167" spans="1:21" x14ac:dyDescent="0.3">
      <c r="A167" s="1">
        <v>45444</v>
      </c>
      <c r="B167" s="2" t="s">
        <v>39</v>
      </c>
      <c r="C167" s="2" t="s">
        <v>22</v>
      </c>
      <c r="D167" s="2" t="s">
        <v>23</v>
      </c>
      <c r="E167" s="2" t="str">
        <f>TRIM(Table2[[#This Row],[SKU_CODE]])</f>
        <v>BEC-OTH-001</v>
      </c>
      <c r="F167" s="2">
        <v>121</v>
      </c>
      <c r="G167" s="2">
        <v>18029</v>
      </c>
      <c r="H167" s="2">
        <v>5099.8599999999997</v>
      </c>
      <c r="I167" s="2">
        <v>714.55</v>
      </c>
      <c r="J167" s="2">
        <v>6</v>
      </c>
      <c r="K167" s="2" t="str">
        <f>_xlfn.XLOOKUP(E167,[1]SKU_Master!A:A,[1]SKU_Master!C:C,"NOT FOUND")</f>
        <v>Others</v>
      </c>
      <c r="L167" s="2">
        <f>_xlfn.XLOOKUP(Table2[[#This Row],[SKU_CODE_CLEAN]],[1]SKU_Master!A:A,[1]SKU_Master!E:E,"Not Found")</f>
        <v>149</v>
      </c>
      <c r="M167" s="2">
        <f>_xlfn.XLOOKUP(E167,[1]SKU_Master!A:A,[1]SKU_Master!F:F,"NOT FOUND")</f>
        <v>72</v>
      </c>
      <c r="N167" s="2" t="str">
        <f>IF(ISNUMBER(_xlfn.XMATCH(E167,[1]SKU_Master!A:A)),"MATCH","NOT FOUND")</f>
        <v>MATCH</v>
      </c>
      <c r="O167" s="2">
        <f>Table2[[#This Row],[GROSS_REVENUE]]-Table2[[#This Row],[DISCOUNT]]</f>
        <v>12929.14</v>
      </c>
      <c r="P167" s="3">
        <f>IFERROR((Table2[[#This Row],[NET_REVENUE]]-(Table2[[#This Row],[UNITS_SOLD]]*Table2[[#This Row],[UNIT_COGS]]))/Table2[[#This Row],[NET_REVENUE]],0)</f>
        <v>0.32617327989332623</v>
      </c>
      <c r="Q167" s="4">
        <f>IFERROR(Table2[[#This Row],[GROSS_REVENUE]]/Table2[[#This Row],[AD_SPEND]],0)</f>
        <v>25.231264432160103</v>
      </c>
      <c r="R167" s="2">
        <f>IFERROR((Table2[[#This Row],[NET_REVENUE]]-(Table2[[#This Row],[UNITS_SOLD]]*Table2[[#This Row],[UNIT_COGS]])-Table2[[#This Row],[AD_SPEND]]),0)</f>
        <v>3502.5899999999992</v>
      </c>
      <c r="S167" s="3">
        <f>IFERROR(Table2[[#This Row],[RETURNS_UNITS]]/Table2[[#This Row],[UNITS_SOLD]],0)</f>
        <v>4.9586776859504134E-2</v>
      </c>
      <c r="T167" s="2" t="str">
        <f>TRIM(CLEAN(Table2[[#This Row],[CHANNEL]]))</f>
        <v>Amazon</v>
      </c>
      <c r="U167" s="1">
        <f t="shared" si="2"/>
        <v>45444</v>
      </c>
    </row>
    <row r="168" spans="1:21" x14ac:dyDescent="0.3">
      <c r="A168" s="1">
        <v>45566</v>
      </c>
      <c r="B168" s="2" t="s">
        <v>21</v>
      </c>
      <c r="C168" s="2" t="s">
        <v>25</v>
      </c>
      <c r="D168" s="2" t="s">
        <v>42</v>
      </c>
      <c r="E168" s="2" t="str">
        <f>TRIM(Table2[[#This Row],[SKU_CODE]])</f>
        <v>BEC-BW-002</v>
      </c>
      <c r="F168" s="2">
        <v>115</v>
      </c>
      <c r="G168" s="2">
        <v>20125</v>
      </c>
      <c r="H168" s="2">
        <v>5851.26</v>
      </c>
      <c r="I168" s="2">
        <v>714.77</v>
      </c>
      <c r="J168" s="2">
        <v>5</v>
      </c>
      <c r="K168" s="2" t="str">
        <f>_xlfn.XLOOKUP(E168,[1]SKU_Master!A:A,[1]SKU_Master!C:C,"NOT FOUND")</f>
        <v>Bake &amp; Wrap</v>
      </c>
      <c r="L168" s="2">
        <f>_xlfn.XLOOKUP(Table2[[#This Row],[SKU_CODE_CLEAN]],[1]SKU_Master!A:A,[1]SKU_Master!E:E,"Not Found")</f>
        <v>175</v>
      </c>
      <c r="M168" s="2">
        <f>_xlfn.XLOOKUP(E168,[1]SKU_Master!A:A,[1]SKU_Master!F:F,"NOT FOUND")</f>
        <v>92</v>
      </c>
      <c r="N168" s="2" t="str">
        <f>IF(ISNUMBER(_xlfn.XMATCH(E168,[1]SKU_Master!A:A)),"MATCH","NOT FOUND")</f>
        <v>MATCH</v>
      </c>
      <c r="O168" s="2">
        <f>Table2[[#This Row],[GROSS_REVENUE]]-Table2[[#This Row],[DISCOUNT]]</f>
        <v>14273.74</v>
      </c>
      <c r="P168" s="3">
        <f>IFERROR((Table2[[#This Row],[NET_REVENUE]]-(Table2[[#This Row],[UNITS_SOLD]]*Table2[[#This Row],[UNIT_COGS]]))/Table2[[#This Row],[NET_REVENUE]],0)</f>
        <v>0.25877870831330818</v>
      </c>
      <c r="Q168" s="4">
        <f>IFERROR(Table2[[#This Row],[GROSS_REVENUE]]/Table2[[#This Row],[AD_SPEND]],0)</f>
        <v>28.155910292821467</v>
      </c>
      <c r="R168" s="2">
        <f>IFERROR((Table2[[#This Row],[NET_REVENUE]]-(Table2[[#This Row],[UNITS_SOLD]]*Table2[[#This Row],[UNIT_COGS]])-Table2[[#This Row],[AD_SPEND]]),0)</f>
        <v>2978.97</v>
      </c>
      <c r="S168" s="3">
        <f>IFERROR(Table2[[#This Row],[RETURNS_UNITS]]/Table2[[#This Row],[UNITS_SOLD]],0)</f>
        <v>4.3478260869565216E-2</v>
      </c>
      <c r="T168" s="2" t="str">
        <f>TRIM(CLEAN(Table2[[#This Row],[CHANNEL]]))</f>
        <v>Flipkart</v>
      </c>
      <c r="U168" s="1">
        <f t="shared" si="2"/>
        <v>45566</v>
      </c>
    </row>
    <row r="169" spans="1:21" x14ac:dyDescent="0.3">
      <c r="A169" s="1">
        <v>45566</v>
      </c>
      <c r="B169" s="2" t="s">
        <v>21</v>
      </c>
      <c r="C169" s="2" t="s">
        <v>28</v>
      </c>
      <c r="D169" s="2" t="s">
        <v>42</v>
      </c>
      <c r="E169" s="2" t="str">
        <f>TRIM(Table2[[#This Row],[SKU_CODE]])</f>
        <v>BEC-BW-002</v>
      </c>
      <c r="F169" s="2">
        <v>59</v>
      </c>
      <c r="G169" s="2">
        <v>10325</v>
      </c>
      <c r="H169" s="2">
        <v>2751.12</v>
      </c>
      <c r="I169" s="2">
        <v>715.74</v>
      </c>
      <c r="J169" s="2">
        <v>2</v>
      </c>
      <c r="K169" s="2" t="str">
        <f>_xlfn.XLOOKUP(E169,[1]SKU_Master!A:A,[1]SKU_Master!C:C,"NOT FOUND")</f>
        <v>Bake &amp; Wrap</v>
      </c>
      <c r="L169" s="2">
        <f>_xlfn.XLOOKUP(Table2[[#This Row],[SKU_CODE_CLEAN]],[1]SKU_Master!A:A,[1]SKU_Master!E:E,"Not Found")</f>
        <v>175</v>
      </c>
      <c r="M169" s="2">
        <f>_xlfn.XLOOKUP(E169,[1]SKU_Master!A:A,[1]SKU_Master!F:F,"NOT FOUND")</f>
        <v>92</v>
      </c>
      <c r="N169" s="2" t="str">
        <f>IF(ISNUMBER(_xlfn.XMATCH(E169,[1]SKU_Master!A:A)),"MATCH","NOT FOUND")</f>
        <v>MATCH</v>
      </c>
      <c r="O169" s="2">
        <f>Table2[[#This Row],[GROSS_REVENUE]]-Table2[[#This Row],[DISCOUNT]]</f>
        <v>7573.88</v>
      </c>
      <c r="P169" s="3">
        <f>IFERROR((Table2[[#This Row],[NET_REVENUE]]-(Table2[[#This Row],[UNITS_SOLD]]*Table2[[#This Row],[UNIT_COGS]]))/Table2[[#This Row],[NET_REVENUE]],0)</f>
        <v>0.28332637960992252</v>
      </c>
      <c r="Q169" s="4">
        <f>IFERROR(Table2[[#This Row],[GROSS_REVENUE]]/Table2[[#This Row],[AD_SPEND]],0)</f>
        <v>14.425629418503926</v>
      </c>
      <c r="R169" s="2">
        <f>IFERROR((Table2[[#This Row],[NET_REVENUE]]-(Table2[[#This Row],[UNITS_SOLD]]*Table2[[#This Row],[UNIT_COGS]])-Table2[[#This Row],[AD_SPEND]]),0)</f>
        <v>1430.14</v>
      </c>
      <c r="S169" s="3">
        <f>IFERROR(Table2[[#This Row],[RETURNS_UNITS]]/Table2[[#This Row],[UNITS_SOLD]],0)</f>
        <v>3.3898305084745763E-2</v>
      </c>
      <c r="T169" s="2" t="str">
        <f>TRIM(CLEAN(Table2[[#This Row],[CHANNEL]]))</f>
        <v>Flipkart</v>
      </c>
      <c r="U169" s="1">
        <f t="shared" si="2"/>
        <v>45566</v>
      </c>
    </row>
    <row r="170" spans="1:21" x14ac:dyDescent="0.3">
      <c r="A170" s="1">
        <v>45658</v>
      </c>
      <c r="B170" s="2" t="s">
        <v>37</v>
      </c>
      <c r="C170" s="2" t="s">
        <v>28</v>
      </c>
      <c r="D170" s="2" t="s">
        <v>23</v>
      </c>
      <c r="E170" s="2" t="str">
        <f>TRIM(Table2[[#This Row],[SKU_CODE]])</f>
        <v>BEC-OTH-001</v>
      </c>
      <c r="F170" s="2">
        <v>101</v>
      </c>
      <c r="G170" s="2">
        <v>15049</v>
      </c>
      <c r="H170" s="2">
        <v>3002.73</v>
      </c>
      <c r="I170" s="2">
        <v>720.13</v>
      </c>
      <c r="J170" s="2">
        <v>4</v>
      </c>
      <c r="K170" s="2" t="str">
        <f>_xlfn.XLOOKUP(E170,[1]SKU_Master!A:A,[1]SKU_Master!C:C,"NOT FOUND")</f>
        <v>Others</v>
      </c>
      <c r="L170" s="2">
        <f>_xlfn.XLOOKUP(Table2[[#This Row],[SKU_CODE_CLEAN]],[1]SKU_Master!A:A,[1]SKU_Master!E:E,"Not Found")</f>
        <v>149</v>
      </c>
      <c r="M170" s="2">
        <f>_xlfn.XLOOKUP(E170,[1]SKU_Master!A:A,[1]SKU_Master!F:F,"NOT FOUND")</f>
        <v>72</v>
      </c>
      <c r="N170" s="2" t="str">
        <f>IF(ISNUMBER(_xlfn.XMATCH(E170,[1]SKU_Master!A:A)),"MATCH","NOT FOUND")</f>
        <v>MATCH</v>
      </c>
      <c r="O170" s="2">
        <f>Table2[[#This Row],[GROSS_REVENUE]]-Table2[[#This Row],[DISCOUNT]]</f>
        <v>12046.27</v>
      </c>
      <c r="P170" s="3">
        <f>IFERROR((Table2[[#This Row],[NET_REVENUE]]-(Table2[[#This Row],[UNITS_SOLD]]*Table2[[#This Row],[UNIT_COGS]]))/Table2[[#This Row],[NET_REVENUE]],0)</f>
        <v>0.39632765993124847</v>
      </c>
      <c r="Q170" s="4">
        <f>IFERROR(Table2[[#This Row],[GROSS_REVENUE]]/Table2[[#This Row],[AD_SPEND]],0)</f>
        <v>20.897615708274895</v>
      </c>
      <c r="R170" s="2">
        <f>IFERROR((Table2[[#This Row],[NET_REVENUE]]-(Table2[[#This Row],[UNITS_SOLD]]*Table2[[#This Row],[UNIT_COGS]])-Table2[[#This Row],[AD_SPEND]]),0)</f>
        <v>4054.1400000000003</v>
      </c>
      <c r="S170" s="3">
        <f>IFERROR(Table2[[#This Row],[RETURNS_UNITS]]/Table2[[#This Row],[UNITS_SOLD]],0)</f>
        <v>3.9603960396039604E-2</v>
      </c>
      <c r="T170" s="2" t="str">
        <f>TRIM(CLEAN(Table2[[#This Row],[CHANNEL]]))</f>
        <v>Blinkit</v>
      </c>
      <c r="U170" s="1">
        <f t="shared" si="2"/>
        <v>45658</v>
      </c>
    </row>
    <row r="171" spans="1:21" x14ac:dyDescent="0.3">
      <c r="A171" s="1">
        <v>45717</v>
      </c>
      <c r="B171" s="2" t="s">
        <v>24</v>
      </c>
      <c r="C171" s="2" t="s">
        <v>28</v>
      </c>
      <c r="D171" s="2" t="s">
        <v>42</v>
      </c>
      <c r="E171" s="2" t="str">
        <f>TRIM(Table2[[#This Row],[SKU_CODE]])</f>
        <v>BEC-BW-002</v>
      </c>
      <c r="F171" s="2">
        <v>59</v>
      </c>
      <c r="G171" s="2">
        <v>10325</v>
      </c>
      <c r="H171" s="2">
        <v>241.9</v>
      </c>
      <c r="I171" s="2">
        <v>722.3</v>
      </c>
      <c r="J171" s="2">
        <v>8</v>
      </c>
      <c r="K171" s="2" t="str">
        <f>_xlfn.XLOOKUP(E171,[1]SKU_Master!A:A,[1]SKU_Master!C:C,"NOT FOUND")</f>
        <v>Bake &amp; Wrap</v>
      </c>
      <c r="L171" s="2">
        <f>_xlfn.XLOOKUP(Table2[[#This Row],[SKU_CODE_CLEAN]],[1]SKU_Master!A:A,[1]SKU_Master!E:E,"Not Found")</f>
        <v>175</v>
      </c>
      <c r="M171" s="2">
        <f>_xlfn.XLOOKUP(E171,[1]SKU_Master!A:A,[1]SKU_Master!F:F,"NOT FOUND")</f>
        <v>92</v>
      </c>
      <c r="N171" s="2" t="str">
        <f>IF(ISNUMBER(_xlfn.XMATCH(E171,[1]SKU_Master!A:A)),"MATCH","NOT FOUND")</f>
        <v>MATCH</v>
      </c>
      <c r="O171" s="2">
        <f>Table2[[#This Row],[GROSS_REVENUE]]-Table2[[#This Row],[DISCOUNT]]</f>
        <v>10083.1</v>
      </c>
      <c r="P171" s="3">
        <f>IFERROR((Table2[[#This Row],[NET_REVENUE]]-(Table2[[#This Row],[UNITS_SOLD]]*Table2[[#This Row],[UNIT_COGS]]))/Table2[[#This Row],[NET_REVENUE]],0)</f>
        <v>0.46167349327091867</v>
      </c>
      <c r="Q171" s="4">
        <f>IFERROR(Table2[[#This Row],[GROSS_REVENUE]]/Table2[[#This Row],[AD_SPEND]],0)</f>
        <v>14.294614426138724</v>
      </c>
      <c r="R171" s="2">
        <f>IFERROR((Table2[[#This Row],[NET_REVENUE]]-(Table2[[#This Row],[UNITS_SOLD]]*Table2[[#This Row],[UNIT_COGS]])-Table2[[#This Row],[AD_SPEND]]),0)</f>
        <v>3932.8</v>
      </c>
      <c r="S171" s="3">
        <f>IFERROR(Table2[[#This Row],[RETURNS_UNITS]]/Table2[[#This Row],[UNITS_SOLD]],0)</f>
        <v>0.13559322033898305</v>
      </c>
      <c r="T171" s="2" t="str">
        <f>TRIM(CLEAN(Table2[[#This Row],[CHANNEL]]))</f>
        <v>D2C</v>
      </c>
      <c r="U171" s="1">
        <f t="shared" si="2"/>
        <v>45717</v>
      </c>
    </row>
    <row r="172" spans="1:21" x14ac:dyDescent="0.3">
      <c r="A172" s="1">
        <v>45627</v>
      </c>
      <c r="B172" s="2" t="s">
        <v>37</v>
      </c>
      <c r="C172" s="2" t="s">
        <v>28</v>
      </c>
      <c r="D172" s="2" t="s">
        <v>23</v>
      </c>
      <c r="E172" s="2" t="str">
        <f>TRIM(Table2[[#This Row],[SKU_CODE]])</f>
        <v>BEC-OTH-001</v>
      </c>
      <c r="F172" s="2">
        <v>82</v>
      </c>
      <c r="G172" s="2">
        <v>12218</v>
      </c>
      <c r="H172" s="2">
        <v>1666.09</v>
      </c>
      <c r="I172" s="2">
        <v>722.41</v>
      </c>
      <c r="J172" s="2">
        <v>4</v>
      </c>
      <c r="K172" s="2" t="str">
        <f>_xlfn.XLOOKUP(E172,[1]SKU_Master!A:A,[1]SKU_Master!C:C,"NOT FOUND")</f>
        <v>Others</v>
      </c>
      <c r="L172" s="2">
        <f>_xlfn.XLOOKUP(Table2[[#This Row],[SKU_CODE_CLEAN]],[1]SKU_Master!A:A,[1]SKU_Master!E:E,"Not Found")</f>
        <v>149</v>
      </c>
      <c r="M172" s="2">
        <f>_xlfn.XLOOKUP(E172,[1]SKU_Master!A:A,[1]SKU_Master!F:F,"NOT FOUND")</f>
        <v>72</v>
      </c>
      <c r="N172" s="2" t="str">
        <f>IF(ISNUMBER(_xlfn.XMATCH(E172,[1]SKU_Master!A:A)),"MATCH","NOT FOUND")</f>
        <v>MATCH</v>
      </c>
      <c r="O172" s="2">
        <f>Table2[[#This Row],[GROSS_REVENUE]]-Table2[[#This Row],[DISCOUNT]]</f>
        <v>10551.91</v>
      </c>
      <c r="P172" s="3">
        <f>IFERROR((Table2[[#This Row],[NET_REVENUE]]-(Table2[[#This Row],[UNITS_SOLD]]*Table2[[#This Row],[UNIT_COGS]]))/Table2[[#This Row],[NET_REVENUE]],0)</f>
        <v>0.44048044382486201</v>
      </c>
      <c r="Q172" s="4">
        <f>IFERROR(Table2[[#This Row],[GROSS_REVENUE]]/Table2[[#This Row],[AD_SPEND]],0)</f>
        <v>16.91283343253831</v>
      </c>
      <c r="R172" s="2">
        <f>IFERROR((Table2[[#This Row],[NET_REVENUE]]-(Table2[[#This Row],[UNITS_SOLD]]*Table2[[#This Row],[UNIT_COGS]])-Table2[[#This Row],[AD_SPEND]]),0)</f>
        <v>3925.5</v>
      </c>
      <c r="S172" s="3">
        <f>IFERROR(Table2[[#This Row],[RETURNS_UNITS]]/Table2[[#This Row],[UNITS_SOLD]],0)</f>
        <v>4.878048780487805E-2</v>
      </c>
      <c r="T172" s="2" t="str">
        <f>TRIM(CLEAN(Table2[[#This Row],[CHANNEL]]))</f>
        <v>Blinkit</v>
      </c>
      <c r="U172" s="1">
        <f t="shared" si="2"/>
        <v>45627</v>
      </c>
    </row>
    <row r="173" spans="1:21" x14ac:dyDescent="0.3">
      <c r="A173" s="1">
        <v>45627</v>
      </c>
      <c r="B173" s="2" t="s">
        <v>37</v>
      </c>
      <c r="C173" s="2" t="s">
        <v>22</v>
      </c>
      <c r="D173" s="2" t="s">
        <v>23</v>
      </c>
      <c r="E173" s="2" t="str">
        <f>TRIM(Table2[[#This Row],[SKU_CODE]])</f>
        <v>BEC-OTH-001</v>
      </c>
      <c r="F173" s="2">
        <v>88</v>
      </c>
      <c r="G173" s="5">
        <v>13112</v>
      </c>
      <c r="H173" s="2">
        <v>3805.9</v>
      </c>
      <c r="I173" s="2">
        <v>729.32</v>
      </c>
      <c r="J173" s="2">
        <v>3</v>
      </c>
      <c r="K173" s="2" t="str">
        <f>_xlfn.XLOOKUP(E173,[1]SKU_Master!A:A,[1]SKU_Master!C:C,"NOT FOUND")</f>
        <v>Others</v>
      </c>
      <c r="L173" s="2">
        <f>_xlfn.XLOOKUP(Table2[[#This Row],[SKU_CODE_CLEAN]],[1]SKU_Master!A:A,[1]SKU_Master!E:E,"Not Found")</f>
        <v>149</v>
      </c>
      <c r="M173" s="2">
        <f>_xlfn.XLOOKUP(E173,[1]SKU_Master!A:A,[1]SKU_Master!F:F,"NOT FOUND")</f>
        <v>72</v>
      </c>
      <c r="N173" s="2" t="str">
        <f>IF(ISNUMBER(_xlfn.XMATCH(E173,[1]SKU_Master!A:A)),"MATCH","NOT FOUND")</f>
        <v>MATCH</v>
      </c>
      <c r="O173" s="2">
        <f>Table2[[#This Row],[GROSS_REVENUE]]-Table2[[#This Row],[DISCOUNT]]</f>
        <v>9306.1</v>
      </c>
      <c r="P173" s="3">
        <f>IFERROR((Table2[[#This Row],[NET_REVENUE]]-(Table2[[#This Row],[UNITS_SOLD]]*Table2[[#This Row],[UNIT_COGS]]))/Table2[[#This Row],[NET_REVENUE]],0)</f>
        <v>0.31915625235060879</v>
      </c>
      <c r="Q173" s="4">
        <f>IFERROR(Table2[[#This Row],[GROSS_REVENUE]]/Table2[[#This Row],[AD_SPEND]],0)</f>
        <v>17.978390829814071</v>
      </c>
      <c r="R173" s="2">
        <f>IFERROR((Table2[[#This Row],[NET_REVENUE]]-(Table2[[#This Row],[UNITS_SOLD]]*Table2[[#This Row],[UNIT_COGS]])-Table2[[#This Row],[AD_SPEND]]),0)</f>
        <v>2240.7800000000002</v>
      </c>
      <c r="S173" s="3">
        <f>IFERROR(Table2[[#This Row],[RETURNS_UNITS]]/Table2[[#This Row],[UNITS_SOLD]],0)</f>
        <v>3.4090909090909088E-2</v>
      </c>
      <c r="T173" s="2" t="str">
        <f>TRIM(CLEAN(Table2[[#This Row],[CHANNEL]]))</f>
        <v>Blinkit</v>
      </c>
      <c r="U173" s="1">
        <f t="shared" si="2"/>
        <v>45627</v>
      </c>
    </row>
    <row r="174" spans="1:21" x14ac:dyDescent="0.3">
      <c r="A174" s="1">
        <v>45505</v>
      </c>
      <c r="B174" s="2" t="s">
        <v>21</v>
      </c>
      <c r="C174" s="2" t="s">
        <v>28</v>
      </c>
      <c r="D174" s="2" t="s">
        <v>42</v>
      </c>
      <c r="E174" s="2" t="str">
        <f>TRIM(Table2[[#This Row],[SKU_CODE]])</f>
        <v>BEC-BW-002</v>
      </c>
      <c r="F174" s="2">
        <v>71</v>
      </c>
      <c r="G174" s="2">
        <v>12425</v>
      </c>
      <c r="H174" s="2">
        <v>3056.76</v>
      </c>
      <c r="I174" s="2">
        <v>732.41</v>
      </c>
      <c r="J174" s="2">
        <v>2</v>
      </c>
      <c r="K174" s="2" t="str">
        <f>_xlfn.XLOOKUP(E174,[1]SKU_Master!A:A,[1]SKU_Master!C:C,"NOT FOUND")</f>
        <v>Bake &amp; Wrap</v>
      </c>
      <c r="L174" s="2">
        <f>_xlfn.XLOOKUP(Table2[[#This Row],[SKU_CODE_CLEAN]],[1]SKU_Master!A:A,[1]SKU_Master!E:E,"Not Found")</f>
        <v>175</v>
      </c>
      <c r="M174" s="2">
        <f>_xlfn.XLOOKUP(E174,[1]SKU_Master!A:A,[1]SKU_Master!F:F,"NOT FOUND")</f>
        <v>92</v>
      </c>
      <c r="N174" s="2" t="str">
        <f>IF(ISNUMBER(_xlfn.XMATCH(E174,[1]SKU_Master!A:A)),"MATCH","NOT FOUND")</f>
        <v>MATCH</v>
      </c>
      <c r="O174" s="2">
        <f>Table2[[#This Row],[GROSS_REVENUE]]-Table2[[#This Row],[DISCOUNT]]</f>
        <v>9368.24</v>
      </c>
      <c r="P174" s="3">
        <f>IFERROR((Table2[[#This Row],[NET_REVENUE]]-(Table2[[#This Row],[UNITS_SOLD]]*Table2[[#This Row],[UNIT_COGS]]))/Table2[[#This Row],[NET_REVENUE]],0)</f>
        <v>0.30275057001101591</v>
      </c>
      <c r="Q174" s="4">
        <f>IFERROR(Table2[[#This Row],[GROSS_REVENUE]]/Table2[[#This Row],[AD_SPEND]],0)</f>
        <v>16.964541718436397</v>
      </c>
      <c r="R174" s="2">
        <f>IFERROR((Table2[[#This Row],[NET_REVENUE]]-(Table2[[#This Row],[UNITS_SOLD]]*Table2[[#This Row],[UNIT_COGS]])-Table2[[#This Row],[AD_SPEND]]),0)</f>
        <v>2103.83</v>
      </c>
      <c r="S174" s="3">
        <f>IFERROR(Table2[[#This Row],[RETURNS_UNITS]]/Table2[[#This Row],[UNITS_SOLD]],0)</f>
        <v>2.8169014084507043E-2</v>
      </c>
      <c r="T174" s="2" t="str">
        <f>TRIM(CLEAN(Table2[[#This Row],[CHANNEL]]))</f>
        <v>Flipkart</v>
      </c>
      <c r="U174" s="1">
        <f t="shared" si="2"/>
        <v>45505</v>
      </c>
    </row>
    <row r="175" spans="1:21" x14ac:dyDescent="0.3">
      <c r="A175" s="1">
        <v>45658</v>
      </c>
      <c r="B175" s="2" t="s">
        <v>24</v>
      </c>
      <c r="C175" s="2" t="s">
        <v>28</v>
      </c>
      <c r="D175" s="2" t="s">
        <v>23</v>
      </c>
      <c r="E175" s="2" t="str">
        <f>TRIM(Table2[[#This Row],[SKU_CODE]])</f>
        <v>BEC-OTH-001</v>
      </c>
      <c r="F175" s="2">
        <v>67</v>
      </c>
      <c r="G175" s="2">
        <v>9983</v>
      </c>
      <c r="H175" s="2">
        <v>1306.21</v>
      </c>
      <c r="I175" s="2">
        <v>735.08</v>
      </c>
      <c r="J175" s="2">
        <v>10</v>
      </c>
      <c r="K175" s="2" t="str">
        <f>_xlfn.XLOOKUP(E175,[1]SKU_Master!A:A,[1]SKU_Master!C:C,"NOT FOUND")</f>
        <v>Others</v>
      </c>
      <c r="L175" s="2">
        <f>_xlfn.XLOOKUP(Table2[[#This Row],[SKU_CODE_CLEAN]],[1]SKU_Master!A:A,[1]SKU_Master!E:E,"Not Found")</f>
        <v>149</v>
      </c>
      <c r="M175" s="2">
        <f>_xlfn.XLOOKUP(E175,[1]SKU_Master!A:A,[1]SKU_Master!F:F,"NOT FOUND")</f>
        <v>72</v>
      </c>
      <c r="N175" s="2" t="str">
        <f>IF(ISNUMBER(_xlfn.XMATCH(E175,[1]SKU_Master!A:A)),"MATCH","NOT FOUND")</f>
        <v>MATCH</v>
      </c>
      <c r="O175" s="2">
        <f>Table2[[#This Row],[GROSS_REVENUE]]-Table2[[#This Row],[DISCOUNT]]</f>
        <v>8676.7900000000009</v>
      </c>
      <c r="P175" s="3">
        <f>IFERROR((Table2[[#This Row],[NET_REVENUE]]-(Table2[[#This Row],[UNITS_SOLD]]*Table2[[#This Row],[UNIT_COGS]]))/Table2[[#This Row],[NET_REVENUE]],0)</f>
        <v>0.4440340264083838</v>
      </c>
      <c r="Q175" s="4">
        <f>IFERROR(Table2[[#This Row],[GROSS_REVENUE]]/Table2[[#This Row],[AD_SPEND]],0)</f>
        <v>13.580834739076018</v>
      </c>
      <c r="R175" s="2">
        <f>IFERROR((Table2[[#This Row],[NET_REVENUE]]-(Table2[[#This Row],[UNITS_SOLD]]*Table2[[#This Row],[UNIT_COGS]])-Table2[[#This Row],[AD_SPEND]]),0)</f>
        <v>3117.7100000000009</v>
      </c>
      <c r="S175" s="3">
        <f>IFERROR(Table2[[#This Row],[RETURNS_UNITS]]/Table2[[#This Row],[UNITS_SOLD]],0)</f>
        <v>0.14925373134328357</v>
      </c>
      <c r="T175" s="2" t="str">
        <f>TRIM(CLEAN(Table2[[#This Row],[CHANNEL]]))</f>
        <v>D2C</v>
      </c>
      <c r="U175" s="1">
        <f t="shared" si="2"/>
        <v>45658</v>
      </c>
    </row>
    <row r="176" spans="1:21" x14ac:dyDescent="0.3">
      <c r="A176" s="1">
        <v>45352</v>
      </c>
      <c r="B176" s="2" t="s">
        <v>34</v>
      </c>
      <c r="C176" s="2" t="s">
        <v>25</v>
      </c>
      <c r="D176" s="2" t="s">
        <v>23</v>
      </c>
      <c r="E176" s="2" t="str">
        <f>TRIM(Table2[[#This Row],[SKU_CODE]])</f>
        <v>BEC-OTH-001</v>
      </c>
      <c r="F176" s="2">
        <v>112</v>
      </c>
      <c r="G176" s="2">
        <v>16688</v>
      </c>
      <c r="H176" s="2">
        <v>2555</v>
      </c>
      <c r="I176" s="2">
        <v>736.22</v>
      </c>
      <c r="J176" s="2">
        <v>3</v>
      </c>
      <c r="K176" s="2" t="str">
        <f>_xlfn.XLOOKUP(E176,[1]SKU_Master!A:A,[1]SKU_Master!C:C,"NOT FOUND")</f>
        <v>Others</v>
      </c>
      <c r="L176" s="2">
        <f>_xlfn.XLOOKUP(Table2[[#This Row],[SKU_CODE_CLEAN]],[1]SKU_Master!A:A,[1]SKU_Master!E:E,"Not Found")</f>
        <v>149</v>
      </c>
      <c r="M176" s="2">
        <f>_xlfn.XLOOKUP(E176,[1]SKU_Master!A:A,[1]SKU_Master!F:F,"NOT FOUND")</f>
        <v>72</v>
      </c>
      <c r="N176" s="2" t="str">
        <f>IF(ISNUMBER(_xlfn.XMATCH(E176,[1]SKU_Master!A:A)),"MATCH","NOT FOUND")</f>
        <v>MATCH</v>
      </c>
      <c r="O176" s="2">
        <f>Table2[[#This Row],[GROSS_REVENUE]]-Table2[[#This Row],[DISCOUNT]]</f>
        <v>14133</v>
      </c>
      <c r="P176" s="3">
        <f>IFERROR((Table2[[#This Row],[NET_REVENUE]]-(Table2[[#This Row],[UNITS_SOLD]]*Table2[[#This Row],[UNIT_COGS]]))/Table2[[#This Row],[NET_REVENUE]],0)</f>
        <v>0.42942050520059433</v>
      </c>
      <c r="Q176" s="4">
        <f>IFERROR(Table2[[#This Row],[GROSS_REVENUE]]/Table2[[#This Row],[AD_SPEND]],0)</f>
        <v>22.667137540409115</v>
      </c>
      <c r="R176" s="2">
        <f>IFERROR((Table2[[#This Row],[NET_REVENUE]]-(Table2[[#This Row],[UNITS_SOLD]]*Table2[[#This Row],[UNIT_COGS]])-Table2[[#This Row],[AD_SPEND]]),0)</f>
        <v>5332.78</v>
      </c>
      <c r="S176" s="3">
        <f>IFERROR(Table2[[#This Row],[RETURNS_UNITS]]/Table2[[#This Row],[UNITS_SOLD]],0)</f>
        <v>2.6785714285714284E-2</v>
      </c>
      <c r="T176" s="2" t="str">
        <f>TRIM(CLEAN(Table2[[#This Row],[CHANNEL]]))</f>
        <v>Zepto</v>
      </c>
      <c r="U176" s="1">
        <f t="shared" si="2"/>
        <v>45352</v>
      </c>
    </row>
    <row r="177" spans="1:21" x14ac:dyDescent="0.3">
      <c r="A177" s="1">
        <v>45444</v>
      </c>
      <c r="B177" s="2" t="s">
        <v>27</v>
      </c>
      <c r="C177" s="2" t="s">
        <v>22</v>
      </c>
      <c r="D177" s="2" t="s">
        <v>23</v>
      </c>
      <c r="E177" s="2" t="str">
        <f>TRIM(Table2[[#This Row],[SKU_CODE]])</f>
        <v>BEC-OTH-001</v>
      </c>
      <c r="F177" s="2">
        <v>101</v>
      </c>
      <c r="G177" s="2">
        <v>15049</v>
      </c>
      <c r="H177" s="2">
        <v>2307.69</v>
      </c>
      <c r="I177" s="2">
        <v>736.55</v>
      </c>
      <c r="J177" s="2">
        <v>5</v>
      </c>
      <c r="K177" s="2" t="str">
        <f>_xlfn.XLOOKUP(E177,[1]SKU_Master!A:A,[1]SKU_Master!C:C,"NOT FOUND")</f>
        <v>Others</v>
      </c>
      <c r="L177" s="2">
        <f>_xlfn.XLOOKUP(Table2[[#This Row],[SKU_CODE_CLEAN]],[1]SKU_Master!A:A,[1]SKU_Master!E:E,"Not Found")</f>
        <v>149</v>
      </c>
      <c r="M177" s="2">
        <f>_xlfn.XLOOKUP(E177,[1]SKU_Master!A:A,[1]SKU_Master!F:F,"NOT FOUND")</f>
        <v>72</v>
      </c>
      <c r="N177" s="2" t="str">
        <f>IF(ISNUMBER(_xlfn.XMATCH(E177,[1]SKU_Master!A:A)),"MATCH","NOT FOUND")</f>
        <v>MATCH</v>
      </c>
      <c r="O177" s="2">
        <f>Table2[[#This Row],[GROSS_REVENUE]]-Table2[[#This Row],[DISCOUNT]]</f>
        <v>12741.31</v>
      </c>
      <c r="P177" s="3">
        <f>IFERROR((Table2[[#This Row],[NET_REVENUE]]-(Table2[[#This Row],[UNITS_SOLD]]*Table2[[#This Row],[UNIT_COGS]]))/Table2[[#This Row],[NET_REVENUE]],0)</f>
        <v>0.42925805902218844</v>
      </c>
      <c r="Q177" s="4">
        <f>IFERROR(Table2[[#This Row],[GROSS_REVENUE]]/Table2[[#This Row],[AD_SPEND]],0)</f>
        <v>20.431742583667099</v>
      </c>
      <c r="R177" s="2">
        <f>IFERROR((Table2[[#This Row],[NET_REVENUE]]-(Table2[[#This Row],[UNITS_SOLD]]*Table2[[#This Row],[UNIT_COGS]])-Table2[[#This Row],[AD_SPEND]]),0)</f>
        <v>4732.7599999999993</v>
      </c>
      <c r="S177" s="3">
        <f>IFERROR(Table2[[#This Row],[RETURNS_UNITS]]/Table2[[#This Row],[UNITS_SOLD]],0)</f>
        <v>4.9504950495049507E-2</v>
      </c>
      <c r="T177" s="2" t="str">
        <f>TRIM(CLEAN(Table2[[#This Row],[CHANNEL]]))</f>
        <v>Zepto</v>
      </c>
      <c r="U177" s="1">
        <f t="shared" si="2"/>
        <v>45444</v>
      </c>
    </row>
    <row r="178" spans="1:21" x14ac:dyDescent="0.3">
      <c r="A178" s="1">
        <v>45323</v>
      </c>
      <c r="B178" s="2" t="s">
        <v>21</v>
      </c>
      <c r="C178" s="2" t="s">
        <v>28</v>
      </c>
      <c r="D178" s="2" t="s">
        <v>35</v>
      </c>
      <c r="E178" s="2" t="str">
        <f>TRIM(Table2[[#This Row],[SKU_CODE]])</f>
        <v>BEC-CMB-001</v>
      </c>
      <c r="F178" s="2">
        <v>21</v>
      </c>
      <c r="G178" s="2">
        <v>14679</v>
      </c>
      <c r="H178" s="2">
        <v>4382.82</v>
      </c>
      <c r="I178" s="2">
        <v>737.83</v>
      </c>
      <c r="J178" s="2">
        <v>0</v>
      </c>
      <c r="K178" s="2" t="str">
        <f>_xlfn.XLOOKUP(E178,[1]SKU_Master!A:A,[1]SKU_Master!C:C,"NOT FOUND")</f>
        <v>Others</v>
      </c>
      <c r="L178" s="2">
        <f>_xlfn.XLOOKUP(Table2[[#This Row],[SKU_CODE_CLEAN]],[1]SKU_Master!A:A,[1]SKU_Master!E:E,"Not Found")</f>
        <v>699</v>
      </c>
      <c r="M178" s="2">
        <f>_xlfn.XLOOKUP(E178,[1]SKU_Master!A:A,[1]SKU_Master!F:F,"NOT FOUND")</f>
        <v>330</v>
      </c>
      <c r="N178" s="2" t="str">
        <f>IF(ISNUMBER(_xlfn.XMATCH(E178,[1]SKU_Master!A:A)),"MATCH","NOT FOUND")</f>
        <v>MATCH</v>
      </c>
      <c r="O178" s="2">
        <f>Table2[[#This Row],[GROSS_REVENUE]]-Table2[[#This Row],[DISCOUNT]]</f>
        <v>10296.18</v>
      </c>
      <c r="P178" s="3">
        <f>IFERROR((Table2[[#This Row],[NET_REVENUE]]-(Table2[[#This Row],[UNITS_SOLD]]*Table2[[#This Row],[UNIT_COGS]]))/Table2[[#This Row],[NET_REVENUE]],0)</f>
        <v>0.32693484379643717</v>
      </c>
      <c r="Q178" s="4">
        <f>IFERROR(Table2[[#This Row],[GROSS_REVENUE]]/Table2[[#This Row],[AD_SPEND]],0)</f>
        <v>19.894826721602534</v>
      </c>
      <c r="R178" s="2">
        <f>IFERROR((Table2[[#This Row],[NET_REVENUE]]-(Table2[[#This Row],[UNITS_SOLD]]*Table2[[#This Row],[UNIT_COGS]])-Table2[[#This Row],[AD_SPEND]]),0)</f>
        <v>2628.3500000000004</v>
      </c>
      <c r="S178" s="3">
        <f>IFERROR(Table2[[#This Row],[RETURNS_UNITS]]/Table2[[#This Row],[UNITS_SOLD]],0)</f>
        <v>0</v>
      </c>
      <c r="T178" s="2" t="str">
        <f>TRIM(CLEAN(Table2[[#This Row],[CHANNEL]]))</f>
        <v>Flipkart</v>
      </c>
      <c r="U178" s="1">
        <f t="shared" si="2"/>
        <v>45323</v>
      </c>
    </row>
    <row r="179" spans="1:21" x14ac:dyDescent="0.3">
      <c r="A179" s="1">
        <v>45778</v>
      </c>
      <c r="B179" s="2" t="s">
        <v>37</v>
      </c>
      <c r="C179" s="2" t="s">
        <v>22</v>
      </c>
      <c r="D179" s="2" t="s">
        <v>23</v>
      </c>
      <c r="E179" s="2" t="str">
        <f>TRIM(Table2[[#This Row],[SKU_CODE]])</f>
        <v>BEC-OTH-001</v>
      </c>
      <c r="F179" s="2">
        <v>103</v>
      </c>
      <c r="G179" s="2">
        <v>15347</v>
      </c>
      <c r="H179" s="2">
        <v>2889.21</v>
      </c>
      <c r="I179" s="2">
        <v>738.92</v>
      </c>
      <c r="J179" s="2">
        <v>3</v>
      </c>
      <c r="K179" s="2" t="str">
        <f>_xlfn.XLOOKUP(E179,[1]SKU_Master!A:A,[1]SKU_Master!C:C,"NOT FOUND")</f>
        <v>Others</v>
      </c>
      <c r="L179" s="2">
        <f>_xlfn.XLOOKUP(Table2[[#This Row],[SKU_CODE_CLEAN]],[1]SKU_Master!A:A,[1]SKU_Master!E:E,"Not Found")</f>
        <v>149</v>
      </c>
      <c r="M179" s="2">
        <f>_xlfn.XLOOKUP(E179,[1]SKU_Master!A:A,[1]SKU_Master!F:F,"NOT FOUND")</f>
        <v>72</v>
      </c>
      <c r="N179" s="2" t="str">
        <f>IF(ISNUMBER(_xlfn.XMATCH(E179,[1]SKU_Master!A:A)),"MATCH","NOT FOUND")</f>
        <v>MATCH</v>
      </c>
      <c r="O179" s="2">
        <f>Table2[[#This Row],[GROSS_REVENUE]]-Table2[[#This Row],[DISCOUNT]]</f>
        <v>12457.79</v>
      </c>
      <c r="P179" s="3">
        <f>IFERROR((Table2[[#This Row],[NET_REVENUE]]-(Table2[[#This Row],[UNITS_SOLD]]*Table2[[#This Row],[UNIT_COGS]]))/Table2[[#This Row],[NET_REVENUE]],0)</f>
        <v>0.4047098241341362</v>
      </c>
      <c r="Q179" s="4">
        <f>IFERROR(Table2[[#This Row],[GROSS_REVENUE]]/Table2[[#This Row],[AD_SPEND]],0)</f>
        <v>20.769501434526067</v>
      </c>
      <c r="R179" s="2">
        <f>IFERROR((Table2[[#This Row],[NET_REVENUE]]-(Table2[[#This Row],[UNITS_SOLD]]*Table2[[#This Row],[UNIT_COGS]])-Table2[[#This Row],[AD_SPEND]]),0)</f>
        <v>4302.8700000000008</v>
      </c>
      <c r="S179" s="3">
        <f>IFERROR(Table2[[#This Row],[RETURNS_UNITS]]/Table2[[#This Row],[UNITS_SOLD]],0)</f>
        <v>2.9126213592233011E-2</v>
      </c>
      <c r="T179" s="2" t="str">
        <f>TRIM(CLEAN(Table2[[#This Row],[CHANNEL]]))</f>
        <v>Blinkit</v>
      </c>
      <c r="U179" s="1">
        <f t="shared" si="2"/>
        <v>45778</v>
      </c>
    </row>
    <row r="180" spans="1:21" x14ac:dyDescent="0.3">
      <c r="A180" s="1">
        <v>45474</v>
      </c>
      <c r="B180" s="2" t="s">
        <v>34</v>
      </c>
      <c r="C180" s="2" t="s">
        <v>28</v>
      </c>
      <c r="D180" s="2" t="s">
        <v>23</v>
      </c>
      <c r="E180" s="2" t="str">
        <f>TRIM(Table2[[#This Row],[SKU_CODE]])</f>
        <v>BEC-OTH-001</v>
      </c>
      <c r="F180" s="2">
        <v>51</v>
      </c>
      <c r="G180" s="2">
        <v>7599</v>
      </c>
      <c r="H180" s="2">
        <v>1340.16</v>
      </c>
      <c r="I180" s="2">
        <v>740.6</v>
      </c>
      <c r="J180" s="2">
        <v>2</v>
      </c>
      <c r="K180" s="2" t="str">
        <f>_xlfn.XLOOKUP(E180,[1]SKU_Master!A:A,[1]SKU_Master!C:C,"NOT FOUND")</f>
        <v>Others</v>
      </c>
      <c r="L180" s="2">
        <f>_xlfn.XLOOKUP(Table2[[#This Row],[SKU_CODE_CLEAN]],[1]SKU_Master!A:A,[1]SKU_Master!E:E,"Not Found")</f>
        <v>149</v>
      </c>
      <c r="M180" s="2">
        <f>_xlfn.XLOOKUP(E180,[1]SKU_Master!A:A,[1]SKU_Master!F:F,"NOT FOUND")</f>
        <v>72</v>
      </c>
      <c r="N180" s="2" t="str">
        <f>IF(ISNUMBER(_xlfn.XMATCH(E180,[1]SKU_Master!A:A)),"MATCH","NOT FOUND")</f>
        <v>MATCH</v>
      </c>
      <c r="O180" s="2">
        <f>Table2[[#This Row],[GROSS_REVENUE]]-Table2[[#This Row],[DISCOUNT]]</f>
        <v>6258.84</v>
      </c>
      <c r="P180" s="3">
        <f>IFERROR((Table2[[#This Row],[NET_REVENUE]]-(Table2[[#This Row],[UNITS_SOLD]]*Table2[[#This Row],[UNIT_COGS]]))/Table2[[#This Row],[NET_REVENUE]],0)</f>
        <v>0.41330981459823229</v>
      </c>
      <c r="Q180" s="4">
        <f>IFERROR(Table2[[#This Row],[GROSS_REVENUE]]/Table2[[#This Row],[AD_SPEND]],0)</f>
        <v>10.260599513907643</v>
      </c>
      <c r="R180" s="2">
        <f>IFERROR((Table2[[#This Row],[NET_REVENUE]]-(Table2[[#This Row],[UNITS_SOLD]]*Table2[[#This Row],[UNIT_COGS]])-Table2[[#This Row],[AD_SPEND]]),0)</f>
        <v>1846.2400000000002</v>
      </c>
      <c r="S180" s="3">
        <f>IFERROR(Table2[[#This Row],[RETURNS_UNITS]]/Table2[[#This Row],[UNITS_SOLD]],0)</f>
        <v>3.9215686274509803E-2</v>
      </c>
      <c r="T180" s="2" t="str">
        <f>TRIM(CLEAN(Table2[[#This Row],[CHANNEL]]))</f>
        <v>Zepto</v>
      </c>
      <c r="U180" s="1">
        <f t="shared" si="2"/>
        <v>45474</v>
      </c>
    </row>
    <row r="181" spans="1:21" x14ac:dyDescent="0.3">
      <c r="A181" s="1">
        <v>45809</v>
      </c>
      <c r="B181" s="2" t="s">
        <v>33</v>
      </c>
      <c r="C181" s="2" t="s">
        <v>22</v>
      </c>
      <c r="D181" s="2" t="s">
        <v>23</v>
      </c>
      <c r="E181" s="2" t="str">
        <f>TRIM(Table2[[#This Row],[SKU_CODE]])</f>
        <v>BEC-OTH-001</v>
      </c>
      <c r="F181" s="2">
        <v>68</v>
      </c>
      <c r="G181" s="2">
        <v>10132</v>
      </c>
      <c r="H181" s="2">
        <v>779.54</v>
      </c>
      <c r="I181" s="2">
        <v>741.25</v>
      </c>
      <c r="J181" s="2">
        <v>2</v>
      </c>
      <c r="K181" s="2" t="str">
        <f>_xlfn.XLOOKUP(E181,[1]SKU_Master!A:A,[1]SKU_Master!C:C,"NOT FOUND")</f>
        <v>Others</v>
      </c>
      <c r="L181" s="2">
        <f>_xlfn.XLOOKUP(Table2[[#This Row],[SKU_CODE_CLEAN]],[1]SKU_Master!A:A,[1]SKU_Master!E:E,"Not Found")</f>
        <v>149</v>
      </c>
      <c r="M181" s="2">
        <f>_xlfn.XLOOKUP(E181,[1]SKU_Master!A:A,[1]SKU_Master!F:F,"NOT FOUND")</f>
        <v>72</v>
      </c>
      <c r="N181" s="2" t="str">
        <f>IF(ISNUMBER(_xlfn.XMATCH(E181,[1]SKU_Master!A:A)),"MATCH","NOT FOUND")</f>
        <v>MATCH</v>
      </c>
      <c r="O181" s="2">
        <f>Table2[[#This Row],[GROSS_REVENUE]]-Table2[[#This Row],[DISCOUNT]]</f>
        <v>9352.4599999999991</v>
      </c>
      <c r="P181" s="3">
        <f>IFERROR((Table2[[#This Row],[NET_REVENUE]]-(Table2[[#This Row],[UNITS_SOLD]]*Table2[[#This Row],[UNIT_COGS]]))/Table2[[#This Row],[NET_REVENUE]],0)</f>
        <v>0.47650136969310741</v>
      </c>
      <c r="Q181" s="4">
        <f>IFERROR(Table2[[#This Row],[GROSS_REVENUE]]/Table2[[#This Row],[AD_SPEND]],0)</f>
        <v>13.668802698145026</v>
      </c>
      <c r="R181" s="2">
        <f>IFERROR((Table2[[#This Row],[NET_REVENUE]]-(Table2[[#This Row],[UNITS_SOLD]]*Table2[[#This Row],[UNIT_COGS]])-Table2[[#This Row],[AD_SPEND]]),0)</f>
        <v>3715.2099999999991</v>
      </c>
      <c r="S181" s="3">
        <f>IFERROR(Table2[[#This Row],[RETURNS_UNITS]]/Table2[[#This Row],[UNITS_SOLD]],0)</f>
        <v>2.9411764705882353E-2</v>
      </c>
      <c r="T181" s="2" t="str">
        <f>TRIM(CLEAN(Table2[[#This Row],[CHANNEL]]))</f>
        <v>Swiggy Instamart</v>
      </c>
      <c r="U181" s="1">
        <f t="shared" si="2"/>
        <v>45809</v>
      </c>
    </row>
    <row r="182" spans="1:21" x14ac:dyDescent="0.3">
      <c r="A182" s="1">
        <v>45597</v>
      </c>
      <c r="B182" s="2" t="s">
        <v>33</v>
      </c>
      <c r="C182" s="2" t="s">
        <v>25</v>
      </c>
      <c r="D182" s="2" t="s">
        <v>42</v>
      </c>
      <c r="E182" s="2" t="str">
        <f>TRIM(Table2[[#This Row],[SKU_CODE]])</f>
        <v>BEC-BW-002</v>
      </c>
      <c r="F182" s="2">
        <v>99</v>
      </c>
      <c r="G182" s="2">
        <v>17325</v>
      </c>
      <c r="H182" s="2">
        <v>3451.35</v>
      </c>
      <c r="I182" s="2">
        <v>741.48</v>
      </c>
      <c r="J182" s="2">
        <v>5</v>
      </c>
      <c r="K182" s="2" t="str">
        <f>_xlfn.XLOOKUP(E182,[1]SKU_Master!A:A,[1]SKU_Master!C:C,"NOT FOUND")</f>
        <v>Bake &amp; Wrap</v>
      </c>
      <c r="L182" s="2">
        <f>_xlfn.XLOOKUP(Table2[[#This Row],[SKU_CODE_CLEAN]],[1]SKU_Master!A:A,[1]SKU_Master!E:E,"Not Found")</f>
        <v>175</v>
      </c>
      <c r="M182" s="2">
        <f>_xlfn.XLOOKUP(E182,[1]SKU_Master!A:A,[1]SKU_Master!F:F,"NOT FOUND")</f>
        <v>92</v>
      </c>
      <c r="N182" s="2" t="str">
        <f>IF(ISNUMBER(_xlfn.XMATCH(E182,[1]SKU_Master!A:A)),"MATCH","NOT FOUND")</f>
        <v>MATCH</v>
      </c>
      <c r="O182" s="2">
        <f>Table2[[#This Row],[GROSS_REVENUE]]-Table2[[#This Row],[DISCOUNT]]</f>
        <v>13873.65</v>
      </c>
      <c r="P182" s="3">
        <f>IFERROR((Table2[[#This Row],[NET_REVENUE]]-(Table2[[#This Row],[UNITS_SOLD]]*Table2[[#This Row],[UNIT_COGS]]))/Table2[[#This Row],[NET_REVENUE]],0)</f>
        <v>0.34350369225113792</v>
      </c>
      <c r="Q182" s="4">
        <f>IFERROR(Table2[[#This Row],[GROSS_REVENUE]]/Table2[[#This Row],[AD_SPEND]],0)</f>
        <v>23.365431299563035</v>
      </c>
      <c r="R182" s="2">
        <f>IFERROR((Table2[[#This Row],[NET_REVENUE]]-(Table2[[#This Row],[UNITS_SOLD]]*Table2[[#This Row],[UNIT_COGS]])-Table2[[#This Row],[AD_SPEND]]),0)</f>
        <v>4024.1699999999996</v>
      </c>
      <c r="S182" s="3">
        <f>IFERROR(Table2[[#This Row],[RETURNS_UNITS]]/Table2[[#This Row],[UNITS_SOLD]],0)</f>
        <v>5.0505050505050504E-2</v>
      </c>
      <c r="T182" s="2" t="str">
        <f>TRIM(CLEAN(Table2[[#This Row],[CHANNEL]]))</f>
        <v>Swiggy Instamart</v>
      </c>
      <c r="U182" s="1">
        <f t="shared" si="2"/>
        <v>45597</v>
      </c>
    </row>
    <row r="183" spans="1:21" x14ac:dyDescent="0.3">
      <c r="A183" s="1">
        <v>45352</v>
      </c>
      <c r="B183" s="2" t="s">
        <v>33</v>
      </c>
      <c r="C183" s="2" t="s">
        <v>22</v>
      </c>
      <c r="D183" s="2" t="s">
        <v>45</v>
      </c>
      <c r="E183" s="2" t="str">
        <f>TRIM(Table2[[#This Row],[SKU_CODE]])</f>
        <v>BEC-TIS-001</v>
      </c>
      <c r="F183" s="2">
        <v>129</v>
      </c>
      <c r="G183" s="2">
        <v>12255</v>
      </c>
      <c r="H183" s="2">
        <v>3141.7</v>
      </c>
      <c r="I183" s="2">
        <v>741.52</v>
      </c>
      <c r="J183" s="2">
        <v>5</v>
      </c>
      <c r="K183" s="2" t="str">
        <f>_xlfn.XLOOKUP(E183,[1]SKU_Master!A:A,[1]SKU_Master!C:C,"NOT FOUND")</f>
        <v>Tissues</v>
      </c>
      <c r="L183" s="2">
        <f>_xlfn.XLOOKUP(Table2[[#This Row],[SKU_CODE_CLEAN]],[1]SKU_Master!A:A,[1]SKU_Master!E:E,"Not Found")</f>
        <v>95</v>
      </c>
      <c r="M183" s="2">
        <f>_xlfn.XLOOKUP(E183,[1]SKU_Master!A:A,[1]SKU_Master!F:F,"NOT FOUND")</f>
        <v>42</v>
      </c>
      <c r="N183" s="2" t="str">
        <f>IF(ISNUMBER(_xlfn.XMATCH(E183,[1]SKU_Master!A:A)),"MATCH","NOT FOUND")</f>
        <v>MATCH</v>
      </c>
      <c r="O183" s="2">
        <f>Table2[[#This Row],[GROSS_REVENUE]]-Table2[[#This Row],[DISCOUNT]]</f>
        <v>9113.2999999999993</v>
      </c>
      <c r="P183" s="3">
        <f>IFERROR((Table2[[#This Row],[NET_REVENUE]]-(Table2[[#This Row],[UNITS_SOLD]]*Table2[[#This Row],[UNIT_COGS]]))/Table2[[#This Row],[NET_REVENUE]],0)</f>
        <v>0.40548429218834009</v>
      </c>
      <c r="Q183" s="4">
        <f>IFERROR(Table2[[#This Row],[GROSS_REVENUE]]/Table2[[#This Row],[AD_SPEND]],0)</f>
        <v>16.526863739346208</v>
      </c>
      <c r="R183" s="2">
        <f>IFERROR((Table2[[#This Row],[NET_REVENUE]]-(Table2[[#This Row],[UNITS_SOLD]]*Table2[[#This Row],[UNIT_COGS]])-Table2[[#This Row],[AD_SPEND]]),0)</f>
        <v>2953.7799999999993</v>
      </c>
      <c r="S183" s="3">
        <f>IFERROR(Table2[[#This Row],[RETURNS_UNITS]]/Table2[[#This Row],[UNITS_SOLD]],0)</f>
        <v>3.875968992248062E-2</v>
      </c>
      <c r="T183" s="2" t="str">
        <f>TRIM(CLEAN(Table2[[#This Row],[CHANNEL]]))</f>
        <v>Swiggy Instamart</v>
      </c>
      <c r="U183" s="1">
        <f t="shared" si="2"/>
        <v>45352</v>
      </c>
    </row>
    <row r="184" spans="1:21" x14ac:dyDescent="0.3">
      <c r="A184" s="1">
        <v>45383</v>
      </c>
      <c r="B184" s="2" t="s">
        <v>33</v>
      </c>
      <c r="C184" s="2" t="s">
        <v>28</v>
      </c>
      <c r="D184" s="2" t="s">
        <v>35</v>
      </c>
      <c r="E184" s="2" t="str">
        <f>TRIM(Table2[[#This Row],[SKU_CODE]])</f>
        <v>BEC-CMB-001</v>
      </c>
      <c r="F184" s="2">
        <v>21</v>
      </c>
      <c r="G184" s="2">
        <v>14679</v>
      </c>
      <c r="H184" s="2">
        <v>4027.99</v>
      </c>
      <c r="I184" s="2">
        <v>742.83</v>
      </c>
      <c r="J184" s="2">
        <v>0</v>
      </c>
      <c r="K184" s="2" t="str">
        <f>_xlfn.XLOOKUP(E184,[1]SKU_Master!A:A,[1]SKU_Master!C:C,"NOT FOUND")</f>
        <v>Others</v>
      </c>
      <c r="L184" s="2">
        <f>_xlfn.XLOOKUP(Table2[[#This Row],[SKU_CODE_CLEAN]],[1]SKU_Master!A:A,[1]SKU_Master!E:E,"Not Found")</f>
        <v>699</v>
      </c>
      <c r="M184" s="2">
        <f>_xlfn.XLOOKUP(E184,[1]SKU_Master!A:A,[1]SKU_Master!F:F,"NOT FOUND")</f>
        <v>330</v>
      </c>
      <c r="N184" s="2" t="str">
        <f>IF(ISNUMBER(_xlfn.XMATCH(E184,[1]SKU_Master!A:A)),"MATCH","NOT FOUND")</f>
        <v>MATCH</v>
      </c>
      <c r="O184" s="2">
        <f>Table2[[#This Row],[GROSS_REVENUE]]-Table2[[#This Row],[DISCOUNT]]</f>
        <v>10651.01</v>
      </c>
      <c r="P184" s="3">
        <f>IFERROR((Table2[[#This Row],[NET_REVENUE]]-(Table2[[#This Row],[UNITS_SOLD]]*Table2[[#This Row],[UNIT_COGS]]))/Table2[[#This Row],[NET_REVENUE]],0)</f>
        <v>0.34935747877431345</v>
      </c>
      <c r="Q184" s="4">
        <f>IFERROR(Table2[[#This Row],[GROSS_REVENUE]]/Table2[[#This Row],[AD_SPEND]],0)</f>
        <v>19.760914341100925</v>
      </c>
      <c r="R184" s="2">
        <f>IFERROR((Table2[[#This Row],[NET_REVENUE]]-(Table2[[#This Row],[UNITS_SOLD]]*Table2[[#This Row],[UNIT_COGS]])-Table2[[#This Row],[AD_SPEND]]),0)</f>
        <v>2978.1800000000003</v>
      </c>
      <c r="S184" s="3">
        <f>IFERROR(Table2[[#This Row],[RETURNS_UNITS]]/Table2[[#This Row],[UNITS_SOLD]],0)</f>
        <v>0</v>
      </c>
      <c r="T184" s="2" t="str">
        <f>TRIM(CLEAN(Table2[[#This Row],[CHANNEL]]))</f>
        <v>Swiggy Instamart</v>
      </c>
      <c r="U184" s="1">
        <f t="shared" si="2"/>
        <v>45383</v>
      </c>
    </row>
    <row r="185" spans="1:21" x14ac:dyDescent="0.3">
      <c r="A185" s="1">
        <v>45444</v>
      </c>
      <c r="B185" s="2" t="s">
        <v>24</v>
      </c>
      <c r="C185" s="2" t="s">
        <v>28</v>
      </c>
      <c r="D185" s="2" t="s">
        <v>42</v>
      </c>
      <c r="E185" s="2" t="str">
        <f>TRIM(Table2[[#This Row],[SKU_CODE]])</f>
        <v>BEC-BW-002</v>
      </c>
      <c r="F185" s="2">
        <v>61</v>
      </c>
      <c r="G185" s="2">
        <v>10675</v>
      </c>
      <c r="H185" s="2">
        <v>1404.62</v>
      </c>
      <c r="I185" s="2">
        <v>744.01</v>
      </c>
      <c r="J185" s="2">
        <v>8</v>
      </c>
      <c r="K185" s="2" t="str">
        <f>_xlfn.XLOOKUP(E185,[1]SKU_Master!A:A,[1]SKU_Master!C:C,"NOT FOUND")</f>
        <v>Bake &amp; Wrap</v>
      </c>
      <c r="L185" s="2">
        <f>_xlfn.XLOOKUP(Table2[[#This Row],[SKU_CODE_CLEAN]],[1]SKU_Master!A:A,[1]SKU_Master!E:E,"Not Found")</f>
        <v>175</v>
      </c>
      <c r="M185" s="2">
        <f>_xlfn.XLOOKUP(E185,[1]SKU_Master!A:A,[1]SKU_Master!F:F,"NOT FOUND")</f>
        <v>92</v>
      </c>
      <c r="N185" s="2" t="str">
        <f>IF(ISNUMBER(_xlfn.XMATCH(E185,[1]SKU_Master!A:A)),"MATCH","NOT FOUND")</f>
        <v>MATCH</v>
      </c>
      <c r="O185" s="2">
        <f>Table2[[#This Row],[GROSS_REVENUE]]-Table2[[#This Row],[DISCOUNT]]</f>
        <v>9270.380000000001</v>
      </c>
      <c r="P185" s="3">
        <f>IFERROR((Table2[[#This Row],[NET_REVENUE]]-(Table2[[#This Row],[UNITS_SOLD]]*Table2[[#This Row],[UNIT_COGS]]))/Table2[[#This Row],[NET_REVENUE]],0)</f>
        <v>0.39463107229692856</v>
      </c>
      <c r="Q185" s="4">
        <f>IFERROR(Table2[[#This Row],[GROSS_REVENUE]]/Table2[[#This Row],[AD_SPEND]],0)</f>
        <v>14.347925431109797</v>
      </c>
      <c r="R185" s="2">
        <f>IFERROR((Table2[[#This Row],[NET_REVENUE]]-(Table2[[#This Row],[UNITS_SOLD]]*Table2[[#This Row],[UNIT_COGS]])-Table2[[#This Row],[AD_SPEND]]),0)</f>
        <v>2914.3700000000008</v>
      </c>
      <c r="S185" s="3">
        <f>IFERROR(Table2[[#This Row],[RETURNS_UNITS]]/Table2[[#This Row],[UNITS_SOLD]],0)</f>
        <v>0.13114754098360656</v>
      </c>
      <c r="T185" s="2" t="str">
        <f>TRIM(CLEAN(Table2[[#This Row],[CHANNEL]]))</f>
        <v>D2C</v>
      </c>
      <c r="U185" s="1">
        <f t="shared" si="2"/>
        <v>45444</v>
      </c>
    </row>
    <row r="186" spans="1:21" x14ac:dyDescent="0.3">
      <c r="A186" s="1">
        <v>45689</v>
      </c>
      <c r="B186" s="2" t="s">
        <v>24</v>
      </c>
      <c r="C186" s="2" t="s">
        <v>28</v>
      </c>
      <c r="D186" s="2" t="s">
        <v>23</v>
      </c>
      <c r="E186" s="2" t="str">
        <f>TRIM(Table2[[#This Row],[SKU_CODE]])</f>
        <v>BEC-OTH-001</v>
      </c>
      <c r="F186" s="2">
        <v>57</v>
      </c>
      <c r="G186" s="2">
        <v>8493</v>
      </c>
      <c r="H186" s="2">
        <v>594.27</v>
      </c>
      <c r="I186" s="2">
        <v>744.78</v>
      </c>
      <c r="J186" s="2">
        <v>6</v>
      </c>
      <c r="K186" s="2" t="str">
        <f>_xlfn.XLOOKUP(E186,[1]SKU_Master!A:A,[1]SKU_Master!C:C,"NOT FOUND")</f>
        <v>Others</v>
      </c>
      <c r="L186" s="2">
        <f>_xlfn.XLOOKUP(Table2[[#This Row],[SKU_CODE_CLEAN]],[1]SKU_Master!A:A,[1]SKU_Master!E:E,"Not Found")</f>
        <v>149</v>
      </c>
      <c r="M186" s="2">
        <f>_xlfn.XLOOKUP(E186,[1]SKU_Master!A:A,[1]SKU_Master!F:F,"NOT FOUND")</f>
        <v>72</v>
      </c>
      <c r="N186" s="2" t="str">
        <f>IF(ISNUMBER(_xlfn.XMATCH(E186,[1]SKU_Master!A:A)),"MATCH","NOT FOUND")</f>
        <v>MATCH</v>
      </c>
      <c r="O186" s="2">
        <f>Table2[[#This Row],[GROSS_REVENUE]]-Table2[[#This Row],[DISCOUNT]]</f>
        <v>7898.73</v>
      </c>
      <c r="P186" s="3">
        <f>IFERROR((Table2[[#This Row],[NET_REVENUE]]-(Table2[[#This Row],[UNITS_SOLD]]*Table2[[#This Row],[UNIT_COGS]]))/Table2[[#This Row],[NET_REVENUE]],0)</f>
        <v>0.48042280214667421</v>
      </c>
      <c r="Q186" s="4">
        <f>IFERROR(Table2[[#This Row],[GROSS_REVENUE]]/Table2[[#This Row],[AD_SPEND]],0)</f>
        <v>11.403367437364054</v>
      </c>
      <c r="R186" s="2">
        <f>IFERROR((Table2[[#This Row],[NET_REVENUE]]-(Table2[[#This Row],[UNITS_SOLD]]*Table2[[#This Row],[UNIT_COGS]])-Table2[[#This Row],[AD_SPEND]]),0)</f>
        <v>3049.95</v>
      </c>
      <c r="S186" s="3">
        <f>IFERROR(Table2[[#This Row],[RETURNS_UNITS]]/Table2[[#This Row],[UNITS_SOLD]],0)</f>
        <v>0.10526315789473684</v>
      </c>
      <c r="T186" s="2" t="str">
        <f>TRIM(CLEAN(Table2[[#This Row],[CHANNEL]]))</f>
        <v>D2C</v>
      </c>
      <c r="U186" s="1">
        <f t="shared" si="2"/>
        <v>45689</v>
      </c>
    </row>
    <row r="187" spans="1:21" x14ac:dyDescent="0.3">
      <c r="A187" s="1">
        <v>45444</v>
      </c>
      <c r="B187" s="2" t="s">
        <v>24</v>
      </c>
      <c r="C187" s="2" t="s">
        <v>28</v>
      </c>
      <c r="D187" s="2" t="s">
        <v>35</v>
      </c>
      <c r="E187" s="2" t="str">
        <f>TRIM(Table2[[#This Row],[SKU_CODE]])</f>
        <v>BEC-CMB-001</v>
      </c>
      <c r="F187" s="2">
        <v>14</v>
      </c>
      <c r="G187" s="2">
        <v>9786</v>
      </c>
      <c r="H187" s="2">
        <v>1399.79</v>
      </c>
      <c r="I187" s="2">
        <v>749</v>
      </c>
      <c r="J187" s="2">
        <v>1</v>
      </c>
      <c r="K187" s="2" t="str">
        <f>_xlfn.XLOOKUP(E187,[1]SKU_Master!A:A,[1]SKU_Master!C:C,"NOT FOUND")</f>
        <v>Others</v>
      </c>
      <c r="L187" s="2">
        <f>_xlfn.XLOOKUP(Table2[[#This Row],[SKU_CODE_CLEAN]],[1]SKU_Master!A:A,[1]SKU_Master!E:E,"Not Found")</f>
        <v>699</v>
      </c>
      <c r="M187" s="2">
        <f>_xlfn.XLOOKUP(E187,[1]SKU_Master!A:A,[1]SKU_Master!F:F,"NOT FOUND")</f>
        <v>330</v>
      </c>
      <c r="N187" s="2" t="str">
        <f>IF(ISNUMBER(_xlfn.XMATCH(E187,[1]SKU_Master!A:A)),"MATCH","NOT FOUND")</f>
        <v>MATCH</v>
      </c>
      <c r="O187" s="2">
        <f>Table2[[#This Row],[GROSS_REVENUE]]-Table2[[#This Row],[DISCOUNT]]</f>
        <v>8386.2099999999991</v>
      </c>
      <c r="P187" s="3">
        <f>IFERROR((Table2[[#This Row],[NET_REVENUE]]-(Table2[[#This Row],[UNITS_SOLD]]*Table2[[#This Row],[UNIT_COGS]]))/Table2[[#This Row],[NET_REVENUE]],0)</f>
        <v>0.44909559860771425</v>
      </c>
      <c r="Q187" s="4">
        <f>IFERROR(Table2[[#This Row],[GROSS_REVENUE]]/Table2[[#This Row],[AD_SPEND]],0)</f>
        <v>13.065420560747663</v>
      </c>
      <c r="R187" s="2">
        <f>IFERROR((Table2[[#This Row],[NET_REVENUE]]-(Table2[[#This Row],[UNITS_SOLD]]*Table2[[#This Row],[UNIT_COGS]])-Table2[[#This Row],[AD_SPEND]]),0)</f>
        <v>3017.2099999999991</v>
      </c>
      <c r="S187" s="3">
        <f>IFERROR(Table2[[#This Row],[RETURNS_UNITS]]/Table2[[#This Row],[UNITS_SOLD]],0)</f>
        <v>7.1428571428571425E-2</v>
      </c>
      <c r="T187" s="2" t="str">
        <f>TRIM(CLEAN(Table2[[#This Row],[CHANNEL]]))</f>
        <v>D2C</v>
      </c>
      <c r="U187" s="1">
        <f t="shared" si="2"/>
        <v>45444</v>
      </c>
    </row>
    <row r="188" spans="1:21" x14ac:dyDescent="0.3">
      <c r="A188" s="1">
        <v>45352</v>
      </c>
      <c r="B188" s="2" t="s">
        <v>24</v>
      </c>
      <c r="C188" s="2" t="s">
        <v>28</v>
      </c>
      <c r="D188" s="2" t="s">
        <v>42</v>
      </c>
      <c r="E188" s="2" t="str">
        <f>TRIM(Table2[[#This Row],[SKU_CODE]])</f>
        <v>BEC-BW-002</v>
      </c>
      <c r="F188" s="2">
        <v>52</v>
      </c>
      <c r="G188" s="2">
        <v>9100</v>
      </c>
      <c r="H188" s="2">
        <v>709.05</v>
      </c>
      <c r="I188" s="2">
        <v>749.53</v>
      </c>
      <c r="J188" s="2">
        <v>6</v>
      </c>
      <c r="K188" s="2" t="str">
        <f>_xlfn.XLOOKUP(E188,[1]SKU_Master!A:A,[1]SKU_Master!C:C,"NOT FOUND")</f>
        <v>Bake &amp; Wrap</v>
      </c>
      <c r="L188" s="2">
        <f>_xlfn.XLOOKUP(Table2[[#This Row],[SKU_CODE_CLEAN]],[1]SKU_Master!A:A,[1]SKU_Master!E:E,"Not Found")</f>
        <v>175</v>
      </c>
      <c r="M188" s="2">
        <f>_xlfn.XLOOKUP(E188,[1]SKU_Master!A:A,[1]SKU_Master!F:F,"NOT FOUND")</f>
        <v>92</v>
      </c>
      <c r="N188" s="2" t="str">
        <f>IF(ISNUMBER(_xlfn.XMATCH(E188,[1]SKU_Master!A:A)),"MATCH","NOT FOUND")</f>
        <v>MATCH</v>
      </c>
      <c r="O188" s="2">
        <f>Table2[[#This Row],[GROSS_REVENUE]]-Table2[[#This Row],[DISCOUNT]]</f>
        <v>8390.9500000000007</v>
      </c>
      <c r="P188" s="3">
        <f>IFERROR((Table2[[#This Row],[NET_REVENUE]]-(Table2[[#This Row],[UNITS_SOLD]]*Table2[[#This Row],[UNIT_COGS]]))/Table2[[#This Row],[NET_REVENUE]],0)</f>
        <v>0.42986193458428429</v>
      </c>
      <c r="Q188" s="4">
        <f>IFERROR(Table2[[#This Row],[GROSS_REVENUE]]/Table2[[#This Row],[AD_SPEND]],0)</f>
        <v>12.140941656771577</v>
      </c>
      <c r="R188" s="2">
        <f>IFERROR((Table2[[#This Row],[NET_REVENUE]]-(Table2[[#This Row],[UNITS_SOLD]]*Table2[[#This Row],[UNIT_COGS]])-Table2[[#This Row],[AD_SPEND]]),0)</f>
        <v>2857.420000000001</v>
      </c>
      <c r="S188" s="3">
        <f>IFERROR(Table2[[#This Row],[RETURNS_UNITS]]/Table2[[#This Row],[UNITS_SOLD]],0)</f>
        <v>0.11538461538461539</v>
      </c>
      <c r="T188" s="2" t="str">
        <f>TRIM(CLEAN(Table2[[#This Row],[CHANNEL]]))</f>
        <v>D2C</v>
      </c>
      <c r="U188" s="1">
        <f t="shared" si="2"/>
        <v>45352</v>
      </c>
    </row>
    <row r="189" spans="1:21" x14ac:dyDescent="0.3">
      <c r="A189" s="1">
        <v>45505</v>
      </c>
      <c r="B189" s="2" t="s">
        <v>27</v>
      </c>
      <c r="C189" s="2" t="s">
        <v>22</v>
      </c>
      <c r="D189" s="2" t="s">
        <v>42</v>
      </c>
      <c r="E189" s="2" t="str">
        <f>TRIM(Table2[[#This Row],[SKU_CODE]])</f>
        <v>BEC-BW-002</v>
      </c>
      <c r="F189" s="2">
        <v>68</v>
      </c>
      <c r="G189" s="2">
        <v>11900</v>
      </c>
      <c r="H189" s="2">
        <v>1250.3699999999999</v>
      </c>
      <c r="I189" s="2">
        <v>749.97</v>
      </c>
      <c r="J189" s="2">
        <v>1</v>
      </c>
      <c r="K189" s="2" t="str">
        <f>_xlfn.XLOOKUP(E189,[1]SKU_Master!A:A,[1]SKU_Master!C:C,"NOT FOUND")</f>
        <v>Bake &amp; Wrap</v>
      </c>
      <c r="L189" s="2">
        <f>_xlfn.XLOOKUP(Table2[[#This Row],[SKU_CODE_CLEAN]],[1]SKU_Master!A:A,[1]SKU_Master!E:E,"Not Found")</f>
        <v>175</v>
      </c>
      <c r="M189" s="2">
        <f>_xlfn.XLOOKUP(E189,[1]SKU_Master!A:A,[1]SKU_Master!F:F,"NOT FOUND")</f>
        <v>92</v>
      </c>
      <c r="N189" s="2" t="str">
        <f>IF(ISNUMBER(_xlfn.XMATCH(E189,[1]SKU_Master!A:A)),"MATCH","NOT FOUND")</f>
        <v>MATCH</v>
      </c>
      <c r="O189" s="2">
        <f>Table2[[#This Row],[GROSS_REVENUE]]-Table2[[#This Row],[DISCOUNT]]</f>
        <v>10649.630000000001</v>
      </c>
      <c r="P189" s="3">
        <f>IFERROR((Table2[[#This Row],[NET_REVENUE]]-(Table2[[#This Row],[UNITS_SOLD]]*Table2[[#This Row],[UNIT_COGS]]))/Table2[[#This Row],[NET_REVENUE]],0)</f>
        <v>0.41256175097163006</v>
      </c>
      <c r="Q189" s="4">
        <f>IFERROR(Table2[[#This Row],[GROSS_REVENUE]]/Table2[[#This Row],[AD_SPEND]],0)</f>
        <v>15.867301358721015</v>
      </c>
      <c r="R189" s="2">
        <f>IFERROR((Table2[[#This Row],[NET_REVENUE]]-(Table2[[#This Row],[UNITS_SOLD]]*Table2[[#This Row],[UNIT_COGS]])-Table2[[#This Row],[AD_SPEND]]),0)</f>
        <v>3643.6600000000008</v>
      </c>
      <c r="S189" s="3">
        <f>IFERROR(Table2[[#This Row],[RETURNS_UNITS]]/Table2[[#This Row],[UNITS_SOLD]],0)</f>
        <v>1.4705882352941176E-2</v>
      </c>
      <c r="T189" s="2" t="str">
        <f>TRIM(CLEAN(Table2[[#This Row],[CHANNEL]]))</f>
        <v>Zepto</v>
      </c>
      <c r="U189" s="1">
        <f t="shared" si="2"/>
        <v>45505</v>
      </c>
    </row>
    <row r="190" spans="1:21" x14ac:dyDescent="0.3">
      <c r="A190" s="1">
        <v>45474</v>
      </c>
      <c r="B190" s="2" t="s">
        <v>37</v>
      </c>
      <c r="C190" s="2" t="s">
        <v>25</v>
      </c>
      <c r="D190" s="2" t="s">
        <v>23</v>
      </c>
      <c r="E190" s="2" t="str">
        <f>TRIM(Table2[[#This Row],[SKU_CODE]])</f>
        <v>BEC-OTH-001</v>
      </c>
      <c r="F190" s="2">
        <v>89</v>
      </c>
      <c r="G190" s="2">
        <v>13261</v>
      </c>
      <c r="H190" s="2">
        <v>3343.98</v>
      </c>
      <c r="I190" s="2">
        <v>750.11</v>
      </c>
      <c r="J190" s="2">
        <v>4</v>
      </c>
      <c r="K190" s="2" t="str">
        <f>_xlfn.XLOOKUP(E190,[1]SKU_Master!A:A,[1]SKU_Master!C:C,"NOT FOUND")</f>
        <v>Others</v>
      </c>
      <c r="L190" s="2">
        <f>_xlfn.XLOOKUP(Table2[[#This Row],[SKU_CODE_CLEAN]],[1]SKU_Master!A:A,[1]SKU_Master!E:E,"Not Found")</f>
        <v>149</v>
      </c>
      <c r="M190" s="2">
        <f>_xlfn.XLOOKUP(E190,[1]SKU_Master!A:A,[1]SKU_Master!F:F,"NOT FOUND")</f>
        <v>72</v>
      </c>
      <c r="N190" s="2" t="str">
        <f>IF(ISNUMBER(_xlfn.XMATCH(E190,[1]SKU_Master!A:A)),"MATCH","NOT FOUND")</f>
        <v>MATCH</v>
      </c>
      <c r="O190" s="2">
        <f>Table2[[#This Row],[GROSS_REVENUE]]-Table2[[#This Row],[DISCOUNT]]</f>
        <v>9917.02</v>
      </c>
      <c r="P190" s="3">
        <f>IFERROR((Table2[[#This Row],[NET_REVENUE]]-(Table2[[#This Row],[UNITS_SOLD]]*Table2[[#This Row],[UNIT_COGS]]))/Table2[[#This Row],[NET_REVENUE]],0)</f>
        <v>0.35383814896007071</v>
      </c>
      <c r="Q190" s="4">
        <f>IFERROR(Table2[[#This Row],[GROSS_REVENUE]]/Table2[[#This Row],[AD_SPEND]],0)</f>
        <v>17.678740451400461</v>
      </c>
      <c r="R190" s="2">
        <f>IFERROR((Table2[[#This Row],[NET_REVENUE]]-(Table2[[#This Row],[UNITS_SOLD]]*Table2[[#This Row],[UNIT_COGS]])-Table2[[#This Row],[AD_SPEND]]),0)</f>
        <v>2758.9100000000003</v>
      </c>
      <c r="S190" s="3">
        <f>IFERROR(Table2[[#This Row],[RETURNS_UNITS]]/Table2[[#This Row],[UNITS_SOLD]],0)</f>
        <v>4.49438202247191E-2</v>
      </c>
      <c r="T190" s="2" t="str">
        <f>TRIM(CLEAN(Table2[[#This Row],[CHANNEL]]))</f>
        <v>Blinkit</v>
      </c>
      <c r="U190" s="1">
        <f t="shared" si="2"/>
        <v>45474</v>
      </c>
    </row>
    <row r="191" spans="1:21" x14ac:dyDescent="0.3">
      <c r="A191" s="1">
        <v>45444</v>
      </c>
      <c r="B191" s="2" t="s">
        <v>21</v>
      </c>
      <c r="C191" s="2" t="s">
        <v>28</v>
      </c>
      <c r="D191" s="2" t="s">
        <v>32</v>
      </c>
      <c r="E191" s="2" t="str">
        <f>TRIM(Table2[[#This Row],[SKU_CODE]])</f>
        <v>BEC-BW-001</v>
      </c>
      <c r="F191" s="2">
        <v>75</v>
      </c>
      <c r="G191" s="2">
        <v>16500</v>
      </c>
      <c r="H191" s="2">
        <v>1713.34</v>
      </c>
      <c r="I191" s="2">
        <v>750.98</v>
      </c>
      <c r="J191" s="2">
        <v>3</v>
      </c>
      <c r="K191" s="2" t="str">
        <f>_xlfn.XLOOKUP(E191,[1]SKU_Master!A:A,[1]SKU_Master!C:C,"NOT FOUND")</f>
        <v>Bake &amp; Wrap</v>
      </c>
      <c r="L191" s="2">
        <f>_xlfn.XLOOKUP(Table2[[#This Row],[SKU_CODE_CLEAN]],[1]SKU_Master!A:A,[1]SKU_Master!E:E,"Not Found")</f>
        <v>220</v>
      </c>
      <c r="M191" s="2">
        <f>_xlfn.XLOOKUP(E191,[1]SKU_Master!A:A,[1]SKU_Master!F:F,"NOT FOUND")</f>
        <v>118</v>
      </c>
      <c r="N191" s="2" t="str">
        <f>IF(ISNUMBER(_xlfn.XMATCH(E191,[1]SKU_Master!A:A)),"MATCH","NOT FOUND")</f>
        <v>MATCH</v>
      </c>
      <c r="O191" s="2">
        <f>Table2[[#This Row],[GROSS_REVENUE]]-Table2[[#This Row],[DISCOUNT]]</f>
        <v>14786.66</v>
      </c>
      <c r="P191" s="3">
        <f>IFERROR((Table2[[#This Row],[NET_REVENUE]]-(Table2[[#This Row],[UNITS_SOLD]]*Table2[[#This Row],[UNIT_COGS]]))/Table2[[#This Row],[NET_REVENUE]],0)</f>
        <v>0.40148755702775341</v>
      </c>
      <c r="Q191" s="4">
        <f>IFERROR(Table2[[#This Row],[GROSS_REVENUE]]/Table2[[#This Row],[AD_SPEND]],0)</f>
        <v>21.971290846627074</v>
      </c>
      <c r="R191" s="2">
        <f>IFERROR((Table2[[#This Row],[NET_REVENUE]]-(Table2[[#This Row],[UNITS_SOLD]]*Table2[[#This Row],[UNIT_COGS]])-Table2[[#This Row],[AD_SPEND]]),0)</f>
        <v>5185.68</v>
      </c>
      <c r="S191" s="3">
        <f>IFERROR(Table2[[#This Row],[RETURNS_UNITS]]/Table2[[#This Row],[UNITS_SOLD]],0)</f>
        <v>0.04</v>
      </c>
      <c r="T191" s="2" t="str">
        <f>TRIM(CLEAN(Table2[[#This Row],[CHANNEL]]))</f>
        <v>Flipkart</v>
      </c>
      <c r="U191" s="1">
        <f t="shared" si="2"/>
        <v>45444</v>
      </c>
    </row>
    <row r="192" spans="1:21" x14ac:dyDescent="0.3">
      <c r="A192" s="1">
        <v>45566</v>
      </c>
      <c r="B192" s="2" t="s">
        <v>33</v>
      </c>
      <c r="C192" s="2" t="s">
        <v>28</v>
      </c>
      <c r="D192" s="2" t="s">
        <v>45</v>
      </c>
      <c r="E192" s="2" t="str">
        <f>TRIM(Table2[[#This Row],[SKU_CODE]])</f>
        <v>BEC-TIS-001</v>
      </c>
      <c r="F192" s="2">
        <v>76</v>
      </c>
      <c r="G192" s="2">
        <v>7220</v>
      </c>
      <c r="H192" s="2">
        <v>1825.36</v>
      </c>
      <c r="I192" s="2">
        <v>754.51</v>
      </c>
      <c r="J192" s="2">
        <v>1</v>
      </c>
      <c r="K192" s="2" t="str">
        <f>_xlfn.XLOOKUP(E192,[1]SKU_Master!A:A,[1]SKU_Master!C:C,"NOT FOUND")</f>
        <v>Tissues</v>
      </c>
      <c r="L192" s="2">
        <f>_xlfn.XLOOKUP(Table2[[#This Row],[SKU_CODE_CLEAN]],[1]SKU_Master!A:A,[1]SKU_Master!E:E,"Not Found")</f>
        <v>95</v>
      </c>
      <c r="M192" s="2">
        <f>_xlfn.XLOOKUP(E192,[1]SKU_Master!A:A,[1]SKU_Master!F:F,"NOT FOUND")</f>
        <v>42</v>
      </c>
      <c r="N192" s="2" t="str">
        <f>IF(ISNUMBER(_xlfn.XMATCH(E192,[1]SKU_Master!A:A)),"MATCH","NOT FOUND")</f>
        <v>MATCH</v>
      </c>
      <c r="O192" s="2">
        <f>Table2[[#This Row],[GROSS_REVENUE]]-Table2[[#This Row],[DISCOUNT]]</f>
        <v>5394.64</v>
      </c>
      <c r="P192" s="3">
        <f>IFERROR((Table2[[#This Row],[NET_REVENUE]]-(Table2[[#This Row],[UNITS_SOLD]]*Table2[[#This Row],[UNIT_COGS]]))/Table2[[#This Row],[NET_REVENUE]],0)</f>
        <v>0.40830157341361056</v>
      </c>
      <c r="Q192" s="4">
        <f>IFERROR(Table2[[#This Row],[GROSS_REVENUE]]/Table2[[#This Row],[AD_SPEND]],0)</f>
        <v>9.5691243323481459</v>
      </c>
      <c r="R192" s="2">
        <f>IFERROR((Table2[[#This Row],[NET_REVENUE]]-(Table2[[#This Row],[UNITS_SOLD]]*Table2[[#This Row],[UNIT_COGS]])-Table2[[#This Row],[AD_SPEND]]),0)</f>
        <v>1448.1300000000003</v>
      </c>
      <c r="S192" s="3">
        <f>IFERROR(Table2[[#This Row],[RETURNS_UNITS]]/Table2[[#This Row],[UNITS_SOLD]],0)</f>
        <v>1.3157894736842105E-2</v>
      </c>
      <c r="T192" s="2" t="str">
        <f>TRIM(CLEAN(Table2[[#This Row],[CHANNEL]]))</f>
        <v>Swiggy Instamart</v>
      </c>
      <c r="U192" s="1">
        <f t="shared" si="2"/>
        <v>45566</v>
      </c>
    </row>
    <row r="193" spans="1:21" x14ac:dyDescent="0.3">
      <c r="A193" s="1">
        <v>45474</v>
      </c>
      <c r="B193" s="2" t="s">
        <v>24</v>
      </c>
      <c r="C193" s="2" t="s">
        <v>22</v>
      </c>
      <c r="D193" s="2" t="s">
        <v>23</v>
      </c>
      <c r="E193" s="2" t="str">
        <f>TRIM(Table2[[#This Row],[SKU_CODE]])</f>
        <v>BEC-OTH-001</v>
      </c>
      <c r="F193" s="2">
        <v>44</v>
      </c>
      <c r="G193" s="2">
        <v>6556</v>
      </c>
      <c r="H193" s="2">
        <v>355.39</v>
      </c>
      <c r="I193" s="2">
        <v>756.35</v>
      </c>
      <c r="J193" s="2">
        <v>6</v>
      </c>
      <c r="K193" s="2" t="str">
        <f>_xlfn.XLOOKUP(E193,[1]SKU_Master!A:A,[1]SKU_Master!C:C,"NOT FOUND")</f>
        <v>Others</v>
      </c>
      <c r="L193" s="2">
        <f>_xlfn.XLOOKUP(Table2[[#This Row],[SKU_CODE_CLEAN]],[1]SKU_Master!A:A,[1]SKU_Master!E:E,"Not Found")</f>
        <v>149</v>
      </c>
      <c r="M193" s="2">
        <f>_xlfn.XLOOKUP(E193,[1]SKU_Master!A:A,[1]SKU_Master!F:F,"NOT FOUND")</f>
        <v>72</v>
      </c>
      <c r="N193" s="2" t="str">
        <f>IF(ISNUMBER(_xlfn.XMATCH(E193,[1]SKU_Master!A:A)),"MATCH","NOT FOUND")</f>
        <v>MATCH</v>
      </c>
      <c r="O193" s="2">
        <f>Table2[[#This Row],[GROSS_REVENUE]]-Table2[[#This Row],[DISCOUNT]]</f>
        <v>6200.61</v>
      </c>
      <c r="P193" s="3">
        <f>IFERROR((Table2[[#This Row],[NET_REVENUE]]-(Table2[[#This Row],[UNITS_SOLD]]*Table2[[#This Row],[UNIT_COGS]]))/Table2[[#This Row],[NET_REVENUE]],0)</f>
        <v>0.48908252575149863</v>
      </c>
      <c r="Q193" s="4">
        <f>IFERROR(Table2[[#This Row],[GROSS_REVENUE]]/Table2[[#This Row],[AD_SPEND]],0)</f>
        <v>8.6679447345805514</v>
      </c>
      <c r="R193" s="2">
        <f>IFERROR((Table2[[#This Row],[NET_REVENUE]]-(Table2[[#This Row],[UNITS_SOLD]]*Table2[[#This Row],[UNIT_COGS]])-Table2[[#This Row],[AD_SPEND]]),0)</f>
        <v>2276.2599999999998</v>
      </c>
      <c r="S193" s="3">
        <f>IFERROR(Table2[[#This Row],[RETURNS_UNITS]]/Table2[[#This Row],[UNITS_SOLD]],0)</f>
        <v>0.13636363636363635</v>
      </c>
      <c r="T193" s="2" t="str">
        <f>TRIM(CLEAN(Table2[[#This Row],[CHANNEL]]))</f>
        <v>D2C</v>
      </c>
      <c r="U193" s="1">
        <f t="shared" si="2"/>
        <v>45474</v>
      </c>
    </row>
    <row r="194" spans="1:21" x14ac:dyDescent="0.3">
      <c r="A194" s="1">
        <v>45597</v>
      </c>
      <c r="B194" s="2" t="s">
        <v>37</v>
      </c>
      <c r="C194" s="2" t="s">
        <v>22</v>
      </c>
      <c r="D194" s="2" t="s">
        <v>45</v>
      </c>
      <c r="E194" s="2" t="str">
        <f>TRIM(Table2[[#This Row],[SKU_CODE]])</f>
        <v>BEC-TIS-001</v>
      </c>
      <c r="F194" s="2">
        <v>204</v>
      </c>
      <c r="G194" s="2">
        <v>19380</v>
      </c>
      <c r="H194" s="2">
        <v>4383.01</v>
      </c>
      <c r="I194" s="2">
        <v>759.48</v>
      </c>
      <c r="J194" s="2">
        <v>11</v>
      </c>
      <c r="K194" s="2" t="str">
        <f>_xlfn.XLOOKUP(E194,[1]SKU_Master!A:A,[1]SKU_Master!C:C,"NOT FOUND")</f>
        <v>Tissues</v>
      </c>
      <c r="L194" s="2">
        <f>_xlfn.XLOOKUP(Table2[[#This Row],[SKU_CODE_CLEAN]],[1]SKU_Master!A:A,[1]SKU_Master!E:E,"Not Found")</f>
        <v>95</v>
      </c>
      <c r="M194" s="2">
        <f>_xlfn.XLOOKUP(E194,[1]SKU_Master!A:A,[1]SKU_Master!F:F,"NOT FOUND")</f>
        <v>42</v>
      </c>
      <c r="N194" s="2" t="str">
        <f>IF(ISNUMBER(_xlfn.XMATCH(E194,[1]SKU_Master!A:A)),"MATCH","NOT FOUND")</f>
        <v>MATCH</v>
      </c>
      <c r="O194" s="2">
        <f>Table2[[#This Row],[GROSS_REVENUE]]-Table2[[#This Row],[DISCOUNT]]</f>
        <v>14996.99</v>
      </c>
      <c r="P194" s="3">
        <f>IFERROR((Table2[[#This Row],[NET_REVENUE]]-(Table2[[#This Row],[UNITS_SOLD]]*Table2[[#This Row],[UNIT_COGS]]))/Table2[[#This Row],[NET_REVENUE]],0)</f>
        <v>0.42868535619480974</v>
      </c>
      <c r="Q194" s="4">
        <f>IFERROR(Table2[[#This Row],[GROSS_REVENUE]]/Table2[[#This Row],[AD_SPEND]],0)</f>
        <v>25.517459314267658</v>
      </c>
      <c r="R194" s="2">
        <f>IFERROR((Table2[[#This Row],[NET_REVENUE]]-(Table2[[#This Row],[UNITS_SOLD]]*Table2[[#This Row],[UNIT_COGS]])-Table2[[#This Row],[AD_SPEND]]),0)</f>
        <v>5669.51</v>
      </c>
      <c r="S194" s="3">
        <f>IFERROR(Table2[[#This Row],[RETURNS_UNITS]]/Table2[[#This Row],[UNITS_SOLD]],0)</f>
        <v>5.3921568627450983E-2</v>
      </c>
      <c r="T194" s="2" t="str">
        <f>TRIM(CLEAN(Table2[[#This Row],[CHANNEL]]))</f>
        <v>Blinkit</v>
      </c>
      <c r="U194" s="1">
        <f t="shared" si="2"/>
        <v>45597</v>
      </c>
    </row>
    <row r="195" spans="1:21" x14ac:dyDescent="0.3">
      <c r="A195" s="1">
        <v>45474</v>
      </c>
      <c r="B195" s="2" t="s">
        <v>24</v>
      </c>
      <c r="C195" s="2" t="s">
        <v>25</v>
      </c>
      <c r="D195" s="2" t="s">
        <v>42</v>
      </c>
      <c r="E195" s="2" t="str">
        <f>TRIM(Table2[[#This Row],[SKU_CODE]])</f>
        <v>BEC-BW-002</v>
      </c>
      <c r="F195" s="2">
        <v>75</v>
      </c>
      <c r="G195" s="2">
        <v>13125</v>
      </c>
      <c r="H195" s="2">
        <v>595.46</v>
      </c>
      <c r="I195" s="2">
        <v>760.14</v>
      </c>
      <c r="J195" s="2">
        <v>11</v>
      </c>
      <c r="K195" s="2" t="str">
        <f>_xlfn.XLOOKUP(E195,[1]SKU_Master!A:A,[1]SKU_Master!C:C,"NOT FOUND")</f>
        <v>Bake &amp; Wrap</v>
      </c>
      <c r="L195" s="2">
        <f>_xlfn.XLOOKUP(Table2[[#This Row],[SKU_CODE_CLEAN]],[1]SKU_Master!A:A,[1]SKU_Master!E:E,"Not Found")</f>
        <v>175</v>
      </c>
      <c r="M195" s="2">
        <f>_xlfn.XLOOKUP(E195,[1]SKU_Master!A:A,[1]SKU_Master!F:F,"NOT FOUND")</f>
        <v>92</v>
      </c>
      <c r="N195" s="2" t="str">
        <f>IF(ISNUMBER(_xlfn.XMATCH(E195,[1]SKU_Master!A:A)),"MATCH","NOT FOUND")</f>
        <v>MATCH</v>
      </c>
      <c r="O195" s="2">
        <f>Table2[[#This Row],[GROSS_REVENUE]]-Table2[[#This Row],[DISCOUNT]]</f>
        <v>12529.54</v>
      </c>
      <c r="P195" s="3">
        <f>IFERROR((Table2[[#This Row],[NET_REVENUE]]-(Table2[[#This Row],[UNITS_SOLD]]*Table2[[#This Row],[UNIT_COGS]]))/Table2[[#This Row],[NET_REVENUE]],0)</f>
        <v>0.4493014109057476</v>
      </c>
      <c r="Q195" s="4">
        <f>IFERROR(Table2[[#This Row],[GROSS_REVENUE]]/Table2[[#This Row],[AD_SPEND]],0)</f>
        <v>17.266556160707239</v>
      </c>
      <c r="R195" s="2">
        <f>IFERROR((Table2[[#This Row],[NET_REVENUE]]-(Table2[[#This Row],[UNITS_SOLD]]*Table2[[#This Row],[UNIT_COGS]])-Table2[[#This Row],[AD_SPEND]]),0)</f>
        <v>4869.4000000000005</v>
      </c>
      <c r="S195" s="3">
        <f>IFERROR(Table2[[#This Row],[RETURNS_UNITS]]/Table2[[#This Row],[UNITS_SOLD]],0)</f>
        <v>0.14666666666666667</v>
      </c>
      <c r="T195" s="2" t="str">
        <f>TRIM(CLEAN(Table2[[#This Row],[CHANNEL]]))</f>
        <v>D2C</v>
      </c>
      <c r="U195" s="1">
        <f t="shared" ref="U195:U258" si="3">IF(AND(MONTH(A195)=1,DAY(A195)&gt;1),DATE(YEAR(A195),DAY(A195),1),A195)</f>
        <v>45474</v>
      </c>
    </row>
    <row r="196" spans="1:21" x14ac:dyDescent="0.3">
      <c r="A196" s="1">
        <v>45778</v>
      </c>
      <c r="B196" s="2" t="s">
        <v>24</v>
      </c>
      <c r="C196" s="2" t="s">
        <v>28</v>
      </c>
      <c r="D196" s="2" t="s">
        <v>45</v>
      </c>
      <c r="E196" s="2" t="str">
        <f>TRIM(Table2[[#This Row],[SKU_CODE]])</f>
        <v>BEC-TIS-001</v>
      </c>
      <c r="F196" s="2">
        <v>144</v>
      </c>
      <c r="G196" s="2">
        <v>13680</v>
      </c>
      <c r="H196" s="2">
        <v>942.65</v>
      </c>
      <c r="I196" s="2">
        <v>761.23</v>
      </c>
      <c r="J196" s="2">
        <v>13</v>
      </c>
      <c r="K196" s="2" t="str">
        <f>_xlfn.XLOOKUP(E196,[1]SKU_Master!A:A,[1]SKU_Master!C:C,"NOT FOUND")</f>
        <v>Tissues</v>
      </c>
      <c r="L196" s="2">
        <f>_xlfn.XLOOKUP(Table2[[#This Row],[SKU_CODE_CLEAN]],[1]SKU_Master!A:A,[1]SKU_Master!E:E,"Not Found")</f>
        <v>95</v>
      </c>
      <c r="M196" s="2">
        <f>_xlfn.XLOOKUP(E196,[1]SKU_Master!A:A,[1]SKU_Master!F:F,"NOT FOUND")</f>
        <v>42</v>
      </c>
      <c r="N196" s="2" t="str">
        <f>IF(ISNUMBER(_xlfn.XMATCH(E196,[1]SKU_Master!A:A)),"MATCH","NOT FOUND")</f>
        <v>MATCH</v>
      </c>
      <c r="O196" s="2">
        <f>Table2[[#This Row],[GROSS_REVENUE]]-Table2[[#This Row],[DISCOUNT]]</f>
        <v>12737.35</v>
      </c>
      <c r="P196" s="3">
        <f>IFERROR((Table2[[#This Row],[NET_REVENUE]]-(Table2[[#This Row],[UNITS_SOLD]]*Table2[[#This Row],[UNIT_COGS]]))/Table2[[#This Row],[NET_REVENUE]],0)</f>
        <v>0.52517595889254831</v>
      </c>
      <c r="Q196" s="4">
        <f>IFERROR(Table2[[#This Row],[GROSS_REVENUE]]/Table2[[#This Row],[AD_SPEND]],0)</f>
        <v>17.970915492032631</v>
      </c>
      <c r="R196" s="2">
        <f>IFERROR((Table2[[#This Row],[NET_REVENUE]]-(Table2[[#This Row],[UNITS_SOLD]]*Table2[[#This Row],[UNIT_COGS]])-Table2[[#This Row],[AD_SPEND]]),0)</f>
        <v>5928.1200000000008</v>
      </c>
      <c r="S196" s="3">
        <f>IFERROR(Table2[[#This Row],[RETURNS_UNITS]]/Table2[[#This Row],[UNITS_SOLD]],0)</f>
        <v>9.0277777777777776E-2</v>
      </c>
      <c r="T196" s="2" t="str">
        <f>TRIM(CLEAN(Table2[[#This Row],[CHANNEL]]))</f>
        <v>D2C</v>
      </c>
      <c r="U196" s="1">
        <f t="shared" si="3"/>
        <v>45778</v>
      </c>
    </row>
    <row r="197" spans="1:21" x14ac:dyDescent="0.3">
      <c r="A197" s="1">
        <v>45566</v>
      </c>
      <c r="B197" s="2" t="s">
        <v>37</v>
      </c>
      <c r="C197" s="2" t="s">
        <v>28</v>
      </c>
      <c r="D197" s="2" t="s">
        <v>23</v>
      </c>
      <c r="E197" s="2" t="str">
        <f>TRIM(Table2[[#This Row],[SKU_CODE]])</f>
        <v>BEC-OTH-001</v>
      </c>
      <c r="F197" s="2">
        <v>70</v>
      </c>
      <c r="G197" s="2">
        <v>10430</v>
      </c>
      <c r="H197" s="2">
        <v>1261.46</v>
      </c>
      <c r="I197" s="2">
        <v>763.44</v>
      </c>
      <c r="J197" s="2">
        <v>3</v>
      </c>
      <c r="K197" s="2" t="str">
        <f>_xlfn.XLOOKUP(E197,[1]SKU_Master!A:A,[1]SKU_Master!C:C,"NOT FOUND")</f>
        <v>Others</v>
      </c>
      <c r="L197" s="2">
        <f>_xlfn.XLOOKUP(Table2[[#This Row],[SKU_CODE_CLEAN]],[1]SKU_Master!A:A,[1]SKU_Master!E:E,"Not Found")</f>
        <v>149</v>
      </c>
      <c r="M197" s="2">
        <f>_xlfn.XLOOKUP(E197,[1]SKU_Master!A:A,[1]SKU_Master!F:F,"NOT FOUND")</f>
        <v>72</v>
      </c>
      <c r="N197" s="2" t="str">
        <f>IF(ISNUMBER(_xlfn.XMATCH(E197,[1]SKU_Master!A:A)),"MATCH","NOT FOUND")</f>
        <v>MATCH</v>
      </c>
      <c r="O197" s="2">
        <f>Table2[[#This Row],[GROSS_REVENUE]]-Table2[[#This Row],[DISCOUNT]]</f>
        <v>9168.5400000000009</v>
      </c>
      <c r="P197" s="3">
        <f>IFERROR((Table2[[#This Row],[NET_REVENUE]]-(Table2[[#This Row],[UNITS_SOLD]]*Table2[[#This Row],[UNIT_COGS]]))/Table2[[#This Row],[NET_REVENUE]],0)</f>
        <v>0.45029415806660605</v>
      </c>
      <c r="Q197" s="4">
        <f>IFERROR(Table2[[#This Row],[GROSS_REVENUE]]/Table2[[#This Row],[AD_SPEND]],0)</f>
        <v>13.661846379545215</v>
      </c>
      <c r="R197" s="2">
        <f>IFERROR((Table2[[#This Row],[NET_REVENUE]]-(Table2[[#This Row],[UNITS_SOLD]]*Table2[[#This Row],[UNIT_COGS]])-Table2[[#This Row],[AD_SPEND]]),0)</f>
        <v>3365.1000000000008</v>
      </c>
      <c r="S197" s="3">
        <f>IFERROR(Table2[[#This Row],[RETURNS_UNITS]]/Table2[[#This Row],[UNITS_SOLD]],0)</f>
        <v>4.2857142857142858E-2</v>
      </c>
      <c r="T197" s="2" t="str">
        <f>TRIM(CLEAN(Table2[[#This Row],[CHANNEL]]))</f>
        <v>Blinkit</v>
      </c>
      <c r="U197" s="1">
        <f t="shared" si="3"/>
        <v>45566</v>
      </c>
    </row>
    <row r="198" spans="1:21" x14ac:dyDescent="0.3">
      <c r="A198" s="1">
        <v>45658</v>
      </c>
      <c r="B198" s="2" t="s">
        <v>27</v>
      </c>
      <c r="C198" s="2" t="s">
        <v>25</v>
      </c>
      <c r="D198" s="2" t="s">
        <v>23</v>
      </c>
      <c r="E198" s="2" t="str">
        <f>TRIM(Table2[[#This Row],[SKU_CODE]])</f>
        <v>BEC-OTH-001</v>
      </c>
      <c r="F198" s="2">
        <v>105</v>
      </c>
      <c r="G198" s="2">
        <v>15645</v>
      </c>
      <c r="H198" s="2">
        <v>1459.54</v>
      </c>
      <c r="I198" s="2">
        <v>764.25</v>
      </c>
      <c r="J198" s="2">
        <v>5</v>
      </c>
      <c r="K198" s="2" t="str">
        <f>_xlfn.XLOOKUP(E198,[1]SKU_Master!A:A,[1]SKU_Master!C:C,"NOT FOUND")</f>
        <v>Others</v>
      </c>
      <c r="L198" s="2">
        <f>_xlfn.XLOOKUP(Table2[[#This Row],[SKU_CODE_CLEAN]],[1]SKU_Master!A:A,[1]SKU_Master!E:E,"Not Found")</f>
        <v>149</v>
      </c>
      <c r="M198" s="2">
        <f>_xlfn.XLOOKUP(E198,[1]SKU_Master!A:A,[1]SKU_Master!F:F,"NOT FOUND")</f>
        <v>72</v>
      </c>
      <c r="N198" s="2" t="str">
        <f>IF(ISNUMBER(_xlfn.XMATCH(E198,[1]SKU_Master!A:A)),"MATCH","NOT FOUND")</f>
        <v>MATCH</v>
      </c>
      <c r="O198" s="2">
        <f>Table2[[#This Row],[GROSS_REVENUE]]-Table2[[#This Row],[DISCOUNT]]</f>
        <v>14185.46</v>
      </c>
      <c r="P198" s="3">
        <f>IFERROR((Table2[[#This Row],[NET_REVENUE]]-(Table2[[#This Row],[UNITS_SOLD]]*Table2[[#This Row],[UNIT_COGS]]))/Table2[[#This Row],[NET_REVENUE]],0)</f>
        <v>0.46705993319920536</v>
      </c>
      <c r="Q198" s="4">
        <f>IFERROR(Table2[[#This Row],[GROSS_REVENUE]]/Table2[[#This Row],[AD_SPEND]],0)</f>
        <v>20.471050049067713</v>
      </c>
      <c r="R198" s="2">
        <f>IFERROR((Table2[[#This Row],[NET_REVENUE]]-(Table2[[#This Row],[UNITS_SOLD]]*Table2[[#This Row],[UNIT_COGS]])-Table2[[#This Row],[AD_SPEND]]),0)</f>
        <v>5861.2099999999991</v>
      </c>
      <c r="S198" s="3">
        <f>IFERROR(Table2[[#This Row],[RETURNS_UNITS]]/Table2[[#This Row],[UNITS_SOLD]],0)</f>
        <v>4.7619047619047616E-2</v>
      </c>
      <c r="T198" s="2" t="str">
        <f>TRIM(CLEAN(Table2[[#This Row],[CHANNEL]]))</f>
        <v>Zepto</v>
      </c>
      <c r="U198" s="1">
        <f t="shared" si="3"/>
        <v>45658</v>
      </c>
    </row>
    <row r="199" spans="1:21" x14ac:dyDescent="0.3">
      <c r="A199" s="1">
        <v>45809</v>
      </c>
      <c r="B199" s="2" t="s">
        <v>33</v>
      </c>
      <c r="C199" s="2" t="s">
        <v>28</v>
      </c>
      <c r="D199" s="2" t="s">
        <v>35</v>
      </c>
      <c r="E199" s="2" t="str">
        <f>TRIM(Table2[[#This Row],[SKU_CODE]])</f>
        <v>BEC-CMB-001</v>
      </c>
      <c r="F199" s="2">
        <v>21</v>
      </c>
      <c r="G199" s="2">
        <v>14679</v>
      </c>
      <c r="H199" s="2">
        <v>3243.98</v>
      </c>
      <c r="I199" s="2">
        <v>765.86</v>
      </c>
      <c r="J199" s="2">
        <v>0</v>
      </c>
      <c r="K199" s="2" t="str">
        <f>_xlfn.XLOOKUP(E199,[1]SKU_Master!A:A,[1]SKU_Master!C:C,"NOT FOUND")</f>
        <v>Others</v>
      </c>
      <c r="L199" s="2">
        <f>_xlfn.XLOOKUP(Table2[[#This Row],[SKU_CODE_CLEAN]],[1]SKU_Master!A:A,[1]SKU_Master!E:E,"Not Found")</f>
        <v>699</v>
      </c>
      <c r="M199" s="2">
        <f>_xlfn.XLOOKUP(E199,[1]SKU_Master!A:A,[1]SKU_Master!F:F,"NOT FOUND")</f>
        <v>330</v>
      </c>
      <c r="N199" s="2" t="str">
        <f>IF(ISNUMBER(_xlfn.XMATCH(E199,[1]SKU_Master!A:A)),"MATCH","NOT FOUND")</f>
        <v>MATCH</v>
      </c>
      <c r="O199" s="2">
        <f>Table2[[#This Row],[GROSS_REVENUE]]-Table2[[#This Row],[DISCOUNT]]</f>
        <v>11435.02</v>
      </c>
      <c r="P199" s="3">
        <f>IFERROR((Table2[[#This Row],[NET_REVENUE]]-(Table2[[#This Row],[UNITS_SOLD]]*Table2[[#This Row],[UNIT_COGS]]))/Table2[[#This Row],[NET_REVENUE]],0)</f>
        <v>0.39396695414612309</v>
      </c>
      <c r="Q199" s="4">
        <f>IFERROR(Table2[[#This Row],[GROSS_REVENUE]]/Table2[[#This Row],[AD_SPEND]],0)</f>
        <v>19.166688428694538</v>
      </c>
      <c r="R199" s="2">
        <f>IFERROR((Table2[[#This Row],[NET_REVENUE]]-(Table2[[#This Row],[UNITS_SOLD]]*Table2[[#This Row],[UNIT_COGS]])-Table2[[#This Row],[AD_SPEND]]),0)</f>
        <v>3739.1600000000003</v>
      </c>
      <c r="S199" s="3">
        <f>IFERROR(Table2[[#This Row],[RETURNS_UNITS]]/Table2[[#This Row],[UNITS_SOLD]],0)</f>
        <v>0</v>
      </c>
      <c r="T199" s="2" t="str">
        <f>TRIM(CLEAN(Table2[[#This Row],[CHANNEL]]))</f>
        <v>Swiggy Instamart</v>
      </c>
      <c r="U199" s="1">
        <f t="shared" si="3"/>
        <v>45809</v>
      </c>
    </row>
    <row r="200" spans="1:21" x14ac:dyDescent="0.3">
      <c r="A200" s="1">
        <v>45627</v>
      </c>
      <c r="B200" s="2" t="s">
        <v>21</v>
      </c>
      <c r="C200" s="2" t="s">
        <v>25</v>
      </c>
      <c r="D200" s="2" t="s">
        <v>23</v>
      </c>
      <c r="E200" s="2" t="str">
        <f>TRIM(Table2[[#This Row],[SKU_CODE]])</f>
        <v>BEC-OTH-001</v>
      </c>
      <c r="F200" s="2">
        <v>110</v>
      </c>
      <c r="G200" s="2">
        <v>16390</v>
      </c>
      <c r="H200" s="2">
        <v>4654.22</v>
      </c>
      <c r="I200" s="2">
        <v>765.94</v>
      </c>
      <c r="J200" s="2">
        <v>5</v>
      </c>
      <c r="K200" s="2" t="str">
        <f>_xlfn.XLOOKUP(E200,[1]SKU_Master!A:A,[1]SKU_Master!C:C,"NOT FOUND")</f>
        <v>Others</v>
      </c>
      <c r="L200" s="2">
        <f>_xlfn.XLOOKUP(Table2[[#This Row],[SKU_CODE_CLEAN]],[1]SKU_Master!A:A,[1]SKU_Master!E:E,"Not Found")</f>
        <v>149</v>
      </c>
      <c r="M200" s="2">
        <f>_xlfn.XLOOKUP(E200,[1]SKU_Master!A:A,[1]SKU_Master!F:F,"NOT FOUND")</f>
        <v>72</v>
      </c>
      <c r="N200" s="2" t="str">
        <f>IF(ISNUMBER(_xlfn.XMATCH(E200,[1]SKU_Master!A:A)),"MATCH","NOT FOUND")</f>
        <v>MATCH</v>
      </c>
      <c r="O200" s="2">
        <f>Table2[[#This Row],[GROSS_REVENUE]]-Table2[[#This Row],[DISCOUNT]]</f>
        <v>11735.779999999999</v>
      </c>
      <c r="P200" s="3">
        <f>IFERROR((Table2[[#This Row],[NET_REVENUE]]-(Table2[[#This Row],[UNITS_SOLD]]*Table2[[#This Row],[UNIT_COGS]]))/Table2[[#This Row],[NET_REVENUE]],0)</f>
        <v>0.32514072349686168</v>
      </c>
      <c r="Q200" s="4">
        <f>IFERROR(Table2[[#This Row],[GROSS_REVENUE]]/Table2[[#This Row],[AD_SPEND]],0)</f>
        <v>21.39854296681202</v>
      </c>
      <c r="R200" s="2">
        <f>IFERROR((Table2[[#This Row],[NET_REVENUE]]-(Table2[[#This Row],[UNITS_SOLD]]*Table2[[#This Row],[UNIT_COGS]])-Table2[[#This Row],[AD_SPEND]]),0)</f>
        <v>3049.8399999999988</v>
      </c>
      <c r="S200" s="3">
        <f>IFERROR(Table2[[#This Row],[RETURNS_UNITS]]/Table2[[#This Row],[UNITS_SOLD]],0)</f>
        <v>4.5454545454545456E-2</v>
      </c>
      <c r="T200" s="2" t="str">
        <f>TRIM(CLEAN(Table2[[#This Row],[CHANNEL]]))</f>
        <v>Flipkart</v>
      </c>
      <c r="U200" s="1">
        <f t="shared" si="3"/>
        <v>45627</v>
      </c>
    </row>
    <row r="201" spans="1:21" x14ac:dyDescent="0.3">
      <c r="A201" s="1">
        <v>45413</v>
      </c>
      <c r="B201" s="2" t="s">
        <v>33</v>
      </c>
      <c r="C201" s="2" t="s">
        <v>28</v>
      </c>
      <c r="D201" s="2" t="s">
        <v>46</v>
      </c>
      <c r="E201" s="2" t="str">
        <f>TRIM(Table2[[#This Row],[SKU_CODE]])</f>
        <v>BEC-KT-001</v>
      </c>
      <c r="F201" s="2">
        <v>87</v>
      </c>
      <c r="G201" s="2">
        <v>13920</v>
      </c>
      <c r="H201" s="2">
        <v>2349.6</v>
      </c>
      <c r="I201" s="2">
        <v>766.34</v>
      </c>
      <c r="J201" s="2">
        <v>3</v>
      </c>
      <c r="K201" s="2" t="str">
        <f>_xlfn.XLOOKUP(E201,[1]SKU_Master!A:A,[1]SKU_Master!C:C,"NOT FOUND")</f>
        <v>Kitchen Towel</v>
      </c>
      <c r="L201" s="2">
        <f>_xlfn.XLOOKUP(Table2[[#This Row],[SKU_CODE_CLEAN]],[1]SKU_Master!A:A,[1]SKU_Master!E:E,"Not Found")</f>
        <v>160</v>
      </c>
      <c r="M201" s="2">
        <f>_xlfn.XLOOKUP(E201,[1]SKU_Master!A:A,[1]SKU_Master!F:F,"NOT FOUND")</f>
        <v>78</v>
      </c>
      <c r="N201" s="2" t="str">
        <f>IF(ISNUMBER(_xlfn.XMATCH(E201,[1]SKU_Master!A:A)),"MATCH","NOT FOUND")</f>
        <v>MATCH</v>
      </c>
      <c r="O201" s="2">
        <f>Table2[[#This Row],[GROSS_REVENUE]]-Table2[[#This Row],[DISCOUNT]]</f>
        <v>11570.4</v>
      </c>
      <c r="P201" s="3">
        <f>IFERROR((Table2[[#This Row],[NET_REVENUE]]-(Table2[[#This Row],[UNITS_SOLD]]*Table2[[#This Row],[UNIT_COGS]]))/Table2[[#This Row],[NET_REVENUE]],0)</f>
        <v>0.41350342252644678</v>
      </c>
      <c r="Q201" s="4">
        <f>IFERROR(Table2[[#This Row],[GROSS_REVENUE]]/Table2[[#This Row],[AD_SPEND]],0)</f>
        <v>18.164261293942637</v>
      </c>
      <c r="R201" s="2">
        <f>IFERROR((Table2[[#This Row],[NET_REVENUE]]-(Table2[[#This Row],[UNITS_SOLD]]*Table2[[#This Row],[UNIT_COGS]])-Table2[[#This Row],[AD_SPEND]]),0)</f>
        <v>4018.0599999999995</v>
      </c>
      <c r="S201" s="3">
        <f>IFERROR(Table2[[#This Row],[RETURNS_UNITS]]/Table2[[#This Row],[UNITS_SOLD]],0)</f>
        <v>3.4482758620689655E-2</v>
      </c>
      <c r="T201" s="2" t="str">
        <f>TRIM(CLEAN(Table2[[#This Row],[CHANNEL]]))</f>
        <v>Swiggy Instamart</v>
      </c>
      <c r="U201" s="1">
        <f t="shared" si="3"/>
        <v>45413</v>
      </c>
    </row>
    <row r="202" spans="1:21" x14ac:dyDescent="0.3">
      <c r="A202" s="1">
        <v>45566</v>
      </c>
      <c r="B202" s="2" t="s">
        <v>37</v>
      </c>
      <c r="C202" s="2" t="s">
        <v>25</v>
      </c>
      <c r="D202" s="2" t="s">
        <v>23</v>
      </c>
      <c r="E202" s="2" t="str">
        <f>TRIM(Table2[[#This Row],[SKU_CODE]])</f>
        <v>BEC-OTH-001</v>
      </c>
      <c r="F202" s="2">
        <v>126</v>
      </c>
      <c r="G202" s="2">
        <v>18774</v>
      </c>
      <c r="H202" s="2">
        <v>4442.67</v>
      </c>
      <c r="I202" s="2">
        <v>767.98</v>
      </c>
      <c r="J202" s="2">
        <v>6</v>
      </c>
      <c r="K202" s="2" t="str">
        <f>_xlfn.XLOOKUP(E202,[1]SKU_Master!A:A,[1]SKU_Master!C:C,"NOT FOUND")</f>
        <v>Others</v>
      </c>
      <c r="L202" s="2">
        <f>_xlfn.XLOOKUP(Table2[[#This Row],[SKU_CODE_CLEAN]],[1]SKU_Master!A:A,[1]SKU_Master!E:E,"Not Found")</f>
        <v>149</v>
      </c>
      <c r="M202" s="2">
        <f>_xlfn.XLOOKUP(E202,[1]SKU_Master!A:A,[1]SKU_Master!F:F,"NOT FOUND")</f>
        <v>72</v>
      </c>
      <c r="N202" s="2" t="str">
        <f>IF(ISNUMBER(_xlfn.XMATCH(E202,[1]SKU_Master!A:A)),"MATCH","NOT FOUND")</f>
        <v>MATCH</v>
      </c>
      <c r="O202" s="2">
        <f>Table2[[#This Row],[GROSS_REVENUE]]-Table2[[#This Row],[DISCOUNT]]</f>
        <v>14331.33</v>
      </c>
      <c r="P202" s="3">
        <f>IFERROR((Table2[[#This Row],[NET_REVENUE]]-(Table2[[#This Row],[UNITS_SOLD]]*Table2[[#This Row],[UNIT_COGS]]))/Table2[[#This Row],[NET_REVENUE]],0)</f>
        <v>0.36698129203639857</v>
      </c>
      <c r="Q202" s="4">
        <f>IFERROR(Table2[[#This Row],[GROSS_REVENUE]]/Table2[[#This Row],[AD_SPEND]],0)</f>
        <v>24.445949113258155</v>
      </c>
      <c r="R202" s="2">
        <f>IFERROR((Table2[[#This Row],[NET_REVENUE]]-(Table2[[#This Row],[UNITS_SOLD]]*Table2[[#This Row],[UNIT_COGS]])-Table2[[#This Row],[AD_SPEND]]),0)</f>
        <v>4491.3500000000004</v>
      </c>
      <c r="S202" s="3">
        <f>IFERROR(Table2[[#This Row],[RETURNS_UNITS]]/Table2[[#This Row],[UNITS_SOLD]],0)</f>
        <v>4.7619047619047616E-2</v>
      </c>
      <c r="T202" s="2" t="str">
        <f>TRIM(CLEAN(Table2[[#This Row],[CHANNEL]]))</f>
        <v>Blinkit</v>
      </c>
      <c r="U202" s="1">
        <f t="shared" si="3"/>
        <v>45566</v>
      </c>
    </row>
    <row r="203" spans="1:21" x14ac:dyDescent="0.3">
      <c r="A203" s="1">
        <v>45300</v>
      </c>
      <c r="B203" s="2" t="s">
        <v>34</v>
      </c>
      <c r="C203" s="2" t="s">
        <v>28</v>
      </c>
      <c r="D203" s="2" t="s">
        <v>23</v>
      </c>
      <c r="E203" s="2" t="str">
        <f>TRIM(Table2[[#This Row],[SKU_CODE]])</f>
        <v>BEC-OTH-001</v>
      </c>
      <c r="F203" s="2">
        <v>74</v>
      </c>
      <c r="G203" s="2">
        <v>11026</v>
      </c>
      <c r="H203" s="2">
        <v>2494.7600000000002</v>
      </c>
      <c r="I203" s="2">
        <v>768.95</v>
      </c>
      <c r="J203" s="2">
        <v>3</v>
      </c>
      <c r="K203" s="2" t="str">
        <f>_xlfn.XLOOKUP(E203,[1]SKU_Master!A:A,[1]SKU_Master!C:C,"NOT FOUND")</f>
        <v>Others</v>
      </c>
      <c r="L203" s="2">
        <f>_xlfn.XLOOKUP(Table2[[#This Row],[SKU_CODE_CLEAN]],[1]SKU_Master!A:A,[1]SKU_Master!E:E,"Not Found")</f>
        <v>149</v>
      </c>
      <c r="M203" s="2">
        <f>_xlfn.XLOOKUP(E203,[1]SKU_Master!A:A,[1]SKU_Master!F:F,"NOT FOUND")</f>
        <v>72</v>
      </c>
      <c r="N203" s="2" t="str">
        <f>IF(ISNUMBER(_xlfn.XMATCH(E203,[1]SKU_Master!A:A)),"MATCH","NOT FOUND")</f>
        <v>MATCH</v>
      </c>
      <c r="O203" s="2">
        <f>Table2[[#This Row],[GROSS_REVENUE]]-Table2[[#This Row],[DISCOUNT]]</f>
        <v>8531.24</v>
      </c>
      <c r="P203" s="3">
        <f>IFERROR((Table2[[#This Row],[NET_REVENUE]]-(Table2[[#This Row],[UNITS_SOLD]]*Table2[[#This Row],[UNIT_COGS]]))/Table2[[#This Row],[NET_REVENUE]],0)</f>
        <v>0.37547179542481512</v>
      </c>
      <c r="Q203" s="4">
        <f>IFERROR(Table2[[#This Row],[GROSS_REVENUE]]/Table2[[#This Row],[AD_SPEND]],0)</f>
        <v>14.339033747317771</v>
      </c>
      <c r="R203" s="2">
        <f>IFERROR((Table2[[#This Row],[NET_REVENUE]]-(Table2[[#This Row],[UNITS_SOLD]]*Table2[[#This Row],[UNIT_COGS]])-Table2[[#This Row],[AD_SPEND]]),0)</f>
        <v>2434.29</v>
      </c>
      <c r="S203" s="3">
        <f>IFERROR(Table2[[#This Row],[RETURNS_UNITS]]/Table2[[#This Row],[UNITS_SOLD]],0)</f>
        <v>4.0540540540540543E-2</v>
      </c>
      <c r="T203" s="2" t="str">
        <f>TRIM(CLEAN(Table2[[#This Row],[CHANNEL]]))</f>
        <v>Zepto</v>
      </c>
      <c r="U203" s="1">
        <f t="shared" si="3"/>
        <v>45536</v>
      </c>
    </row>
    <row r="204" spans="1:21" x14ac:dyDescent="0.3">
      <c r="A204" s="1">
        <v>45444</v>
      </c>
      <c r="B204" s="2" t="s">
        <v>33</v>
      </c>
      <c r="C204" s="2" t="s">
        <v>28</v>
      </c>
      <c r="D204" s="2" t="s">
        <v>45</v>
      </c>
      <c r="E204" s="2" t="str">
        <f>TRIM(Table2[[#This Row],[SKU_CODE]])</f>
        <v>BEC-TIS-001</v>
      </c>
      <c r="F204" s="2">
        <v>85</v>
      </c>
      <c r="G204" s="2">
        <v>8075</v>
      </c>
      <c r="H204" s="2">
        <v>2136.1999999999998</v>
      </c>
      <c r="I204" s="2">
        <v>770.79</v>
      </c>
      <c r="J204" s="2">
        <v>2</v>
      </c>
      <c r="K204" s="2" t="str">
        <f>_xlfn.XLOOKUP(E204,[1]SKU_Master!A:A,[1]SKU_Master!C:C,"NOT FOUND")</f>
        <v>Tissues</v>
      </c>
      <c r="L204" s="2">
        <f>_xlfn.XLOOKUP(Table2[[#This Row],[SKU_CODE_CLEAN]],[1]SKU_Master!A:A,[1]SKU_Master!E:E,"Not Found")</f>
        <v>95</v>
      </c>
      <c r="M204" s="2">
        <f>_xlfn.XLOOKUP(E204,[1]SKU_Master!A:A,[1]SKU_Master!F:F,"NOT FOUND")</f>
        <v>42</v>
      </c>
      <c r="N204" s="2" t="str">
        <f>IF(ISNUMBER(_xlfn.XMATCH(E204,[1]SKU_Master!A:A)),"MATCH","NOT FOUND")</f>
        <v>MATCH</v>
      </c>
      <c r="O204" s="2">
        <f>Table2[[#This Row],[GROSS_REVENUE]]-Table2[[#This Row],[DISCOUNT]]</f>
        <v>5938.8</v>
      </c>
      <c r="P204" s="3">
        <f>IFERROR((Table2[[#This Row],[NET_REVENUE]]-(Table2[[#This Row],[UNITS_SOLD]]*Table2[[#This Row],[UNIT_COGS]]))/Table2[[#This Row],[NET_REVENUE]],0)</f>
        <v>0.39886845827439887</v>
      </c>
      <c r="Q204" s="4">
        <f>IFERROR(Table2[[#This Row],[GROSS_REVENUE]]/Table2[[#This Row],[AD_SPEND]],0)</f>
        <v>10.476264611632223</v>
      </c>
      <c r="R204" s="2">
        <f>IFERROR((Table2[[#This Row],[NET_REVENUE]]-(Table2[[#This Row],[UNITS_SOLD]]*Table2[[#This Row],[UNIT_COGS]])-Table2[[#This Row],[AD_SPEND]]),0)</f>
        <v>1598.0100000000002</v>
      </c>
      <c r="S204" s="3">
        <f>IFERROR(Table2[[#This Row],[RETURNS_UNITS]]/Table2[[#This Row],[UNITS_SOLD]],0)</f>
        <v>2.3529411764705882E-2</v>
      </c>
      <c r="T204" s="2" t="str">
        <f>TRIM(CLEAN(Table2[[#This Row],[CHANNEL]]))</f>
        <v>Swiggy Instamart</v>
      </c>
      <c r="U204" s="1">
        <f t="shared" si="3"/>
        <v>45444</v>
      </c>
    </row>
    <row r="205" spans="1:21" x14ac:dyDescent="0.3">
      <c r="A205" s="1">
        <v>45505</v>
      </c>
      <c r="B205" s="2" t="s">
        <v>27</v>
      </c>
      <c r="C205" s="2" t="s">
        <v>25</v>
      </c>
      <c r="D205" s="2" t="s">
        <v>42</v>
      </c>
      <c r="E205" s="2" t="str">
        <f>TRIM(Table2[[#This Row],[SKU_CODE]])</f>
        <v>BEC-BW-002</v>
      </c>
      <c r="F205" s="2">
        <v>107</v>
      </c>
      <c r="G205" s="2">
        <v>18725</v>
      </c>
      <c r="H205" s="2">
        <v>5524.27</v>
      </c>
      <c r="I205" s="2">
        <v>771.08</v>
      </c>
      <c r="J205" s="2">
        <v>3</v>
      </c>
      <c r="K205" s="2" t="str">
        <f>_xlfn.XLOOKUP(E205,[1]SKU_Master!A:A,[1]SKU_Master!C:C,"NOT FOUND")</f>
        <v>Bake &amp; Wrap</v>
      </c>
      <c r="L205" s="2">
        <f>_xlfn.XLOOKUP(Table2[[#This Row],[SKU_CODE_CLEAN]],[1]SKU_Master!A:A,[1]SKU_Master!E:E,"Not Found")</f>
        <v>175</v>
      </c>
      <c r="M205" s="2">
        <f>_xlfn.XLOOKUP(E205,[1]SKU_Master!A:A,[1]SKU_Master!F:F,"NOT FOUND")</f>
        <v>92</v>
      </c>
      <c r="N205" s="2" t="str">
        <f>IF(ISNUMBER(_xlfn.XMATCH(E205,[1]SKU_Master!A:A)),"MATCH","NOT FOUND")</f>
        <v>MATCH</v>
      </c>
      <c r="O205" s="2">
        <f>Table2[[#This Row],[GROSS_REVENUE]]-Table2[[#This Row],[DISCOUNT]]</f>
        <v>13200.73</v>
      </c>
      <c r="P205" s="3">
        <f>IFERROR((Table2[[#This Row],[NET_REVENUE]]-(Table2[[#This Row],[UNITS_SOLD]]*Table2[[#This Row],[UNIT_COGS]]))/Table2[[#This Row],[NET_REVENUE]],0)</f>
        <v>0.25428366461551744</v>
      </c>
      <c r="Q205" s="4">
        <f>IFERROR(Table2[[#This Row],[GROSS_REVENUE]]/Table2[[#This Row],[AD_SPEND]],0)</f>
        <v>24.284120973180475</v>
      </c>
      <c r="R205" s="2">
        <f>IFERROR((Table2[[#This Row],[NET_REVENUE]]-(Table2[[#This Row],[UNITS_SOLD]]*Table2[[#This Row],[UNIT_COGS]])-Table2[[#This Row],[AD_SPEND]]),0)</f>
        <v>2585.6499999999996</v>
      </c>
      <c r="S205" s="3">
        <f>IFERROR(Table2[[#This Row],[RETURNS_UNITS]]/Table2[[#This Row],[UNITS_SOLD]],0)</f>
        <v>2.8037383177570093E-2</v>
      </c>
      <c r="T205" s="2" t="str">
        <f>TRIM(CLEAN(Table2[[#This Row],[CHANNEL]]))</f>
        <v>Zepto</v>
      </c>
      <c r="U205" s="1">
        <f t="shared" si="3"/>
        <v>45505</v>
      </c>
    </row>
    <row r="206" spans="1:21" x14ac:dyDescent="0.3">
      <c r="A206" s="1">
        <v>45658</v>
      </c>
      <c r="B206" s="2" t="s">
        <v>33</v>
      </c>
      <c r="C206" s="2" t="s">
        <v>28</v>
      </c>
      <c r="D206" s="2" t="s">
        <v>45</v>
      </c>
      <c r="E206" s="2" t="str">
        <f>TRIM(Table2[[#This Row],[SKU_CODE]])</f>
        <v>BEC-TIS-001</v>
      </c>
      <c r="F206" s="2">
        <v>158</v>
      </c>
      <c r="G206" s="2">
        <v>15010</v>
      </c>
      <c r="H206" s="2">
        <v>1333.24</v>
      </c>
      <c r="I206" s="2">
        <v>773.08</v>
      </c>
      <c r="J206" s="2">
        <v>9</v>
      </c>
      <c r="K206" s="2" t="str">
        <f>_xlfn.XLOOKUP(E206,[1]SKU_Master!A:A,[1]SKU_Master!C:C,"NOT FOUND")</f>
        <v>Tissues</v>
      </c>
      <c r="L206" s="2">
        <f>_xlfn.XLOOKUP(Table2[[#This Row],[SKU_CODE_CLEAN]],[1]SKU_Master!A:A,[1]SKU_Master!E:E,"Not Found")</f>
        <v>95</v>
      </c>
      <c r="M206" s="2">
        <f>_xlfn.XLOOKUP(E206,[1]SKU_Master!A:A,[1]SKU_Master!F:F,"NOT FOUND")</f>
        <v>42</v>
      </c>
      <c r="N206" s="2" t="str">
        <f>IF(ISNUMBER(_xlfn.XMATCH(E206,[1]SKU_Master!A:A)),"MATCH","NOT FOUND")</f>
        <v>MATCH</v>
      </c>
      <c r="O206" s="2">
        <f>Table2[[#This Row],[GROSS_REVENUE]]-Table2[[#This Row],[DISCOUNT]]</f>
        <v>13676.76</v>
      </c>
      <c r="P206" s="3">
        <f>IFERROR((Table2[[#This Row],[NET_REVENUE]]-(Table2[[#This Row],[UNITS_SOLD]]*Table2[[#This Row],[UNIT_COGS]]))/Table2[[#This Row],[NET_REVENUE]],0)</f>
        <v>0.51479736428803313</v>
      </c>
      <c r="Q206" s="4">
        <f>IFERROR(Table2[[#This Row],[GROSS_REVENUE]]/Table2[[#This Row],[AD_SPEND]],0)</f>
        <v>19.415843121022402</v>
      </c>
      <c r="R206" s="2">
        <f>IFERROR((Table2[[#This Row],[NET_REVENUE]]-(Table2[[#This Row],[UNITS_SOLD]]*Table2[[#This Row],[UNIT_COGS]])-Table2[[#This Row],[AD_SPEND]]),0)</f>
        <v>6267.68</v>
      </c>
      <c r="S206" s="3">
        <f>IFERROR(Table2[[#This Row],[RETURNS_UNITS]]/Table2[[#This Row],[UNITS_SOLD]],0)</f>
        <v>5.6962025316455694E-2</v>
      </c>
      <c r="T206" s="2" t="str">
        <f>TRIM(CLEAN(Table2[[#This Row],[CHANNEL]]))</f>
        <v>Swiggy Instamart</v>
      </c>
      <c r="U206" s="1">
        <f t="shared" si="3"/>
        <v>45658</v>
      </c>
    </row>
    <row r="207" spans="1:21" x14ac:dyDescent="0.3">
      <c r="A207" s="1">
        <v>45566</v>
      </c>
      <c r="B207" s="2" t="s">
        <v>33</v>
      </c>
      <c r="C207" s="2" t="s">
        <v>25</v>
      </c>
      <c r="D207" s="2" t="s">
        <v>42</v>
      </c>
      <c r="E207" s="2" t="str">
        <f>TRIM(Table2[[#This Row],[SKU_CODE]])</f>
        <v>BEC-BW-002</v>
      </c>
      <c r="F207" s="2">
        <v>89</v>
      </c>
      <c r="G207" s="2">
        <v>15575</v>
      </c>
      <c r="H207" s="2">
        <v>4406.38</v>
      </c>
      <c r="I207" s="2">
        <v>773.59</v>
      </c>
      <c r="J207" s="2">
        <v>4</v>
      </c>
      <c r="K207" s="2" t="str">
        <f>_xlfn.XLOOKUP(E207,[1]SKU_Master!A:A,[1]SKU_Master!C:C,"NOT FOUND")</f>
        <v>Bake &amp; Wrap</v>
      </c>
      <c r="L207" s="2">
        <f>_xlfn.XLOOKUP(Table2[[#This Row],[SKU_CODE_CLEAN]],[1]SKU_Master!A:A,[1]SKU_Master!E:E,"Not Found")</f>
        <v>175</v>
      </c>
      <c r="M207" s="2">
        <f>_xlfn.XLOOKUP(E207,[1]SKU_Master!A:A,[1]SKU_Master!F:F,"NOT FOUND")</f>
        <v>92</v>
      </c>
      <c r="N207" s="2" t="str">
        <f>IF(ISNUMBER(_xlfn.XMATCH(E207,[1]SKU_Master!A:A)),"MATCH","NOT FOUND")</f>
        <v>MATCH</v>
      </c>
      <c r="O207" s="2">
        <f>Table2[[#This Row],[GROSS_REVENUE]]-Table2[[#This Row],[DISCOUNT]]</f>
        <v>11168.619999999999</v>
      </c>
      <c r="P207" s="3">
        <f>IFERROR((Table2[[#This Row],[NET_REVENUE]]-(Table2[[#This Row],[UNITS_SOLD]]*Table2[[#This Row],[UNIT_COGS]]))/Table2[[#This Row],[NET_REVENUE]],0)</f>
        <v>0.26687451090645031</v>
      </c>
      <c r="Q207" s="4">
        <f>IFERROR(Table2[[#This Row],[GROSS_REVENUE]]/Table2[[#This Row],[AD_SPEND]],0)</f>
        <v>20.133403999534636</v>
      </c>
      <c r="R207" s="2">
        <f>IFERROR((Table2[[#This Row],[NET_REVENUE]]-(Table2[[#This Row],[UNITS_SOLD]]*Table2[[#This Row],[UNIT_COGS]])-Table2[[#This Row],[AD_SPEND]]),0)</f>
        <v>2207.0299999999988</v>
      </c>
      <c r="S207" s="3">
        <f>IFERROR(Table2[[#This Row],[RETURNS_UNITS]]/Table2[[#This Row],[UNITS_SOLD]],0)</f>
        <v>4.49438202247191E-2</v>
      </c>
      <c r="T207" s="2" t="str">
        <f>TRIM(CLEAN(Table2[[#This Row],[CHANNEL]]))</f>
        <v>Swiggy Instamart</v>
      </c>
      <c r="U207" s="1">
        <f t="shared" si="3"/>
        <v>45566</v>
      </c>
    </row>
    <row r="208" spans="1:21" x14ac:dyDescent="0.3">
      <c r="A208" s="1">
        <v>45383</v>
      </c>
      <c r="B208" s="2" t="s">
        <v>33</v>
      </c>
      <c r="C208" s="2" t="s">
        <v>22</v>
      </c>
      <c r="D208" s="2" t="s">
        <v>23</v>
      </c>
      <c r="E208" s="2" t="str">
        <f>TRIM(Table2[[#This Row],[SKU_CODE]])</f>
        <v>BEC-OTH-001</v>
      </c>
      <c r="F208" s="2">
        <v>48</v>
      </c>
      <c r="G208" s="2">
        <v>7152</v>
      </c>
      <c r="H208" s="2">
        <v>1143.96</v>
      </c>
      <c r="I208" s="2">
        <v>775.49</v>
      </c>
      <c r="J208" s="2">
        <v>1</v>
      </c>
      <c r="K208" s="2" t="str">
        <f>_xlfn.XLOOKUP(E208,[1]SKU_Master!A:A,[1]SKU_Master!C:C,"NOT FOUND")</f>
        <v>Others</v>
      </c>
      <c r="L208" s="2">
        <f>_xlfn.XLOOKUP(Table2[[#This Row],[SKU_CODE_CLEAN]],[1]SKU_Master!A:A,[1]SKU_Master!E:E,"Not Found")</f>
        <v>149</v>
      </c>
      <c r="M208" s="2">
        <f>_xlfn.XLOOKUP(E208,[1]SKU_Master!A:A,[1]SKU_Master!F:F,"NOT FOUND")</f>
        <v>72</v>
      </c>
      <c r="N208" s="2" t="str">
        <f>IF(ISNUMBER(_xlfn.XMATCH(E208,[1]SKU_Master!A:A)),"MATCH","NOT FOUND")</f>
        <v>MATCH</v>
      </c>
      <c r="O208" s="2">
        <f>Table2[[#This Row],[GROSS_REVENUE]]-Table2[[#This Row],[DISCOUNT]]</f>
        <v>6008.04</v>
      </c>
      <c r="P208" s="3">
        <f>IFERROR((Table2[[#This Row],[NET_REVENUE]]-(Table2[[#This Row],[UNITS_SOLD]]*Table2[[#This Row],[UNIT_COGS]]))/Table2[[#This Row],[NET_REVENUE]],0)</f>
        <v>0.42477080711846127</v>
      </c>
      <c r="Q208" s="4">
        <f>IFERROR(Table2[[#This Row],[GROSS_REVENUE]]/Table2[[#This Row],[AD_SPEND]],0)</f>
        <v>9.2225560613289659</v>
      </c>
      <c r="R208" s="2">
        <f>IFERROR((Table2[[#This Row],[NET_REVENUE]]-(Table2[[#This Row],[UNITS_SOLD]]*Table2[[#This Row],[UNIT_COGS]])-Table2[[#This Row],[AD_SPEND]]),0)</f>
        <v>1776.55</v>
      </c>
      <c r="S208" s="3">
        <f>IFERROR(Table2[[#This Row],[RETURNS_UNITS]]/Table2[[#This Row],[UNITS_SOLD]],0)</f>
        <v>2.0833333333333332E-2</v>
      </c>
      <c r="T208" s="2" t="str">
        <f>TRIM(CLEAN(Table2[[#This Row],[CHANNEL]]))</f>
        <v>Swiggy Instamart</v>
      </c>
      <c r="U208" s="1">
        <f t="shared" si="3"/>
        <v>45383</v>
      </c>
    </row>
    <row r="209" spans="1:21" x14ac:dyDescent="0.3">
      <c r="A209" s="1">
        <v>45536</v>
      </c>
      <c r="B209" s="2" t="s">
        <v>33</v>
      </c>
      <c r="C209" s="2" t="s">
        <v>25</v>
      </c>
      <c r="D209" s="2" t="s">
        <v>35</v>
      </c>
      <c r="E209" s="2" t="str">
        <f>TRIM(Table2[[#This Row],[SKU_CODE]])</f>
        <v>BEC-CMB-001</v>
      </c>
      <c r="F209" s="2">
        <v>26</v>
      </c>
      <c r="G209" s="2">
        <v>18174</v>
      </c>
      <c r="H209" s="2">
        <v>4778.8</v>
      </c>
      <c r="I209" s="2">
        <v>775.81</v>
      </c>
      <c r="J209" s="2">
        <v>1</v>
      </c>
      <c r="K209" s="2" t="str">
        <f>_xlfn.XLOOKUP(E209,[1]SKU_Master!A:A,[1]SKU_Master!C:C,"NOT FOUND")</f>
        <v>Others</v>
      </c>
      <c r="L209" s="2">
        <f>_xlfn.XLOOKUP(Table2[[#This Row],[SKU_CODE_CLEAN]],[1]SKU_Master!A:A,[1]SKU_Master!E:E,"Not Found")</f>
        <v>699</v>
      </c>
      <c r="M209" s="2">
        <f>_xlfn.XLOOKUP(E209,[1]SKU_Master!A:A,[1]SKU_Master!F:F,"NOT FOUND")</f>
        <v>330</v>
      </c>
      <c r="N209" s="2" t="str">
        <f>IF(ISNUMBER(_xlfn.XMATCH(E209,[1]SKU_Master!A:A)),"MATCH","NOT FOUND")</f>
        <v>MATCH</v>
      </c>
      <c r="O209" s="2">
        <f>Table2[[#This Row],[GROSS_REVENUE]]-Table2[[#This Row],[DISCOUNT]]</f>
        <v>13395.2</v>
      </c>
      <c r="P209" s="3">
        <f>IFERROR((Table2[[#This Row],[NET_REVENUE]]-(Table2[[#This Row],[UNITS_SOLD]]*Table2[[#This Row],[UNIT_COGS]]))/Table2[[#This Row],[NET_REVENUE]],0)</f>
        <v>0.35947204968944102</v>
      </c>
      <c r="Q209" s="4">
        <f>IFERROR(Table2[[#This Row],[GROSS_REVENUE]]/Table2[[#This Row],[AD_SPEND]],0)</f>
        <v>23.425838800737296</v>
      </c>
      <c r="R209" s="2">
        <f>IFERROR((Table2[[#This Row],[NET_REVENUE]]-(Table2[[#This Row],[UNITS_SOLD]]*Table2[[#This Row],[UNIT_COGS]])-Table2[[#This Row],[AD_SPEND]]),0)</f>
        <v>4039.3900000000008</v>
      </c>
      <c r="S209" s="3">
        <f>IFERROR(Table2[[#This Row],[RETURNS_UNITS]]/Table2[[#This Row],[UNITS_SOLD]],0)</f>
        <v>3.8461538461538464E-2</v>
      </c>
      <c r="T209" s="2" t="str">
        <f>TRIM(CLEAN(Table2[[#This Row],[CHANNEL]]))</f>
        <v>Swiggy Instamart</v>
      </c>
      <c r="U209" s="1">
        <f t="shared" si="3"/>
        <v>45536</v>
      </c>
    </row>
    <row r="210" spans="1:21" x14ac:dyDescent="0.3">
      <c r="A210" s="1">
        <v>45505</v>
      </c>
      <c r="B210" s="2" t="s">
        <v>33</v>
      </c>
      <c r="C210" s="2" t="s">
        <v>25</v>
      </c>
      <c r="D210" s="2" t="s">
        <v>43</v>
      </c>
      <c r="E210" s="2" t="str">
        <f>TRIM(Table2[[#This Row],[SKU_CODE]])</f>
        <v>BEC-GB-001</v>
      </c>
      <c r="F210" s="2">
        <v>101</v>
      </c>
      <c r="G210" s="2">
        <v>15049</v>
      </c>
      <c r="H210" s="2">
        <v>3705.79</v>
      </c>
      <c r="I210" s="2">
        <v>777.24</v>
      </c>
      <c r="J210" s="2">
        <v>3</v>
      </c>
      <c r="K210" s="2" t="str">
        <f>_xlfn.XLOOKUP(E210,[1]SKU_Master!A:A,[1]SKU_Master!C:C,"NOT FOUND")</f>
        <v>Garbage Bags</v>
      </c>
      <c r="L210" s="2">
        <f>_xlfn.XLOOKUP(Table2[[#This Row],[SKU_CODE_CLEAN]],[1]SKU_Master!A:A,[1]SKU_Master!E:E,"Not Found")</f>
        <v>149</v>
      </c>
      <c r="M210" s="2">
        <f>_xlfn.XLOOKUP(E210,[1]SKU_Master!A:A,[1]SKU_Master!F:F,"NOT FOUND")</f>
        <v>70</v>
      </c>
      <c r="N210" s="2" t="str">
        <f>IF(ISNUMBER(_xlfn.XMATCH(E210,[1]SKU_Master!A:A)),"MATCH","NOT FOUND")</f>
        <v>MATCH</v>
      </c>
      <c r="O210" s="2">
        <f>Table2[[#This Row],[GROSS_REVENUE]]-Table2[[#This Row],[DISCOUNT]]</f>
        <v>11343.21</v>
      </c>
      <c r="P210" s="3">
        <f>IFERROR((Table2[[#This Row],[NET_REVENUE]]-(Table2[[#This Row],[UNITS_SOLD]]*Table2[[#This Row],[UNIT_COGS]]))/Table2[[#This Row],[NET_REVENUE]],0)</f>
        <v>0.37671964108925071</v>
      </c>
      <c r="Q210" s="4">
        <f>IFERROR(Table2[[#This Row],[GROSS_REVENUE]]/Table2[[#This Row],[AD_SPEND]],0)</f>
        <v>19.362101796099015</v>
      </c>
      <c r="R210" s="2">
        <f>IFERROR((Table2[[#This Row],[NET_REVENUE]]-(Table2[[#This Row],[UNITS_SOLD]]*Table2[[#This Row],[UNIT_COGS]])-Table2[[#This Row],[AD_SPEND]]),0)</f>
        <v>3495.9699999999993</v>
      </c>
      <c r="S210" s="3">
        <f>IFERROR(Table2[[#This Row],[RETURNS_UNITS]]/Table2[[#This Row],[UNITS_SOLD]],0)</f>
        <v>2.9702970297029702E-2</v>
      </c>
      <c r="T210" s="2" t="str">
        <f>TRIM(CLEAN(Table2[[#This Row],[CHANNEL]]))</f>
        <v>Swiggy Instamart</v>
      </c>
      <c r="U210" s="1">
        <f t="shared" si="3"/>
        <v>45505</v>
      </c>
    </row>
    <row r="211" spans="1:21" x14ac:dyDescent="0.3">
      <c r="A211" s="1">
        <v>45323</v>
      </c>
      <c r="B211" s="2" t="s">
        <v>21</v>
      </c>
      <c r="C211" s="2" t="s">
        <v>28</v>
      </c>
      <c r="D211" s="2" t="s">
        <v>23</v>
      </c>
      <c r="E211" s="2" t="str">
        <f>TRIM(Table2[[#This Row],[SKU_CODE]])</f>
        <v>BEC-OTH-001</v>
      </c>
      <c r="F211" s="2">
        <v>69</v>
      </c>
      <c r="G211" s="2">
        <v>10281</v>
      </c>
      <c r="H211" s="2">
        <v>1135.6099999999999</v>
      </c>
      <c r="I211" s="2">
        <v>781.29</v>
      </c>
      <c r="J211" s="2">
        <v>2</v>
      </c>
      <c r="K211" s="2" t="str">
        <f>_xlfn.XLOOKUP(E211,[1]SKU_Master!A:A,[1]SKU_Master!C:C,"NOT FOUND")</f>
        <v>Others</v>
      </c>
      <c r="L211" s="2">
        <f>_xlfn.XLOOKUP(Table2[[#This Row],[SKU_CODE_CLEAN]],[1]SKU_Master!A:A,[1]SKU_Master!E:E,"Not Found")</f>
        <v>149</v>
      </c>
      <c r="M211" s="2">
        <f>_xlfn.XLOOKUP(E211,[1]SKU_Master!A:A,[1]SKU_Master!F:F,"NOT FOUND")</f>
        <v>72</v>
      </c>
      <c r="N211" s="2" t="str">
        <f>IF(ISNUMBER(_xlfn.XMATCH(E211,[1]SKU_Master!A:A)),"MATCH","NOT FOUND")</f>
        <v>MATCH</v>
      </c>
      <c r="O211" s="2">
        <f>Table2[[#This Row],[GROSS_REVENUE]]-Table2[[#This Row],[DISCOUNT]]</f>
        <v>9145.39</v>
      </c>
      <c r="P211" s="3">
        <f>IFERROR((Table2[[#This Row],[NET_REVENUE]]-(Table2[[#This Row],[UNITS_SOLD]]*Table2[[#This Row],[UNIT_COGS]]))/Table2[[#This Row],[NET_REVENUE]],0)</f>
        <v>0.45677549016499019</v>
      </c>
      <c r="Q211" s="4">
        <f>IFERROR(Table2[[#This Row],[GROSS_REVENUE]]/Table2[[#This Row],[AD_SPEND]],0)</f>
        <v>13.159006258879545</v>
      </c>
      <c r="R211" s="2">
        <f>IFERROR((Table2[[#This Row],[NET_REVENUE]]-(Table2[[#This Row],[UNITS_SOLD]]*Table2[[#This Row],[UNIT_COGS]])-Table2[[#This Row],[AD_SPEND]]),0)</f>
        <v>3396.0999999999995</v>
      </c>
      <c r="S211" s="3">
        <f>IFERROR(Table2[[#This Row],[RETURNS_UNITS]]/Table2[[#This Row],[UNITS_SOLD]],0)</f>
        <v>2.8985507246376812E-2</v>
      </c>
      <c r="T211" s="2" t="str">
        <f>TRIM(CLEAN(Table2[[#This Row],[CHANNEL]]))</f>
        <v>Flipkart</v>
      </c>
      <c r="U211" s="1">
        <f t="shared" si="3"/>
        <v>45323</v>
      </c>
    </row>
    <row r="212" spans="1:21" x14ac:dyDescent="0.3">
      <c r="A212" s="1">
        <v>45658</v>
      </c>
      <c r="B212" s="2" t="s">
        <v>33</v>
      </c>
      <c r="C212" s="2" t="s">
        <v>22</v>
      </c>
      <c r="D212" s="2" t="s">
        <v>32</v>
      </c>
      <c r="E212" s="2" t="str">
        <f>TRIM(Table2[[#This Row],[SKU_CODE]])</f>
        <v>BEC-BW-001</v>
      </c>
      <c r="F212" s="2">
        <v>90</v>
      </c>
      <c r="G212" s="2">
        <v>19800</v>
      </c>
      <c r="H212" s="2">
        <v>5128.25</v>
      </c>
      <c r="I212" s="2">
        <v>781.68</v>
      </c>
      <c r="J212" s="2">
        <v>3</v>
      </c>
      <c r="K212" s="2" t="str">
        <f>_xlfn.XLOOKUP(E212,[1]SKU_Master!A:A,[1]SKU_Master!C:C,"NOT FOUND")</f>
        <v>Bake &amp; Wrap</v>
      </c>
      <c r="L212" s="2">
        <f>_xlfn.XLOOKUP(Table2[[#This Row],[SKU_CODE_CLEAN]],[1]SKU_Master!A:A,[1]SKU_Master!E:E,"Not Found")</f>
        <v>220</v>
      </c>
      <c r="M212" s="2">
        <f>_xlfn.XLOOKUP(E212,[1]SKU_Master!A:A,[1]SKU_Master!F:F,"NOT FOUND")</f>
        <v>118</v>
      </c>
      <c r="N212" s="2" t="str">
        <f>IF(ISNUMBER(_xlfn.XMATCH(E212,[1]SKU_Master!A:A)),"MATCH","NOT FOUND")</f>
        <v>MATCH</v>
      </c>
      <c r="O212" s="2">
        <f>Table2[[#This Row],[GROSS_REVENUE]]-Table2[[#This Row],[DISCOUNT]]</f>
        <v>14671.75</v>
      </c>
      <c r="P212" s="3">
        <f>IFERROR((Table2[[#This Row],[NET_REVENUE]]-(Table2[[#This Row],[UNITS_SOLD]]*Table2[[#This Row],[UNIT_COGS]]))/Table2[[#This Row],[NET_REVENUE]],0)</f>
        <v>0.27615996728406633</v>
      </c>
      <c r="Q212" s="4">
        <f>IFERROR(Table2[[#This Row],[GROSS_REVENUE]]/Table2[[#This Row],[AD_SPEND]],0)</f>
        <v>25.330058335891927</v>
      </c>
      <c r="R212" s="2">
        <f>IFERROR((Table2[[#This Row],[NET_REVENUE]]-(Table2[[#This Row],[UNITS_SOLD]]*Table2[[#This Row],[UNIT_COGS]])-Table2[[#This Row],[AD_SPEND]]),0)</f>
        <v>3270.07</v>
      </c>
      <c r="S212" s="3">
        <f>IFERROR(Table2[[#This Row],[RETURNS_UNITS]]/Table2[[#This Row],[UNITS_SOLD]],0)</f>
        <v>3.3333333333333333E-2</v>
      </c>
      <c r="T212" s="2" t="str">
        <f>TRIM(CLEAN(Table2[[#This Row],[CHANNEL]]))</f>
        <v>Swiggy Instamart</v>
      </c>
      <c r="U212" s="1">
        <f t="shared" si="3"/>
        <v>45658</v>
      </c>
    </row>
    <row r="213" spans="1:21" x14ac:dyDescent="0.3">
      <c r="A213" s="1">
        <v>45444</v>
      </c>
      <c r="B213" s="2" t="s">
        <v>21</v>
      </c>
      <c r="C213" s="2" t="s">
        <v>25</v>
      </c>
      <c r="D213" s="2" t="s">
        <v>23</v>
      </c>
      <c r="E213" s="2" t="str">
        <f>TRIM(Table2[[#This Row],[SKU_CODE]])</f>
        <v>BEC-OTH-001</v>
      </c>
      <c r="F213" s="2">
        <v>68</v>
      </c>
      <c r="G213" s="2">
        <v>10132</v>
      </c>
      <c r="H213" s="2">
        <v>2169.9499999999998</v>
      </c>
      <c r="I213" s="2">
        <v>783.32</v>
      </c>
      <c r="J213" s="2">
        <v>3</v>
      </c>
      <c r="K213" s="2" t="str">
        <f>_xlfn.XLOOKUP(E213,[1]SKU_Master!A:A,[1]SKU_Master!C:C,"NOT FOUND")</f>
        <v>Others</v>
      </c>
      <c r="L213" s="2">
        <f>_xlfn.XLOOKUP(Table2[[#This Row],[SKU_CODE_CLEAN]],[1]SKU_Master!A:A,[1]SKU_Master!E:E,"Not Found")</f>
        <v>149</v>
      </c>
      <c r="M213" s="2">
        <f>_xlfn.XLOOKUP(E213,[1]SKU_Master!A:A,[1]SKU_Master!F:F,"NOT FOUND")</f>
        <v>72</v>
      </c>
      <c r="N213" s="2" t="str">
        <f>IF(ISNUMBER(_xlfn.XMATCH(E213,[1]SKU_Master!A:A)),"MATCH","NOT FOUND")</f>
        <v>MATCH</v>
      </c>
      <c r="O213" s="2">
        <f>Table2[[#This Row],[GROSS_REVENUE]]-Table2[[#This Row],[DISCOUNT]]</f>
        <v>7962.05</v>
      </c>
      <c r="P213" s="3">
        <f>IFERROR((Table2[[#This Row],[NET_REVENUE]]-(Table2[[#This Row],[UNITS_SOLD]]*Table2[[#This Row],[UNIT_COGS]]))/Table2[[#This Row],[NET_REVENUE]],0)</f>
        <v>0.38508298742158115</v>
      </c>
      <c r="Q213" s="4">
        <f>IFERROR(Table2[[#This Row],[GROSS_REVENUE]]/Table2[[#This Row],[AD_SPEND]],0)</f>
        <v>12.934688250012766</v>
      </c>
      <c r="R213" s="2">
        <f>IFERROR((Table2[[#This Row],[NET_REVENUE]]-(Table2[[#This Row],[UNITS_SOLD]]*Table2[[#This Row],[UNIT_COGS]])-Table2[[#This Row],[AD_SPEND]]),0)</f>
        <v>2282.73</v>
      </c>
      <c r="S213" s="3">
        <f>IFERROR(Table2[[#This Row],[RETURNS_UNITS]]/Table2[[#This Row],[UNITS_SOLD]],0)</f>
        <v>4.4117647058823532E-2</v>
      </c>
      <c r="T213" s="2" t="str">
        <f>TRIM(CLEAN(Table2[[#This Row],[CHANNEL]]))</f>
        <v>Flipkart</v>
      </c>
      <c r="U213" s="1">
        <f t="shared" si="3"/>
        <v>45444</v>
      </c>
    </row>
    <row r="214" spans="1:21" x14ac:dyDescent="0.3">
      <c r="A214" s="1">
        <v>45597</v>
      </c>
      <c r="B214" s="2" t="s">
        <v>21</v>
      </c>
      <c r="C214" s="2" t="s">
        <v>25</v>
      </c>
      <c r="D214" s="2" t="s">
        <v>45</v>
      </c>
      <c r="E214" s="2" t="str">
        <f>TRIM(Table2[[#This Row],[SKU_CODE]])</f>
        <v>BEC-TIS-001</v>
      </c>
      <c r="F214" s="2">
        <v>195</v>
      </c>
      <c r="G214" s="2">
        <v>18525</v>
      </c>
      <c r="H214" s="2">
        <v>3291.24</v>
      </c>
      <c r="I214" s="2">
        <v>786.96</v>
      </c>
      <c r="J214" s="2">
        <v>11</v>
      </c>
      <c r="K214" s="2" t="str">
        <f>_xlfn.XLOOKUP(E214,[1]SKU_Master!A:A,[1]SKU_Master!C:C,"NOT FOUND")</f>
        <v>Tissues</v>
      </c>
      <c r="L214" s="2">
        <f>_xlfn.XLOOKUP(Table2[[#This Row],[SKU_CODE_CLEAN]],[1]SKU_Master!A:A,[1]SKU_Master!E:E,"Not Found")</f>
        <v>95</v>
      </c>
      <c r="M214" s="2">
        <f>_xlfn.XLOOKUP(E214,[1]SKU_Master!A:A,[1]SKU_Master!F:F,"NOT FOUND")</f>
        <v>42</v>
      </c>
      <c r="N214" s="2" t="str">
        <f>IF(ISNUMBER(_xlfn.XMATCH(E214,[1]SKU_Master!A:A)),"MATCH","NOT FOUND")</f>
        <v>MATCH</v>
      </c>
      <c r="O214" s="2">
        <f>Table2[[#This Row],[GROSS_REVENUE]]-Table2[[#This Row],[DISCOUNT]]</f>
        <v>15233.76</v>
      </c>
      <c r="P214" s="3">
        <f>IFERROR((Table2[[#This Row],[NET_REVENUE]]-(Table2[[#This Row],[UNITS_SOLD]]*Table2[[#This Row],[UNIT_COGS]]))/Table2[[#This Row],[NET_REVENUE]],0)</f>
        <v>0.46237829662538993</v>
      </c>
      <c r="Q214" s="4">
        <f>IFERROR(Table2[[#This Row],[GROSS_REVENUE]]/Table2[[#This Row],[AD_SPEND]],0)</f>
        <v>23.539951204635557</v>
      </c>
      <c r="R214" s="2">
        <f>IFERROR((Table2[[#This Row],[NET_REVENUE]]-(Table2[[#This Row],[UNITS_SOLD]]*Table2[[#This Row],[UNIT_COGS]])-Table2[[#This Row],[AD_SPEND]]),0)</f>
        <v>6256.8</v>
      </c>
      <c r="S214" s="3">
        <f>IFERROR(Table2[[#This Row],[RETURNS_UNITS]]/Table2[[#This Row],[UNITS_SOLD]],0)</f>
        <v>5.6410256410256411E-2</v>
      </c>
      <c r="T214" s="2" t="str">
        <f>TRIM(CLEAN(Table2[[#This Row],[CHANNEL]]))</f>
        <v>Flipkart</v>
      </c>
      <c r="U214" s="1">
        <f t="shared" si="3"/>
        <v>45597</v>
      </c>
    </row>
    <row r="215" spans="1:21" x14ac:dyDescent="0.3">
      <c r="A215" s="1">
        <v>45444</v>
      </c>
      <c r="B215" s="2" t="s">
        <v>24</v>
      </c>
      <c r="C215" s="2" t="s">
        <v>25</v>
      </c>
      <c r="D215" s="2" t="s">
        <v>23</v>
      </c>
      <c r="E215" s="2" t="str">
        <f>TRIM(Table2[[#This Row],[SKU_CODE]])</f>
        <v>BEC-OTH-001</v>
      </c>
      <c r="F215" s="2">
        <v>65</v>
      </c>
      <c r="G215" s="2">
        <v>9685</v>
      </c>
      <c r="H215" s="2">
        <v>566.88</v>
      </c>
      <c r="I215" s="2">
        <v>787.26</v>
      </c>
      <c r="J215" s="2">
        <v>7</v>
      </c>
      <c r="K215" s="2" t="str">
        <f>_xlfn.XLOOKUP(E215,[1]SKU_Master!A:A,[1]SKU_Master!C:C,"NOT FOUND")</f>
        <v>Others</v>
      </c>
      <c r="L215" s="2">
        <f>_xlfn.XLOOKUP(Table2[[#This Row],[SKU_CODE_CLEAN]],[1]SKU_Master!A:A,[1]SKU_Master!E:E,"Not Found")</f>
        <v>149</v>
      </c>
      <c r="M215" s="2">
        <f>_xlfn.XLOOKUP(E215,[1]SKU_Master!A:A,[1]SKU_Master!F:F,"NOT FOUND")</f>
        <v>72</v>
      </c>
      <c r="N215" s="2" t="str">
        <f>IF(ISNUMBER(_xlfn.XMATCH(E215,[1]SKU_Master!A:A)),"MATCH","NOT FOUND")</f>
        <v>MATCH</v>
      </c>
      <c r="O215" s="2">
        <f>Table2[[#This Row],[GROSS_REVENUE]]-Table2[[#This Row],[DISCOUNT]]</f>
        <v>9118.1200000000008</v>
      </c>
      <c r="P215" s="3">
        <f>IFERROR((Table2[[#This Row],[NET_REVENUE]]-(Table2[[#This Row],[UNITS_SOLD]]*Table2[[#This Row],[UNIT_COGS]]))/Table2[[#This Row],[NET_REVENUE]],0)</f>
        <v>0.48673630090413378</v>
      </c>
      <c r="Q215" s="4">
        <f>IFERROR(Table2[[#This Row],[GROSS_REVENUE]]/Table2[[#This Row],[AD_SPEND]],0)</f>
        <v>12.302161928714783</v>
      </c>
      <c r="R215" s="2">
        <f>IFERROR((Table2[[#This Row],[NET_REVENUE]]-(Table2[[#This Row],[UNITS_SOLD]]*Table2[[#This Row],[UNIT_COGS]])-Table2[[#This Row],[AD_SPEND]]),0)</f>
        <v>3650.8600000000006</v>
      </c>
      <c r="S215" s="3">
        <f>IFERROR(Table2[[#This Row],[RETURNS_UNITS]]/Table2[[#This Row],[UNITS_SOLD]],0)</f>
        <v>0.1076923076923077</v>
      </c>
      <c r="T215" s="2" t="str">
        <f>TRIM(CLEAN(Table2[[#This Row],[CHANNEL]]))</f>
        <v>D2C</v>
      </c>
      <c r="U215" s="1">
        <f t="shared" si="3"/>
        <v>45444</v>
      </c>
    </row>
    <row r="216" spans="1:21" x14ac:dyDescent="0.3">
      <c r="A216" s="1">
        <v>45566</v>
      </c>
      <c r="B216" s="2" t="s">
        <v>33</v>
      </c>
      <c r="C216" s="2" t="s">
        <v>28</v>
      </c>
      <c r="D216" s="2" t="s">
        <v>31</v>
      </c>
      <c r="E216" s="2" t="str">
        <f>TRIM(Table2[[#This Row],[SKU_CODE]])</f>
        <v>BEC-GB-002</v>
      </c>
      <c r="F216" s="2">
        <v>66</v>
      </c>
      <c r="G216" s="2">
        <v>11814</v>
      </c>
      <c r="H216" s="2">
        <v>1390.59</v>
      </c>
      <c r="I216" s="2">
        <v>789.19</v>
      </c>
      <c r="J216" s="2">
        <v>3</v>
      </c>
      <c r="K216" s="2" t="str">
        <f>_xlfn.XLOOKUP(E216,[1]SKU_Master!A:A,[1]SKU_Master!C:C,"NOT FOUND")</f>
        <v>Garbage Bags</v>
      </c>
      <c r="L216" s="2">
        <f>_xlfn.XLOOKUP(Table2[[#This Row],[SKU_CODE_CLEAN]],[1]SKU_Master!A:A,[1]SKU_Master!E:E,"Not Found")</f>
        <v>179</v>
      </c>
      <c r="M216" s="2">
        <f>_xlfn.XLOOKUP(E216,[1]SKU_Master!A:A,[1]SKU_Master!F:F,"NOT FOUND")</f>
        <v>86</v>
      </c>
      <c r="N216" s="2" t="str">
        <f>IF(ISNUMBER(_xlfn.XMATCH(E216,[1]SKU_Master!A:A)),"MATCH","NOT FOUND")</f>
        <v>MATCH</v>
      </c>
      <c r="O216" s="2">
        <f>Table2[[#This Row],[GROSS_REVENUE]]-Table2[[#This Row],[DISCOUNT]]</f>
        <v>10423.41</v>
      </c>
      <c r="P216" s="3">
        <f>IFERROR((Table2[[#This Row],[NET_REVENUE]]-(Table2[[#This Row],[UNITS_SOLD]]*Table2[[#This Row],[UNIT_COGS]]))/Table2[[#This Row],[NET_REVENUE]],0)</f>
        <v>0.45545651567001583</v>
      </c>
      <c r="Q216" s="4">
        <f>IFERROR(Table2[[#This Row],[GROSS_REVENUE]]/Table2[[#This Row],[AD_SPEND]],0)</f>
        <v>14.969779140637868</v>
      </c>
      <c r="R216" s="2">
        <f>IFERROR((Table2[[#This Row],[NET_REVENUE]]-(Table2[[#This Row],[UNITS_SOLD]]*Table2[[#This Row],[UNIT_COGS]])-Table2[[#This Row],[AD_SPEND]]),0)</f>
        <v>3958.22</v>
      </c>
      <c r="S216" s="3">
        <f>IFERROR(Table2[[#This Row],[RETURNS_UNITS]]/Table2[[#This Row],[UNITS_SOLD]],0)</f>
        <v>4.5454545454545456E-2</v>
      </c>
      <c r="T216" s="2" t="str">
        <f>TRIM(CLEAN(Table2[[#This Row],[CHANNEL]]))</f>
        <v>Swiggy Instamart</v>
      </c>
      <c r="U216" s="1">
        <f t="shared" si="3"/>
        <v>45566</v>
      </c>
    </row>
    <row r="217" spans="1:21" x14ac:dyDescent="0.3">
      <c r="A217" s="1">
        <v>45474</v>
      </c>
      <c r="B217" s="2" t="s">
        <v>21</v>
      </c>
      <c r="C217" s="2" t="s">
        <v>22</v>
      </c>
      <c r="D217" s="2" t="s">
        <v>42</v>
      </c>
      <c r="E217" s="2" t="str">
        <f>TRIM(Table2[[#This Row],[SKU_CODE]])</f>
        <v>BEC-BW-002</v>
      </c>
      <c r="F217" s="2">
        <v>67</v>
      </c>
      <c r="G217" s="2">
        <v>11725</v>
      </c>
      <c r="H217" s="2">
        <v>3331.94</v>
      </c>
      <c r="I217" s="2">
        <v>789.19</v>
      </c>
      <c r="J217" s="2">
        <v>2</v>
      </c>
      <c r="K217" s="2" t="str">
        <f>_xlfn.XLOOKUP(E217,[1]SKU_Master!A:A,[1]SKU_Master!C:C,"NOT FOUND")</f>
        <v>Bake &amp; Wrap</v>
      </c>
      <c r="L217" s="2">
        <f>_xlfn.XLOOKUP(Table2[[#This Row],[SKU_CODE_CLEAN]],[1]SKU_Master!A:A,[1]SKU_Master!E:E,"Not Found")</f>
        <v>175</v>
      </c>
      <c r="M217" s="2">
        <f>_xlfn.XLOOKUP(E217,[1]SKU_Master!A:A,[1]SKU_Master!F:F,"NOT FOUND")</f>
        <v>92</v>
      </c>
      <c r="N217" s="2" t="str">
        <f>IF(ISNUMBER(_xlfn.XMATCH(E217,[1]SKU_Master!A:A)),"MATCH","NOT FOUND")</f>
        <v>MATCH</v>
      </c>
      <c r="O217" s="2">
        <f>Table2[[#This Row],[GROSS_REVENUE]]-Table2[[#This Row],[DISCOUNT]]</f>
        <v>8393.06</v>
      </c>
      <c r="P217" s="3">
        <f>IFERROR((Table2[[#This Row],[NET_REVENUE]]-(Table2[[#This Row],[UNITS_SOLD]]*Table2[[#This Row],[UNIT_COGS]]))/Table2[[#This Row],[NET_REVENUE]],0)</f>
        <v>0.26558370844483414</v>
      </c>
      <c r="Q217" s="4">
        <f>IFERROR(Table2[[#This Row],[GROSS_REVENUE]]/Table2[[#This Row],[AD_SPEND]],0)</f>
        <v>14.85700528389868</v>
      </c>
      <c r="R217" s="2">
        <f>IFERROR((Table2[[#This Row],[NET_REVENUE]]-(Table2[[#This Row],[UNITS_SOLD]]*Table2[[#This Row],[UNIT_COGS]])-Table2[[#This Row],[AD_SPEND]]),0)</f>
        <v>1439.8699999999994</v>
      </c>
      <c r="S217" s="3">
        <f>IFERROR(Table2[[#This Row],[RETURNS_UNITS]]/Table2[[#This Row],[UNITS_SOLD]],0)</f>
        <v>2.9850746268656716E-2</v>
      </c>
      <c r="T217" s="2" t="str">
        <f>TRIM(CLEAN(Table2[[#This Row],[CHANNEL]]))</f>
        <v>Flipkart</v>
      </c>
      <c r="U217" s="1">
        <f t="shared" si="3"/>
        <v>45474</v>
      </c>
    </row>
    <row r="218" spans="1:21" x14ac:dyDescent="0.3">
      <c r="A218" s="1">
        <v>45627</v>
      </c>
      <c r="B218" s="2" t="s">
        <v>34</v>
      </c>
      <c r="C218" s="2" t="s">
        <v>28</v>
      </c>
      <c r="D218" s="2" t="s">
        <v>47</v>
      </c>
      <c r="E218" s="2" t="str">
        <f>TRIM(Table2[[#This Row],[SKU_CODE]])</f>
        <v>BEC-TIS-001</v>
      </c>
      <c r="F218" s="2">
        <v>183</v>
      </c>
      <c r="G218" s="2">
        <v>17385</v>
      </c>
      <c r="H218" s="2">
        <v>2138.02</v>
      </c>
      <c r="I218" s="2">
        <v>792.88</v>
      </c>
      <c r="J218" s="2">
        <v>5</v>
      </c>
      <c r="K218" s="2" t="str">
        <f>_xlfn.XLOOKUP(E218,[1]SKU_Master!A:A,[1]SKU_Master!C:C,"NOT FOUND")</f>
        <v>Tissues</v>
      </c>
      <c r="L218" s="2">
        <f>_xlfn.XLOOKUP(Table2[[#This Row],[SKU_CODE_CLEAN]],[1]SKU_Master!A:A,[1]SKU_Master!E:E,"Not Found")</f>
        <v>95</v>
      </c>
      <c r="M218" s="2">
        <f>_xlfn.XLOOKUP(E218,[1]SKU_Master!A:A,[1]SKU_Master!F:F,"NOT FOUND")</f>
        <v>42</v>
      </c>
      <c r="N218" s="2" t="str">
        <f>IF(ISNUMBER(_xlfn.XMATCH(E218,[1]SKU_Master!A:A)),"MATCH","NOT FOUND")</f>
        <v>MATCH</v>
      </c>
      <c r="O218" s="2">
        <f>Table2[[#This Row],[GROSS_REVENUE]]-Table2[[#This Row],[DISCOUNT]]</f>
        <v>15246.98</v>
      </c>
      <c r="P218" s="3">
        <f>IFERROR((Table2[[#This Row],[NET_REVENUE]]-(Table2[[#This Row],[UNITS_SOLD]]*Table2[[#This Row],[UNIT_COGS]]))/Table2[[#This Row],[NET_REVENUE]],0)</f>
        <v>0.4959001717061346</v>
      </c>
      <c r="Q218" s="4">
        <f>IFERROR(Table2[[#This Row],[GROSS_REVENUE]]/Table2[[#This Row],[AD_SPEND]],0)</f>
        <v>21.926394914741199</v>
      </c>
      <c r="R218" s="2">
        <f>IFERROR((Table2[[#This Row],[NET_REVENUE]]-(Table2[[#This Row],[UNITS_SOLD]]*Table2[[#This Row],[UNIT_COGS]])-Table2[[#This Row],[AD_SPEND]]),0)</f>
        <v>6768.0999999999995</v>
      </c>
      <c r="S218" s="3">
        <f>IFERROR(Table2[[#This Row],[RETURNS_UNITS]]/Table2[[#This Row],[UNITS_SOLD]],0)</f>
        <v>2.7322404371584699E-2</v>
      </c>
      <c r="T218" s="2" t="str">
        <f>TRIM(CLEAN(Table2[[#This Row],[CHANNEL]]))</f>
        <v>Zepto</v>
      </c>
      <c r="U218" s="1">
        <f t="shared" si="3"/>
        <v>45627</v>
      </c>
    </row>
    <row r="219" spans="1:21" x14ac:dyDescent="0.3">
      <c r="A219" s="1">
        <v>45505</v>
      </c>
      <c r="B219" s="2" t="s">
        <v>39</v>
      </c>
      <c r="C219" s="2" t="s">
        <v>28</v>
      </c>
      <c r="D219" s="2" t="s">
        <v>42</v>
      </c>
      <c r="E219" s="2" t="str">
        <f>TRIM(Table2[[#This Row],[SKU_CODE]])</f>
        <v>BEC-BW-002</v>
      </c>
      <c r="F219" s="2">
        <v>108</v>
      </c>
      <c r="G219" s="2">
        <v>18900</v>
      </c>
      <c r="H219" s="2">
        <v>4108.8100000000004</v>
      </c>
      <c r="I219" s="2">
        <v>793.22</v>
      </c>
      <c r="J219" s="2">
        <v>6</v>
      </c>
      <c r="K219" s="2" t="str">
        <f>_xlfn.XLOOKUP(E219,[1]SKU_Master!A:A,[1]SKU_Master!C:C,"NOT FOUND")</f>
        <v>Bake &amp; Wrap</v>
      </c>
      <c r="L219" s="2">
        <f>_xlfn.XLOOKUP(Table2[[#This Row],[SKU_CODE_CLEAN]],[1]SKU_Master!A:A,[1]SKU_Master!E:E,"Not Found")</f>
        <v>175</v>
      </c>
      <c r="M219" s="2">
        <f>_xlfn.XLOOKUP(E219,[1]SKU_Master!A:A,[1]SKU_Master!F:F,"NOT FOUND")</f>
        <v>92</v>
      </c>
      <c r="N219" s="2" t="str">
        <f>IF(ISNUMBER(_xlfn.XMATCH(E219,[1]SKU_Master!A:A)),"MATCH","NOT FOUND")</f>
        <v>MATCH</v>
      </c>
      <c r="O219" s="2">
        <f>Table2[[#This Row],[GROSS_REVENUE]]-Table2[[#This Row],[DISCOUNT]]</f>
        <v>14791.189999999999</v>
      </c>
      <c r="P219" s="3">
        <f>IFERROR((Table2[[#This Row],[NET_REVENUE]]-(Table2[[#This Row],[UNITS_SOLD]]*Table2[[#This Row],[UNIT_COGS]]))/Table2[[#This Row],[NET_REVENUE]],0)</f>
        <v>0.32824877511545719</v>
      </c>
      <c r="Q219" s="4">
        <f>IFERROR(Table2[[#This Row],[GROSS_REVENUE]]/Table2[[#This Row],[AD_SPEND]],0)</f>
        <v>23.826933259373188</v>
      </c>
      <c r="R219" s="2">
        <f>IFERROR((Table2[[#This Row],[NET_REVENUE]]-(Table2[[#This Row],[UNITS_SOLD]]*Table2[[#This Row],[UNIT_COGS]])-Table2[[#This Row],[AD_SPEND]]),0)</f>
        <v>4061.9699999999984</v>
      </c>
      <c r="S219" s="3">
        <f>IFERROR(Table2[[#This Row],[RETURNS_UNITS]]/Table2[[#This Row],[UNITS_SOLD]],0)</f>
        <v>5.5555555555555552E-2</v>
      </c>
      <c r="T219" s="2" t="str">
        <f>TRIM(CLEAN(Table2[[#This Row],[CHANNEL]]))</f>
        <v>Amazon</v>
      </c>
      <c r="U219" s="1">
        <f t="shared" si="3"/>
        <v>45505</v>
      </c>
    </row>
    <row r="220" spans="1:21" x14ac:dyDescent="0.3">
      <c r="A220" s="1">
        <v>45383</v>
      </c>
      <c r="B220" s="2" t="s">
        <v>33</v>
      </c>
      <c r="C220" s="2" t="s">
        <v>28</v>
      </c>
      <c r="D220" s="2" t="s">
        <v>32</v>
      </c>
      <c r="E220" s="2" t="str">
        <f>TRIM(Table2[[#This Row],[SKU_CODE]])</f>
        <v>BEC-BW-001</v>
      </c>
      <c r="F220" s="2">
        <v>76</v>
      </c>
      <c r="G220" s="2">
        <v>16720</v>
      </c>
      <c r="H220" s="2">
        <v>3536.43</v>
      </c>
      <c r="I220" s="2">
        <v>793.54</v>
      </c>
      <c r="J220" s="2">
        <v>2</v>
      </c>
      <c r="K220" s="2" t="str">
        <f>_xlfn.XLOOKUP(E220,[1]SKU_Master!A:A,[1]SKU_Master!C:C,"NOT FOUND")</f>
        <v>Bake &amp; Wrap</v>
      </c>
      <c r="L220" s="2">
        <f>_xlfn.XLOOKUP(Table2[[#This Row],[SKU_CODE_CLEAN]],[1]SKU_Master!A:A,[1]SKU_Master!E:E,"Not Found")</f>
        <v>220</v>
      </c>
      <c r="M220" s="2">
        <f>_xlfn.XLOOKUP(E220,[1]SKU_Master!A:A,[1]SKU_Master!F:F,"NOT FOUND")</f>
        <v>118</v>
      </c>
      <c r="N220" s="2" t="str">
        <f>IF(ISNUMBER(_xlfn.XMATCH(E220,[1]SKU_Master!A:A)),"MATCH","NOT FOUND")</f>
        <v>MATCH</v>
      </c>
      <c r="O220" s="2">
        <f>Table2[[#This Row],[GROSS_REVENUE]]-Table2[[#This Row],[DISCOUNT]]</f>
        <v>13183.57</v>
      </c>
      <c r="P220" s="3">
        <f>IFERROR((Table2[[#This Row],[NET_REVENUE]]-(Table2[[#This Row],[UNITS_SOLD]]*Table2[[#This Row],[UNIT_COGS]]))/Table2[[#This Row],[NET_REVENUE]],0)</f>
        <v>0.31975936715168957</v>
      </c>
      <c r="Q220" s="4">
        <f>IFERROR(Table2[[#This Row],[GROSS_REVENUE]]/Table2[[#This Row],[AD_SPEND]],0)</f>
        <v>21.070141391738289</v>
      </c>
      <c r="R220" s="2">
        <f>IFERROR((Table2[[#This Row],[NET_REVENUE]]-(Table2[[#This Row],[UNITS_SOLD]]*Table2[[#This Row],[UNIT_COGS]])-Table2[[#This Row],[AD_SPEND]]),0)</f>
        <v>3422.0299999999997</v>
      </c>
      <c r="S220" s="3">
        <f>IFERROR(Table2[[#This Row],[RETURNS_UNITS]]/Table2[[#This Row],[UNITS_SOLD]],0)</f>
        <v>2.6315789473684209E-2</v>
      </c>
      <c r="T220" s="2" t="str">
        <f>TRIM(CLEAN(Table2[[#This Row],[CHANNEL]]))</f>
        <v>Swiggy Instamart</v>
      </c>
      <c r="U220" s="1">
        <f t="shared" si="3"/>
        <v>45383</v>
      </c>
    </row>
    <row r="221" spans="1:21" x14ac:dyDescent="0.3">
      <c r="A221" s="1">
        <v>45597</v>
      </c>
      <c r="B221" s="2" t="s">
        <v>21</v>
      </c>
      <c r="C221" s="2" t="s">
        <v>28</v>
      </c>
      <c r="D221" s="2" t="s">
        <v>23</v>
      </c>
      <c r="E221" s="2" t="str">
        <f>TRIM(Table2[[#This Row],[SKU_CODE]])</f>
        <v>BEC-OTH-001</v>
      </c>
      <c r="F221" s="2">
        <v>59</v>
      </c>
      <c r="G221" s="2">
        <v>8791</v>
      </c>
      <c r="H221" s="2">
        <v>1847.45</v>
      </c>
      <c r="I221" s="2">
        <v>793.74</v>
      </c>
      <c r="J221" s="2">
        <v>2</v>
      </c>
      <c r="K221" s="2" t="str">
        <f>_xlfn.XLOOKUP(E221,[1]SKU_Master!A:A,[1]SKU_Master!C:C,"NOT FOUND")</f>
        <v>Others</v>
      </c>
      <c r="L221" s="2">
        <f>_xlfn.XLOOKUP(Table2[[#This Row],[SKU_CODE_CLEAN]],[1]SKU_Master!A:A,[1]SKU_Master!E:E,"Not Found")</f>
        <v>149</v>
      </c>
      <c r="M221" s="2">
        <f>_xlfn.XLOOKUP(E221,[1]SKU_Master!A:A,[1]SKU_Master!F:F,"NOT FOUND")</f>
        <v>72</v>
      </c>
      <c r="N221" s="2" t="str">
        <f>IF(ISNUMBER(_xlfn.XMATCH(E221,[1]SKU_Master!A:A)),"MATCH","NOT FOUND")</f>
        <v>MATCH</v>
      </c>
      <c r="O221" s="2">
        <f>Table2[[#This Row],[GROSS_REVENUE]]-Table2[[#This Row],[DISCOUNT]]</f>
        <v>6943.55</v>
      </c>
      <c r="P221" s="3">
        <f>IFERROR((Table2[[#This Row],[NET_REVENUE]]-(Table2[[#This Row],[UNITS_SOLD]]*Table2[[#This Row],[UNIT_COGS]]))/Table2[[#This Row],[NET_REVENUE]],0)</f>
        <v>0.38820920134513326</v>
      </c>
      <c r="Q221" s="4">
        <f>IFERROR(Table2[[#This Row],[GROSS_REVENUE]]/Table2[[#This Row],[AD_SPEND]],0)</f>
        <v>11.075415123340136</v>
      </c>
      <c r="R221" s="2">
        <f>IFERROR((Table2[[#This Row],[NET_REVENUE]]-(Table2[[#This Row],[UNITS_SOLD]]*Table2[[#This Row],[UNIT_COGS]])-Table2[[#This Row],[AD_SPEND]]),0)</f>
        <v>1901.8100000000002</v>
      </c>
      <c r="S221" s="3">
        <f>IFERROR(Table2[[#This Row],[RETURNS_UNITS]]/Table2[[#This Row],[UNITS_SOLD]],0)</f>
        <v>3.3898305084745763E-2</v>
      </c>
      <c r="T221" s="2" t="str">
        <f>TRIM(CLEAN(Table2[[#This Row],[CHANNEL]]))</f>
        <v>Flipkart</v>
      </c>
      <c r="U221" s="1">
        <f t="shared" si="3"/>
        <v>45597</v>
      </c>
    </row>
    <row r="222" spans="1:21" x14ac:dyDescent="0.3">
      <c r="A222" s="1">
        <v>45778</v>
      </c>
      <c r="B222" s="2" t="s">
        <v>33</v>
      </c>
      <c r="C222" s="2" t="s">
        <v>22</v>
      </c>
      <c r="D222" s="2" t="s">
        <v>45</v>
      </c>
      <c r="E222" s="2" t="str">
        <f>TRIM(Table2[[#This Row],[SKU_CODE]])</f>
        <v>BEC-TIS-001</v>
      </c>
      <c r="F222" s="2">
        <v>153</v>
      </c>
      <c r="G222" s="2">
        <v>14535</v>
      </c>
      <c r="H222" s="2">
        <v>3932.65</v>
      </c>
      <c r="I222" s="2">
        <v>795.14</v>
      </c>
      <c r="J222" s="2">
        <v>8</v>
      </c>
      <c r="K222" s="2" t="str">
        <f>_xlfn.XLOOKUP(E222,[1]SKU_Master!A:A,[1]SKU_Master!C:C,"NOT FOUND")</f>
        <v>Tissues</v>
      </c>
      <c r="L222" s="2">
        <f>_xlfn.XLOOKUP(Table2[[#This Row],[SKU_CODE_CLEAN]],[1]SKU_Master!A:A,[1]SKU_Master!E:E,"Not Found")</f>
        <v>95</v>
      </c>
      <c r="M222" s="2">
        <f>_xlfn.XLOOKUP(E222,[1]SKU_Master!A:A,[1]SKU_Master!F:F,"NOT FOUND")</f>
        <v>42</v>
      </c>
      <c r="N222" s="2" t="str">
        <f>IF(ISNUMBER(_xlfn.XMATCH(E222,[1]SKU_Master!A:A)),"MATCH","NOT FOUND")</f>
        <v>MATCH</v>
      </c>
      <c r="O222" s="2">
        <f>Table2[[#This Row],[GROSS_REVENUE]]-Table2[[#This Row],[DISCOUNT]]</f>
        <v>10602.35</v>
      </c>
      <c r="P222" s="3">
        <f>IFERROR((Table2[[#This Row],[NET_REVENUE]]-(Table2[[#This Row],[UNITS_SOLD]]*Table2[[#This Row],[UNIT_COGS]]))/Table2[[#This Row],[NET_REVENUE]],0)</f>
        <v>0.39390795436860698</v>
      </c>
      <c r="Q222" s="4">
        <f>IFERROR(Table2[[#This Row],[GROSS_REVENUE]]/Table2[[#This Row],[AD_SPEND]],0)</f>
        <v>18.279799783685892</v>
      </c>
      <c r="R222" s="2">
        <f>IFERROR((Table2[[#This Row],[NET_REVENUE]]-(Table2[[#This Row],[UNITS_SOLD]]*Table2[[#This Row],[UNIT_COGS]])-Table2[[#This Row],[AD_SPEND]]),0)</f>
        <v>3381.2100000000005</v>
      </c>
      <c r="S222" s="3">
        <f>IFERROR(Table2[[#This Row],[RETURNS_UNITS]]/Table2[[#This Row],[UNITS_SOLD]],0)</f>
        <v>5.2287581699346407E-2</v>
      </c>
      <c r="T222" s="2" t="str">
        <f>TRIM(CLEAN(Table2[[#This Row],[CHANNEL]]))</f>
        <v>Swiggy Instamart</v>
      </c>
      <c r="U222" s="1">
        <f t="shared" si="3"/>
        <v>45778</v>
      </c>
    </row>
    <row r="223" spans="1:21" x14ac:dyDescent="0.3">
      <c r="A223" s="1">
        <v>45413</v>
      </c>
      <c r="B223" s="2" t="s">
        <v>34</v>
      </c>
      <c r="C223" s="2" t="s">
        <v>28</v>
      </c>
      <c r="D223" s="2" t="s">
        <v>40</v>
      </c>
      <c r="E223" s="2" t="str">
        <f>TRIM(Table2[[#This Row],[SKU_CODE]])</f>
        <v>BEC-CLN-099</v>
      </c>
      <c r="F223" s="2">
        <v>21</v>
      </c>
      <c r="G223" s="2">
        <v>14679</v>
      </c>
      <c r="H223" s="2">
        <v>3804.09</v>
      </c>
      <c r="I223" s="2">
        <v>796.11</v>
      </c>
      <c r="J223" s="2">
        <v>0</v>
      </c>
      <c r="K223" s="2" t="str">
        <f>_xlfn.XLOOKUP(E223,[1]SKU_Master!A:A,[1]SKU_Master!C:C,"NOT FOUND")</f>
        <v>NOT FOUND</v>
      </c>
      <c r="L223" s="2" t="str">
        <f>_xlfn.XLOOKUP(Table2[[#This Row],[SKU_CODE_CLEAN]],[1]SKU_Master!A:A,[1]SKU_Master!E:E,"Not Found")</f>
        <v>Not Found</v>
      </c>
      <c r="M223" s="2" t="str">
        <f>_xlfn.XLOOKUP(E223,[1]SKU_Master!A:A,[1]SKU_Master!F:F,"NOT FOUND")</f>
        <v>NOT FOUND</v>
      </c>
      <c r="N223" s="2" t="str">
        <f>IF(ISNUMBER(_xlfn.XMATCH(E223,[1]SKU_Master!A:A)),"MATCH","NOT FOUND")</f>
        <v>NOT FOUND</v>
      </c>
      <c r="O223" s="2">
        <f>Table2[[#This Row],[GROSS_REVENUE]]-Table2[[#This Row],[DISCOUNT]]</f>
        <v>10874.91</v>
      </c>
      <c r="P223" s="3">
        <f>IFERROR((Table2[[#This Row],[NET_REVENUE]]-(Table2[[#This Row],[UNITS_SOLD]]*Table2[[#This Row],[UNIT_COGS]]))/Table2[[#This Row],[NET_REVENUE]],0)</f>
        <v>0</v>
      </c>
      <c r="Q223" s="4">
        <f>IFERROR(Table2[[#This Row],[GROSS_REVENUE]]/Table2[[#This Row],[AD_SPEND]],0)</f>
        <v>18.438406752835665</v>
      </c>
      <c r="R223" s="2">
        <f>IFERROR((Table2[[#This Row],[NET_REVENUE]]-(Table2[[#This Row],[UNITS_SOLD]]*Table2[[#This Row],[UNIT_COGS]])-Table2[[#This Row],[AD_SPEND]]),0)</f>
        <v>0</v>
      </c>
      <c r="S223" s="3">
        <f>IFERROR(Table2[[#This Row],[RETURNS_UNITS]]/Table2[[#This Row],[UNITS_SOLD]],0)</f>
        <v>0</v>
      </c>
      <c r="T223" s="2" t="str">
        <f>TRIM(CLEAN(Table2[[#This Row],[CHANNEL]]))</f>
        <v>Zepto</v>
      </c>
      <c r="U223" s="1">
        <f t="shared" si="3"/>
        <v>45413</v>
      </c>
    </row>
    <row r="224" spans="1:21" x14ac:dyDescent="0.3">
      <c r="A224" s="1">
        <v>45413</v>
      </c>
      <c r="B224" s="2" t="s">
        <v>34</v>
      </c>
      <c r="C224" s="2" t="s">
        <v>28</v>
      </c>
      <c r="D224" s="2" t="s">
        <v>35</v>
      </c>
      <c r="E224" s="2" t="str">
        <f>TRIM(Table2[[#This Row],[SKU_CODE]])</f>
        <v>BEC-CMB-001</v>
      </c>
      <c r="F224" s="2">
        <v>21</v>
      </c>
      <c r="G224" s="2">
        <v>14679</v>
      </c>
      <c r="H224" s="2">
        <v>3804.09</v>
      </c>
      <c r="I224" s="2">
        <v>796.11</v>
      </c>
      <c r="J224" s="2">
        <v>0</v>
      </c>
      <c r="K224" s="2" t="str">
        <f>_xlfn.XLOOKUP(E224,[1]SKU_Master!A:A,[1]SKU_Master!C:C,"NOT FOUND")</f>
        <v>Others</v>
      </c>
      <c r="L224" s="2">
        <f>_xlfn.XLOOKUP(Table2[[#This Row],[SKU_CODE_CLEAN]],[1]SKU_Master!A:A,[1]SKU_Master!E:E,"Not Found")</f>
        <v>699</v>
      </c>
      <c r="M224" s="2">
        <f>_xlfn.XLOOKUP(E224,[1]SKU_Master!A:A,[1]SKU_Master!F:F,"NOT FOUND")</f>
        <v>330</v>
      </c>
      <c r="N224" s="2" t="str">
        <f>IF(ISNUMBER(_xlfn.XMATCH(E224,[1]SKU_Master!A:A)),"MATCH","NOT FOUND")</f>
        <v>MATCH</v>
      </c>
      <c r="O224" s="2">
        <f>Table2[[#This Row],[GROSS_REVENUE]]-Table2[[#This Row],[DISCOUNT]]</f>
        <v>10874.91</v>
      </c>
      <c r="P224" s="3">
        <f>IFERROR((Table2[[#This Row],[NET_REVENUE]]-(Table2[[#This Row],[UNITS_SOLD]]*Table2[[#This Row],[UNIT_COGS]]))/Table2[[#This Row],[NET_REVENUE]],0)</f>
        <v>0.36275334692425037</v>
      </c>
      <c r="Q224" s="4">
        <f>IFERROR(Table2[[#This Row],[GROSS_REVENUE]]/Table2[[#This Row],[AD_SPEND]],0)</f>
        <v>18.438406752835665</v>
      </c>
      <c r="R224" s="2">
        <f>IFERROR((Table2[[#This Row],[NET_REVENUE]]-(Table2[[#This Row],[UNITS_SOLD]]*Table2[[#This Row],[UNIT_COGS]])-Table2[[#This Row],[AD_SPEND]]),0)</f>
        <v>3148.7999999999997</v>
      </c>
      <c r="S224" s="3">
        <f>IFERROR(Table2[[#This Row],[RETURNS_UNITS]]/Table2[[#This Row],[UNITS_SOLD]],0)</f>
        <v>0</v>
      </c>
      <c r="T224" s="2" t="str">
        <f>TRIM(CLEAN(Table2[[#This Row],[CHANNEL]]))</f>
        <v>Zepto</v>
      </c>
      <c r="U224" s="1">
        <f t="shared" si="3"/>
        <v>45413</v>
      </c>
    </row>
    <row r="225" spans="1:21" x14ac:dyDescent="0.3">
      <c r="A225" s="1">
        <v>45444</v>
      </c>
      <c r="B225" s="2" t="s">
        <v>37</v>
      </c>
      <c r="C225" s="2" t="s">
        <v>28</v>
      </c>
      <c r="D225" s="2" t="s">
        <v>45</v>
      </c>
      <c r="E225" s="2" t="str">
        <f>TRIM(Table2[[#This Row],[SKU_CODE]])</f>
        <v>BEC-TIS-001</v>
      </c>
      <c r="F225" s="2">
        <v>216</v>
      </c>
      <c r="G225" s="2">
        <v>20520</v>
      </c>
      <c r="H225" s="2">
        <v>5508.17</v>
      </c>
      <c r="I225" s="2">
        <v>798.34</v>
      </c>
      <c r="J225" s="2">
        <v>4</v>
      </c>
      <c r="K225" s="2" t="str">
        <f>_xlfn.XLOOKUP(E225,[1]SKU_Master!A:A,[1]SKU_Master!C:C,"NOT FOUND")</f>
        <v>Tissues</v>
      </c>
      <c r="L225" s="2">
        <f>_xlfn.XLOOKUP(Table2[[#This Row],[SKU_CODE_CLEAN]],[1]SKU_Master!A:A,[1]SKU_Master!E:E,"Not Found")</f>
        <v>95</v>
      </c>
      <c r="M225" s="2">
        <f>_xlfn.XLOOKUP(E225,[1]SKU_Master!A:A,[1]SKU_Master!F:F,"NOT FOUND")</f>
        <v>42</v>
      </c>
      <c r="N225" s="2" t="str">
        <f>IF(ISNUMBER(_xlfn.XMATCH(E225,[1]SKU_Master!A:A)),"MATCH","NOT FOUND")</f>
        <v>MATCH</v>
      </c>
      <c r="O225" s="2">
        <f>Table2[[#This Row],[GROSS_REVENUE]]-Table2[[#This Row],[DISCOUNT]]</f>
        <v>15011.83</v>
      </c>
      <c r="P225" s="3">
        <f>IFERROR((Table2[[#This Row],[NET_REVENUE]]-(Table2[[#This Row],[UNITS_SOLD]]*Table2[[#This Row],[UNIT_COGS]]))/Table2[[#This Row],[NET_REVENUE]],0)</f>
        <v>0.39567660971380569</v>
      </c>
      <c r="Q225" s="4">
        <f>IFERROR(Table2[[#This Row],[GROSS_REVENUE]]/Table2[[#This Row],[AD_SPEND]],0)</f>
        <v>25.703334418919255</v>
      </c>
      <c r="R225" s="2">
        <f>IFERROR((Table2[[#This Row],[NET_REVENUE]]-(Table2[[#This Row],[UNITS_SOLD]]*Table2[[#This Row],[UNIT_COGS]])-Table2[[#This Row],[AD_SPEND]]),0)</f>
        <v>5141.49</v>
      </c>
      <c r="S225" s="3">
        <f>IFERROR(Table2[[#This Row],[RETURNS_UNITS]]/Table2[[#This Row],[UNITS_SOLD]],0)</f>
        <v>1.8518518518518517E-2</v>
      </c>
      <c r="T225" s="2" t="str">
        <f>TRIM(CLEAN(Table2[[#This Row],[CHANNEL]]))</f>
        <v>Blinkit</v>
      </c>
      <c r="U225" s="1">
        <f t="shared" si="3"/>
        <v>45444</v>
      </c>
    </row>
    <row r="226" spans="1:21" x14ac:dyDescent="0.3">
      <c r="A226" s="1">
        <v>45748</v>
      </c>
      <c r="B226" s="2" t="s">
        <v>24</v>
      </c>
      <c r="C226" s="2" t="s">
        <v>28</v>
      </c>
      <c r="D226" s="2" t="s">
        <v>31</v>
      </c>
      <c r="E226" s="2" t="str">
        <f>TRIM(Table2[[#This Row],[SKU_CODE]])</f>
        <v>BEC-GB-002</v>
      </c>
      <c r="F226" s="2">
        <v>101</v>
      </c>
      <c r="G226" s="2">
        <v>18079</v>
      </c>
      <c r="H226" s="2">
        <v>2291.88</v>
      </c>
      <c r="I226" s="2">
        <v>799.5</v>
      </c>
      <c r="J226" s="2">
        <v>16</v>
      </c>
      <c r="K226" s="2" t="str">
        <f>_xlfn.XLOOKUP(E226,[1]SKU_Master!A:A,[1]SKU_Master!C:C,"NOT FOUND")</f>
        <v>Garbage Bags</v>
      </c>
      <c r="L226" s="2">
        <f>_xlfn.XLOOKUP(Table2[[#This Row],[SKU_CODE_CLEAN]],[1]SKU_Master!A:A,[1]SKU_Master!E:E,"Not Found")</f>
        <v>179</v>
      </c>
      <c r="M226" s="2">
        <f>_xlfn.XLOOKUP(E226,[1]SKU_Master!A:A,[1]SKU_Master!F:F,"NOT FOUND")</f>
        <v>86</v>
      </c>
      <c r="N226" s="2" t="str">
        <f>IF(ISNUMBER(_xlfn.XMATCH(E226,[1]SKU_Master!A:A)),"MATCH","NOT FOUND")</f>
        <v>MATCH</v>
      </c>
      <c r="O226" s="2">
        <f>Table2[[#This Row],[GROSS_REVENUE]]-Table2[[#This Row],[DISCOUNT]]</f>
        <v>15787.119999999999</v>
      </c>
      <c r="P226" s="3">
        <f>IFERROR((Table2[[#This Row],[NET_REVENUE]]-(Table2[[#This Row],[UNITS_SOLD]]*Table2[[#This Row],[UNIT_COGS]]))/Table2[[#This Row],[NET_REVENUE]],0)</f>
        <v>0.4498046508799578</v>
      </c>
      <c r="Q226" s="4">
        <f>IFERROR(Table2[[#This Row],[GROSS_REVENUE]]/Table2[[#This Row],[AD_SPEND]],0)</f>
        <v>22.612883051907442</v>
      </c>
      <c r="R226" s="2">
        <f>IFERROR((Table2[[#This Row],[NET_REVENUE]]-(Table2[[#This Row],[UNITS_SOLD]]*Table2[[#This Row],[UNIT_COGS]])-Table2[[#This Row],[AD_SPEND]]),0)</f>
        <v>6301.619999999999</v>
      </c>
      <c r="S226" s="3">
        <f>IFERROR(Table2[[#This Row],[RETURNS_UNITS]]/Table2[[#This Row],[UNITS_SOLD]],0)</f>
        <v>0.15841584158415842</v>
      </c>
      <c r="T226" s="2" t="str">
        <f>TRIM(CLEAN(Table2[[#This Row],[CHANNEL]]))</f>
        <v>D2C</v>
      </c>
      <c r="U226" s="1">
        <f t="shared" si="3"/>
        <v>45748</v>
      </c>
    </row>
    <row r="227" spans="1:21" x14ac:dyDescent="0.3">
      <c r="A227" s="1">
        <v>45352</v>
      </c>
      <c r="B227" s="2" t="s">
        <v>33</v>
      </c>
      <c r="C227" s="2" t="s">
        <v>22</v>
      </c>
      <c r="D227" s="2" t="s">
        <v>35</v>
      </c>
      <c r="E227" s="2" t="str">
        <f>TRIM(Table2[[#This Row],[SKU_CODE]])</f>
        <v>BEC-CMB-001</v>
      </c>
      <c r="F227" s="2">
        <v>21</v>
      </c>
      <c r="G227" s="2">
        <v>14679</v>
      </c>
      <c r="H227" s="2">
        <v>1261.1400000000001</v>
      </c>
      <c r="I227" s="2">
        <v>801.18</v>
      </c>
      <c r="J227" s="2">
        <v>1</v>
      </c>
      <c r="K227" s="2" t="str">
        <f>_xlfn.XLOOKUP(E227,[1]SKU_Master!A:A,[1]SKU_Master!C:C,"NOT FOUND")</f>
        <v>Others</v>
      </c>
      <c r="L227" s="2">
        <f>_xlfn.XLOOKUP(Table2[[#This Row],[SKU_CODE_CLEAN]],[1]SKU_Master!A:A,[1]SKU_Master!E:E,"Not Found")</f>
        <v>699</v>
      </c>
      <c r="M227" s="2">
        <f>_xlfn.XLOOKUP(E227,[1]SKU_Master!A:A,[1]SKU_Master!F:F,"NOT FOUND")</f>
        <v>330</v>
      </c>
      <c r="N227" s="2" t="str">
        <f>IF(ISNUMBER(_xlfn.XMATCH(E227,[1]SKU_Master!A:A)),"MATCH","NOT FOUND")</f>
        <v>MATCH</v>
      </c>
      <c r="O227" s="2">
        <f>Table2[[#This Row],[GROSS_REVENUE]]-Table2[[#This Row],[DISCOUNT]]</f>
        <v>13417.86</v>
      </c>
      <c r="P227" s="3">
        <f>IFERROR((Table2[[#This Row],[NET_REVENUE]]-(Table2[[#This Row],[UNITS_SOLD]]*Table2[[#This Row],[UNIT_COGS]]))/Table2[[#This Row],[NET_REVENUE]],0)</f>
        <v>0.48352419834459448</v>
      </c>
      <c r="Q227" s="4">
        <f>IFERROR(Table2[[#This Row],[GROSS_REVENUE]]/Table2[[#This Row],[AD_SPEND]],0)</f>
        <v>18.321725454953945</v>
      </c>
      <c r="R227" s="2">
        <f>IFERROR((Table2[[#This Row],[NET_REVENUE]]-(Table2[[#This Row],[UNITS_SOLD]]*Table2[[#This Row],[UNIT_COGS]])-Table2[[#This Row],[AD_SPEND]]),0)</f>
        <v>5686.68</v>
      </c>
      <c r="S227" s="3">
        <f>IFERROR(Table2[[#This Row],[RETURNS_UNITS]]/Table2[[#This Row],[UNITS_SOLD]],0)</f>
        <v>4.7619047619047616E-2</v>
      </c>
      <c r="T227" s="2" t="str">
        <f>TRIM(CLEAN(Table2[[#This Row],[CHANNEL]]))</f>
        <v>Swiggy Instamart</v>
      </c>
      <c r="U227" s="1">
        <f t="shared" si="3"/>
        <v>45352</v>
      </c>
    </row>
    <row r="228" spans="1:21" x14ac:dyDescent="0.3">
      <c r="A228" s="1">
        <v>45292</v>
      </c>
      <c r="B228" s="2" t="s">
        <v>27</v>
      </c>
      <c r="C228" s="2" t="s">
        <v>22</v>
      </c>
      <c r="D228" s="2" t="s">
        <v>23</v>
      </c>
      <c r="E228" s="2" t="str">
        <f>TRIM(Table2[[#This Row],[SKU_CODE]])</f>
        <v>BEC-OTH-001</v>
      </c>
      <c r="F228" s="2">
        <v>114</v>
      </c>
      <c r="G228" s="2">
        <v>16986</v>
      </c>
      <c r="H228" s="2">
        <v>4309.3500000000004</v>
      </c>
      <c r="I228" s="2">
        <v>802.06</v>
      </c>
      <c r="J228" s="2">
        <v>4</v>
      </c>
      <c r="K228" s="2" t="str">
        <f>_xlfn.XLOOKUP(E228,[1]SKU_Master!A:A,[1]SKU_Master!C:C,"NOT FOUND")</f>
        <v>Others</v>
      </c>
      <c r="L228" s="2">
        <f>_xlfn.XLOOKUP(Table2[[#This Row],[SKU_CODE_CLEAN]],[1]SKU_Master!A:A,[1]SKU_Master!E:E,"Not Found")</f>
        <v>149</v>
      </c>
      <c r="M228" s="2">
        <f>_xlfn.XLOOKUP(E228,[1]SKU_Master!A:A,[1]SKU_Master!F:F,"NOT FOUND")</f>
        <v>72</v>
      </c>
      <c r="N228" s="2" t="str">
        <f>IF(ISNUMBER(_xlfn.XMATCH(E228,[1]SKU_Master!A:A)),"MATCH","NOT FOUND")</f>
        <v>MATCH</v>
      </c>
      <c r="O228" s="2">
        <f>Table2[[#This Row],[GROSS_REVENUE]]-Table2[[#This Row],[DISCOUNT]]</f>
        <v>12676.65</v>
      </c>
      <c r="P228" s="3">
        <f>IFERROR((Table2[[#This Row],[NET_REVENUE]]-(Table2[[#This Row],[UNITS_SOLD]]*Table2[[#This Row],[UNIT_COGS]]))/Table2[[#This Row],[NET_REVENUE]],0)</f>
        <v>0.3525103240998213</v>
      </c>
      <c r="Q228" s="4">
        <f>IFERROR(Table2[[#This Row],[GROSS_REVENUE]]/Table2[[#This Row],[AD_SPEND]],0)</f>
        <v>21.177966735655687</v>
      </c>
      <c r="R228" s="2">
        <f>IFERROR((Table2[[#This Row],[NET_REVENUE]]-(Table2[[#This Row],[UNITS_SOLD]]*Table2[[#This Row],[UNIT_COGS]])-Table2[[#This Row],[AD_SPEND]]),0)</f>
        <v>3666.5899999999997</v>
      </c>
      <c r="S228" s="3">
        <f>IFERROR(Table2[[#This Row],[RETURNS_UNITS]]/Table2[[#This Row],[UNITS_SOLD]],0)</f>
        <v>3.5087719298245612E-2</v>
      </c>
      <c r="T228" s="2" t="str">
        <f>TRIM(CLEAN(Table2[[#This Row],[CHANNEL]]))</f>
        <v>Zepto</v>
      </c>
      <c r="U228" s="1">
        <f t="shared" si="3"/>
        <v>45292</v>
      </c>
    </row>
    <row r="229" spans="1:21" x14ac:dyDescent="0.3">
      <c r="A229" s="1">
        <v>45566</v>
      </c>
      <c r="B229" s="2" t="s">
        <v>24</v>
      </c>
      <c r="C229" s="2" t="s">
        <v>28</v>
      </c>
      <c r="D229" s="2" t="s">
        <v>42</v>
      </c>
      <c r="E229" s="2" t="str">
        <f>TRIM(Table2[[#This Row],[SKU_CODE]])</f>
        <v>BEC-BW-002</v>
      </c>
      <c r="F229" s="2">
        <v>44</v>
      </c>
      <c r="G229" s="2">
        <v>7700</v>
      </c>
      <c r="H229" s="2">
        <v>344.74</v>
      </c>
      <c r="I229" s="2">
        <v>804.88</v>
      </c>
      <c r="J229" s="2">
        <v>6</v>
      </c>
      <c r="K229" s="2" t="str">
        <f>_xlfn.XLOOKUP(E229,[1]SKU_Master!A:A,[1]SKU_Master!C:C,"NOT FOUND")</f>
        <v>Bake &amp; Wrap</v>
      </c>
      <c r="L229" s="2">
        <f>_xlfn.XLOOKUP(Table2[[#This Row],[SKU_CODE_CLEAN]],[1]SKU_Master!A:A,[1]SKU_Master!E:E,"Not Found")</f>
        <v>175</v>
      </c>
      <c r="M229" s="2">
        <f>_xlfn.XLOOKUP(E229,[1]SKU_Master!A:A,[1]SKU_Master!F:F,"NOT FOUND")</f>
        <v>92</v>
      </c>
      <c r="N229" s="2" t="str">
        <f>IF(ISNUMBER(_xlfn.XMATCH(E229,[1]SKU_Master!A:A)),"MATCH","NOT FOUND")</f>
        <v>MATCH</v>
      </c>
      <c r="O229" s="2">
        <f>Table2[[#This Row],[GROSS_REVENUE]]-Table2[[#This Row],[DISCOUNT]]</f>
        <v>7355.26</v>
      </c>
      <c r="P229" s="3">
        <f>IFERROR((Table2[[#This Row],[NET_REVENUE]]-(Table2[[#This Row],[UNITS_SOLD]]*Table2[[#This Row],[UNIT_COGS]]))/Table2[[#This Row],[NET_REVENUE]],0)</f>
        <v>0.44964555977626897</v>
      </c>
      <c r="Q229" s="4">
        <f>IFERROR(Table2[[#This Row],[GROSS_REVENUE]]/Table2[[#This Row],[AD_SPEND]],0)</f>
        <v>9.5666434748036977</v>
      </c>
      <c r="R229" s="2">
        <f>IFERROR((Table2[[#This Row],[NET_REVENUE]]-(Table2[[#This Row],[UNITS_SOLD]]*Table2[[#This Row],[UNIT_COGS]])-Table2[[#This Row],[AD_SPEND]]),0)</f>
        <v>2502.38</v>
      </c>
      <c r="S229" s="3">
        <f>IFERROR(Table2[[#This Row],[RETURNS_UNITS]]/Table2[[#This Row],[UNITS_SOLD]],0)</f>
        <v>0.13636363636363635</v>
      </c>
      <c r="T229" s="2" t="str">
        <f>TRIM(CLEAN(Table2[[#This Row],[CHANNEL]]))</f>
        <v>D2C</v>
      </c>
      <c r="U229" s="1">
        <f t="shared" si="3"/>
        <v>45566</v>
      </c>
    </row>
    <row r="230" spans="1:21" x14ac:dyDescent="0.3">
      <c r="A230" s="1">
        <v>45809</v>
      </c>
      <c r="B230" s="2" t="s">
        <v>21</v>
      </c>
      <c r="C230" s="2" t="s">
        <v>28</v>
      </c>
      <c r="D230" s="2" t="s">
        <v>23</v>
      </c>
      <c r="E230" s="2" t="str">
        <f>TRIM(Table2[[#This Row],[SKU_CODE]])</f>
        <v>BEC-OTH-001</v>
      </c>
      <c r="F230" s="2">
        <v>55</v>
      </c>
      <c r="G230" s="2">
        <v>8195</v>
      </c>
      <c r="H230" s="2">
        <v>2109.84</v>
      </c>
      <c r="I230" s="2">
        <v>804.88</v>
      </c>
      <c r="J230" s="2">
        <v>1</v>
      </c>
      <c r="K230" s="2" t="str">
        <f>_xlfn.XLOOKUP(E230,[1]SKU_Master!A:A,[1]SKU_Master!C:C,"NOT FOUND")</f>
        <v>Others</v>
      </c>
      <c r="L230" s="2">
        <f>_xlfn.XLOOKUP(Table2[[#This Row],[SKU_CODE_CLEAN]],[1]SKU_Master!A:A,[1]SKU_Master!E:E,"Not Found")</f>
        <v>149</v>
      </c>
      <c r="M230" s="2">
        <f>_xlfn.XLOOKUP(E230,[1]SKU_Master!A:A,[1]SKU_Master!F:F,"NOT FOUND")</f>
        <v>72</v>
      </c>
      <c r="N230" s="2" t="str">
        <f>IF(ISNUMBER(_xlfn.XMATCH(E230,[1]SKU_Master!A:A)),"MATCH","NOT FOUND")</f>
        <v>MATCH</v>
      </c>
      <c r="O230" s="2">
        <f>Table2[[#This Row],[GROSS_REVENUE]]-Table2[[#This Row],[DISCOUNT]]</f>
        <v>6085.16</v>
      </c>
      <c r="P230" s="3">
        <f>IFERROR((Table2[[#This Row],[NET_REVENUE]]-(Table2[[#This Row],[UNITS_SOLD]]*Table2[[#This Row],[UNIT_COGS]]))/Table2[[#This Row],[NET_REVENUE]],0)</f>
        <v>0.34923650323081068</v>
      </c>
      <c r="Q230" s="4">
        <f>IFERROR(Table2[[#This Row],[GROSS_REVENUE]]/Table2[[#This Row],[AD_SPEND]],0)</f>
        <v>10.181641983898221</v>
      </c>
      <c r="R230" s="2">
        <f>IFERROR((Table2[[#This Row],[NET_REVENUE]]-(Table2[[#This Row],[UNITS_SOLD]]*Table2[[#This Row],[UNIT_COGS]])-Table2[[#This Row],[AD_SPEND]]),0)</f>
        <v>1320.2799999999997</v>
      </c>
      <c r="S230" s="3">
        <f>IFERROR(Table2[[#This Row],[RETURNS_UNITS]]/Table2[[#This Row],[UNITS_SOLD]],0)</f>
        <v>1.8181818181818181E-2</v>
      </c>
      <c r="T230" s="2" t="str">
        <f>TRIM(CLEAN(Table2[[#This Row],[CHANNEL]]))</f>
        <v>Flipkart</v>
      </c>
      <c r="U230" s="1">
        <f t="shared" si="3"/>
        <v>45809</v>
      </c>
    </row>
    <row r="231" spans="1:21" x14ac:dyDescent="0.3">
      <c r="A231" s="1">
        <v>45383</v>
      </c>
      <c r="B231" s="2" t="s">
        <v>24</v>
      </c>
      <c r="C231" s="2" t="s">
        <v>28</v>
      </c>
      <c r="D231" s="2" t="s">
        <v>32</v>
      </c>
      <c r="E231" s="2" t="str">
        <f>TRIM(Table2[[#This Row],[SKU_CODE]])</f>
        <v>BEC-BW-001</v>
      </c>
      <c r="F231" s="2">
        <v>69</v>
      </c>
      <c r="G231" s="2">
        <v>15180</v>
      </c>
      <c r="H231" s="2">
        <v>1773.78</v>
      </c>
      <c r="I231" s="2">
        <v>806.45</v>
      </c>
      <c r="J231" s="2">
        <v>10</v>
      </c>
      <c r="K231" s="2" t="str">
        <f>_xlfn.XLOOKUP(E231,[1]SKU_Master!A:A,[1]SKU_Master!C:C,"NOT FOUND")</f>
        <v>Bake &amp; Wrap</v>
      </c>
      <c r="L231" s="2">
        <f>_xlfn.XLOOKUP(Table2[[#This Row],[SKU_CODE_CLEAN]],[1]SKU_Master!A:A,[1]SKU_Master!E:E,"Not Found")</f>
        <v>220</v>
      </c>
      <c r="M231" s="2">
        <f>_xlfn.XLOOKUP(E231,[1]SKU_Master!A:A,[1]SKU_Master!F:F,"NOT FOUND")</f>
        <v>118</v>
      </c>
      <c r="N231" s="2" t="str">
        <f>IF(ISNUMBER(_xlfn.XMATCH(E231,[1]SKU_Master!A:A)),"MATCH","NOT FOUND")</f>
        <v>MATCH</v>
      </c>
      <c r="O231" s="2">
        <f>Table2[[#This Row],[GROSS_REVENUE]]-Table2[[#This Row],[DISCOUNT]]</f>
        <v>13406.22</v>
      </c>
      <c r="P231" s="3">
        <f>IFERROR((Table2[[#This Row],[NET_REVENUE]]-(Table2[[#This Row],[UNITS_SOLD]]*Table2[[#This Row],[UNIT_COGS]]))/Table2[[#This Row],[NET_REVENUE]],0)</f>
        <v>0.39266996961112077</v>
      </c>
      <c r="Q231" s="4">
        <f>IFERROR(Table2[[#This Row],[GROSS_REVENUE]]/Table2[[#This Row],[AD_SPEND]],0)</f>
        <v>18.823237646475292</v>
      </c>
      <c r="R231" s="2">
        <f>IFERROR((Table2[[#This Row],[NET_REVENUE]]-(Table2[[#This Row],[UNITS_SOLD]]*Table2[[#This Row],[UNIT_COGS]])-Table2[[#This Row],[AD_SPEND]]),0)</f>
        <v>4457.7699999999995</v>
      </c>
      <c r="S231" s="3">
        <f>IFERROR(Table2[[#This Row],[RETURNS_UNITS]]/Table2[[#This Row],[UNITS_SOLD]],0)</f>
        <v>0.14492753623188406</v>
      </c>
      <c r="T231" s="2" t="str">
        <f>TRIM(CLEAN(Table2[[#This Row],[CHANNEL]]))</f>
        <v>D2C</v>
      </c>
      <c r="U231" s="1">
        <f t="shared" si="3"/>
        <v>45383</v>
      </c>
    </row>
    <row r="232" spans="1:21" x14ac:dyDescent="0.3">
      <c r="A232" s="1">
        <v>45809</v>
      </c>
      <c r="B232" s="2" t="s">
        <v>33</v>
      </c>
      <c r="C232" s="2" t="s">
        <v>28</v>
      </c>
      <c r="D232" s="2" t="s">
        <v>49</v>
      </c>
      <c r="E232" s="2" t="str">
        <f>TRIM(Table2[[#This Row],[SKU_CODE]])</f>
        <v>BEC-OTH-001</v>
      </c>
      <c r="F232" s="2">
        <v>56</v>
      </c>
      <c r="G232" s="2">
        <v>8344</v>
      </c>
      <c r="H232" s="2">
        <v>1991.16</v>
      </c>
      <c r="I232" s="2">
        <v>807.4</v>
      </c>
      <c r="J232" s="2">
        <v>3</v>
      </c>
      <c r="K232" s="2" t="str">
        <f>_xlfn.XLOOKUP(E232,[1]SKU_Master!A:A,[1]SKU_Master!C:C,"NOT FOUND")</f>
        <v>Others</v>
      </c>
      <c r="L232" s="2">
        <f>_xlfn.XLOOKUP(Table2[[#This Row],[SKU_CODE_CLEAN]],[1]SKU_Master!A:A,[1]SKU_Master!E:E,"Not Found")</f>
        <v>149</v>
      </c>
      <c r="M232" s="2">
        <f>_xlfn.XLOOKUP(E232,[1]SKU_Master!A:A,[1]SKU_Master!F:F,"NOT FOUND")</f>
        <v>72</v>
      </c>
      <c r="N232" s="2" t="str">
        <f>IF(ISNUMBER(_xlfn.XMATCH(E232,[1]SKU_Master!A:A)),"MATCH","NOT FOUND")</f>
        <v>MATCH</v>
      </c>
      <c r="O232" s="2">
        <f>Table2[[#This Row],[GROSS_REVENUE]]-Table2[[#This Row],[DISCOUNT]]</f>
        <v>6352.84</v>
      </c>
      <c r="P232" s="3">
        <f>IFERROR((Table2[[#This Row],[NET_REVENUE]]-(Table2[[#This Row],[UNITS_SOLD]]*Table2[[#This Row],[UNIT_COGS]]))/Table2[[#This Row],[NET_REVENUE]],0)</f>
        <v>0.36532322551803603</v>
      </c>
      <c r="Q232" s="4">
        <f>IFERROR(Table2[[#This Row],[GROSS_REVENUE]]/Table2[[#This Row],[AD_SPEND]],0)</f>
        <v>10.334406737676492</v>
      </c>
      <c r="R232" s="2">
        <f>IFERROR((Table2[[#This Row],[NET_REVENUE]]-(Table2[[#This Row],[UNITS_SOLD]]*Table2[[#This Row],[UNIT_COGS]])-Table2[[#This Row],[AD_SPEND]]),0)</f>
        <v>1513.44</v>
      </c>
      <c r="S232" s="3">
        <f>IFERROR(Table2[[#This Row],[RETURNS_UNITS]]/Table2[[#This Row],[UNITS_SOLD]],0)</f>
        <v>5.3571428571428568E-2</v>
      </c>
      <c r="T232" s="2" t="str">
        <f>TRIM(CLEAN(Table2[[#This Row],[CHANNEL]]))</f>
        <v>Swiggy Instamart</v>
      </c>
      <c r="U232" s="1">
        <f t="shared" si="3"/>
        <v>45809</v>
      </c>
    </row>
    <row r="233" spans="1:21" x14ac:dyDescent="0.3">
      <c r="A233" s="1">
        <v>45658</v>
      </c>
      <c r="B233" s="2" t="s">
        <v>21</v>
      </c>
      <c r="C233" s="2" t="s">
        <v>28</v>
      </c>
      <c r="D233" s="2" t="s">
        <v>42</v>
      </c>
      <c r="E233" s="2" t="str">
        <f>TRIM(Table2[[#This Row],[SKU_CODE]])</f>
        <v>BEC-BW-002</v>
      </c>
      <c r="F233" s="2">
        <v>65</v>
      </c>
      <c r="G233" s="2">
        <v>11375</v>
      </c>
      <c r="H233" s="2">
        <v>1445.38</v>
      </c>
      <c r="I233" s="2">
        <v>807.42</v>
      </c>
      <c r="J233" s="2">
        <v>2</v>
      </c>
      <c r="K233" s="2" t="str">
        <f>_xlfn.XLOOKUP(E233,[1]SKU_Master!A:A,[1]SKU_Master!C:C,"NOT FOUND")</f>
        <v>Bake &amp; Wrap</v>
      </c>
      <c r="L233" s="2">
        <f>_xlfn.XLOOKUP(Table2[[#This Row],[SKU_CODE_CLEAN]],[1]SKU_Master!A:A,[1]SKU_Master!E:E,"Not Found")</f>
        <v>175</v>
      </c>
      <c r="M233" s="2">
        <f>_xlfn.XLOOKUP(E233,[1]SKU_Master!A:A,[1]SKU_Master!F:F,"NOT FOUND")</f>
        <v>92</v>
      </c>
      <c r="N233" s="2" t="str">
        <f>IF(ISNUMBER(_xlfn.XMATCH(E233,[1]SKU_Master!A:A)),"MATCH","NOT FOUND")</f>
        <v>MATCH</v>
      </c>
      <c r="O233" s="2">
        <f>Table2[[#This Row],[GROSS_REVENUE]]-Table2[[#This Row],[DISCOUNT]]</f>
        <v>9929.619999999999</v>
      </c>
      <c r="P233" s="3">
        <f>IFERROR((Table2[[#This Row],[NET_REVENUE]]-(Table2[[#This Row],[UNITS_SOLD]]*Table2[[#This Row],[UNIT_COGS]]))/Table2[[#This Row],[NET_REVENUE]],0)</f>
        <v>0.39776144505026367</v>
      </c>
      <c r="Q233" s="4">
        <f>IFERROR(Table2[[#This Row],[GROSS_REVENUE]]/Table2[[#This Row],[AD_SPEND]],0)</f>
        <v>14.0880830298977</v>
      </c>
      <c r="R233" s="2">
        <f>IFERROR((Table2[[#This Row],[NET_REVENUE]]-(Table2[[#This Row],[UNITS_SOLD]]*Table2[[#This Row],[UNIT_COGS]])-Table2[[#This Row],[AD_SPEND]]),0)</f>
        <v>3142.1999999999989</v>
      </c>
      <c r="S233" s="3">
        <f>IFERROR(Table2[[#This Row],[RETURNS_UNITS]]/Table2[[#This Row],[UNITS_SOLD]],0)</f>
        <v>3.0769230769230771E-2</v>
      </c>
      <c r="T233" s="2" t="str">
        <f>TRIM(CLEAN(Table2[[#This Row],[CHANNEL]]))</f>
        <v>Flipkart</v>
      </c>
      <c r="U233" s="1">
        <f t="shared" si="3"/>
        <v>45658</v>
      </c>
    </row>
    <row r="234" spans="1:21" x14ac:dyDescent="0.3">
      <c r="A234" s="1">
        <v>45627</v>
      </c>
      <c r="B234" s="2" t="s">
        <v>27</v>
      </c>
      <c r="C234" s="2" t="s">
        <v>22</v>
      </c>
      <c r="D234" s="2" t="s">
        <v>23</v>
      </c>
      <c r="E234" s="2" t="str">
        <f>TRIM(Table2[[#This Row],[SKU_CODE]])</f>
        <v>BEC-OTH-001</v>
      </c>
      <c r="F234" s="2">
        <v>68</v>
      </c>
      <c r="G234" s="2">
        <v>10132</v>
      </c>
      <c r="H234" s="2">
        <v>2322.6999999999998</v>
      </c>
      <c r="I234" s="2">
        <v>808.94</v>
      </c>
      <c r="J234" s="2">
        <v>1</v>
      </c>
      <c r="K234" s="2" t="str">
        <f>_xlfn.XLOOKUP(E234,[1]SKU_Master!A:A,[1]SKU_Master!C:C,"NOT FOUND")</f>
        <v>Others</v>
      </c>
      <c r="L234" s="2">
        <f>_xlfn.XLOOKUP(Table2[[#This Row],[SKU_CODE_CLEAN]],[1]SKU_Master!A:A,[1]SKU_Master!E:E,"Not Found")</f>
        <v>149</v>
      </c>
      <c r="M234" s="2">
        <f>_xlfn.XLOOKUP(E234,[1]SKU_Master!A:A,[1]SKU_Master!F:F,"NOT FOUND")</f>
        <v>72</v>
      </c>
      <c r="N234" s="2" t="str">
        <f>IF(ISNUMBER(_xlfn.XMATCH(E234,[1]SKU_Master!A:A)),"MATCH","NOT FOUND")</f>
        <v>MATCH</v>
      </c>
      <c r="O234" s="2">
        <f>Table2[[#This Row],[GROSS_REVENUE]]-Table2[[#This Row],[DISCOUNT]]</f>
        <v>7809.3</v>
      </c>
      <c r="P234" s="3">
        <f>IFERROR((Table2[[#This Row],[NET_REVENUE]]-(Table2[[#This Row],[UNITS_SOLD]]*Table2[[#This Row],[UNIT_COGS]]))/Table2[[#This Row],[NET_REVENUE]],0)</f>
        <v>0.37305520341131732</v>
      </c>
      <c r="Q234" s="4">
        <f>IFERROR(Table2[[#This Row],[GROSS_REVENUE]]/Table2[[#This Row],[AD_SPEND]],0)</f>
        <v>12.525032758919078</v>
      </c>
      <c r="R234" s="2">
        <f>IFERROR((Table2[[#This Row],[NET_REVENUE]]-(Table2[[#This Row],[UNITS_SOLD]]*Table2[[#This Row],[UNIT_COGS]])-Table2[[#This Row],[AD_SPEND]]),0)</f>
        <v>2104.36</v>
      </c>
      <c r="S234" s="3">
        <f>IFERROR(Table2[[#This Row],[RETURNS_UNITS]]/Table2[[#This Row],[UNITS_SOLD]],0)</f>
        <v>1.4705882352941176E-2</v>
      </c>
      <c r="T234" s="2" t="str">
        <f>TRIM(CLEAN(Table2[[#This Row],[CHANNEL]]))</f>
        <v>Zepto</v>
      </c>
      <c r="U234" s="1">
        <f t="shared" si="3"/>
        <v>45627</v>
      </c>
    </row>
    <row r="235" spans="1:21" x14ac:dyDescent="0.3">
      <c r="A235" s="1">
        <v>45444</v>
      </c>
      <c r="B235" s="2" t="s">
        <v>33</v>
      </c>
      <c r="C235" s="2" t="s">
        <v>22</v>
      </c>
      <c r="D235" s="2" t="s">
        <v>42</v>
      </c>
      <c r="E235" s="2" t="str">
        <f>TRIM(Table2[[#This Row],[SKU_CODE]])</f>
        <v>BEC-BW-002</v>
      </c>
      <c r="F235" s="2">
        <v>49</v>
      </c>
      <c r="G235" s="2">
        <v>8575</v>
      </c>
      <c r="H235" s="2">
        <v>1800.86</v>
      </c>
      <c r="I235" s="2">
        <v>809.23</v>
      </c>
      <c r="J235" s="2">
        <v>0</v>
      </c>
      <c r="K235" s="2" t="str">
        <f>_xlfn.XLOOKUP(E235,[1]SKU_Master!A:A,[1]SKU_Master!C:C,"NOT FOUND")</f>
        <v>Bake &amp; Wrap</v>
      </c>
      <c r="L235" s="2">
        <f>_xlfn.XLOOKUP(Table2[[#This Row],[SKU_CODE_CLEAN]],[1]SKU_Master!A:A,[1]SKU_Master!E:E,"Not Found")</f>
        <v>175</v>
      </c>
      <c r="M235" s="2">
        <f>_xlfn.XLOOKUP(E235,[1]SKU_Master!A:A,[1]SKU_Master!F:F,"NOT FOUND")</f>
        <v>92</v>
      </c>
      <c r="N235" s="2" t="str">
        <f>IF(ISNUMBER(_xlfn.XMATCH(E235,[1]SKU_Master!A:A)),"MATCH","NOT FOUND")</f>
        <v>MATCH</v>
      </c>
      <c r="O235" s="2">
        <f>Table2[[#This Row],[GROSS_REVENUE]]-Table2[[#This Row],[DISCOUNT]]</f>
        <v>6774.14</v>
      </c>
      <c r="P235" s="3">
        <f>IFERROR((Table2[[#This Row],[NET_REVENUE]]-(Table2[[#This Row],[UNITS_SOLD]]*Table2[[#This Row],[UNIT_COGS]]))/Table2[[#This Row],[NET_REVENUE]],0)</f>
        <v>0.33452807293619563</v>
      </c>
      <c r="Q235" s="4">
        <f>IFERROR(Table2[[#This Row],[GROSS_REVENUE]]/Table2[[#This Row],[AD_SPEND]],0)</f>
        <v>10.596492962445781</v>
      </c>
      <c r="R235" s="2">
        <f>IFERROR((Table2[[#This Row],[NET_REVENUE]]-(Table2[[#This Row],[UNITS_SOLD]]*Table2[[#This Row],[UNIT_COGS]])-Table2[[#This Row],[AD_SPEND]]),0)</f>
        <v>1456.9100000000003</v>
      </c>
      <c r="S235" s="3">
        <f>IFERROR(Table2[[#This Row],[RETURNS_UNITS]]/Table2[[#This Row],[UNITS_SOLD]],0)</f>
        <v>0</v>
      </c>
      <c r="T235" s="2" t="str">
        <f>TRIM(CLEAN(Table2[[#This Row],[CHANNEL]]))</f>
        <v>Swiggy Instamart</v>
      </c>
      <c r="U235" s="1">
        <f t="shared" si="3"/>
        <v>45444</v>
      </c>
    </row>
    <row r="236" spans="1:21" x14ac:dyDescent="0.3">
      <c r="A236" s="1">
        <v>45413</v>
      </c>
      <c r="B236" s="2" t="s">
        <v>33</v>
      </c>
      <c r="C236" s="2" t="s">
        <v>22</v>
      </c>
      <c r="D236" s="2" t="s">
        <v>23</v>
      </c>
      <c r="E236" s="2" t="str">
        <f>TRIM(Table2[[#This Row],[SKU_CODE]])</f>
        <v>BEC-OTH-001</v>
      </c>
      <c r="F236" s="2">
        <v>63</v>
      </c>
      <c r="G236" s="2">
        <v>9387</v>
      </c>
      <c r="H236" s="2">
        <v>769.75</v>
      </c>
      <c r="I236" s="2">
        <v>812.51</v>
      </c>
      <c r="J236" s="2">
        <v>2</v>
      </c>
      <c r="K236" s="2" t="str">
        <f>_xlfn.XLOOKUP(E236,[1]SKU_Master!A:A,[1]SKU_Master!C:C,"NOT FOUND")</f>
        <v>Others</v>
      </c>
      <c r="L236" s="2">
        <f>_xlfn.XLOOKUP(Table2[[#This Row],[SKU_CODE_CLEAN]],[1]SKU_Master!A:A,[1]SKU_Master!E:E,"Not Found")</f>
        <v>149</v>
      </c>
      <c r="M236" s="2">
        <f>_xlfn.XLOOKUP(E236,[1]SKU_Master!A:A,[1]SKU_Master!F:F,"NOT FOUND")</f>
        <v>72</v>
      </c>
      <c r="N236" s="2" t="str">
        <f>IF(ISNUMBER(_xlfn.XMATCH(E236,[1]SKU_Master!A:A)),"MATCH","NOT FOUND")</f>
        <v>MATCH</v>
      </c>
      <c r="O236" s="2">
        <f>Table2[[#This Row],[GROSS_REVENUE]]-Table2[[#This Row],[DISCOUNT]]</f>
        <v>8617.25</v>
      </c>
      <c r="P236" s="3">
        <f>IFERROR((Table2[[#This Row],[NET_REVENUE]]-(Table2[[#This Row],[UNITS_SOLD]]*Table2[[#This Row],[UNIT_COGS]]))/Table2[[#This Row],[NET_REVENUE]],0)</f>
        <v>0.47361397197481797</v>
      </c>
      <c r="Q236" s="4">
        <f>IFERROR(Table2[[#This Row],[GROSS_REVENUE]]/Table2[[#This Row],[AD_SPEND]],0)</f>
        <v>11.553088577371355</v>
      </c>
      <c r="R236" s="2">
        <f>IFERROR((Table2[[#This Row],[NET_REVENUE]]-(Table2[[#This Row],[UNITS_SOLD]]*Table2[[#This Row],[UNIT_COGS]])-Table2[[#This Row],[AD_SPEND]]),0)</f>
        <v>3268.74</v>
      </c>
      <c r="S236" s="3">
        <f>IFERROR(Table2[[#This Row],[RETURNS_UNITS]]/Table2[[#This Row],[UNITS_SOLD]],0)</f>
        <v>3.1746031746031744E-2</v>
      </c>
      <c r="T236" s="2" t="str">
        <f>TRIM(CLEAN(Table2[[#This Row],[CHANNEL]]))</f>
        <v>Swiggy Instamart</v>
      </c>
      <c r="U236" s="1">
        <f t="shared" si="3"/>
        <v>45413</v>
      </c>
    </row>
    <row r="237" spans="1:21" x14ac:dyDescent="0.3">
      <c r="A237" s="1">
        <v>45474</v>
      </c>
      <c r="B237" s="2" t="s">
        <v>21</v>
      </c>
      <c r="C237" s="2" t="s">
        <v>28</v>
      </c>
      <c r="D237" s="2" t="s">
        <v>35</v>
      </c>
      <c r="E237" s="2" t="str">
        <f>TRIM(Table2[[#This Row],[SKU_CODE]])</f>
        <v>BEC-CMB-001</v>
      </c>
      <c r="F237" s="2">
        <v>24</v>
      </c>
      <c r="G237" s="2">
        <v>16776</v>
      </c>
      <c r="H237" s="2">
        <v>3689.29</v>
      </c>
      <c r="I237" s="2">
        <v>812.51</v>
      </c>
      <c r="J237" s="2">
        <v>1</v>
      </c>
      <c r="K237" s="2" t="str">
        <f>_xlfn.XLOOKUP(E237,[1]SKU_Master!A:A,[1]SKU_Master!C:C,"NOT FOUND")</f>
        <v>Others</v>
      </c>
      <c r="L237" s="2">
        <f>_xlfn.XLOOKUP(Table2[[#This Row],[SKU_CODE_CLEAN]],[1]SKU_Master!A:A,[1]SKU_Master!E:E,"Not Found")</f>
        <v>699</v>
      </c>
      <c r="M237" s="2">
        <f>_xlfn.XLOOKUP(E237,[1]SKU_Master!A:A,[1]SKU_Master!F:F,"NOT FOUND")</f>
        <v>330</v>
      </c>
      <c r="N237" s="2" t="str">
        <f>IF(ISNUMBER(_xlfn.XMATCH(E237,[1]SKU_Master!A:A)),"MATCH","NOT FOUND")</f>
        <v>MATCH</v>
      </c>
      <c r="O237" s="2">
        <f>Table2[[#This Row],[GROSS_REVENUE]]-Table2[[#This Row],[DISCOUNT]]</f>
        <v>13086.71</v>
      </c>
      <c r="P237" s="3">
        <f>IFERROR((Table2[[#This Row],[NET_REVENUE]]-(Table2[[#This Row],[UNITS_SOLD]]*Table2[[#This Row],[UNIT_COGS]]))/Table2[[#This Row],[NET_REVENUE]],0)</f>
        <v>0.394805875579118</v>
      </c>
      <c r="Q237" s="4">
        <f>IFERROR(Table2[[#This Row],[GROSS_REVENUE]]/Table2[[#This Row],[AD_SPEND]],0)</f>
        <v>20.647130496855425</v>
      </c>
      <c r="R237" s="2">
        <f>IFERROR((Table2[[#This Row],[NET_REVENUE]]-(Table2[[#This Row],[UNITS_SOLD]]*Table2[[#This Row],[UNIT_COGS]])-Table2[[#This Row],[AD_SPEND]]),0)</f>
        <v>4354.1999999999989</v>
      </c>
      <c r="S237" s="3">
        <f>IFERROR(Table2[[#This Row],[RETURNS_UNITS]]/Table2[[#This Row],[UNITS_SOLD]],0)</f>
        <v>4.1666666666666664E-2</v>
      </c>
      <c r="T237" s="2" t="str">
        <f>TRIM(CLEAN(Table2[[#This Row],[CHANNEL]]))</f>
        <v>Flipkart</v>
      </c>
      <c r="U237" s="1">
        <f t="shared" si="3"/>
        <v>45474</v>
      </c>
    </row>
    <row r="238" spans="1:21" x14ac:dyDescent="0.3">
      <c r="A238" s="1">
        <v>45444</v>
      </c>
      <c r="B238" s="2" t="s">
        <v>33</v>
      </c>
      <c r="C238" s="2" t="s">
        <v>28</v>
      </c>
      <c r="D238" s="2" t="s">
        <v>32</v>
      </c>
      <c r="E238" s="2" t="str">
        <f>TRIM(Table2[[#This Row],[SKU_CODE]])</f>
        <v>BEC-BW-001</v>
      </c>
      <c r="F238" s="2">
        <v>56</v>
      </c>
      <c r="G238" s="2">
        <v>12320</v>
      </c>
      <c r="H238" s="2">
        <v>3551.74</v>
      </c>
      <c r="I238" s="2">
        <v>812.69</v>
      </c>
      <c r="J238" s="2">
        <v>2</v>
      </c>
      <c r="K238" s="2" t="str">
        <f>_xlfn.XLOOKUP(E238,[1]SKU_Master!A:A,[1]SKU_Master!C:C,"NOT FOUND")</f>
        <v>Bake &amp; Wrap</v>
      </c>
      <c r="L238" s="2">
        <f>_xlfn.XLOOKUP(Table2[[#This Row],[SKU_CODE_CLEAN]],[1]SKU_Master!A:A,[1]SKU_Master!E:E,"Not Found")</f>
        <v>220</v>
      </c>
      <c r="M238" s="2">
        <f>_xlfn.XLOOKUP(E238,[1]SKU_Master!A:A,[1]SKU_Master!F:F,"NOT FOUND")</f>
        <v>118</v>
      </c>
      <c r="N238" s="2" t="str">
        <f>IF(ISNUMBER(_xlfn.XMATCH(E238,[1]SKU_Master!A:A)),"MATCH","NOT FOUND")</f>
        <v>MATCH</v>
      </c>
      <c r="O238" s="2">
        <f>Table2[[#This Row],[GROSS_REVENUE]]-Table2[[#This Row],[DISCOUNT]]</f>
        <v>8768.26</v>
      </c>
      <c r="P238" s="3">
        <f>IFERROR((Table2[[#This Row],[NET_REVENUE]]-(Table2[[#This Row],[UNITS_SOLD]]*Table2[[#This Row],[UNIT_COGS]]))/Table2[[#This Row],[NET_REVENUE]],0)</f>
        <v>0.2463727124879965</v>
      </c>
      <c r="Q238" s="4">
        <f>IFERROR(Table2[[#This Row],[GROSS_REVENUE]]/Table2[[#This Row],[AD_SPEND]],0)</f>
        <v>15.15953192484219</v>
      </c>
      <c r="R238" s="2">
        <f>IFERROR((Table2[[#This Row],[NET_REVENUE]]-(Table2[[#This Row],[UNITS_SOLD]]*Table2[[#This Row],[UNIT_COGS]])-Table2[[#This Row],[AD_SPEND]]),0)</f>
        <v>1347.5700000000002</v>
      </c>
      <c r="S238" s="3">
        <f>IFERROR(Table2[[#This Row],[RETURNS_UNITS]]/Table2[[#This Row],[UNITS_SOLD]],0)</f>
        <v>3.5714285714285712E-2</v>
      </c>
      <c r="T238" s="2" t="str">
        <f>TRIM(CLEAN(Table2[[#This Row],[CHANNEL]]))</f>
        <v>Swiggy Instamart</v>
      </c>
      <c r="U238" s="1">
        <f t="shared" si="3"/>
        <v>45444</v>
      </c>
    </row>
    <row r="239" spans="1:21" x14ac:dyDescent="0.3">
      <c r="A239" s="1">
        <v>45292</v>
      </c>
      <c r="B239" s="2" t="s">
        <v>37</v>
      </c>
      <c r="C239" s="2" t="s">
        <v>28</v>
      </c>
      <c r="D239" s="2" t="s">
        <v>45</v>
      </c>
      <c r="E239" s="2" t="str">
        <f>TRIM(Table2[[#This Row],[SKU_CODE]])</f>
        <v>BEC-TIS-001</v>
      </c>
      <c r="F239" s="2">
        <v>203</v>
      </c>
      <c r="G239" s="2">
        <v>19285</v>
      </c>
      <c r="H239" s="2">
        <v>5158.6000000000004</v>
      </c>
      <c r="I239" s="2">
        <v>814.25</v>
      </c>
      <c r="J239" s="2">
        <v>11</v>
      </c>
      <c r="K239" s="2" t="str">
        <f>_xlfn.XLOOKUP(E239,[1]SKU_Master!A:A,[1]SKU_Master!C:C,"NOT FOUND")</f>
        <v>Tissues</v>
      </c>
      <c r="L239" s="2">
        <f>_xlfn.XLOOKUP(Table2[[#This Row],[SKU_CODE_CLEAN]],[1]SKU_Master!A:A,[1]SKU_Master!E:E,"Not Found")</f>
        <v>95</v>
      </c>
      <c r="M239" s="2">
        <f>_xlfn.XLOOKUP(E239,[1]SKU_Master!A:A,[1]SKU_Master!F:F,"NOT FOUND")</f>
        <v>42</v>
      </c>
      <c r="N239" s="2" t="str">
        <f>IF(ISNUMBER(_xlfn.XMATCH(E239,[1]SKU_Master!A:A)),"MATCH","NOT FOUND")</f>
        <v>MATCH</v>
      </c>
      <c r="O239" s="2">
        <f>Table2[[#This Row],[GROSS_REVENUE]]-Table2[[#This Row],[DISCOUNT]]</f>
        <v>14126.4</v>
      </c>
      <c r="P239" s="3">
        <f>IFERROR((Table2[[#This Row],[NET_REVENUE]]-(Table2[[#This Row],[UNITS_SOLD]]*Table2[[#This Row],[UNIT_COGS]]))/Table2[[#This Row],[NET_REVENUE]],0)</f>
        <v>0.39644920149507301</v>
      </c>
      <c r="Q239" s="4">
        <f>IFERROR(Table2[[#This Row],[GROSS_REVENUE]]/Table2[[#This Row],[AD_SPEND]],0)</f>
        <v>23.684372121584278</v>
      </c>
      <c r="R239" s="2">
        <f>IFERROR((Table2[[#This Row],[NET_REVENUE]]-(Table2[[#This Row],[UNITS_SOLD]]*Table2[[#This Row],[UNIT_COGS]])-Table2[[#This Row],[AD_SPEND]]),0)</f>
        <v>4786.1499999999996</v>
      </c>
      <c r="S239" s="3">
        <f>IFERROR(Table2[[#This Row],[RETURNS_UNITS]]/Table2[[#This Row],[UNITS_SOLD]],0)</f>
        <v>5.4187192118226604E-2</v>
      </c>
      <c r="T239" s="2" t="str">
        <f>TRIM(CLEAN(Table2[[#This Row],[CHANNEL]]))</f>
        <v>Blinkit</v>
      </c>
      <c r="U239" s="1">
        <f t="shared" si="3"/>
        <v>45292</v>
      </c>
    </row>
    <row r="240" spans="1:21" x14ac:dyDescent="0.3">
      <c r="A240" s="1">
        <v>45292</v>
      </c>
      <c r="B240" s="2" t="s">
        <v>33</v>
      </c>
      <c r="C240" s="2" t="s">
        <v>22</v>
      </c>
      <c r="D240" s="2" t="s">
        <v>23</v>
      </c>
      <c r="E240" s="2" t="str">
        <f>TRIM(Table2[[#This Row],[SKU_CODE]])</f>
        <v>BEC-OTH-001</v>
      </c>
      <c r="F240" s="2">
        <v>60</v>
      </c>
      <c r="G240" s="2">
        <v>8940</v>
      </c>
      <c r="H240" s="2">
        <v>2361.5</v>
      </c>
      <c r="I240" s="2">
        <v>814.37</v>
      </c>
      <c r="J240" s="2">
        <v>2</v>
      </c>
      <c r="K240" s="2" t="str">
        <f>_xlfn.XLOOKUP(E240,[1]SKU_Master!A:A,[1]SKU_Master!C:C,"NOT FOUND")</f>
        <v>Others</v>
      </c>
      <c r="L240" s="2">
        <f>_xlfn.XLOOKUP(Table2[[#This Row],[SKU_CODE_CLEAN]],[1]SKU_Master!A:A,[1]SKU_Master!E:E,"Not Found")</f>
        <v>149</v>
      </c>
      <c r="M240" s="2">
        <f>_xlfn.XLOOKUP(E240,[1]SKU_Master!A:A,[1]SKU_Master!F:F,"NOT FOUND")</f>
        <v>72</v>
      </c>
      <c r="N240" s="2" t="str">
        <f>IF(ISNUMBER(_xlfn.XMATCH(E240,[1]SKU_Master!A:A)),"MATCH","NOT FOUND")</f>
        <v>MATCH</v>
      </c>
      <c r="O240" s="2">
        <f>Table2[[#This Row],[GROSS_REVENUE]]-Table2[[#This Row],[DISCOUNT]]</f>
        <v>6578.5</v>
      </c>
      <c r="P240" s="3">
        <f>IFERROR((Table2[[#This Row],[NET_REVENUE]]-(Table2[[#This Row],[UNITS_SOLD]]*Table2[[#This Row],[UNIT_COGS]]))/Table2[[#This Row],[NET_REVENUE]],0)</f>
        <v>0.34331534544349018</v>
      </c>
      <c r="Q240" s="4">
        <f>IFERROR(Table2[[#This Row],[GROSS_REVENUE]]/Table2[[#This Row],[AD_SPEND]],0)</f>
        <v>10.977811068678855</v>
      </c>
      <c r="R240" s="2">
        <f>IFERROR((Table2[[#This Row],[NET_REVENUE]]-(Table2[[#This Row],[UNITS_SOLD]]*Table2[[#This Row],[UNIT_COGS]])-Table2[[#This Row],[AD_SPEND]]),0)</f>
        <v>1444.13</v>
      </c>
      <c r="S240" s="3">
        <f>IFERROR(Table2[[#This Row],[RETURNS_UNITS]]/Table2[[#This Row],[UNITS_SOLD]],0)</f>
        <v>3.3333333333333333E-2</v>
      </c>
      <c r="T240" s="2" t="str">
        <f>TRIM(CLEAN(Table2[[#This Row],[CHANNEL]]))</f>
        <v>Swiggy Instamart</v>
      </c>
      <c r="U240" s="1">
        <f t="shared" si="3"/>
        <v>45292</v>
      </c>
    </row>
    <row r="241" spans="1:21" x14ac:dyDescent="0.3">
      <c r="A241" s="1">
        <v>45413</v>
      </c>
      <c r="B241" s="2" t="s">
        <v>21</v>
      </c>
      <c r="C241" s="2" t="s">
        <v>28</v>
      </c>
      <c r="D241" s="2" t="s">
        <v>32</v>
      </c>
      <c r="E241" s="2" t="str">
        <f>TRIM(Table2[[#This Row],[SKU_CODE]])</f>
        <v>BEC-BW-001</v>
      </c>
      <c r="F241" s="2">
        <v>88</v>
      </c>
      <c r="G241" s="2">
        <v>19360</v>
      </c>
      <c r="H241" s="2">
        <v>4337.0200000000004</v>
      </c>
      <c r="I241" s="2">
        <v>815.85</v>
      </c>
      <c r="J241" s="2">
        <v>3</v>
      </c>
      <c r="K241" s="2" t="str">
        <f>_xlfn.XLOOKUP(E241,[1]SKU_Master!A:A,[1]SKU_Master!C:C,"NOT FOUND")</f>
        <v>Bake &amp; Wrap</v>
      </c>
      <c r="L241" s="2">
        <f>_xlfn.XLOOKUP(Table2[[#This Row],[SKU_CODE_CLEAN]],[1]SKU_Master!A:A,[1]SKU_Master!E:E,"Not Found")</f>
        <v>220</v>
      </c>
      <c r="M241" s="2">
        <f>_xlfn.XLOOKUP(E241,[1]SKU_Master!A:A,[1]SKU_Master!F:F,"NOT FOUND")</f>
        <v>118</v>
      </c>
      <c r="N241" s="2" t="str">
        <f>IF(ISNUMBER(_xlfn.XMATCH(E241,[1]SKU_Master!A:A)),"MATCH","NOT FOUND")</f>
        <v>MATCH</v>
      </c>
      <c r="O241" s="2">
        <f>Table2[[#This Row],[GROSS_REVENUE]]-Table2[[#This Row],[DISCOUNT]]</f>
        <v>15022.98</v>
      </c>
      <c r="P241" s="3">
        <f>IFERROR((Table2[[#This Row],[NET_REVENUE]]-(Table2[[#This Row],[UNITS_SOLD]]*Table2[[#This Row],[UNIT_COGS]]))/Table2[[#This Row],[NET_REVENUE]],0)</f>
        <v>0.30879226358552031</v>
      </c>
      <c r="Q241" s="4">
        <f>IFERROR(Table2[[#This Row],[GROSS_REVENUE]]/Table2[[#This Row],[AD_SPEND]],0)</f>
        <v>23.729852301280872</v>
      </c>
      <c r="R241" s="2">
        <f>IFERROR((Table2[[#This Row],[NET_REVENUE]]-(Table2[[#This Row],[UNITS_SOLD]]*Table2[[#This Row],[UNIT_COGS]])-Table2[[#This Row],[AD_SPEND]]),0)</f>
        <v>3823.1299999999997</v>
      </c>
      <c r="S241" s="3">
        <f>IFERROR(Table2[[#This Row],[RETURNS_UNITS]]/Table2[[#This Row],[UNITS_SOLD]],0)</f>
        <v>3.4090909090909088E-2</v>
      </c>
      <c r="T241" s="2" t="str">
        <f>TRIM(CLEAN(Table2[[#This Row],[CHANNEL]]))</f>
        <v>Flipkart</v>
      </c>
      <c r="U241" s="1">
        <f t="shared" si="3"/>
        <v>45413</v>
      </c>
    </row>
    <row r="242" spans="1:21" x14ac:dyDescent="0.3">
      <c r="A242" s="1">
        <v>45658</v>
      </c>
      <c r="B242" s="2" t="s">
        <v>21</v>
      </c>
      <c r="C242" s="2" t="s">
        <v>22</v>
      </c>
      <c r="D242" s="2" t="s">
        <v>23</v>
      </c>
      <c r="E242" s="2" t="str">
        <f>TRIM(Table2[[#This Row],[SKU_CODE]])</f>
        <v>BEC-OTH-001</v>
      </c>
      <c r="F242" s="2">
        <v>89</v>
      </c>
      <c r="G242" s="2">
        <v>13261</v>
      </c>
      <c r="H242" s="2">
        <v>2736.41</v>
      </c>
      <c r="I242" s="2">
        <v>818.73</v>
      </c>
      <c r="J242" s="2">
        <v>2</v>
      </c>
      <c r="K242" s="2" t="str">
        <f>_xlfn.XLOOKUP(E242,[1]SKU_Master!A:A,[1]SKU_Master!C:C,"NOT FOUND")</f>
        <v>Others</v>
      </c>
      <c r="L242" s="2">
        <f>_xlfn.XLOOKUP(Table2[[#This Row],[SKU_CODE_CLEAN]],[1]SKU_Master!A:A,[1]SKU_Master!E:E,"Not Found")</f>
        <v>149</v>
      </c>
      <c r="M242" s="2">
        <f>_xlfn.XLOOKUP(E242,[1]SKU_Master!A:A,[1]SKU_Master!F:F,"NOT FOUND")</f>
        <v>72</v>
      </c>
      <c r="N242" s="2" t="str">
        <f>IF(ISNUMBER(_xlfn.XMATCH(E242,[1]SKU_Master!A:A)),"MATCH","NOT FOUND")</f>
        <v>MATCH</v>
      </c>
      <c r="O242" s="2">
        <f>Table2[[#This Row],[GROSS_REVENUE]]-Table2[[#This Row],[DISCOUNT]]</f>
        <v>10524.59</v>
      </c>
      <c r="P242" s="3">
        <f>IFERROR((Table2[[#This Row],[NET_REVENUE]]-(Table2[[#This Row],[UNITS_SOLD]]*Table2[[#This Row],[UNIT_COGS]]))/Table2[[#This Row],[NET_REVENUE]],0)</f>
        <v>0.39114017743209001</v>
      </c>
      <c r="Q242" s="4">
        <f>IFERROR(Table2[[#This Row],[GROSS_REVENUE]]/Table2[[#This Row],[AD_SPEND]],0)</f>
        <v>16.197036874183187</v>
      </c>
      <c r="R242" s="2">
        <f>IFERROR((Table2[[#This Row],[NET_REVENUE]]-(Table2[[#This Row],[UNITS_SOLD]]*Table2[[#This Row],[UNIT_COGS]])-Table2[[#This Row],[AD_SPEND]]),0)</f>
        <v>3297.86</v>
      </c>
      <c r="S242" s="3">
        <f>IFERROR(Table2[[#This Row],[RETURNS_UNITS]]/Table2[[#This Row],[UNITS_SOLD]],0)</f>
        <v>2.247191011235955E-2</v>
      </c>
      <c r="T242" s="2" t="str">
        <f>TRIM(CLEAN(Table2[[#This Row],[CHANNEL]]))</f>
        <v>Flipkart</v>
      </c>
      <c r="U242" s="1">
        <f t="shared" si="3"/>
        <v>45658</v>
      </c>
    </row>
    <row r="243" spans="1:21" x14ac:dyDescent="0.3">
      <c r="A243" s="1">
        <v>45444</v>
      </c>
      <c r="B243" s="2" t="s">
        <v>33</v>
      </c>
      <c r="C243" s="2" t="s">
        <v>22</v>
      </c>
      <c r="D243" s="2" t="s">
        <v>23</v>
      </c>
      <c r="E243" s="2" t="str">
        <f>TRIM(Table2[[#This Row],[SKU_CODE]])</f>
        <v>BEC-OTH-001</v>
      </c>
      <c r="F243" s="2">
        <v>44</v>
      </c>
      <c r="G243" s="2">
        <v>6556</v>
      </c>
      <c r="H243" s="2">
        <v>1011.59</v>
      </c>
      <c r="I243" s="2">
        <v>820.81</v>
      </c>
      <c r="J243" s="2">
        <v>2</v>
      </c>
      <c r="K243" s="2" t="str">
        <f>_xlfn.XLOOKUP(E243,[1]SKU_Master!A:A,[1]SKU_Master!C:C,"NOT FOUND")</f>
        <v>Others</v>
      </c>
      <c r="L243" s="2">
        <f>_xlfn.XLOOKUP(Table2[[#This Row],[SKU_CODE_CLEAN]],[1]SKU_Master!A:A,[1]SKU_Master!E:E,"Not Found")</f>
        <v>149</v>
      </c>
      <c r="M243" s="2">
        <f>_xlfn.XLOOKUP(E243,[1]SKU_Master!A:A,[1]SKU_Master!F:F,"NOT FOUND")</f>
        <v>72</v>
      </c>
      <c r="N243" s="2" t="str">
        <f>IF(ISNUMBER(_xlfn.XMATCH(E243,[1]SKU_Master!A:A)),"MATCH","NOT FOUND")</f>
        <v>MATCH</v>
      </c>
      <c r="O243" s="2">
        <f>Table2[[#This Row],[GROSS_REVENUE]]-Table2[[#This Row],[DISCOUNT]]</f>
        <v>5544.41</v>
      </c>
      <c r="P243" s="3">
        <f>IFERROR((Table2[[#This Row],[NET_REVENUE]]-(Table2[[#This Row],[UNITS_SOLD]]*Table2[[#This Row],[UNIT_COGS]]))/Table2[[#This Row],[NET_REVENUE]],0)</f>
        <v>0.42861368477439438</v>
      </c>
      <c r="Q243" s="4">
        <f>IFERROR(Table2[[#This Row],[GROSS_REVENUE]]/Table2[[#This Row],[AD_SPEND]],0)</f>
        <v>7.9872321243649571</v>
      </c>
      <c r="R243" s="2">
        <f>IFERROR((Table2[[#This Row],[NET_REVENUE]]-(Table2[[#This Row],[UNITS_SOLD]]*Table2[[#This Row],[UNIT_COGS]])-Table2[[#This Row],[AD_SPEND]]),0)</f>
        <v>1555.6</v>
      </c>
      <c r="S243" s="3">
        <f>IFERROR(Table2[[#This Row],[RETURNS_UNITS]]/Table2[[#This Row],[UNITS_SOLD]],0)</f>
        <v>4.5454545454545456E-2</v>
      </c>
      <c r="T243" s="2" t="str">
        <f>TRIM(CLEAN(Table2[[#This Row],[CHANNEL]]))</f>
        <v>Swiggy Instamart</v>
      </c>
      <c r="U243" s="1">
        <f t="shared" si="3"/>
        <v>45444</v>
      </c>
    </row>
    <row r="244" spans="1:21" x14ac:dyDescent="0.3">
      <c r="A244" s="1">
        <v>45292</v>
      </c>
      <c r="B244" s="2" t="s">
        <v>21</v>
      </c>
      <c r="C244" s="2" t="s">
        <v>28</v>
      </c>
      <c r="D244" s="2" t="s">
        <v>45</v>
      </c>
      <c r="E244" s="2" t="str">
        <f>TRIM(Table2[[#This Row],[SKU_CODE]])</f>
        <v>BEC-TIS-001</v>
      </c>
      <c r="F244" s="2">
        <v>118</v>
      </c>
      <c r="G244" s="2">
        <v>11210</v>
      </c>
      <c r="H244" s="2">
        <v>976.16</v>
      </c>
      <c r="I244" s="2">
        <v>820.86</v>
      </c>
      <c r="J244" s="2">
        <v>3</v>
      </c>
      <c r="K244" s="2" t="str">
        <f>_xlfn.XLOOKUP(E244,[1]SKU_Master!A:A,[1]SKU_Master!C:C,"NOT FOUND")</f>
        <v>Tissues</v>
      </c>
      <c r="L244" s="2">
        <f>_xlfn.XLOOKUP(Table2[[#This Row],[SKU_CODE_CLEAN]],[1]SKU_Master!A:A,[1]SKU_Master!E:E,"Not Found")</f>
        <v>95</v>
      </c>
      <c r="M244" s="2">
        <f>_xlfn.XLOOKUP(E244,[1]SKU_Master!A:A,[1]SKU_Master!F:F,"NOT FOUND")</f>
        <v>42</v>
      </c>
      <c r="N244" s="2" t="str">
        <f>IF(ISNUMBER(_xlfn.XMATCH(E244,[1]SKU_Master!A:A)),"MATCH","NOT FOUND")</f>
        <v>MATCH</v>
      </c>
      <c r="O244" s="2">
        <f>Table2[[#This Row],[GROSS_REVENUE]]-Table2[[#This Row],[DISCOUNT]]</f>
        <v>10233.84</v>
      </c>
      <c r="P244" s="3">
        <f>IFERROR((Table2[[#This Row],[NET_REVENUE]]-(Table2[[#This Row],[UNITS_SOLD]]*Table2[[#This Row],[UNIT_COGS]]))/Table2[[#This Row],[NET_REVENUE]],0)</f>
        <v>0.51572430290096383</v>
      </c>
      <c r="Q244" s="4">
        <f>IFERROR(Table2[[#This Row],[GROSS_REVENUE]]/Table2[[#This Row],[AD_SPEND]],0)</f>
        <v>13.65640913188607</v>
      </c>
      <c r="R244" s="2">
        <f>IFERROR((Table2[[#This Row],[NET_REVENUE]]-(Table2[[#This Row],[UNITS_SOLD]]*Table2[[#This Row],[UNIT_COGS]])-Table2[[#This Row],[AD_SPEND]]),0)</f>
        <v>4456.9800000000005</v>
      </c>
      <c r="S244" s="3">
        <f>IFERROR(Table2[[#This Row],[RETURNS_UNITS]]/Table2[[#This Row],[UNITS_SOLD]],0)</f>
        <v>2.5423728813559324E-2</v>
      </c>
      <c r="T244" s="2" t="str">
        <f>TRIM(CLEAN(Table2[[#This Row],[CHANNEL]]))</f>
        <v>Flipkart</v>
      </c>
      <c r="U244" s="1">
        <f t="shared" si="3"/>
        <v>45292</v>
      </c>
    </row>
    <row r="245" spans="1:21" x14ac:dyDescent="0.3">
      <c r="A245" s="1">
        <v>45323</v>
      </c>
      <c r="B245" s="2" t="s">
        <v>33</v>
      </c>
      <c r="C245" s="2" t="s">
        <v>25</v>
      </c>
      <c r="D245" s="2" t="s">
        <v>23</v>
      </c>
      <c r="E245" s="2" t="str">
        <f>TRIM(Table2[[#This Row],[SKU_CODE]])</f>
        <v>BEC-OTH-001</v>
      </c>
      <c r="F245" s="2">
        <v>82</v>
      </c>
      <c r="G245" s="2">
        <v>12218</v>
      </c>
      <c r="H245" s="2">
        <v>2551.15</v>
      </c>
      <c r="I245" s="2">
        <v>822.1</v>
      </c>
      <c r="J245" s="2">
        <v>3</v>
      </c>
      <c r="K245" s="2" t="str">
        <f>_xlfn.XLOOKUP(E245,[1]SKU_Master!A:A,[1]SKU_Master!C:C,"NOT FOUND")</f>
        <v>Others</v>
      </c>
      <c r="L245" s="2">
        <f>_xlfn.XLOOKUP(Table2[[#This Row],[SKU_CODE_CLEAN]],[1]SKU_Master!A:A,[1]SKU_Master!E:E,"Not Found")</f>
        <v>149</v>
      </c>
      <c r="M245" s="2">
        <f>_xlfn.XLOOKUP(E245,[1]SKU_Master!A:A,[1]SKU_Master!F:F,"NOT FOUND")</f>
        <v>72</v>
      </c>
      <c r="N245" s="2" t="str">
        <f>IF(ISNUMBER(_xlfn.XMATCH(E245,[1]SKU_Master!A:A)),"MATCH","NOT FOUND")</f>
        <v>MATCH</v>
      </c>
      <c r="O245" s="2">
        <f>Table2[[#This Row],[GROSS_REVENUE]]-Table2[[#This Row],[DISCOUNT]]</f>
        <v>9666.85</v>
      </c>
      <c r="P245" s="3">
        <f>IFERROR((Table2[[#This Row],[NET_REVENUE]]-(Table2[[#This Row],[UNITS_SOLD]]*Table2[[#This Row],[UNIT_COGS]]))/Table2[[#This Row],[NET_REVENUE]],0)</f>
        <v>0.38925296244381574</v>
      </c>
      <c r="Q245" s="4">
        <f>IFERROR(Table2[[#This Row],[GROSS_REVENUE]]/Table2[[#This Row],[AD_SPEND]],0)</f>
        <v>14.861938936868993</v>
      </c>
      <c r="R245" s="2">
        <f>IFERROR((Table2[[#This Row],[NET_REVENUE]]-(Table2[[#This Row],[UNITS_SOLD]]*Table2[[#This Row],[UNIT_COGS]])-Table2[[#This Row],[AD_SPEND]]),0)</f>
        <v>2940.7500000000005</v>
      </c>
      <c r="S245" s="3">
        <f>IFERROR(Table2[[#This Row],[RETURNS_UNITS]]/Table2[[#This Row],[UNITS_SOLD]],0)</f>
        <v>3.6585365853658534E-2</v>
      </c>
      <c r="T245" s="2" t="str">
        <f>TRIM(CLEAN(Table2[[#This Row],[CHANNEL]]))</f>
        <v>Swiggy Instamart</v>
      </c>
      <c r="U245" s="1">
        <f t="shared" si="3"/>
        <v>45323</v>
      </c>
    </row>
    <row r="246" spans="1:21" x14ac:dyDescent="0.3">
      <c r="A246" s="1">
        <v>45505</v>
      </c>
      <c r="B246" s="2" t="s">
        <v>34</v>
      </c>
      <c r="C246" s="2" t="s">
        <v>25</v>
      </c>
      <c r="D246" s="2" t="s">
        <v>45</v>
      </c>
      <c r="E246" s="2" t="str">
        <f>TRIM(Table2[[#This Row],[SKU_CODE]])</f>
        <v>BEC-TIS-001</v>
      </c>
      <c r="F246" s="2">
        <v>184</v>
      </c>
      <c r="G246" s="2">
        <v>17480</v>
      </c>
      <c r="H246" s="2">
        <v>4545.97</v>
      </c>
      <c r="I246" s="2">
        <v>823</v>
      </c>
      <c r="J246" s="2">
        <v>5</v>
      </c>
      <c r="K246" s="2" t="str">
        <f>_xlfn.XLOOKUP(E246,[1]SKU_Master!A:A,[1]SKU_Master!C:C,"NOT FOUND")</f>
        <v>Tissues</v>
      </c>
      <c r="L246" s="2">
        <f>_xlfn.XLOOKUP(Table2[[#This Row],[SKU_CODE_CLEAN]],[1]SKU_Master!A:A,[1]SKU_Master!E:E,"Not Found")</f>
        <v>95</v>
      </c>
      <c r="M246" s="2">
        <f>_xlfn.XLOOKUP(E246,[1]SKU_Master!A:A,[1]SKU_Master!F:F,"NOT FOUND")</f>
        <v>42</v>
      </c>
      <c r="N246" s="2" t="str">
        <f>IF(ISNUMBER(_xlfn.XMATCH(E246,[1]SKU_Master!A:A)),"MATCH","NOT FOUND")</f>
        <v>MATCH</v>
      </c>
      <c r="O246" s="2">
        <f>Table2[[#This Row],[GROSS_REVENUE]]-Table2[[#This Row],[DISCOUNT]]</f>
        <v>12934.029999999999</v>
      </c>
      <c r="P246" s="3">
        <f>IFERROR((Table2[[#This Row],[NET_REVENUE]]-(Table2[[#This Row],[UNITS_SOLD]]*Table2[[#This Row],[UNIT_COGS]]))/Table2[[#This Row],[NET_REVENUE]],0)</f>
        <v>0.40250641138144871</v>
      </c>
      <c r="Q246" s="4">
        <f>IFERROR(Table2[[#This Row],[GROSS_REVENUE]]/Table2[[#This Row],[AD_SPEND]],0)</f>
        <v>21.23936816524909</v>
      </c>
      <c r="R246" s="2">
        <f>IFERROR((Table2[[#This Row],[NET_REVENUE]]-(Table2[[#This Row],[UNITS_SOLD]]*Table2[[#This Row],[UNIT_COGS]])-Table2[[#This Row],[AD_SPEND]]),0)</f>
        <v>4383.0299999999988</v>
      </c>
      <c r="S246" s="3">
        <f>IFERROR(Table2[[#This Row],[RETURNS_UNITS]]/Table2[[#This Row],[UNITS_SOLD]],0)</f>
        <v>2.717391304347826E-2</v>
      </c>
      <c r="T246" s="2" t="str">
        <f>TRIM(CLEAN(Table2[[#This Row],[CHANNEL]]))</f>
        <v>Zepto</v>
      </c>
      <c r="U246" s="1">
        <f t="shared" si="3"/>
        <v>45505</v>
      </c>
    </row>
    <row r="247" spans="1:21" x14ac:dyDescent="0.3">
      <c r="A247" s="1">
        <v>45352</v>
      </c>
      <c r="B247" s="2" t="s">
        <v>21</v>
      </c>
      <c r="C247" s="2" t="s">
        <v>25</v>
      </c>
      <c r="D247" s="2" t="s">
        <v>44</v>
      </c>
      <c r="E247" s="2" t="str">
        <f>TRIM(Table2[[#This Row],[SKU_CODE]])</f>
        <v>BEC-BW-002</v>
      </c>
      <c r="F247" s="2">
        <v>93</v>
      </c>
      <c r="G247" s="2">
        <v>16275</v>
      </c>
      <c r="H247" s="2">
        <v>2416.27</v>
      </c>
      <c r="I247" s="2">
        <v>823.27</v>
      </c>
      <c r="J247" s="2">
        <v>5</v>
      </c>
      <c r="K247" s="2" t="str">
        <f>_xlfn.XLOOKUP(E247,[1]SKU_Master!A:A,[1]SKU_Master!C:C,"NOT FOUND")</f>
        <v>Bake &amp; Wrap</v>
      </c>
      <c r="L247" s="2">
        <f>_xlfn.XLOOKUP(Table2[[#This Row],[SKU_CODE_CLEAN]],[1]SKU_Master!A:A,[1]SKU_Master!E:E,"Not Found")</f>
        <v>175</v>
      </c>
      <c r="M247" s="2">
        <f>_xlfn.XLOOKUP(E247,[1]SKU_Master!A:A,[1]SKU_Master!F:F,"NOT FOUND")</f>
        <v>92</v>
      </c>
      <c r="N247" s="2" t="str">
        <f>IF(ISNUMBER(_xlfn.XMATCH(E247,[1]SKU_Master!A:A)),"MATCH","NOT FOUND")</f>
        <v>MATCH</v>
      </c>
      <c r="O247" s="2">
        <f>Table2[[#This Row],[GROSS_REVENUE]]-Table2[[#This Row],[DISCOUNT]]</f>
        <v>13858.73</v>
      </c>
      <c r="P247" s="3">
        <f>IFERROR((Table2[[#This Row],[NET_REVENUE]]-(Table2[[#This Row],[UNITS_SOLD]]*Table2[[#This Row],[UNIT_COGS]]))/Table2[[#This Row],[NET_REVENUE]],0)</f>
        <v>0.38262741246853066</v>
      </c>
      <c r="Q247" s="4">
        <f>IFERROR(Table2[[#This Row],[GROSS_REVENUE]]/Table2[[#This Row],[AD_SPEND]],0)</f>
        <v>19.768727149051951</v>
      </c>
      <c r="R247" s="2">
        <f>IFERROR((Table2[[#This Row],[NET_REVENUE]]-(Table2[[#This Row],[UNITS_SOLD]]*Table2[[#This Row],[UNIT_COGS]])-Table2[[#This Row],[AD_SPEND]]),0)</f>
        <v>4479.4599999999991</v>
      </c>
      <c r="S247" s="3">
        <f>IFERROR(Table2[[#This Row],[RETURNS_UNITS]]/Table2[[#This Row],[UNITS_SOLD]],0)</f>
        <v>5.3763440860215055E-2</v>
      </c>
      <c r="T247" s="2" t="str">
        <f>TRIM(CLEAN(Table2[[#This Row],[CHANNEL]]))</f>
        <v>Flipkart</v>
      </c>
      <c r="U247" s="1">
        <f t="shared" si="3"/>
        <v>45352</v>
      </c>
    </row>
    <row r="248" spans="1:21" x14ac:dyDescent="0.3">
      <c r="A248" s="1">
        <v>45413</v>
      </c>
      <c r="B248" s="2" t="s">
        <v>33</v>
      </c>
      <c r="C248" s="2" t="s">
        <v>22</v>
      </c>
      <c r="D248" s="2" t="s">
        <v>45</v>
      </c>
      <c r="E248" s="2" t="str">
        <f>TRIM(Table2[[#This Row],[SKU_CODE]])</f>
        <v>BEC-TIS-001</v>
      </c>
      <c r="F248" s="2">
        <v>181</v>
      </c>
      <c r="G248" s="2">
        <v>17195</v>
      </c>
      <c r="H248" s="2">
        <v>4367.34</v>
      </c>
      <c r="I248" s="2">
        <v>823.77</v>
      </c>
      <c r="J248" s="2">
        <v>9</v>
      </c>
      <c r="K248" s="2" t="str">
        <f>_xlfn.XLOOKUP(E248,[1]SKU_Master!A:A,[1]SKU_Master!C:C,"NOT FOUND")</f>
        <v>Tissues</v>
      </c>
      <c r="L248" s="2">
        <f>_xlfn.XLOOKUP(Table2[[#This Row],[SKU_CODE_CLEAN]],[1]SKU_Master!A:A,[1]SKU_Master!E:E,"Not Found")</f>
        <v>95</v>
      </c>
      <c r="M248" s="2">
        <f>_xlfn.XLOOKUP(E248,[1]SKU_Master!A:A,[1]SKU_Master!F:F,"NOT FOUND")</f>
        <v>42</v>
      </c>
      <c r="N248" s="2" t="str">
        <f>IF(ISNUMBER(_xlfn.XMATCH(E248,[1]SKU_Master!A:A)),"MATCH","NOT FOUND")</f>
        <v>MATCH</v>
      </c>
      <c r="O248" s="2">
        <f>Table2[[#This Row],[GROSS_REVENUE]]-Table2[[#This Row],[DISCOUNT]]</f>
        <v>12827.66</v>
      </c>
      <c r="P248" s="3">
        <f>IFERROR((Table2[[#This Row],[NET_REVENUE]]-(Table2[[#This Row],[UNITS_SOLD]]*Table2[[#This Row],[UNIT_COGS]]))/Table2[[#This Row],[NET_REVENUE]],0)</f>
        <v>0.40737437693234774</v>
      </c>
      <c r="Q248" s="4">
        <f>IFERROR(Table2[[#This Row],[GROSS_REVENUE]]/Table2[[#This Row],[AD_SPEND]],0)</f>
        <v>20.87354480012625</v>
      </c>
      <c r="R248" s="2">
        <f>IFERROR((Table2[[#This Row],[NET_REVENUE]]-(Table2[[#This Row],[UNITS_SOLD]]*Table2[[#This Row],[UNIT_COGS]])-Table2[[#This Row],[AD_SPEND]]),0)</f>
        <v>4401.8899999999994</v>
      </c>
      <c r="S248" s="3">
        <f>IFERROR(Table2[[#This Row],[RETURNS_UNITS]]/Table2[[#This Row],[UNITS_SOLD]],0)</f>
        <v>4.9723756906077346E-2</v>
      </c>
      <c r="T248" s="2" t="str">
        <f>TRIM(CLEAN(Table2[[#This Row],[CHANNEL]]))</f>
        <v>Swiggy Instamart</v>
      </c>
      <c r="U248" s="1">
        <f t="shared" si="3"/>
        <v>45413</v>
      </c>
    </row>
    <row r="249" spans="1:21" x14ac:dyDescent="0.3">
      <c r="A249" s="1">
        <v>45352</v>
      </c>
      <c r="B249" s="2" t="s">
        <v>21</v>
      </c>
      <c r="C249" s="2" t="s">
        <v>28</v>
      </c>
      <c r="D249" s="2" t="s">
        <v>42</v>
      </c>
      <c r="E249" s="2" t="str">
        <f>TRIM(Table2[[#This Row],[SKU_CODE]])</f>
        <v>BEC-BW-002</v>
      </c>
      <c r="F249" s="2">
        <v>89</v>
      </c>
      <c r="G249" s="2">
        <v>15575</v>
      </c>
      <c r="H249" s="2">
        <v>1679.15</v>
      </c>
      <c r="I249" s="2">
        <v>824.47</v>
      </c>
      <c r="J249" s="2">
        <v>4</v>
      </c>
      <c r="K249" s="2" t="str">
        <f>_xlfn.XLOOKUP(E249,[1]SKU_Master!A:A,[1]SKU_Master!C:C,"NOT FOUND")</f>
        <v>Bake &amp; Wrap</v>
      </c>
      <c r="L249" s="2">
        <f>_xlfn.XLOOKUP(Table2[[#This Row],[SKU_CODE_CLEAN]],[1]SKU_Master!A:A,[1]SKU_Master!E:E,"Not Found")</f>
        <v>175</v>
      </c>
      <c r="M249" s="2">
        <f>_xlfn.XLOOKUP(E249,[1]SKU_Master!A:A,[1]SKU_Master!F:F,"NOT FOUND")</f>
        <v>92</v>
      </c>
      <c r="N249" s="2" t="str">
        <f>IF(ISNUMBER(_xlfn.XMATCH(E249,[1]SKU_Master!A:A)),"MATCH","NOT FOUND")</f>
        <v>MATCH</v>
      </c>
      <c r="O249" s="2">
        <f>Table2[[#This Row],[GROSS_REVENUE]]-Table2[[#This Row],[DISCOUNT]]</f>
        <v>13895.85</v>
      </c>
      <c r="P249" s="3">
        <f>IFERROR((Table2[[#This Row],[NET_REVENUE]]-(Table2[[#This Row],[UNITS_SOLD]]*Table2[[#This Row],[UNIT_COGS]]))/Table2[[#This Row],[NET_REVENUE]],0)</f>
        <v>0.41075932742509458</v>
      </c>
      <c r="Q249" s="4">
        <f>IFERROR(Table2[[#This Row],[GROSS_REVENUE]]/Table2[[#This Row],[AD_SPEND]],0)</f>
        <v>18.890923866241341</v>
      </c>
      <c r="R249" s="2">
        <f>IFERROR((Table2[[#This Row],[NET_REVENUE]]-(Table2[[#This Row],[UNITS_SOLD]]*Table2[[#This Row],[UNIT_COGS]])-Table2[[#This Row],[AD_SPEND]]),0)</f>
        <v>4883.38</v>
      </c>
      <c r="S249" s="3">
        <f>IFERROR(Table2[[#This Row],[RETURNS_UNITS]]/Table2[[#This Row],[UNITS_SOLD]],0)</f>
        <v>4.49438202247191E-2</v>
      </c>
      <c r="T249" s="2" t="str">
        <f>TRIM(CLEAN(Table2[[#This Row],[CHANNEL]]))</f>
        <v>Flipkart</v>
      </c>
      <c r="U249" s="1">
        <f t="shared" si="3"/>
        <v>45352</v>
      </c>
    </row>
    <row r="250" spans="1:21" x14ac:dyDescent="0.3">
      <c r="A250" s="1">
        <v>45292</v>
      </c>
      <c r="B250" s="2" t="s">
        <v>24</v>
      </c>
      <c r="C250" s="2" t="s">
        <v>22</v>
      </c>
      <c r="D250" s="2" t="s">
        <v>23</v>
      </c>
      <c r="E250" s="2" t="str">
        <f>TRIM(Table2[[#This Row],[SKU_CODE]])</f>
        <v>BEC-OTH-001</v>
      </c>
      <c r="F250" s="2">
        <v>49</v>
      </c>
      <c r="G250" s="2">
        <v>7301</v>
      </c>
      <c r="H250" s="2">
        <v>402.23</v>
      </c>
      <c r="I250" s="2">
        <v>825.81</v>
      </c>
      <c r="J250" s="2">
        <v>4</v>
      </c>
      <c r="K250" s="2" t="str">
        <f>_xlfn.XLOOKUP(E250,[1]SKU_Master!A:A,[1]SKU_Master!C:C,"NOT FOUND")</f>
        <v>Others</v>
      </c>
      <c r="L250" s="2">
        <f>_xlfn.XLOOKUP(Table2[[#This Row],[SKU_CODE_CLEAN]],[1]SKU_Master!A:A,[1]SKU_Master!E:E,"Not Found")</f>
        <v>149</v>
      </c>
      <c r="M250" s="2">
        <f>_xlfn.XLOOKUP(E250,[1]SKU_Master!A:A,[1]SKU_Master!F:F,"NOT FOUND")</f>
        <v>72</v>
      </c>
      <c r="N250" s="2" t="str">
        <f>IF(ISNUMBER(_xlfn.XMATCH(E250,[1]SKU_Master!A:A)),"MATCH","NOT FOUND")</f>
        <v>MATCH</v>
      </c>
      <c r="O250" s="2">
        <f>Table2[[#This Row],[GROSS_REVENUE]]-Table2[[#This Row],[DISCOUNT]]</f>
        <v>6898.77</v>
      </c>
      <c r="P250" s="3">
        <f>IFERROR((Table2[[#This Row],[NET_REVENUE]]-(Table2[[#This Row],[UNITS_SOLD]]*Table2[[#This Row],[UNIT_COGS]]))/Table2[[#This Row],[NET_REVENUE]],0)</f>
        <v>0.48860449036567394</v>
      </c>
      <c r="Q250" s="4">
        <f>IFERROR(Table2[[#This Row],[GROSS_REVENUE]]/Table2[[#This Row],[AD_SPEND]],0)</f>
        <v>8.8410166987563734</v>
      </c>
      <c r="R250" s="2">
        <f>IFERROR((Table2[[#This Row],[NET_REVENUE]]-(Table2[[#This Row],[UNITS_SOLD]]*Table2[[#This Row],[UNIT_COGS]])-Table2[[#This Row],[AD_SPEND]]),0)</f>
        <v>2544.9600000000005</v>
      </c>
      <c r="S250" s="3">
        <f>IFERROR(Table2[[#This Row],[RETURNS_UNITS]]/Table2[[#This Row],[UNITS_SOLD]],0)</f>
        <v>8.1632653061224483E-2</v>
      </c>
      <c r="T250" s="2" t="str">
        <f>TRIM(CLEAN(Table2[[#This Row],[CHANNEL]]))</f>
        <v>D2C</v>
      </c>
      <c r="U250" s="1">
        <f t="shared" si="3"/>
        <v>45292</v>
      </c>
    </row>
    <row r="251" spans="1:21" x14ac:dyDescent="0.3">
      <c r="A251" s="1">
        <v>45566</v>
      </c>
      <c r="B251" s="2" t="s">
        <v>34</v>
      </c>
      <c r="C251" s="2" t="s">
        <v>22</v>
      </c>
      <c r="D251" s="2" t="s">
        <v>49</v>
      </c>
      <c r="E251" s="2" t="str">
        <f>TRIM(Table2[[#This Row],[SKU_CODE]])</f>
        <v>BEC-OTH-001</v>
      </c>
      <c r="F251" s="2">
        <v>75</v>
      </c>
      <c r="G251" s="2">
        <v>11175</v>
      </c>
      <c r="H251" s="2">
        <v>3343.32</v>
      </c>
      <c r="I251" s="2">
        <v>827.16</v>
      </c>
      <c r="J251" s="2">
        <v>2</v>
      </c>
      <c r="K251" s="2" t="str">
        <f>_xlfn.XLOOKUP(E251,[1]SKU_Master!A:A,[1]SKU_Master!C:C,"NOT FOUND")</f>
        <v>Others</v>
      </c>
      <c r="L251" s="2">
        <f>_xlfn.XLOOKUP(Table2[[#This Row],[SKU_CODE_CLEAN]],[1]SKU_Master!A:A,[1]SKU_Master!E:E,"Not Found")</f>
        <v>149</v>
      </c>
      <c r="M251" s="2">
        <f>_xlfn.XLOOKUP(E251,[1]SKU_Master!A:A,[1]SKU_Master!F:F,"NOT FOUND")</f>
        <v>72</v>
      </c>
      <c r="N251" s="2" t="str">
        <f>IF(ISNUMBER(_xlfn.XMATCH(E251,[1]SKU_Master!A:A)),"MATCH","NOT FOUND")</f>
        <v>MATCH</v>
      </c>
      <c r="O251" s="2">
        <f>Table2[[#This Row],[GROSS_REVENUE]]-Table2[[#This Row],[DISCOUNT]]</f>
        <v>7831.68</v>
      </c>
      <c r="P251" s="3">
        <f>IFERROR((Table2[[#This Row],[NET_REVENUE]]-(Table2[[#This Row],[UNITS_SOLD]]*Table2[[#This Row],[UNIT_COGS]]))/Table2[[#This Row],[NET_REVENUE]],0)</f>
        <v>0.31049276783525376</v>
      </c>
      <c r="Q251" s="4">
        <f>IFERROR(Table2[[#This Row],[GROSS_REVENUE]]/Table2[[#This Row],[AD_SPEND]],0)</f>
        <v>13.510082692586682</v>
      </c>
      <c r="R251" s="2">
        <f>IFERROR((Table2[[#This Row],[NET_REVENUE]]-(Table2[[#This Row],[UNITS_SOLD]]*Table2[[#This Row],[UNIT_COGS]])-Table2[[#This Row],[AD_SPEND]]),0)</f>
        <v>1604.5200000000004</v>
      </c>
      <c r="S251" s="3">
        <f>IFERROR(Table2[[#This Row],[RETURNS_UNITS]]/Table2[[#This Row],[UNITS_SOLD]],0)</f>
        <v>2.6666666666666668E-2</v>
      </c>
      <c r="T251" s="2" t="str">
        <f>TRIM(CLEAN(Table2[[#This Row],[CHANNEL]]))</f>
        <v>Zepto</v>
      </c>
      <c r="U251" s="1">
        <f t="shared" si="3"/>
        <v>45566</v>
      </c>
    </row>
    <row r="252" spans="1:21" x14ac:dyDescent="0.3">
      <c r="A252" s="1">
        <v>45292</v>
      </c>
      <c r="B252" s="2" t="s">
        <v>33</v>
      </c>
      <c r="C252" s="2" t="s">
        <v>28</v>
      </c>
      <c r="D252" s="2" t="s">
        <v>43</v>
      </c>
      <c r="E252" s="2" t="str">
        <f>TRIM(Table2[[#This Row],[SKU_CODE]])</f>
        <v>BEC-GB-001</v>
      </c>
      <c r="F252" s="2">
        <v>75</v>
      </c>
      <c r="G252" s="2">
        <v>11175</v>
      </c>
      <c r="H252" s="2">
        <v>2043.7</v>
      </c>
      <c r="I252" s="2">
        <v>827.29</v>
      </c>
      <c r="J252" s="2">
        <v>2</v>
      </c>
      <c r="K252" s="2" t="str">
        <f>_xlfn.XLOOKUP(E252,[1]SKU_Master!A:A,[1]SKU_Master!C:C,"NOT FOUND")</f>
        <v>Garbage Bags</v>
      </c>
      <c r="L252" s="2">
        <f>_xlfn.XLOOKUP(Table2[[#This Row],[SKU_CODE_CLEAN]],[1]SKU_Master!A:A,[1]SKU_Master!E:E,"Not Found")</f>
        <v>149</v>
      </c>
      <c r="M252" s="2">
        <f>_xlfn.XLOOKUP(E252,[1]SKU_Master!A:A,[1]SKU_Master!F:F,"NOT FOUND")</f>
        <v>70</v>
      </c>
      <c r="N252" s="2" t="str">
        <f>IF(ISNUMBER(_xlfn.XMATCH(E252,[1]SKU_Master!A:A)),"MATCH","NOT FOUND")</f>
        <v>MATCH</v>
      </c>
      <c r="O252" s="2">
        <f>Table2[[#This Row],[GROSS_REVENUE]]-Table2[[#This Row],[DISCOUNT]]</f>
        <v>9131.2999999999993</v>
      </c>
      <c r="P252" s="3">
        <f>IFERROR((Table2[[#This Row],[NET_REVENUE]]-(Table2[[#This Row],[UNITS_SOLD]]*Table2[[#This Row],[UNIT_COGS]]))/Table2[[#This Row],[NET_REVENUE]],0)</f>
        <v>0.42505448293233161</v>
      </c>
      <c r="Q252" s="4">
        <f>IFERROR(Table2[[#This Row],[GROSS_REVENUE]]/Table2[[#This Row],[AD_SPEND]],0)</f>
        <v>13.507959723917853</v>
      </c>
      <c r="R252" s="2">
        <f>IFERROR((Table2[[#This Row],[NET_REVENUE]]-(Table2[[#This Row],[UNITS_SOLD]]*Table2[[#This Row],[UNIT_COGS]])-Table2[[#This Row],[AD_SPEND]]),0)</f>
        <v>3054.0099999999993</v>
      </c>
      <c r="S252" s="3">
        <f>IFERROR(Table2[[#This Row],[RETURNS_UNITS]]/Table2[[#This Row],[UNITS_SOLD]],0)</f>
        <v>2.6666666666666668E-2</v>
      </c>
      <c r="T252" s="2" t="str">
        <f>TRIM(CLEAN(Table2[[#This Row],[CHANNEL]]))</f>
        <v>Swiggy Instamart</v>
      </c>
      <c r="U252" s="1">
        <f t="shared" si="3"/>
        <v>45292</v>
      </c>
    </row>
    <row r="253" spans="1:21" x14ac:dyDescent="0.3">
      <c r="A253" s="1">
        <v>45293</v>
      </c>
      <c r="B253" s="2" t="s">
        <v>33</v>
      </c>
      <c r="C253" s="2" t="s">
        <v>28</v>
      </c>
      <c r="D253" s="2" t="s">
        <v>45</v>
      </c>
      <c r="E253" s="2" t="str">
        <f>TRIM(Table2[[#This Row],[SKU_CODE]])</f>
        <v>BEC-TIS-001</v>
      </c>
      <c r="F253" s="2">
        <v>103</v>
      </c>
      <c r="G253" s="2">
        <v>9785</v>
      </c>
      <c r="H253" s="2">
        <v>1905.8</v>
      </c>
      <c r="I253" s="2">
        <v>831.16</v>
      </c>
      <c r="J253" s="2">
        <v>5</v>
      </c>
      <c r="K253" s="2" t="str">
        <f>_xlfn.XLOOKUP(E253,[1]SKU_Master!A:A,[1]SKU_Master!C:C,"NOT FOUND")</f>
        <v>Tissues</v>
      </c>
      <c r="L253" s="2">
        <f>_xlfn.XLOOKUP(Table2[[#This Row],[SKU_CODE_CLEAN]],[1]SKU_Master!A:A,[1]SKU_Master!E:E,"Not Found")</f>
        <v>95</v>
      </c>
      <c r="M253" s="2">
        <f>_xlfn.XLOOKUP(E253,[1]SKU_Master!A:A,[1]SKU_Master!F:F,"NOT FOUND")</f>
        <v>42</v>
      </c>
      <c r="N253" s="2" t="str">
        <f>IF(ISNUMBER(_xlfn.XMATCH(E253,[1]SKU_Master!A:A)),"MATCH","NOT FOUND")</f>
        <v>MATCH</v>
      </c>
      <c r="O253" s="2">
        <f>Table2[[#This Row],[GROSS_REVENUE]]-Table2[[#This Row],[DISCOUNT]]</f>
        <v>7879.2</v>
      </c>
      <c r="P253" s="3">
        <f>IFERROR((Table2[[#This Row],[NET_REVENUE]]-(Table2[[#This Row],[UNITS_SOLD]]*Table2[[#This Row],[UNIT_COGS]]))/Table2[[#This Row],[NET_REVENUE]],0)</f>
        <v>0.45095948827292109</v>
      </c>
      <c r="Q253" s="4">
        <f>IFERROR(Table2[[#This Row],[GROSS_REVENUE]]/Table2[[#This Row],[AD_SPEND]],0)</f>
        <v>11.772703209971606</v>
      </c>
      <c r="R253" s="2">
        <f>IFERROR((Table2[[#This Row],[NET_REVENUE]]-(Table2[[#This Row],[UNITS_SOLD]]*Table2[[#This Row],[UNIT_COGS]])-Table2[[#This Row],[AD_SPEND]]),0)</f>
        <v>2722.04</v>
      </c>
      <c r="S253" s="3">
        <f>IFERROR(Table2[[#This Row],[RETURNS_UNITS]]/Table2[[#This Row],[UNITS_SOLD]],0)</f>
        <v>4.8543689320388349E-2</v>
      </c>
      <c r="T253" s="2" t="str">
        <f>TRIM(CLEAN(Table2[[#This Row],[CHANNEL]]))</f>
        <v>Swiggy Instamart</v>
      </c>
      <c r="U253" s="1">
        <f t="shared" si="3"/>
        <v>45323</v>
      </c>
    </row>
    <row r="254" spans="1:21" x14ac:dyDescent="0.3">
      <c r="A254" s="1">
        <v>45597</v>
      </c>
      <c r="B254" s="2" t="s">
        <v>33</v>
      </c>
      <c r="C254" s="2" t="s">
        <v>22</v>
      </c>
      <c r="D254" s="2" t="s">
        <v>45</v>
      </c>
      <c r="E254" s="2" t="str">
        <f>TRIM(Table2[[#This Row],[SKU_CODE]])</f>
        <v>BEC-TIS-001</v>
      </c>
      <c r="F254" s="2">
        <v>107</v>
      </c>
      <c r="G254" s="2">
        <v>10165</v>
      </c>
      <c r="H254" s="2">
        <v>1682.15</v>
      </c>
      <c r="I254" s="2">
        <v>832.07</v>
      </c>
      <c r="J254" s="2">
        <v>2</v>
      </c>
      <c r="K254" s="2" t="str">
        <f>_xlfn.XLOOKUP(E254,[1]SKU_Master!A:A,[1]SKU_Master!C:C,"NOT FOUND")</f>
        <v>Tissues</v>
      </c>
      <c r="L254" s="2">
        <f>_xlfn.XLOOKUP(Table2[[#This Row],[SKU_CODE_CLEAN]],[1]SKU_Master!A:A,[1]SKU_Master!E:E,"Not Found")</f>
        <v>95</v>
      </c>
      <c r="M254" s="2">
        <f>_xlfn.XLOOKUP(E254,[1]SKU_Master!A:A,[1]SKU_Master!F:F,"NOT FOUND")</f>
        <v>42</v>
      </c>
      <c r="N254" s="2" t="str">
        <f>IF(ISNUMBER(_xlfn.XMATCH(E254,[1]SKU_Master!A:A)),"MATCH","NOT FOUND")</f>
        <v>MATCH</v>
      </c>
      <c r="O254" s="2">
        <f>Table2[[#This Row],[GROSS_REVENUE]]-Table2[[#This Row],[DISCOUNT]]</f>
        <v>8482.85</v>
      </c>
      <c r="P254" s="3">
        <f>IFERROR((Table2[[#This Row],[NET_REVENUE]]-(Table2[[#This Row],[UNITS_SOLD]]*Table2[[#This Row],[UNIT_COGS]]))/Table2[[#This Row],[NET_REVENUE]],0)</f>
        <v>0.47022521911857457</v>
      </c>
      <c r="Q254" s="4">
        <f>IFERROR(Table2[[#This Row],[GROSS_REVENUE]]/Table2[[#This Row],[AD_SPEND]],0)</f>
        <v>12.216520244690951</v>
      </c>
      <c r="R254" s="2">
        <f>IFERROR((Table2[[#This Row],[NET_REVENUE]]-(Table2[[#This Row],[UNITS_SOLD]]*Table2[[#This Row],[UNIT_COGS]])-Table2[[#This Row],[AD_SPEND]]),0)</f>
        <v>3156.78</v>
      </c>
      <c r="S254" s="3">
        <f>IFERROR(Table2[[#This Row],[RETURNS_UNITS]]/Table2[[#This Row],[UNITS_SOLD]],0)</f>
        <v>1.8691588785046728E-2</v>
      </c>
      <c r="T254" s="2" t="str">
        <f>TRIM(CLEAN(Table2[[#This Row],[CHANNEL]]))</f>
        <v>Swiggy Instamart</v>
      </c>
      <c r="U254" s="1">
        <f t="shared" si="3"/>
        <v>45597</v>
      </c>
    </row>
    <row r="255" spans="1:21" x14ac:dyDescent="0.3">
      <c r="A255" s="1">
        <v>45717</v>
      </c>
      <c r="B255" s="2" t="s">
        <v>33</v>
      </c>
      <c r="C255" s="2" t="s">
        <v>28</v>
      </c>
      <c r="D255" s="2" t="s">
        <v>23</v>
      </c>
      <c r="E255" s="2" t="str">
        <f>TRIM(Table2[[#This Row],[SKU_CODE]])</f>
        <v>BEC-OTH-001</v>
      </c>
      <c r="F255" s="2">
        <v>74</v>
      </c>
      <c r="G255" s="2">
        <v>11026</v>
      </c>
      <c r="H255" s="2">
        <v>3017.87</v>
      </c>
      <c r="I255" s="2">
        <v>832.98</v>
      </c>
      <c r="J255" s="2">
        <v>3</v>
      </c>
      <c r="K255" s="2" t="str">
        <f>_xlfn.XLOOKUP(E255,[1]SKU_Master!A:A,[1]SKU_Master!C:C,"NOT FOUND")</f>
        <v>Others</v>
      </c>
      <c r="L255" s="2">
        <f>_xlfn.XLOOKUP(Table2[[#This Row],[SKU_CODE_CLEAN]],[1]SKU_Master!A:A,[1]SKU_Master!E:E,"Not Found")</f>
        <v>149</v>
      </c>
      <c r="M255" s="2">
        <f>_xlfn.XLOOKUP(E255,[1]SKU_Master!A:A,[1]SKU_Master!F:F,"NOT FOUND")</f>
        <v>72</v>
      </c>
      <c r="N255" s="2" t="str">
        <f>IF(ISNUMBER(_xlfn.XMATCH(E255,[1]SKU_Master!A:A)),"MATCH","NOT FOUND")</f>
        <v>MATCH</v>
      </c>
      <c r="O255" s="2">
        <f>Table2[[#This Row],[GROSS_REVENUE]]-Table2[[#This Row],[DISCOUNT]]</f>
        <v>8008.13</v>
      </c>
      <c r="P255" s="3">
        <f>IFERROR((Table2[[#This Row],[NET_REVENUE]]-(Table2[[#This Row],[UNITS_SOLD]]*Table2[[#This Row],[UNIT_COGS]]))/Table2[[#This Row],[NET_REVENUE]],0)</f>
        <v>0.33467613537742269</v>
      </c>
      <c r="Q255" s="4">
        <f>IFERROR(Table2[[#This Row],[GROSS_REVENUE]]/Table2[[#This Row],[AD_SPEND]],0)</f>
        <v>13.236812408461187</v>
      </c>
      <c r="R255" s="2">
        <f>IFERROR((Table2[[#This Row],[NET_REVENUE]]-(Table2[[#This Row],[UNITS_SOLD]]*Table2[[#This Row],[UNIT_COGS]])-Table2[[#This Row],[AD_SPEND]]),0)</f>
        <v>1847.15</v>
      </c>
      <c r="S255" s="3">
        <f>IFERROR(Table2[[#This Row],[RETURNS_UNITS]]/Table2[[#This Row],[UNITS_SOLD]],0)</f>
        <v>4.0540540540540543E-2</v>
      </c>
      <c r="T255" s="2" t="str">
        <f>TRIM(CLEAN(Table2[[#This Row],[CHANNEL]]))</f>
        <v>Swiggy Instamart</v>
      </c>
      <c r="U255" s="1">
        <f t="shared" si="3"/>
        <v>45717</v>
      </c>
    </row>
    <row r="256" spans="1:21" x14ac:dyDescent="0.3">
      <c r="A256" s="1">
        <v>45536</v>
      </c>
      <c r="B256" s="2" t="s">
        <v>24</v>
      </c>
      <c r="C256" s="2" t="s">
        <v>22</v>
      </c>
      <c r="D256" s="2" t="s">
        <v>46</v>
      </c>
      <c r="E256" s="2" t="str">
        <f>TRIM(Table2[[#This Row],[SKU_CODE]])</f>
        <v>BEC-KT-001</v>
      </c>
      <c r="F256" s="2">
        <v>84</v>
      </c>
      <c r="G256" s="2">
        <v>13440</v>
      </c>
      <c r="H256" s="2">
        <v>1541.34</v>
      </c>
      <c r="I256" s="2">
        <v>833.35</v>
      </c>
      <c r="J256" s="2">
        <v>8</v>
      </c>
      <c r="K256" s="2" t="str">
        <f>_xlfn.XLOOKUP(E256,[1]SKU_Master!A:A,[1]SKU_Master!C:C,"NOT FOUND")</f>
        <v>Kitchen Towel</v>
      </c>
      <c r="L256" s="2">
        <f>_xlfn.XLOOKUP(Table2[[#This Row],[SKU_CODE_CLEAN]],[1]SKU_Master!A:A,[1]SKU_Master!E:E,"Not Found")</f>
        <v>160</v>
      </c>
      <c r="M256" s="2">
        <f>_xlfn.XLOOKUP(E256,[1]SKU_Master!A:A,[1]SKU_Master!F:F,"NOT FOUND")</f>
        <v>78</v>
      </c>
      <c r="N256" s="2" t="str">
        <f>IF(ISNUMBER(_xlfn.XMATCH(E256,[1]SKU_Master!A:A)),"MATCH","NOT FOUND")</f>
        <v>MATCH</v>
      </c>
      <c r="O256" s="2">
        <f>Table2[[#This Row],[GROSS_REVENUE]]-Table2[[#This Row],[DISCOUNT]]</f>
        <v>11898.66</v>
      </c>
      <c r="P256" s="3">
        <f>IFERROR((Table2[[#This Row],[NET_REVENUE]]-(Table2[[#This Row],[UNITS_SOLD]]*Table2[[#This Row],[UNIT_COGS]]))/Table2[[#This Row],[NET_REVENUE]],0)</f>
        <v>0.44934975871232558</v>
      </c>
      <c r="Q256" s="4">
        <f>IFERROR(Table2[[#This Row],[GROSS_REVENUE]]/Table2[[#This Row],[AD_SPEND]],0)</f>
        <v>16.12767744645107</v>
      </c>
      <c r="R256" s="2">
        <f>IFERROR((Table2[[#This Row],[NET_REVENUE]]-(Table2[[#This Row],[UNITS_SOLD]]*Table2[[#This Row],[UNIT_COGS]])-Table2[[#This Row],[AD_SPEND]]),0)</f>
        <v>4513.3099999999995</v>
      </c>
      <c r="S256" s="3">
        <f>IFERROR(Table2[[#This Row],[RETURNS_UNITS]]/Table2[[#This Row],[UNITS_SOLD]],0)</f>
        <v>9.5238095238095233E-2</v>
      </c>
      <c r="T256" s="2" t="str">
        <f>TRIM(CLEAN(Table2[[#This Row],[CHANNEL]]))</f>
        <v>D2C</v>
      </c>
      <c r="U256" s="1">
        <f t="shared" si="3"/>
        <v>45536</v>
      </c>
    </row>
    <row r="257" spans="1:21" x14ac:dyDescent="0.3">
      <c r="A257" s="1">
        <v>45748</v>
      </c>
      <c r="B257" s="2" t="s">
        <v>33</v>
      </c>
      <c r="C257" s="2" t="s">
        <v>25</v>
      </c>
      <c r="D257" s="2" t="s">
        <v>23</v>
      </c>
      <c r="E257" s="2" t="str">
        <f>TRIM(Table2[[#This Row],[SKU_CODE]])</f>
        <v>BEC-OTH-001</v>
      </c>
      <c r="F257" s="2">
        <v>107</v>
      </c>
      <c r="G257" s="2">
        <v>15943</v>
      </c>
      <c r="H257" s="2">
        <v>2652.66</v>
      </c>
      <c r="I257" s="2">
        <v>835.48</v>
      </c>
      <c r="J257" s="2">
        <v>6</v>
      </c>
      <c r="K257" s="2" t="str">
        <f>_xlfn.XLOOKUP(E257,[1]SKU_Master!A:A,[1]SKU_Master!C:C,"NOT FOUND")</f>
        <v>Others</v>
      </c>
      <c r="L257" s="2">
        <f>_xlfn.XLOOKUP(Table2[[#This Row],[SKU_CODE_CLEAN]],[1]SKU_Master!A:A,[1]SKU_Master!E:E,"Not Found")</f>
        <v>149</v>
      </c>
      <c r="M257" s="2">
        <f>_xlfn.XLOOKUP(E257,[1]SKU_Master!A:A,[1]SKU_Master!F:F,"NOT FOUND")</f>
        <v>72</v>
      </c>
      <c r="N257" s="2" t="str">
        <f>IF(ISNUMBER(_xlfn.XMATCH(E257,[1]SKU_Master!A:A)),"MATCH","NOT FOUND")</f>
        <v>MATCH</v>
      </c>
      <c r="O257" s="2">
        <f>Table2[[#This Row],[GROSS_REVENUE]]-Table2[[#This Row],[DISCOUNT]]</f>
        <v>13290.34</v>
      </c>
      <c r="P257" s="3">
        <f>IFERROR((Table2[[#This Row],[NET_REVENUE]]-(Table2[[#This Row],[UNITS_SOLD]]*Table2[[#This Row],[UNIT_COGS]]))/Table2[[#This Row],[NET_REVENUE]],0)</f>
        <v>0.42033085684790605</v>
      </c>
      <c r="Q257" s="4">
        <f>IFERROR(Table2[[#This Row],[GROSS_REVENUE]]/Table2[[#This Row],[AD_SPEND]],0)</f>
        <v>19.08244362522143</v>
      </c>
      <c r="R257" s="2">
        <f>IFERROR((Table2[[#This Row],[NET_REVENUE]]-(Table2[[#This Row],[UNITS_SOLD]]*Table2[[#This Row],[UNIT_COGS]])-Table2[[#This Row],[AD_SPEND]]),0)</f>
        <v>4750.8600000000006</v>
      </c>
      <c r="S257" s="3">
        <f>IFERROR(Table2[[#This Row],[RETURNS_UNITS]]/Table2[[#This Row],[UNITS_SOLD]],0)</f>
        <v>5.6074766355140186E-2</v>
      </c>
      <c r="T257" s="2" t="str">
        <f>TRIM(CLEAN(Table2[[#This Row],[CHANNEL]]))</f>
        <v>Swiggy Instamart</v>
      </c>
      <c r="U257" s="1">
        <f t="shared" si="3"/>
        <v>45748</v>
      </c>
    </row>
    <row r="258" spans="1:21" x14ac:dyDescent="0.3">
      <c r="A258" s="1">
        <v>45748</v>
      </c>
      <c r="B258" s="2" t="s">
        <v>33</v>
      </c>
      <c r="C258" s="2" t="s">
        <v>25</v>
      </c>
      <c r="D258" s="2" t="s">
        <v>40</v>
      </c>
      <c r="E258" s="2" t="str">
        <f>TRIM(Table2[[#This Row],[SKU_CODE]])</f>
        <v>BEC-CLN-099</v>
      </c>
      <c r="F258" s="2">
        <v>107</v>
      </c>
      <c r="G258" s="2">
        <v>15943</v>
      </c>
      <c r="H258" s="2">
        <v>2652.66</v>
      </c>
      <c r="I258" s="2">
        <v>835.48</v>
      </c>
      <c r="J258" s="2">
        <v>6</v>
      </c>
      <c r="K258" s="2" t="str">
        <f>_xlfn.XLOOKUP(E258,[1]SKU_Master!A:A,[1]SKU_Master!C:C,"NOT FOUND")</f>
        <v>NOT FOUND</v>
      </c>
      <c r="L258" s="2" t="str">
        <f>_xlfn.XLOOKUP(Table2[[#This Row],[SKU_CODE_CLEAN]],[1]SKU_Master!A:A,[1]SKU_Master!E:E,"Not Found")</f>
        <v>Not Found</v>
      </c>
      <c r="M258" s="2" t="str">
        <f>_xlfn.XLOOKUP(E258,[1]SKU_Master!A:A,[1]SKU_Master!F:F,"NOT FOUND")</f>
        <v>NOT FOUND</v>
      </c>
      <c r="N258" s="2" t="str">
        <f>IF(ISNUMBER(_xlfn.XMATCH(E258,[1]SKU_Master!A:A)),"MATCH","NOT FOUND")</f>
        <v>NOT FOUND</v>
      </c>
      <c r="O258" s="2">
        <f>Table2[[#This Row],[GROSS_REVENUE]]-Table2[[#This Row],[DISCOUNT]]</f>
        <v>13290.34</v>
      </c>
      <c r="P258" s="3">
        <f>IFERROR((Table2[[#This Row],[NET_REVENUE]]-(Table2[[#This Row],[UNITS_SOLD]]*Table2[[#This Row],[UNIT_COGS]]))/Table2[[#This Row],[NET_REVENUE]],0)</f>
        <v>0</v>
      </c>
      <c r="Q258" s="4">
        <f>IFERROR(Table2[[#This Row],[GROSS_REVENUE]]/Table2[[#This Row],[AD_SPEND]],0)</f>
        <v>19.08244362522143</v>
      </c>
      <c r="R258" s="2">
        <f>IFERROR((Table2[[#This Row],[NET_REVENUE]]-(Table2[[#This Row],[UNITS_SOLD]]*Table2[[#This Row],[UNIT_COGS]])-Table2[[#This Row],[AD_SPEND]]),0)</f>
        <v>0</v>
      </c>
      <c r="S258" s="3">
        <f>IFERROR(Table2[[#This Row],[RETURNS_UNITS]]/Table2[[#This Row],[UNITS_SOLD]],0)</f>
        <v>5.6074766355140186E-2</v>
      </c>
      <c r="T258" s="2" t="str">
        <f>TRIM(CLEAN(Table2[[#This Row],[CHANNEL]]))</f>
        <v>Swiggy Instamart</v>
      </c>
      <c r="U258" s="1">
        <f t="shared" si="3"/>
        <v>45748</v>
      </c>
    </row>
    <row r="259" spans="1:21" x14ac:dyDescent="0.3">
      <c r="A259" s="1">
        <v>45717</v>
      </c>
      <c r="B259" s="2" t="s">
        <v>21</v>
      </c>
      <c r="C259" s="2" t="s">
        <v>28</v>
      </c>
      <c r="D259" s="2" t="s">
        <v>42</v>
      </c>
      <c r="E259" s="2" t="str">
        <f>TRIM(Table2[[#This Row],[SKU_CODE]])</f>
        <v>BEC-BW-002</v>
      </c>
      <c r="F259" s="2">
        <v>80</v>
      </c>
      <c r="G259" s="2">
        <v>14000</v>
      </c>
      <c r="H259" s="2">
        <v>2436.62</v>
      </c>
      <c r="I259" s="2">
        <v>836.34</v>
      </c>
      <c r="J259" s="2">
        <v>3</v>
      </c>
      <c r="K259" s="2" t="str">
        <f>_xlfn.XLOOKUP(E259,[1]SKU_Master!A:A,[1]SKU_Master!C:C,"NOT FOUND")</f>
        <v>Bake &amp; Wrap</v>
      </c>
      <c r="L259" s="2">
        <f>_xlfn.XLOOKUP(Table2[[#This Row],[SKU_CODE_CLEAN]],[1]SKU_Master!A:A,[1]SKU_Master!E:E,"Not Found")</f>
        <v>175</v>
      </c>
      <c r="M259" s="2">
        <f>_xlfn.XLOOKUP(E259,[1]SKU_Master!A:A,[1]SKU_Master!F:F,"NOT FOUND")</f>
        <v>92</v>
      </c>
      <c r="N259" s="2" t="str">
        <f>IF(ISNUMBER(_xlfn.XMATCH(E259,[1]SKU_Master!A:A)),"MATCH","NOT FOUND")</f>
        <v>MATCH</v>
      </c>
      <c r="O259" s="2">
        <f>Table2[[#This Row],[GROSS_REVENUE]]-Table2[[#This Row],[DISCOUNT]]</f>
        <v>11563.380000000001</v>
      </c>
      <c r="P259" s="3">
        <f>IFERROR((Table2[[#This Row],[NET_REVENUE]]-(Table2[[#This Row],[UNITS_SOLD]]*Table2[[#This Row],[UNIT_COGS]]))/Table2[[#This Row],[NET_REVENUE]],0)</f>
        <v>0.36350790166888924</v>
      </c>
      <c r="Q259" s="4">
        <f>IFERROR(Table2[[#This Row],[GROSS_REVENUE]]/Table2[[#This Row],[AD_SPEND]],0)</f>
        <v>16.739603510533993</v>
      </c>
      <c r="R259" s="2">
        <f>IFERROR((Table2[[#This Row],[NET_REVENUE]]-(Table2[[#This Row],[UNITS_SOLD]]*Table2[[#This Row],[UNIT_COGS]])-Table2[[#This Row],[AD_SPEND]]),0)</f>
        <v>3367.0400000000009</v>
      </c>
      <c r="S259" s="3">
        <f>IFERROR(Table2[[#This Row],[RETURNS_UNITS]]/Table2[[#This Row],[UNITS_SOLD]],0)</f>
        <v>3.7499999999999999E-2</v>
      </c>
      <c r="T259" s="2" t="str">
        <f>TRIM(CLEAN(Table2[[#This Row],[CHANNEL]]))</f>
        <v>Flipkart</v>
      </c>
      <c r="U259" s="1">
        <f t="shared" ref="U259:U322" si="4">IF(AND(MONTH(A259)=1,DAY(A259)&gt;1),DATE(YEAR(A259),DAY(A259),1),A259)</f>
        <v>45717</v>
      </c>
    </row>
    <row r="260" spans="1:21" x14ac:dyDescent="0.3">
      <c r="A260" s="1">
        <v>45413</v>
      </c>
      <c r="B260" s="2" t="s">
        <v>27</v>
      </c>
      <c r="C260" s="2" t="s">
        <v>28</v>
      </c>
      <c r="D260" s="2" t="s">
        <v>45</v>
      </c>
      <c r="E260" s="2" t="str">
        <f>TRIM(Table2[[#This Row],[SKU_CODE]])</f>
        <v>BEC-TIS-001</v>
      </c>
      <c r="F260" s="2">
        <v>194</v>
      </c>
      <c r="G260" s="2">
        <v>18430</v>
      </c>
      <c r="H260" s="2">
        <v>4362.4799999999996</v>
      </c>
      <c r="I260" s="2">
        <v>836.56</v>
      </c>
      <c r="J260" s="2">
        <v>9</v>
      </c>
      <c r="K260" s="2" t="str">
        <f>_xlfn.XLOOKUP(E260,[1]SKU_Master!A:A,[1]SKU_Master!C:C,"NOT FOUND")</f>
        <v>Tissues</v>
      </c>
      <c r="L260" s="2">
        <f>_xlfn.XLOOKUP(Table2[[#This Row],[SKU_CODE_CLEAN]],[1]SKU_Master!A:A,[1]SKU_Master!E:E,"Not Found")</f>
        <v>95</v>
      </c>
      <c r="M260" s="2">
        <f>_xlfn.XLOOKUP(E260,[1]SKU_Master!A:A,[1]SKU_Master!F:F,"NOT FOUND")</f>
        <v>42</v>
      </c>
      <c r="N260" s="2" t="str">
        <f>IF(ISNUMBER(_xlfn.XMATCH(E260,[1]SKU_Master!A:A)),"MATCH","NOT FOUND")</f>
        <v>MATCH</v>
      </c>
      <c r="O260" s="2">
        <f>Table2[[#This Row],[GROSS_REVENUE]]-Table2[[#This Row],[DISCOUNT]]</f>
        <v>14067.52</v>
      </c>
      <c r="P260" s="3">
        <f>IFERROR((Table2[[#This Row],[NET_REVENUE]]-(Table2[[#This Row],[UNITS_SOLD]]*Table2[[#This Row],[UNIT_COGS]]))/Table2[[#This Row],[NET_REVENUE]],0)</f>
        <v>0.42079343054070656</v>
      </c>
      <c r="Q260" s="4">
        <f>IFERROR(Table2[[#This Row],[GROSS_REVENUE]]/Table2[[#This Row],[AD_SPEND]],0)</f>
        <v>22.030697140671322</v>
      </c>
      <c r="R260" s="2">
        <f>IFERROR((Table2[[#This Row],[NET_REVENUE]]-(Table2[[#This Row],[UNITS_SOLD]]*Table2[[#This Row],[UNIT_COGS]])-Table2[[#This Row],[AD_SPEND]]),0)</f>
        <v>5082.9600000000009</v>
      </c>
      <c r="S260" s="3">
        <f>IFERROR(Table2[[#This Row],[RETURNS_UNITS]]/Table2[[#This Row],[UNITS_SOLD]],0)</f>
        <v>4.6391752577319589E-2</v>
      </c>
      <c r="T260" s="2" t="str">
        <f>TRIM(CLEAN(Table2[[#This Row],[CHANNEL]]))</f>
        <v>Zepto</v>
      </c>
      <c r="U260" s="1">
        <f t="shared" si="4"/>
        <v>45413</v>
      </c>
    </row>
    <row r="261" spans="1:21" x14ac:dyDescent="0.3">
      <c r="A261" s="1">
        <v>45566</v>
      </c>
      <c r="B261" s="2" t="s">
        <v>33</v>
      </c>
      <c r="C261" s="2" t="s">
        <v>22</v>
      </c>
      <c r="D261" s="2" t="s">
        <v>43</v>
      </c>
      <c r="E261" s="2" t="str">
        <f>TRIM(Table2[[#This Row],[SKU_CODE]])</f>
        <v>BEC-GB-001</v>
      </c>
      <c r="F261" s="2">
        <v>92</v>
      </c>
      <c r="G261" s="2">
        <v>13708</v>
      </c>
      <c r="H261" s="2">
        <v>892.37</v>
      </c>
      <c r="I261" s="2">
        <v>838.13</v>
      </c>
      <c r="J261" s="2">
        <v>4</v>
      </c>
      <c r="K261" s="2" t="str">
        <f>_xlfn.XLOOKUP(E261,[1]SKU_Master!A:A,[1]SKU_Master!C:C,"NOT FOUND")</f>
        <v>Garbage Bags</v>
      </c>
      <c r="L261" s="2">
        <f>_xlfn.XLOOKUP(Table2[[#This Row],[SKU_CODE_CLEAN]],[1]SKU_Master!A:A,[1]SKU_Master!E:E,"Not Found")</f>
        <v>149</v>
      </c>
      <c r="M261" s="2">
        <f>_xlfn.XLOOKUP(E261,[1]SKU_Master!A:A,[1]SKU_Master!F:F,"NOT FOUND")</f>
        <v>70</v>
      </c>
      <c r="N261" s="2" t="str">
        <f>IF(ISNUMBER(_xlfn.XMATCH(E261,[1]SKU_Master!A:A)),"MATCH","NOT FOUND")</f>
        <v>MATCH</v>
      </c>
      <c r="O261" s="2">
        <f>Table2[[#This Row],[GROSS_REVENUE]]-Table2[[#This Row],[DISCOUNT]]</f>
        <v>12815.63</v>
      </c>
      <c r="P261" s="3">
        <f>IFERROR((Table2[[#This Row],[NET_REVENUE]]-(Table2[[#This Row],[UNITS_SOLD]]*Table2[[#This Row],[UNIT_COGS]]))/Table2[[#This Row],[NET_REVENUE]],0)</f>
        <v>0.49748861351334267</v>
      </c>
      <c r="Q261" s="4">
        <f>IFERROR(Table2[[#This Row],[GROSS_REVENUE]]/Table2[[#This Row],[AD_SPEND]],0)</f>
        <v>16.355457983844989</v>
      </c>
      <c r="R261" s="2">
        <f>IFERROR((Table2[[#This Row],[NET_REVENUE]]-(Table2[[#This Row],[UNITS_SOLD]]*Table2[[#This Row],[UNIT_COGS]])-Table2[[#This Row],[AD_SPEND]]),0)</f>
        <v>5537.4999999999991</v>
      </c>
      <c r="S261" s="3">
        <f>IFERROR(Table2[[#This Row],[RETURNS_UNITS]]/Table2[[#This Row],[UNITS_SOLD]],0)</f>
        <v>4.3478260869565216E-2</v>
      </c>
      <c r="T261" s="2" t="str">
        <f>TRIM(CLEAN(Table2[[#This Row],[CHANNEL]]))</f>
        <v>Swiggy Instamart</v>
      </c>
      <c r="U261" s="1">
        <f t="shared" si="4"/>
        <v>45566</v>
      </c>
    </row>
    <row r="262" spans="1:21" x14ac:dyDescent="0.3">
      <c r="A262" s="1">
        <v>45597</v>
      </c>
      <c r="B262" s="2" t="s">
        <v>24</v>
      </c>
      <c r="C262" s="2" t="s">
        <v>28</v>
      </c>
      <c r="D262" s="2" t="s">
        <v>46</v>
      </c>
      <c r="E262" s="2" t="str">
        <f>TRIM(Table2[[#This Row],[SKU_CODE]])</f>
        <v>BEC-KT-001</v>
      </c>
      <c r="F262" s="2">
        <v>88</v>
      </c>
      <c r="G262" s="2">
        <v>14080</v>
      </c>
      <c r="H262" s="2">
        <v>708.57</v>
      </c>
      <c r="I262" s="2">
        <v>838.16</v>
      </c>
      <c r="J262" s="2">
        <v>13</v>
      </c>
      <c r="K262" s="2" t="str">
        <f>_xlfn.XLOOKUP(E262,[1]SKU_Master!A:A,[1]SKU_Master!C:C,"NOT FOUND")</f>
        <v>Kitchen Towel</v>
      </c>
      <c r="L262" s="2">
        <f>_xlfn.XLOOKUP(Table2[[#This Row],[SKU_CODE_CLEAN]],[1]SKU_Master!A:A,[1]SKU_Master!E:E,"Not Found")</f>
        <v>160</v>
      </c>
      <c r="M262" s="2">
        <f>_xlfn.XLOOKUP(E262,[1]SKU_Master!A:A,[1]SKU_Master!F:F,"NOT FOUND")</f>
        <v>78</v>
      </c>
      <c r="N262" s="2" t="str">
        <f>IF(ISNUMBER(_xlfn.XMATCH(E262,[1]SKU_Master!A:A)),"MATCH","NOT FOUND")</f>
        <v>MATCH</v>
      </c>
      <c r="O262" s="2">
        <f>Table2[[#This Row],[GROSS_REVENUE]]-Table2[[#This Row],[DISCOUNT]]</f>
        <v>13371.43</v>
      </c>
      <c r="P262" s="3">
        <f>IFERROR((Table2[[#This Row],[NET_REVENUE]]-(Table2[[#This Row],[UNITS_SOLD]]*Table2[[#This Row],[UNIT_COGS]]))/Table2[[#This Row],[NET_REVENUE]],0)</f>
        <v>0.48666672150996565</v>
      </c>
      <c r="Q262" s="4">
        <f>IFERROR(Table2[[#This Row],[GROSS_REVENUE]]/Table2[[#This Row],[AD_SPEND]],0)</f>
        <v>16.798701918488117</v>
      </c>
      <c r="R262" s="2">
        <f>IFERROR((Table2[[#This Row],[NET_REVENUE]]-(Table2[[#This Row],[UNITS_SOLD]]*Table2[[#This Row],[UNIT_COGS]])-Table2[[#This Row],[AD_SPEND]]),0)</f>
        <v>5669.27</v>
      </c>
      <c r="S262" s="3">
        <f>IFERROR(Table2[[#This Row],[RETURNS_UNITS]]/Table2[[#This Row],[UNITS_SOLD]],0)</f>
        <v>0.14772727272727273</v>
      </c>
      <c r="T262" s="2" t="str">
        <f>TRIM(CLEAN(Table2[[#This Row],[CHANNEL]]))</f>
        <v>D2C</v>
      </c>
      <c r="U262" s="1">
        <f t="shared" si="4"/>
        <v>45597</v>
      </c>
    </row>
    <row r="263" spans="1:21" x14ac:dyDescent="0.3">
      <c r="A263" s="1">
        <v>45748</v>
      </c>
      <c r="B263" s="2" t="s">
        <v>37</v>
      </c>
      <c r="C263" s="2" t="s">
        <v>28</v>
      </c>
      <c r="D263" s="2" t="s">
        <v>23</v>
      </c>
      <c r="E263" s="2" t="str">
        <f>TRIM(Table2[[#This Row],[SKU_CODE]])</f>
        <v>BEC-OTH-001</v>
      </c>
      <c r="F263" s="2">
        <v>130</v>
      </c>
      <c r="G263" s="2">
        <v>19370</v>
      </c>
      <c r="H263" s="2">
        <v>4361.3</v>
      </c>
      <c r="I263" s="2">
        <v>838.25</v>
      </c>
      <c r="J263" s="2">
        <v>5</v>
      </c>
      <c r="K263" s="2" t="str">
        <f>_xlfn.XLOOKUP(E263,[1]SKU_Master!A:A,[1]SKU_Master!C:C,"NOT FOUND")</f>
        <v>Others</v>
      </c>
      <c r="L263" s="2">
        <f>_xlfn.XLOOKUP(Table2[[#This Row],[SKU_CODE_CLEAN]],[1]SKU_Master!A:A,[1]SKU_Master!E:E,"Not Found")</f>
        <v>149</v>
      </c>
      <c r="M263" s="2">
        <f>_xlfn.XLOOKUP(E263,[1]SKU_Master!A:A,[1]SKU_Master!F:F,"NOT FOUND")</f>
        <v>72</v>
      </c>
      <c r="N263" s="2" t="str">
        <f>IF(ISNUMBER(_xlfn.XMATCH(E263,[1]SKU_Master!A:A)),"MATCH","NOT FOUND")</f>
        <v>MATCH</v>
      </c>
      <c r="O263" s="2">
        <f>Table2[[#This Row],[GROSS_REVENUE]]-Table2[[#This Row],[DISCOUNT]]</f>
        <v>15008.7</v>
      </c>
      <c r="P263" s="3">
        <f>IFERROR((Table2[[#This Row],[NET_REVENUE]]-(Table2[[#This Row],[UNITS_SOLD]]*Table2[[#This Row],[UNIT_COGS]]))/Table2[[#This Row],[NET_REVENUE]],0)</f>
        <v>0.37636171020807935</v>
      </c>
      <c r="Q263" s="4">
        <f>IFERROR(Table2[[#This Row],[GROSS_REVENUE]]/Table2[[#This Row],[AD_SPEND]],0)</f>
        <v>23.107664777810914</v>
      </c>
      <c r="R263" s="2">
        <f>IFERROR((Table2[[#This Row],[NET_REVENUE]]-(Table2[[#This Row],[UNITS_SOLD]]*Table2[[#This Row],[UNIT_COGS]])-Table2[[#This Row],[AD_SPEND]]),0)</f>
        <v>4810.4500000000007</v>
      </c>
      <c r="S263" s="3">
        <f>IFERROR(Table2[[#This Row],[RETURNS_UNITS]]/Table2[[#This Row],[UNITS_SOLD]],0)</f>
        <v>3.8461538461538464E-2</v>
      </c>
      <c r="T263" s="2" t="str">
        <f>TRIM(CLEAN(Table2[[#This Row],[CHANNEL]]))</f>
        <v>Blinkit</v>
      </c>
      <c r="U263" s="1">
        <f t="shared" si="4"/>
        <v>45748</v>
      </c>
    </row>
    <row r="264" spans="1:21" x14ac:dyDescent="0.3">
      <c r="A264" s="1">
        <v>45597</v>
      </c>
      <c r="B264" s="2" t="s">
        <v>33</v>
      </c>
      <c r="C264" s="2" t="s">
        <v>28</v>
      </c>
      <c r="D264" s="2" t="s">
        <v>42</v>
      </c>
      <c r="E264" s="2" t="str">
        <f>TRIM(Table2[[#This Row],[SKU_CODE]])</f>
        <v>BEC-BW-002</v>
      </c>
      <c r="F264" s="2">
        <v>46</v>
      </c>
      <c r="G264" s="2">
        <v>8050</v>
      </c>
      <c r="H264" s="2">
        <v>1735.13</v>
      </c>
      <c r="I264" s="2">
        <v>841.64</v>
      </c>
      <c r="J264" s="2">
        <v>1</v>
      </c>
      <c r="K264" s="2" t="str">
        <f>_xlfn.XLOOKUP(E264,[1]SKU_Master!A:A,[1]SKU_Master!C:C,"NOT FOUND")</f>
        <v>Bake &amp; Wrap</v>
      </c>
      <c r="L264" s="2">
        <f>_xlfn.XLOOKUP(Table2[[#This Row],[SKU_CODE_CLEAN]],[1]SKU_Master!A:A,[1]SKU_Master!E:E,"Not Found")</f>
        <v>175</v>
      </c>
      <c r="M264" s="2">
        <f>_xlfn.XLOOKUP(E264,[1]SKU_Master!A:A,[1]SKU_Master!F:F,"NOT FOUND")</f>
        <v>92</v>
      </c>
      <c r="N264" s="2" t="str">
        <f>IF(ISNUMBER(_xlfn.XMATCH(E264,[1]SKU_Master!A:A)),"MATCH","NOT FOUND")</f>
        <v>MATCH</v>
      </c>
      <c r="O264" s="2">
        <f>Table2[[#This Row],[GROSS_REVENUE]]-Table2[[#This Row],[DISCOUNT]]</f>
        <v>6314.87</v>
      </c>
      <c r="P264" s="3">
        <f>IFERROR((Table2[[#This Row],[NET_REVENUE]]-(Table2[[#This Row],[UNITS_SOLD]]*Table2[[#This Row],[UNIT_COGS]]))/Table2[[#This Row],[NET_REVENUE]],0)</f>
        <v>0.32983576859064395</v>
      </c>
      <c r="Q264" s="4">
        <f>IFERROR(Table2[[#This Row],[GROSS_REVENUE]]/Table2[[#This Row],[AD_SPEND]],0)</f>
        <v>9.5646594743595834</v>
      </c>
      <c r="R264" s="2">
        <f>IFERROR((Table2[[#This Row],[NET_REVENUE]]-(Table2[[#This Row],[UNITS_SOLD]]*Table2[[#This Row],[UNIT_COGS]])-Table2[[#This Row],[AD_SPEND]]),0)</f>
        <v>1241.23</v>
      </c>
      <c r="S264" s="3">
        <f>IFERROR(Table2[[#This Row],[RETURNS_UNITS]]/Table2[[#This Row],[UNITS_SOLD]],0)</f>
        <v>2.1739130434782608E-2</v>
      </c>
      <c r="T264" s="2" t="str">
        <f>TRIM(CLEAN(Table2[[#This Row],[CHANNEL]]))</f>
        <v>Swiggy Instamart</v>
      </c>
      <c r="U264" s="1">
        <f t="shared" si="4"/>
        <v>45597</v>
      </c>
    </row>
    <row r="265" spans="1:21" x14ac:dyDescent="0.3">
      <c r="A265" s="1">
        <v>45383</v>
      </c>
      <c r="B265" s="2" t="s">
        <v>24</v>
      </c>
      <c r="C265" s="2" t="s">
        <v>25</v>
      </c>
      <c r="D265" s="2" t="s">
        <v>23</v>
      </c>
      <c r="E265" s="2" t="str">
        <f>TRIM(Table2[[#This Row],[SKU_CODE]])</f>
        <v>BEC-OTH-001</v>
      </c>
      <c r="F265" s="2">
        <v>82</v>
      </c>
      <c r="G265" s="2">
        <v>12218</v>
      </c>
      <c r="H265" s="2">
        <v>501.56</v>
      </c>
      <c r="I265" s="2">
        <v>841.84</v>
      </c>
      <c r="J265" s="2">
        <v>7</v>
      </c>
      <c r="K265" s="2" t="str">
        <f>_xlfn.XLOOKUP(E265,[1]SKU_Master!A:A,[1]SKU_Master!C:C,"NOT FOUND")</f>
        <v>Others</v>
      </c>
      <c r="L265" s="2">
        <f>_xlfn.XLOOKUP(Table2[[#This Row],[SKU_CODE_CLEAN]],[1]SKU_Master!A:A,[1]SKU_Master!E:E,"Not Found")</f>
        <v>149</v>
      </c>
      <c r="M265" s="2">
        <f>_xlfn.XLOOKUP(E265,[1]SKU_Master!A:A,[1]SKU_Master!F:F,"NOT FOUND")</f>
        <v>72</v>
      </c>
      <c r="N265" s="2" t="str">
        <f>IF(ISNUMBER(_xlfn.XMATCH(E265,[1]SKU_Master!A:A)),"MATCH","NOT FOUND")</f>
        <v>MATCH</v>
      </c>
      <c r="O265" s="2">
        <f>Table2[[#This Row],[GROSS_REVENUE]]-Table2[[#This Row],[DISCOUNT]]</f>
        <v>11716.44</v>
      </c>
      <c r="P265" s="3">
        <f>IFERROR((Table2[[#This Row],[NET_REVENUE]]-(Table2[[#This Row],[UNITS_SOLD]]*Table2[[#This Row],[UNIT_COGS]]))/Table2[[#This Row],[NET_REVENUE]],0)</f>
        <v>0.49609266978706845</v>
      </c>
      <c r="Q265" s="4">
        <f>IFERROR(Table2[[#This Row],[GROSS_REVENUE]]/Table2[[#This Row],[AD_SPEND]],0)</f>
        <v>14.513446735721752</v>
      </c>
      <c r="R265" s="2">
        <f>IFERROR((Table2[[#This Row],[NET_REVENUE]]-(Table2[[#This Row],[UNITS_SOLD]]*Table2[[#This Row],[UNIT_COGS]])-Table2[[#This Row],[AD_SPEND]]),0)</f>
        <v>4970.6000000000004</v>
      </c>
      <c r="S265" s="3">
        <f>IFERROR(Table2[[#This Row],[RETURNS_UNITS]]/Table2[[#This Row],[UNITS_SOLD]],0)</f>
        <v>8.5365853658536592E-2</v>
      </c>
      <c r="T265" s="2" t="str">
        <f>TRIM(CLEAN(Table2[[#This Row],[CHANNEL]]))</f>
        <v>D2C</v>
      </c>
      <c r="U265" s="1">
        <f t="shared" si="4"/>
        <v>45383</v>
      </c>
    </row>
    <row r="266" spans="1:21" x14ac:dyDescent="0.3">
      <c r="A266" s="1">
        <v>45566</v>
      </c>
      <c r="B266" s="2" t="s">
        <v>24</v>
      </c>
      <c r="C266" s="2" t="s">
        <v>28</v>
      </c>
      <c r="D266" s="2" t="s">
        <v>30</v>
      </c>
      <c r="E266" s="2" t="str">
        <f>TRIM(Table2[[#This Row],[SKU_CODE]])</f>
        <v>BEC-TIS-002</v>
      </c>
      <c r="F266" s="2">
        <v>99</v>
      </c>
      <c r="G266" s="2">
        <v>17820</v>
      </c>
      <c r="H266" s="2">
        <v>2516.21</v>
      </c>
      <c r="I266" s="2">
        <v>843.11</v>
      </c>
      <c r="J266" s="2">
        <v>14</v>
      </c>
      <c r="K266" s="2" t="str">
        <f>_xlfn.XLOOKUP(E266,[1]SKU_Master!A:A,[1]SKU_Master!C:C,"NOT FOUND")</f>
        <v>Tissues</v>
      </c>
      <c r="L266" s="2">
        <f>_xlfn.XLOOKUP(Table2[[#This Row],[SKU_CODE_CLEAN]],[1]SKU_Master!A:A,[1]SKU_Master!E:E,"Not Found")</f>
        <v>180</v>
      </c>
      <c r="M266" s="2">
        <f>_xlfn.XLOOKUP(E266,[1]SKU_Master!A:A,[1]SKU_Master!F:F,"NOT FOUND")</f>
        <v>95</v>
      </c>
      <c r="N266" s="2" t="str">
        <f>IF(ISNUMBER(_xlfn.XMATCH(E266,[1]SKU_Master!A:A)),"MATCH","NOT FOUND")</f>
        <v>MATCH</v>
      </c>
      <c r="O266" s="2">
        <f>Table2[[#This Row],[GROSS_REVENUE]]-Table2[[#This Row],[DISCOUNT]]</f>
        <v>15303.79</v>
      </c>
      <c r="P266" s="3">
        <f>IFERROR((Table2[[#This Row],[NET_REVENUE]]-(Table2[[#This Row],[UNITS_SOLD]]*Table2[[#This Row],[UNIT_COGS]]))/Table2[[#This Row],[NET_REVENUE]],0)</f>
        <v>0.38544635021782192</v>
      </c>
      <c r="Q266" s="4">
        <f>IFERROR(Table2[[#This Row],[GROSS_REVENUE]]/Table2[[#This Row],[AD_SPEND]],0)</f>
        <v>21.136032071734412</v>
      </c>
      <c r="R266" s="2">
        <f>IFERROR((Table2[[#This Row],[NET_REVENUE]]-(Table2[[#This Row],[UNITS_SOLD]]*Table2[[#This Row],[UNIT_COGS]])-Table2[[#This Row],[AD_SPEND]]),0)</f>
        <v>5055.6800000000012</v>
      </c>
      <c r="S266" s="3">
        <f>IFERROR(Table2[[#This Row],[RETURNS_UNITS]]/Table2[[#This Row],[UNITS_SOLD]],0)</f>
        <v>0.14141414141414141</v>
      </c>
      <c r="T266" s="2" t="str">
        <f>TRIM(CLEAN(Table2[[#This Row],[CHANNEL]]))</f>
        <v>D2C</v>
      </c>
      <c r="U266" s="1">
        <f t="shared" si="4"/>
        <v>45566</v>
      </c>
    </row>
    <row r="267" spans="1:21" x14ac:dyDescent="0.3">
      <c r="A267" s="1">
        <v>45689</v>
      </c>
      <c r="B267" s="2" t="s">
        <v>24</v>
      </c>
      <c r="C267" s="2" t="s">
        <v>28</v>
      </c>
      <c r="D267" s="2" t="s">
        <v>32</v>
      </c>
      <c r="E267" s="2" t="str">
        <f>TRIM(Table2[[#This Row],[SKU_CODE]])</f>
        <v>BEC-BW-001</v>
      </c>
      <c r="F267" s="2">
        <v>67</v>
      </c>
      <c r="G267" s="2">
        <v>14740</v>
      </c>
      <c r="H267" s="2">
        <v>1132.56</v>
      </c>
      <c r="I267" s="2">
        <v>843.64</v>
      </c>
      <c r="J267" s="2">
        <v>7</v>
      </c>
      <c r="K267" s="2" t="str">
        <f>_xlfn.XLOOKUP(E267,[1]SKU_Master!A:A,[1]SKU_Master!C:C,"NOT FOUND")</f>
        <v>Bake &amp; Wrap</v>
      </c>
      <c r="L267" s="2">
        <f>_xlfn.XLOOKUP(Table2[[#This Row],[SKU_CODE_CLEAN]],[1]SKU_Master!A:A,[1]SKU_Master!E:E,"Not Found")</f>
        <v>220</v>
      </c>
      <c r="M267" s="2">
        <f>_xlfn.XLOOKUP(E267,[1]SKU_Master!A:A,[1]SKU_Master!F:F,"NOT FOUND")</f>
        <v>118</v>
      </c>
      <c r="N267" s="2" t="str">
        <f>IF(ISNUMBER(_xlfn.XMATCH(E267,[1]SKU_Master!A:A)),"MATCH","NOT FOUND")</f>
        <v>MATCH</v>
      </c>
      <c r="O267" s="2">
        <f>Table2[[#This Row],[GROSS_REVENUE]]-Table2[[#This Row],[DISCOUNT]]</f>
        <v>13607.44</v>
      </c>
      <c r="P267" s="3">
        <f>IFERROR((Table2[[#This Row],[NET_REVENUE]]-(Table2[[#This Row],[UNITS_SOLD]]*Table2[[#This Row],[UNIT_COGS]]))/Table2[[#This Row],[NET_REVENUE]],0)</f>
        <v>0.41899431487480382</v>
      </c>
      <c r="Q267" s="4">
        <f>IFERROR(Table2[[#This Row],[GROSS_REVENUE]]/Table2[[#This Row],[AD_SPEND]],0)</f>
        <v>17.471907448674791</v>
      </c>
      <c r="R267" s="2">
        <f>IFERROR((Table2[[#This Row],[NET_REVENUE]]-(Table2[[#This Row],[UNITS_SOLD]]*Table2[[#This Row],[UNIT_COGS]])-Table2[[#This Row],[AD_SPEND]]),0)</f>
        <v>4857.8</v>
      </c>
      <c r="S267" s="3">
        <f>IFERROR(Table2[[#This Row],[RETURNS_UNITS]]/Table2[[#This Row],[UNITS_SOLD]],0)</f>
        <v>0.1044776119402985</v>
      </c>
      <c r="T267" s="2" t="str">
        <f>TRIM(CLEAN(Table2[[#This Row],[CHANNEL]]))</f>
        <v>D2C</v>
      </c>
      <c r="U267" s="1">
        <f t="shared" si="4"/>
        <v>45689</v>
      </c>
    </row>
    <row r="268" spans="1:21" x14ac:dyDescent="0.3">
      <c r="A268" s="1">
        <v>45474</v>
      </c>
      <c r="B268" s="2" t="s">
        <v>33</v>
      </c>
      <c r="C268" s="2" t="s">
        <v>28</v>
      </c>
      <c r="D268" s="2" t="s">
        <v>43</v>
      </c>
      <c r="E268" s="2" t="str">
        <f>TRIM(Table2[[#This Row],[SKU_CODE]])</f>
        <v>BEC-GB-001</v>
      </c>
      <c r="F268" s="2">
        <v>115</v>
      </c>
      <c r="G268" s="2">
        <v>17135</v>
      </c>
      <c r="H268" s="2">
        <v>1845.47</v>
      </c>
      <c r="I268" s="2">
        <v>844.7</v>
      </c>
      <c r="J268" s="2">
        <v>2</v>
      </c>
      <c r="K268" s="2" t="str">
        <f>_xlfn.XLOOKUP(E268,[1]SKU_Master!A:A,[1]SKU_Master!C:C,"NOT FOUND")</f>
        <v>Garbage Bags</v>
      </c>
      <c r="L268" s="2">
        <f>_xlfn.XLOOKUP(Table2[[#This Row],[SKU_CODE_CLEAN]],[1]SKU_Master!A:A,[1]SKU_Master!E:E,"Not Found")</f>
        <v>149</v>
      </c>
      <c r="M268" s="2">
        <f>_xlfn.XLOOKUP(E268,[1]SKU_Master!A:A,[1]SKU_Master!F:F,"NOT FOUND")</f>
        <v>70</v>
      </c>
      <c r="N268" s="2" t="str">
        <f>IF(ISNUMBER(_xlfn.XMATCH(E268,[1]SKU_Master!A:A)),"MATCH","NOT FOUND")</f>
        <v>MATCH</v>
      </c>
      <c r="O268" s="2">
        <f>Table2[[#This Row],[GROSS_REVENUE]]-Table2[[#This Row],[DISCOUNT]]</f>
        <v>15289.53</v>
      </c>
      <c r="P268" s="3">
        <f>IFERROR((Table2[[#This Row],[NET_REVENUE]]-(Table2[[#This Row],[UNITS_SOLD]]*Table2[[#This Row],[UNIT_COGS]]))/Table2[[#This Row],[NET_REVENUE]],0)</f>
        <v>0.47349591517855683</v>
      </c>
      <c r="Q268" s="4">
        <f>IFERROR(Table2[[#This Row],[GROSS_REVENUE]]/Table2[[#This Row],[AD_SPEND]],0)</f>
        <v>20.285308393512487</v>
      </c>
      <c r="R268" s="2">
        <f>IFERROR((Table2[[#This Row],[NET_REVENUE]]-(Table2[[#This Row],[UNITS_SOLD]]*Table2[[#This Row],[UNIT_COGS]])-Table2[[#This Row],[AD_SPEND]]),0)</f>
        <v>6394.8300000000008</v>
      </c>
      <c r="S268" s="3">
        <f>IFERROR(Table2[[#This Row],[RETURNS_UNITS]]/Table2[[#This Row],[UNITS_SOLD]],0)</f>
        <v>1.7391304347826087E-2</v>
      </c>
      <c r="T268" s="2" t="str">
        <f>TRIM(CLEAN(Table2[[#This Row],[CHANNEL]]))</f>
        <v>Swiggy Instamart</v>
      </c>
      <c r="U268" s="1">
        <f t="shared" si="4"/>
        <v>45474</v>
      </c>
    </row>
    <row r="269" spans="1:21" x14ac:dyDescent="0.3">
      <c r="A269" s="1">
        <v>45292</v>
      </c>
      <c r="B269" s="2" t="s">
        <v>33</v>
      </c>
      <c r="C269" s="2" t="s">
        <v>22</v>
      </c>
      <c r="D269" s="2" t="s">
        <v>42</v>
      </c>
      <c r="E269" s="2" t="str">
        <f>TRIM(Table2[[#This Row],[SKU_CODE]])</f>
        <v>BEC-BW-002</v>
      </c>
      <c r="F269" s="2">
        <v>71</v>
      </c>
      <c r="G269" s="2">
        <v>12425</v>
      </c>
      <c r="H269" s="2">
        <v>2597.81</v>
      </c>
      <c r="I269" s="2">
        <v>844.92</v>
      </c>
      <c r="J269" s="2">
        <v>3</v>
      </c>
      <c r="K269" s="2" t="str">
        <f>_xlfn.XLOOKUP(E269,[1]SKU_Master!A:A,[1]SKU_Master!C:C,"NOT FOUND")</f>
        <v>Bake &amp; Wrap</v>
      </c>
      <c r="L269" s="2">
        <f>_xlfn.XLOOKUP(Table2[[#This Row],[SKU_CODE_CLEAN]],[1]SKU_Master!A:A,[1]SKU_Master!E:E,"Not Found")</f>
        <v>175</v>
      </c>
      <c r="M269" s="2">
        <f>_xlfn.XLOOKUP(E269,[1]SKU_Master!A:A,[1]SKU_Master!F:F,"NOT FOUND")</f>
        <v>92</v>
      </c>
      <c r="N269" s="2" t="str">
        <f>IF(ISNUMBER(_xlfn.XMATCH(E269,[1]SKU_Master!A:A)),"MATCH","NOT FOUND")</f>
        <v>MATCH</v>
      </c>
      <c r="O269" s="2">
        <f>Table2[[#This Row],[GROSS_REVENUE]]-Table2[[#This Row],[DISCOUNT]]</f>
        <v>9827.19</v>
      </c>
      <c r="P269" s="3">
        <f>IFERROR((Table2[[#This Row],[NET_REVENUE]]-(Table2[[#This Row],[UNITS_SOLD]]*Table2[[#This Row],[UNIT_COGS]]))/Table2[[#This Row],[NET_REVENUE]],0)</f>
        <v>0.33531355351835063</v>
      </c>
      <c r="Q269" s="4">
        <f>IFERROR(Table2[[#This Row],[GROSS_REVENUE]]/Table2[[#This Row],[AD_SPEND]],0)</f>
        <v>14.705534251763481</v>
      </c>
      <c r="R269" s="2">
        <f>IFERROR((Table2[[#This Row],[NET_REVENUE]]-(Table2[[#This Row],[UNITS_SOLD]]*Table2[[#This Row],[UNIT_COGS]])-Table2[[#This Row],[AD_SPEND]]),0)</f>
        <v>2450.2700000000004</v>
      </c>
      <c r="S269" s="3">
        <f>IFERROR(Table2[[#This Row],[RETURNS_UNITS]]/Table2[[#This Row],[UNITS_SOLD]],0)</f>
        <v>4.2253521126760563E-2</v>
      </c>
      <c r="T269" s="2" t="str">
        <f>TRIM(CLEAN(Table2[[#This Row],[CHANNEL]]))</f>
        <v>Swiggy Instamart</v>
      </c>
      <c r="U269" s="1">
        <f t="shared" si="4"/>
        <v>45292</v>
      </c>
    </row>
    <row r="270" spans="1:21" x14ac:dyDescent="0.3">
      <c r="A270" s="1">
        <v>45748</v>
      </c>
      <c r="B270" s="2" t="s">
        <v>33</v>
      </c>
      <c r="C270" s="2" t="s">
        <v>28</v>
      </c>
      <c r="D270" s="2" t="s">
        <v>23</v>
      </c>
      <c r="E270" s="2" t="str">
        <f>TRIM(Table2[[#This Row],[SKU_CODE]])</f>
        <v>BEC-OTH-001</v>
      </c>
      <c r="F270" s="2">
        <v>57</v>
      </c>
      <c r="G270" s="2">
        <v>8493</v>
      </c>
      <c r="H270" s="2">
        <v>2280.02</v>
      </c>
      <c r="I270" s="2">
        <v>848.82</v>
      </c>
      <c r="J270" s="2">
        <v>3</v>
      </c>
      <c r="K270" s="2" t="str">
        <f>_xlfn.XLOOKUP(E270,[1]SKU_Master!A:A,[1]SKU_Master!C:C,"NOT FOUND")</f>
        <v>Others</v>
      </c>
      <c r="L270" s="2">
        <f>_xlfn.XLOOKUP(Table2[[#This Row],[SKU_CODE_CLEAN]],[1]SKU_Master!A:A,[1]SKU_Master!E:E,"Not Found")</f>
        <v>149</v>
      </c>
      <c r="M270" s="2">
        <f>_xlfn.XLOOKUP(E270,[1]SKU_Master!A:A,[1]SKU_Master!F:F,"NOT FOUND")</f>
        <v>72</v>
      </c>
      <c r="N270" s="2" t="str">
        <f>IF(ISNUMBER(_xlfn.XMATCH(E270,[1]SKU_Master!A:A)),"MATCH","NOT FOUND")</f>
        <v>MATCH</v>
      </c>
      <c r="O270" s="2">
        <f>Table2[[#This Row],[GROSS_REVENUE]]-Table2[[#This Row],[DISCOUNT]]</f>
        <v>6212.98</v>
      </c>
      <c r="P270" s="3">
        <f>IFERROR((Table2[[#This Row],[NET_REVENUE]]-(Table2[[#This Row],[UNITS_SOLD]]*Table2[[#This Row],[UNIT_COGS]]))/Table2[[#This Row],[NET_REVENUE]],0)</f>
        <v>0.3394474149281021</v>
      </c>
      <c r="Q270" s="4">
        <f>IFERROR(Table2[[#This Row],[GROSS_REVENUE]]/Table2[[#This Row],[AD_SPEND]],0)</f>
        <v>10.005654909168021</v>
      </c>
      <c r="R270" s="2">
        <f>IFERROR((Table2[[#This Row],[NET_REVENUE]]-(Table2[[#This Row],[UNITS_SOLD]]*Table2[[#This Row],[UNIT_COGS]])-Table2[[#This Row],[AD_SPEND]]),0)</f>
        <v>1260.1599999999994</v>
      </c>
      <c r="S270" s="3">
        <f>IFERROR(Table2[[#This Row],[RETURNS_UNITS]]/Table2[[#This Row],[UNITS_SOLD]],0)</f>
        <v>5.2631578947368418E-2</v>
      </c>
      <c r="T270" s="2" t="str">
        <f>TRIM(CLEAN(Table2[[#This Row],[CHANNEL]]))</f>
        <v>Swiggy Instamart</v>
      </c>
      <c r="U270" s="1">
        <f t="shared" si="4"/>
        <v>45748</v>
      </c>
    </row>
    <row r="271" spans="1:21" x14ac:dyDescent="0.3">
      <c r="A271" s="1">
        <v>45413</v>
      </c>
      <c r="B271" s="2" t="s">
        <v>21</v>
      </c>
      <c r="C271" s="2" t="s">
        <v>28</v>
      </c>
      <c r="D271" s="2" t="s">
        <v>43</v>
      </c>
      <c r="E271" s="2" t="str">
        <f>TRIM(Table2[[#This Row],[SKU_CODE]])</f>
        <v>BEC-GB-001</v>
      </c>
      <c r="F271" s="2">
        <v>130</v>
      </c>
      <c r="G271" s="2">
        <v>19370</v>
      </c>
      <c r="H271" s="2">
        <v>4531.1099999999997</v>
      </c>
      <c r="I271" s="2">
        <v>848.89</v>
      </c>
      <c r="J271" s="2">
        <v>6</v>
      </c>
      <c r="K271" s="2" t="str">
        <f>_xlfn.XLOOKUP(E271,[1]SKU_Master!A:A,[1]SKU_Master!C:C,"NOT FOUND")</f>
        <v>Garbage Bags</v>
      </c>
      <c r="L271" s="2">
        <f>_xlfn.XLOOKUP(Table2[[#This Row],[SKU_CODE_CLEAN]],[1]SKU_Master!A:A,[1]SKU_Master!E:E,"Not Found")</f>
        <v>149</v>
      </c>
      <c r="M271" s="2">
        <f>_xlfn.XLOOKUP(E271,[1]SKU_Master!A:A,[1]SKU_Master!F:F,"NOT FOUND")</f>
        <v>70</v>
      </c>
      <c r="N271" s="2" t="str">
        <f>IF(ISNUMBER(_xlfn.XMATCH(E271,[1]SKU_Master!A:A)),"MATCH","NOT FOUND")</f>
        <v>MATCH</v>
      </c>
      <c r="O271" s="2">
        <f>Table2[[#This Row],[GROSS_REVENUE]]-Table2[[#This Row],[DISCOUNT]]</f>
        <v>14838.89</v>
      </c>
      <c r="P271" s="3">
        <f>IFERROR((Table2[[#This Row],[NET_REVENUE]]-(Table2[[#This Row],[UNITS_SOLD]]*Table2[[#This Row],[UNIT_COGS]]))/Table2[[#This Row],[NET_REVENUE]],0)</f>
        <v>0.38674658279696122</v>
      </c>
      <c r="Q271" s="4">
        <f>IFERROR(Table2[[#This Row],[GROSS_REVENUE]]/Table2[[#This Row],[AD_SPEND]],0)</f>
        <v>22.818032960689841</v>
      </c>
      <c r="R271" s="2">
        <f>IFERROR((Table2[[#This Row],[NET_REVENUE]]-(Table2[[#This Row],[UNITS_SOLD]]*Table2[[#This Row],[UNIT_COGS]])-Table2[[#This Row],[AD_SPEND]]),0)</f>
        <v>4889.9999999999991</v>
      </c>
      <c r="S271" s="3">
        <f>IFERROR(Table2[[#This Row],[RETURNS_UNITS]]/Table2[[#This Row],[UNITS_SOLD]],0)</f>
        <v>4.6153846153846156E-2</v>
      </c>
      <c r="T271" s="2" t="str">
        <f>TRIM(CLEAN(Table2[[#This Row],[CHANNEL]]))</f>
        <v>Flipkart</v>
      </c>
      <c r="U271" s="1">
        <f t="shared" si="4"/>
        <v>45413</v>
      </c>
    </row>
    <row r="272" spans="1:21" x14ac:dyDescent="0.3">
      <c r="A272" s="1">
        <v>45536</v>
      </c>
      <c r="B272" s="2" t="s">
        <v>33</v>
      </c>
      <c r="C272" s="2" t="s">
        <v>22</v>
      </c>
      <c r="D272" s="2" t="s">
        <v>46</v>
      </c>
      <c r="E272" s="2" t="str">
        <f>TRIM(Table2[[#This Row],[SKU_CODE]])</f>
        <v>BEC-KT-001</v>
      </c>
      <c r="F272" s="2">
        <v>103</v>
      </c>
      <c r="G272" s="2">
        <v>16480</v>
      </c>
      <c r="H272" s="2">
        <v>4881.7299999999996</v>
      </c>
      <c r="I272" s="2">
        <v>849.66</v>
      </c>
      <c r="J272" s="2">
        <v>2</v>
      </c>
      <c r="K272" s="2" t="str">
        <f>_xlfn.XLOOKUP(E272,[1]SKU_Master!A:A,[1]SKU_Master!C:C,"NOT FOUND")</f>
        <v>Kitchen Towel</v>
      </c>
      <c r="L272" s="2">
        <f>_xlfn.XLOOKUP(Table2[[#This Row],[SKU_CODE_CLEAN]],[1]SKU_Master!A:A,[1]SKU_Master!E:E,"Not Found")</f>
        <v>160</v>
      </c>
      <c r="M272" s="2">
        <f>_xlfn.XLOOKUP(E272,[1]SKU_Master!A:A,[1]SKU_Master!F:F,"NOT FOUND")</f>
        <v>78</v>
      </c>
      <c r="N272" s="2" t="str">
        <f>IF(ISNUMBER(_xlfn.XMATCH(E272,[1]SKU_Master!A:A)),"MATCH","NOT FOUND")</f>
        <v>MATCH</v>
      </c>
      <c r="O272" s="2">
        <f>Table2[[#This Row],[GROSS_REVENUE]]-Table2[[#This Row],[DISCOUNT]]</f>
        <v>11598.27</v>
      </c>
      <c r="P272" s="3">
        <f>IFERROR((Table2[[#This Row],[NET_REVENUE]]-(Table2[[#This Row],[UNITS_SOLD]]*Table2[[#This Row],[UNIT_COGS]]))/Table2[[#This Row],[NET_REVENUE]],0)</f>
        <v>0.30731048682260376</v>
      </c>
      <c r="Q272" s="4">
        <f>IFERROR(Table2[[#This Row],[GROSS_REVENUE]]/Table2[[#This Row],[AD_SPEND]],0)</f>
        <v>19.395993691594285</v>
      </c>
      <c r="R272" s="2">
        <f>IFERROR((Table2[[#This Row],[NET_REVENUE]]-(Table2[[#This Row],[UNITS_SOLD]]*Table2[[#This Row],[UNIT_COGS]])-Table2[[#This Row],[AD_SPEND]]),0)</f>
        <v>2714.6100000000006</v>
      </c>
      <c r="S272" s="3">
        <f>IFERROR(Table2[[#This Row],[RETURNS_UNITS]]/Table2[[#This Row],[UNITS_SOLD]],0)</f>
        <v>1.9417475728155338E-2</v>
      </c>
      <c r="T272" s="2" t="str">
        <f>TRIM(CLEAN(Table2[[#This Row],[CHANNEL]]))</f>
        <v>Swiggy Instamart</v>
      </c>
      <c r="U272" s="1">
        <f t="shared" si="4"/>
        <v>45536</v>
      </c>
    </row>
    <row r="273" spans="1:21" x14ac:dyDescent="0.3">
      <c r="A273" s="1">
        <v>45474</v>
      </c>
      <c r="B273" s="2" t="s">
        <v>21</v>
      </c>
      <c r="C273" s="2" t="s">
        <v>28</v>
      </c>
      <c r="D273" s="2" t="s">
        <v>23</v>
      </c>
      <c r="E273" s="2" t="str">
        <f>TRIM(Table2[[#This Row],[SKU_CODE]])</f>
        <v>BEC-OTH-001</v>
      </c>
      <c r="F273" s="2">
        <v>64</v>
      </c>
      <c r="G273" s="2">
        <v>9536</v>
      </c>
      <c r="H273" s="2">
        <v>1052.27</v>
      </c>
      <c r="I273" s="2">
        <v>850.58</v>
      </c>
      <c r="J273" s="2">
        <v>2</v>
      </c>
      <c r="K273" s="2" t="str">
        <f>_xlfn.XLOOKUP(E273,[1]SKU_Master!A:A,[1]SKU_Master!C:C,"NOT FOUND")</f>
        <v>Others</v>
      </c>
      <c r="L273" s="2">
        <f>_xlfn.XLOOKUP(Table2[[#This Row],[SKU_CODE_CLEAN]],[1]SKU_Master!A:A,[1]SKU_Master!E:E,"Not Found")</f>
        <v>149</v>
      </c>
      <c r="M273" s="2">
        <f>_xlfn.XLOOKUP(E273,[1]SKU_Master!A:A,[1]SKU_Master!F:F,"NOT FOUND")</f>
        <v>72</v>
      </c>
      <c r="N273" s="2" t="str">
        <f>IF(ISNUMBER(_xlfn.XMATCH(E273,[1]SKU_Master!A:A)),"MATCH","NOT FOUND")</f>
        <v>MATCH</v>
      </c>
      <c r="O273" s="2">
        <f>Table2[[#This Row],[GROSS_REVENUE]]-Table2[[#This Row],[DISCOUNT]]</f>
        <v>8483.73</v>
      </c>
      <c r="P273" s="3">
        <f>IFERROR((Table2[[#This Row],[NET_REVENUE]]-(Table2[[#This Row],[UNITS_SOLD]]*Table2[[#This Row],[UNIT_COGS]]))/Table2[[#This Row],[NET_REVENUE]],0)</f>
        <v>0.45684268594120742</v>
      </c>
      <c r="Q273" s="4">
        <f>IFERROR(Table2[[#This Row],[GROSS_REVENUE]]/Table2[[#This Row],[AD_SPEND]],0)</f>
        <v>11.211173552164405</v>
      </c>
      <c r="R273" s="2">
        <f>IFERROR((Table2[[#This Row],[NET_REVENUE]]-(Table2[[#This Row],[UNITS_SOLD]]*Table2[[#This Row],[UNIT_COGS]])-Table2[[#This Row],[AD_SPEND]]),0)</f>
        <v>3025.1499999999996</v>
      </c>
      <c r="S273" s="3">
        <f>IFERROR(Table2[[#This Row],[RETURNS_UNITS]]/Table2[[#This Row],[UNITS_SOLD]],0)</f>
        <v>3.125E-2</v>
      </c>
      <c r="T273" s="2" t="str">
        <f>TRIM(CLEAN(Table2[[#This Row],[CHANNEL]]))</f>
        <v>Flipkart</v>
      </c>
      <c r="U273" s="1">
        <f t="shared" si="4"/>
        <v>45474</v>
      </c>
    </row>
    <row r="274" spans="1:21" x14ac:dyDescent="0.3">
      <c r="A274" s="1">
        <v>45292</v>
      </c>
      <c r="B274" s="2" t="s">
        <v>33</v>
      </c>
      <c r="C274" s="2" t="s">
        <v>28</v>
      </c>
      <c r="D274" s="2" t="s">
        <v>42</v>
      </c>
      <c r="E274" s="2" t="str">
        <f>TRIM(Table2[[#This Row],[SKU_CODE]])</f>
        <v>BEC-BW-002</v>
      </c>
      <c r="F274" s="2">
        <v>41</v>
      </c>
      <c r="G274" s="2">
        <v>7175</v>
      </c>
      <c r="H274" s="2">
        <v>1481.57</v>
      </c>
      <c r="I274" s="2">
        <v>850.63</v>
      </c>
      <c r="J274" s="2">
        <v>2</v>
      </c>
      <c r="K274" s="2" t="str">
        <f>_xlfn.XLOOKUP(E274,[1]SKU_Master!A:A,[1]SKU_Master!C:C,"NOT FOUND")</f>
        <v>Bake &amp; Wrap</v>
      </c>
      <c r="L274" s="2">
        <f>_xlfn.XLOOKUP(Table2[[#This Row],[SKU_CODE_CLEAN]],[1]SKU_Master!A:A,[1]SKU_Master!E:E,"Not Found")</f>
        <v>175</v>
      </c>
      <c r="M274" s="2">
        <f>_xlfn.XLOOKUP(E274,[1]SKU_Master!A:A,[1]SKU_Master!F:F,"NOT FOUND")</f>
        <v>92</v>
      </c>
      <c r="N274" s="2" t="str">
        <f>IF(ISNUMBER(_xlfn.XMATCH(E274,[1]SKU_Master!A:A)),"MATCH","NOT FOUND")</f>
        <v>MATCH</v>
      </c>
      <c r="O274" s="2">
        <f>Table2[[#This Row],[GROSS_REVENUE]]-Table2[[#This Row],[DISCOUNT]]</f>
        <v>5693.43</v>
      </c>
      <c r="P274" s="3">
        <f>IFERROR((Table2[[#This Row],[NET_REVENUE]]-(Table2[[#This Row],[UNITS_SOLD]]*Table2[[#This Row],[UNIT_COGS]]))/Table2[[#This Row],[NET_REVENUE]],0)</f>
        <v>0.33748197483766379</v>
      </c>
      <c r="Q274" s="4">
        <f>IFERROR(Table2[[#This Row],[GROSS_REVENUE]]/Table2[[#This Row],[AD_SPEND]],0)</f>
        <v>8.4349247028672867</v>
      </c>
      <c r="R274" s="2">
        <f>IFERROR((Table2[[#This Row],[NET_REVENUE]]-(Table2[[#This Row],[UNITS_SOLD]]*Table2[[#This Row],[UNIT_COGS]])-Table2[[#This Row],[AD_SPEND]]),0)</f>
        <v>1070.8000000000002</v>
      </c>
      <c r="S274" s="3">
        <f>IFERROR(Table2[[#This Row],[RETURNS_UNITS]]/Table2[[#This Row],[UNITS_SOLD]],0)</f>
        <v>4.878048780487805E-2</v>
      </c>
      <c r="T274" s="2" t="str">
        <f>TRIM(CLEAN(Table2[[#This Row],[CHANNEL]]))</f>
        <v>Swiggy Instamart</v>
      </c>
      <c r="U274" s="1">
        <f t="shared" si="4"/>
        <v>45292</v>
      </c>
    </row>
    <row r="275" spans="1:21" x14ac:dyDescent="0.3">
      <c r="A275" s="1">
        <v>45627</v>
      </c>
      <c r="B275" s="2" t="s">
        <v>33</v>
      </c>
      <c r="C275" s="2" t="s">
        <v>28</v>
      </c>
      <c r="D275" s="2" t="s">
        <v>23</v>
      </c>
      <c r="E275" s="2" t="str">
        <f>TRIM(Table2[[#This Row],[SKU_CODE]])</f>
        <v>BEC-OTH-001</v>
      </c>
      <c r="F275" s="2">
        <v>56</v>
      </c>
      <c r="G275" s="2">
        <v>8344</v>
      </c>
      <c r="H275" s="2">
        <v>2303.9</v>
      </c>
      <c r="I275" s="2">
        <v>851.11</v>
      </c>
      <c r="J275" s="2">
        <v>3</v>
      </c>
      <c r="K275" s="2" t="str">
        <f>_xlfn.XLOOKUP(E275,[1]SKU_Master!A:A,[1]SKU_Master!C:C,"NOT FOUND")</f>
        <v>Others</v>
      </c>
      <c r="L275" s="2">
        <f>_xlfn.XLOOKUP(Table2[[#This Row],[SKU_CODE_CLEAN]],[1]SKU_Master!A:A,[1]SKU_Master!E:E,"Not Found")</f>
        <v>149</v>
      </c>
      <c r="M275" s="2">
        <f>_xlfn.XLOOKUP(E275,[1]SKU_Master!A:A,[1]SKU_Master!F:F,"NOT FOUND")</f>
        <v>72</v>
      </c>
      <c r="N275" s="2" t="str">
        <f>IF(ISNUMBER(_xlfn.XMATCH(E275,[1]SKU_Master!A:A)),"MATCH","NOT FOUND")</f>
        <v>MATCH</v>
      </c>
      <c r="O275" s="2">
        <f>Table2[[#This Row],[GROSS_REVENUE]]-Table2[[#This Row],[DISCOUNT]]</f>
        <v>6040.1</v>
      </c>
      <c r="P275" s="3">
        <f>IFERROR((Table2[[#This Row],[NET_REVENUE]]-(Table2[[#This Row],[UNITS_SOLD]]*Table2[[#This Row],[UNIT_COGS]]))/Table2[[#This Row],[NET_REVENUE]],0)</f>
        <v>0.33246138308968398</v>
      </c>
      <c r="Q275" s="4">
        <f>IFERROR(Table2[[#This Row],[GROSS_REVENUE]]/Table2[[#This Row],[AD_SPEND]],0)</f>
        <v>9.8036681510028085</v>
      </c>
      <c r="R275" s="2">
        <f>IFERROR((Table2[[#This Row],[NET_REVENUE]]-(Table2[[#This Row],[UNITS_SOLD]]*Table2[[#This Row],[UNIT_COGS]])-Table2[[#This Row],[AD_SPEND]]),0)</f>
        <v>1156.9900000000002</v>
      </c>
      <c r="S275" s="3">
        <f>IFERROR(Table2[[#This Row],[RETURNS_UNITS]]/Table2[[#This Row],[UNITS_SOLD]],0)</f>
        <v>5.3571428571428568E-2</v>
      </c>
      <c r="T275" s="2" t="str">
        <f>TRIM(CLEAN(Table2[[#This Row],[CHANNEL]]))</f>
        <v>Swiggy Instamart</v>
      </c>
      <c r="U275" s="1">
        <f t="shared" si="4"/>
        <v>45627</v>
      </c>
    </row>
    <row r="276" spans="1:21" x14ac:dyDescent="0.3">
      <c r="A276" s="1">
        <v>45413</v>
      </c>
      <c r="B276" s="2" t="s">
        <v>33</v>
      </c>
      <c r="C276" s="2" t="s">
        <v>28</v>
      </c>
      <c r="D276" s="2" t="s">
        <v>42</v>
      </c>
      <c r="E276" s="2" t="str">
        <f>TRIM(Table2[[#This Row],[SKU_CODE]])</f>
        <v>BEC-BW-002</v>
      </c>
      <c r="F276" s="2">
        <v>48</v>
      </c>
      <c r="G276" s="2">
        <v>8400</v>
      </c>
      <c r="H276" s="2">
        <v>2486.86</v>
      </c>
      <c r="I276" s="2">
        <v>851.24</v>
      </c>
      <c r="J276" s="2">
        <v>1</v>
      </c>
      <c r="K276" s="2" t="str">
        <f>_xlfn.XLOOKUP(E276,[1]SKU_Master!A:A,[1]SKU_Master!C:C,"NOT FOUND")</f>
        <v>Bake &amp; Wrap</v>
      </c>
      <c r="L276" s="2">
        <f>_xlfn.XLOOKUP(Table2[[#This Row],[SKU_CODE_CLEAN]],[1]SKU_Master!A:A,[1]SKU_Master!E:E,"Not Found")</f>
        <v>175</v>
      </c>
      <c r="M276" s="2">
        <f>_xlfn.XLOOKUP(E276,[1]SKU_Master!A:A,[1]SKU_Master!F:F,"NOT FOUND")</f>
        <v>92</v>
      </c>
      <c r="N276" s="2" t="str">
        <f>IF(ISNUMBER(_xlfn.XMATCH(E276,[1]SKU_Master!A:A)),"MATCH","NOT FOUND")</f>
        <v>MATCH</v>
      </c>
      <c r="O276" s="2">
        <f>Table2[[#This Row],[GROSS_REVENUE]]-Table2[[#This Row],[DISCOUNT]]</f>
        <v>5913.1399999999994</v>
      </c>
      <c r="P276" s="3">
        <f>IFERROR((Table2[[#This Row],[NET_REVENUE]]-(Table2[[#This Row],[UNITS_SOLD]]*Table2[[#This Row],[UNIT_COGS]]))/Table2[[#This Row],[NET_REVENUE]],0)</f>
        <v>0.25318866118508943</v>
      </c>
      <c r="Q276" s="4">
        <f>IFERROR(Table2[[#This Row],[GROSS_REVENUE]]/Table2[[#This Row],[AD_SPEND]],0)</f>
        <v>9.8679573328321037</v>
      </c>
      <c r="R276" s="2">
        <f>IFERROR((Table2[[#This Row],[NET_REVENUE]]-(Table2[[#This Row],[UNITS_SOLD]]*Table2[[#This Row],[UNIT_COGS]])-Table2[[#This Row],[AD_SPEND]]),0)</f>
        <v>645.89999999999941</v>
      </c>
      <c r="S276" s="3">
        <f>IFERROR(Table2[[#This Row],[RETURNS_UNITS]]/Table2[[#This Row],[UNITS_SOLD]],0)</f>
        <v>2.0833333333333332E-2</v>
      </c>
      <c r="T276" s="2" t="str">
        <f>TRIM(CLEAN(Table2[[#This Row],[CHANNEL]]))</f>
        <v>Swiggy Instamart</v>
      </c>
      <c r="U276" s="1">
        <f t="shared" si="4"/>
        <v>45413</v>
      </c>
    </row>
    <row r="277" spans="1:21" x14ac:dyDescent="0.3">
      <c r="A277" s="1">
        <v>45413</v>
      </c>
      <c r="B277" s="2" t="s">
        <v>24</v>
      </c>
      <c r="C277" s="2" t="s">
        <v>25</v>
      </c>
      <c r="D277" s="2" t="s">
        <v>45</v>
      </c>
      <c r="E277" s="2" t="str">
        <f>TRIM(Table2[[#This Row],[SKU_CODE]])</f>
        <v>BEC-TIS-001</v>
      </c>
      <c r="F277" s="2">
        <v>172</v>
      </c>
      <c r="G277" s="5">
        <v>16340</v>
      </c>
      <c r="H277" s="2">
        <v>1926.05</v>
      </c>
      <c r="I277" s="2">
        <v>852.32</v>
      </c>
      <c r="J277" s="2">
        <v>24</v>
      </c>
      <c r="K277" s="2" t="str">
        <f>_xlfn.XLOOKUP(E277,[1]SKU_Master!A:A,[1]SKU_Master!C:C,"NOT FOUND")</f>
        <v>Tissues</v>
      </c>
      <c r="L277" s="2">
        <f>_xlfn.XLOOKUP(Table2[[#This Row],[SKU_CODE_CLEAN]],[1]SKU_Master!A:A,[1]SKU_Master!E:E,"Not Found")</f>
        <v>95</v>
      </c>
      <c r="M277" s="2">
        <f>_xlfn.XLOOKUP(E277,[1]SKU_Master!A:A,[1]SKU_Master!F:F,"NOT FOUND")</f>
        <v>42</v>
      </c>
      <c r="N277" s="2" t="str">
        <f>IF(ISNUMBER(_xlfn.XMATCH(E277,[1]SKU_Master!A:A)),"MATCH","NOT FOUND")</f>
        <v>MATCH</v>
      </c>
      <c r="O277" s="2">
        <f>Table2[[#This Row],[GROSS_REVENUE]]-Table2[[#This Row],[DISCOUNT]]</f>
        <v>14413.95</v>
      </c>
      <c r="P277" s="3">
        <f>IFERROR((Table2[[#This Row],[NET_REVENUE]]-(Table2[[#This Row],[UNITS_SOLD]]*Table2[[#This Row],[UNIT_COGS]]))/Table2[[#This Row],[NET_REVENUE]],0)</f>
        <v>0.49881885256990627</v>
      </c>
      <c r="Q277" s="4">
        <f>IFERROR(Table2[[#This Row],[GROSS_REVENUE]]/Table2[[#This Row],[AD_SPEND]],0)</f>
        <v>19.171203303923409</v>
      </c>
      <c r="R277" s="2">
        <f>IFERROR((Table2[[#This Row],[NET_REVENUE]]-(Table2[[#This Row],[UNITS_SOLD]]*Table2[[#This Row],[UNIT_COGS]])-Table2[[#This Row],[AD_SPEND]]),0)</f>
        <v>6337.630000000001</v>
      </c>
      <c r="S277" s="3">
        <f>IFERROR(Table2[[#This Row],[RETURNS_UNITS]]/Table2[[#This Row],[UNITS_SOLD]],0)</f>
        <v>0.13953488372093023</v>
      </c>
      <c r="T277" s="2" t="str">
        <f>TRIM(CLEAN(Table2[[#This Row],[CHANNEL]]))</f>
        <v>D2C</v>
      </c>
      <c r="U277" s="1">
        <f t="shared" si="4"/>
        <v>45413</v>
      </c>
    </row>
    <row r="278" spans="1:21" x14ac:dyDescent="0.3">
      <c r="A278" s="1">
        <v>45474</v>
      </c>
      <c r="B278" s="2" t="s">
        <v>24</v>
      </c>
      <c r="C278" s="2" t="s">
        <v>28</v>
      </c>
      <c r="D278" s="2" t="s">
        <v>30</v>
      </c>
      <c r="E278" s="2" t="str">
        <f>TRIM(Table2[[#This Row],[SKU_CODE]])</f>
        <v>BEC-TIS-002</v>
      </c>
      <c r="F278" s="2">
        <v>107</v>
      </c>
      <c r="G278" s="2">
        <v>19260</v>
      </c>
      <c r="H278" s="2">
        <v>2718.7</v>
      </c>
      <c r="I278" s="2">
        <v>853.09</v>
      </c>
      <c r="J278" s="2">
        <v>12</v>
      </c>
      <c r="K278" s="2" t="str">
        <f>_xlfn.XLOOKUP(E278,[1]SKU_Master!A:A,[1]SKU_Master!C:C,"NOT FOUND")</f>
        <v>Tissues</v>
      </c>
      <c r="L278" s="2">
        <f>_xlfn.XLOOKUP(Table2[[#This Row],[SKU_CODE_CLEAN]],[1]SKU_Master!A:A,[1]SKU_Master!E:E,"Not Found")</f>
        <v>180</v>
      </c>
      <c r="M278" s="2">
        <f>_xlfn.XLOOKUP(E278,[1]SKU_Master!A:A,[1]SKU_Master!F:F,"NOT FOUND")</f>
        <v>95</v>
      </c>
      <c r="N278" s="2" t="str">
        <f>IF(ISNUMBER(_xlfn.XMATCH(E278,[1]SKU_Master!A:A)),"MATCH","NOT FOUND")</f>
        <v>MATCH</v>
      </c>
      <c r="O278" s="2">
        <f>Table2[[#This Row],[GROSS_REVENUE]]-Table2[[#This Row],[DISCOUNT]]</f>
        <v>16541.3</v>
      </c>
      <c r="P278" s="3">
        <f>IFERROR((Table2[[#This Row],[NET_REVENUE]]-(Table2[[#This Row],[UNITS_SOLD]]*Table2[[#This Row],[UNIT_COGS]]))/Table2[[#This Row],[NET_REVENUE]],0)</f>
        <v>0.38547756222304169</v>
      </c>
      <c r="Q278" s="4">
        <f>IFERROR(Table2[[#This Row],[GROSS_REVENUE]]/Table2[[#This Row],[AD_SPEND]],0)</f>
        <v>22.576750401481672</v>
      </c>
      <c r="R278" s="2">
        <f>IFERROR((Table2[[#This Row],[NET_REVENUE]]-(Table2[[#This Row],[UNITS_SOLD]]*Table2[[#This Row],[UNIT_COGS]])-Table2[[#This Row],[AD_SPEND]]),0)</f>
        <v>5523.2099999999991</v>
      </c>
      <c r="S278" s="3">
        <f>IFERROR(Table2[[#This Row],[RETURNS_UNITS]]/Table2[[#This Row],[UNITS_SOLD]],0)</f>
        <v>0.11214953271028037</v>
      </c>
      <c r="T278" s="2" t="str">
        <f>TRIM(CLEAN(Table2[[#This Row],[CHANNEL]]))</f>
        <v>D2C</v>
      </c>
      <c r="U278" s="1">
        <f t="shared" si="4"/>
        <v>45474</v>
      </c>
    </row>
    <row r="279" spans="1:21" x14ac:dyDescent="0.3">
      <c r="A279" s="1">
        <v>45352</v>
      </c>
      <c r="B279" s="2" t="s">
        <v>24</v>
      </c>
      <c r="C279" s="2" t="s">
        <v>22</v>
      </c>
      <c r="D279" s="2" t="s">
        <v>42</v>
      </c>
      <c r="E279" s="2" t="str">
        <f>TRIM(Table2[[#This Row],[SKU_CODE]])</f>
        <v>BEC-BW-002</v>
      </c>
      <c r="F279" s="2">
        <v>64</v>
      </c>
      <c r="G279" s="2">
        <v>11200</v>
      </c>
      <c r="H279" s="2">
        <v>1326.57</v>
      </c>
      <c r="I279" s="2">
        <v>853.16</v>
      </c>
      <c r="J279" s="2">
        <v>6</v>
      </c>
      <c r="K279" s="2" t="str">
        <f>_xlfn.XLOOKUP(E279,[1]SKU_Master!A:A,[1]SKU_Master!C:C,"NOT FOUND")</f>
        <v>Bake &amp; Wrap</v>
      </c>
      <c r="L279" s="2">
        <f>_xlfn.XLOOKUP(Table2[[#This Row],[SKU_CODE_CLEAN]],[1]SKU_Master!A:A,[1]SKU_Master!E:E,"Not Found")</f>
        <v>175</v>
      </c>
      <c r="M279" s="2">
        <f>_xlfn.XLOOKUP(E279,[1]SKU_Master!A:A,[1]SKU_Master!F:F,"NOT FOUND")</f>
        <v>92</v>
      </c>
      <c r="N279" s="2" t="str">
        <f>IF(ISNUMBER(_xlfn.XMATCH(E279,[1]SKU_Master!A:A)),"MATCH","NOT FOUND")</f>
        <v>MATCH</v>
      </c>
      <c r="O279" s="2">
        <f>Table2[[#This Row],[GROSS_REVENUE]]-Table2[[#This Row],[DISCOUNT]]</f>
        <v>9873.43</v>
      </c>
      <c r="P279" s="3">
        <f>IFERROR((Table2[[#This Row],[NET_REVENUE]]-(Table2[[#This Row],[UNITS_SOLD]]*Table2[[#This Row],[UNIT_COGS]]))/Table2[[#This Row],[NET_REVENUE]],0)</f>
        <v>0.40365202366350905</v>
      </c>
      <c r="Q279" s="4">
        <f>IFERROR(Table2[[#This Row],[GROSS_REVENUE]]/Table2[[#This Row],[AD_SPEND]],0)</f>
        <v>13.127666557269446</v>
      </c>
      <c r="R279" s="2">
        <f>IFERROR((Table2[[#This Row],[NET_REVENUE]]-(Table2[[#This Row],[UNITS_SOLD]]*Table2[[#This Row],[UNIT_COGS]])-Table2[[#This Row],[AD_SPEND]]),0)</f>
        <v>3132.2700000000004</v>
      </c>
      <c r="S279" s="3">
        <f>IFERROR(Table2[[#This Row],[RETURNS_UNITS]]/Table2[[#This Row],[UNITS_SOLD]],0)</f>
        <v>9.375E-2</v>
      </c>
      <c r="T279" s="2" t="str">
        <f>TRIM(CLEAN(Table2[[#This Row],[CHANNEL]]))</f>
        <v>D2C</v>
      </c>
      <c r="U279" s="1">
        <f t="shared" si="4"/>
        <v>45352</v>
      </c>
    </row>
    <row r="280" spans="1:21" x14ac:dyDescent="0.3">
      <c r="A280" s="1">
        <v>45383</v>
      </c>
      <c r="B280" s="2" t="s">
        <v>33</v>
      </c>
      <c r="C280" s="2" t="s">
        <v>22</v>
      </c>
      <c r="D280" s="2" t="s">
        <v>42</v>
      </c>
      <c r="E280" s="2" t="str">
        <f>TRIM(Table2[[#This Row],[SKU_CODE]])</f>
        <v>BEC-BW-002</v>
      </c>
      <c r="F280" s="2">
        <v>88</v>
      </c>
      <c r="G280" s="2">
        <v>15400</v>
      </c>
      <c r="H280" s="2">
        <v>3970.26</v>
      </c>
      <c r="I280" s="2">
        <v>854.7</v>
      </c>
      <c r="J280" s="2">
        <v>4</v>
      </c>
      <c r="K280" s="2" t="str">
        <f>_xlfn.XLOOKUP(E280,[1]SKU_Master!A:A,[1]SKU_Master!C:C,"NOT FOUND")</f>
        <v>Bake &amp; Wrap</v>
      </c>
      <c r="L280" s="2">
        <f>_xlfn.XLOOKUP(Table2[[#This Row],[SKU_CODE_CLEAN]],[1]SKU_Master!A:A,[1]SKU_Master!E:E,"Not Found")</f>
        <v>175</v>
      </c>
      <c r="M280" s="2">
        <f>_xlfn.XLOOKUP(E280,[1]SKU_Master!A:A,[1]SKU_Master!F:F,"NOT FOUND")</f>
        <v>92</v>
      </c>
      <c r="N280" s="2" t="str">
        <f>IF(ISNUMBER(_xlfn.XMATCH(E280,[1]SKU_Master!A:A)),"MATCH","NOT FOUND")</f>
        <v>MATCH</v>
      </c>
      <c r="O280" s="2">
        <f>Table2[[#This Row],[GROSS_REVENUE]]-Table2[[#This Row],[DISCOUNT]]</f>
        <v>11429.74</v>
      </c>
      <c r="P280" s="3">
        <f>IFERROR((Table2[[#This Row],[NET_REVENUE]]-(Table2[[#This Row],[UNITS_SOLD]]*Table2[[#This Row],[UNIT_COGS]]))/Table2[[#This Row],[NET_REVENUE]],0)</f>
        <v>0.29167242649439096</v>
      </c>
      <c r="Q280" s="4">
        <f>IFERROR(Table2[[#This Row],[GROSS_REVENUE]]/Table2[[#This Row],[AD_SPEND]],0)</f>
        <v>18.018018018018019</v>
      </c>
      <c r="R280" s="2">
        <f>IFERROR((Table2[[#This Row],[NET_REVENUE]]-(Table2[[#This Row],[UNITS_SOLD]]*Table2[[#This Row],[UNIT_COGS]])-Table2[[#This Row],[AD_SPEND]]),0)</f>
        <v>2479.04</v>
      </c>
      <c r="S280" s="3">
        <f>IFERROR(Table2[[#This Row],[RETURNS_UNITS]]/Table2[[#This Row],[UNITS_SOLD]],0)</f>
        <v>4.5454545454545456E-2</v>
      </c>
      <c r="T280" s="2" t="str">
        <f>TRIM(CLEAN(Table2[[#This Row],[CHANNEL]]))</f>
        <v>Swiggy Instamart</v>
      </c>
      <c r="U280" s="1">
        <f t="shared" si="4"/>
        <v>45383</v>
      </c>
    </row>
    <row r="281" spans="1:21" x14ac:dyDescent="0.3">
      <c r="A281" s="1">
        <v>45597</v>
      </c>
      <c r="B281" s="2" t="s">
        <v>24</v>
      </c>
      <c r="C281" s="2" t="s">
        <v>28</v>
      </c>
      <c r="D281" s="2" t="s">
        <v>42</v>
      </c>
      <c r="E281" s="2" t="str">
        <f>TRIM(Table2[[#This Row],[SKU_CODE]])</f>
        <v>BEC-BW-002</v>
      </c>
      <c r="F281" s="2">
        <v>52</v>
      </c>
      <c r="G281" s="2">
        <v>9100</v>
      </c>
      <c r="H281" s="2">
        <v>1309.8399999999999</v>
      </c>
      <c r="I281" s="2">
        <v>855.83</v>
      </c>
      <c r="J281" s="2">
        <v>5</v>
      </c>
      <c r="K281" s="2" t="str">
        <f>_xlfn.XLOOKUP(E281,[1]SKU_Master!A:A,[1]SKU_Master!C:C,"NOT FOUND")</f>
        <v>Bake &amp; Wrap</v>
      </c>
      <c r="L281" s="2">
        <f>_xlfn.XLOOKUP(Table2[[#This Row],[SKU_CODE_CLEAN]],[1]SKU_Master!A:A,[1]SKU_Master!E:E,"Not Found")</f>
        <v>175</v>
      </c>
      <c r="M281" s="2">
        <f>_xlfn.XLOOKUP(E281,[1]SKU_Master!A:A,[1]SKU_Master!F:F,"NOT FOUND")</f>
        <v>92</v>
      </c>
      <c r="N281" s="2" t="str">
        <f>IF(ISNUMBER(_xlfn.XMATCH(E281,[1]SKU_Master!A:A)),"MATCH","NOT FOUND")</f>
        <v>MATCH</v>
      </c>
      <c r="O281" s="2">
        <f>Table2[[#This Row],[GROSS_REVENUE]]-Table2[[#This Row],[DISCOUNT]]</f>
        <v>7790.16</v>
      </c>
      <c r="P281" s="3">
        <f>IFERROR((Table2[[#This Row],[NET_REVENUE]]-(Table2[[#This Row],[UNITS_SOLD]]*Table2[[#This Row],[UNIT_COGS]]))/Table2[[#This Row],[NET_REVENUE]],0)</f>
        <v>0.3858919457366729</v>
      </c>
      <c r="Q281" s="4">
        <f>IFERROR(Table2[[#This Row],[GROSS_REVENUE]]/Table2[[#This Row],[AD_SPEND]],0)</f>
        <v>10.63295280604793</v>
      </c>
      <c r="R281" s="2">
        <f>IFERROR((Table2[[#This Row],[NET_REVENUE]]-(Table2[[#This Row],[UNITS_SOLD]]*Table2[[#This Row],[UNIT_COGS]])-Table2[[#This Row],[AD_SPEND]]),0)</f>
        <v>2150.33</v>
      </c>
      <c r="S281" s="3">
        <f>IFERROR(Table2[[#This Row],[RETURNS_UNITS]]/Table2[[#This Row],[UNITS_SOLD]],0)</f>
        <v>9.6153846153846159E-2</v>
      </c>
      <c r="T281" s="2" t="str">
        <f>TRIM(CLEAN(Table2[[#This Row],[CHANNEL]]))</f>
        <v>D2C</v>
      </c>
      <c r="U281" s="1">
        <f t="shared" si="4"/>
        <v>45597</v>
      </c>
    </row>
    <row r="282" spans="1:21" x14ac:dyDescent="0.3">
      <c r="A282" s="1">
        <v>45809</v>
      </c>
      <c r="B282" s="2" t="s">
        <v>27</v>
      </c>
      <c r="C282" s="2" t="s">
        <v>28</v>
      </c>
      <c r="D282" s="2" t="s">
        <v>32</v>
      </c>
      <c r="E282" s="2" t="str">
        <f>TRIM(Table2[[#This Row],[SKU_CODE]])</f>
        <v>BEC-BW-001</v>
      </c>
      <c r="F282" s="2">
        <v>95</v>
      </c>
      <c r="G282" s="2">
        <v>20900</v>
      </c>
      <c r="H282" s="2">
        <v>5438.54</v>
      </c>
      <c r="I282" s="2">
        <v>856.71</v>
      </c>
      <c r="J282" s="2">
        <v>2</v>
      </c>
      <c r="K282" s="2" t="str">
        <f>_xlfn.XLOOKUP(E282,[1]SKU_Master!A:A,[1]SKU_Master!C:C,"NOT FOUND")</f>
        <v>Bake &amp; Wrap</v>
      </c>
      <c r="L282" s="2">
        <f>_xlfn.XLOOKUP(Table2[[#This Row],[SKU_CODE_CLEAN]],[1]SKU_Master!A:A,[1]SKU_Master!E:E,"Not Found")</f>
        <v>220</v>
      </c>
      <c r="M282" s="2">
        <f>_xlfn.XLOOKUP(E282,[1]SKU_Master!A:A,[1]SKU_Master!F:F,"NOT FOUND")</f>
        <v>118</v>
      </c>
      <c r="N282" s="2" t="str">
        <f>IF(ISNUMBER(_xlfn.XMATCH(E282,[1]SKU_Master!A:A)),"MATCH","NOT FOUND")</f>
        <v>MATCH</v>
      </c>
      <c r="O282" s="2">
        <f>Table2[[#This Row],[GROSS_REVENUE]]-Table2[[#This Row],[DISCOUNT]]</f>
        <v>15461.46</v>
      </c>
      <c r="P282" s="3">
        <f>IFERROR((Table2[[#This Row],[NET_REVENUE]]-(Table2[[#This Row],[UNITS_SOLD]]*Table2[[#This Row],[UNIT_COGS]]))/Table2[[#This Row],[NET_REVENUE]],0)</f>
        <v>0.27497144512872651</v>
      </c>
      <c r="Q282" s="4">
        <f>IFERROR(Table2[[#This Row],[GROSS_REVENUE]]/Table2[[#This Row],[AD_SPEND]],0)</f>
        <v>24.395653138168107</v>
      </c>
      <c r="R282" s="2">
        <f>IFERROR((Table2[[#This Row],[NET_REVENUE]]-(Table2[[#This Row],[UNITS_SOLD]]*Table2[[#This Row],[UNIT_COGS]])-Table2[[#This Row],[AD_SPEND]]),0)</f>
        <v>3394.7499999999991</v>
      </c>
      <c r="S282" s="3">
        <f>IFERROR(Table2[[#This Row],[RETURNS_UNITS]]/Table2[[#This Row],[UNITS_SOLD]],0)</f>
        <v>2.1052631578947368E-2</v>
      </c>
      <c r="T282" s="2" t="str">
        <f>TRIM(CLEAN(Table2[[#This Row],[CHANNEL]]))</f>
        <v>Zepto</v>
      </c>
      <c r="U282" s="1">
        <f t="shared" si="4"/>
        <v>45809</v>
      </c>
    </row>
    <row r="283" spans="1:21" x14ac:dyDescent="0.3">
      <c r="A283" s="1">
        <v>45292</v>
      </c>
      <c r="B283" s="2" t="s">
        <v>24</v>
      </c>
      <c r="C283" s="2" t="s">
        <v>28</v>
      </c>
      <c r="D283" s="2" t="s">
        <v>45</v>
      </c>
      <c r="E283" s="2" t="str">
        <f>TRIM(Table2[[#This Row],[SKU_CODE]])</f>
        <v>BEC-TIS-001</v>
      </c>
      <c r="F283" s="2">
        <v>123</v>
      </c>
      <c r="G283" s="2">
        <v>11685</v>
      </c>
      <c r="H283" s="2">
        <v>1662.59</v>
      </c>
      <c r="I283" s="2">
        <v>857.38</v>
      </c>
      <c r="J283" s="2">
        <v>17</v>
      </c>
      <c r="K283" s="2" t="str">
        <f>_xlfn.XLOOKUP(E283,[1]SKU_Master!A:A,[1]SKU_Master!C:C,"NOT FOUND")</f>
        <v>Tissues</v>
      </c>
      <c r="L283" s="2">
        <f>_xlfn.XLOOKUP(Table2[[#This Row],[SKU_CODE_CLEAN]],[1]SKU_Master!A:A,[1]SKU_Master!E:E,"Not Found")</f>
        <v>95</v>
      </c>
      <c r="M283" s="2">
        <f>_xlfn.XLOOKUP(E283,[1]SKU_Master!A:A,[1]SKU_Master!F:F,"NOT FOUND")</f>
        <v>42</v>
      </c>
      <c r="N283" s="2" t="str">
        <f>IF(ISNUMBER(_xlfn.XMATCH(E283,[1]SKU_Master!A:A)),"MATCH","NOT FOUND")</f>
        <v>MATCH</v>
      </c>
      <c r="O283" s="2">
        <f>Table2[[#This Row],[GROSS_REVENUE]]-Table2[[#This Row],[DISCOUNT]]</f>
        <v>10022.41</v>
      </c>
      <c r="P283" s="3">
        <f>IFERROR((Table2[[#This Row],[NET_REVENUE]]-(Table2[[#This Row],[UNITS_SOLD]]*Table2[[#This Row],[UNIT_COGS]]))/Table2[[#This Row],[NET_REVENUE]],0)</f>
        <v>0.4845551119940214</v>
      </c>
      <c r="Q283" s="4">
        <f>IFERROR(Table2[[#This Row],[GROSS_REVENUE]]/Table2[[#This Row],[AD_SPEND]],0)</f>
        <v>13.628729384870185</v>
      </c>
      <c r="R283" s="2">
        <f>IFERROR((Table2[[#This Row],[NET_REVENUE]]-(Table2[[#This Row],[UNITS_SOLD]]*Table2[[#This Row],[UNIT_COGS]])-Table2[[#This Row],[AD_SPEND]]),0)</f>
        <v>3999.0299999999997</v>
      </c>
      <c r="S283" s="3">
        <f>IFERROR(Table2[[#This Row],[RETURNS_UNITS]]/Table2[[#This Row],[UNITS_SOLD]],0)</f>
        <v>0.13821138211382114</v>
      </c>
      <c r="T283" s="2" t="str">
        <f>TRIM(CLEAN(Table2[[#This Row],[CHANNEL]]))</f>
        <v>D2C</v>
      </c>
      <c r="U283" s="1">
        <f t="shared" si="4"/>
        <v>45292</v>
      </c>
    </row>
    <row r="284" spans="1:21" x14ac:dyDescent="0.3">
      <c r="A284" s="1">
        <v>45689</v>
      </c>
      <c r="B284" s="2" t="s">
        <v>21</v>
      </c>
      <c r="C284" s="2" t="s">
        <v>25</v>
      </c>
      <c r="D284" s="2" t="s">
        <v>45</v>
      </c>
      <c r="E284" s="2" t="str">
        <f>TRIM(Table2[[#This Row],[SKU_CODE]])</f>
        <v>BEC-TIS-001</v>
      </c>
      <c r="F284" s="2">
        <v>211</v>
      </c>
      <c r="G284" s="2">
        <v>20045</v>
      </c>
      <c r="H284" s="2">
        <v>5550.41</v>
      </c>
      <c r="I284" s="2">
        <v>857.82</v>
      </c>
      <c r="J284" s="2">
        <v>9</v>
      </c>
      <c r="K284" s="2" t="str">
        <f>_xlfn.XLOOKUP(E284,[1]SKU_Master!A:A,[1]SKU_Master!C:C,"NOT FOUND")</f>
        <v>Tissues</v>
      </c>
      <c r="L284" s="2">
        <f>_xlfn.XLOOKUP(Table2[[#This Row],[SKU_CODE_CLEAN]],[1]SKU_Master!A:A,[1]SKU_Master!E:E,"Not Found")</f>
        <v>95</v>
      </c>
      <c r="M284" s="2">
        <f>_xlfn.XLOOKUP(E284,[1]SKU_Master!A:A,[1]SKU_Master!F:F,"NOT FOUND")</f>
        <v>42</v>
      </c>
      <c r="N284" s="2" t="str">
        <f>IF(ISNUMBER(_xlfn.XMATCH(E284,[1]SKU_Master!A:A)),"MATCH","NOT FOUND")</f>
        <v>MATCH</v>
      </c>
      <c r="O284" s="2">
        <f>Table2[[#This Row],[GROSS_REVENUE]]-Table2[[#This Row],[DISCOUNT]]</f>
        <v>14494.59</v>
      </c>
      <c r="P284" s="3">
        <f>IFERROR((Table2[[#This Row],[NET_REVENUE]]-(Table2[[#This Row],[UNITS_SOLD]]*Table2[[#This Row],[UNIT_COGS]]))/Table2[[#This Row],[NET_REVENUE]],0)</f>
        <v>0.38859947056108524</v>
      </c>
      <c r="Q284" s="4">
        <f>IFERROR(Table2[[#This Row],[GROSS_REVENUE]]/Table2[[#This Row],[AD_SPEND]],0)</f>
        <v>23.367373108577556</v>
      </c>
      <c r="R284" s="2">
        <f>IFERROR((Table2[[#This Row],[NET_REVENUE]]-(Table2[[#This Row],[UNITS_SOLD]]*Table2[[#This Row],[UNIT_COGS]])-Table2[[#This Row],[AD_SPEND]]),0)</f>
        <v>4774.7700000000004</v>
      </c>
      <c r="S284" s="3">
        <f>IFERROR(Table2[[#This Row],[RETURNS_UNITS]]/Table2[[#This Row],[UNITS_SOLD]],0)</f>
        <v>4.2654028436018961E-2</v>
      </c>
      <c r="T284" s="2" t="str">
        <f>TRIM(CLEAN(Table2[[#This Row],[CHANNEL]]))</f>
        <v>Flipkart</v>
      </c>
      <c r="U284" s="1">
        <f t="shared" si="4"/>
        <v>45689</v>
      </c>
    </row>
    <row r="285" spans="1:21" x14ac:dyDescent="0.3">
      <c r="A285" s="1">
        <v>45627</v>
      </c>
      <c r="B285" s="2" t="s">
        <v>33</v>
      </c>
      <c r="C285" s="2" t="s">
        <v>28</v>
      </c>
      <c r="D285" s="2" t="s">
        <v>46</v>
      </c>
      <c r="E285" s="2" t="str">
        <f>TRIM(Table2[[#This Row],[SKU_CODE]])</f>
        <v>BEC-KT-001</v>
      </c>
      <c r="F285" s="2">
        <v>74</v>
      </c>
      <c r="G285" s="2">
        <v>11840</v>
      </c>
      <c r="H285" s="2">
        <v>2626.38</v>
      </c>
      <c r="I285" s="2">
        <v>857.92</v>
      </c>
      <c r="J285" s="2">
        <v>4</v>
      </c>
      <c r="K285" s="2" t="str">
        <f>_xlfn.XLOOKUP(E285,[1]SKU_Master!A:A,[1]SKU_Master!C:C,"NOT FOUND")</f>
        <v>Kitchen Towel</v>
      </c>
      <c r="L285" s="2">
        <f>_xlfn.XLOOKUP(Table2[[#This Row],[SKU_CODE_CLEAN]],[1]SKU_Master!A:A,[1]SKU_Master!E:E,"Not Found")</f>
        <v>160</v>
      </c>
      <c r="M285" s="2">
        <f>_xlfn.XLOOKUP(E285,[1]SKU_Master!A:A,[1]SKU_Master!F:F,"NOT FOUND")</f>
        <v>78</v>
      </c>
      <c r="N285" s="2" t="str">
        <f>IF(ISNUMBER(_xlfn.XMATCH(E285,[1]SKU_Master!A:A)),"MATCH","NOT FOUND")</f>
        <v>MATCH</v>
      </c>
      <c r="O285" s="2">
        <f>Table2[[#This Row],[GROSS_REVENUE]]-Table2[[#This Row],[DISCOUNT]]</f>
        <v>9213.619999999999</v>
      </c>
      <c r="P285" s="3">
        <f>IFERROR((Table2[[#This Row],[NET_REVENUE]]-(Table2[[#This Row],[UNITS_SOLD]]*Table2[[#This Row],[UNIT_COGS]]))/Table2[[#This Row],[NET_REVENUE]],0)</f>
        <v>0.37353613454863555</v>
      </c>
      <c r="Q285" s="4">
        <f>IFERROR(Table2[[#This Row],[GROSS_REVENUE]]/Table2[[#This Row],[AD_SPEND]],0)</f>
        <v>13.800820589332339</v>
      </c>
      <c r="R285" s="2">
        <f>IFERROR((Table2[[#This Row],[NET_REVENUE]]-(Table2[[#This Row],[UNITS_SOLD]]*Table2[[#This Row],[UNIT_COGS]])-Table2[[#This Row],[AD_SPEND]]),0)</f>
        <v>2583.6999999999989</v>
      </c>
      <c r="S285" s="3">
        <f>IFERROR(Table2[[#This Row],[RETURNS_UNITS]]/Table2[[#This Row],[UNITS_SOLD]],0)</f>
        <v>5.4054054054054057E-2</v>
      </c>
      <c r="T285" s="2" t="str">
        <f>TRIM(CLEAN(Table2[[#This Row],[CHANNEL]]))</f>
        <v>Swiggy Instamart</v>
      </c>
      <c r="U285" s="1">
        <f t="shared" si="4"/>
        <v>45627</v>
      </c>
    </row>
    <row r="286" spans="1:21" x14ac:dyDescent="0.3">
      <c r="A286" s="1">
        <v>45597</v>
      </c>
      <c r="B286" s="2" t="s">
        <v>24</v>
      </c>
      <c r="C286" s="2" t="s">
        <v>25</v>
      </c>
      <c r="D286" s="2" t="s">
        <v>23</v>
      </c>
      <c r="E286" s="2" t="str">
        <f>TRIM(Table2[[#This Row],[SKU_CODE]])</f>
        <v>BEC-OTH-001</v>
      </c>
      <c r="F286" s="2">
        <v>100</v>
      </c>
      <c r="G286" s="2">
        <v>14900</v>
      </c>
      <c r="H286" s="2">
        <v>1189.33</v>
      </c>
      <c r="I286" s="2">
        <v>859.6</v>
      </c>
      <c r="J286" s="2">
        <v>14</v>
      </c>
      <c r="K286" s="2" t="str">
        <f>_xlfn.XLOOKUP(E286,[1]SKU_Master!A:A,[1]SKU_Master!C:C,"NOT FOUND")</f>
        <v>Others</v>
      </c>
      <c r="L286" s="2">
        <f>_xlfn.XLOOKUP(Table2[[#This Row],[SKU_CODE_CLEAN]],[1]SKU_Master!A:A,[1]SKU_Master!E:E,"Not Found")</f>
        <v>149</v>
      </c>
      <c r="M286" s="2">
        <f>_xlfn.XLOOKUP(E286,[1]SKU_Master!A:A,[1]SKU_Master!F:F,"NOT FOUND")</f>
        <v>72</v>
      </c>
      <c r="N286" s="2" t="str">
        <f>IF(ISNUMBER(_xlfn.XMATCH(E286,[1]SKU_Master!A:A)),"MATCH","NOT FOUND")</f>
        <v>MATCH</v>
      </c>
      <c r="O286" s="2">
        <f>Table2[[#This Row],[GROSS_REVENUE]]-Table2[[#This Row],[DISCOUNT]]</f>
        <v>13710.67</v>
      </c>
      <c r="P286" s="3">
        <f>IFERROR((Table2[[#This Row],[NET_REVENUE]]-(Table2[[#This Row],[UNITS_SOLD]]*Table2[[#This Row],[UNIT_COGS]]))/Table2[[#This Row],[NET_REVENUE]],0)</f>
        <v>0.47486154943558556</v>
      </c>
      <c r="Q286" s="4">
        <f>IFERROR(Table2[[#This Row],[GROSS_REVENUE]]/Table2[[#This Row],[AD_SPEND]],0)</f>
        <v>17.333643555141926</v>
      </c>
      <c r="R286" s="2">
        <f>IFERROR((Table2[[#This Row],[NET_REVENUE]]-(Table2[[#This Row],[UNITS_SOLD]]*Table2[[#This Row],[UNIT_COGS]])-Table2[[#This Row],[AD_SPEND]]),0)</f>
        <v>5651.07</v>
      </c>
      <c r="S286" s="3">
        <f>IFERROR(Table2[[#This Row],[RETURNS_UNITS]]/Table2[[#This Row],[UNITS_SOLD]],0)</f>
        <v>0.14000000000000001</v>
      </c>
      <c r="T286" s="2" t="str">
        <f>TRIM(CLEAN(Table2[[#This Row],[CHANNEL]]))</f>
        <v>D2C</v>
      </c>
      <c r="U286" s="1">
        <f t="shared" si="4"/>
        <v>45597</v>
      </c>
    </row>
    <row r="287" spans="1:21" x14ac:dyDescent="0.3">
      <c r="A287" s="1">
        <v>45778</v>
      </c>
      <c r="B287" s="2" t="s">
        <v>33</v>
      </c>
      <c r="C287" s="2" t="s">
        <v>28</v>
      </c>
      <c r="D287" s="2" t="s">
        <v>35</v>
      </c>
      <c r="E287" s="2" t="str">
        <f>TRIM(Table2[[#This Row],[SKU_CODE]])</f>
        <v>BEC-CMB-001</v>
      </c>
      <c r="F287" s="2">
        <v>17</v>
      </c>
      <c r="G287" s="2">
        <v>11883</v>
      </c>
      <c r="H287" s="2">
        <v>1083.6400000000001</v>
      </c>
      <c r="I287" s="2">
        <v>860.39</v>
      </c>
      <c r="J287" s="2">
        <v>0</v>
      </c>
      <c r="K287" s="2" t="str">
        <f>_xlfn.XLOOKUP(E287,[1]SKU_Master!A:A,[1]SKU_Master!C:C,"NOT FOUND")</f>
        <v>Others</v>
      </c>
      <c r="L287" s="2">
        <f>_xlfn.XLOOKUP(Table2[[#This Row],[SKU_CODE_CLEAN]],[1]SKU_Master!A:A,[1]SKU_Master!E:E,"Not Found")</f>
        <v>699</v>
      </c>
      <c r="M287" s="2">
        <f>_xlfn.XLOOKUP(E287,[1]SKU_Master!A:A,[1]SKU_Master!F:F,"NOT FOUND")</f>
        <v>330</v>
      </c>
      <c r="N287" s="2" t="str">
        <f>IF(ISNUMBER(_xlfn.XMATCH(E287,[1]SKU_Master!A:A)),"MATCH","NOT FOUND")</f>
        <v>MATCH</v>
      </c>
      <c r="O287" s="2">
        <f>Table2[[#This Row],[GROSS_REVENUE]]-Table2[[#This Row],[DISCOUNT]]</f>
        <v>10799.36</v>
      </c>
      <c r="P287" s="3">
        <f>IFERROR((Table2[[#This Row],[NET_REVENUE]]-(Table2[[#This Row],[UNITS_SOLD]]*Table2[[#This Row],[UNIT_COGS]]))/Table2[[#This Row],[NET_REVENUE]],0)</f>
        <v>0.4805247718383312</v>
      </c>
      <c r="Q287" s="4">
        <f>IFERROR(Table2[[#This Row],[GROSS_REVENUE]]/Table2[[#This Row],[AD_SPEND]],0)</f>
        <v>13.811178651541743</v>
      </c>
      <c r="R287" s="2">
        <f>IFERROR((Table2[[#This Row],[NET_REVENUE]]-(Table2[[#This Row],[UNITS_SOLD]]*Table2[[#This Row],[UNIT_COGS]])-Table2[[#This Row],[AD_SPEND]]),0)</f>
        <v>4328.97</v>
      </c>
      <c r="S287" s="3">
        <f>IFERROR(Table2[[#This Row],[RETURNS_UNITS]]/Table2[[#This Row],[UNITS_SOLD]],0)</f>
        <v>0</v>
      </c>
      <c r="T287" s="2" t="str">
        <f>TRIM(CLEAN(Table2[[#This Row],[CHANNEL]]))</f>
        <v>Swiggy Instamart</v>
      </c>
      <c r="U287" s="1">
        <f t="shared" si="4"/>
        <v>45778</v>
      </c>
    </row>
    <row r="288" spans="1:21" x14ac:dyDescent="0.3">
      <c r="A288" s="1">
        <v>45323</v>
      </c>
      <c r="B288" s="2" t="s">
        <v>34</v>
      </c>
      <c r="C288" s="2" t="s">
        <v>25</v>
      </c>
      <c r="D288" s="2" t="s">
        <v>23</v>
      </c>
      <c r="E288" s="2" t="str">
        <f>TRIM(Table2[[#This Row],[SKU_CODE]])</f>
        <v>BEC-OTH-001</v>
      </c>
      <c r="F288" s="2">
        <v>114</v>
      </c>
      <c r="G288" s="2">
        <v>16986</v>
      </c>
      <c r="H288" s="2">
        <v>2375.0500000000002</v>
      </c>
      <c r="I288" s="2">
        <v>863.46</v>
      </c>
      <c r="J288" s="2">
        <v>3</v>
      </c>
      <c r="K288" s="2" t="str">
        <f>_xlfn.XLOOKUP(E288,[1]SKU_Master!A:A,[1]SKU_Master!C:C,"NOT FOUND")</f>
        <v>Others</v>
      </c>
      <c r="L288" s="2">
        <f>_xlfn.XLOOKUP(Table2[[#This Row],[SKU_CODE_CLEAN]],[1]SKU_Master!A:A,[1]SKU_Master!E:E,"Not Found")</f>
        <v>149</v>
      </c>
      <c r="M288" s="2">
        <f>_xlfn.XLOOKUP(E288,[1]SKU_Master!A:A,[1]SKU_Master!F:F,"NOT FOUND")</f>
        <v>72</v>
      </c>
      <c r="N288" s="2" t="str">
        <f>IF(ISNUMBER(_xlfn.XMATCH(E288,[1]SKU_Master!A:A)),"MATCH","NOT FOUND")</f>
        <v>MATCH</v>
      </c>
      <c r="O288" s="2">
        <f>Table2[[#This Row],[GROSS_REVENUE]]-Table2[[#This Row],[DISCOUNT]]</f>
        <v>14610.95</v>
      </c>
      <c r="P288" s="3">
        <f>IFERROR((Table2[[#This Row],[NET_REVENUE]]-(Table2[[#This Row],[UNITS_SOLD]]*Table2[[#This Row],[UNIT_COGS]]))/Table2[[#This Row],[NET_REVENUE]],0)</f>
        <v>0.43822954701781885</v>
      </c>
      <c r="Q288" s="4">
        <f>IFERROR(Table2[[#This Row],[GROSS_REVENUE]]/Table2[[#This Row],[AD_SPEND]],0)</f>
        <v>19.672017232992843</v>
      </c>
      <c r="R288" s="2">
        <f>IFERROR((Table2[[#This Row],[NET_REVENUE]]-(Table2[[#This Row],[UNITS_SOLD]]*Table2[[#This Row],[UNIT_COGS]])-Table2[[#This Row],[AD_SPEND]]),0)</f>
        <v>5539.4900000000007</v>
      </c>
      <c r="S288" s="3">
        <f>IFERROR(Table2[[#This Row],[RETURNS_UNITS]]/Table2[[#This Row],[UNITS_SOLD]],0)</f>
        <v>2.6315789473684209E-2</v>
      </c>
      <c r="T288" s="2" t="str">
        <f>TRIM(CLEAN(Table2[[#This Row],[CHANNEL]]))</f>
        <v>Zepto</v>
      </c>
      <c r="U288" s="1">
        <f t="shared" si="4"/>
        <v>45323</v>
      </c>
    </row>
    <row r="289" spans="1:21" x14ac:dyDescent="0.3">
      <c r="A289" s="1">
        <v>45323</v>
      </c>
      <c r="B289" s="2" t="s">
        <v>21</v>
      </c>
      <c r="C289" s="2" t="s">
        <v>22</v>
      </c>
      <c r="D289" s="2" t="s">
        <v>42</v>
      </c>
      <c r="E289" s="2" t="str">
        <f>TRIM(Table2[[#This Row],[SKU_CODE]])</f>
        <v>BEC-BW-002</v>
      </c>
      <c r="F289" s="2">
        <v>112</v>
      </c>
      <c r="G289" s="2">
        <v>19600</v>
      </c>
      <c r="H289" s="2">
        <v>4881.68</v>
      </c>
      <c r="I289" s="2">
        <v>864.26</v>
      </c>
      <c r="J289" s="2">
        <v>4</v>
      </c>
      <c r="K289" s="2" t="str">
        <f>_xlfn.XLOOKUP(E289,[1]SKU_Master!A:A,[1]SKU_Master!C:C,"NOT FOUND")</f>
        <v>Bake &amp; Wrap</v>
      </c>
      <c r="L289" s="2">
        <f>_xlfn.XLOOKUP(Table2[[#This Row],[SKU_CODE_CLEAN]],[1]SKU_Master!A:A,[1]SKU_Master!E:E,"Not Found")</f>
        <v>175</v>
      </c>
      <c r="M289" s="2">
        <f>_xlfn.XLOOKUP(E289,[1]SKU_Master!A:A,[1]SKU_Master!F:F,"NOT FOUND")</f>
        <v>92</v>
      </c>
      <c r="N289" s="2" t="str">
        <f>IF(ISNUMBER(_xlfn.XMATCH(E289,[1]SKU_Master!A:A)),"MATCH","NOT FOUND")</f>
        <v>MATCH</v>
      </c>
      <c r="O289" s="2">
        <f>Table2[[#This Row],[GROSS_REVENUE]]-Table2[[#This Row],[DISCOUNT]]</f>
        <v>14718.32</v>
      </c>
      <c r="P289" s="3">
        <f>IFERROR((Table2[[#This Row],[NET_REVENUE]]-(Table2[[#This Row],[UNITS_SOLD]]*Table2[[#This Row],[UNIT_COGS]]))/Table2[[#This Row],[NET_REVENUE]],0)</f>
        <v>0.29992009957658211</v>
      </c>
      <c r="Q289" s="4">
        <f>IFERROR(Table2[[#This Row],[GROSS_REVENUE]]/Table2[[#This Row],[AD_SPEND]],0)</f>
        <v>22.678360678499526</v>
      </c>
      <c r="R289" s="2">
        <f>IFERROR((Table2[[#This Row],[NET_REVENUE]]-(Table2[[#This Row],[UNITS_SOLD]]*Table2[[#This Row],[UNIT_COGS]])-Table2[[#This Row],[AD_SPEND]]),0)</f>
        <v>3550.0599999999995</v>
      </c>
      <c r="S289" s="3">
        <f>IFERROR(Table2[[#This Row],[RETURNS_UNITS]]/Table2[[#This Row],[UNITS_SOLD]],0)</f>
        <v>3.5714285714285712E-2</v>
      </c>
      <c r="T289" s="2" t="str">
        <f>TRIM(CLEAN(Table2[[#This Row],[CHANNEL]]))</f>
        <v>Flipkart</v>
      </c>
      <c r="U289" s="1">
        <f t="shared" si="4"/>
        <v>45323</v>
      </c>
    </row>
    <row r="290" spans="1:21" x14ac:dyDescent="0.3">
      <c r="A290" s="1">
        <v>45292</v>
      </c>
      <c r="B290" s="2" t="s">
        <v>24</v>
      </c>
      <c r="C290" s="2" t="s">
        <v>28</v>
      </c>
      <c r="D290" s="2" t="s">
        <v>32</v>
      </c>
      <c r="E290" s="2" t="str">
        <f>TRIM(Table2[[#This Row],[SKU_CODE]])</f>
        <v>BEC-BW-001</v>
      </c>
      <c r="F290" s="2">
        <v>49</v>
      </c>
      <c r="G290" s="2">
        <v>10780</v>
      </c>
      <c r="H290" s="2">
        <v>569.11</v>
      </c>
      <c r="I290" s="2">
        <v>865.26</v>
      </c>
      <c r="J290" s="2">
        <v>5</v>
      </c>
      <c r="K290" s="2" t="str">
        <f>_xlfn.XLOOKUP(E290,[1]SKU_Master!A:A,[1]SKU_Master!C:C,"NOT FOUND")</f>
        <v>Bake &amp; Wrap</v>
      </c>
      <c r="L290" s="2">
        <f>_xlfn.XLOOKUP(Table2[[#This Row],[SKU_CODE_CLEAN]],[1]SKU_Master!A:A,[1]SKU_Master!E:E,"Not Found")</f>
        <v>220</v>
      </c>
      <c r="M290" s="2">
        <f>_xlfn.XLOOKUP(E290,[1]SKU_Master!A:A,[1]SKU_Master!F:F,"NOT FOUND")</f>
        <v>118</v>
      </c>
      <c r="N290" s="2" t="str">
        <f>IF(ISNUMBER(_xlfn.XMATCH(E290,[1]SKU_Master!A:A)),"MATCH","NOT FOUND")</f>
        <v>MATCH</v>
      </c>
      <c r="O290" s="2">
        <f>Table2[[#This Row],[GROSS_REVENUE]]-Table2[[#This Row],[DISCOUNT]]</f>
        <v>10210.89</v>
      </c>
      <c r="P290" s="3">
        <f>IFERROR((Table2[[#This Row],[NET_REVENUE]]-(Table2[[#This Row],[UNITS_SOLD]]*Table2[[#This Row],[UNIT_COGS]]))/Table2[[#This Row],[NET_REVENUE]],0)</f>
        <v>0.43374181878367113</v>
      </c>
      <c r="Q290" s="4">
        <f>IFERROR(Table2[[#This Row],[GROSS_REVENUE]]/Table2[[#This Row],[AD_SPEND]],0)</f>
        <v>12.458682939232139</v>
      </c>
      <c r="R290" s="2">
        <f>IFERROR((Table2[[#This Row],[NET_REVENUE]]-(Table2[[#This Row],[UNITS_SOLD]]*Table2[[#This Row],[UNIT_COGS]])-Table2[[#This Row],[AD_SPEND]]),0)</f>
        <v>3563.6299999999992</v>
      </c>
      <c r="S290" s="3">
        <f>IFERROR(Table2[[#This Row],[RETURNS_UNITS]]/Table2[[#This Row],[UNITS_SOLD]],0)</f>
        <v>0.10204081632653061</v>
      </c>
      <c r="T290" s="2" t="str">
        <f>TRIM(CLEAN(Table2[[#This Row],[CHANNEL]]))</f>
        <v>D2C</v>
      </c>
      <c r="U290" s="1">
        <f t="shared" si="4"/>
        <v>45292</v>
      </c>
    </row>
    <row r="291" spans="1:21" x14ac:dyDescent="0.3">
      <c r="A291" s="1">
        <v>45778</v>
      </c>
      <c r="B291" s="2" t="s">
        <v>37</v>
      </c>
      <c r="C291" s="2" t="s">
        <v>28</v>
      </c>
      <c r="D291" s="2" t="s">
        <v>23</v>
      </c>
      <c r="E291" s="2" t="str">
        <f>TRIM(Table2[[#This Row],[SKU_CODE]])</f>
        <v>BEC-OTH-001</v>
      </c>
      <c r="F291" s="2">
        <v>87</v>
      </c>
      <c r="G291" s="2">
        <v>12963</v>
      </c>
      <c r="H291" s="2">
        <v>2089.88</v>
      </c>
      <c r="I291" s="2">
        <v>866.01</v>
      </c>
      <c r="J291" s="2">
        <v>3</v>
      </c>
      <c r="K291" s="2" t="str">
        <f>_xlfn.XLOOKUP(E291,[1]SKU_Master!A:A,[1]SKU_Master!C:C,"NOT FOUND")</f>
        <v>Others</v>
      </c>
      <c r="L291" s="2">
        <f>_xlfn.XLOOKUP(Table2[[#This Row],[SKU_CODE_CLEAN]],[1]SKU_Master!A:A,[1]SKU_Master!E:E,"Not Found")</f>
        <v>149</v>
      </c>
      <c r="M291" s="2">
        <f>_xlfn.XLOOKUP(E291,[1]SKU_Master!A:A,[1]SKU_Master!F:F,"NOT FOUND")</f>
        <v>72</v>
      </c>
      <c r="N291" s="2" t="str">
        <f>IF(ISNUMBER(_xlfn.XMATCH(E291,[1]SKU_Master!A:A)),"MATCH","NOT FOUND")</f>
        <v>MATCH</v>
      </c>
      <c r="O291" s="2">
        <f>Table2[[#This Row],[GROSS_REVENUE]]-Table2[[#This Row],[DISCOUNT]]</f>
        <v>10873.119999999999</v>
      </c>
      <c r="P291" s="3">
        <f>IFERROR((Table2[[#This Row],[NET_REVENUE]]-(Table2[[#This Row],[UNITS_SOLD]]*Table2[[#This Row],[UNIT_COGS]]))/Table2[[#This Row],[NET_REVENUE]],0)</f>
        <v>0.42390040761069492</v>
      </c>
      <c r="Q291" s="4">
        <f>IFERROR(Table2[[#This Row],[GROSS_REVENUE]]/Table2[[#This Row],[AD_SPEND]],0)</f>
        <v>14.968649322756088</v>
      </c>
      <c r="R291" s="2">
        <f>IFERROR((Table2[[#This Row],[NET_REVENUE]]-(Table2[[#This Row],[UNITS_SOLD]]*Table2[[#This Row],[UNIT_COGS]])-Table2[[#This Row],[AD_SPEND]]),0)</f>
        <v>3743.1099999999988</v>
      </c>
      <c r="S291" s="3">
        <f>IFERROR(Table2[[#This Row],[RETURNS_UNITS]]/Table2[[#This Row],[UNITS_SOLD]],0)</f>
        <v>3.4482758620689655E-2</v>
      </c>
      <c r="T291" s="2" t="str">
        <f>TRIM(CLEAN(Table2[[#This Row],[CHANNEL]]))</f>
        <v>Blinkit</v>
      </c>
      <c r="U291" s="1">
        <f t="shared" si="4"/>
        <v>45778</v>
      </c>
    </row>
    <row r="292" spans="1:21" x14ac:dyDescent="0.3">
      <c r="A292" s="1">
        <v>45352</v>
      </c>
      <c r="B292" s="2" t="s">
        <v>33</v>
      </c>
      <c r="C292" s="2" t="s">
        <v>22</v>
      </c>
      <c r="D292" s="2" t="s">
        <v>23</v>
      </c>
      <c r="E292" s="2" t="str">
        <f>TRIM(Table2[[#This Row],[SKU_CODE]])</f>
        <v>BEC-OTH-001</v>
      </c>
      <c r="F292" s="2">
        <v>46</v>
      </c>
      <c r="G292" s="2">
        <v>6854</v>
      </c>
      <c r="H292" s="2">
        <v>668.18</v>
      </c>
      <c r="I292" s="2">
        <v>869.04</v>
      </c>
      <c r="J292" s="2">
        <v>1</v>
      </c>
      <c r="K292" s="2" t="str">
        <f>_xlfn.XLOOKUP(E292,[1]SKU_Master!A:A,[1]SKU_Master!C:C,"NOT FOUND")</f>
        <v>Others</v>
      </c>
      <c r="L292" s="2">
        <f>_xlfn.XLOOKUP(Table2[[#This Row],[SKU_CODE_CLEAN]],[1]SKU_Master!A:A,[1]SKU_Master!E:E,"Not Found")</f>
        <v>149</v>
      </c>
      <c r="M292" s="2">
        <f>_xlfn.XLOOKUP(E292,[1]SKU_Master!A:A,[1]SKU_Master!F:F,"NOT FOUND")</f>
        <v>72</v>
      </c>
      <c r="N292" s="2" t="str">
        <f>IF(ISNUMBER(_xlfn.XMATCH(E292,[1]SKU_Master!A:A)),"MATCH","NOT FOUND")</f>
        <v>MATCH</v>
      </c>
      <c r="O292" s="2">
        <f>Table2[[#This Row],[GROSS_REVENUE]]-Table2[[#This Row],[DISCOUNT]]</f>
        <v>6185.82</v>
      </c>
      <c r="P292" s="3">
        <f>IFERROR((Table2[[#This Row],[NET_REVENUE]]-(Table2[[#This Row],[UNITS_SOLD]]*Table2[[#This Row],[UNIT_COGS]]))/Table2[[#This Row],[NET_REVENUE]],0)</f>
        <v>0.46458189860034721</v>
      </c>
      <c r="Q292" s="4">
        <f>IFERROR(Table2[[#This Row],[GROSS_REVENUE]]/Table2[[#This Row],[AD_SPEND]],0)</f>
        <v>7.8868636656540554</v>
      </c>
      <c r="R292" s="2">
        <f>IFERROR((Table2[[#This Row],[NET_REVENUE]]-(Table2[[#This Row],[UNITS_SOLD]]*Table2[[#This Row],[UNIT_COGS]])-Table2[[#This Row],[AD_SPEND]]),0)</f>
        <v>2004.7799999999997</v>
      </c>
      <c r="S292" s="3">
        <f>IFERROR(Table2[[#This Row],[RETURNS_UNITS]]/Table2[[#This Row],[UNITS_SOLD]],0)</f>
        <v>2.1739130434782608E-2</v>
      </c>
      <c r="T292" s="2" t="str">
        <f>TRIM(CLEAN(Table2[[#This Row],[CHANNEL]]))</f>
        <v>Swiggy Instamart</v>
      </c>
      <c r="U292" s="1">
        <f t="shared" si="4"/>
        <v>45352</v>
      </c>
    </row>
    <row r="293" spans="1:21" x14ac:dyDescent="0.3">
      <c r="A293" s="1">
        <v>45597</v>
      </c>
      <c r="B293" s="2" t="s">
        <v>33</v>
      </c>
      <c r="C293" s="2" t="s">
        <v>28</v>
      </c>
      <c r="D293" s="2" t="s">
        <v>31</v>
      </c>
      <c r="E293" s="2" t="str">
        <f>TRIM(Table2[[#This Row],[SKU_CODE]])</f>
        <v>BEC-GB-002</v>
      </c>
      <c r="F293" s="2">
        <v>98</v>
      </c>
      <c r="G293" s="2">
        <v>17542</v>
      </c>
      <c r="H293" s="2">
        <v>4955.29</v>
      </c>
      <c r="I293" s="2">
        <v>872.52</v>
      </c>
      <c r="J293" s="2">
        <v>3</v>
      </c>
      <c r="K293" s="2" t="str">
        <f>_xlfn.XLOOKUP(E293,[1]SKU_Master!A:A,[1]SKU_Master!C:C,"NOT FOUND")</f>
        <v>Garbage Bags</v>
      </c>
      <c r="L293" s="2">
        <f>_xlfn.XLOOKUP(Table2[[#This Row],[SKU_CODE_CLEAN]],[1]SKU_Master!A:A,[1]SKU_Master!E:E,"Not Found")</f>
        <v>179</v>
      </c>
      <c r="M293" s="2">
        <f>_xlfn.XLOOKUP(E293,[1]SKU_Master!A:A,[1]SKU_Master!F:F,"NOT FOUND")</f>
        <v>86</v>
      </c>
      <c r="N293" s="2" t="str">
        <f>IF(ISNUMBER(_xlfn.XMATCH(E293,[1]SKU_Master!A:A)),"MATCH","NOT FOUND")</f>
        <v>MATCH</v>
      </c>
      <c r="O293" s="2">
        <f>Table2[[#This Row],[GROSS_REVENUE]]-Table2[[#This Row],[DISCOUNT]]</f>
        <v>12586.71</v>
      </c>
      <c r="P293" s="3">
        <f>IFERROR((Table2[[#This Row],[NET_REVENUE]]-(Table2[[#This Row],[UNITS_SOLD]]*Table2[[#This Row],[UNIT_COGS]]))/Table2[[#This Row],[NET_REVENUE]],0)</f>
        <v>0.33040484765280198</v>
      </c>
      <c r="Q293" s="4">
        <f>IFERROR(Table2[[#This Row],[GROSS_REVENUE]]/Table2[[#This Row],[AD_SPEND]],0)</f>
        <v>20.104983266859215</v>
      </c>
      <c r="R293" s="2">
        <f>IFERROR((Table2[[#This Row],[NET_REVENUE]]-(Table2[[#This Row],[UNITS_SOLD]]*Table2[[#This Row],[UNIT_COGS]])-Table2[[#This Row],[AD_SPEND]]),0)</f>
        <v>3286.1899999999991</v>
      </c>
      <c r="S293" s="3">
        <f>IFERROR(Table2[[#This Row],[RETURNS_UNITS]]/Table2[[#This Row],[UNITS_SOLD]],0)</f>
        <v>3.0612244897959183E-2</v>
      </c>
      <c r="T293" s="2" t="str">
        <f>TRIM(CLEAN(Table2[[#This Row],[CHANNEL]]))</f>
        <v>Swiggy Instamart</v>
      </c>
      <c r="U293" s="1">
        <f t="shared" si="4"/>
        <v>45597</v>
      </c>
    </row>
    <row r="294" spans="1:21" x14ac:dyDescent="0.3">
      <c r="A294" s="1">
        <v>45352</v>
      </c>
      <c r="B294" s="2" t="s">
        <v>39</v>
      </c>
      <c r="C294" s="2" t="s">
        <v>28</v>
      </c>
      <c r="D294" s="2" t="s">
        <v>23</v>
      </c>
      <c r="E294" s="2" t="str">
        <f>TRIM(Table2[[#This Row],[SKU_CODE]])</f>
        <v>BEC-OTH-001</v>
      </c>
      <c r="F294" s="2">
        <v>121</v>
      </c>
      <c r="G294" s="2">
        <v>18029</v>
      </c>
      <c r="H294" s="2">
        <v>3715.06</v>
      </c>
      <c r="I294" s="2">
        <v>872.6</v>
      </c>
      <c r="J294" s="2">
        <v>5</v>
      </c>
      <c r="K294" s="2" t="str">
        <f>_xlfn.XLOOKUP(E294,[1]SKU_Master!A:A,[1]SKU_Master!C:C,"NOT FOUND")</f>
        <v>Others</v>
      </c>
      <c r="L294" s="2">
        <f>_xlfn.XLOOKUP(Table2[[#This Row],[SKU_CODE_CLEAN]],[1]SKU_Master!A:A,[1]SKU_Master!E:E,"Not Found")</f>
        <v>149</v>
      </c>
      <c r="M294" s="2">
        <f>_xlfn.XLOOKUP(E294,[1]SKU_Master!A:A,[1]SKU_Master!F:F,"NOT FOUND")</f>
        <v>72</v>
      </c>
      <c r="N294" s="2" t="str">
        <f>IF(ISNUMBER(_xlfn.XMATCH(E294,[1]SKU_Master!A:A)),"MATCH","NOT FOUND")</f>
        <v>MATCH</v>
      </c>
      <c r="O294" s="2">
        <f>Table2[[#This Row],[GROSS_REVENUE]]-Table2[[#This Row],[DISCOUNT]]</f>
        <v>14313.94</v>
      </c>
      <c r="P294" s="3">
        <f>IFERROR((Table2[[#This Row],[NET_REVENUE]]-(Table2[[#This Row],[UNITS_SOLD]]*Table2[[#This Row],[UNIT_COGS]]))/Table2[[#This Row],[NET_REVENUE]],0)</f>
        <v>0.39136254588184666</v>
      </c>
      <c r="Q294" s="4">
        <f>IFERROR(Table2[[#This Row],[GROSS_REVENUE]]/Table2[[#This Row],[AD_SPEND]],0)</f>
        <v>20.661242264496906</v>
      </c>
      <c r="R294" s="2">
        <f>IFERROR((Table2[[#This Row],[NET_REVENUE]]-(Table2[[#This Row],[UNITS_SOLD]]*Table2[[#This Row],[UNIT_COGS]])-Table2[[#This Row],[AD_SPEND]]),0)</f>
        <v>4729.34</v>
      </c>
      <c r="S294" s="3">
        <f>IFERROR(Table2[[#This Row],[RETURNS_UNITS]]/Table2[[#This Row],[UNITS_SOLD]],0)</f>
        <v>4.1322314049586778E-2</v>
      </c>
      <c r="T294" s="2" t="str">
        <f>TRIM(CLEAN(Table2[[#This Row],[CHANNEL]]))</f>
        <v>Amazon</v>
      </c>
      <c r="U294" s="1">
        <f t="shared" si="4"/>
        <v>45352</v>
      </c>
    </row>
    <row r="295" spans="1:21" x14ac:dyDescent="0.3">
      <c r="A295" s="1">
        <v>45444</v>
      </c>
      <c r="B295" s="2" t="s">
        <v>27</v>
      </c>
      <c r="C295" s="2" t="s">
        <v>28</v>
      </c>
      <c r="D295" s="2" t="s">
        <v>46</v>
      </c>
      <c r="E295" s="2" t="str">
        <f>TRIM(Table2[[#This Row],[SKU_CODE]])</f>
        <v>BEC-KT-001</v>
      </c>
      <c r="F295" s="2">
        <v>103</v>
      </c>
      <c r="G295" s="2">
        <v>16480</v>
      </c>
      <c r="H295" s="2">
        <v>2677.32</v>
      </c>
      <c r="I295" s="2">
        <v>874.91</v>
      </c>
      <c r="J295" s="2">
        <v>5</v>
      </c>
      <c r="K295" s="2" t="str">
        <f>_xlfn.XLOOKUP(E295,[1]SKU_Master!A:A,[1]SKU_Master!C:C,"NOT FOUND")</f>
        <v>Kitchen Towel</v>
      </c>
      <c r="L295" s="2">
        <f>_xlfn.XLOOKUP(Table2[[#This Row],[SKU_CODE_CLEAN]],[1]SKU_Master!A:A,[1]SKU_Master!E:E,"Not Found")</f>
        <v>160</v>
      </c>
      <c r="M295" s="2">
        <f>_xlfn.XLOOKUP(E295,[1]SKU_Master!A:A,[1]SKU_Master!F:F,"NOT FOUND")</f>
        <v>78</v>
      </c>
      <c r="N295" s="2" t="str">
        <f>IF(ISNUMBER(_xlfn.XMATCH(E295,[1]SKU_Master!A:A)),"MATCH","NOT FOUND")</f>
        <v>MATCH</v>
      </c>
      <c r="O295" s="2">
        <f>Table2[[#This Row],[GROSS_REVENUE]]-Table2[[#This Row],[DISCOUNT]]</f>
        <v>13802.68</v>
      </c>
      <c r="P295" s="3">
        <f>IFERROR((Table2[[#This Row],[NET_REVENUE]]-(Table2[[#This Row],[UNITS_SOLD]]*Table2[[#This Row],[UNIT_COGS]]))/Table2[[#This Row],[NET_REVENUE]],0)</f>
        <v>0.4179391248656058</v>
      </c>
      <c r="Q295" s="4">
        <f>IFERROR(Table2[[#This Row],[GROSS_REVENUE]]/Table2[[#This Row],[AD_SPEND]],0)</f>
        <v>18.836223154381596</v>
      </c>
      <c r="R295" s="2">
        <f>IFERROR((Table2[[#This Row],[NET_REVENUE]]-(Table2[[#This Row],[UNITS_SOLD]]*Table2[[#This Row],[UNIT_COGS]])-Table2[[#This Row],[AD_SPEND]]),0)</f>
        <v>4893.7700000000004</v>
      </c>
      <c r="S295" s="3">
        <f>IFERROR(Table2[[#This Row],[RETURNS_UNITS]]/Table2[[#This Row],[UNITS_SOLD]],0)</f>
        <v>4.8543689320388349E-2</v>
      </c>
      <c r="T295" s="2" t="str">
        <f>TRIM(CLEAN(Table2[[#This Row],[CHANNEL]]))</f>
        <v>Zepto</v>
      </c>
      <c r="U295" s="1">
        <f t="shared" si="4"/>
        <v>45444</v>
      </c>
    </row>
    <row r="296" spans="1:21" x14ac:dyDescent="0.3">
      <c r="A296" s="1">
        <v>45323</v>
      </c>
      <c r="B296" s="2" t="s">
        <v>37</v>
      </c>
      <c r="C296" s="2" t="s">
        <v>28</v>
      </c>
      <c r="D296" s="2" t="s">
        <v>35</v>
      </c>
      <c r="E296" s="2" t="str">
        <f>TRIM(Table2[[#This Row],[SKU_CODE]])</f>
        <v>BEC-CMB-001</v>
      </c>
      <c r="F296" s="2">
        <v>34</v>
      </c>
      <c r="G296" s="2">
        <v>23766</v>
      </c>
      <c r="H296" s="2">
        <v>6598.47</v>
      </c>
      <c r="I296" s="2">
        <v>876.73</v>
      </c>
      <c r="J296" s="2">
        <v>0</v>
      </c>
      <c r="K296" s="2" t="str">
        <f>_xlfn.XLOOKUP(E296,[1]SKU_Master!A:A,[1]SKU_Master!C:C,"NOT FOUND")</f>
        <v>Others</v>
      </c>
      <c r="L296" s="2">
        <f>_xlfn.XLOOKUP(Table2[[#This Row],[SKU_CODE_CLEAN]],[1]SKU_Master!A:A,[1]SKU_Master!E:E,"Not Found")</f>
        <v>699</v>
      </c>
      <c r="M296" s="2">
        <f>_xlfn.XLOOKUP(E296,[1]SKU_Master!A:A,[1]SKU_Master!F:F,"NOT FOUND")</f>
        <v>330</v>
      </c>
      <c r="N296" s="2" t="str">
        <f>IF(ISNUMBER(_xlfn.XMATCH(E296,[1]SKU_Master!A:A)),"MATCH","NOT FOUND")</f>
        <v>MATCH</v>
      </c>
      <c r="O296" s="2">
        <f>Table2[[#This Row],[GROSS_REVENUE]]-Table2[[#This Row],[DISCOUNT]]</f>
        <v>17167.53</v>
      </c>
      <c r="P296" s="3">
        <f>IFERROR((Table2[[#This Row],[NET_REVENUE]]-(Table2[[#This Row],[UNITS_SOLD]]*Table2[[#This Row],[UNIT_COGS]]))/Table2[[#This Row],[NET_REVENUE]],0)</f>
        <v>0.34644063531562197</v>
      </c>
      <c r="Q296" s="4">
        <f>IFERROR(Table2[[#This Row],[GROSS_REVENUE]]/Table2[[#This Row],[AD_SPEND]],0)</f>
        <v>27.107547363498455</v>
      </c>
      <c r="R296" s="2">
        <f>IFERROR((Table2[[#This Row],[NET_REVENUE]]-(Table2[[#This Row],[UNITS_SOLD]]*Table2[[#This Row],[UNIT_COGS]])-Table2[[#This Row],[AD_SPEND]]),0)</f>
        <v>5070.7999999999993</v>
      </c>
      <c r="S296" s="3">
        <f>IFERROR(Table2[[#This Row],[RETURNS_UNITS]]/Table2[[#This Row],[UNITS_SOLD]],0)</f>
        <v>0</v>
      </c>
      <c r="T296" s="2" t="str">
        <f>TRIM(CLEAN(Table2[[#This Row],[CHANNEL]]))</f>
        <v>Blinkit</v>
      </c>
      <c r="U296" s="1">
        <f t="shared" si="4"/>
        <v>45323</v>
      </c>
    </row>
    <row r="297" spans="1:21" x14ac:dyDescent="0.3">
      <c r="A297" s="1">
        <v>45413</v>
      </c>
      <c r="B297" s="2" t="s">
        <v>21</v>
      </c>
      <c r="C297" s="2" t="s">
        <v>22</v>
      </c>
      <c r="D297" s="2" t="s">
        <v>35</v>
      </c>
      <c r="E297" s="2" t="str">
        <f>TRIM(Table2[[#This Row],[SKU_CODE]])</f>
        <v>BEC-CMB-001</v>
      </c>
      <c r="F297" s="2">
        <v>24</v>
      </c>
      <c r="G297" s="2">
        <v>16776</v>
      </c>
      <c r="H297" s="2">
        <v>2537.9899999999998</v>
      </c>
      <c r="I297" s="2">
        <v>877.03</v>
      </c>
      <c r="J297" s="2">
        <v>0</v>
      </c>
      <c r="K297" s="2" t="str">
        <f>_xlfn.XLOOKUP(E297,[1]SKU_Master!A:A,[1]SKU_Master!C:C,"NOT FOUND")</f>
        <v>Others</v>
      </c>
      <c r="L297" s="2">
        <f>_xlfn.XLOOKUP(Table2[[#This Row],[SKU_CODE_CLEAN]],[1]SKU_Master!A:A,[1]SKU_Master!E:E,"Not Found")</f>
        <v>699</v>
      </c>
      <c r="M297" s="2">
        <f>_xlfn.XLOOKUP(E297,[1]SKU_Master!A:A,[1]SKU_Master!F:F,"NOT FOUND")</f>
        <v>330</v>
      </c>
      <c r="N297" s="2" t="str">
        <f>IF(ISNUMBER(_xlfn.XMATCH(E297,[1]SKU_Master!A:A)),"MATCH","NOT FOUND")</f>
        <v>MATCH</v>
      </c>
      <c r="O297" s="2">
        <f>Table2[[#This Row],[GROSS_REVENUE]]-Table2[[#This Row],[DISCOUNT]]</f>
        <v>14238.01</v>
      </c>
      <c r="P297" s="3">
        <f>IFERROR((Table2[[#This Row],[NET_REVENUE]]-(Table2[[#This Row],[UNITS_SOLD]]*Table2[[#This Row],[UNIT_COGS]]))/Table2[[#This Row],[NET_REVENUE]],0)</f>
        <v>0.44374248929450116</v>
      </c>
      <c r="Q297" s="4">
        <f>IFERROR(Table2[[#This Row],[GROSS_REVENUE]]/Table2[[#This Row],[AD_SPEND]],0)</f>
        <v>19.128194018448628</v>
      </c>
      <c r="R297" s="2">
        <f>IFERROR((Table2[[#This Row],[NET_REVENUE]]-(Table2[[#This Row],[UNITS_SOLD]]*Table2[[#This Row],[UNIT_COGS]])-Table2[[#This Row],[AD_SPEND]]),0)</f>
        <v>5440.9800000000005</v>
      </c>
      <c r="S297" s="3">
        <f>IFERROR(Table2[[#This Row],[RETURNS_UNITS]]/Table2[[#This Row],[UNITS_SOLD]],0)</f>
        <v>0</v>
      </c>
      <c r="T297" s="2" t="str">
        <f>TRIM(CLEAN(Table2[[#This Row],[CHANNEL]]))</f>
        <v>Flipkart</v>
      </c>
      <c r="U297" s="1">
        <f t="shared" si="4"/>
        <v>45413</v>
      </c>
    </row>
    <row r="298" spans="1:21" x14ac:dyDescent="0.3">
      <c r="A298" s="1">
        <v>45383</v>
      </c>
      <c r="B298" s="2" t="s">
        <v>21</v>
      </c>
      <c r="C298" s="2" t="s">
        <v>28</v>
      </c>
      <c r="D298" s="2" t="s">
        <v>23</v>
      </c>
      <c r="E298" s="2" t="str">
        <f>TRIM(Table2[[#This Row],[SKU_CODE]])</f>
        <v>BEC-OTH-001</v>
      </c>
      <c r="F298" s="2">
        <v>49</v>
      </c>
      <c r="G298" s="2">
        <v>7301</v>
      </c>
      <c r="H298" s="2">
        <v>1370.58</v>
      </c>
      <c r="I298" s="2">
        <v>877.26</v>
      </c>
      <c r="J298" s="2">
        <v>2</v>
      </c>
      <c r="K298" s="2" t="str">
        <f>_xlfn.XLOOKUP(E298,[1]SKU_Master!A:A,[1]SKU_Master!C:C,"NOT FOUND")</f>
        <v>Others</v>
      </c>
      <c r="L298" s="2">
        <f>_xlfn.XLOOKUP(Table2[[#This Row],[SKU_CODE_CLEAN]],[1]SKU_Master!A:A,[1]SKU_Master!E:E,"Not Found")</f>
        <v>149</v>
      </c>
      <c r="M298" s="2">
        <f>_xlfn.XLOOKUP(E298,[1]SKU_Master!A:A,[1]SKU_Master!F:F,"NOT FOUND")</f>
        <v>72</v>
      </c>
      <c r="N298" s="2" t="str">
        <f>IF(ISNUMBER(_xlfn.XMATCH(E298,[1]SKU_Master!A:A)),"MATCH","NOT FOUND")</f>
        <v>MATCH</v>
      </c>
      <c r="O298" s="2">
        <f>Table2[[#This Row],[GROSS_REVENUE]]-Table2[[#This Row],[DISCOUNT]]</f>
        <v>5930.42</v>
      </c>
      <c r="P298" s="3">
        <f>IFERROR((Table2[[#This Row],[NET_REVENUE]]-(Table2[[#This Row],[UNITS_SOLD]]*Table2[[#This Row],[UNIT_COGS]]))/Table2[[#This Row],[NET_REVENUE]],0)</f>
        <v>0.4051011564105072</v>
      </c>
      <c r="Q298" s="4">
        <f>IFERROR(Table2[[#This Row],[GROSS_REVENUE]]/Table2[[#This Row],[AD_SPEND]],0)</f>
        <v>8.322504160682124</v>
      </c>
      <c r="R298" s="2">
        <f>IFERROR((Table2[[#This Row],[NET_REVENUE]]-(Table2[[#This Row],[UNITS_SOLD]]*Table2[[#This Row],[UNIT_COGS]])-Table2[[#This Row],[AD_SPEND]]),0)</f>
        <v>1525.16</v>
      </c>
      <c r="S298" s="3">
        <f>IFERROR(Table2[[#This Row],[RETURNS_UNITS]]/Table2[[#This Row],[UNITS_SOLD]],0)</f>
        <v>4.0816326530612242E-2</v>
      </c>
      <c r="T298" s="2" t="str">
        <f>TRIM(CLEAN(Table2[[#This Row],[CHANNEL]]))</f>
        <v>Flipkart</v>
      </c>
      <c r="U298" s="1">
        <f t="shared" si="4"/>
        <v>45383</v>
      </c>
    </row>
    <row r="299" spans="1:21" x14ac:dyDescent="0.3">
      <c r="A299" s="1">
        <v>45627</v>
      </c>
      <c r="B299" s="2" t="s">
        <v>24</v>
      </c>
      <c r="C299" s="2" t="s">
        <v>28</v>
      </c>
      <c r="D299" s="2" t="s">
        <v>32</v>
      </c>
      <c r="E299" s="2" t="str">
        <f>TRIM(Table2[[#This Row],[SKU_CODE]])</f>
        <v>BEC-BW-001</v>
      </c>
      <c r="F299" s="2">
        <v>62</v>
      </c>
      <c r="G299" s="2">
        <v>13640</v>
      </c>
      <c r="H299" s="2">
        <v>507.63</v>
      </c>
      <c r="I299" s="2">
        <v>877.74</v>
      </c>
      <c r="J299" s="2">
        <v>7</v>
      </c>
      <c r="K299" s="2" t="str">
        <f>_xlfn.XLOOKUP(E299,[1]SKU_Master!A:A,[1]SKU_Master!C:C,"NOT FOUND")</f>
        <v>Bake &amp; Wrap</v>
      </c>
      <c r="L299" s="2">
        <f>_xlfn.XLOOKUP(Table2[[#This Row],[SKU_CODE_CLEAN]],[1]SKU_Master!A:A,[1]SKU_Master!E:E,"Not Found")</f>
        <v>220</v>
      </c>
      <c r="M299" s="2">
        <f>_xlfn.XLOOKUP(E299,[1]SKU_Master!A:A,[1]SKU_Master!F:F,"NOT FOUND")</f>
        <v>118</v>
      </c>
      <c r="N299" s="2" t="str">
        <f>IF(ISNUMBER(_xlfn.XMATCH(E299,[1]SKU_Master!A:A)),"MATCH","NOT FOUND")</f>
        <v>MATCH</v>
      </c>
      <c r="O299" s="2">
        <f>Table2[[#This Row],[GROSS_REVENUE]]-Table2[[#This Row],[DISCOUNT]]</f>
        <v>13132.37</v>
      </c>
      <c r="P299" s="3">
        <f>IFERROR((Table2[[#This Row],[NET_REVENUE]]-(Table2[[#This Row],[UNITS_SOLD]]*Table2[[#This Row],[UNIT_COGS]]))/Table2[[#This Row],[NET_REVENUE]],0)</f>
        <v>0.44290329925215333</v>
      </c>
      <c r="Q299" s="4">
        <f>IFERROR(Table2[[#This Row],[GROSS_REVENUE]]/Table2[[#This Row],[AD_SPEND]],0)</f>
        <v>15.539909312552693</v>
      </c>
      <c r="R299" s="2">
        <f>IFERROR((Table2[[#This Row],[NET_REVENUE]]-(Table2[[#This Row],[UNITS_SOLD]]*Table2[[#This Row],[UNIT_COGS]])-Table2[[#This Row],[AD_SPEND]]),0)</f>
        <v>4938.630000000001</v>
      </c>
      <c r="S299" s="3">
        <f>IFERROR(Table2[[#This Row],[RETURNS_UNITS]]/Table2[[#This Row],[UNITS_SOLD]],0)</f>
        <v>0.11290322580645161</v>
      </c>
      <c r="T299" s="2" t="str">
        <f>TRIM(CLEAN(Table2[[#This Row],[CHANNEL]]))</f>
        <v>D2C</v>
      </c>
      <c r="U299" s="1">
        <f t="shared" si="4"/>
        <v>45627</v>
      </c>
    </row>
    <row r="300" spans="1:21" x14ac:dyDescent="0.3">
      <c r="A300" s="1">
        <v>45474</v>
      </c>
      <c r="B300" s="2" t="s">
        <v>21</v>
      </c>
      <c r="C300" s="2" t="s">
        <v>22</v>
      </c>
      <c r="D300" s="2" t="s">
        <v>32</v>
      </c>
      <c r="E300" s="2" t="str">
        <f>TRIM(Table2[[#This Row],[SKU_CODE]])</f>
        <v>BEC-BW-001</v>
      </c>
      <c r="F300" s="2">
        <v>68</v>
      </c>
      <c r="G300" s="2">
        <v>14960</v>
      </c>
      <c r="H300" s="2">
        <v>753.48</v>
      </c>
      <c r="I300" s="2">
        <v>877.84</v>
      </c>
      <c r="J300" s="2">
        <v>3</v>
      </c>
      <c r="K300" s="2" t="str">
        <f>_xlfn.XLOOKUP(E300,[1]SKU_Master!A:A,[1]SKU_Master!C:C,"NOT FOUND")</f>
        <v>Bake &amp; Wrap</v>
      </c>
      <c r="L300" s="2">
        <f>_xlfn.XLOOKUP(Table2[[#This Row],[SKU_CODE_CLEAN]],[1]SKU_Master!A:A,[1]SKU_Master!E:E,"Not Found")</f>
        <v>220</v>
      </c>
      <c r="M300" s="2">
        <f>_xlfn.XLOOKUP(E300,[1]SKU_Master!A:A,[1]SKU_Master!F:F,"NOT FOUND")</f>
        <v>118</v>
      </c>
      <c r="N300" s="2" t="str">
        <f>IF(ISNUMBER(_xlfn.XMATCH(E300,[1]SKU_Master!A:A)),"MATCH","NOT FOUND")</f>
        <v>MATCH</v>
      </c>
      <c r="O300" s="2">
        <f>Table2[[#This Row],[GROSS_REVENUE]]-Table2[[#This Row],[DISCOUNT]]</f>
        <v>14206.52</v>
      </c>
      <c r="P300" s="3">
        <f>IFERROR((Table2[[#This Row],[NET_REVENUE]]-(Table2[[#This Row],[UNITS_SOLD]]*Table2[[#This Row],[UNIT_COGS]]))/Table2[[#This Row],[NET_REVENUE]],0)</f>
        <v>0.43518891325954562</v>
      </c>
      <c r="Q300" s="4">
        <f>IFERROR(Table2[[#This Row],[GROSS_REVENUE]]/Table2[[#This Row],[AD_SPEND]],0)</f>
        <v>17.041829946231658</v>
      </c>
      <c r="R300" s="2">
        <f>IFERROR((Table2[[#This Row],[NET_REVENUE]]-(Table2[[#This Row],[UNITS_SOLD]]*Table2[[#This Row],[UNIT_COGS]])-Table2[[#This Row],[AD_SPEND]]),0)</f>
        <v>5304.68</v>
      </c>
      <c r="S300" s="3">
        <f>IFERROR(Table2[[#This Row],[RETURNS_UNITS]]/Table2[[#This Row],[UNITS_SOLD]],0)</f>
        <v>4.4117647058823532E-2</v>
      </c>
      <c r="T300" s="2" t="str">
        <f>TRIM(CLEAN(Table2[[#This Row],[CHANNEL]]))</f>
        <v>Flipkart</v>
      </c>
      <c r="U300" s="1">
        <f t="shared" si="4"/>
        <v>45474</v>
      </c>
    </row>
    <row r="301" spans="1:21" x14ac:dyDescent="0.3">
      <c r="A301" s="1">
        <v>45536</v>
      </c>
      <c r="B301" s="2" t="s">
        <v>34</v>
      </c>
      <c r="C301" s="2" t="s">
        <v>28</v>
      </c>
      <c r="D301" s="2" t="s">
        <v>45</v>
      </c>
      <c r="E301" s="2" t="str">
        <f>TRIM(Table2[[#This Row],[SKU_CODE]])</f>
        <v>BEC-TIS-001</v>
      </c>
      <c r="F301" s="2">
        <v>143</v>
      </c>
      <c r="G301" s="2">
        <v>13585</v>
      </c>
      <c r="H301" s="2">
        <v>3406.36</v>
      </c>
      <c r="I301" s="2">
        <v>878.1</v>
      </c>
      <c r="J301" s="2">
        <v>8</v>
      </c>
      <c r="K301" s="2" t="str">
        <f>_xlfn.XLOOKUP(E301,[1]SKU_Master!A:A,[1]SKU_Master!C:C,"NOT FOUND")</f>
        <v>Tissues</v>
      </c>
      <c r="L301" s="2">
        <f>_xlfn.XLOOKUP(Table2[[#This Row],[SKU_CODE_CLEAN]],[1]SKU_Master!A:A,[1]SKU_Master!E:E,"Not Found")</f>
        <v>95</v>
      </c>
      <c r="M301" s="2">
        <f>_xlfn.XLOOKUP(E301,[1]SKU_Master!A:A,[1]SKU_Master!F:F,"NOT FOUND")</f>
        <v>42</v>
      </c>
      <c r="N301" s="2" t="str">
        <f>IF(ISNUMBER(_xlfn.XMATCH(E301,[1]SKU_Master!A:A)),"MATCH","NOT FOUND")</f>
        <v>MATCH</v>
      </c>
      <c r="O301" s="2">
        <f>Table2[[#This Row],[GROSS_REVENUE]]-Table2[[#This Row],[DISCOUNT]]</f>
        <v>10178.64</v>
      </c>
      <c r="P301" s="3">
        <f>IFERROR((Table2[[#This Row],[NET_REVENUE]]-(Table2[[#This Row],[UNITS_SOLD]]*Table2[[#This Row],[UNIT_COGS]]))/Table2[[#This Row],[NET_REVENUE]],0)</f>
        <v>0.40994081724081011</v>
      </c>
      <c r="Q301" s="4">
        <f>IFERROR(Table2[[#This Row],[GROSS_REVENUE]]/Table2[[#This Row],[AD_SPEND]],0)</f>
        <v>15.47090308620886</v>
      </c>
      <c r="R301" s="2">
        <f>IFERROR((Table2[[#This Row],[NET_REVENUE]]-(Table2[[#This Row],[UNITS_SOLD]]*Table2[[#This Row],[UNIT_COGS]])-Table2[[#This Row],[AD_SPEND]]),0)</f>
        <v>3294.5399999999995</v>
      </c>
      <c r="S301" s="3">
        <f>IFERROR(Table2[[#This Row],[RETURNS_UNITS]]/Table2[[#This Row],[UNITS_SOLD]],0)</f>
        <v>5.5944055944055944E-2</v>
      </c>
      <c r="T301" s="2" t="str">
        <f>TRIM(CLEAN(Table2[[#This Row],[CHANNEL]]))</f>
        <v>Zepto</v>
      </c>
      <c r="U301" s="1">
        <f t="shared" si="4"/>
        <v>45536</v>
      </c>
    </row>
    <row r="302" spans="1:21" x14ac:dyDescent="0.3">
      <c r="A302" s="1">
        <v>45689</v>
      </c>
      <c r="B302" s="2" t="s">
        <v>21</v>
      </c>
      <c r="C302" s="2" t="s">
        <v>28</v>
      </c>
      <c r="D302" s="2" t="s">
        <v>48</v>
      </c>
      <c r="E302" s="2" t="str">
        <f>TRIM(Table2[[#This Row],[SKU_CODE]])</f>
        <v>BEC-CMB-001</v>
      </c>
      <c r="F302" s="2">
        <v>29</v>
      </c>
      <c r="G302" s="2">
        <v>20271</v>
      </c>
      <c r="H302" s="2">
        <v>5411.73</v>
      </c>
      <c r="I302" s="2">
        <v>878.39</v>
      </c>
      <c r="J302" s="2">
        <v>1</v>
      </c>
      <c r="K302" s="2" t="str">
        <f>_xlfn.XLOOKUP(E302,[1]SKU_Master!A:A,[1]SKU_Master!C:C,"NOT FOUND")</f>
        <v>Others</v>
      </c>
      <c r="L302" s="2">
        <f>_xlfn.XLOOKUP(Table2[[#This Row],[SKU_CODE_CLEAN]],[1]SKU_Master!A:A,[1]SKU_Master!E:E,"Not Found")</f>
        <v>699</v>
      </c>
      <c r="M302" s="2">
        <f>_xlfn.XLOOKUP(E302,[1]SKU_Master!A:A,[1]SKU_Master!F:F,"NOT FOUND")</f>
        <v>330</v>
      </c>
      <c r="N302" s="2" t="str">
        <f>IF(ISNUMBER(_xlfn.XMATCH(E302,[1]SKU_Master!A:A)),"MATCH","NOT FOUND")</f>
        <v>MATCH</v>
      </c>
      <c r="O302" s="2">
        <f>Table2[[#This Row],[GROSS_REVENUE]]-Table2[[#This Row],[DISCOUNT]]</f>
        <v>14859.27</v>
      </c>
      <c r="P302" s="3">
        <f>IFERROR((Table2[[#This Row],[NET_REVENUE]]-(Table2[[#This Row],[UNITS_SOLD]]*Table2[[#This Row],[UNIT_COGS]]))/Table2[[#This Row],[NET_REVENUE]],0)</f>
        <v>0.35595759414829936</v>
      </c>
      <c r="Q302" s="4">
        <f>IFERROR(Table2[[#This Row],[GROSS_REVENUE]]/Table2[[#This Row],[AD_SPEND]],0)</f>
        <v>23.077448513758124</v>
      </c>
      <c r="R302" s="2">
        <f>IFERROR((Table2[[#This Row],[NET_REVENUE]]-(Table2[[#This Row],[UNITS_SOLD]]*Table2[[#This Row],[UNIT_COGS]])-Table2[[#This Row],[AD_SPEND]]),0)</f>
        <v>4410.88</v>
      </c>
      <c r="S302" s="3">
        <f>IFERROR(Table2[[#This Row],[RETURNS_UNITS]]/Table2[[#This Row],[UNITS_SOLD]],0)</f>
        <v>3.4482758620689655E-2</v>
      </c>
      <c r="T302" s="2" t="str">
        <f>TRIM(CLEAN(Table2[[#This Row],[CHANNEL]]))</f>
        <v>Flipkart</v>
      </c>
      <c r="U302" s="1">
        <f t="shared" si="4"/>
        <v>45689</v>
      </c>
    </row>
    <row r="303" spans="1:21" x14ac:dyDescent="0.3">
      <c r="A303" s="1">
        <v>45748</v>
      </c>
      <c r="B303" s="2" t="s">
        <v>33</v>
      </c>
      <c r="C303" s="2" t="s">
        <v>22</v>
      </c>
      <c r="D303" s="2" t="s">
        <v>42</v>
      </c>
      <c r="E303" s="2" t="str">
        <f>TRIM(Table2[[#This Row],[SKU_CODE]])</f>
        <v>BEC-BW-002</v>
      </c>
      <c r="F303" s="2">
        <v>63</v>
      </c>
      <c r="G303" s="2">
        <v>11025</v>
      </c>
      <c r="H303" s="2">
        <v>3073.45</v>
      </c>
      <c r="I303" s="2">
        <v>879.75</v>
      </c>
      <c r="J303" s="2">
        <v>1</v>
      </c>
      <c r="K303" s="2" t="str">
        <f>_xlfn.XLOOKUP(E303,[1]SKU_Master!A:A,[1]SKU_Master!C:C,"NOT FOUND")</f>
        <v>Bake &amp; Wrap</v>
      </c>
      <c r="L303" s="2">
        <f>_xlfn.XLOOKUP(Table2[[#This Row],[SKU_CODE_CLEAN]],[1]SKU_Master!A:A,[1]SKU_Master!E:E,"Not Found")</f>
        <v>175</v>
      </c>
      <c r="M303" s="2">
        <f>_xlfn.XLOOKUP(E303,[1]SKU_Master!A:A,[1]SKU_Master!F:F,"NOT FOUND")</f>
        <v>92</v>
      </c>
      <c r="N303" s="2" t="str">
        <f>IF(ISNUMBER(_xlfn.XMATCH(E303,[1]SKU_Master!A:A)),"MATCH","NOT FOUND")</f>
        <v>MATCH</v>
      </c>
      <c r="O303" s="2">
        <f>Table2[[#This Row],[GROSS_REVENUE]]-Table2[[#This Row],[DISCOUNT]]</f>
        <v>7951.55</v>
      </c>
      <c r="P303" s="3">
        <f>IFERROR((Table2[[#This Row],[NET_REVENUE]]-(Table2[[#This Row],[UNITS_SOLD]]*Table2[[#This Row],[UNIT_COGS]]))/Table2[[#This Row],[NET_REVENUE]],0)</f>
        <v>0.27108551162980804</v>
      </c>
      <c r="Q303" s="4">
        <f>IFERROR(Table2[[#This Row],[GROSS_REVENUE]]/Table2[[#This Row],[AD_SPEND]],0)</f>
        <v>12.531969309462916</v>
      </c>
      <c r="R303" s="2">
        <f>IFERROR((Table2[[#This Row],[NET_REVENUE]]-(Table2[[#This Row],[UNITS_SOLD]]*Table2[[#This Row],[UNIT_COGS]])-Table2[[#This Row],[AD_SPEND]]),0)</f>
        <v>1275.8000000000002</v>
      </c>
      <c r="S303" s="3">
        <f>IFERROR(Table2[[#This Row],[RETURNS_UNITS]]/Table2[[#This Row],[UNITS_SOLD]],0)</f>
        <v>1.5873015873015872E-2</v>
      </c>
      <c r="T303" s="2" t="str">
        <f>TRIM(CLEAN(Table2[[#This Row],[CHANNEL]]))</f>
        <v>Swiggy Instamart</v>
      </c>
      <c r="U303" s="1">
        <f t="shared" si="4"/>
        <v>45748</v>
      </c>
    </row>
    <row r="304" spans="1:21" x14ac:dyDescent="0.3">
      <c r="A304" s="1">
        <v>45292</v>
      </c>
      <c r="B304" s="2" t="s">
        <v>24</v>
      </c>
      <c r="C304" s="2" t="s">
        <v>28</v>
      </c>
      <c r="D304" s="2" t="s">
        <v>23</v>
      </c>
      <c r="E304" s="2" t="str">
        <f>TRIM(Table2[[#This Row],[SKU_CODE]])</f>
        <v>BEC-OTH-001</v>
      </c>
      <c r="F304" s="2">
        <v>47</v>
      </c>
      <c r="G304" s="2">
        <v>7003</v>
      </c>
      <c r="H304" s="2">
        <v>381.09</v>
      </c>
      <c r="I304" s="2">
        <v>879.96</v>
      </c>
      <c r="J304" s="2">
        <v>4</v>
      </c>
      <c r="K304" s="2" t="str">
        <f>_xlfn.XLOOKUP(E304,[1]SKU_Master!A:A,[1]SKU_Master!C:C,"NOT FOUND")</f>
        <v>Others</v>
      </c>
      <c r="L304" s="2">
        <f>_xlfn.XLOOKUP(Table2[[#This Row],[SKU_CODE_CLEAN]],[1]SKU_Master!A:A,[1]SKU_Master!E:E,"Not Found")</f>
        <v>149</v>
      </c>
      <c r="M304" s="2">
        <f>_xlfn.XLOOKUP(E304,[1]SKU_Master!A:A,[1]SKU_Master!F:F,"NOT FOUND")</f>
        <v>72</v>
      </c>
      <c r="N304" s="2" t="str">
        <f>IF(ISNUMBER(_xlfn.XMATCH(E304,[1]SKU_Master!A:A)),"MATCH","NOT FOUND")</f>
        <v>MATCH</v>
      </c>
      <c r="O304" s="2">
        <f>Table2[[#This Row],[GROSS_REVENUE]]-Table2[[#This Row],[DISCOUNT]]</f>
        <v>6621.91</v>
      </c>
      <c r="P304" s="3">
        <f>IFERROR((Table2[[#This Row],[NET_REVENUE]]-(Table2[[#This Row],[UNITS_SOLD]]*Table2[[#This Row],[UNIT_COGS]]))/Table2[[#This Row],[NET_REVENUE]],0)</f>
        <v>0.4889691946885415</v>
      </c>
      <c r="Q304" s="4">
        <f>IFERROR(Table2[[#This Row],[GROSS_REVENUE]]/Table2[[#This Row],[AD_SPEND]],0)</f>
        <v>7.9583162871039592</v>
      </c>
      <c r="R304" s="2">
        <f>IFERROR((Table2[[#This Row],[NET_REVENUE]]-(Table2[[#This Row],[UNITS_SOLD]]*Table2[[#This Row],[UNIT_COGS]])-Table2[[#This Row],[AD_SPEND]]),0)</f>
        <v>2357.9499999999998</v>
      </c>
      <c r="S304" s="3">
        <f>IFERROR(Table2[[#This Row],[RETURNS_UNITS]]/Table2[[#This Row],[UNITS_SOLD]],0)</f>
        <v>8.5106382978723402E-2</v>
      </c>
      <c r="T304" s="2" t="str">
        <f>TRIM(CLEAN(Table2[[#This Row],[CHANNEL]]))</f>
        <v>D2C</v>
      </c>
      <c r="U304" s="1">
        <f t="shared" si="4"/>
        <v>45292</v>
      </c>
    </row>
    <row r="305" spans="1:21" x14ac:dyDescent="0.3">
      <c r="A305" s="1">
        <v>45505</v>
      </c>
      <c r="B305" s="2" t="s">
        <v>21</v>
      </c>
      <c r="C305" s="2" t="s">
        <v>28</v>
      </c>
      <c r="D305" s="2" t="s">
        <v>35</v>
      </c>
      <c r="E305" s="2" t="str">
        <f>TRIM(Table2[[#This Row],[SKU_CODE]])</f>
        <v>BEC-CMB-001</v>
      </c>
      <c r="F305" s="2">
        <v>22</v>
      </c>
      <c r="G305" s="2">
        <v>15378</v>
      </c>
      <c r="H305" s="2">
        <v>3127.87</v>
      </c>
      <c r="I305" s="2">
        <v>880.29</v>
      </c>
      <c r="J305" s="2">
        <v>0</v>
      </c>
      <c r="K305" s="2" t="str">
        <f>_xlfn.XLOOKUP(E305,[1]SKU_Master!A:A,[1]SKU_Master!C:C,"NOT FOUND")</f>
        <v>Others</v>
      </c>
      <c r="L305" s="2">
        <f>_xlfn.XLOOKUP(Table2[[#This Row],[SKU_CODE_CLEAN]],[1]SKU_Master!A:A,[1]SKU_Master!E:E,"Not Found")</f>
        <v>699</v>
      </c>
      <c r="M305" s="2">
        <f>_xlfn.XLOOKUP(E305,[1]SKU_Master!A:A,[1]SKU_Master!F:F,"NOT FOUND")</f>
        <v>330</v>
      </c>
      <c r="N305" s="2" t="str">
        <f>IF(ISNUMBER(_xlfn.XMATCH(E305,[1]SKU_Master!A:A)),"MATCH","NOT FOUND")</f>
        <v>MATCH</v>
      </c>
      <c r="O305" s="2">
        <f>Table2[[#This Row],[GROSS_REVENUE]]-Table2[[#This Row],[DISCOUNT]]</f>
        <v>12250.130000000001</v>
      </c>
      <c r="P305" s="3">
        <f>IFERROR((Table2[[#This Row],[NET_REVENUE]]-(Table2[[#This Row],[UNITS_SOLD]]*Table2[[#This Row],[UNIT_COGS]]))/Table2[[#This Row],[NET_REVENUE]],0)</f>
        <v>0.40735322808819174</v>
      </c>
      <c r="Q305" s="4">
        <f>IFERROR(Table2[[#This Row],[GROSS_REVENUE]]/Table2[[#This Row],[AD_SPEND]],0)</f>
        <v>17.469243090345227</v>
      </c>
      <c r="R305" s="2">
        <f>IFERROR((Table2[[#This Row],[NET_REVENUE]]-(Table2[[#This Row],[UNITS_SOLD]]*Table2[[#This Row],[UNIT_COGS]])-Table2[[#This Row],[AD_SPEND]]),0)</f>
        <v>4109.8400000000011</v>
      </c>
      <c r="S305" s="3">
        <f>IFERROR(Table2[[#This Row],[RETURNS_UNITS]]/Table2[[#This Row],[UNITS_SOLD]],0)</f>
        <v>0</v>
      </c>
      <c r="T305" s="2" t="str">
        <f>TRIM(CLEAN(Table2[[#This Row],[CHANNEL]]))</f>
        <v>Flipkart</v>
      </c>
      <c r="U305" s="1">
        <f t="shared" si="4"/>
        <v>45505</v>
      </c>
    </row>
    <row r="306" spans="1:21" x14ac:dyDescent="0.3">
      <c r="A306" s="1">
        <v>45536</v>
      </c>
      <c r="B306" s="2" t="s">
        <v>21</v>
      </c>
      <c r="C306" s="2" t="s">
        <v>22</v>
      </c>
      <c r="D306" s="2" t="s">
        <v>23</v>
      </c>
      <c r="E306" s="2" t="str">
        <f>TRIM(Table2[[#This Row],[SKU_CODE]])</f>
        <v>BEC-OTH-001</v>
      </c>
      <c r="F306" s="2">
        <v>46</v>
      </c>
      <c r="G306" s="2">
        <v>6854</v>
      </c>
      <c r="H306" s="2">
        <v>721.14</v>
      </c>
      <c r="I306" s="2">
        <v>881.22</v>
      </c>
      <c r="J306" s="2">
        <v>2</v>
      </c>
      <c r="K306" s="2" t="str">
        <f>_xlfn.XLOOKUP(E306,[1]SKU_Master!A:A,[1]SKU_Master!C:C,"NOT FOUND")</f>
        <v>Others</v>
      </c>
      <c r="L306" s="2">
        <f>_xlfn.XLOOKUP(Table2[[#This Row],[SKU_CODE_CLEAN]],[1]SKU_Master!A:A,[1]SKU_Master!E:E,"Not Found")</f>
        <v>149</v>
      </c>
      <c r="M306" s="2">
        <f>_xlfn.XLOOKUP(E306,[1]SKU_Master!A:A,[1]SKU_Master!F:F,"NOT FOUND")</f>
        <v>72</v>
      </c>
      <c r="N306" s="2" t="str">
        <f>IF(ISNUMBER(_xlfn.XMATCH(E306,[1]SKU_Master!A:A)),"MATCH","NOT FOUND")</f>
        <v>MATCH</v>
      </c>
      <c r="O306" s="2">
        <f>Table2[[#This Row],[GROSS_REVENUE]]-Table2[[#This Row],[DISCOUNT]]</f>
        <v>6132.86</v>
      </c>
      <c r="P306" s="3">
        <f>IFERROR((Table2[[#This Row],[NET_REVENUE]]-(Table2[[#This Row],[UNITS_SOLD]]*Table2[[#This Row],[UNIT_COGS]]))/Table2[[#This Row],[NET_REVENUE]],0)</f>
        <v>0.45995832287056931</v>
      </c>
      <c r="Q306" s="4">
        <f>IFERROR(Table2[[#This Row],[GROSS_REVENUE]]/Table2[[#This Row],[AD_SPEND]],0)</f>
        <v>7.7778534304713913</v>
      </c>
      <c r="R306" s="2">
        <f>IFERROR((Table2[[#This Row],[NET_REVENUE]]-(Table2[[#This Row],[UNITS_SOLD]]*Table2[[#This Row],[UNIT_COGS]])-Table2[[#This Row],[AD_SPEND]]),0)</f>
        <v>1939.6399999999996</v>
      </c>
      <c r="S306" s="3">
        <f>IFERROR(Table2[[#This Row],[RETURNS_UNITS]]/Table2[[#This Row],[UNITS_SOLD]],0)</f>
        <v>4.3478260869565216E-2</v>
      </c>
      <c r="T306" s="2" t="str">
        <f>TRIM(CLEAN(Table2[[#This Row],[CHANNEL]]))</f>
        <v>Flipkart</v>
      </c>
      <c r="U306" s="1">
        <f t="shared" si="4"/>
        <v>45536</v>
      </c>
    </row>
    <row r="307" spans="1:21" x14ac:dyDescent="0.3">
      <c r="A307" s="1">
        <v>45748</v>
      </c>
      <c r="B307" s="2" t="s">
        <v>21</v>
      </c>
      <c r="C307" s="2" t="s">
        <v>28</v>
      </c>
      <c r="D307" s="2" t="s">
        <v>23</v>
      </c>
      <c r="E307" s="2" t="str">
        <f>TRIM(Table2[[#This Row],[SKU_CODE]])</f>
        <v>BEC-OTH-001</v>
      </c>
      <c r="F307" s="2">
        <v>63</v>
      </c>
      <c r="G307" s="2">
        <v>9387</v>
      </c>
      <c r="H307" s="2">
        <v>876.49</v>
      </c>
      <c r="I307" s="2">
        <v>881.95</v>
      </c>
      <c r="J307" s="2">
        <v>1</v>
      </c>
      <c r="K307" s="2" t="str">
        <f>_xlfn.XLOOKUP(E307,[1]SKU_Master!A:A,[1]SKU_Master!C:C,"NOT FOUND")</f>
        <v>Others</v>
      </c>
      <c r="L307" s="2">
        <f>_xlfn.XLOOKUP(Table2[[#This Row],[SKU_CODE_CLEAN]],[1]SKU_Master!A:A,[1]SKU_Master!E:E,"Not Found")</f>
        <v>149</v>
      </c>
      <c r="M307" s="2">
        <f>_xlfn.XLOOKUP(E307,[1]SKU_Master!A:A,[1]SKU_Master!F:F,"NOT FOUND")</f>
        <v>72</v>
      </c>
      <c r="N307" s="2" t="str">
        <f>IF(ISNUMBER(_xlfn.XMATCH(E307,[1]SKU_Master!A:A)),"MATCH","NOT FOUND")</f>
        <v>MATCH</v>
      </c>
      <c r="O307" s="2">
        <f>Table2[[#This Row],[GROSS_REVENUE]]-Table2[[#This Row],[DISCOUNT]]</f>
        <v>8510.51</v>
      </c>
      <c r="P307" s="3">
        <f>IFERROR((Table2[[#This Row],[NET_REVENUE]]-(Table2[[#This Row],[UNITS_SOLD]]*Table2[[#This Row],[UNIT_COGS]]))/Table2[[#This Row],[NET_REVENUE]],0)</f>
        <v>0.46701196520537547</v>
      </c>
      <c r="Q307" s="4">
        <f>IFERROR(Table2[[#This Row],[GROSS_REVENUE]]/Table2[[#This Row],[AD_SPEND]],0)</f>
        <v>10.64346051363456</v>
      </c>
      <c r="R307" s="2">
        <f>IFERROR((Table2[[#This Row],[NET_REVENUE]]-(Table2[[#This Row],[UNITS_SOLD]]*Table2[[#This Row],[UNIT_COGS]])-Table2[[#This Row],[AD_SPEND]]),0)</f>
        <v>3092.5600000000004</v>
      </c>
      <c r="S307" s="3">
        <f>IFERROR(Table2[[#This Row],[RETURNS_UNITS]]/Table2[[#This Row],[UNITS_SOLD]],0)</f>
        <v>1.5873015873015872E-2</v>
      </c>
      <c r="T307" s="2" t="str">
        <f>TRIM(CLEAN(Table2[[#This Row],[CHANNEL]]))</f>
        <v>Flipkart</v>
      </c>
      <c r="U307" s="1">
        <f t="shared" si="4"/>
        <v>45748</v>
      </c>
    </row>
    <row r="308" spans="1:21" x14ac:dyDescent="0.3">
      <c r="A308" s="1">
        <v>45536</v>
      </c>
      <c r="B308" s="2" t="s">
        <v>27</v>
      </c>
      <c r="C308" s="2" t="s">
        <v>28</v>
      </c>
      <c r="D308" s="2" t="s">
        <v>42</v>
      </c>
      <c r="E308" s="2" t="str">
        <f>TRIM(Table2[[#This Row],[SKU_CODE]])</f>
        <v>BEC-BW-002</v>
      </c>
      <c r="F308" s="2">
        <v>51</v>
      </c>
      <c r="G308" s="2">
        <v>8925</v>
      </c>
      <c r="H308" s="2">
        <v>1014.01</v>
      </c>
      <c r="I308" s="2">
        <v>882.02</v>
      </c>
      <c r="J308" s="2">
        <v>2</v>
      </c>
      <c r="K308" s="2" t="str">
        <f>_xlfn.XLOOKUP(E308,[1]SKU_Master!A:A,[1]SKU_Master!C:C,"NOT FOUND")</f>
        <v>Bake &amp; Wrap</v>
      </c>
      <c r="L308" s="2">
        <f>_xlfn.XLOOKUP(Table2[[#This Row],[SKU_CODE_CLEAN]],[1]SKU_Master!A:A,[1]SKU_Master!E:E,"Not Found")</f>
        <v>175</v>
      </c>
      <c r="M308" s="2">
        <f>_xlfn.XLOOKUP(E308,[1]SKU_Master!A:A,[1]SKU_Master!F:F,"NOT FOUND")</f>
        <v>92</v>
      </c>
      <c r="N308" s="2" t="str">
        <f>IF(ISNUMBER(_xlfn.XMATCH(E308,[1]SKU_Master!A:A)),"MATCH","NOT FOUND")</f>
        <v>MATCH</v>
      </c>
      <c r="O308" s="2">
        <f>Table2[[#This Row],[GROSS_REVENUE]]-Table2[[#This Row],[DISCOUNT]]</f>
        <v>7910.99</v>
      </c>
      <c r="P308" s="3">
        <f>IFERROR((Table2[[#This Row],[NET_REVENUE]]-(Table2[[#This Row],[UNITS_SOLD]]*Table2[[#This Row],[UNIT_COGS]]))/Table2[[#This Row],[NET_REVENUE]],0)</f>
        <v>0.40690103261412286</v>
      </c>
      <c r="Q308" s="4">
        <f>IFERROR(Table2[[#This Row],[GROSS_REVENUE]]/Table2[[#This Row],[AD_SPEND]],0)</f>
        <v>10.118818167388495</v>
      </c>
      <c r="R308" s="2">
        <f>IFERROR((Table2[[#This Row],[NET_REVENUE]]-(Table2[[#This Row],[UNITS_SOLD]]*Table2[[#This Row],[UNIT_COGS]])-Table2[[#This Row],[AD_SPEND]]),0)</f>
        <v>2336.9699999999998</v>
      </c>
      <c r="S308" s="3">
        <f>IFERROR(Table2[[#This Row],[RETURNS_UNITS]]/Table2[[#This Row],[UNITS_SOLD]],0)</f>
        <v>3.9215686274509803E-2</v>
      </c>
      <c r="T308" s="2" t="str">
        <f>TRIM(CLEAN(Table2[[#This Row],[CHANNEL]]))</f>
        <v>Zepto</v>
      </c>
      <c r="U308" s="1">
        <f t="shared" si="4"/>
        <v>45536</v>
      </c>
    </row>
    <row r="309" spans="1:21" x14ac:dyDescent="0.3">
      <c r="A309" s="1">
        <v>45658</v>
      </c>
      <c r="B309" s="2" t="s">
        <v>39</v>
      </c>
      <c r="C309" s="2" t="s">
        <v>28</v>
      </c>
      <c r="D309" s="2" t="s">
        <v>23</v>
      </c>
      <c r="E309" s="2" t="str">
        <f>TRIM(Table2[[#This Row],[SKU_CODE]])</f>
        <v>BEC-OTH-001</v>
      </c>
      <c r="F309" s="2">
        <v>113</v>
      </c>
      <c r="G309" s="2">
        <v>16837</v>
      </c>
      <c r="H309" s="2">
        <v>2319.41</v>
      </c>
      <c r="I309" s="2">
        <v>884.03</v>
      </c>
      <c r="J309" s="2">
        <v>2</v>
      </c>
      <c r="K309" s="2" t="str">
        <f>_xlfn.XLOOKUP(E309,[1]SKU_Master!A:A,[1]SKU_Master!C:C,"NOT FOUND")</f>
        <v>Others</v>
      </c>
      <c r="L309" s="2">
        <f>_xlfn.XLOOKUP(Table2[[#This Row],[SKU_CODE_CLEAN]],[1]SKU_Master!A:A,[1]SKU_Master!E:E,"Not Found")</f>
        <v>149</v>
      </c>
      <c r="M309" s="2">
        <f>_xlfn.XLOOKUP(E309,[1]SKU_Master!A:A,[1]SKU_Master!F:F,"NOT FOUND")</f>
        <v>72</v>
      </c>
      <c r="N309" s="2" t="str">
        <f>IF(ISNUMBER(_xlfn.XMATCH(E309,[1]SKU_Master!A:A)),"MATCH","NOT FOUND")</f>
        <v>MATCH</v>
      </c>
      <c r="O309" s="2">
        <f>Table2[[#This Row],[GROSS_REVENUE]]-Table2[[#This Row],[DISCOUNT]]</f>
        <v>14517.59</v>
      </c>
      <c r="P309" s="3">
        <f>IFERROR((Table2[[#This Row],[NET_REVENUE]]-(Table2[[#This Row],[UNITS_SOLD]]*Table2[[#This Row],[UNIT_COGS]]))/Table2[[#This Row],[NET_REVENUE]],0)</f>
        <v>0.43957640352152116</v>
      </c>
      <c r="Q309" s="4">
        <f>IFERROR(Table2[[#This Row],[GROSS_REVENUE]]/Table2[[#This Row],[AD_SPEND]],0)</f>
        <v>19.045733742067579</v>
      </c>
      <c r="R309" s="2">
        <f>IFERROR((Table2[[#This Row],[NET_REVENUE]]-(Table2[[#This Row],[UNITS_SOLD]]*Table2[[#This Row],[UNIT_COGS]])-Table2[[#This Row],[AD_SPEND]]),0)</f>
        <v>5497.56</v>
      </c>
      <c r="S309" s="3">
        <f>IFERROR(Table2[[#This Row],[RETURNS_UNITS]]/Table2[[#This Row],[UNITS_SOLD]],0)</f>
        <v>1.7699115044247787E-2</v>
      </c>
      <c r="T309" s="2" t="str">
        <f>TRIM(CLEAN(Table2[[#This Row],[CHANNEL]]))</f>
        <v>Amazon</v>
      </c>
      <c r="U309" s="1">
        <f t="shared" si="4"/>
        <v>45658</v>
      </c>
    </row>
    <row r="310" spans="1:21" x14ac:dyDescent="0.3">
      <c r="A310" s="1">
        <v>45778</v>
      </c>
      <c r="B310" s="2" t="s">
        <v>33</v>
      </c>
      <c r="C310" s="2" t="s">
        <v>28</v>
      </c>
      <c r="D310" s="2" t="s">
        <v>42</v>
      </c>
      <c r="E310" s="2" t="str">
        <f>TRIM(Table2[[#This Row],[SKU_CODE]])</f>
        <v>BEC-BW-002</v>
      </c>
      <c r="F310" s="2">
        <v>74</v>
      </c>
      <c r="G310" s="2">
        <v>12950</v>
      </c>
      <c r="H310" s="2">
        <v>2719.39</v>
      </c>
      <c r="I310" s="2">
        <v>884.46</v>
      </c>
      <c r="J310" s="2">
        <v>2</v>
      </c>
      <c r="K310" s="2" t="str">
        <f>_xlfn.XLOOKUP(E310,[1]SKU_Master!A:A,[1]SKU_Master!C:C,"NOT FOUND")</f>
        <v>Bake &amp; Wrap</v>
      </c>
      <c r="L310" s="2">
        <f>_xlfn.XLOOKUP(Table2[[#This Row],[SKU_CODE_CLEAN]],[1]SKU_Master!A:A,[1]SKU_Master!E:E,"Not Found")</f>
        <v>175</v>
      </c>
      <c r="M310" s="2">
        <f>_xlfn.XLOOKUP(E310,[1]SKU_Master!A:A,[1]SKU_Master!F:F,"NOT FOUND")</f>
        <v>92</v>
      </c>
      <c r="N310" s="2" t="str">
        <f>IF(ISNUMBER(_xlfn.XMATCH(E310,[1]SKU_Master!A:A)),"MATCH","NOT FOUND")</f>
        <v>MATCH</v>
      </c>
      <c r="O310" s="2">
        <f>Table2[[#This Row],[GROSS_REVENUE]]-Table2[[#This Row],[DISCOUNT]]</f>
        <v>10230.61</v>
      </c>
      <c r="P310" s="3">
        <f>IFERROR((Table2[[#This Row],[NET_REVENUE]]-(Table2[[#This Row],[UNITS_SOLD]]*Table2[[#This Row],[UNIT_COGS]]))/Table2[[#This Row],[NET_REVENUE]],0)</f>
        <v>0.33454603391195642</v>
      </c>
      <c r="Q310" s="4">
        <f>IFERROR(Table2[[#This Row],[GROSS_REVENUE]]/Table2[[#This Row],[AD_SPEND]],0)</f>
        <v>14.641702281618162</v>
      </c>
      <c r="R310" s="2">
        <f>IFERROR((Table2[[#This Row],[NET_REVENUE]]-(Table2[[#This Row],[UNITS_SOLD]]*Table2[[#This Row],[UNIT_COGS]])-Table2[[#This Row],[AD_SPEND]]),0)</f>
        <v>2538.1500000000005</v>
      </c>
      <c r="S310" s="3">
        <f>IFERROR(Table2[[#This Row],[RETURNS_UNITS]]/Table2[[#This Row],[UNITS_SOLD]],0)</f>
        <v>2.7027027027027029E-2</v>
      </c>
      <c r="T310" s="2" t="str">
        <f>TRIM(CLEAN(Table2[[#This Row],[CHANNEL]]))</f>
        <v>Swiggy Instamart</v>
      </c>
      <c r="U310" s="1">
        <f t="shared" si="4"/>
        <v>45778</v>
      </c>
    </row>
    <row r="311" spans="1:21" x14ac:dyDescent="0.3">
      <c r="A311" s="1">
        <v>45778</v>
      </c>
      <c r="B311" s="2" t="s">
        <v>24</v>
      </c>
      <c r="C311" s="2" t="s">
        <v>22</v>
      </c>
      <c r="D311" s="2" t="s">
        <v>42</v>
      </c>
      <c r="E311" s="2" t="str">
        <f>TRIM(Table2[[#This Row],[SKU_CODE]])</f>
        <v>BEC-BW-002</v>
      </c>
      <c r="F311" s="2">
        <v>90</v>
      </c>
      <c r="G311" s="2">
        <v>15750</v>
      </c>
      <c r="H311" s="2">
        <v>1122.46</v>
      </c>
      <c r="I311" s="2">
        <v>885.09</v>
      </c>
      <c r="J311" s="2">
        <v>11</v>
      </c>
      <c r="K311" s="2" t="str">
        <f>_xlfn.XLOOKUP(E311,[1]SKU_Master!A:A,[1]SKU_Master!C:C,"NOT FOUND")</f>
        <v>Bake &amp; Wrap</v>
      </c>
      <c r="L311" s="2">
        <f>_xlfn.XLOOKUP(Table2[[#This Row],[SKU_CODE_CLEAN]],[1]SKU_Master!A:A,[1]SKU_Master!E:E,"Not Found")</f>
        <v>175</v>
      </c>
      <c r="M311" s="2">
        <f>_xlfn.XLOOKUP(E311,[1]SKU_Master!A:A,[1]SKU_Master!F:F,"NOT FOUND")</f>
        <v>92</v>
      </c>
      <c r="N311" s="2" t="str">
        <f>IF(ISNUMBER(_xlfn.XMATCH(E311,[1]SKU_Master!A:A)),"MATCH","NOT FOUND")</f>
        <v>MATCH</v>
      </c>
      <c r="O311" s="2">
        <f>Table2[[#This Row],[GROSS_REVENUE]]-Table2[[#This Row],[DISCOUNT]]</f>
        <v>14627.54</v>
      </c>
      <c r="P311" s="3">
        <f>IFERROR((Table2[[#This Row],[NET_REVENUE]]-(Table2[[#This Row],[UNITS_SOLD]]*Table2[[#This Row],[UNIT_COGS]]))/Table2[[#This Row],[NET_REVENUE]],0)</f>
        <v>0.43394446366237938</v>
      </c>
      <c r="Q311" s="4">
        <f>IFERROR(Table2[[#This Row],[GROSS_REVENUE]]/Table2[[#This Row],[AD_SPEND]],0)</f>
        <v>17.794800528759787</v>
      </c>
      <c r="R311" s="2">
        <f>IFERROR((Table2[[#This Row],[NET_REVENUE]]-(Table2[[#This Row],[UNITS_SOLD]]*Table2[[#This Row],[UNIT_COGS]])-Table2[[#This Row],[AD_SPEND]]),0)</f>
        <v>5462.4500000000007</v>
      </c>
      <c r="S311" s="3">
        <f>IFERROR(Table2[[#This Row],[RETURNS_UNITS]]/Table2[[#This Row],[UNITS_SOLD]],0)</f>
        <v>0.12222222222222222</v>
      </c>
      <c r="T311" s="2" t="str">
        <f>TRIM(CLEAN(Table2[[#This Row],[CHANNEL]]))</f>
        <v>D2C</v>
      </c>
      <c r="U311" s="1">
        <f t="shared" si="4"/>
        <v>45778</v>
      </c>
    </row>
    <row r="312" spans="1:21" x14ac:dyDescent="0.3">
      <c r="A312" s="1">
        <v>45566</v>
      </c>
      <c r="B312" s="2" t="s">
        <v>27</v>
      </c>
      <c r="C312" s="2" t="s">
        <v>22</v>
      </c>
      <c r="D312" s="2" t="s">
        <v>42</v>
      </c>
      <c r="E312" s="2" t="str">
        <f>TRIM(Table2[[#This Row],[SKU_CODE]])</f>
        <v>BEC-BW-002</v>
      </c>
      <c r="F312" s="2">
        <v>78</v>
      </c>
      <c r="G312" s="2">
        <v>13650</v>
      </c>
      <c r="H312" s="2">
        <v>1779.77</v>
      </c>
      <c r="I312" s="2">
        <v>886.23</v>
      </c>
      <c r="J312" s="2">
        <v>2</v>
      </c>
      <c r="K312" s="2" t="str">
        <f>_xlfn.XLOOKUP(E312,[1]SKU_Master!A:A,[1]SKU_Master!C:C,"NOT FOUND")</f>
        <v>Bake &amp; Wrap</v>
      </c>
      <c r="L312" s="2">
        <f>_xlfn.XLOOKUP(Table2[[#This Row],[SKU_CODE_CLEAN]],[1]SKU_Master!A:A,[1]SKU_Master!E:E,"Not Found")</f>
        <v>175</v>
      </c>
      <c r="M312" s="2">
        <f>_xlfn.XLOOKUP(E312,[1]SKU_Master!A:A,[1]SKU_Master!F:F,"NOT FOUND")</f>
        <v>92</v>
      </c>
      <c r="N312" s="2" t="str">
        <f>IF(ISNUMBER(_xlfn.XMATCH(E312,[1]SKU_Master!A:A)),"MATCH","NOT FOUND")</f>
        <v>MATCH</v>
      </c>
      <c r="O312" s="2">
        <f>Table2[[#This Row],[GROSS_REVENUE]]-Table2[[#This Row],[DISCOUNT]]</f>
        <v>11870.23</v>
      </c>
      <c r="P312" s="3">
        <f>IFERROR((Table2[[#This Row],[NET_REVENUE]]-(Table2[[#This Row],[UNITS_SOLD]]*Table2[[#This Row],[UNIT_COGS]]))/Table2[[#This Row],[NET_REVENUE]],0)</f>
        <v>0.39546242996134023</v>
      </c>
      <c r="Q312" s="4">
        <f>IFERROR(Table2[[#This Row],[GROSS_REVENUE]]/Table2[[#This Row],[AD_SPEND]],0)</f>
        <v>15.402322196269591</v>
      </c>
      <c r="R312" s="2">
        <f>IFERROR((Table2[[#This Row],[NET_REVENUE]]-(Table2[[#This Row],[UNITS_SOLD]]*Table2[[#This Row],[UNIT_COGS]])-Table2[[#This Row],[AD_SPEND]]),0)</f>
        <v>3807.9999999999995</v>
      </c>
      <c r="S312" s="3">
        <f>IFERROR(Table2[[#This Row],[RETURNS_UNITS]]/Table2[[#This Row],[UNITS_SOLD]],0)</f>
        <v>2.564102564102564E-2</v>
      </c>
      <c r="T312" s="2" t="str">
        <f>TRIM(CLEAN(Table2[[#This Row],[CHANNEL]]))</f>
        <v>Zepto</v>
      </c>
      <c r="U312" s="1">
        <f t="shared" si="4"/>
        <v>45566</v>
      </c>
    </row>
    <row r="313" spans="1:21" x14ac:dyDescent="0.3">
      <c r="A313" s="1">
        <v>45323</v>
      </c>
      <c r="B313" s="2" t="s">
        <v>21</v>
      </c>
      <c r="C313" s="2" t="s">
        <v>25</v>
      </c>
      <c r="D313" s="2" t="s">
        <v>23</v>
      </c>
      <c r="E313" s="2" t="str">
        <f>TRIM(Table2[[#This Row],[SKU_CODE]])</f>
        <v>BEC-OTH-001</v>
      </c>
      <c r="F313" s="2">
        <v>86</v>
      </c>
      <c r="G313" s="2">
        <v>12814</v>
      </c>
      <c r="H313" s="2">
        <v>1208.42</v>
      </c>
      <c r="I313" s="2">
        <v>887.42</v>
      </c>
      <c r="J313" s="2">
        <v>1</v>
      </c>
      <c r="K313" s="2" t="str">
        <f>_xlfn.XLOOKUP(E313,[1]SKU_Master!A:A,[1]SKU_Master!C:C,"NOT FOUND")</f>
        <v>Others</v>
      </c>
      <c r="L313" s="2">
        <f>_xlfn.XLOOKUP(Table2[[#This Row],[SKU_CODE_CLEAN]],[1]SKU_Master!A:A,[1]SKU_Master!E:E,"Not Found")</f>
        <v>149</v>
      </c>
      <c r="M313" s="2">
        <f>_xlfn.XLOOKUP(E313,[1]SKU_Master!A:A,[1]SKU_Master!F:F,"NOT FOUND")</f>
        <v>72</v>
      </c>
      <c r="N313" s="2" t="str">
        <f>IF(ISNUMBER(_xlfn.XMATCH(E313,[1]SKU_Master!A:A)),"MATCH","NOT FOUND")</f>
        <v>MATCH</v>
      </c>
      <c r="O313" s="2">
        <f>Table2[[#This Row],[GROSS_REVENUE]]-Table2[[#This Row],[DISCOUNT]]</f>
        <v>11605.58</v>
      </c>
      <c r="P313" s="3">
        <f>IFERROR((Table2[[#This Row],[NET_REVENUE]]-(Table2[[#This Row],[UNITS_SOLD]]*Table2[[#This Row],[UNIT_COGS]]))/Table2[[#This Row],[NET_REVENUE]],0)</f>
        <v>0.46646354598391465</v>
      </c>
      <c r="Q313" s="4">
        <f>IFERROR(Table2[[#This Row],[GROSS_REVENUE]]/Table2[[#This Row],[AD_SPEND]],0)</f>
        <v>14.439611457934237</v>
      </c>
      <c r="R313" s="2">
        <f>IFERROR((Table2[[#This Row],[NET_REVENUE]]-(Table2[[#This Row],[UNITS_SOLD]]*Table2[[#This Row],[UNIT_COGS]])-Table2[[#This Row],[AD_SPEND]]),0)</f>
        <v>4526.16</v>
      </c>
      <c r="S313" s="3">
        <f>IFERROR(Table2[[#This Row],[RETURNS_UNITS]]/Table2[[#This Row],[UNITS_SOLD]],0)</f>
        <v>1.1627906976744186E-2</v>
      </c>
      <c r="T313" s="2" t="str">
        <f>TRIM(CLEAN(Table2[[#This Row],[CHANNEL]]))</f>
        <v>Flipkart</v>
      </c>
      <c r="U313" s="1">
        <f t="shared" si="4"/>
        <v>45323</v>
      </c>
    </row>
    <row r="314" spans="1:21" x14ac:dyDescent="0.3">
      <c r="A314" s="1">
        <v>45413</v>
      </c>
      <c r="B314" s="2" t="s">
        <v>33</v>
      </c>
      <c r="C314" s="2" t="s">
        <v>28</v>
      </c>
      <c r="D314" s="2" t="s">
        <v>23</v>
      </c>
      <c r="E314" s="2" t="str">
        <f>TRIM(Table2[[#This Row],[SKU_CODE]])</f>
        <v>BEC-OTH-001</v>
      </c>
      <c r="F314" s="2">
        <v>62</v>
      </c>
      <c r="G314" s="2">
        <v>9238</v>
      </c>
      <c r="H314" s="2">
        <v>1288.25</v>
      </c>
      <c r="I314" s="2">
        <v>890.34</v>
      </c>
      <c r="J314" s="2">
        <v>2</v>
      </c>
      <c r="K314" s="2" t="str">
        <f>_xlfn.XLOOKUP(E314,[1]SKU_Master!A:A,[1]SKU_Master!C:C,"NOT FOUND")</f>
        <v>Others</v>
      </c>
      <c r="L314" s="2">
        <f>_xlfn.XLOOKUP(Table2[[#This Row],[SKU_CODE_CLEAN]],[1]SKU_Master!A:A,[1]SKU_Master!E:E,"Not Found")</f>
        <v>149</v>
      </c>
      <c r="M314" s="2">
        <f>_xlfn.XLOOKUP(E314,[1]SKU_Master!A:A,[1]SKU_Master!F:F,"NOT FOUND")</f>
        <v>72</v>
      </c>
      <c r="N314" s="2" t="str">
        <f>IF(ISNUMBER(_xlfn.XMATCH(E314,[1]SKU_Master!A:A)),"MATCH","NOT FOUND")</f>
        <v>MATCH</v>
      </c>
      <c r="O314" s="2">
        <f>Table2[[#This Row],[GROSS_REVENUE]]-Table2[[#This Row],[DISCOUNT]]</f>
        <v>7949.75</v>
      </c>
      <c r="P314" s="3">
        <f>IFERROR((Table2[[#This Row],[NET_REVENUE]]-(Table2[[#This Row],[UNITS_SOLD]]*Table2[[#This Row],[UNIT_COGS]]))/Table2[[#This Row],[NET_REVENUE]],0)</f>
        <v>0.4384729079530803</v>
      </c>
      <c r="Q314" s="4">
        <f>IFERROR(Table2[[#This Row],[GROSS_REVENUE]]/Table2[[#This Row],[AD_SPEND]],0)</f>
        <v>10.375811487746255</v>
      </c>
      <c r="R314" s="2">
        <f>IFERROR((Table2[[#This Row],[NET_REVENUE]]-(Table2[[#This Row],[UNITS_SOLD]]*Table2[[#This Row],[UNIT_COGS]])-Table2[[#This Row],[AD_SPEND]]),0)</f>
        <v>2595.41</v>
      </c>
      <c r="S314" s="3">
        <f>IFERROR(Table2[[#This Row],[RETURNS_UNITS]]/Table2[[#This Row],[UNITS_SOLD]],0)</f>
        <v>3.2258064516129031E-2</v>
      </c>
      <c r="T314" s="2" t="str">
        <f>TRIM(CLEAN(Table2[[#This Row],[CHANNEL]]))</f>
        <v>Swiggy Instamart</v>
      </c>
      <c r="U314" s="1">
        <f t="shared" si="4"/>
        <v>45413</v>
      </c>
    </row>
    <row r="315" spans="1:21" x14ac:dyDescent="0.3">
      <c r="A315" s="1">
        <v>45748</v>
      </c>
      <c r="B315" s="2" t="s">
        <v>50</v>
      </c>
      <c r="C315" s="2" t="s">
        <v>28</v>
      </c>
      <c r="D315" s="2" t="s">
        <v>23</v>
      </c>
      <c r="E315" s="2" t="str">
        <f>TRIM(Table2[[#This Row],[SKU_CODE]])</f>
        <v>BEC-OTH-001</v>
      </c>
      <c r="F315" s="2">
        <v>150</v>
      </c>
      <c r="G315" s="2">
        <v>22350</v>
      </c>
      <c r="H315" s="2">
        <v>6046.59</v>
      </c>
      <c r="I315" s="2">
        <v>891.26</v>
      </c>
      <c r="J315" s="2">
        <v>4</v>
      </c>
      <c r="K315" s="2" t="str">
        <f>_xlfn.XLOOKUP(E315,[1]SKU_Master!A:A,[1]SKU_Master!C:C,"NOT FOUND")</f>
        <v>Others</v>
      </c>
      <c r="L315" s="2">
        <f>_xlfn.XLOOKUP(Table2[[#This Row],[SKU_CODE_CLEAN]],[1]SKU_Master!A:A,[1]SKU_Master!E:E,"Not Found")</f>
        <v>149</v>
      </c>
      <c r="M315" s="2">
        <f>_xlfn.XLOOKUP(E315,[1]SKU_Master!A:A,[1]SKU_Master!F:F,"NOT FOUND")</f>
        <v>72</v>
      </c>
      <c r="N315" s="2" t="str">
        <f>IF(ISNUMBER(_xlfn.XMATCH(E315,[1]SKU_Master!A:A)),"MATCH","NOT FOUND")</f>
        <v>MATCH</v>
      </c>
      <c r="O315" s="2">
        <f>Table2[[#This Row],[GROSS_REVENUE]]-Table2[[#This Row],[DISCOUNT]]</f>
        <v>16303.41</v>
      </c>
      <c r="P315" s="3">
        <f>IFERROR((Table2[[#This Row],[NET_REVENUE]]-(Table2[[#This Row],[UNITS_SOLD]]*Table2[[#This Row],[UNIT_COGS]]))/Table2[[#This Row],[NET_REVENUE]],0)</f>
        <v>0.33756189656029012</v>
      </c>
      <c r="Q315" s="4">
        <f>IFERROR(Table2[[#This Row],[GROSS_REVENUE]]/Table2[[#This Row],[AD_SPEND]],0)</f>
        <v>25.076857482664991</v>
      </c>
      <c r="R315" s="2">
        <f>IFERROR((Table2[[#This Row],[NET_REVENUE]]-(Table2[[#This Row],[UNITS_SOLD]]*Table2[[#This Row],[UNIT_COGS]])-Table2[[#This Row],[AD_SPEND]]),0)</f>
        <v>4612.1499999999996</v>
      </c>
      <c r="S315" s="3">
        <f>IFERROR(Table2[[#This Row],[RETURNS_UNITS]]/Table2[[#This Row],[UNITS_SOLD]],0)</f>
        <v>2.6666666666666668E-2</v>
      </c>
      <c r="T315" s="2" t="str">
        <f>TRIM(CLEAN(Table2[[#This Row],[CHANNEL]]))</f>
        <v>Amazon</v>
      </c>
      <c r="U315" s="1">
        <f t="shared" si="4"/>
        <v>45748</v>
      </c>
    </row>
    <row r="316" spans="1:21" x14ac:dyDescent="0.3">
      <c r="A316" s="1">
        <v>45689</v>
      </c>
      <c r="B316" s="2" t="s">
        <v>21</v>
      </c>
      <c r="C316" s="2" t="s">
        <v>22</v>
      </c>
      <c r="D316" s="2" t="s">
        <v>45</v>
      </c>
      <c r="E316" s="2" t="str">
        <f>TRIM(Table2[[#This Row],[SKU_CODE]])</f>
        <v>BEC-TIS-001</v>
      </c>
      <c r="F316" s="2">
        <v>257</v>
      </c>
      <c r="G316" s="2">
        <v>24415</v>
      </c>
      <c r="H316" s="2">
        <v>7248.27</v>
      </c>
      <c r="I316" s="2">
        <v>892.18</v>
      </c>
      <c r="J316" s="2">
        <v>8</v>
      </c>
      <c r="K316" s="2" t="str">
        <f>_xlfn.XLOOKUP(E316,[1]SKU_Master!A:A,[1]SKU_Master!C:C,"NOT FOUND")</f>
        <v>Tissues</v>
      </c>
      <c r="L316" s="2">
        <f>_xlfn.XLOOKUP(Table2[[#This Row],[SKU_CODE_CLEAN]],[1]SKU_Master!A:A,[1]SKU_Master!E:E,"Not Found")</f>
        <v>95</v>
      </c>
      <c r="M316" s="2">
        <f>_xlfn.XLOOKUP(E316,[1]SKU_Master!A:A,[1]SKU_Master!F:F,"NOT FOUND")</f>
        <v>42</v>
      </c>
      <c r="N316" s="2" t="str">
        <f>IF(ISNUMBER(_xlfn.XMATCH(E316,[1]SKU_Master!A:A)),"MATCH","NOT FOUND")</f>
        <v>MATCH</v>
      </c>
      <c r="O316" s="2">
        <f>Table2[[#This Row],[GROSS_REVENUE]]-Table2[[#This Row],[DISCOUNT]]</f>
        <v>17166.73</v>
      </c>
      <c r="P316" s="3">
        <f>IFERROR((Table2[[#This Row],[NET_REVENUE]]-(Table2[[#This Row],[UNITS_SOLD]]*Table2[[#This Row],[UNIT_COGS]]))/Table2[[#This Row],[NET_REVENUE]],0)</f>
        <v>0.3712256207210109</v>
      </c>
      <c r="Q316" s="4">
        <f>IFERROR(Table2[[#This Row],[GROSS_REVENUE]]/Table2[[#This Row],[AD_SPEND]],0)</f>
        <v>27.365554036181042</v>
      </c>
      <c r="R316" s="2">
        <f>IFERROR((Table2[[#This Row],[NET_REVENUE]]-(Table2[[#This Row],[UNITS_SOLD]]*Table2[[#This Row],[UNIT_COGS]])-Table2[[#This Row],[AD_SPEND]]),0)</f>
        <v>5480.5499999999993</v>
      </c>
      <c r="S316" s="3">
        <f>IFERROR(Table2[[#This Row],[RETURNS_UNITS]]/Table2[[#This Row],[UNITS_SOLD]],0)</f>
        <v>3.1128404669260701E-2</v>
      </c>
      <c r="T316" s="2" t="str">
        <f>TRIM(CLEAN(Table2[[#This Row],[CHANNEL]]))</f>
        <v>Flipkart</v>
      </c>
      <c r="U316" s="1">
        <f t="shared" si="4"/>
        <v>45689</v>
      </c>
    </row>
    <row r="317" spans="1:21" x14ac:dyDescent="0.3">
      <c r="A317" s="1">
        <v>45352</v>
      </c>
      <c r="B317" s="2" t="s">
        <v>34</v>
      </c>
      <c r="C317" s="2" t="s">
        <v>28</v>
      </c>
      <c r="D317" s="2" t="s">
        <v>42</v>
      </c>
      <c r="E317" s="2" t="str">
        <f>TRIM(Table2[[#This Row],[SKU_CODE]])</f>
        <v>BEC-BW-002</v>
      </c>
      <c r="F317" s="2">
        <v>124</v>
      </c>
      <c r="G317" s="2">
        <v>21700</v>
      </c>
      <c r="H317" s="2">
        <v>5291.21</v>
      </c>
      <c r="I317" s="2">
        <v>893.01</v>
      </c>
      <c r="J317" s="2">
        <v>5</v>
      </c>
      <c r="K317" s="2" t="str">
        <f>_xlfn.XLOOKUP(E317,[1]SKU_Master!A:A,[1]SKU_Master!C:C,"NOT FOUND")</f>
        <v>Bake &amp; Wrap</v>
      </c>
      <c r="L317" s="2">
        <f>_xlfn.XLOOKUP(Table2[[#This Row],[SKU_CODE_CLEAN]],[1]SKU_Master!A:A,[1]SKU_Master!E:E,"Not Found")</f>
        <v>175</v>
      </c>
      <c r="M317" s="2">
        <f>_xlfn.XLOOKUP(E317,[1]SKU_Master!A:A,[1]SKU_Master!F:F,"NOT FOUND")</f>
        <v>92</v>
      </c>
      <c r="N317" s="2" t="str">
        <f>IF(ISNUMBER(_xlfn.XMATCH(E317,[1]SKU_Master!A:A)),"MATCH","NOT FOUND")</f>
        <v>MATCH</v>
      </c>
      <c r="O317" s="2">
        <f>Table2[[#This Row],[GROSS_REVENUE]]-Table2[[#This Row],[DISCOUNT]]</f>
        <v>16408.79</v>
      </c>
      <c r="P317" s="3">
        <f>IFERROR((Table2[[#This Row],[NET_REVENUE]]-(Table2[[#This Row],[UNITS_SOLD]]*Table2[[#This Row],[UNIT_COGS]]))/Table2[[#This Row],[NET_REVENUE]],0)</f>
        <v>0.3047628740449479</v>
      </c>
      <c r="Q317" s="4">
        <f>IFERROR(Table2[[#This Row],[GROSS_REVENUE]]/Table2[[#This Row],[AD_SPEND]],0)</f>
        <v>24.2998398674147</v>
      </c>
      <c r="R317" s="2">
        <f>IFERROR((Table2[[#This Row],[NET_REVENUE]]-(Table2[[#This Row],[UNITS_SOLD]]*Table2[[#This Row],[UNIT_COGS]])-Table2[[#This Row],[AD_SPEND]]),0)</f>
        <v>4107.7800000000007</v>
      </c>
      <c r="S317" s="3">
        <f>IFERROR(Table2[[#This Row],[RETURNS_UNITS]]/Table2[[#This Row],[UNITS_SOLD]],0)</f>
        <v>4.0322580645161289E-2</v>
      </c>
      <c r="T317" s="2" t="str">
        <f>TRIM(CLEAN(Table2[[#This Row],[CHANNEL]]))</f>
        <v>Zepto</v>
      </c>
      <c r="U317" s="1">
        <f t="shared" si="4"/>
        <v>45352</v>
      </c>
    </row>
    <row r="318" spans="1:21" x14ac:dyDescent="0.3">
      <c r="A318" s="1">
        <v>45474</v>
      </c>
      <c r="B318" s="2" t="s">
        <v>24</v>
      </c>
      <c r="C318" s="2" t="s">
        <v>28</v>
      </c>
      <c r="D318" s="2" t="s">
        <v>46</v>
      </c>
      <c r="E318" s="2" t="str">
        <f>TRIM(Table2[[#This Row],[SKU_CODE]])</f>
        <v>BEC-KT-001</v>
      </c>
      <c r="F318" s="2">
        <v>103</v>
      </c>
      <c r="G318" s="2">
        <v>16480</v>
      </c>
      <c r="H318" s="2">
        <v>1375.48</v>
      </c>
      <c r="I318" s="2">
        <v>893.16</v>
      </c>
      <c r="J318" s="2">
        <v>16</v>
      </c>
      <c r="K318" s="2" t="str">
        <f>_xlfn.XLOOKUP(E318,[1]SKU_Master!A:A,[1]SKU_Master!C:C,"NOT FOUND")</f>
        <v>Kitchen Towel</v>
      </c>
      <c r="L318" s="2">
        <f>_xlfn.XLOOKUP(Table2[[#This Row],[SKU_CODE_CLEAN]],[1]SKU_Master!A:A,[1]SKU_Master!E:E,"Not Found")</f>
        <v>160</v>
      </c>
      <c r="M318" s="2">
        <f>_xlfn.XLOOKUP(E318,[1]SKU_Master!A:A,[1]SKU_Master!F:F,"NOT FOUND")</f>
        <v>78</v>
      </c>
      <c r="N318" s="2" t="str">
        <f>IF(ISNUMBER(_xlfn.XMATCH(E318,[1]SKU_Master!A:A)),"MATCH","NOT FOUND")</f>
        <v>MATCH</v>
      </c>
      <c r="O318" s="2">
        <f>Table2[[#This Row],[GROSS_REVENUE]]-Table2[[#This Row],[DISCOUNT]]</f>
        <v>15104.52</v>
      </c>
      <c r="P318" s="3">
        <f>IFERROR((Table2[[#This Row],[NET_REVENUE]]-(Table2[[#This Row],[UNITS_SOLD]]*Table2[[#This Row],[UNIT_COGS]]))/Table2[[#This Row],[NET_REVENUE]],0)</f>
        <v>0.46810623574929888</v>
      </c>
      <c r="Q318" s="4">
        <f>IFERROR(Table2[[#This Row],[GROSS_REVENUE]]/Table2[[#This Row],[AD_SPEND]],0)</f>
        <v>18.451341305029334</v>
      </c>
      <c r="R318" s="2">
        <f>IFERROR((Table2[[#This Row],[NET_REVENUE]]-(Table2[[#This Row],[UNITS_SOLD]]*Table2[[#This Row],[UNIT_COGS]])-Table2[[#This Row],[AD_SPEND]]),0)</f>
        <v>6177.3600000000006</v>
      </c>
      <c r="S318" s="3">
        <f>IFERROR(Table2[[#This Row],[RETURNS_UNITS]]/Table2[[#This Row],[UNITS_SOLD]],0)</f>
        <v>0.1553398058252427</v>
      </c>
      <c r="T318" s="2" t="str">
        <f>TRIM(CLEAN(Table2[[#This Row],[CHANNEL]]))</f>
        <v>D2C</v>
      </c>
      <c r="U318" s="1">
        <f t="shared" si="4"/>
        <v>45474</v>
      </c>
    </row>
    <row r="319" spans="1:21" x14ac:dyDescent="0.3">
      <c r="A319" s="1">
        <v>45303</v>
      </c>
      <c r="B319" s="2" t="s">
        <v>33</v>
      </c>
      <c r="C319" s="2" t="s">
        <v>25</v>
      </c>
      <c r="D319" s="2" t="s">
        <v>23</v>
      </c>
      <c r="E319" s="2" t="str">
        <f>TRIM(Table2[[#This Row],[SKU_CODE]])</f>
        <v>BEC-OTH-001</v>
      </c>
      <c r="F319" s="2">
        <v>62</v>
      </c>
      <c r="G319" s="2">
        <v>9238</v>
      </c>
      <c r="H319" s="2">
        <v>774.77</v>
      </c>
      <c r="I319" s="2">
        <v>896.49</v>
      </c>
      <c r="J319" s="2">
        <v>2</v>
      </c>
      <c r="K319" s="2" t="str">
        <f>_xlfn.XLOOKUP(E319,[1]SKU_Master!A:A,[1]SKU_Master!C:C,"NOT FOUND")</f>
        <v>Others</v>
      </c>
      <c r="L319" s="2">
        <f>_xlfn.XLOOKUP(Table2[[#This Row],[SKU_CODE_CLEAN]],[1]SKU_Master!A:A,[1]SKU_Master!E:E,"Not Found")</f>
        <v>149</v>
      </c>
      <c r="M319" s="2">
        <f>_xlfn.XLOOKUP(E319,[1]SKU_Master!A:A,[1]SKU_Master!F:F,"NOT FOUND")</f>
        <v>72</v>
      </c>
      <c r="N319" s="2" t="str">
        <f>IF(ISNUMBER(_xlfn.XMATCH(E319,[1]SKU_Master!A:A)),"MATCH","NOT FOUND")</f>
        <v>MATCH</v>
      </c>
      <c r="O319" s="2">
        <f>Table2[[#This Row],[GROSS_REVENUE]]-Table2[[#This Row],[DISCOUNT]]</f>
        <v>8463.23</v>
      </c>
      <c r="P319" s="3">
        <f>IFERROR((Table2[[#This Row],[NET_REVENUE]]-(Table2[[#This Row],[UNITS_SOLD]]*Table2[[#This Row],[UNIT_COGS]]))/Table2[[#This Row],[NET_REVENUE]],0)</f>
        <v>0.47254180732415402</v>
      </c>
      <c r="Q319" s="4">
        <f>IFERROR(Table2[[#This Row],[GROSS_REVENUE]]/Table2[[#This Row],[AD_SPEND]],0)</f>
        <v>10.304632511238273</v>
      </c>
      <c r="R319" s="2">
        <f>IFERROR((Table2[[#This Row],[NET_REVENUE]]-(Table2[[#This Row],[UNITS_SOLD]]*Table2[[#This Row],[UNIT_COGS]])-Table2[[#This Row],[AD_SPEND]]),0)</f>
        <v>3102.74</v>
      </c>
      <c r="S319" s="3">
        <f>IFERROR(Table2[[#This Row],[RETURNS_UNITS]]/Table2[[#This Row],[UNITS_SOLD]],0)</f>
        <v>3.2258064516129031E-2</v>
      </c>
      <c r="T319" s="2" t="str">
        <f>TRIM(CLEAN(Table2[[#This Row],[CHANNEL]]))</f>
        <v>Swiggy Instamart</v>
      </c>
      <c r="U319" s="1">
        <f t="shared" si="4"/>
        <v>45627</v>
      </c>
    </row>
    <row r="320" spans="1:21" x14ac:dyDescent="0.3">
      <c r="A320" s="1">
        <v>45748</v>
      </c>
      <c r="B320" s="2" t="s">
        <v>21</v>
      </c>
      <c r="C320" s="2" t="s">
        <v>28</v>
      </c>
      <c r="D320" s="2" t="s">
        <v>32</v>
      </c>
      <c r="E320" s="2" t="str">
        <f>TRIM(Table2[[#This Row],[SKU_CODE]])</f>
        <v>BEC-BW-001</v>
      </c>
      <c r="F320" s="2">
        <v>67</v>
      </c>
      <c r="G320" s="2">
        <v>14740</v>
      </c>
      <c r="H320" s="2">
        <v>3648.04</v>
      </c>
      <c r="I320" s="2">
        <v>896.92</v>
      </c>
      <c r="J320" s="2">
        <v>3</v>
      </c>
      <c r="K320" s="2" t="str">
        <f>_xlfn.XLOOKUP(E320,[1]SKU_Master!A:A,[1]SKU_Master!C:C,"NOT FOUND")</f>
        <v>Bake &amp; Wrap</v>
      </c>
      <c r="L320" s="2">
        <f>_xlfn.XLOOKUP(Table2[[#This Row],[SKU_CODE_CLEAN]],[1]SKU_Master!A:A,[1]SKU_Master!E:E,"Not Found")</f>
        <v>220</v>
      </c>
      <c r="M320" s="2">
        <f>_xlfn.XLOOKUP(E320,[1]SKU_Master!A:A,[1]SKU_Master!F:F,"NOT FOUND")</f>
        <v>118</v>
      </c>
      <c r="N320" s="2" t="str">
        <f>IF(ISNUMBER(_xlfn.XMATCH(E320,[1]SKU_Master!A:A)),"MATCH","NOT FOUND")</f>
        <v>MATCH</v>
      </c>
      <c r="O320" s="2">
        <f>Table2[[#This Row],[GROSS_REVENUE]]-Table2[[#This Row],[DISCOUNT]]</f>
        <v>11091.96</v>
      </c>
      <c r="P320" s="3">
        <f>IFERROR((Table2[[#This Row],[NET_REVENUE]]-(Table2[[#This Row],[UNITS_SOLD]]*Table2[[#This Row],[UNIT_COGS]]))/Table2[[#This Row],[NET_REVENUE]],0)</f>
        <v>0.28723147216542427</v>
      </c>
      <c r="Q320" s="4">
        <f>IFERROR(Table2[[#This Row],[GROSS_REVENUE]]/Table2[[#This Row],[AD_SPEND]],0)</f>
        <v>16.434018641573385</v>
      </c>
      <c r="R320" s="2">
        <f>IFERROR((Table2[[#This Row],[NET_REVENUE]]-(Table2[[#This Row],[UNITS_SOLD]]*Table2[[#This Row],[UNIT_COGS]])-Table2[[#This Row],[AD_SPEND]]),0)</f>
        <v>2289.0399999999991</v>
      </c>
      <c r="S320" s="3">
        <f>IFERROR(Table2[[#This Row],[RETURNS_UNITS]]/Table2[[#This Row],[UNITS_SOLD]],0)</f>
        <v>4.4776119402985072E-2</v>
      </c>
      <c r="T320" s="2" t="str">
        <f>TRIM(CLEAN(Table2[[#This Row],[CHANNEL]]))</f>
        <v>Flipkart</v>
      </c>
      <c r="U320" s="1">
        <f t="shared" si="4"/>
        <v>45748</v>
      </c>
    </row>
    <row r="321" spans="1:21" x14ac:dyDescent="0.3">
      <c r="A321" s="1">
        <v>45505</v>
      </c>
      <c r="B321" s="2" t="s">
        <v>27</v>
      </c>
      <c r="C321" s="2" t="s">
        <v>22</v>
      </c>
      <c r="D321" s="2" t="s">
        <v>23</v>
      </c>
      <c r="E321" s="2" t="str">
        <f>TRIM(Table2[[#This Row],[SKU_CODE]])</f>
        <v>BEC-OTH-001</v>
      </c>
      <c r="F321" s="2">
        <v>70</v>
      </c>
      <c r="G321" s="2">
        <v>10430</v>
      </c>
      <c r="H321" s="2">
        <v>2491.4899999999998</v>
      </c>
      <c r="I321" s="2">
        <v>897.39</v>
      </c>
      <c r="J321" s="2">
        <v>1</v>
      </c>
      <c r="K321" s="2" t="str">
        <f>_xlfn.XLOOKUP(E321,[1]SKU_Master!A:A,[1]SKU_Master!C:C,"NOT FOUND")</f>
        <v>Others</v>
      </c>
      <c r="L321" s="2">
        <f>_xlfn.XLOOKUP(Table2[[#This Row],[SKU_CODE_CLEAN]],[1]SKU_Master!A:A,[1]SKU_Master!E:E,"Not Found")</f>
        <v>149</v>
      </c>
      <c r="M321" s="2">
        <f>_xlfn.XLOOKUP(E321,[1]SKU_Master!A:A,[1]SKU_Master!F:F,"NOT FOUND")</f>
        <v>72</v>
      </c>
      <c r="N321" s="2" t="str">
        <f>IF(ISNUMBER(_xlfn.XMATCH(E321,[1]SKU_Master!A:A)),"MATCH","NOT FOUND")</f>
        <v>MATCH</v>
      </c>
      <c r="O321" s="2">
        <f>Table2[[#This Row],[GROSS_REVENUE]]-Table2[[#This Row],[DISCOUNT]]</f>
        <v>7938.51</v>
      </c>
      <c r="P321" s="3">
        <f>IFERROR((Table2[[#This Row],[NET_REVENUE]]-(Table2[[#This Row],[UNITS_SOLD]]*Table2[[#This Row],[UNIT_COGS]]))/Table2[[#This Row],[NET_REVENUE]],0)</f>
        <v>0.36512015478975274</v>
      </c>
      <c r="Q321" s="4">
        <f>IFERROR(Table2[[#This Row],[GROSS_REVENUE]]/Table2[[#This Row],[AD_SPEND]],0)</f>
        <v>11.622594412685677</v>
      </c>
      <c r="R321" s="2">
        <f>IFERROR((Table2[[#This Row],[NET_REVENUE]]-(Table2[[#This Row],[UNITS_SOLD]]*Table2[[#This Row],[UNIT_COGS]])-Table2[[#This Row],[AD_SPEND]]),0)</f>
        <v>2001.1200000000003</v>
      </c>
      <c r="S321" s="3">
        <f>IFERROR(Table2[[#This Row],[RETURNS_UNITS]]/Table2[[#This Row],[UNITS_SOLD]],0)</f>
        <v>1.4285714285714285E-2</v>
      </c>
      <c r="T321" s="2" t="str">
        <f>TRIM(CLEAN(Table2[[#This Row],[CHANNEL]]))</f>
        <v>Zepto</v>
      </c>
      <c r="U321" s="1">
        <f t="shared" si="4"/>
        <v>45505</v>
      </c>
    </row>
    <row r="322" spans="1:21" x14ac:dyDescent="0.3">
      <c r="A322" s="1">
        <v>45474</v>
      </c>
      <c r="B322" s="2" t="s">
        <v>37</v>
      </c>
      <c r="C322" s="2" t="s">
        <v>22</v>
      </c>
      <c r="D322" s="2" t="s">
        <v>23</v>
      </c>
      <c r="E322" s="2" t="str">
        <f>TRIM(Table2[[#This Row],[SKU_CODE]])</f>
        <v>BEC-OTH-001</v>
      </c>
      <c r="F322" s="2">
        <v>116</v>
      </c>
      <c r="G322" s="2">
        <v>17284</v>
      </c>
      <c r="H322" s="2">
        <v>1098.6600000000001</v>
      </c>
      <c r="I322" s="2">
        <v>898.93</v>
      </c>
      <c r="J322" s="2">
        <v>6</v>
      </c>
      <c r="K322" s="2" t="str">
        <f>_xlfn.XLOOKUP(E322,[1]SKU_Master!A:A,[1]SKU_Master!C:C,"NOT FOUND")</f>
        <v>Others</v>
      </c>
      <c r="L322" s="2">
        <f>_xlfn.XLOOKUP(Table2[[#This Row],[SKU_CODE_CLEAN]],[1]SKU_Master!A:A,[1]SKU_Master!E:E,"Not Found")</f>
        <v>149</v>
      </c>
      <c r="M322" s="2">
        <f>_xlfn.XLOOKUP(E322,[1]SKU_Master!A:A,[1]SKU_Master!F:F,"NOT FOUND")</f>
        <v>72</v>
      </c>
      <c r="N322" s="2" t="str">
        <f>IF(ISNUMBER(_xlfn.XMATCH(E322,[1]SKU_Master!A:A)),"MATCH","NOT FOUND")</f>
        <v>MATCH</v>
      </c>
      <c r="O322" s="2">
        <f>Table2[[#This Row],[GROSS_REVENUE]]-Table2[[#This Row],[DISCOUNT]]</f>
        <v>16185.34</v>
      </c>
      <c r="P322" s="3">
        <f>IFERROR((Table2[[#This Row],[NET_REVENUE]]-(Table2[[#This Row],[UNITS_SOLD]]*Table2[[#This Row],[UNIT_COGS]]))/Table2[[#This Row],[NET_REVENUE]],0)</f>
        <v>0.4839774759133883</v>
      </c>
      <c r="Q322" s="4">
        <f>IFERROR(Table2[[#This Row],[GROSS_REVENUE]]/Table2[[#This Row],[AD_SPEND]],0)</f>
        <v>19.227303572024518</v>
      </c>
      <c r="R322" s="2">
        <f>IFERROR((Table2[[#This Row],[NET_REVENUE]]-(Table2[[#This Row],[UNITS_SOLD]]*Table2[[#This Row],[UNIT_COGS]])-Table2[[#This Row],[AD_SPEND]]),0)</f>
        <v>6934.41</v>
      </c>
      <c r="S322" s="3">
        <f>IFERROR(Table2[[#This Row],[RETURNS_UNITS]]/Table2[[#This Row],[UNITS_SOLD]],0)</f>
        <v>5.1724137931034482E-2</v>
      </c>
      <c r="T322" s="2" t="str">
        <f>TRIM(CLEAN(Table2[[#This Row],[CHANNEL]]))</f>
        <v>Blinkit</v>
      </c>
      <c r="U322" s="1">
        <f t="shared" si="4"/>
        <v>45474</v>
      </c>
    </row>
    <row r="323" spans="1:21" x14ac:dyDescent="0.3">
      <c r="A323" s="1">
        <v>45536</v>
      </c>
      <c r="B323" s="2" t="s">
        <v>33</v>
      </c>
      <c r="C323" s="2" t="s">
        <v>28</v>
      </c>
      <c r="D323" s="2" t="s">
        <v>43</v>
      </c>
      <c r="E323" s="2" t="str">
        <f>TRIM(Table2[[#This Row],[SKU_CODE]])</f>
        <v>BEC-GB-001</v>
      </c>
      <c r="F323" s="2">
        <v>66</v>
      </c>
      <c r="G323" s="2">
        <v>9834</v>
      </c>
      <c r="H323" s="2">
        <v>1619.88</v>
      </c>
      <c r="I323" s="2">
        <v>899.04</v>
      </c>
      <c r="J323" s="2">
        <v>2</v>
      </c>
      <c r="K323" s="2" t="str">
        <f>_xlfn.XLOOKUP(E323,[1]SKU_Master!A:A,[1]SKU_Master!C:C,"NOT FOUND")</f>
        <v>Garbage Bags</v>
      </c>
      <c r="L323" s="2">
        <f>_xlfn.XLOOKUP(Table2[[#This Row],[SKU_CODE_CLEAN]],[1]SKU_Master!A:A,[1]SKU_Master!E:E,"Not Found")</f>
        <v>149</v>
      </c>
      <c r="M323" s="2">
        <f>_xlfn.XLOOKUP(E323,[1]SKU_Master!A:A,[1]SKU_Master!F:F,"NOT FOUND")</f>
        <v>70</v>
      </c>
      <c r="N323" s="2" t="str">
        <f>IF(ISNUMBER(_xlfn.XMATCH(E323,[1]SKU_Master!A:A)),"MATCH","NOT FOUND")</f>
        <v>MATCH</v>
      </c>
      <c r="O323" s="2">
        <f>Table2[[#This Row],[GROSS_REVENUE]]-Table2[[#This Row],[DISCOUNT]]</f>
        <v>8214.119999999999</v>
      </c>
      <c r="P323" s="3">
        <f>IFERROR((Table2[[#This Row],[NET_REVENUE]]-(Table2[[#This Row],[UNITS_SOLD]]*Table2[[#This Row],[UNIT_COGS]]))/Table2[[#This Row],[NET_REVENUE]],0)</f>
        <v>0.43755387065199919</v>
      </c>
      <c r="Q323" s="4">
        <f>IFERROR(Table2[[#This Row],[GROSS_REVENUE]]/Table2[[#This Row],[AD_SPEND]],0)</f>
        <v>10.938334223171383</v>
      </c>
      <c r="R323" s="2">
        <f>IFERROR((Table2[[#This Row],[NET_REVENUE]]-(Table2[[#This Row],[UNITS_SOLD]]*Table2[[#This Row],[UNIT_COGS]])-Table2[[#This Row],[AD_SPEND]]),0)</f>
        <v>2695.079999999999</v>
      </c>
      <c r="S323" s="3">
        <f>IFERROR(Table2[[#This Row],[RETURNS_UNITS]]/Table2[[#This Row],[UNITS_SOLD]],0)</f>
        <v>3.0303030303030304E-2</v>
      </c>
      <c r="T323" s="2" t="str">
        <f>TRIM(CLEAN(Table2[[#This Row],[CHANNEL]]))</f>
        <v>Swiggy Instamart</v>
      </c>
      <c r="U323" s="1">
        <f t="shared" ref="U323:U386" si="5">IF(AND(MONTH(A323)=1,DAY(A323)&gt;1),DATE(YEAR(A323),DAY(A323),1),A323)</f>
        <v>45536</v>
      </c>
    </row>
    <row r="324" spans="1:21" x14ac:dyDescent="0.3">
      <c r="A324" s="1">
        <v>45383</v>
      </c>
      <c r="B324" s="2" t="s">
        <v>39</v>
      </c>
      <c r="C324" s="2" t="s">
        <v>28</v>
      </c>
      <c r="D324" s="2" t="s">
        <v>23</v>
      </c>
      <c r="E324" s="2" t="str">
        <f>TRIM(Table2[[#This Row],[SKU_CODE]])</f>
        <v>BEC-OTH-001</v>
      </c>
      <c r="F324" s="2">
        <v>88</v>
      </c>
      <c r="G324" s="2">
        <v>13112</v>
      </c>
      <c r="H324" s="2">
        <v>3271.72</v>
      </c>
      <c r="I324" s="2">
        <v>899.5</v>
      </c>
      <c r="J324" s="2">
        <v>4</v>
      </c>
      <c r="K324" s="2" t="str">
        <f>_xlfn.XLOOKUP(E324,[1]SKU_Master!A:A,[1]SKU_Master!C:C,"NOT FOUND")</f>
        <v>Others</v>
      </c>
      <c r="L324" s="2">
        <f>_xlfn.XLOOKUP(Table2[[#This Row],[SKU_CODE_CLEAN]],[1]SKU_Master!A:A,[1]SKU_Master!E:E,"Not Found")</f>
        <v>149</v>
      </c>
      <c r="M324" s="2">
        <f>_xlfn.XLOOKUP(E324,[1]SKU_Master!A:A,[1]SKU_Master!F:F,"NOT FOUND")</f>
        <v>72</v>
      </c>
      <c r="N324" s="2" t="str">
        <f>IF(ISNUMBER(_xlfn.XMATCH(E324,[1]SKU_Master!A:A)),"MATCH","NOT FOUND")</f>
        <v>MATCH</v>
      </c>
      <c r="O324" s="2">
        <f>Table2[[#This Row],[GROSS_REVENUE]]-Table2[[#This Row],[DISCOUNT]]</f>
        <v>9840.2800000000007</v>
      </c>
      <c r="P324" s="3">
        <f>IFERROR((Table2[[#This Row],[NET_REVENUE]]-(Table2[[#This Row],[UNITS_SOLD]]*Table2[[#This Row],[UNIT_COGS]]))/Table2[[#This Row],[NET_REVENUE]],0)</f>
        <v>0.35611588288138146</v>
      </c>
      <c r="Q324" s="4">
        <f>IFERROR(Table2[[#This Row],[GROSS_REVENUE]]/Table2[[#This Row],[AD_SPEND]],0)</f>
        <v>14.576987215119511</v>
      </c>
      <c r="R324" s="2">
        <f>IFERROR((Table2[[#This Row],[NET_REVENUE]]-(Table2[[#This Row],[UNITS_SOLD]]*Table2[[#This Row],[UNIT_COGS]])-Table2[[#This Row],[AD_SPEND]]),0)</f>
        <v>2604.7800000000007</v>
      </c>
      <c r="S324" s="3">
        <f>IFERROR(Table2[[#This Row],[RETURNS_UNITS]]/Table2[[#This Row],[UNITS_SOLD]],0)</f>
        <v>4.5454545454545456E-2</v>
      </c>
      <c r="T324" s="2" t="str">
        <f>TRIM(CLEAN(Table2[[#This Row],[CHANNEL]]))</f>
        <v>Amazon</v>
      </c>
      <c r="U324" s="1">
        <f t="shared" si="5"/>
        <v>45383</v>
      </c>
    </row>
    <row r="325" spans="1:21" x14ac:dyDescent="0.3">
      <c r="A325" s="1">
        <v>45597</v>
      </c>
      <c r="B325" s="2" t="s">
        <v>21</v>
      </c>
      <c r="C325" s="2" t="s">
        <v>28</v>
      </c>
      <c r="D325" s="2" t="s">
        <v>31</v>
      </c>
      <c r="E325" s="2" t="str">
        <f>TRIM(Table2[[#This Row],[SKU_CODE]])</f>
        <v>BEC-GB-002</v>
      </c>
      <c r="F325" s="2">
        <v>114</v>
      </c>
      <c r="G325" s="2">
        <v>20406</v>
      </c>
      <c r="H325" s="2">
        <v>4116.62</v>
      </c>
      <c r="I325" s="2">
        <v>903.37</v>
      </c>
      <c r="J325" s="2">
        <v>4</v>
      </c>
      <c r="K325" s="2" t="str">
        <f>_xlfn.XLOOKUP(E325,[1]SKU_Master!A:A,[1]SKU_Master!C:C,"NOT FOUND")</f>
        <v>Garbage Bags</v>
      </c>
      <c r="L325" s="2">
        <f>_xlfn.XLOOKUP(Table2[[#This Row],[SKU_CODE_CLEAN]],[1]SKU_Master!A:A,[1]SKU_Master!E:E,"Not Found")</f>
        <v>179</v>
      </c>
      <c r="M325" s="2">
        <f>_xlfn.XLOOKUP(E325,[1]SKU_Master!A:A,[1]SKU_Master!F:F,"NOT FOUND")</f>
        <v>86</v>
      </c>
      <c r="N325" s="2" t="str">
        <f>IF(ISNUMBER(_xlfn.XMATCH(E325,[1]SKU_Master!A:A)),"MATCH","NOT FOUND")</f>
        <v>MATCH</v>
      </c>
      <c r="O325" s="2">
        <f>Table2[[#This Row],[GROSS_REVENUE]]-Table2[[#This Row],[DISCOUNT]]</f>
        <v>16289.380000000001</v>
      </c>
      <c r="P325" s="3">
        <f>IFERROR((Table2[[#This Row],[NET_REVENUE]]-(Table2[[#This Row],[UNITS_SOLD]]*Table2[[#This Row],[UNIT_COGS]]))/Table2[[#This Row],[NET_REVENUE]],0)</f>
        <v>0.39813547231386343</v>
      </c>
      <c r="Q325" s="4">
        <f>IFERROR(Table2[[#This Row],[GROSS_REVENUE]]/Table2[[#This Row],[AD_SPEND]],0)</f>
        <v>22.588751010106602</v>
      </c>
      <c r="R325" s="2">
        <f>IFERROR((Table2[[#This Row],[NET_REVENUE]]-(Table2[[#This Row],[UNITS_SOLD]]*Table2[[#This Row],[UNIT_COGS]])-Table2[[#This Row],[AD_SPEND]]),0)</f>
        <v>5582.0100000000011</v>
      </c>
      <c r="S325" s="3">
        <f>IFERROR(Table2[[#This Row],[RETURNS_UNITS]]/Table2[[#This Row],[UNITS_SOLD]],0)</f>
        <v>3.5087719298245612E-2</v>
      </c>
      <c r="T325" s="2" t="str">
        <f>TRIM(CLEAN(Table2[[#This Row],[CHANNEL]]))</f>
        <v>Flipkart</v>
      </c>
      <c r="U325" s="1">
        <f t="shared" si="5"/>
        <v>45597</v>
      </c>
    </row>
    <row r="326" spans="1:21" x14ac:dyDescent="0.3">
      <c r="A326" s="1">
        <v>45809</v>
      </c>
      <c r="B326" s="2" t="s">
        <v>21</v>
      </c>
      <c r="C326" s="2" t="s">
        <v>28</v>
      </c>
      <c r="D326" s="2" t="s">
        <v>43</v>
      </c>
      <c r="E326" s="2" t="str">
        <f>TRIM(Table2[[#This Row],[SKU_CODE]])</f>
        <v>BEC-GB-001</v>
      </c>
      <c r="F326" s="2">
        <v>129</v>
      </c>
      <c r="G326" s="2">
        <v>19221</v>
      </c>
      <c r="H326" s="2">
        <v>1940.43</v>
      </c>
      <c r="I326" s="2">
        <v>903.53</v>
      </c>
      <c r="J326" s="2">
        <v>5</v>
      </c>
      <c r="K326" s="2" t="str">
        <f>_xlfn.XLOOKUP(E326,[1]SKU_Master!A:A,[1]SKU_Master!C:C,"NOT FOUND")</f>
        <v>Garbage Bags</v>
      </c>
      <c r="L326" s="2">
        <f>_xlfn.XLOOKUP(Table2[[#This Row],[SKU_CODE_CLEAN]],[1]SKU_Master!A:A,[1]SKU_Master!E:E,"Not Found")</f>
        <v>149</v>
      </c>
      <c r="M326" s="2">
        <f>_xlfn.XLOOKUP(E326,[1]SKU_Master!A:A,[1]SKU_Master!F:F,"NOT FOUND")</f>
        <v>70</v>
      </c>
      <c r="N326" s="2" t="str">
        <f>IF(ISNUMBER(_xlfn.XMATCH(E326,[1]SKU_Master!A:A)),"MATCH","NOT FOUND")</f>
        <v>MATCH</v>
      </c>
      <c r="O326" s="2">
        <f>Table2[[#This Row],[GROSS_REVENUE]]-Table2[[#This Row],[DISCOUNT]]</f>
        <v>17280.57</v>
      </c>
      <c r="P326" s="3">
        <f>IFERROR((Table2[[#This Row],[NET_REVENUE]]-(Table2[[#This Row],[UNITS_SOLD]]*Table2[[#This Row],[UNIT_COGS]]))/Table2[[#This Row],[NET_REVENUE]],0)</f>
        <v>0.47744779252073283</v>
      </c>
      <c r="Q326" s="4">
        <f>IFERROR(Table2[[#This Row],[GROSS_REVENUE]]/Table2[[#This Row],[AD_SPEND]],0)</f>
        <v>21.273228337741969</v>
      </c>
      <c r="R326" s="2">
        <f>IFERROR((Table2[[#This Row],[NET_REVENUE]]-(Table2[[#This Row],[UNITS_SOLD]]*Table2[[#This Row],[UNIT_COGS]])-Table2[[#This Row],[AD_SPEND]]),0)</f>
        <v>7347.04</v>
      </c>
      <c r="S326" s="3">
        <f>IFERROR(Table2[[#This Row],[RETURNS_UNITS]]/Table2[[#This Row],[UNITS_SOLD]],0)</f>
        <v>3.875968992248062E-2</v>
      </c>
      <c r="T326" s="2" t="str">
        <f>TRIM(CLEAN(Table2[[#This Row],[CHANNEL]]))</f>
        <v>Flipkart</v>
      </c>
      <c r="U326" s="1">
        <f t="shared" si="5"/>
        <v>45809</v>
      </c>
    </row>
    <row r="327" spans="1:21" x14ac:dyDescent="0.3">
      <c r="A327" s="1">
        <v>45566</v>
      </c>
      <c r="B327" s="2" t="s">
        <v>33</v>
      </c>
      <c r="C327" s="2" t="s">
        <v>28</v>
      </c>
      <c r="D327" s="2" t="s">
        <v>32</v>
      </c>
      <c r="E327" s="2" t="str">
        <f>TRIM(Table2[[#This Row],[SKU_CODE]])</f>
        <v>BEC-BW-001</v>
      </c>
      <c r="F327" s="2">
        <v>40</v>
      </c>
      <c r="G327" s="2">
        <v>8800</v>
      </c>
      <c r="H327" s="2">
        <v>1726.88</v>
      </c>
      <c r="I327" s="2">
        <v>903.78</v>
      </c>
      <c r="J327" s="2">
        <v>1</v>
      </c>
      <c r="K327" s="2" t="str">
        <f>_xlfn.XLOOKUP(E327,[1]SKU_Master!A:A,[1]SKU_Master!C:C,"NOT FOUND")</f>
        <v>Bake &amp; Wrap</v>
      </c>
      <c r="L327" s="2">
        <f>_xlfn.XLOOKUP(Table2[[#This Row],[SKU_CODE_CLEAN]],[1]SKU_Master!A:A,[1]SKU_Master!E:E,"Not Found")</f>
        <v>220</v>
      </c>
      <c r="M327" s="2">
        <f>_xlfn.XLOOKUP(E327,[1]SKU_Master!A:A,[1]SKU_Master!F:F,"NOT FOUND")</f>
        <v>118</v>
      </c>
      <c r="N327" s="2" t="str">
        <f>IF(ISNUMBER(_xlfn.XMATCH(E327,[1]SKU_Master!A:A)),"MATCH","NOT FOUND")</f>
        <v>MATCH</v>
      </c>
      <c r="O327" s="2">
        <f>Table2[[#This Row],[GROSS_REVENUE]]-Table2[[#This Row],[DISCOUNT]]</f>
        <v>7073.12</v>
      </c>
      <c r="P327" s="3">
        <f>IFERROR((Table2[[#This Row],[NET_REVENUE]]-(Table2[[#This Row],[UNITS_SOLD]]*Table2[[#This Row],[UNIT_COGS]]))/Table2[[#This Row],[NET_REVENUE]],0)</f>
        <v>0.3326848689121632</v>
      </c>
      <c r="Q327" s="4">
        <f>IFERROR(Table2[[#This Row],[GROSS_REVENUE]]/Table2[[#This Row],[AD_SPEND]],0)</f>
        <v>9.7368828697249334</v>
      </c>
      <c r="R327" s="2">
        <f>IFERROR((Table2[[#This Row],[NET_REVENUE]]-(Table2[[#This Row],[UNITS_SOLD]]*Table2[[#This Row],[UNIT_COGS]])-Table2[[#This Row],[AD_SPEND]]),0)</f>
        <v>1449.34</v>
      </c>
      <c r="S327" s="3">
        <f>IFERROR(Table2[[#This Row],[RETURNS_UNITS]]/Table2[[#This Row],[UNITS_SOLD]],0)</f>
        <v>2.5000000000000001E-2</v>
      </c>
      <c r="T327" s="2" t="str">
        <f>TRIM(CLEAN(Table2[[#This Row],[CHANNEL]]))</f>
        <v>Swiggy Instamart</v>
      </c>
      <c r="U327" s="1">
        <f t="shared" si="5"/>
        <v>45566</v>
      </c>
    </row>
    <row r="328" spans="1:21" x14ac:dyDescent="0.3">
      <c r="A328" s="1">
        <v>45536</v>
      </c>
      <c r="B328" s="2" t="s">
        <v>21</v>
      </c>
      <c r="C328" s="2" t="s">
        <v>25</v>
      </c>
      <c r="D328" s="2" t="s">
        <v>23</v>
      </c>
      <c r="E328" s="2" t="str">
        <f>TRIM(Table2[[#This Row],[SKU_CODE]])</f>
        <v>BEC-OTH-001</v>
      </c>
      <c r="F328" s="2">
        <v>87</v>
      </c>
      <c r="G328" s="2">
        <v>12963</v>
      </c>
      <c r="H328" s="2">
        <v>826.98</v>
      </c>
      <c r="I328" s="2">
        <v>904.3</v>
      </c>
      <c r="J328" s="2">
        <v>4</v>
      </c>
      <c r="K328" s="2" t="str">
        <f>_xlfn.XLOOKUP(E328,[1]SKU_Master!A:A,[1]SKU_Master!C:C,"NOT FOUND")</f>
        <v>Others</v>
      </c>
      <c r="L328" s="2">
        <f>_xlfn.XLOOKUP(Table2[[#This Row],[SKU_CODE_CLEAN]],[1]SKU_Master!A:A,[1]SKU_Master!E:E,"Not Found")</f>
        <v>149</v>
      </c>
      <c r="M328" s="2">
        <f>_xlfn.XLOOKUP(E328,[1]SKU_Master!A:A,[1]SKU_Master!F:F,"NOT FOUND")</f>
        <v>72</v>
      </c>
      <c r="N328" s="2" t="str">
        <f>IF(ISNUMBER(_xlfn.XMATCH(E328,[1]SKU_Master!A:A)),"MATCH","NOT FOUND")</f>
        <v>MATCH</v>
      </c>
      <c r="O328" s="2">
        <f>Table2[[#This Row],[GROSS_REVENUE]]-Table2[[#This Row],[DISCOUNT]]</f>
        <v>12136.02</v>
      </c>
      <c r="P328" s="3">
        <f>IFERROR((Table2[[#This Row],[NET_REVENUE]]-(Table2[[#This Row],[UNITS_SOLD]]*Table2[[#This Row],[UNIT_COGS]]))/Table2[[#This Row],[NET_REVENUE]],0)</f>
        <v>0.48385055397074167</v>
      </c>
      <c r="Q328" s="4">
        <f>IFERROR(Table2[[#This Row],[GROSS_REVENUE]]/Table2[[#This Row],[AD_SPEND]],0)</f>
        <v>14.334844631206458</v>
      </c>
      <c r="R328" s="2">
        <f>IFERROR((Table2[[#This Row],[NET_REVENUE]]-(Table2[[#This Row],[UNITS_SOLD]]*Table2[[#This Row],[UNIT_COGS]])-Table2[[#This Row],[AD_SPEND]]),0)</f>
        <v>4967.72</v>
      </c>
      <c r="S328" s="3">
        <f>IFERROR(Table2[[#This Row],[RETURNS_UNITS]]/Table2[[#This Row],[UNITS_SOLD]],0)</f>
        <v>4.5977011494252873E-2</v>
      </c>
      <c r="T328" s="2" t="str">
        <f>TRIM(CLEAN(Table2[[#This Row],[CHANNEL]]))</f>
        <v>Flipkart</v>
      </c>
      <c r="U328" s="1">
        <f t="shared" si="5"/>
        <v>45536</v>
      </c>
    </row>
    <row r="329" spans="1:21" x14ac:dyDescent="0.3">
      <c r="A329" s="1">
        <v>45413</v>
      </c>
      <c r="B329" s="2" t="s">
        <v>34</v>
      </c>
      <c r="C329" s="2" t="s">
        <v>22</v>
      </c>
      <c r="D329" s="2" t="s">
        <v>23</v>
      </c>
      <c r="E329" s="2" t="str">
        <f>TRIM(Table2[[#This Row],[SKU_CODE]])</f>
        <v>BEC-OTH-001</v>
      </c>
      <c r="F329" s="2">
        <v>74</v>
      </c>
      <c r="G329" s="2">
        <v>11026</v>
      </c>
      <c r="H329" s="2">
        <v>1005.32</v>
      </c>
      <c r="I329" s="2">
        <v>904.36</v>
      </c>
      <c r="J329" s="2">
        <v>1</v>
      </c>
      <c r="K329" s="2" t="str">
        <f>_xlfn.XLOOKUP(E329,[1]SKU_Master!A:A,[1]SKU_Master!C:C,"NOT FOUND")</f>
        <v>Others</v>
      </c>
      <c r="L329" s="2">
        <f>_xlfn.XLOOKUP(Table2[[#This Row],[SKU_CODE_CLEAN]],[1]SKU_Master!A:A,[1]SKU_Master!E:E,"Not Found")</f>
        <v>149</v>
      </c>
      <c r="M329" s="2">
        <f>_xlfn.XLOOKUP(E329,[1]SKU_Master!A:A,[1]SKU_Master!F:F,"NOT FOUND")</f>
        <v>72</v>
      </c>
      <c r="N329" s="2" t="str">
        <f>IF(ISNUMBER(_xlfn.XMATCH(E329,[1]SKU_Master!A:A)),"MATCH","NOT FOUND")</f>
        <v>MATCH</v>
      </c>
      <c r="O329" s="2">
        <f>Table2[[#This Row],[GROSS_REVENUE]]-Table2[[#This Row],[DISCOUNT]]</f>
        <v>10020.68</v>
      </c>
      <c r="P329" s="3">
        <f>IFERROR((Table2[[#This Row],[NET_REVENUE]]-(Table2[[#This Row],[UNITS_SOLD]]*Table2[[#This Row],[UNIT_COGS]]))/Table2[[#This Row],[NET_REVENUE]],0)</f>
        <v>0.46829955651712263</v>
      </c>
      <c r="Q329" s="4">
        <f>IFERROR(Table2[[#This Row],[GROSS_REVENUE]]/Table2[[#This Row],[AD_SPEND]],0)</f>
        <v>12.192047414746339</v>
      </c>
      <c r="R329" s="2">
        <f>IFERROR((Table2[[#This Row],[NET_REVENUE]]-(Table2[[#This Row],[UNITS_SOLD]]*Table2[[#This Row],[UNIT_COGS]])-Table2[[#This Row],[AD_SPEND]]),0)</f>
        <v>3788.32</v>
      </c>
      <c r="S329" s="3">
        <f>IFERROR(Table2[[#This Row],[RETURNS_UNITS]]/Table2[[#This Row],[UNITS_SOLD]],0)</f>
        <v>1.3513513513513514E-2</v>
      </c>
      <c r="T329" s="2" t="str">
        <f>TRIM(CLEAN(Table2[[#This Row],[CHANNEL]]))</f>
        <v>Zepto</v>
      </c>
      <c r="U329" s="1">
        <f t="shared" si="5"/>
        <v>45413</v>
      </c>
    </row>
    <row r="330" spans="1:21" x14ac:dyDescent="0.3">
      <c r="A330" s="1">
        <v>45352</v>
      </c>
      <c r="B330" s="2" t="s">
        <v>33</v>
      </c>
      <c r="C330" s="2" t="s">
        <v>28</v>
      </c>
      <c r="D330" s="2" t="s">
        <v>43</v>
      </c>
      <c r="E330" s="2" t="str">
        <f>TRIM(Table2[[#This Row],[SKU_CODE]])</f>
        <v>BEC-GB-001</v>
      </c>
      <c r="F330" s="2">
        <v>98</v>
      </c>
      <c r="G330" s="2">
        <v>14602</v>
      </c>
      <c r="H330" s="2">
        <v>2350.62</v>
      </c>
      <c r="I330" s="2">
        <v>905.47</v>
      </c>
      <c r="J330" s="2">
        <v>3</v>
      </c>
      <c r="K330" s="2" t="str">
        <f>_xlfn.XLOOKUP(E330,[1]SKU_Master!A:A,[1]SKU_Master!C:C,"NOT FOUND")</f>
        <v>Garbage Bags</v>
      </c>
      <c r="L330" s="2">
        <f>_xlfn.XLOOKUP(Table2[[#This Row],[SKU_CODE_CLEAN]],[1]SKU_Master!A:A,[1]SKU_Master!E:E,"Not Found")</f>
        <v>149</v>
      </c>
      <c r="M330" s="2">
        <f>_xlfn.XLOOKUP(E330,[1]SKU_Master!A:A,[1]SKU_Master!F:F,"NOT FOUND")</f>
        <v>70</v>
      </c>
      <c r="N330" s="2" t="str">
        <f>IF(ISNUMBER(_xlfn.XMATCH(E330,[1]SKU_Master!A:A)),"MATCH","NOT FOUND")</f>
        <v>MATCH</v>
      </c>
      <c r="O330" s="2">
        <f>Table2[[#This Row],[GROSS_REVENUE]]-Table2[[#This Row],[DISCOUNT]]</f>
        <v>12251.380000000001</v>
      </c>
      <c r="P330" s="3">
        <f>IFERROR((Table2[[#This Row],[NET_REVENUE]]-(Table2[[#This Row],[UNITS_SOLD]]*Table2[[#This Row],[UNIT_COGS]]))/Table2[[#This Row],[NET_REVENUE]],0)</f>
        <v>0.44006307860828742</v>
      </c>
      <c r="Q330" s="4">
        <f>IFERROR(Table2[[#This Row],[GROSS_REVENUE]]/Table2[[#This Row],[AD_SPEND]],0)</f>
        <v>16.126431576971076</v>
      </c>
      <c r="R330" s="2">
        <f>IFERROR((Table2[[#This Row],[NET_REVENUE]]-(Table2[[#This Row],[UNITS_SOLD]]*Table2[[#This Row],[UNIT_COGS]])-Table2[[#This Row],[AD_SPEND]]),0)</f>
        <v>4485.9100000000008</v>
      </c>
      <c r="S330" s="3">
        <f>IFERROR(Table2[[#This Row],[RETURNS_UNITS]]/Table2[[#This Row],[UNITS_SOLD]],0)</f>
        <v>3.0612244897959183E-2</v>
      </c>
      <c r="T330" s="2" t="str">
        <f>TRIM(CLEAN(Table2[[#This Row],[CHANNEL]]))</f>
        <v>Swiggy Instamart</v>
      </c>
      <c r="U330" s="1">
        <f t="shared" si="5"/>
        <v>45352</v>
      </c>
    </row>
    <row r="331" spans="1:21" x14ac:dyDescent="0.3">
      <c r="A331" s="1">
        <v>45292</v>
      </c>
      <c r="B331" s="2" t="s">
        <v>24</v>
      </c>
      <c r="C331" s="2" t="s">
        <v>28</v>
      </c>
      <c r="D331" s="2" t="s">
        <v>42</v>
      </c>
      <c r="E331" s="2" t="str">
        <f>TRIM(Table2[[#This Row],[SKU_CODE]])</f>
        <v>BEC-BW-002</v>
      </c>
      <c r="F331" s="2">
        <v>62</v>
      </c>
      <c r="G331" s="2">
        <v>10850</v>
      </c>
      <c r="H331" s="2">
        <v>1596.22</v>
      </c>
      <c r="I331" s="2">
        <v>907.24</v>
      </c>
      <c r="J331" s="2">
        <v>7</v>
      </c>
      <c r="K331" s="2" t="str">
        <f>_xlfn.XLOOKUP(E331,[1]SKU_Master!A:A,[1]SKU_Master!C:C,"NOT FOUND")</f>
        <v>Bake &amp; Wrap</v>
      </c>
      <c r="L331" s="2">
        <f>_xlfn.XLOOKUP(Table2[[#This Row],[SKU_CODE_CLEAN]],[1]SKU_Master!A:A,[1]SKU_Master!E:E,"Not Found")</f>
        <v>175</v>
      </c>
      <c r="M331" s="2">
        <f>_xlfn.XLOOKUP(E331,[1]SKU_Master!A:A,[1]SKU_Master!F:F,"NOT FOUND")</f>
        <v>92</v>
      </c>
      <c r="N331" s="2" t="str">
        <f>IF(ISNUMBER(_xlfn.XMATCH(E331,[1]SKU_Master!A:A)),"MATCH","NOT FOUND")</f>
        <v>MATCH</v>
      </c>
      <c r="O331" s="2">
        <f>Table2[[#This Row],[GROSS_REVENUE]]-Table2[[#This Row],[DISCOUNT]]</f>
        <v>9253.7800000000007</v>
      </c>
      <c r="P331" s="3">
        <f>IFERROR((Table2[[#This Row],[NET_REVENUE]]-(Table2[[#This Row],[UNITS_SOLD]]*Table2[[#This Row],[UNIT_COGS]]))/Table2[[#This Row],[NET_REVENUE]],0)</f>
        <v>0.38360324105392613</v>
      </c>
      <c r="Q331" s="4">
        <f>IFERROR(Table2[[#This Row],[GROSS_REVENUE]]/Table2[[#This Row],[AD_SPEND]],0)</f>
        <v>11.959349235042547</v>
      </c>
      <c r="R331" s="2">
        <f>IFERROR((Table2[[#This Row],[NET_REVENUE]]-(Table2[[#This Row],[UNITS_SOLD]]*Table2[[#This Row],[UNIT_COGS]])-Table2[[#This Row],[AD_SPEND]]),0)</f>
        <v>2642.5400000000009</v>
      </c>
      <c r="S331" s="3">
        <f>IFERROR(Table2[[#This Row],[RETURNS_UNITS]]/Table2[[#This Row],[UNITS_SOLD]],0)</f>
        <v>0.11290322580645161</v>
      </c>
      <c r="T331" s="2" t="str">
        <f>TRIM(CLEAN(Table2[[#This Row],[CHANNEL]]))</f>
        <v>D2C</v>
      </c>
      <c r="U331" s="1">
        <f t="shared" si="5"/>
        <v>45292</v>
      </c>
    </row>
    <row r="332" spans="1:21" x14ac:dyDescent="0.3">
      <c r="A332" s="1">
        <v>45597</v>
      </c>
      <c r="B332" s="2" t="s">
        <v>34</v>
      </c>
      <c r="C332" s="2" t="s">
        <v>28</v>
      </c>
      <c r="D332" s="2" t="s">
        <v>42</v>
      </c>
      <c r="E332" s="2" t="str">
        <f>TRIM(Table2[[#This Row],[SKU_CODE]])</f>
        <v>BEC-BW-002</v>
      </c>
      <c r="F332" s="2">
        <v>90</v>
      </c>
      <c r="G332" s="2">
        <v>15750</v>
      </c>
      <c r="H332" s="2">
        <v>4384.4399999999996</v>
      </c>
      <c r="I332" s="2">
        <v>907.61</v>
      </c>
      <c r="J332" s="2">
        <v>4</v>
      </c>
      <c r="K332" s="2" t="str">
        <f>_xlfn.XLOOKUP(E332,[1]SKU_Master!A:A,[1]SKU_Master!C:C,"NOT FOUND")</f>
        <v>Bake &amp; Wrap</v>
      </c>
      <c r="L332" s="2">
        <f>_xlfn.XLOOKUP(Table2[[#This Row],[SKU_CODE_CLEAN]],[1]SKU_Master!A:A,[1]SKU_Master!E:E,"Not Found")</f>
        <v>175</v>
      </c>
      <c r="M332" s="2">
        <f>_xlfn.XLOOKUP(E332,[1]SKU_Master!A:A,[1]SKU_Master!F:F,"NOT FOUND")</f>
        <v>92</v>
      </c>
      <c r="N332" s="2" t="str">
        <f>IF(ISNUMBER(_xlfn.XMATCH(E332,[1]SKU_Master!A:A)),"MATCH","NOT FOUND")</f>
        <v>MATCH</v>
      </c>
      <c r="O332" s="2">
        <f>Table2[[#This Row],[GROSS_REVENUE]]-Table2[[#This Row],[DISCOUNT]]</f>
        <v>11365.560000000001</v>
      </c>
      <c r="P332" s="3">
        <f>IFERROR((Table2[[#This Row],[NET_REVENUE]]-(Table2[[#This Row],[UNITS_SOLD]]*Table2[[#This Row],[UNIT_COGS]]))/Table2[[#This Row],[NET_REVENUE]],0)</f>
        <v>0.27148332330303132</v>
      </c>
      <c r="Q332" s="4">
        <f>IFERROR(Table2[[#This Row],[GROSS_REVENUE]]/Table2[[#This Row],[AD_SPEND]],0)</f>
        <v>17.353268474344706</v>
      </c>
      <c r="R332" s="2">
        <f>IFERROR((Table2[[#This Row],[NET_REVENUE]]-(Table2[[#This Row],[UNITS_SOLD]]*Table2[[#This Row],[UNIT_COGS]])-Table2[[#This Row],[AD_SPEND]]),0)</f>
        <v>2177.9500000000012</v>
      </c>
      <c r="S332" s="3">
        <f>IFERROR(Table2[[#This Row],[RETURNS_UNITS]]/Table2[[#This Row],[UNITS_SOLD]],0)</f>
        <v>4.4444444444444446E-2</v>
      </c>
      <c r="T332" s="2" t="str">
        <f>TRIM(CLEAN(Table2[[#This Row],[CHANNEL]]))</f>
        <v>Zepto</v>
      </c>
      <c r="U332" s="1">
        <f t="shared" si="5"/>
        <v>45597</v>
      </c>
    </row>
    <row r="333" spans="1:21" x14ac:dyDescent="0.3">
      <c r="A333" s="1">
        <v>45597</v>
      </c>
      <c r="B333" s="2" t="s">
        <v>33</v>
      </c>
      <c r="C333" s="2" t="s">
        <v>22</v>
      </c>
      <c r="D333" s="2" t="s">
        <v>23</v>
      </c>
      <c r="E333" s="2" t="str">
        <f>TRIM(Table2[[#This Row],[SKU_CODE]])</f>
        <v>BEC-OTH-001</v>
      </c>
      <c r="F333" s="2">
        <v>63</v>
      </c>
      <c r="G333" s="2">
        <v>9387</v>
      </c>
      <c r="H333" s="2">
        <v>2337.92</v>
      </c>
      <c r="I333" s="2">
        <v>909.09</v>
      </c>
      <c r="J333" s="2">
        <v>1</v>
      </c>
      <c r="K333" s="2" t="str">
        <f>_xlfn.XLOOKUP(E333,[1]SKU_Master!A:A,[1]SKU_Master!C:C,"NOT FOUND")</f>
        <v>Others</v>
      </c>
      <c r="L333" s="2">
        <f>_xlfn.XLOOKUP(Table2[[#This Row],[SKU_CODE_CLEAN]],[1]SKU_Master!A:A,[1]SKU_Master!E:E,"Not Found")</f>
        <v>149</v>
      </c>
      <c r="M333" s="2">
        <f>_xlfn.XLOOKUP(E333,[1]SKU_Master!A:A,[1]SKU_Master!F:F,"NOT FOUND")</f>
        <v>72</v>
      </c>
      <c r="N333" s="2" t="str">
        <f>IF(ISNUMBER(_xlfn.XMATCH(E333,[1]SKU_Master!A:A)),"MATCH","NOT FOUND")</f>
        <v>MATCH</v>
      </c>
      <c r="O333" s="2">
        <f>Table2[[#This Row],[GROSS_REVENUE]]-Table2[[#This Row],[DISCOUNT]]</f>
        <v>7049.08</v>
      </c>
      <c r="P333" s="3">
        <f>IFERROR((Table2[[#This Row],[NET_REVENUE]]-(Table2[[#This Row],[UNITS_SOLD]]*Table2[[#This Row],[UNIT_COGS]]))/Table2[[#This Row],[NET_REVENUE]],0)</f>
        <v>0.35651177174893744</v>
      </c>
      <c r="Q333" s="4">
        <f>IFERROR(Table2[[#This Row],[GROSS_REVENUE]]/Table2[[#This Row],[AD_SPEND]],0)</f>
        <v>10.325710325710325</v>
      </c>
      <c r="R333" s="2">
        <f>IFERROR((Table2[[#This Row],[NET_REVENUE]]-(Table2[[#This Row],[UNITS_SOLD]]*Table2[[#This Row],[UNIT_COGS]])-Table2[[#This Row],[AD_SPEND]]),0)</f>
        <v>1603.9899999999998</v>
      </c>
      <c r="S333" s="3">
        <f>IFERROR(Table2[[#This Row],[RETURNS_UNITS]]/Table2[[#This Row],[UNITS_SOLD]],0)</f>
        <v>1.5873015873015872E-2</v>
      </c>
      <c r="T333" s="2" t="str">
        <f>TRIM(CLEAN(Table2[[#This Row],[CHANNEL]]))</f>
        <v>Swiggy Instamart</v>
      </c>
      <c r="U333" s="1">
        <f t="shared" si="5"/>
        <v>45597</v>
      </c>
    </row>
    <row r="334" spans="1:21" x14ac:dyDescent="0.3">
      <c r="A334" s="1">
        <v>45413</v>
      </c>
      <c r="B334" s="2" t="s">
        <v>33</v>
      </c>
      <c r="C334" s="2" t="s">
        <v>25</v>
      </c>
      <c r="D334" s="2" t="s">
        <v>35</v>
      </c>
      <c r="E334" s="2" t="str">
        <f>TRIM(Table2[[#This Row],[SKU_CODE]])</f>
        <v>BEC-CMB-001</v>
      </c>
      <c r="F334" s="2">
        <v>24</v>
      </c>
      <c r="G334" s="2">
        <v>16776</v>
      </c>
      <c r="H334" s="2">
        <v>2144.5100000000002</v>
      </c>
      <c r="I334" s="2">
        <v>912.01</v>
      </c>
      <c r="J334" s="2">
        <v>0</v>
      </c>
      <c r="K334" s="2" t="str">
        <f>_xlfn.XLOOKUP(E334,[1]SKU_Master!A:A,[1]SKU_Master!C:C,"NOT FOUND")</f>
        <v>Others</v>
      </c>
      <c r="L334" s="2">
        <f>_xlfn.XLOOKUP(Table2[[#This Row],[SKU_CODE_CLEAN]],[1]SKU_Master!A:A,[1]SKU_Master!E:E,"Not Found")</f>
        <v>699</v>
      </c>
      <c r="M334" s="2">
        <f>_xlfn.XLOOKUP(E334,[1]SKU_Master!A:A,[1]SKU_Master!F:F,"NOT FOUND")</f>
        <v>330</v>
      </c>
      <c r="N334" s="2" t="str">
        <f>IF(ISNUMBER(_xlfn.XMATCH(E334,[1]SKU_Master!A:A)),"MATCH","NOT FOUND")</f>
        <v>MATCH</v>
      </c>
      <c r="O334" s="2">
        <f>Table2[[#This Row],[GROSS_REVENUE]]-Table2[[#This Row],[DISCOUNT]]</f>
        <v>14631.49</v>
      </c>
      <c r="P334" s="3">
        <f>IFERROR((Table2[[#This Row],[NET_REVENUE]]-(Table2[[#This Row],[UNITS_SOLD]]*Table2[[#This Row],[UNIT_COGS]]))/Table2[[#This Row],[NET_REVENUE]],0)</f>
        <v>0.45870174534514258</v>
      </c>
      <c r="Q334" s="4">
        <f>IFERROR(Table2[[#This Row],[GROSS_REVENUE]]/Table2[[#This Row],[AD_SPEND]],0)</f>
        <v>18.394535147640926</v>
      </c>
      <c r="R334" s="2">
        <f>IFERROR((Table2[[#This Row],[NET_REVENUE]]-(Table2[[#This Row],[UNITS_SOLD]]*Table2[[#This Row],[UNIT_COGS]])-Table2[[#This Row],[AD_SPEND]]),0)</f>
        <v>5799.48</v>
      </c>
      <c r="S334" s="3">
        <f>IFERROR(Table2[[#This Row],[RETURNS_UNITS]]/Table2[[#This Row],[UNITS_SOLD]],0)</f>
        <v>0</v>
      </c>
      <c r="T334" s="2" t="str">
        <f>TRIM(CLEAN(Table2[[#This Row],[CHANNEL]]))</f>
        <v>Swiggy Instamart</v>
      </c>
      <c r="U334" s="1">
        <f t="shared" si="5"/>
        <v>45413</v>
      </c>
    </row>
    <row r="335" spans="1:21" x14ac:dyDescent="0.3">
      <c r="A335" s="1">
        <v>45474</v>
      </c>
      <c r="B335" s="2" t="s">
        <v>27</v>
      </c>
      <c r="C335" s="2" t="s">
        <v>28</v>
      </c>
      <c r="D335" s="2" t="s">
        <v>45</v>
      </c>
      <c r="E335" s="2" t="str">
        <f>TRIM(Table2[[#This Row],[SKU_CODE]])</f>
        <v>BEC-TIS-001</v>
      </c>
      <c r="F335" s="2">
        <v>143</v>
      </c>
      <c r="G335" s="2">
        <v>13585</v>
      </c>
      <c r="H335" s="2">
        <v>3083.93</v>
      </c>
      <c r="I335" s="2">
        <v>912.61</v>
      </c>
      <c r="J335" s="2">
        <v>5</v>
      </c>
      <c r="K335" s="2" t="str">
        <f>_xlfn.XLOOKUP(E335,[1]SKU_Master!A:A,[1]SKU_Master!C:C,"NOT FOUND")</f>
        <v>Tissues</v>
      </c>
      <c r="L335" s="2">
        <f>_xlfn.XLOOKUP(Table2[[#This Row],[SKU_CODE_CLEAN]],[1]SKU_Master!A:A,[1]SKU_Master!E:E,"Not Found")</f>
        <v>95</v>
      </c>
      <c r="M335" s="2">
        <f>_xlfn.XLOOKUP(E335,[1]SKU_Master!A:A,[1]SKU_Master!F:F,"NOT FOUND")</f>
        <v>42</v>
      </c>
      <c r="N335" s="2" t="str">
        <f>IF(ISNUMBER(_xlfn.XMATCH(E335,[1]SKU_Master!A:A)),"MATCH","NOT FOUND")</f>
        <v>MATCH</v>
      </c>
      <c r="O335" s="2">
        <f>Table2[[#This Row],[GROSS_REVENUE]]-Table2[[#This Row],[DISCOUNT]]</f>
        <v>10501.07</v>
      </c>
      <c r="P335" s="3">
        <f>IFERROR((Table2[[#This Row],[NET_REVENUE]]-(Table2[[#This Row],[UNITS_SOLD]]*Table2[[#This Row],[UNIT_COGS]]))/Table2[[#This Row],[NET_REVENUE]],0)</f>
        <v>0.42805828358443471</v>
      </c>
      <c r="Q335" s="4">
        <f>IFERROR(Table2[[#This Row],[GROSS_REVENUE]]/Table2[[#This Row],[AD_SPEND]],0)</f>
        <v>14.885876771019383</v>
      </c>
      <c r="R335" s="2">
        <f>IFERROR((Table2[[#This Row],[NET_REVENUE]]-(Table2[[#This Row],[UNITS_SOLD]]*Table2[[#This Row],[UNIT_COGS]])-Table2[[#This Row],[AD_SPEND]]),0)</f>
        <v>3582.4599999999996</v>
      </c>
      <c r="S335" s="3">
        <f>IFERROR(Table2[[#This Row],[RETURNS_UNITS]]/Table2[[#This Row],[UNITS_SOLD]],0)</f>
        <v>3.4965034965034968E-2</v>
      </c>
      <c r="T335" s="2" t="str">
        <f>TRIM(CLEAN(Table2[[#This Row],[CHANNEL]]))</f>
        <v>Zepto</v>
      </c>
      <c r="U335" s="1">
        <f t="shared" si="5"/>
        <v>45474</v>
      </c>
    </row>
    <row r="336" spans="1:21" x14ac:dyDescent="0.3">
      <c r="A336" s="1">
        <v>45717</v>
      </c>
      <c r="B336" s="2" t="s">
        <v>24</v>
      </c>
      <c r="C336" s="2" t="s">
        <v>28</v>
      </c>
      <c r="D336" s="2" t="s">
        <v>23</v>
      </c>
      <c r="E336" s="2" t="str">
        <f>TRIM(Table2[[#This Row],[SKU_CODE]])</f>
        <v>BEC-OTH-001</v>
      </c>
      <c r="F336" s="2">
        <v>58</v>
      </c>
      <c r="G336" s="2">
        <v>8642</v>
      </c>
      <c r="H336" s="2">
        <v>1165.82</v>
      </c>
      <c r="I336" s="2">
        <v>914.05</v>
      </c>
      <c r="J336" s="2">
        <v>7</v>
      </c>
      <c r="K336" s="2" t="str">
        <f>_xlfn.XLOOKUP(E336,[1]SKU_Master!A:A,[1]SKU_Master!C:C,"NOT FOUND")</f>
        <v>Others</v>
      </c>
      <c r="L336" s="2">
        <f>_xlfn.XLOOKUP(Table2[[#This Row],[SKU_CODE_CLEAN]],[1]SKU_Master!A:A,[1]SKU_Master!E:E,"Not Found")</f>
        <v>149</v>
      </c>
      <c r="M336" s="2">
        <f>_xlfn.XLOOKUP(E336,[1]SKU_Master!A:A,[1]SKU_Master!F:F,"NOT FOUND")</f>
        <v>72</v>
      </c>
      <c r="N336" s="2" t="str">
        <f>IF(ISNUMBER(_xlfn.XMATCH(E336,[1]SKU_Master!A:A)),"MATCH","NOT FOUND")</f>
        <v>MATCH</v>
      </c>
      <c r="O336" s="2">
        <f>Table2[[#This Row],[GROSS_REVENUE]]-Table2[[#This Row],[DISCOUNT]]</f>
        <v>7476.18</v>
      </c>
      <c r="P336" s="3">
        <f>IFERROR((Table2[[#This Row],[NET_REVENUE]]-(Table2[[#This Row],[UNITS_SOLD]]*Table2[[#This Row],[UNIT_COGS]]))/Table2[[#This Row],[NET_REVENUE]],0)</f>
        <v>0.44142596887715385</v>
      </c>
      <c r="Q336" s="4">
        <f>IFERROR(Table2[[#This Row],[GROSS_REVENUE]]/Table2[[#This Row],[AD_SPEND]],0)</f>
        <v>9.4546250205131024</v>
      </c>
      <c r="R336" s="2">
        <f>IFERROR((Table2[[#This Row],[NET_REVENUE]]-(Table2[[#This Row],[UNITS_SOLD]]*Table2[[#This Row],[UNIT_COGS]])-Table2[[#This Row],[AD_SPEND]]),0)</f>
        <v>2386.13</v>
      </c>
      <c r="S336" s="3">
        <f>IFERROR(Table2[[#This Row],[RETURNS_UNITS]]/Table2[[#This Row],[UNITS_SOLD]],0)</f>
        <v>0.1206896551724138</v>
      </c>
      <c r="T336" s="2" t="str">
        <f>TRIM(CLEAN(Table2[[#This Row],[CHANNEL]]))</f>
        <v>D2C</v>
      </c>
      <c r="U336" s="1">
        <f t="shared" si="5"/>
        <v>45717</v>
      </c>
    </row>
    <row r="337" spans="1:21" x14ac:dyDescent="0.3">
      <c r="A337" s="1">
        <v>45748</v>
      </c>
      <c r="B337" s="2" t="s">
        <v>24</v>
      </c>
      <c r="C337" s="2" t="s">
        <v>22</v>
      </c>
      <c r="D337" s="2" t="s">
        <v>23</v>
      </c>
      <c r="E337" s="2" t="str">
        <f>TRIM(Table2[[#This Row],[SKU_CODE]])</f>
        <v>BEC-OTH-001</v>
      </c>
      <c r="F337" s="2">
        <v>94</v>
      </c>
      <c r="G337" s="2">
        <v>14006</v>
      </c>
      <c r="H337" s="2">
        <v>986.39</v>
      </c>
      <c r="I337" s="2">
        <v>915.66</v>
      </c>
      <c r="J337" s="2">
        <v>14</v>
      </c>
      <c r="K337" s="2" t="str">
        <f>_xlfn.XLOOKUP(E337,[1]SKU_Master!A:A,[1]SKU_Master!C:C,"NOT FOUND")</f>
        <v>Others</v>
      </c>
      <c r="L337" s="2">
        <f>_xlfn.XLOOKUP(Table2[[#This Row],[SKU_CODE_CLEAN]],[1]SKU_Master!A:A,[1]SKU_Master!E:E,"Not Found")</f>
        <v>149</v>
      </c>
      <c r="M337" s="2">
        <f>_xlfn.XLOOKUP(E337,[1]SKU_Master!A:A,[1]SKU_Master!F:F,"NOT FOUND")</f>
        <v>72</v>
      </c>
      <c r="N337" s="2" t="str">
        <f>IF(ISNUMBER(_xlfn.XMATCH(E337,[1]SKU_Master!A:A)),"MATCH","NOT FOUND")</f>
        <v>MATCH</v>
      </c>
      <c r="O337" s="2">
        <f>Table2[[#This Row],[GROSS_REVENUE]]-Table2[[#This Row],[DISCOUNT]]</f>
        <v>13019.61</v>
      </c>
      <c r="P337" s="3">
        <f>IFERROR((Table2[[#This Row],[NET_REVENUE]]-(Table2[[#This Row],[UNITS_SOLD]]*Table2[[#This Row],[UNIT_COGS]]))/Table2[[#This Row],[NET_REVENUE]],0)</f>
        <v>0.48016876081541615</v>
      </c>
      <c r="Q337" s="4">
        <f>IFERROR(Table2[[#This Row],[GROSS_REVENUE]]/Table2[[#This Row],[AD_SPEND]],0)</f>
        <v>15.296070593888562</v>
      </c>
      <c r="R337" s="2">
        <f>IFERROR((Table2[[#This Row],[NET_REVENUE]]-(Table2[[#This Row],[UNITS_SOLD]]*Table2[[#This Row],[UNIT_COGS]])-Table2[[#This Row],[AD_SPEND]]),0)</f>
        <v>5335.9500000000007</v>
      </c>
      <c r="S337" s="3">
        <f>IFERROR(Table2[[#This Row],[RETURNS_UNITS]]/Table2[[#This Row],[UNITS_SOLD]],0)</f>
        <v>0.14893617021276595</v>
      </c>
      <c r="T337" s="2" t="str">
        <f>TRIM(CLEAN(Table2[[#This Row],[CHANNEL]]))</f>
        <v>D2C</v>
      </c>
      <c r="U337" s="1">
        <f t="shared" si="5"/>
        <v>45748</v>
      </c>
    </row>
    <row r="338" spans="1:21" x14ac:dyDescent="0.3">
      <c r="A338" s="1">
        <v>45474</v>
      </c>
      <c r="B338" s="2" t="s">
        <v>33</v>
      </c>
      <c r="C338" s="2" t="s">
        <v>28</v>
      </c>
      <c r="D338" s="2" t="s">
        <v>31</v>
      </c>
      <c r="E338" s="2" t="str">
        <f>TRIM(Table2[[#This Row],[SKU_CODE]])</f>
        <v>BEC-GB-002</v>
      </c>
      <c r="F338" s="2">
        <v>66</v>
      </c>
      <c r="G338" s="2">
        <v>11814</v>
      </c>
      <c r="H338" s="2">
        <v>2175.5500000000002</v>
      </c>
      <c r="I338" s="2">
        <v>915.94</v>
      </c>
      <c r="J338" s="2">
        <v>1</v>
      </c>
      <c r="K338" s="2" t="str">
        <f>_xlfn.XLOOKUP(E338,[1]SKU_Master!A:A,[1]SKU_Master!C:C,"NOT FOUND")</f>
        <v>Garbage Bags</v>
      </c>
      <c r="L338" s="2">
        <f>_xlfn.XLOOKUP(Table2[[#This Row],[SKU_CODE_CLEAN]],[1]SKU_Master!A:A,[1]SKU_Master!E:E,"Not Found")</f>
        <v>179</v>
      </c>
      <c r="M338" s="2">
        <f>_xlfn.XLOOKUP(E338,[1]SKU_Master!A:A,[1]SKU_Master!F:F,"NOT FOUND")</f>
        <v>86</v>
      </c>
      <c r="N338" s="2" t="str">
        <f>IF(ISNUMBER(_xlfn.XMATCH(E338,[1]SKU_Master!A:A)),"MATCH","NOT FOUND")</f>
        <v>MATCH</v>
      </c>
      <c r="O338" s="2">
        <f>Table2[[#This Row],[GROSS_REVENUE]]-Table2[[#This Row],[DISCOUNT]]</f>
        <v>9638.4500000000007</v>
      </c>
      <c r="P338" s="3">
        <f>IFERROR((Table2[[#This Row],[NET_REVENUE]]-(Table2[[#This Row],[UNITS_SOLD]]*Table2[[#This Row],[UNIT_COGS]]))/Table2[[#This Row],[NET_REVENUE]],0)</f>
        <v>0.41110863261209019</v>
      </c>
      <c r="Q338" s="4">
        <f>IFERROR(Table2[[#This Row],[GROSS_REVENUE]]/Table2[[#This Row],[AD_SPEND]],0)</f>
        <v>12.898224774548551</v>
      </c>
      <c r="R338" s="2">
        <f>IFERROR((Table2[[#This Row],[NET_REVENUE]]-(Table2[[#This Row],[UNITS_SOLD]]*Table2[[#This Row],[UNIT_COGS]])-Table2[[#This Row],[AD_SPEND]]),0)</f>
        <v>3046.5100000000007</v>
      </c>
      <c r="S338" s="3">
        <f>IFERROR(Table2[[#This Row],[RETURNS_UNITS]]/Table2[[#This Row],[UNITS_SOLD]],0)</f>
        <v>1.5151515151515152E-2</v>
      </c>
      <c r="T338" s="2" t="str">
        <f>TRIM(CLEAN(Table2[[#This Row],[CHANNEL]]))</f>
        <v>Swiggy Instamart</v>
      </c>
      <c r="U338" s="1">
        <f t="shared" si="5"/>
        <v>45474</v>
      </c>
    </row>
    <row r="339" spans="1:21" x14ac:dyDescent="0.3">
      <c r="A339" s="1">
        <v>45566</v>
      </c>
      <c r="B339" s="2" t="s">
        <v>24</v>
      </c>
      <c r="C339" s="2" t="s">
        <v>22</v>
      </c>
      <c r="D339" s="2" t="s">
        <v>43</v>
      </c>
      <c r="E339" s="2" t="str">
        <f>TRIM(Table2[[#This Row],[SKU_CODE]])</f>
        <v>BEC-GB-001</v>
      </c>
      <c r="F339" s="2">
        <v>114</v>
      </c>
      <c r="G339" s="2">
        <v>16986</v>
      </c>
      <c r="H339" s="2">
        <v>371.24</v>
      </c>
      <c r="I339" s="2">
        <v>916.12</v>
      </c>
      <c r="J339" s="2">
        <v>16</v>
      </c>
      <c r="K339" s="2" t="str">
        <f>_xlfn.XLOOKUP(E339,[1]SKU_Master!A:A,[1]SKU_Master!C:C,"NOT FOUND")</f>
        <v>Garbage Bags</v>
      </c>
      <c r="L339" s="2">
        <f>_xlfn.XLOOKUP(Table2[[#This Row],[SKU_CODE_CLEAN]],[1]SKU_Master!A:A,[1]SKU_Master!E:E,"Not Found")</f>
        <v>149</v>
      </c>
      <c r="M339" s="2">
        <f>_xlfn.XLOOKUP(E339,[1]SKU_Master!A:A,[1]SKU_Master!F:F,"NOT FOUND")</f>
        <v>70</v>
      </c>
      <c r="N339" s="2" t="str">
        <f>IF(ISNUMBER(_xlfn.XMATCH(E339,[1]SKU_Master!A:A)),"MATCH","NOT FOUND")</f>
        <v>MATCH</v>
      </c>
      <c r="O339" s="2">
        <f>Table2[[#This Row],[GROSS_REVENUE]]-Table2[[#This Row],[DISCOUNT]]</f>
        <v>16614.759999999998</v>
      </c>
      <c r="P339" s="3">
        <f>IFERROR((Table2[[#This Row],[NET_REVENUE]]-(Table2[[#This Row],[UNITS_SOLD]]*Table2[[#This Row],[UNIT_COGS]]))/Table2[[#This Row],[NET_REVENUE]],0)</f>
        <v>0.51970416665663532</v>
      </c>
      <c r="Q339" s="4">
        <f>IFERROR(Table2[[#This Row],[GROSS_REVENUE]]/Table2[[#This Row],[AD_SPEND]],0)</f>
        <v>18.541239138977428</v>
      </c>
      <c r="R339" s="2">
        <f>IFERROR((Table2[[#This Row],[NET_REVENUE]]-(Table2[[#This Row],[UNITS_SOLD]]*Table2[[#This Row],[UNIT_COGS]])-Table2[[#This Row],[AD_SPEND]]),0)</f>
        <v>7718.6399999999985</v>
      </c>
      <c r="S339" s="3">
        <f>IFERROR(Table2[[#This Row],[RETURNS_UNITS]]/Table2[[#This Row],[UNITS_SOLD]],0)</f>
        <v>0.14035087719298245</v>
      </c>
      <c r="T339" s="2" t="str">
        <f>TRIM(CLEAN(Table2[[#This Row],[CHANNEL]]))</f>
        <v>D2C</v>
      </c>
      <c r="U339" s="1">
        <f t="shared" si="5"/>
        <v>45566</v>
      </c>
    </row>
    <row r="340" spans="1:21" x14ac:dyDescent="0.3">
      <c r="A340" s="1">
        <v>45474</v>
      </c>
      <c r="B340" s="2" t="s">
        <v>50</v>
      </c>
      <c r="C340" s="2" t="s">
        <v>25</v>
      </c>
      <c r="D340" s="2" t="s">
        <v>23</v>
      </c>
      <c r="E340" s="2" t="str">
        <f>TRIM(Table2[[#This Row],[SKU_CODE]])</f>
        <v>BEC-OTH-001</v>
      </c>
      <c r="F340" s="2">
        <v>132</v>
      </c>
      <c r="G340" s="2">
        <v>19668</v>
      </c>
      <c r="H340" s="2">
        <v>5753.63</v>
      </c>
      <c r="I340" s="2">
        <v>916.89</v>
      </c>
      <c r="J340" s="2">
        <v>2</v>
      </c>
      <c r="K340" s="2" t="str">
        <f>_xlfn.XLOOKUP(E340,[1]SKU_Master!A:A,[1]SKU_Master!C:C,"NOT FOUND")</f>
        <v>Others</v>
      </c>
      <c r="L340" s="2">
        <f>_xlfn.XLOOKUP(Table2[[#This Row],[SKU_CODE_CLEAN]],[1]SKU_Master!A:A,[1]SKU_Master!E:E,"Not Found")</f>
        <v>149</v>
      </c>
      <c r="M340" s="2">
        <f>_xlfn.XLOOKUP(E340,[1]SKU_Master!A:A,[1]SKU_Master!F:F,"NOT FOUND")</f>
        <v>72</v>
      </c>
      <c r="N340" s="2" t="str">
        <f>IF(ISNUMBER(_xlfn.XMATCH(E340,[1]SKU_Master!A:A)),"MATCH","NOT FOUND")</f>
        <v>MATCH</v>
      </c>
      <c r="O340" s="2">
        <f>Table2[[#This Row],[GROSS_REVENUE]]-Table2[[#This Row],[DISCOUNT]]</f>
        <v>13914.369999999999</v>
      </c>
      <c r="P340" s="3">
        <f>IFERROR((Table2[[#This Row],[NET_REVENUE]]-(Table2[[#This Row],[UNITS_SOLD]]*Table2[[#This Row],[UNIT_COGS]]))/Table2[[#This Row],[NET_REVENUE]],0)</f>
        <v>0.31696512310654373</v>
      </c>
      <c r="Q340" s="4">
        <f>IFERROR(Table2[[#This Row],[GROSS_REVENUE]]/Table2[[#This Row],[AD_SPEND]],0)</f>
        <v>21.450773811471386</v>
      </c>
      <c r="R340" s="2">
        <f>IFERROR((Table2[[#This Row],[NET_REVENUE]]-(Table2[[#This Row],[UNITS_SOLD]]*Table2[[#This Row],[UNIT_COGS]])-Table2[[#This Row],[AD_SPEND]]),0)</f>
        <v>3493.4799999999991</v>
      </c>
      <c r="S340" s="3">
        <f>IFERROR(Table2[[#This Row],[RETURNS_UNITS]]/Table2[[#This Row],[UNITS_SOLD]],0)</f>
        <v>1.5151515151515152E-2</v>
      </c>
      <c r="T340" s="2" t="str">
        <f>TRIM(CLEAN(Table2[[#This Row],[CHANNEL]]))</f>
        <v>Amazon</v>
      </c>
      <c r="U340" s="1">
        <f t="shared" si="5"/>
        <v>45474</v>
      </c>
    </row>
    <row r="341" spans="1:21" x14ac:dyDescent="0.3">
      <c r="A341" s="1">
        <v>45627</v>
      </c>
      <c r="B341" s="2" t="s">
        <v>33</v>
      </c>
      <c r="C341" s="2" t="s">
        <v>25</v>
      </c>
      <c r="D341" s="2" t="s">
        <v>43</v>
      </c>
      <c r="E341" s="2" t="str">
        <f>TRIM(Table2[[#This Row],[SKU_CODE]])</f>
        <v>BEC-GB-001</v>
      </c>
      <c r="F341" s="2">
        <v>127</v>
      </c>
      <c r="G341" s="2">
        <v>18923</v>
      </c>
      <c r="H341" s="2">
        <v>5571.75</v>
      </c>
      <c r="I341" s="2">
        <v>916.92</v>
      </c>
      <c r="J341" s="2">
        <v>2</v>
      </c>
      <c r="K341" s="2" t="str">
        <f>_xlfn.XLOOKUP(E341,[1]SKU_Master!A:A,[1]SKU_Master!C:C,"NOT FOUND")</f>
        <v>Garbage Bags</v>
      </c>
      <c r="L341" s="2">
        <f>_xlfn.XLOOKUP(Table2[[#This Row],[SKU_CODE_CLEAN]],[1]SKU_Master!A:A,[1]SKU_Master!E:E,"Not Found")</f>
        <v>149</v>
      </c>
      <c r="M341" s="2">
        <f>_xlfn.XLOOKUP(E341,[1]SKU_Master!A:A,[1]SKU_Master!F:F,"NOT FOUND")</f>
        <v>70</v>
      </c>
      <c r="N341" s="2" t="str">
        <f>IF(ISNUMBER(_xlfn.XMATCH(E341,[1]SKU_Master!A:A)),"MATCH","NOT FOUND")</f>
        <v>MATCH</v>
      </c>
      <c r="O341" s="2">
        <f>Table2[[#This Row],[GROSS_REVENUE]]-Table2[[#This Row],[DISCOUNT]]</f>
        <v>13351.25</v>
      </c>
      <c r="P341" s="3">
        <f>IFERROR((Table2[[#This Row],[NET_REVENUE]]-(Table2[[#This Row],[UNITS_SOLD]]*Table2[[#This Row],[UNIT_COGS]]))/Table2[[#This Row],[NET_REVENUE]],0)</f>
        <v>0.33414474300159164</v>
      </c>
      <c r="Q341" s="4">
        <f>IFERROR(Table2[[#This Row],[GROSS_REVENUE]]/Table2[[#This Row],[AD_SPEND]],0)</f>
        <v>20.637569253588101</v>
      </c>
      <c r="R341" s="2">
        <f>IFERROR((Table2[[#This Row],[NET_REVENUE]]-(Table2[[#This Row],[UNITS_SOLD]]*Table2[[#This Row],[UNIT_COGS]])-Table2[[#This Row],[AD_SPEND]]),0)</f>
        <v>3544.33</v>
      </c>
      <c r="S341" s="3">
        <f>IFERROR(Table2[[#This Row],[RETURNS_UNITS]]/Table2[[#This Row],[UNITS_SOLD]],0)</f>
        <v>1.5748031496062992E-2</v>
      </c>
      <c r="T341" s="2" t="str">
        <f>TRIM(CLEAN(Table2[[#This Row],[CHANNEL]]))</f>
        <v>Swiggy Instamart</v>
      </c>
      <c r="U341" s="1">
        <f t="shared" si="5"/>
        <v>45627</v>
      </c>
    </row>
    <row r="342" spans="1:21" x14ac:dyDescent="0.3">
      <c r="A342" s="1">
        <v>45536</v>
      </c>
      <c r="B342" s="2" t="s">
        <v>24</v>
      </c>
      <c r="C342" s="2" t="s">
        <v>28</v>
      </c>
      <c r="D342" s="2" t="s">
        <v>44</v>
      </c>
      <c r="E342" s="2" t="str">
        <f>TRIM(Table2[[#This Row],[SKU_CODE]])</f>
        <v>BEC-BW-002</v>
      </c>
      <c r="F342" s="2">
        <v>39</v>
      </c>
      <c r="G342" s="2">
        <v>6825</v>
      </c>
      <c r="H342" s="2">
        <v>445.08</v>
      </c>
      <c r="I342" s="2">
        <v>916.93</v>
      </c>
      <c r="J342" s="2">
        <v>5</v>
      </c>
      <c r="K342" s="2" t="str">
        <f>_xlfn.XLOOKUP(E342,[1]SKU_Master!A:A,[1]SKU_Master!C:C,"NOT FOUND")</f>
        <v>Bake &amp; Wrap</v>
      </c>
      <c r="L342" s="2">
        <f>_xlfn.XLOOKUP(Table2[[#This Row],[SKU_CODE_CLEAN]],[1]SKU_Master!A:A,[1]SKU_Master!E:E,"Not Found")</f>
        <v>175</v>
      </c>
      <c r="M342" s="2">
        <f>_xlfn.XLOOKUP(E342,[1]SKU_Master!A:A,[1]SKU_Master!F:F,"NOT FOUND")</f>
        <v>92</v>
      </c>
      <c r="N342" s="2" t="str">
        <f>IF(ISNUMBER(_xlfn.XMATCH(E342,[1]SKU_Master!A:A)),"MATCH","NOT FOUND")</f>
        <v>MATCH</v>
      </c>
      <c r="O342" s="2">
        <f>Table2[[#This Row],[GROSS_REVENUE]]-Table2[[#This Row],[DISCOUNT]]</f>
        <v>6379.92</v>
      </c>
      <c r="P342" s="3">
        <f>IFERROR((Table2[[#This Row],[NET_REVENUE]]-(Table2[[#This Row],[UNITS_SOLD]]*Table2[[#This Row],[UNIT_COGS]]))/Table2[[#This Row],[NET_REVENUE]],0)</f>
        <v>0.43761050295301507</v>
      </c>
      <c r="Q342" s="4">
        <f>IFERROR(Table2[[#This Row],[GROSS_REVENUE]]/Table2[[#This Row],[AD_SPEND]],0)</f>
        <v>7.4433162836857782</v>
      </c>
      <c r="R342" s="2">
        <f>IFERROR((Table2[[#This Row],[NET_REVENUE]]-(Table2[[#This Row],[UNITS_SOLD]]*Table2[[#This Row],[UNIT_COGS]])-Table2[[#This Row],[AD_SPEND]]),0)</f>
        <v>1874.9900000000002</v>
      </c>
      <c r="S342" s="3">
        <f>IFERROR(Table2[[#This Row],[RETURNS_UNITS]]/Table2[[#This Row],[UNITS_SOLD]],0)</f>
        <v>0.12820512820512819</v>
      </c>
      <c r="T342" s="2" t="str">
        <f>TRIM(CLEAN(Table2[[#This Row],[CHANNEL]]))</f>
        <v>D2C</v>
      </c>
      <c r="U342" s="1">
        <f t="shared" si="5"/>
        <v>45536</v>
      </c>
    </row>
    <row r="343" spans="1:21" x14ac:dyDescent="0.3">
      <c r="A343" s="1">
        <v>45689</v>
      </c>
      <c r="B343" s="2" t="s">
        <v>37</v>
      </c>
      <c r="C343" s="2" t="s">
        <v>28</v>
      </c>
      <c r="D343" s="2" t="s">
        <v>45</v>
      </c>
      <c r="E343" s="2" t="str">
        <f>TRIM(Table2[[#This Row],[SKU_CODE]])</f>
        <v>BEC-TIS-001</v>
      </c>
      <c r="F343" s="2">
        <v>198</v>
      </c>
      <c r="G343" s="2">
        <v>18810</v>
      </c>
      <c r="H343" s="2">
        <v>4036.74</v>
      </c>
      <c r="I343" s="2">
        <v>917.4</v>
      </c>
      <c r="J343" s="2">
        <v>11</v>
      </c>
      <c r="K343" s="2" t="str">
        <f>_xlfn.XLOOKUP(E343,[1]SKU_Master!A:A,[1]SKU_Master!C:C,"NOT FOUND")</f>
        <v>Tissues</v>
      </c>
      <c r="L343" s="2">
        <f>_xlfn.XLOOKUP(Table2[[#This Row],[SKU_CODE_CLEAN]],[1]SKU_Master!A:A,[1]SKU_Master!E:E,"Not Found")</f>
        <v>95</v>
      </c>
      <c r="M343" s="2">
        <f>_xlfn.XLOOKUP(E343,[1]SKU_Master!A:A,[1]SKU_Master!F:F,"NOT FOUND")</f>
        <v>42</v>
      </c>
      <c r="N343" s="2" t="str">
        <f>IF(ISNUMBER(_xlfn.XMATCH(E343,[1]SKU_Master!A:A)),"MATCH","NOT FOUND")</f>
        <v>MATCH</v>
      </c>
      <c r="O343" s="2">
        <f>Table2[[#This Row],[GROSS_REVENUE]]-Table2[[#This Row],[DISCOUNT]]</f>
        <v>14773.26</v>
      </c>
      <c r="P343" s="3">
        <f>IFERROR((Table2[[#This Row],[NET_REVENUE]]-(Table2[[#This Row],[UNITS_SOLD]]*Table2[[#This Row],[UNIT_COGS]]))/Table2[[#This Row],[NET_REVENUE]],0)</f>
        <v>0.43709106859284952</v>
      </c>
      <c r="Q343" s="4">
        <f>IFERROR(Table2[[#This Row],[GROSS_REVENUE]]/Table2[[#This Row],[AD_SPEND]],0)</f>
        <v>20.50359712230216</v>
      </c>
      <c r="R343" s="2">
        <f>IFERROR((Table2[[#This Row],[NET_REVENUE]]-(Table2[[#This Row],[UNITS_SOLD]]*Table2[[#This Row],[UNIT_COGS]])-Table2[[#This Row],[AD_SPEND]]),0)</f>
        <v>5539.8600000000006</v>
      </c>
      <c r="S343" s="3">
        <f>IFERROR(Table2[[#This Row],[RETURNS_UNITS]]/Table2[[#This Row],[UNITS_SOLD]],0)</f>
        <v>5.5555555555555552E-2</v>
      </c>
      <c r="T343" s="2" t="str">
        <f>TRIM(CLEAN(Table2[[#This Row],[CHANNEL]]))</f>
        <v>Blinkit</v>
      </c>
      <c r="U343" s="1">
        <f t="shared" si="5"/>
        <v>45689</v>
      </c>
    </row>
    <row r="344" spans="1:21" x14ac:dyDescent="0.3">
      <c r="A344" s="1">
        <v>45292</v>
      </c>
      <c r="B344" s="2" t="s">
        <v>21</v>
      </c>
      <c r="C344" s="2" t="s">
        <v>28</v>
      </c>
      <c r="D344" s="2" t="s">
        <v>23</v>
      </c>
      <c r="E344" s="2" t="str">
        <f>TRIM(Table2[[#This Row],[SKU_CODE]])</f>
        <v>BEC-OTH-001</v>
      </c>
      <c r="F344" s="2">
        <v>72</v>
      </c>
      <c r="G344" s="2">
        <v>10728</v>
      </c>
      <c r="H344" s="2">
        <v>2491.86</v>
      </c>
      <c r="I344" s="2">
        <v>917.51</v>
      </c>
      <c r="J344" s="2">
        <v>3</v>
      </c>
      <c r="K344" s="2" t="str">
        <f>_xlfn.XLOOKUP(E344,[1]SKU_Master!A:A,[1]SKU_Master!C:C,"NOT FOUND")</f>
        <v>Others</v>
      </c>
      <c r="L344" s="2">
        <f>_xlfn.XLOOKUP(Table2[[#This Row],[SKU_CODE_CLEAN]],[1]SKU_Master!A:A,[1]SKU_Master!E:E,"Not Found")</f>
        <v>149</v>
      </c>
      <c r="M344" s="2">
        <f>_xlfn.XLOOKUP(E344,[1]SKU_Master!A:A,[1]SKU_Master!F:F,"NOT FOUND")</f>
        <v>72</v>
      </c>
      <c r="N344" s="2" t="str">
        <f>IF(ISNUMBER(_xlfn.XMATCH(E344,[1]SKU_Master!A:A)),"MATCH","NOT FOUND")</f>
        <v>MATCH</v>
      </c>
      <c r="O344" s="2">
        <f>Table2[[#This Row],[GROSS_REVENUE]]-Table2[[#This Row],[DISCOUNT]]</f>
        <v>8236.14</v>
      </c>
      <c r="P344" s="3">
        <f>IFERROR((Table2[[#This Row],[NET_REVENUE]]-(Table2[[#This Row],[UNITS_SOLD]]*Table2[[#This Row],[UNIT_COGS]]))/Table2[[#This Row],[NET_REVENUE]],0)</f>
        <v>0.37057893624926236</v>
      </c>
      <c r="Q344" s="4">
        <f>IFERROR(Table2[[#This Row],[GROSS_REVENUE]]/Table2[[#This Row],[AD_SPEND]],0)</f>
        <v>11.692515612908851</v>
      </c>
      <c r="R344" s="2">
        <f>IFERROR((Table2[[#This Row],[NET_REVENUE]]-(Table2[[#This Row],[UNITS_SOLD]]*Table2[[#This Row],[UNIT_COGS]])-Table2[[#This Row],[AD_SPEND]]),0)</f>
        <v>2134.6299999999992</v>
      </c>
      <c r="S344" s="3">
        <f>IFERROR(Table2[[#This Row],[RETURNS_UNITS]]/Table2[[#This Row],[UNITS_SOLD]],0)</f>
        <v>4.1666666666666664E-2</v>
      </c>
      <c r="T344" s="2" t="str">
        <f>TRIM(CLEAN(Table2[[#This Row],[CHANNEL]]))</f>
        <v>Flipkart</v>
      </c>
      <c r="U344" s="1">
        <f t="shared" si="5"/>
        <v>45292</v>
      </c>
    </row>
    <row r="345" spans="1:21" x14ac:dyDescent="0.3">
      <c r="A345" s="1">
        <v>45292</v>
      </c>
      <c r="B345" s="2" t="s">
        <v>27</v>
      </c>
      <c r="C345" s="2" t="s">
        <v>28</v>
      </c>
      <c r="D345" s="2" t="s">
        <v>42</v>
      </c>
      <c r="E345" s="2" t="str">
        <f>TRIM(Table2[[#This Row],[SKU_CODE]])</f>
        <v>BEC-BW-002</v>
      </c>
      <c r="F345" s="2">
        <v>92</v>
      </c>
      <c r="G345" s="2">
        <v>16100</v>
      </c>
      <c r="H345" s="2">
        <v>3300.29</v>
      </c>
      <c r="I345" s="2">
        <v>918.57</v>
      </c>
      <c r="J345" s="2">
        <v>3</v>
      </c>
      <c r="K345" s="2" t="str">
        <f>_xlfn.XLOOKUP(E345,[1]SKU_Master!A:A,[1]SKU_Master!C:C,"NOT FOUND")</f>
        <v>Bake &amp; Wrap</v>
      </c>
      <c r="L345" s="2">
        <f>_xlfn.XLOOKUP(Table2[[#This Row],[SKU_CODE_CLEAN]],[1]SKU_Master!A:A,[1]SKU_Master!E:E,"Not Found")</f>
        <v>175</v>
      </c>
      <c r="M345" s="2">
        <f>_xlfn.XLOOKUP(E345,[1]SKU_Master!A:A,[1]SKU_Master!F:F,"NOT FOUND")</f>
        <v>92</v>
      </c>
      <c r="N345" s="2" t="str">
        <f>IF(ISNUMBER(_xlfn.XMATCH(E345,[1]SKU_Master!A:A)),"MATCH","NOT FOUND")</f>
        <v>MATCH</v>
      </c>
      <c r="O345" s="2">
        <f>Table2[[#This Row],[GROSS_REVENUE]]-Table2[[#This Row],[DISCOUNT]]</f>
        <v>12799.71</v>
      </c>
      <c r="P345" s="3">
        <f>IFERROR((Table2[[#This Row],[NET_REVENUE]]-(Table2[[#This Row],[UNITS_SOLD]]*Table2[[#This Row],[UNIT_COGS]]))/Table2[[#This Row],[NET_REVENUE]],0)</f>
        <v>0.33873501821525637</v>
      </c>
      <c r="Q345" s="4">
        <f>IFERROR(Table2[[#This Row],[GROSS_REVENUE]]/Table2[[#This Row],[AD_SPEND]],0)</f>
        <v>17.527243432726955</v>
      </c>
      <c r="R345" s="2">
        <f>IFERROR((Table2[[#This Row],[NET_REVENUE]]-(Table2[[#This Row],[UNITS_SOLD]]*Table2[[#This Row],[UNIT_COGS]])-Table2[[#This Row],[AD_SPEND]]),0)</f>
        <v>3417.139999999999</v>
      </c>
      <c r="S345" s="3">
        <f>IFERROR(Table2[[#This Row],[RETURNS_UNITS]]/Table2[[#This Row],[UNITS_SOLD]],0)</f>
        <v>3.2608695652173912E-2</v>
      </c>
      <c r="T345" s="2" t="str">
        <f>TRIM(CLEAN(Table2[[#This Row],[CHANNEL]]))</f>
        <v>Zepto</v>
      </c>
      <c r="U345" s="1">
        <f t="shared" si="5"/>
        <v>45292</v>
      </c>
    </row>
    <row r="346" spans="1:21" x14ac:dyDescent="0.3">
      <c r="A346" s="1">
        <v>45444</v>
      </c>
      <c r="B346" s="2" t="s">
        <v>21</v>
      </c>
      <c r="C346" s="2" t="s">
        <v>22</v>
      </c>
      <c r="D346" s="2" t="s">
        <v>32</v>
      </c>
      <c r="E346" s="2" t="str">
        <f>TRIM(Table2[[#This Row],[SKU_CODE]])</f>
        <v>BEC-BW-001</v>
      </c>
      <c r="F346" s="2">
        <v>72</v>
      </c>
      <c r="G346" s="2">
        <v>15840</v>
      </c>
      <c r="H346" s="2">
        <v>2245.9899999999998</v>
      </c>
      <c r="I346" s="2">
        <v>919.69</v>
      </c>
      <c r="J346" s="2">
        <v>3</v>
      </c>
      <c r="K346" s="2" t="str">
        <f>_xlfn.XLOOKUP(E346,[1]SKU_Master!A:A,[1]SKU_Master!C:C,"NOT FOUND")</f>
        <v>Bake &amp; Wrap</v>
      </c>
      <c r="L346" s="2">
        <f>_xlfn.XLOOKUP(Table2[[#This Row],[SKU_CODE_CLEAN]],[1]SKU_Master!A:A,[1]SKU_Master!E:E,"Not Found")</f>
        <v>220</v>
      </c>
      <c r="M346" s="2">
        <f>_xlfn.XLOOKUP(E346,[1]SKU_Master!A:A,[1]SKU_Master!F:F,"NOT FOUND")</f>
        <v>118</v>
      </c>
      <c r="N346" s="2" t="str">
        <f>IF(ISNUMBER(_xlfn.XMATCH(E346,[1]SKU_Master!A:A)),"MATCH","NOT FOUND")</f>
        <v>MATCH</v>
      </c>
      <c r="O346" s="2">
        <f>Table2[[#This Row],[GROSS_REVENUE]]-Table2[[#This Row],[DISCOUNT]]</f>
        <v>13594.01</v>
      </c>
      <c r="P346" s="3">
        <f>IFERROR((Table2[[#This Row],[NET_REVENUE]]-(Table2[[#This Row],[UNITS_SOLD]]*Table2[[#This Row],[UNIT_COGS]]))/Table2[[#This Row],[NET_REVENUE]],0)</f>
        <v>0.37501885021417525</v>
      </c>
      <c r="Q346" s="4">
        <f>IFERROR(Table2[[#This Row],[GROSS_REVENUE]]/Table2[[#This Row],[AD_SPEND]],0)</f>
        <v>17.223194772151484</v>
      </c>
      <c r="R346" s="2">
        <f>IFERROR((Table2[[#This Row],[NET_REVENUE]]-(Table2[[#This Row],[UNITS_SOLD]]*Table2[[#This Row],[UNIT_COGS]])-Table2[[#This Row],[AD_SPEND]]),0)</f>
        <v>4178.32</v>
      </c>
      <c r="S346" s="3">
        <f>IFERROR(Table2[[#This Row],[RETURNS_UNITS]]/Table2[[#This Row],[UNITS_SOLD]],0)</f>
        <v>4.1666666666666664E-2</v>
      </c>
      <c r="T346" s="2" t="str">
        <f>TRIM(CLEAN(Table2[[#This Row],[CHANNEL]]))</f>
        <v>Flipkart</v>
      </c>
      <c r="U346" s="1">
        <f t="shared" si="5"/>
        <v>45444</v>
      </c>
    </row>
    <row r="347" spans="1:21" x14ac:dyDescent="0.3">
      <c r="A347" s="1">
        <v>45627</v>
      </c>
      <c r="B347" s="2" t="s">
        <v>33</v>
      </c>
      <c r="C347" s="2" t="s">
        <v>22</v>
      </c>
      <c r="D347" s="2" t="s">
        <v>32</v>
      </c>
      <c r="E347" s="2" t="str">
        <f>TRIM(Table2[[#This Row],[SKU_CODE]])</f>
        <v>BEC-BW-001</v>
      </c>
      <c r="F347" s="2">
        <v>87</v>
      </c>
      <c r="G347" s="2">
        <v>19140</v>
      </c>
      <c r="H347" s="2">
        <v>2514.4499999999998</v>
      </c>
      <c r="I347" s="2">
        <v>920.04</v>
      </c>
      <c r="J347" s="2">
        <v>4</v>
      </c>
      <c r="K347" s="2" t="str">
        <f>_xlfn.XLOOKUP(E347,[1]SKU_Master!A:A,[1]SKU_Master!C:C,"NOT FOUND")</f>
        <v>Bake &amp; Wrap</v>
      </c>
      <c r="L347" s="2">
        <f>_xlfn.XLOOKUP(Table2[[#This Row],[SKU_CODE_CLEAN]],[1]SKU_Master!A:A,[1]SKU_Master!E:E,"Not Found")</f>
        <v>220</v>
      </c>
      <c r="M347" s="2">
        <f>_xlfn.XLOOKUP(E347,[1]SKU_Master!A:A,[1]SKU_Master!F:F,"NOT FOUND")</f>
        <v>118</v>
      </c>
      <c r="N347" s="2" t="str">
        <f>IF(ISNUMBER(_xlfn.XMATCH(E347,[1]SKU_Master!A:A)),"MATCH","NOT FOUND")</f>
        <v>MATCH</v>
      </c>
      <c r="O347" s="2">
        <f>Table2[[#This Row],[GROSS_REVENUE]]-Table2[[#This Row],[DISCOUNT]]</f>
        <v>16625.55</v>
      </c>
      <c r="P347" s="3">
        <f>IFERROR((Table2[[#This Row],[NET_REVENUE]]-(Table2[[#This Row],[UNITS_SOLD]]*Table2[[#This Row],[UNIT_COGS]]))/Table2[[#This Row],[NET_REVENUE]],0)</f>
        <v>0.3825166686214892</v>
      </c>
      <c r="Q347" s="4">
        <f>IFERROR(Table2[[#This Row],[GROSS_REVENUE]]/Table2[[#This Row],[AD_SPEND]],0)</f>
        <v>20.803443328550934</v>
      </c>
      <c r="R347" s="2">
        <f>IFERROR((Table2[[#This Row],[NET_REVENUE]]-(Table2[[#This Row],[UNITS_SOLD]]*Table2[[#This Row],[UNIT_COGS]])-Table2[[#This Row],[AD_SPEND]]),0)</f>
        <v>5439.5099999999993</v>
      </c>
      <c r="S347" s="3">
        <f>IFERROR(Table2[[#This Row],[RETURNS_UNITS]]/Table2[[#This Row],[UNITS_SOLD]],0)</f>
        <v>4.5977011494252873E-2</v>
      </c>
      <c r="T347" s="2" t="str">
        <f>TRIM(CLEAN(Table2[[#This Row],[CHANNEL]]))</f>
        <v>Swiggy Instamart</v>
      </c>
      <c r="U347" s="1">
        <f t="shared" si="5"/>
        <v>45627</v>
      </c>
    </row>
    <row r="348" spans="1:21" x14ac:dyDescent="0.3">
      <c r="A348" s="1">
        <v>45536</v>
      </c>
      <c r="B348" s="2" t="s">
        <v>37</v>
      </c>
      <c r="C348" s="2" t="s">
        <v>28</v>
      </c>
      <c r="D348" s="2" t="s">
        <v>43</v>
      </c>
      <c r="E348" s="2" t="str">
        <f>TRIM(Table2[[#This Row],[SKU_CODE]])</f>
        <v>BEC-GB-001</v>
      </c>
      <c r="F348" s="2">
        <v>134</v>
      </c>
      <c r="G348" s="2">
        <v>19966</v>
      </c>
      <c r="H348" s="2">
        <v>2294.3200000000002</v>
      </c>
      <c r="I348" s="2">
        <v>921.3</v>
      </c>
      <c r="J348" s="2">
        <v>6</v>
      </c>
      <c r="K348" s="2" t="str">
        <f>_xlfn.XLOOKUP(E348,[1]SKU_Master!A:A,[1]SKU_Master!C:C,"NOT FOUND")</f>
        <v>Garbage Bags</v>
      </c>
      <c r="L348" s="2">
        <f>_xlfn.XLOOKUP(Table2[[#This Row],[SKU_CODE_CLEAN]],[1]SKU_Master!A:A,[1]SKU_Master!E:E,"Not Found")</f>
        <v>149</v>
      </c>
      <c r="M348" s="2">
        <f>_xlfn.XLOOKUP(E348,[1]SKU_Master!A:A,[1]SKU_Master!F:F,"NOT FOUND")</f>
        <v>70</v>
      </c>
      <c r="N348" s="2" t="str">
        <f>IF(ISNUMBER(_xlfn.XMATCH(E348,[1]SKU_Master!A:A)),"MATCH","NOT FOUND")</f>
        <v>MATCH</v>
      </c>
      <c r="O348" s="2">
        <f>Table2[[#This Row],[GROSS_REVENUE]]-Table2[[#This Row],[DISCOUNT]]</f>
        <v>17671.68</v>
      </c>
      <c r="P348" s="3">
        <f>IFERROR((Table2[[#This Row],[NET_REVENUE]]-(Table2[[#This Row],[UNITS_SOLD]]*Table2[[#This Row],[UNIT_COGS]]))/Table2[[#This Row],[NET_REVENUE]],0)</f>
        <v>0.46920722874112708</v>
      </c>
      <c r="Q348" s="4">
        <f>IFERROR(Table2[[#This Row],[GROSS_REVENUE]]/Table2[[#This Row],[AD_SPEND]],0)</f>
        <v>21.671551069141433</v>
      </c>
      <c r="R348" s="2">
        <f>IFERROR((Table2[[#This Row],[NET_REVENUE]]-(Table2[[#This Row],[UNITS_SOLD]]*Table2[[#This Row],[UNIT_COGS]])-Table2[[#This Row],[AD_SPEND]]),0)</f>
        <v>7370.38</v>
      </c>
      <c r="S348" s="3">
        <f>IFERROR(Table2[[#This Row],[RETURNS_UNITS]]/Table2[[#This Row],[UNITS_SOLD]],0)</f>
        <v>4.4776119402985072E-2</v>
      </c>
      <c r="T348" s="2" t="str">
        <f>TRIM(CLEAN(Table2[[#This Row],[CHANNEL]]))</f>
        <v>Blinkit</v>
      </c>
      <c r="U348" s="1">
        <f t="shared" si="5"/>
        <v>45536</v>
      </c>
    </row>
    <row r="349" spans="1:21" x14ac:dyDescent="0.3">
      <c r="A349" s="1">
        <v>45505</v>
      </c>
      <c r="B349" s="2" t="s">
        <v>24</v>
      </c>
      <c r="C349" s="2" t="s">
        <v>28</v>
      </c>
      <c r="D349" s="2" t="s">
        <v>46</v>
      </c>
      <c r="E349" s="2" t="str">
        <f>TRIM(Table2[[#This Row],[SKU_CODE]])</f>
        <v>BEC-KT-001</v>
      </c>
      <c r="F349" s="2">
        <v>106</v>
      </c>
      <c r="G349" s="2">
        <v>16960</v>
      </c>
      <c r="H349" s="2">
        <v>584.47</v>
      </c>
      <c r="I349" s="2">
        <v>921.33</v>
      </c>
      <c r="J349" s="2">
        <v>17</v>
      </c>
      <c r="K349" s="2" t="str">
        <f>_xlfn.XLOOKUP(E349,[1]SKU_Master!A:A,[1]SKU_Master!C:C,"NOT FOUND")</f>
        <v>Kitchen Towel</v>
      </c>
      <c r="L349" s="2">
        <f>_xlfn.XLOOKUP(Table2[[#This Row],[SKU_CODE_CLEAN]],[1]SKU_Master!A:A,[1]SKU_Master!E:E,"Not Found")</f>
        <v>160</v>
      </c>
      <c r="M349" s="2">
        <f>_xlfn.XLOOKUP(E349,[1]SKU_Master!A:A,[1]SKU_Master!F:F,"NOT FOUND")</f>
        <v>78</v>
      </c>
      <c r="N349" s="2" t="str">
        <f>IF(ISNUMBER(_xlfn.XMATCH(E349,[1]SKU_Master!A:A)),"MATCH","NOT FOUND")</f>
        <v>MATCH</v>
      </c>
      <c r="O349" s="2">
        <f>Table2[[#This Row],[GROSS_REVENUE]]-Table2[[#This Row],[DISCOUNT]]</f>
        <v>16375.53</v>
      </c>
      <c r="P349" s="3">
        <f>IFERROR((Table2[[#This Row],[NET_REVENUE]]-(Table2[[#This Row],[UNITS_SOLD]]*Table2[[#This Row],[UNIT_COGS]]))/Table2[[#This Row],[NET_REVENUE]],0)</f>
        <v>0.4951003112571013</v>
      </c>
      <c r="Q349" s="4">
        <f>IFERROR(Table2[[#This Row],[GROSS_REVENUE]]/Table2[[#This Row],[AD_SPEND]],0)</f>
        <v>18.408170796565834</v>
      </c>
      <c r="R349" s="2">
        <f>IFERROR((Table2[[#This Row],[NET_REVENUE]]-(Table2[[#This Row],[UNITS_SOLD]]*Table2[[#This Row],[UNIT_COGS]])-Table2[[#This Row],[AD_SPEND]]),0)</f>
        <v>7186.2000000000007</v>
      </c>
      <c r="S349" s="3">
        <f>IFERROR(Table2[[#This Row],[RETURNS_UNITS]]/Table2[[#This Row],[UNITS_SOLD]],0)</f>
        <v>0.16037735849056603</v>
      </c>
      <c r="T349" s="2" t="str">
        <f>TRIM(CLEAN(Table2[[#This Row],[CHANNEL]]))</f>
        <v>D2C</v>
      </c>
      <c r="U349" s="1">
        <f t="shared" si="5"/>
        <v>45505</v>
      </c>
    </row>
    <row r="350" spans="1:21" x14ac:dyDescent="0.3">
      <c r="A350" s="1">
        <v>45323</v>
      </c>
      <c r="B350" s="2" t="s">
        <v>24</v>
      </c>
      <c r="C350" s="2" t="s">
        <v>25</v>
      </c>
      <c r="D350" s="2" t="s">
        <v>23</v>
      </c>
      <c r="E350" s="2" t="str">
        <f>TRIM(Table2[[#This Row],[SKU_CODE]])</f>
        <v>BEC-OTH-001</v>
      </c>
      <c r="F350" s="2">
        <v>91</v>
      </c>
      <c r="G350" s="2">
        <v>13559</v>
      </c>
      <c r="H350" s="2">
        <v>627.01</v>
      </c>
      <c r="I350" s="2">
        <v>921.65</v>
      </c>
      <c r="J350" s="2">
        <v>8</v>
      </c>
      <c r="K350" s="2" t="str">
        <f>_xlfn.XLOOKUP(E350,[1]SKU_Master!A:A,[1]SKU_Master!C:C,"NOT FOUND")</f>
        <v>Others</v>
      </c>
      <c r="L350" s="2">
        <f>_xlfn.XLOOKUP(Table2[[#This Row],[SKU_CODE_CLEAN]],[1]SKU_Master!A:A,[1]SKU_Master!E:E,"Not Found")</f>
        <v>149</v>
      </c>
      <c r="M350" s="2">
        <f>_xlfn.XLOOKUP(E350,[1]SKU_Master!A:A,[1]SKU_Master!F:F,"NOT FOUND")</f>
        <v>72</v>
      </c>
      <c r="N350" s="2" t="str">
        <f>IF(ISNUMBER(_xlfn.XMATCH(E350,[1]SKU_Master!A:A)),"MATCH","NOT FOUND")</f>
        <v>MATCH</v>
      </c>
      <c r="O350" s="2">
        <f>Table2[[#This Row],[GROSS_REVENUE]]-Table2[[#This Row],[DISCOUNT]]</f>
        <v>12931.99</v>
      </c>
      <c r="P350" s="3">
        <f>IFERROR((Table2[[#This Row],[NET_REVENUE]]-(Table2[[#This Row],[UNITS_SOLD]]*Table2[[#This Row],[UNIT_COGS]]))/Table2[[#This Row],[NET_REVENUE]],0)</f>
        <v>0.49334943809885407</v>
      </c>
      <c r="Q350" s="4">
        <f>IFERROR(Table2[[#This Row],[GROSS_REVENUE]]/Table2[[#This Row],[AD_SPEND]],0)</f>
        <v>14.711658438669778</v>
      </c>
      <c r="R350" s="2">
        <f>IFERROR((Table2[[#This Row],[NET_REVENUE]]-(Table2[[#This Row],[UNITS_SOLD]]*Table2[[#This Row],[UNIT_COGS]])-Table2[[#This Row],[AD_SPEND]]),0)</f>
        <v>5458.34</v>
      </c>
      <c r="S350" s="3">
        <f>IFERROR(Table2[[#This Row],[RETURNS_UNITS]]/Table2[[#This Row],[UNITS_SOLD]],0)</f>
        <v>8.7912087912087919E-2</v>
      </c>
      <c r="T350" s="2" t="str">
        <f>TRIM(CLEAN(Table2[[#This Row],[CHANNEL]]))</f>
        <v>D2C</v>
      </c>
      <c r="U350" s="1">
        <f t="shared" si="5"/>
        <v>45323</v>
      </c>
    </row>
    <row r="351" spans="1:21" x14ac:dyDescent="0.3">
      <c r="A351" s="1">
        <v>45444</v>
      </c>
      <c r="B351" s="2" t="s">
        <v>33</v>
      </c>
      <c r="C351" s="2" t="s">
        <v>22</v>
      </c>
      <c r="D351" s="2" t="s">
        <v>45</v>
      </c>
      <c r="E351" s="2" t="str">
        <f>TRIM(Table2[[#This Row],[SKU_CODE]])</f>
        <v>BEC-TIS-001</v>
      </c>
      <c r="F351" s="2">
        <v>132</v>
      </c>
      <c r="G351" s="2">
        <v>12540</v>
      </c>
      <c r="H351" s="2">
        <v>649.79999999999995</v>
      </c>
      <c r="I351" s="2">
        <v>923.27</v>
      </c>
      <c r="J351" s="2">
        <v>7</v>
      </c>
      <c r="K351" s="2" t="str">
        <f>_xlfn.XLOOKUP(E351,[1]SKU_Master!A:A,[1]SKU_Master!C:C,"NOT FOUND")</f>
        <v>Tissues</v>
      </c>
      <c r="L351" s="2">
        <f>_xlfn.XLOOKUP(Table2[[#This Row],[SKU_CODE_CLEAN]],[1]SKU_Master!A:A,[1]SKU_Master!E:E,"Not Found")</f>
        <v>95</v>
      </c>
      <c r="M351" s="2">
        <f>_xlfn.XLOOKUP(E351,[1]SKU_Master!A:A,[1]SKU_Master!F:F,"NOT FOUND")</f>
        <v>42</v>
      </c>
      <c r="N351" s="2" t="str">
        <f>IF(ISNUMBER(_xlfn.XMATCH(E351,[1]SKU_Master!A:A)),"MATCH","NOT FOUND")</f>
        <v>MATCH</v>
      </c>
      <c r="O351" s="2">
        <f>Table2[[#This Row],[GROSS_REVENUE]]-Table2[[#This Row],[DISCOUNT]]</f>
        <v>11890.2</v>
      </c>
      <c r="P351" s="3">
        <f>IFERROR((Table2[[#This Row],[NET_REVENUE]]-(Table2[[#This Row],[UNITS_SOLD]]*Table2[[#This Row],[UNIT_COGS]]))/Table2[[#This Row],[NET_REVENUE]],0)</f>
        <v>0.53373366301660197</v>
      </c>
      <c r="Q351" s="4">
        <f>IFERROR(Table2[[#This Row],[GROSS_REVENUE]]/Table2[[#This Row],[AD_SPEND]],0)</f>
        <v>13.582159065062225</v>
      </c>
      <c r="R351" s="2">
        <f>IFERROR((Table2[[#This Row],[NET_REVENUE]]-(Table2[[#This Row],[UNITS_SOLD]]*Table2[[#This Row],[UNIT_COGS]])-Table2[[#This Row],[AD_SPEND]]),0)</f>
        <v>5422.93</v>
      </c>
      <c r="S351" s="3">
        <f>IFERROR(Table2[[#This Row],[RETURNS_UNITS]]/Table2[[#This Row],[UNITS_SOLD]],0)</f>
        <v>5.3030303030303032E-2</v>
      </c>
      <c r="T351" s="2" t="str">
        <f>TRIM(CLEAN(Table2[[#This Row],[CHANNEL]]))</f>
        <v>Swiggy Instamart</v>
      </c>
      <c r="U351" s="1">
        <f t="shared" si="5"/>
        <v>45444</v>
      </c>
    </row>
    <row r="352" spans="1:21" x14ac:dyDescent="0.3">
      <c r="A352" s="1">
        <v>45444</v>
      </c>
      <c r="B352" s="2" t="s">
        <v>24</v>
      </c>
      <c r="C352" s="2" t="s">
        <v>22</v>
      </c>
      <c r="D352" s="2" t="s">
        <v>44</v>
      </c>
      <c r="E352" s="2" t="str">
        <f>TRIM(Table2[[#This Row],[SKU_CODE]])</f>
        <v>BEC-BW-002</v>
      </c>
      <c r="F352" s="2">
        <v>85</v>
      </c>
      <c r="G352" s="2">
        <v>14875</v>
      </c>
      <c r="H352" s="2">
        <v>306.68</v>
      </c>
      <c r="I352" s="2">
        <v>923.81</v>
      </c>
      <c r="J352" s="2">
        <v>12</v>
      </c>
      <c r="K352" s="2" t="str">
        <f>_xlfn.XLOOKUP(E352,[1]SKU_Master!A:A,[1]SKU_Master!C:C,"NOT FOUND")</f>
        <v>Bake &amp; Wrap</v>
      </c>
      <c r="L352" s="2">
        <f>_xlfn.XLOOKUP(Table2[[#This Row],[SKU_CODE_CLEAN]],[1]SKU_Master!A:A,[1]SKU_Master!E:E,"Not Found")</f>
        <v>175</v>
      </c>
      <c r="M352" s="2">
        <f>_xlfn.XLOOKUP(E352,[1]SKU_Master!A:A,[1]SKU_Master!F:F,"NOT FOUND")</f>
        <v>92</v>
      </c>
      <c r="N352" s="2" t="str">
        <f>IF(ISNUMBER(_xlfn.XMATCH(E352,[1]SKU_Master!A:A)),"MATCH","NOT FOUND")</f>
        <v>MATCH</v>
      </c>
      <c r="O352" s="2">
        <f>Table2[[#This Row],[GROSS_REVENUE]]-Table2[[#This Row],[DISCOUNT]]</f>
        <v>14568.32</v>
      </c>
      <c r="P352" s="3">
        <f>IFERROR((Table2[[#This Row],[NET_REVENUE]]-(Table2[[#This Row],[UNITS_SOLD]]*Table2[[#This Row],[UNIT_COGS]]))/Table2[[#This Row],[NET_REVENUE]],0)</f>
        <v>0.46321882001493653</v>
      </c>
      <c r="Q352" s="4">
        <f>IFERROR(Table2[[#This Row],[GROSS_REVENUE]]/Table2[[#This Row],[AD_SPEND]],0)</f>
        <v>16.101795823816587</v>
      </c>
      <c r="R352" s="2">
        <f>IFERROR((Table2[[#This Row],[NET_REVENUE]]-(Table2[[#This Row],[UNITS_SOLD]]*Table2[[#This Row],[UNIT_COGS]])-Table2[[#This Row],[AD_SPEND]]),0)</f>
        <v>5824.51</v>
      </c>
      <c r="S352" s="3">
        <f>IFERROR(Table2[[#This Row],[RETURNS_UNITS]]/Table2[[#This Row],[UNITS_SOLD]],0)</f>
        <v>0.14117647058823529</v>
      </c>
      <c r="T352" s="2" t="str">
        <f>TRIM(CLEAN(Table2[[#This Row],[CHANNEL]]))</f>
        <v>D2C</v>
      </c>
      <c r="U352" s="1">
        <f t="shared" si="5"/>
        <v>45444</v>
      </c>
    </row>
    <row r="353" spans="1:21" x14ac:dyDescent="0.3">
      <c r="A353" s="1">
        <v>45474</v>
      </c>
      <c r="B353" s="2" t="s">
        <v>33</v>
      </c>
      <c r="C353" s="2" t="s">
        <v>28</v>
      </c>
      <c r="D353" s="2" t="s">
        <v>32</v>
      </c>
      <c r="E353" s="2" t="str">
        <f>TRIM(Table2[[#This Row],[SKU_CODE]])</f>
        <v>BEC-BW-001</v>
      </c>
      <c r="F353" s="2">
        <v>59</v>
      </c>
      <c r="G353" s="2">
        <v>12980</v>
      </c>
      <c r="H353" s="2">
        <v>3118.99</v>
      </c>
      <c r="I353" s="2">
        <v>923.91</v>
      </c>
      <c r="J353" s="2">
        <v>2</v>
      </c>
      <c r="K353" s="2" t="str">
        <f>_xlfn.XLOOKUP(E353,[1]SKU_Master!A:A,[1]SKU_Master!C:C,"NOT FOUND")</f>
        <v>Bake &amp; Wrap</v>
      </c>
      <c r="L353" s="2">
        <f>_xlfn.XLOOKUP(Table2[[#This Row],[SKU_CODE_CLEAN]],[1]SKU_Master!A:A,[1]SKU_Master!E:E,"Not Found")</f>
        <v>220</v>
      </c>
      <c r="M353" s="2">
        <f>_xlfn.XLOOKUP(E353,[1]SKU_Master!A:A,[1]SKU_Master!F:F,"NOT FOUND")</f>
        <v>118</v>
      </c>
      <c r="N353" s="2" t="str">
        <f>IF(ISNUMBER(_xlfn.XMATCH(E353,[1]SKU_Master!A:A)),"MATCH","NOT FOUND")</f>
        <v>MATCH</v>
      </c>
      <c r="O353" s="2">
        <f>Table2[[#This Row],[GROSS_REVENUE]]-Table2[[#This Row],[DISCOUNT]]</f>
        <v>9861.01</v>
      </c>
      <c r="P353" s="3">
        <f>IFERROR((Table2[[#This Row],[NET_REVENUE]]-(Table2[[#This Row],[UNITS_SOLD]]*Table2[[#This Row],[UNIT_COGS]]))/Table2[[#This Row],[NET_REVENUE]],0)</f>
        <v>0.29398712707927488</v>
      </c>
      <c r="Q353" s="4">
        <f>IFERROR(Table2[[#This Row],[GROSS_REVENUE]]/Table2[[#This Row],[AD_SPEND]],0)</f>
        <v>14.048987455488088</v>
      </c>
      <c r="R353" s="2">
        <f>IFERROR((Table2[[#This Row],[NET_REVENUE]]-(Table2[[#This Row],[UNITS_SOLD]]*Table2[[#This Row],[UNIT_COGS]])-Table2[[#This Row],[AD_SPEND]]),0)</f>
        <v>1975.1000000000004</v>
      </c>
      <c r="S353" s="3">
        <f>IFERROR(Table2[[#This Row],[RETURNS_UNITS]]/Table2[[#This Row],[UNITS_SOLD]],0)</f>
        <v>3.3898305084745763E-2</v>
      </c>
      <c r="T353" s="2" t="str">
        <f>TRIM(CLEAN(Table2[[#This Row],[CHANNEL]]))</f>
        <v>Swiggy Instamart</v>
      </c>
      <c r="U353" s="1">
        <f t="shared" si="5"/>
        <v>45474</v>
      </c>
    </row>
    <row r="354" spans="1:21" x14ac:dyDescent="0.3">
      <c r="A354" s="1">
        <v>45597</v>
      </c>
      <c r="B354" s="2" t="s">
        <v>33</v>
      </c>
      <c r="C354" s="2" t="s">
        <v>28</v>
      </c>
      <c r="D354" s="2" t="s">
        <v>35</v>
      </c>
      <c r="E354" s="2" t="str">
        <f>TRIM(Table2[[#This Row],[SKU_CODE]])</f>
        <v>BEC-CMB-001</v>
      </c>
      <c r="F354" s="2">
        <v>15</v>
      </c>
      <c r="G354" s="2">
        <v>10485</v>
      </c>
      <c r="H354" s="2">
        <v>1407.63</v>
      </c>
      <c r="I354" s="2">
        <v>924.09</v>
      </c>
      <c r="J354" s="2">
        <v>0</v>
      </c>
      <c r="K354" s="2" t="str">
        <f>_xlfn.XLOOKUP(E354,[1]SKU_Master!A:A,[1]SKU_Master!C:C,"NOT FOUND")</f>
        <v>Others</v>
      </c>
      <c r="L354" s="2">
        <f>_xlfn.XLOOKUP(Table2[[#This Row],[SKU_CODE_CLEAN]],[1]SKU_Master!A:A,[1]SKU_Master!E:E,"Not Found")</f>
        <v>699</v>
      </c>
      <c r="M354" s="2">
        <f>_xlfn.XLOOKUP(E354,[1]SKU_Master!A:A,[1]SKU_Master!F:F,"NOT FOUND")</f>
        <v>330</v>
      </c>
      <c r="N354" s="2" t="str">
        <f>IF(ISNUMBER(_xlfn.XMATCH(E354,[1]SKU_Master!A:A)),"MATCH","NOT FOUND")</f>
        <v>MATCH</v>
      </c>
      <c r="O354" s="2">
        <f>Table2[[#This Row],[GROSS_REVENUE]]-Table2[[#This Row],[DISCOUNT]]</f>
        <v>9077.369999999999</v>
      </c>
      <c r="P354" s="3">
        <f>IFERROR((Table2[[#This Row],[NET_REVENUE]]-(Table2[[#This Row],[UNITS_SOLD]]*Table2[[#This Row],[UNIT_COGS]]))/Table2[[#This Row],[NET_REVENUE]],0)</f>
        <v>0.45468786663978655</v>
      </c>
      <c r="Q354" s="4">
        <f>IFERROR(Table2[[#This Row],[GROSS_REVENUE]]/Table2[[#This Row],[AD_SPEND]],0)</f>
        <v>11.346297438561178</v>
      </c>
      <c r="R354" s="2">
        <f>IFERROR((Table2[[#This Row],[NET_REVENUE]]-(Table2[[#This Row],[UNITS_SOLD]]*Table2[[#This Row],[UNIT_COGS]])-Table2[[#This Row],[AD_SPEND]]),0)</f>
        <v>3203.2799999999988</v>
      </c>
      <c r="S354" s="3">
        <f>IFERROR(Table2[[#This Row],[RETURNS_UNITS]]/Table2[[#This Row],[UNITS_SOLD]],0)</f>
        <v>0</v>
      </c>
      <c r="T354" s="2" t="str">
        <f>TRIM(CLEAN(Table2[[#This Row],[CHANNEL]]))</f>
        <v>Swiggy Instamart</v>
      </c>
      <c r="U354" s="1">
        <f t="shared" si="5"/>
        <v>45597</v>
      </c>
    </row>
    <row r="355" spans="1:21" x14ac:dyDescent="0.3">
      <c r="A355" s="1">
        <v>45444</v>
      </c>
      <c r="B355" s="2" t="s">
        <v>33</v>
      </c>
      <c r="C355" s="2" t="s">
        <v>28</v>
      </c>
      <c r="D355" s="2" t="s">
        <v>42</v>
      </c>
      <c r="E355" s="2" t="str">
        <f>TRIM(Table2[[#This Row],[SKU_CODE]])</f>
        <v>BEC-BW-002</v>
      </c>
      <c r="F355" s="2">
        <v>40</v>
      </c>
      <c r="G355" s="2">
        <v>7000</v>
      </c>
      <c r="H355" s="2">
        <v>552.44000000000005</v>
      </c>
      <c r="I355" s="2">
        <v>924.13</v>
      </c>
      <c r="J355" s="2">
        <v>1</v>
      </c>
      <c r="K355" s="2" t="str">
        <f>_xlfn.XLOOKUP(E355,[1]SKU_Master!A:A,[1]SKU_Master!C:C,"NOT FOUND")</f>
        <v>Bake &amp; Wrap</v>
      </c>
      <c r="L355" s="2">
        <f>_xlfn.XLOOKUP(Table2[[#This Row],[SKU_CODE_CLEAN]],[1]SKU_Master!A:A,[1]SKU_Master!E:E,"Not Found")</f>
        <v>175</v>
      </c>
      <c r="M355" s="2">
        <f>_xlfn.XLOOKUP(E355,[1]SKU_Master!A:A,[1]SKU_Master!F:F,"NOT FOUND")</f>
        <v>92</v>
      </c>
      <c r="N355" s="2" t="str">
        <f>IF(ISNUMBER(_xlfn.XMATCH(E355,[1]SKU_Master!A:A)),"MATCH","NOT FOUND")</f>
        <v>MATCH</v>
      </c>
      <c r="O355" s="2">
        <f>Table2[[#This Row],[GROSS_REVENUE]]-Table2[[#This Row],[DISCOUNT]]</f>
        <v>6447.5599999999995</v>
      </c>
      <c r="P355" s="3">
        <f>IFERROR((Table2[[#This Row],[NET_REVENUE]]-(Table2[[#This Row],[UNITS_SOLD]]*Table2[[#This Row],[UNIT_COGS]]))/Table2[[#This Row],[NET_REVENUE]],0)</f>
        <v>0.42924144947856241</v>
      </c>
      <c r="Q355" s="4">
        <f>IFERROR(Table2[[#This Row],[GROSS_REVENUE]]/Table2[[#This Row],[AD_SPEND]],0)</f>
        <v>7.5746918723556211</v>
      </c>
      <c r="R355" s="2">
        <f>IFERROR((Table2[[#This Row],[NET_REVENUE]]-(Table2[[#This Row],[UNITS_SOLD]]*Table2[[#This Row],[UNIT_COGS]])-Table2[[#This Row],[AD_SPEND]]),0)</f>
        <v>1843.4299999999994</v>
      </c>
      <c r="S355" s="3">
        <f>IFERROR(Table2[[#This Row],[RETURNS_UNITS]]/Table2[[#This Row],[UNITS_SOLD]],0)</f>
        <v>2.5000000000000001E-2</v>
      </c>
      <c r="T355" s="2" t="str">
        <f>TRIM(CLEAN(Table2[[#This Row],[CHANNEL]]))</f>
        <v>Swiggy Instamart</v>
      </c>
      <c r="U355" s="1">
        <f t="shared" si="5"/>
        <v>45444</v>
      </c>
    </row>
    <row r="356" spans="1:21" x14ac:dyDescent="0.3">
      <c r="A356" s="1">
        <v>45474</v>
      </c>
      <c r="B356" s="2" t="s">
        <v>33</v>
      </c>
      <c r="C356" s="2" t="s">
        <v>22</v>
      </c>
      <c r="D356" s="2" t="s">
        <v>46</v>
      </c>
      <c r="E356" s="2" t="str">
        <f>TRIM(Table2[[#This Row],[SKU_CODE]])</f>
        <v>BEC-KT-001</v>
      </c>
      <c r="F356" s="2">
        <v>102</v>
      </c>
      <c r="G356" s="2">
        <v>16320</v>
      </c>
      <c r="H356" s="2">
        <v>4815.91</v>
      </c>
      <c r="I356" s="2">
        <v>927.84</v>
      </c>
      <c r="J356" s="2">
        <v>4</v>
      </c>
      <c r="K356" s="2" t="str">
        <f>_xlfn.XLOOKUP(E356,[1]SKU_Master!A:A,[1]SKU_Master!C:C,"NOT FOUND")</f>
        <v>Kitchen Towel</v>
      </c>
      <c r="L356" s="2">
        <f>_xlfn.XLOOKUP(Table2[[#This Row],[SKU_CODE_CLEAN]],[1]SKU_Master!A:A,[1]SKU_Master!E:E,"Not Found")</f>
        <v>160</v>
      </c>
      <c r="M356" s="2">
        <f>_xlfn.XLOOKUP(E356,[1]SKU_Master!A:A,[1]SKU_Master!F:F,"NOT FOUND")</f>
        <v>78</v>
      </c>
      <c r="N356" s="2" t="str">
        <f>IF(ISNUMBER(_xlfn.XMATCH(E356,[1]SKU_Master!A:A)),"MATCH","NOT FOUND")</f>
        <v>MATCH</v>
      </c>
      <c r="O356" s="2">
        <f>Table2[[#This Row],[GROSS_REVENUE]]-Table2[[#This Row],[DISCOUNT]]</f>
        <v>11504.09</v>
      </c>
      <c r="P356" s="3">
        <f>IFERROR((Table2[[#This Row],[NET_REVENUE]]-(Table2[[#This Row],[UNITS_SOLD]]*Table2[[#This Row],[UNIT_COGS]]))/Table2[[#This Row],[NET_REVENUE]],0)</f>
        <v>0.30841987501836304</v>
      </c>
      <c r="Q356" s="4">
        <f>IFERROR(Table2[[#This Row],[GROSS_REVENUE]]/Table2[[#This Row],[AD_SPEND]],0)</f>
        <v>17.58923952405587</v>
      </c>
      <c r="R356" s="2">
        <f>IFERROR((Table2[[#This Row],[NET_REVENUE]]-(Table2[[#This Row],[UNITS_SOLD]]*Table2[[#This Row],[UNIT_COGS]])-Table2[[#This Row],[AD_SPEND]]),0)</f>
        <v>2620.25</v>
      </c>
      <c r="S356" s="3">
        <f>IFERROR(Table2[[#This Row],[RETURNS_UNITS]]/Table2[[#This Row],[UNITS_SOLD]],0)</f>
        <v>3.9215686274509803E-2</v>
      </c>
      <c r="T356" s="2" t="str">
        <f>TRIM(CLEAN(Table2[[#This Row],[CHANNEL]]))</f>
        <v>Swiggy Instamart</v>
      </c>
      <c r="U356" s="1">
        <f t="shared" si="5"/>
        <v>45474</v>
      </c>
    </row>
    <row r="357" spans="1:21" x14ac:dyDescent="0.3">
      <c r="A357" s="1">
        <v>45778</v>
      </c>
      <c r="B357" s="2" t="s">
        <v>37</v>
      </c>
      <c r="C357" s="2" t="s">
        <v>28</v>
      </c>
      <c r="D357" s="2" t="s">
        <v>42</v>
      </c>
      <c r="E357" s="2" t="str">
        <f>TRIM(Table2[[#This Row],[SKU_CODE]])</f>
        <v>BEC-BW-002</v>
      </c>
      <c r="F357" s="2">
        <v>87</v>
      </c>
      <c r="G357" s="2">
        <v>15225</v>
      </c>
      <c r="H357" s="2">
        <v>4212.5200000000004</v>
      </c>
      <c r="I357" s="2">
        <v>928.05</v>
      </c>
      <c r="J357" s="2">
        <v>3</v>
      </c>
      <c r="K357" s="2" t="str">
        <f>_xlfn.XLOOKUP(E357,[1]SKU_Master!A:A,[1]SKU_Master!C:C,"NOT FOUND")</f>
        <v>Bake &amp; Wrap</v>
      </c>
      <c r="L357" s="2">
        <f>_xlfn.XLOOKUP(Table2[[#This Row],[SKU_CODE_CLEAN]],[1]SKU_Master!A:A,[1]SKU_Master!E:E,"Not Found")</f>
        <v>175</v>
      </c>
      <c r="M357" s="2">
        <f>_xlfn.XLOOKUP(E357,[1]SKU_Master!A:A,[1]SKU_Master!F:F,"NOT FOUND")</f>
        <v>92</v>
      </c>
      <c r="N357" s="2" t="str">
        <f>IF(ISNUMBER(_xlfn.XMATCH(E357,[1]SKU_Master!A:A)),"MATCH","NOT FOUND")</f>
        <v>MATCH</v>
      </c>
      <c r="O357" s="2">
        <f>Table2[[#This Row],[GROSS_REVENUE]]-Table2[[#This Row],[DISCOUNT]]</f>
        <v>11012.48</v>
      </c>
      <c r="P357" s="3">
        <f>IFERROR((Table2[[#This Row],[NET_REVENUE]]-(Table2[[#This Row],[UNITS_SOLD]]*Table2[[#This Row],[UNIT_COGS]]))/Table2[[#This Row],[NET_REVENUE]],0)</f>
        <v>0.27318823734526643</v>
      </c>
      <c r="Q357" s="4">
        <f>IFERROR(Table2[[#This Row],[GROSS_REVENUE]]/Table2[[#This Row],[AD_SPEND]],0)</f>
        <v>16.405366090189109</v>
      </c>
      <c r="R357" s="2">
        <f>IFERROR((Table2[[#This Row],[NET_REVENUE]]-(Table2[[#This Row],[UNITS_SOLD]]*Table2[[#This Row],[UNIT_COGS]])-Table2[[#This Row],[AD_SPEND]]),0)</f>
        <v>2080.4299999999994</v>
      </c>
      <c r="S357" s="3">
        <f>IFERROR(Table2[[#This Row],[RETURNS_UNITS]]/Table2[[#This Row],[UNITS_SOLD]],0)</f>
        <v>3.4482758620689655E-2</v>
      </c>
      <c r="T357" s="2" t="str">
        <f>TRIM(CLEAN(Table2[[#This Row],[CHANNEL]]))</f>
        <v>Blinkit</v>
      </c>
      <c r="U357" s="1">
        <f t="shared" si="5"/>
        <v>45778</v>
      </c>
    </row>
    <row r="358" spans="1:21" x14ac:dyDescent="0.3">
      <c r="A358" s="1">
        <v>45536</v>
      </c>
      <c r="B358" s="2" t="s">
        <v>37</v>
      </c>
      <c r="C358" s="2" t="s">
        <v>28</v>
      </c>
      <c r="D358" s="2" t="s">
        <v>49</v>
      </c>
      <c r="E358" s="2" t="str">
        <f>TRIM(Table2[[#This Row],[SKU_CODE]])</f>
        <v>BEC-OTH-001</v>
      </c>
      <c r="F358" s="2">
        <v>89</v>
      </c>
      <c r="G358" s="2">
        <v>13261</v>
      </c>
      <c r="H358" s="2">
        <v>3259.32</v>
      </c>
      <c r="I358" s="2">
        <v>928.59</v>
      </c>
      <c r="J358" s="2">
        <v>3</v>
      </c>
      <c r="K358" s="2" t="str">
        <f>_xlfn.XLOOKUP(E358,[1]SKU_Master!A:A,[1]SKU_Master!C:C,"NOT FOUND")</f>
        <v>Others</v>
      </c>
      <c r="L358" s="2">
        <f>_xlfn.XLOOKUP(Table2[[#This Row],[SKU_CODE_CLEAN]],[1]SKU_Master!A:A,[1]SKU_Master!E:E,"Not Found")</f>
        <v>149</v>
      </c>
      <c r="M358" s="2">
        <f>_xlfn.XLOOKUP(E358,[1]SKU_Master!A:A,[1]SKU_Master!F:F,"NOT FOUND")</f>
        <v>72</v>
      </c>
      <c r="N358" s="2" t="str">
        <f>IF(ISNUMBER(_xlfn.XMATCH(E358,[1]SKU_Master!A:A)),"MATCH","NOT FOUND")</f>
        <v>MATCH</v>
      </c>
      <c r="O358" s="2">
        <f>Table2[[#This Row],[GROSS_REVENUE]]-Table2[[#This Row],[DISCOUNT]]</f>
        <v>10001.68</v>
      </c>
      <c r="P358" s="3">
        <f>IFERROR((Table2[[#This Row],[NET_REVENUE]]-(Table2[[#This Row],[UNITS_SOLD]]*Table2[[#This Row],[UNIT_COGS]]))/Table2[[#This Row],[NET_REVENUE]],0)</f>
        <v>0.35930763631709872</v>
      </c>
      <c r="Q358" s="4">
        <f>IFERROR(Table2[[#This Row],[GROSS_REVENUE]]/Table2[[#This Row],[AD_SPEND]],0)</f>
        <v>14.280791307250778</v>
      </c>
      <c r="R358" s="2">
        <f>IFERROR((Table2[[#This Row],[NET_REVENUE]]-(Table2[[#This Row],[UNITS_SOLD]]*Table2[[#This Row],[UNIT_COGS]])-Table2[[#This Row],[AD_SPEND]]),0)</f>
        <v>2665.09</v>
      </c>
      <c r="S358" s="3">
        <f>IFERROR(Table2[[#This Row],[RETURNS_UNITS]]/Table2[[#This Row],[UNITS_SOLD]],0)</f>
        <v>3.3707865168539325E-2</v>
      </c>
      <c r="T358" s="2" t="str">
        <f>TRIM(CLEAN(Table2[[#This Row],[CHANNEL]]))</f>
        <v>Blinkit</v>
      </c>
      <c r="U358" s="1">
        <f t="shared" si="5"/>
        <v>45536</v>
      </c>
    </row>
    <row r="359" spans="1:21" x14ac:dyDescent="0.3">
      <c r="A359" s="1">
        <v>45566</v>
      </c>
      <c r="B359" s="2" t="s">
        <v>34</v>
      </c>
      <c r="C359" s="2" t="s">
        <v>25</v>
      </c>
      <c r="D359" s="2" t="s">
        <v>23</v>
      </c>
      <c r="E359" s="2" t="str">
        <f>TRIM(Table2[[#This Row],[SKU_CODE]])</f>
        <v>BEC-OTH-001</v>
      </c>
      <c r="F359" s="2">
        <v>80</v>
      </c>
      <c r="G359" s="2">
        <v>11920</v>
      </c>
      <c r="H359" s="2">
        <v>1420.63</v>
      </c>
      <c r="I359" s="2">
        <v>932.52</v>
      </c>
      <c r="J359" s="2">
        <v>3</v>
      </c>
      <c r="K359" s="2" t="str">
        <f>_xlfn.XLOOKUP(E359,[1]SKU_Master!A:A,[1]SKU_Master!C:C,"NOT FOUND")</f>
        <v>Others</v>
      </c>
      <c r="L359" s="2">
        <f>_xlfn.XLOOKUP(Table2[[#This Row],[SKU_CODE_CLEAN]],[1]SKU_Master!A:A,[1]SKU_Master!E:E,"Not Found")</f>
        <v>149</v>
      </c>
      <c r="M359" s="2">
        <f>_xlfn.XLOOKUP(E359,[1]SKU_Master!A:A,[1]SKU_Master!F:F,"NOT FOUND")</f>
        <v>72</v>
      </c>
      <c r="N359" s="2" t="str">
        <f>IF(ISNUMBER(_xlfn.XMATCH(E359,[1]SKU_Master!A:A)),"MATCH","NOT FOUND")</f>
        <v>MATCH</v>
      </c>
      <c r="O359" s="2">
        <f>Table2[[#This Row],[GROSS_REVENUE]]-Table2[[#This Row],[DISCOUNT]]</f>
        <v>10499.369999999999</v>
      </c>
      <c r="P359" s="3">
        <f>IFERROR((Table2[[#This Row],[NET_REVENUE]]-(Table2[[#This Row],[UNITS_SOLD]]*Table2[[#This Row],[UNIT_COGS]]))/Table2[[#This Row],[NET_REVENUE]],0)</f>
        <v>0.45139565516788144</v>
      </c>
      <c r="Q359" s="4">
        <f>IFERROR(Table2[[#This Row],[GROSS_REVENUE]]/Table2[[#This Row],[AD_SPEND]],0)</f>
        <v>12.782567666109038</v>
      </c>
      <c r="R359" s="2">
        <f>IFERROR((Table2[[#This Row],[NET_REVENUE]]-(Table2[[#This Row],[UNITS_SOLD]]*Table2[[#This Row],[UNIT_COGS]])-Table2[[#This Row],[AD_SPEND]]),0)</f>
        <v>3806.849999999999</v>
      </c>
      <c r="S359" s="3">
        <f>IFERROR(Table2[[#This Row],[RETURNS_UNITS]]/Table2[[#This Row],[UNITS_SOLD]],0)</f>
        <v>3.7499999999999999E-2</v>
      </c>
      <c r="T359" s="2" t="str">
        <f>TRIM(CLEAN(Table2[[#This Row],[CHANNEL]]))</f>
        <v>Zepto</v>
      </c>
      <c r="U359" s="1">
        <f t="shared" si="5"/>
        <v>45566</v>
      </c>
    </row>
    <row r="360" spans="1:21" x14ac:dyDescent="0.3">
      <c r="A360" s="1">
        <v>45627</v>
      </c>
      <c r="B360" s="2" t="s">
        <v>33</v>
      </c>
      <c r="C360" s="2" t="s">
        <v>22</v>
      </c>
      <c r="D360" s="2" t="s">
        <v>23</v>
      </c>
      <c r="E360" s="2" t="str">
        <f>TRIM(Table2[[#This Row],[SKU_CODE]])</f>
        <v>BEC-OTH-001</v>
      </c>
      <c r="F360" s="2">
        <v>55</v>
      </c>
      <c r="G360" s="2">
        <v>8195</v>
      </c>
      <c r="H360" s="2">
        <v>413.53</v>
      </c>
      <c r="I360" s="2">
        <v>933.6</v>
      </c>
      <c r="J360" s="2">
        <v>1</v>
      </c>
      <c r="K360" s="2" t="str">
        <f>_xlfn.XLOOKUP(E360,[1]SKU_Master!A:A,[1]SKU_Master!C:C,"NOT FOUND")</f>
        <v>Others</v>
      </c>
      <c r="L360" s="2">
        <f>_xlfn.XLOOKUP(Table2[[#This Row],[SKU_CODE_CLEAN]],[1]SKU_Master!A:A,[1]SKU_Master!E:E,"Not Found")</f>
        <v>149</v>
      </c>
      <c r="M360" s="2">
        <f>_xlfn.XLOOKUP(E360,[1]SKU_Master!A:A,[1]SKU_Master!F:F,"NOT FOUND")</f>
        <v>72</v>
      </c>
      <c r="N360" s="2" t="str">
        <f>IF(ISNUMBER(_xlfn.XMATCH(E360,[1]SKU_Master!A:A)),"MATCH","NOT FOUND")</f>
        <v>MATCH</v>
      </c>
      <c r="O360" s="2">
        <f>Table2[[#This Row],[GROSS_REVENUE]]-Table2[[#This Row],[DISCOUNT]]</f>
        <v>7781.47</v>
      </c>
      <c r="P360" s="3">
        <f>IFERROR((Table2[[#This Row],[NET_REVENUE]]-(Table2[[#This Row],[UNITS_SOLD]]*Table2[[#This Row],[UNIT_COGS]]))/Table2[[#This Row],[NET_REVENUE]],0)</f>
        <v>0.49109872556213674</v>
      </c>
      <c r="Q360" s="4">
        <f>IFERROR(Table2[[#This Row],[GROSS_REVENUE]]/Table2[[#This Row],[AD_SPEND]],0)</f>
        <v>8.7778491859468719</v>
      </c>
      <c r="R360" s="2">
        <f>IFERROR((Table2[[#This Row],[NET_REVENUE]]-(Table2[[#This Row],[UNITS_SOLD]]*Table2[[#This Row],[UNIT_COGS]])-Table2[[#This Row],[AD_SPEND]]),0)</f>
        <v>2887.8700000000003</v>
      </c>
      <c r="S360" s="3">
        <f>IFERROR(Table2[[#This Row],[RETURNS_UNITS]]/Table2[[#This Row],[UNITS_SOLD]],0)</f>
        <v>1.8181818181818181E-2</v>
      </c>
      <c r="T360" s="2" t="str">
        <f>TRIM(CLEAN(Table2[[#This Row],[CHANNEL]]))</f>
        <v>Swiggy Instamart</v>
      </c>
      <c r="U360" s="1">
        <f t="shared" si="5"/>
        <v>45627</v>
      </c>
    </row>
    <row r="361" spans="1:21" x14ac:dyDescent="0.3">
      <c r="A361" s="1">
        <v>45323</v>
      </c>
      <c r="B361" s="2" t="s">
        <v>37</v>
      </c>
      <c r="C361" s="2" t="s">
        <v>28</v>
      </c>
      <c r="D361" s="2" t="s">
        <v>23</v>
      </c>
      <c r="E361" s="2" t="str">
        <f>TRIM(Table2[[#This Row],[SKU_CODE]])</f>
        <v>BEC-OTH-001</v>
      </c>
      <c r="F361" s="2">
        <v>80</v>
      </c>
      <c r="G361" s="2">
        <v>11920</v>
      </c>
      <c r="H361" s="2">
        <v>3483.47</v>
      </c>
      <c r="I361" s="2">
        <v>934.84</v>
      </c>
      <c r="J361" s="2">
        <v>2</v>
      </c>
      <c r="K361" s="2" t="str">
        <f>_xlfn.XLOOKUP(E361,[1]SKU_Master!A:A,[1]SKU_Master!C:C,"NOT FOUND")</f>
        <v>Others</v>
      </c>
      <c r="L361" s="2">
        <f>_xlfn.XLOOKUP(Table2[[#This Row],[SKU_CODE_CLEAN]],[1]SKU_Master!A:A,[1]SKU_Master!E:E,"Not Found")</f>
        <v>149</v>
      </c>
      <c r="M361" s="2">
        <f>_xlfn.XLOOKUP(E361,[1]SKU_Master!A:A,[1]SKU_Master!F:F,"NOT FOUND")</f>
        <v>72</v>
      </c>
      <c r="N361" s="2" t="str">
        <f>IF(ISNUMBER(_xlfn.XMATCH(E361,[1]SKU_Master!A:A)),"MATCH","NOT FOUND")</f>
        <v>MATCH</v>
      </c>
      <c r="O361" s="2">
        <f>Table2[[#This Row],[GROSS_REVENUE]]-Table2[[#This Row],[DISCOUNT]]</f>
        <v>8436.5300000000007</v>
      </c>
      <c r="P361" s="3">
        <f>IFERROR((Table2[[#This Row],[NET_REVENUE]]-(Table2[[#This Row],[UNITS_SOLD]]*Table2[[#This Row],[UNIT_COGS]]))/Table2[[#This Row],[NET_REVENUE]],0)</f>
        <v>0.31725484292712769</v>
      </c>
      <c r="Q361" s="4">
        <f>IFERROR(Table2[[#This Row],[GROSS_REVENUE]]/Table2[[#This Row],[AD_SPEND]],0)</f>
        <v>12.750845064396046</v>
      </c>
      <c r="R361" s="2">
        <f>IFERROR((Table2[[#This Row],[NET_REVENUE]]-(Table2[[#This Row],[UNITS_SOLD]]*Table2[[#This Row],[UNIT_COGS]])-Table2[[#This Row],[AD_SPEND]]),0)</f>
        <v>1741.6900000000005</v>
      </c>
      <c r="S361" s="3">
        <f>IFERROR(Table2[[#This Row],[RETURNS_UNITS]]/Table2[[#This Row],[UNITS_SOLD]],0)</f>
        <v>2.5000000000000001E-2</v>
      </c>
      <c r="T361" s="2" t="str">
        <f>TRIM(CLEAN(Table2[[#This Row],[CHANNEL]]))</f>
        <v>Blinkit</v>
      </c>
      <c r="U361" s="1">
        <f t="shared" si="5"/>
        <v>45323</v>
      </c>
    </row>
    <row r="362" spans="1:21" x14ac:dyDescent="0.3">
      <c r="A362" s="1">
        <v>45566</v>
      </c>
      <c r="B362" s="2" t="s">
        <v>24</v>
      </c>
      <c r="C362" s="2" t="s">
        <v>22</v>
      </c>
      <c r="D362" s="2" t="s">
        <v>45</v>
      </c>
      <c r="E362" s="2" t="str">
        <f>TRIM(Table2[[#This Row],[SKU_CODE]])</f>
        <v>BEC-TIS-001</v>
      </c>
      <c r="F362" s="2">
        <v>154</v>
      </c>
      <c r="G362" s="2">
        <v>14630</v>
      </c>
      <c r="H362" s="2">
        <v>1436.58</v>
      </c>
      <c r="I362" s="2">
        <v>938.05</v>
      </c>
      <c r="J362" s="2">
        <v>18</v>
      </c>
      <c r="K362" s="2" t="str">
        <f>_xlfn.XLOOKUP(E362,[1]SKU_Master!A:A,[1]SKU_Master!C:C,"NOT FOUND")</f>
        <v>Tissues</v>
      </c>
      <c r="L362" s="2">
        <f>_xlfn.XLOOKUP(Table2[[#This Row],[SKU_CODE_CLEAN]],[1]SKU_Master!A:A,[1]SKU_Master!E:E,"Not Found")</f>
        <v>95</v>
      </c>
      <c r="M362" s="2">
        <f>_xlfn.XLOOKUP(E362,[1]SKU_Master!A:A,[1]SKU_Master!F:F,"NOT FOUND")</f>
        <v>42</v>
      </c>
      <c r="N362" s="2" t="str">
        <f>IF(ISNUMBER(_xlfn.XMATCH(E362,[1]SKU_Master!A:A)),"MATCH","NOT FOUND")</f>
        <v>MATCH</v>
      </c>
      <c r="O362" s="2">
        <f>Table2[[#This Row],[GROSS_REVENUE]]-Table2[[#This Row],[DISCOUNT]]</f>
        <v>13193.42</v>
      </c>
      <c r="P362" s="3">
        <f>IFERROR((Table2[[#This Row],[NET_REVENUE]]-(Table2[[#This Row],[UNITS_SOLD]]*Table2[[#This Row],[UNIT_COGS]]))/Table2[[#This Row],[NET_REVENUE]],0)</f>
        <v>0.50975562060481661</v>
      </c>
      <c r="Q362" s="4">
        <f>IFERROR(Table2[[#This Row],[GROSS_REVENUE]]/Table2[[#This Row],[AD_SPEND]],0)</f>
        <v>15.596183572304248</v>
      </c>
      <c r="R362" s="2">
        <f>IFERROR((Table2[[#This Row],[NET_REVENUE]]-(Table2[[#This Row],[UNITS_SOLD]]*Table2[[#This Row],[UNIT_COGS]])-Table2[[#This Row],[AD_SPEND]]),0)</f>
        <v>5787.37</v>
      </c>
      <c r="S362" s="3">
        <f>IFERROR(Table2[[#This Row],[RETURNS_UNITS]]/Table2[[#This Row],[UNITS_SOLD]],0)</f>
        <v>0.11688311688311688</v>
      </c>
      <c r="T362" s="2" t="str">
        <f>TRIM(CLEAN(Table2[[#This Row],[CHANNEL]]))</f>
        <v>D2C</v>
      </c>
      <c r="U362" s="1">
        <f t="shared" si="5"/>
        <v>45566</v>
      </c>
    </row>
    <row r="363" spans="1:21" x14ac:dyDescent="0.3">
      <c r="A363" s="1">
        <v>45474</v>
      </c>
      <c r="B363" s="2" t="s">
        <v>21</v>
      </c>
      <c r="C363" s="2" t="s">
        <v>25</v>
      </c>
      <c r="D363" s="2" t="s">
        <v>23</v>
      </c>
      <c r="E363" s="2" t="str">
        <f>TRIM(Table2[[#This Row],[SKU_CODE]])</f>
        <v>BEC-OTH-001</v>
      </c>
      <c r="F363" s="2">
        <v>67</v>
      </c>
      <c r="G363" s="2">
        <v>9983</v>
      </c>
      <c r="H363" s="2">
        <v>593.5</v>
      </c>
      <c r="I363" s="2">
        <v>941.25</v>
      </c>
      <c r="J363" s="2">
        <v>1</v>
      </c>
      <c r="K363" s="2" t="str">
        <f>_xlfn.XLOOKUP(E363,[1]SKU_Master!A:A,[1]SKU_Master!C:C,"NOT FOUND")</f>
        <v>Others</v>
      </c>
      <c r="L363" s="2">
        <f>_xlfn.XLOOKUP(Table2[[#This Row],[SKU_CODE_CLEAN]],[1]SKU_Master!A:A,[1]SKU_Master!E:E,"Not Found")</f>
        <v>149</v>
      </c>
      <c r="M363" s="2">
        <f>_xlfn.XLOOKUP(E363,[1]SKU_Master!A:A,[1]SKU_Master!F:F,"NOT FOUND")</f>
        <v>72</v>
      </c>
      <c r="N363" s="2" t="str">
        <f>IF(ISNUMBER(_xlfn.XMATCH(E363,[1]SKU_Master!A:A)),"MATCH","NOT FOUND")</f>
        <v>MATCH</v>
      </c>
      <c r="O363" s="2">
        <f>Table2[[#This Row],[GROSS_REVENUE]]-Table2[[#This Row],[DISCOUNT]]</f>
        <v>9389.5</v>
      </c>
      <c r="P363" s="3">
        <f>IFERROR((Table2[[#This Row],[NET_REVENUE]]-(Table2[[#This Row],[UNITS_SOLD]]*Table2[[#This Row],[UNIT_COGS]]))/Table2[[#This Row],[NET_REVENUE]],0)</f>
        <v>0.48623462378188403</v>
      </c>
      <c r="Q363" s="4">
        <f>IFERROR(Table2[[#This Row],[GROSS_REVENUE]]/Table2[[#This Row],[AD_SPEND]],0)</f>
        <v>10.606108897742365</v>
      </c>
      <c r="R363" s="2">
        <f>IFERROR((Table2[[#This Row],[NET_REVENUE]]-(Table2[[#This Row],[UNITS_SOLD]]*Table2[[#This Row],[UNIT_COGS]])-Table2[[#This Row],[AD_SPEND]]),0)</f>
        <v>3624.25</v>
      </c>
      <c r="S363" s="3">
        <f>IFERROR(Table2[[#This Row],[RETURNS_UNITS]]/Table2[[#This Row],[UNITS_SOLD]],0)</f>
        <v>1.4925373134328358E-2</v>
      </c>
      <c r="T363" s="2" t="str">
        <f>TRIM(CLEAN(Table2[[#This Row],[CHANNEL]]))</f>
        <v>Flipkart</v>
      </c>
      <c r="U363" s="1">
        <f t="shared" si="5"/>
        <v>45474</v>
      </c>
    </row>
    <row r="364" spans="1:21" x14ac:dyDescent="0.3">
      <c r="A364" s="1">
        <v>45809</v>
      </c>
      <c r="B364" s="2" t="s">
        <v>24</v>
      </c>
      <c r="C364" s="2" t="s">
        <v>22</v>
      </c>
      <c r="D364" s="2" t="s">
        <v>45</v>
      </c>
      <c r="E364" s="2" t="str">
        <f>TRIM(Table2[[#This Row],[SKU_CODE]])</f>
        <v>BEC-TIS-001</v>
      </c>
      <c r="F364" s="2">
        <v>168</v>
      </c>
      <c r="G364" s="2">
        <v>15960</v>
      </c>
      <c r="H364" s="2">
        <v>1142.79</v>
      </c>
      <c r="I364" s="2">
        <v>942.23</v>
      </c>
      <c r="J364" s="2">
        <v>25</v>
      </c>
      <c r="K364" s="2" t="str">
        <f>_xlfn.XLOOKUP(E364,[1]SKU_Master!A:A,[1]SKU_Master!C:C,"NOT FOUND")</f>
        <v>Tissues</v>
      </c>
      <c r="L364" s="2">
        <f>_xlfn.XLOOKUP(Table2[[#This Row],[SKU_CODE_CLEAN]],[1]SKU_Master!A:A,[1]SKU_Master!E:E,"Not Found")</f>
        <v>95</v>
      </c>
      <c r="M364" s="2">
        <f>_xlfn.XLOOKUP(E364,[1]SKU_Master!A:A,[1]SKU_Master!F:F,"NOT FOUND")</f>
        <v>42</v>
      </c>
      <c r="N364" s="2" t="str">
        <f>IF(ISNUMBER(_xlfn.XMATCH(E364,[1]SKU_Master!A:A)),"MATCH","NOT FOUND")</f>
        <v>MATCH</v>
      </c>
      <c r="O364" s="2">
        <f>Table2[[#This Row],[GROSS_REVENUE]]-Table2[[#This Row],[DISCOUNT]]</f>
        <v>14817.21</v>
      </c>
      <c r="P364" s="3">
        <f>IFERROR((Table2[[#This Row],[NET_REVENUE]]-(Table2[[#This Row],[UNITS_SOLD]]*Table2[[#This Row],[UNIT_COGS]]))/Table2[[#This Row],[NET_REVENUE]],0)</f>
        <v>0.52379699012162206</v>
      </c>
      <c r="Q364" s="4">
        <f>IFERROR(Table2[[#This Row],[GROSS_REVENUE]]/Table2[[#This Row],[AD_SPEND]],0)</f>
        <v>16.938539422434012</v>
      </c>
      <c r="R364" s="2">
        <f>IFERROR((Table2[[#This Row],[NET_REVENUE]]-(Table2[[#This Row],[UNITS_SOLD]]*Table2[[#This Row],[UNIT_COGS]])-Table2[[#This Row],[AD_SPEND]]),0)</f>
        <v>6818.98</v>
      </c>
      <c r="S364" s="3">
        <f>IFERROR(Table2[[#This Row],[RETURNS_UNITS]]/Table2[[#This Row],[UNITS_SOLD]],0)</f>
        <v>0.14880952380952381</v>
      </c>
      <c r="T364" s="2" t="str">
        <f>TRIM(CLEAN(Table2[[#This Row],[CHANNEL]]))</f>
        <v>D2C</v>
      </c>
      <c r="U364" s="1">
        <f t="shared" si="5"/>
        <v>45809</v>
      </c>
    </row>
    <row r="365" spans="1:21" x14ac:dyDescent="0.3">
      <c r="A365" s="1">
        <v>45597</v>
      </c>
      <c r="B365" s="2" t="s">
        <v>33</v>
      </c>
      <c r="C365" s="2" t="s">
        <v>28</v>
      </c>
      <c r="D365" s="2" t="s">
        <v>51</v>
      </c>
      <c r="E365" s="2" t="str">
        <f>TRIM(Table2[[#This Row],[SKU_CODE]])</f>
        <v>BEC-BW-001</v>
      </c>
      <c r="F365" s="2">
        <v>60</v>
      </c>
      <c r="G365" s="2">
        <v>13200</v>
      </c>
      <c r="H365" s="2">
        <v>2331.79</v>
      </c>
      <c r="I365" s="2">
        <v>943.45</v>
      </c>
      <c r="J365" s="2">
        <v>2</v>
      </c>
      <c r="K365" s="2" t="str">
        <f>_xlfn.XLOOKUP(E365,[1]SKU_Master!A:A,[1]SKU_Master!C:C,"NOT FOUND")</f>
        <v>Bake &amp; Wrap</v>
      </c>
      <c r="L365" s="2">
        <f>_xlfn.XLOOKUP(Table2[[#This Row],[SKU_CODE_CLEAN]],[1]SKU_Master!A:A,[1]SKU_Master!E:E,"Not Found")</f>
        <v>220</v>
      </c>
      <c r="M365" s="2">
        <f>_xlfn.XLOOKUP(E365,[1]SKU_Master!A:A,[1]SKU_Master!F:F,"NOT FOUND")</f>
        <v>118</v>
      </c>
      <c r="N365" s="2" t="str">
        <f>IF(ISNUMBER(_xlfn.XMATCH(E365,[1]SKU_Master!A:A)),"MATCH","NOT FOUND")</f>
        <v>MATCH</v>
      </c>
      <c r="O365" s="2">
        <f>Table2[[#This Row],[GROSS_REVENUE]]-Table2[[#This Row],[DISCOUNT]]</f>
        <v>10868.21</v>
      </c>
      <c r="P365" s="3">
        <f>IFERROR((Table2[[#This Row],[NET_REVENUE]]-(Table2[[#This Row],[UNITS_SOLD]]*Table2[[#This Row],[UNIT_COGS]]))/Table2[[#This Row],[NET_REVENUE]],0)</f>
        <v>0.34855877830847942</v>
      </c>
      <c r="Q365" s="4">
        <f>IFERROR(Table2[[#This Row],[GROSS_REVENUE]]/Table2[[#This Row],[AD_SPEND]],0)</f>
        <v>13.991202501457416</v>
      </c>
      <c r="R365" s="2">
        <f>IFERROR((Table2[[#This Row],[NET_REVENUE]]-(Table2[[#This Row],[UNITS_SOLD]]*Table2[[#This Row],[UNIT_COGS]])-Table2[[#This Row],[AD_SPEND]]),0)</f>
        <v>2844.7599999999993</v>
      </c>
      <c r="S365" s="3">
        <f>IFERROR(Table2[[#This Row],[RETURNS_UNITS]]/Table2[[#This Row],[UNITS_SOLD]],0)</f>
        <v>3.3333333333333333E-2</v>
      </c>
      <c r="T365" s="2" t="str">
        <f>TRIM(CLEAN(Table2[[#This Row],[CHANNEL]]))</f>
        <v>Swiggy Instamart</v>
      </c>
      <c r="U365" s="1">
        <f t="shared" si="5"/>
        <v>45597</v>
      </c>
    </row>
    <row r="366" spans="1:21" x14ac:dyDescent="0.3">
      <c r="A366" s="1">
        <v>45474</v>
      </c>
      <c r="B366" s="2" t="s">
        <v>39</v>
      </c>
      <c r="C366" s="2" t="s">
        <v>28</v>
      </c>
      <c r="D366" s="2" t="s">
        <v>42</v>
      </c>
      <c r="E366" s="2" t="str">
        <f>TRIM(Table2[[#This Row],[SKU_CODE]])</f>
        <v>BEC-BW-002</v>
      </c>
      <c r="F366" s="2">
        <v>96</v>
      </c>
      <c r="G366" s="2">
        <v>16800</v>
      </c>
      <c r="H366" s="2">
        <v>1052.05</v>
      </c>
      <c r="I366" s="2">
        <v>944.08</v>
      </c>
      <c r="J366" s="2">
        <v>2</v>
      </c>
      <c r="K366" s="2" t="str">
        <f>_xlfn.XLOOKUP(E366,[1]SKU_Master!A:A,[1]SKU_Master!C:C,"NOT FOUND")</f>
        <v>Bake &amp; Wrap</v>
      </c>
      <c r="L366" s="2">
        <f>_xlfn.XLOOKUP(Table2[[#This Row],[SKU_CODE_CLEAN]],[1]SKU_Master!A:A,[1]SKU_Master!E:E,"Not Found")</f>
        <v>175</v>
      </c>
      <c r="M366" s="2">
        <f>_xlfn.XLOOKUP(E366,[1]SKU_Master!A:A,[1]SKU_Master!F:F,"NOT FOUND")</f>
        <v>92</v>
      </c>
      <c r="N366" s="2" t="str">
        <f>IF(ISNUMBER(_xlfn.XMATCH(E366,[1]SKU_Master!A:A)),"MATCH","NOT FOUND")</f>
        <v>MATCH</v>
      </c>
      <c r="O366" s="2">
        <f>Table2[[#This Row],[GROSS_REVENUE]]-Table2[[#This Row],[DISCOUNT]]</f>
        <v>15747.95</v>
      </c>
      <c r="P366" s="3">
        <f>IFERROR((Table2[[#This Row],[NET_REVENUE]]-(Table2[[#This Row],[UNITS_SOLD]]*Table2[[#This Row],[UNIT_COGS]]))/Table2[[#This Row],[NET_REVENUE]],0)</f>
        <v>0.4391650976793805</v>
      </c>
      <c r="Q366" s="4">
        <f>IFERROR(Table2[[#This Row],[GROSS_REVENUE]]/Table2[[#This Row],[AD_SPEND]],0)</f>
        <v>17.79510210999068</v>
      </c>
      <c r="R366" s="2">
        <f>IFERROR((Table2[[#This Row],[NET_REVENUE]]-(Table2[[#This Row],[UNITS_SOLD]]*Table2[[#This Row],[UNIT_COGS]])-Table2[[#This Row],[AD_SPEND]]),0)</f>
        <v>5971.8700000000008</v>
      </c>
      <c r="S366" s="3">
        <f>IFERROR(Table2[[#This Row],[RETURNS_UNITS]]/Table2[[#This Row],[UNITS_SOLD]],0)</f>
        <v>2.0833333333333332E-2</v>
      </c>
      <c r="T366" s="2" t="str">
        <f>TRIM(CLEAN(Table2[[#This Row],[CHANNEL]]))</f>
        <v>Amazon</v>
      </c>
      <c r="U366" s="1">
        <f t="shared" si="5"/>
        <v>45474</v>
      </c>
    </row>
    <row r="367" spans="1:21" x14ac:dyDescent="0.3">
      <c r="A367" s="1">
        <v>45383</v>
      </c>
      <c r="B367" s="2" t="s">
        <v>33</v>
      </c>
      <c r="C367" s="2" t="s">
        <v>25</v>
      </c>
      <c r="D367" s="2" t="s">
        <v>32</v>
      </c>
      <c r="E367" s="2" t="str">
        <f>TRIM(Table2[[#This Row],[SKU_CODE]])</f>
        <v>BEC-BW-001</v>
      </c>
      <c r="F367" s="2">
        <v>84</v>
      </c>
      <c r="G367" s="2">
        <v>18480</v>
      </c>
      <c r="H367" s="2">
        <v>1237.6400000000001</v>
      </c>
      <c r="I367" s="2">
        <v>945.8</v>
      </c>
      <c r="J367" s="2">
        <v>1</v>
      </c>
      <c r="K367" s="2" t="str">
        <f>_xlfn.XLOOKUP(E367,[1]SKU_Master!A:A,[1]SKU_Master!C:C,"NOT FOUND")</f>
        <v>Bake &amp; Wrap</v>
      </c>
      <c r="L367" s="2">
        <f>_xlfn.XLOOKUP(Table2[[#This Row],[SKU_CODE_CLEAN]],[1]SKU_Master!A:A,[1]SKU_Master!E:E,"Not Found")</f>
        <v>220</v>
      </c>
      <c r="M367" s="2">
        <f>_xlfn.XLOOKUP(E367,[1]SKU_Master!A:A,[1]SKU_Master!F:F,"NOT FOUND")</f>
        <v>118</v>
      </c>
      <c r="N367" s="2" t="str">
        <f>IF(ISNUMBER(_xlfn.XMATCH(E367,[1]SKU_Master!A:A)),"MATCH","NOT FOUND")</f>
        <v>MATCH</v>
      </c>
      <c r="O367" s="2">
        <f>Table2[[#This Row],[GROSS_REVENUE]]-Table2[[#This Row],[DISCOUNT]]</f>
        <v>17242.36</v>
      </c>
      <c r="P367" s="3">
        <f>IFERROR((Table2[[#This Row],[NET_REVENUE]]-(Table2[[#This Row],[UNITS_SOLD]]*Table2[[#This Row],[UNIT_COGS]]))/Table2[[#This Row],[NET_REVENUE]],0)</f>
        <v>0.42513669822460498</v>
      </c>
      <c r="Q367" s="4">
        <f>IFERROR(Table2[[#This Row],[GROSS_REVENUE]]/Table2[[#This Row],[AD_SPEND]],0)</f>
        <v>19.539014590822585</v>
      </c>
      <c r="R367" s="2">
        <f>IFERROR((Table2[[#This Row],[NET_REVENUE]]-(Table2[[#This Row],[UNITS_SOLD]]*Table2[[#This Row],[UNIT_COGS]])-Table2[[#This Row],[AD_SPEND]]),0)</f>
        <v>6384.56</v>
      </c>
      <c r="S367" s="3">
        <f>IFERROR(Table2[[#This Row],[RETURNS_UNITS]]/Table2[[#This Row],[UNITS_SOLD]],0)</f>
        <v>1.1904761904761904E-2</v>
      </c>
      <c r="T367" s="2" t="str">
        <f>TRIM(CLEAN(Table2[[#This Row],[CHANNEL]]))</f>
        <v>Swiggy Instamart</v>
      </c>
      <c r="U367" s="1">
        <f t="shared" si="5"/>
        <v>45383</v>
      </c>
    </row>
    <row r="368" spans="1:21" x14ac:dyDescent="0.3">
      <c r="A368" s="1">
        <v>45505</v>
      </c>
      <c r="B368" s="2" t="s">
        <v>39</v>
      </c>
      <c r="C368" s="2" t="s">
        <v>28</v>
      </c>
      <c r="D368" s="2" t="s">
        <v>32</v>
      </c>
      <c r="E368" s="2" t="str">
        <f>TRIM(Table2[[#This Row],[SKU_CODE]])</f>
        <v>BEC-BW-001</v>
      </c>
      <c r="F368" s="2">
        <v>102</v>
      </c>
      <c r="G368" s="2">
        <v>22440</v>
      </c>
      <c r="H368" s="2">
        <v>3635.14</v>
      </c>
      <c r="I368" s="2">
        <v>948.96</v>
      </c>
      <c r="J368" s="2">
        <v>2</v>
      </c>
      <c r="K368" s="2" t="str">
        <f>_xlfn.XLOOKUP(E368,[1]SKU_Master!A:A,[1]SKU_Master!C:C,"NOT FOUND")</f>
        <v>Bake &amp; Wrap</v>
      </c>
      <c r="L368" s="2">
        <f>_xlfn.XLOOKUP(Table2[[#This Row],[SKU_CODE_CLEAN]],[1]SKU_Master!A:A,[1]SKU_Master!E:E,"Not Found")</f>
        <v>220</v>
      </c>
      <c r="M368" s="2">
        <f>_xlfn.XLOOKUP(E368,[1]SKU_Master!A:A,[1]SKU_Master!F:F,"NOT FOUND")</f>
        <v>118</v>
      </c>
      <c r="N368" s="2" t="str">
        <f>IF(ISNUMBER(_xlfn.XMATCH(E368,[1]SKU_Master!A:A)),"MATCH","NOT FOUND")</f>
        <v>MATCH</v>
      </c>
      <c r="O368" s="2">
        <f>Table2[[#This Row],[GROSS_REVENUE]]-Table2[[#This Row],[DISCOUNT]]</f>
        <v>18804.86</v>
      </c>
      <c r="P368" s="3">
        <f>IFERROR((Table2[[#This Row],[NET_REVENUE]]-(Table2[[#This Row],[UNITS_SOLD]]*Table2[[#This Row],[UNIT_COGS]]))/Table2[[#This Row],[NET_REVENUE]],0)</f>
        <v>0.35995269308040584</v>
      </c>
      <c r="Q368" s="4">
        <f>IFERROR(Table2[[#This Row],[GROSS_REVENUE]]/Table2[[#This Row],[AD_SPEND]],0)</f>
        <v>23.646939807789579</v>
      </c>
      <c r="R368" s="2">
        <f>IFERROR((Table2[[#This Row],[NET_REVENUE]]-(Table2[[#This Row],[UNITS_SOLD]]*Table2[[#This Row],[UNIT_COGS]])-Table2[[#This Row],[AD_SPEND]]),0)</f>
        <v>5819.9000000000005</v>
      </c>
      <c r="S368" s="3">
        <f>IFERROR(Table2[[#This Row],[RETURNS_UNITS]]/Table2[[#This Row],[UNITS_SOLD]],0)</f>
        <v>1.9607843137254902E-2</v>
      </c>
      <c r="T368" s="2" t="str">
        <f>TRIM(CLEAN(Table2[[#This Row],[CHANNEL]]))</f>
        <v>Amazon</v>
      </c>
      <c r="U368" s="1">
        <f t="shared" si="5"/>
        <v>45505</v>
      </c>
    </row>
    <row r="369" spans="1:21" x14ac:dyDescent="0.3">
      <c r="A369" s="1">
        <v>45536</v>
      </c>
      <c r="B369" s="2" t="s">
        <v>24</v>
      </c>
      <c r="C369" s="2" t="s">
        <v>22</v>
      </c>
      <c r="D369" s="2" t="s">
        <v>45</v>
      </c>
      <c r="E369" s="2" t="str">
        <f>TRIM(Table2[[#This Row],[SKU_CODE]])</f>
        <v>BEC-TIS-001</v>
      </c>
      <c r="F369" s="2">
        <v>141</v>
      </c>
      <c r="G369" s="2">
        <v>13395</v>
      </c>
      <c r="H369" s="2">
        <v>997.31</v>
      </c>
      <c r="I369" s="2">
        <v>949.11</v>
      </c>
      <c r="J369" s="2">
        <v>21</v>
      </c>
      <c r="K369" s="2" t="str">
        <f>_xlfn.XLOOKUP(E369,[1]SKU_Master!A:A,[1]SKU_Master!C:C,"NOT FOUND")</f>
        <v>Tissues</v>
      </c>
      <c r="L369" s="2">
        <f>_xlfn.XLOOKUP(Table2[[#This Row],[SKU_CODE_CLEAN]],[1]SKU_Master!A:A,[1]SKU_Master!E:E,"Not Found")</f>
        <v>95</v>
      </c>
      <c r="M369" s="2">
        <f>_xlfn.XLOOKUP(E369,[1]SKU_Master!A:A,[1]SKU_Master!F:F,"NOT FOUND")</f>
        <v>42</v>
      </c>
      <c r="N369" s="2" t="str">
        <f>IF(ISNUMBER(_xlfn.XMATCH(E369,[1]SKU_Master!A:A)),"MATCH","NOT FOUND")</f>
        <v>MATCH</v>
      </c>
      <c r="O369" s="2">
        <f>Table2[[#This Row],[GROSS_REVENUE]]-Table2[[#This Row],[DISCOUNT]]</f>
        <v>12397.69</v>
      </c>
      <c r="P369" s="3">
        <f>IFERROR((Table2[[#This Row],[NET_REVENUE]]-(Table2[[#This Row],[UNITS_SOLD]]*Table2[[#This Row],[UNIT_COGS]]))/Table2[[#This Row],[NET_REVENUE]],0)</f>
        <v>0.52233036960917723</v>
      </c>
      <c r="Q369" s="4">
        <f>IFERROR(Table2[[#This Row],[GROSS_REVENUE]]/Table2[[#This Row],[AD_SPEND]],0)</f>
        <v>14.113221860479818</v>
      </c>
      <c r="R369" s="2">
        <f>IFERROR((Table2[[#This Row],[NET_REVENUE]]-(Table2[[#This Row],[UNITS_SOLD]]*Table2[[#This Row],[UNIT_COGS]])-Table2[[#This Row],[AD_SPEND]]),0)</f>
        <v>5526.5800000000008</v>
      </c>
      <c r="S369" s="3">
        <f>IFERROR(Table2[[#This Row],[RETURNS_UNITS]]/Table2[[#This Row],[UNITS_SOLD]],0)</f>
        <v>0.14893617021276595</v>
      </c>
      <c r="T369" s="2" t="str">
        <f>TRIM(CLEAN(Table2[[#This Row],[CHANNEL]]))</f>
        <v>D2C</v>
      </c>
      <c r="U369" s="1">
        <f t="shared" si="5"/>
        <v>45536</v>
      </c>
    </row>
    <row r="370" spans="1:21" x14ac:dyDescent="0.3">
      <c r="A370" s="1">
        <v>45597</v>
      </c>
      <c r="B370" s="2" t="s">
        <v>33</v>
      </c>
      <c r="C370" s="2" t="s">
        <v>25</v>
      </c>
      <c r="D370" s="2" t="s">
        <v>45</v>
      </c>
      <c r="E370" s="2" t="str">
        <f>TRIM(Table2[[#This Row],[SKU_CODE]])</f>
        <v>BEC-TIS-001</v>
      </c>
      <c r="F370" s="2">
        <v>189</v>
      </c>
      <c r="G370" s="2">
        <v>17955</v>
      </c>
      <c r="H370" s="2">
        <v>1948.63</v>
      </c>
      <c r="I370" s="2">
        <v>954.01</v>
      </c>
      <c r="J370" s="2">
        <v>9</v>
      </c>
      <c r="K370" s="2" t="str">
        <f>_xlfn.XLOOKUP(E370,[1]SKU_Master!A:A,[1]SKU_Master!C:C,"NOT FOUND")</f>
        <v>Tissues</v>
      </c>
      <c r="L370" s="2">
        <f>_xlfn.XLOOKUP(Table2[[#This Row],[SKU_CODE_CLEAN]],[1]SKU_Master!A:A,[1]SKU_Master!E:E,"Not Found")</f>
        <v>95</v>
      </c>
      <c r="M370" s="2">
        <f>_xlfn.XLOOKUP(E370,[1]SKU_Master!A:A,[1]SKU_Master!F:F,"NOT FOUND")</f>
        <v>42</v>
      </c>
      <c r="N370" s="2" t="str">
        <f>IF(ISNUMBER(_xlfn.XMATCH(E370,[1]SKU_Master!A:A)),"MATCH","NOT FOUND")</f>
        <v>MATCH</v>
      </c>
      <c r="O370" s="2">
        <f>Table2[[#This Row],[GROSS_REVENUE]]-Table2[[#This Row],[DISCOUNT]]</f>
        <v>16006.369999999999</v>
      </c>
      <c r="P370" s="3">
        <f>IFERROR((Table2[[#This Row],[NET_REVENUE]]-(Table2[[#This Row],[UNITS_SOLD]]*Table2[[#This Row],[UNIT_COGS]]))/Table2[[#This Row],[NET_REVENUE]],0)</f>
        <v>0.50407244115936345</v>
      </c>
      <c r="Q370" s="4">
        <f>IFERROR(Table2[[#This Row],[GROSS_REVENUE]]/Table2[[#This Row],[AD_SPEND]],0)</f>
        <v>18.82055743650486</v>
      </c>
      <c r="R370" s="2">
        <f>IFERROR((Table2[[#This Row],[NET_REVENUE]]-(Table2[[#This Row],[UNITS_SOLD]]*Table2[[#This Row],[UNIT_COGS]])-Table2[[#This Row],[AD_SPEND]]),0)</f>
        <v>7114.3599999999988</v>
      </c>
      <c r="S370" s="3">
        <f>IFERROR(Table2[[#This Row],[RETURNS_UNITS]]/Table2[[#This Row],[UNITS_SOLD]],0)</f>
        <v>4.7619047619047616E-2</v>
      </c>
      <c r="T370" s="2" t="str">
        <f>TRIM(CLEAN(Table2[[#This Row],[CHANNEL]]))</f>
        <v>Swiggy Instamart</v>
      </c>
      <c r="U370" s="1">
        <f t="shared" si="5"/>
        <v>45597</v>
      </c>
    </row>
    <row r="371" spans="1:21" x14ac:dyDescent="0.3">
      <c r="A371" s="1">
        <v>45778</v>
      </c>
      <c r="B371" s="2" t="s">
        <v>24</v>
      </c>
      <c r="C371" s="2" t="s">
        <v>28</v>
      </c>
      <c r="D371" s="2" t="s">
        <v>42</v>
      </c>
      <c r="E371" s="2" t="str">
        <f>TRIM(Table2[[#This Row],[SKU_CODE]])</f>
        <v>BEC-BW-002</v>
      </c>
      <c r="F371" s="2">
        <v>52</v>
      </c>
      <c r="G371" s="2">
        <v>9100</v>
      </c>
      <c r="H371" s="2">
        <v>203.7</v>
      </c>
      <c r="I371" s="2">
        <v>955.46</v>
      </c>
      <c r="J371" s="2">
        <v>5</v>
      </c>
      <c r="K371" s="2" t="str">
        <f>_xlfn.XLOOKUP(E371,[1]SKU_Master!A:A,[1]SKU_Master!C:C,"NOT FOUND")</f>
        <v>Bake &amp; Wrap</v>
      </c>
      <c r="L371" s="2">
        <f>_xlfn.XLOOKUP(Table2[[#This Row],[SKU_CODE_CLEAN]],[1]SKU_Master!A:A,[1]SKU_Master!E:E,"Not Found")</f>
        <v>175</v>
      </c>
      <c r="M371" s="2">
        <f>_xlfn.XLOOKUP(E371,[1]SKU_Master!A:A,[1]SKU_Master!F:F,"NOT FOUND")</f>
        <v>92</v>
      </c>
      <c r="N371" s="2" t="str">
        <f>IF(ISNUMBER(_xlfn.XMATCH(E371,[1]SKU_Master!A:A)),"MATCH","NOT FOUND")</f>
        <v>MATCH</v>
      </c>
      <c r="O371" s="2">
        <f>Table2[[#This Row],[GROSS_REVENUE]]-Table2[[#This Row],[DISCOUNT]]</f>
        <v>8896.2999999999993</v>
      </c>
      <c r="P371" s="3">
        <f>IFERROR((Table2[[#This Row],[NET_REVENUE]]-(Table2[[#This Row],[UNITS_SOLD]]*Table2[[#This Row],[UNIT_COGS]]))/Table2[[#This Row],[NET_REVENUE]],0)</f>
        <v>0.46224835043782242</v>
      </c>
      <c r="Q371" s="4">
        <f>IFERROR(Table2[[#This Row],[GROSS_REVENUE]]/Table2[[#This Row],[AD_SPEND]],0)</f>
        <v>9.5242082347769657</v>
      </c>
      <c r="R371" s="2">
        <f>IFERROR((Table2[[#This Row],[NET_REVENUE]]-(Table2[[#This Row],[UNITS_SOLD]]*Table2[[#This Row],[UNIT_COGS]])-Table2[[#This Row],[AD_SPEND]]),0)</f>
        <v>3156.8399999999992</v>
      </c>
      <c r="S371" s="3">
        <f>IFERROR(Table2[[#This Row],[RETURNS_UNITS]]/Table2[[#This Row],[UNITS_SOLD]],0)</f>
        <v>9.6153846153846159E-2</v>
      </c>
      <c r="T371" s="2" t="str">
        <f>TRIM(CLEAN(Table2[[#This Row],[CHANNEL]]))</f>
        <v>D2C</v>
      </c>
      <c r="U371" s="1">
        <f t="shared" si="5"/>
        <v>45778</v>
      </c>
    </row>
    <row r="372" spans="1:21" x14ac:dyDescent="0.3">
      <c r="A372" s="1">
        <v>45809</v>
      </c>
      <c r="B372" s="2" t="s">
        <v>24</v>
      </c>
      <c r="C372" s="2" t="s">
        <v>28</v>
      </c>
      <c r="D372" s="2" t="s">
        <v>43</v>
      </c>
      <c r="E372" s="2" t="str">
        <f>TRIM(Table2[[#This Row],[SKU_CODE]])</f>
        <v>BEC-GB-001</v>
      </c>
      <c r="F372" s="2">
        <v>98</v>
      </c>
      <c r="G372" s="2">
        <v>14602</v>
      </c>
      <c r="H372" s="2">
        <v>1410.69</v>
      </c>
      <c r="I372" s="2">
        <v>955.84</v>
      </c>
      <c r="J372" s="2">
        <v>13</v>
      </c>
      <c r="K372" s="2" t="str">
        <f>_xlfn.XLOOKUP(E372,[1]SKU_Master!A:A,[1]SKU_Master!C:C,"NOT FOUND")</f>
        <v>Garbage Bags</v>
      </c>
      <c r="L372" s="2">
        <f>_xlfn.XLOOKUP(Table2[[#This Row],[SKU_CODE_CLEAN]],[1]SKU_Master!A:A,[1]SKU_Master!E:E,"Not Found")</f>
        <v>149</v>
      </c>
      <c r="M372" s="2">
        <f>_xlfn.XLOOKUP(E372,[1]SKU_Master!A:A,[1]SKU_Master!F:F,"NOT FOUND")</f>
        <v>70</v>
      </c>
      <c r="N372" s="2" t="str">
        <f>IF(ISNUMBER(_xlfn.XMATCH(E372,[1]SKU_Master!A:A)),"MATCH","NOT FOUND")</f>
        <v>MATCH</v>
      </c>
      <c r="O372" s="2">
        <f>Table2[[#This Row],[GROSS_REVENUE]]-Table2[[#This Row],[DISCOUNT]]</f>
        <v>13191.31</v>
      </c>
      <c r="P372" s="3">
        <f>IFERROR((Table2[[#This Row],[NET_REVENUE]]-(Table2[[#This Row],[UNITS_SOLD]]*Table2[[#This Row],[UNIT_COGS]]))/Table2[[#This Row],[NET_REVENUE]],0)</f>
        <v>0.47996067107815671</v>
      </c>
      <c r="Q372" s="4">
        <f>IFERROR(Table2[[#This Row],[GROSS_REVENUE]]/Table2[[#This Row],[AD_SPEND]],0)</f>
        <v>15.276615333110144</v>
      </c>
      <c r="R372" s="2">
        <f>IFERROR((Table2[[#This Row],[NET_REVENUE]]-(Table2[[#This Row],[UNITS_SOLD]]*Table2[[#This Row],[UNIT_COGS]])-Table2[[#This Row],[AD_SPEND]]),0)</f>
        <v>5375.4699999999993</v>
      </c>
      <c r="S372" s="3">
        <f>IFERROR(Table2[[#This Row],[RETURNS_UNITS]]/Table2[[#This Row],[UNITS_SOLD]],0)</f>
        <v>0.1326530612244898</v>
      </c>
      <c r="T372" s="2" t="str">
        <f>TRIM(CLEAN(Table2[[#This Row],[CHANNEL]]))</f>
        <v>D2C</v>
      </c>
      <c r="U372" s="1">
        <f t="shared" si="5"/>
        <v>45809</v>
      </c>
    </row>
    <row r="373" spans="1:21" x14ac:dyDescent="0.3">
      <c r="A373" s="1">
        <v>45505</v>
      </c>
      <c r="B373" s="2" t="s">
        <v>24</v>
      </c>
      <c r="C373" s="2" t="s">
        <v>25</v>
      </c>
      <c r="D373" s="2" t="s">
        <v>23</v>
      </c>
      <c r="E373" s="2" t="str">
        <f>TRIM(Table2[[#This Row],[SKU_CODE]])</f>
        <v>BEC-OTH-001</v>
      </c>
      <c r="F373" s="2">
        <v>78</v>
      </c>
      <c r="G373" s="2">
        <v>11622</v>
      </c>
      <c r="H373" s="2">
        <v>1677.38</v>
      </c>
      <c r="I373" s="2">
        <v>956.23</v>
      </c>
      <c r="J373" s="2">
        <v>10</v>
      </c>
      <c r="K373" s="2" t="str">
        <f>_xlfn.XLOOKUP(E373,[1]SKU_Master!A:A,[1]SKU_Master!C:C,"NOT FOUND")</f>
        <v>Others</v>
      </c>
      <c r="L373" s="2">
        <f>_xlfn.XLOOKUP(Table2[[#This Row],[SKU_CODE_CLEAN]],[1]SKU_Master!A:A,[1]SKU_Master!E:E,"Not Found")</f>
        <v>149</v>
      </c>
      <c r="M373" s="2">
        <f>_xlfn.XLOOKUP(E373,[1]SKU_Master!A:A,[1]SKU_Master!F:F,"NOT FOUND")</f>
        <v>72</v>
      </c>
      <c r="N373" s="2" t="str">
        <f>IF(ISNUMBER(_xlfn.XMATCH(E373,[1]SKU_Master!A:A)),"MATCH","NOT FOUND")</f>
        <v>MATCH</v>
      </c>
      <c r="O373" s="2">
        <f>Table2[[#This Row],[GROSS_REVENUE]]-Table2[[#This Row],[DISCOUNT]]</f>
        <v>9944.619999999999</v>
      </c>
      <c r="P373" s="3">
        <f>IFERROR((Table2[[#This Row],[NET_REVENUE]]-(Table2[[#This Row],[UNITS_SOLD]]*Table2[[#This Row],[UNIT_COGS]]))/Table2[[#This Row],[NET_REVENUE]],0)</f>
        <v>0.43527253932276944</v>
      </c>
      <c r="Q373" s="4">
        <f>IFERROR(Table2[[#This Row],[GROSS_REVENUE]]/Table2[[#This Row],[AD_SPEND]],0)</f>
        <v>12.153979691078506</v>
      </c>
      <c r="R373" s="2">
        <f>IFERROR((Table2[[#This Row],[NET_REVENUE]]-(Table2[[#This Row],[UNITS_SOLD]]*Table2[[#This Row],[UNIT_COGS]])-Table2[[#This Row],[AD_SPEND]]),0)</f>
        <v>3372.389999999999</v>
      </c>
      <c r="S373" s="3">
        <f>IFERROR(Table2[[#This Row],[RETURNS_UNITS]]/Table2[[#This Row],[UNITS_SOLD]],0)</f>
        <v>0.12820512820512819</v>
      </c>
      <c r="T373" s="2" t="str">
        <f>TRIM(CLEAN(Table2[[#This Row],[CHANNEL]]))</f>
        <v>D2C</v>
      </c>
      <c r="U373" s="1">
        <f t="shared" si="5"/>
        <v>45505</v>
      </c>
    </row>
    <row r="374" spans="1:21" x14ac:dyDescent="0.3">
      <c r="A374" s="1">
        <v>45444</v>
      </c>
      <c r="B374" s="2" t="s">
        <v>37</v>
      </c>
      <c r="C374" s="2" t="s">
        <v>25</v>
      </c>
      <c r="D374" s="2" t="s">
        <v>42</v>
      </c>
      <c r="E374" s="2" t="str">
        <f>TRIM(Table2[[#This Row],[SKU_CODE]])</f>
        <v>BEC-BW-002</v>
      </c>
      <c r="F374" s="2">
        <v>139</v>
      </c>
      <c r="G374" s="2">
        <v>24325</v>
      </c>
      <c r="H374" s="2">
        <v>5789.31</v>
      </c>
      <c r="I374" s="2">
        <v>956.38</v>
      </c>
      <c r="J374" s="2">
        <v>6</v>
      </c>
      <c r="K374" s="2" t="str">
        <f>_xlfn.XLOOKUP(E374,[1]SKU_Master!A:A,[1]SKU_Master!C:C,"NOT FOUND")</f>
        <v>Bake &amp; Wrap</v>
      </c>
      <c r="L374" s="2">
        <f>_xlfn.XLOOKUP(Table2[[#This Row],[SKU_CODE_CLEAN]],[1]SKU_Master!A:A,[1]SKU_Master!E:E,"Not Found")</f>
        <v>175</v>
      </c>
      <c r="M374" s="2">
        <f>_xlfn.XLOOKUP(E374,[1]SKU_Master!A:A,[1]SKU_Master!F:F,"NOT FOUND")</f>
        <v>92</v>
      </c>
      <c r="N374" s="2" t="str">
        <f>IF(ISNUMBER(_xlfn.XMATCH(E374,[1]SKU_Master!A:A)),"MATCH","NOT FOUND")</f>
        <v>MATCH</v>
      </c>
      <c r="O374" s="2">
        <f>Table2[[#This Row],[GROSS_REVENUE]]-Table2[[#This Row],[DISCOUNT]]</f>
        <v>18535.689999999999</v>
      </c>
      <c r="P374" s="3">
        <f>IFERROR((Table2[[#This Row],[NET_REVENUE]]-(Table2[[#This Row],[UNITS_SOLD]]*Table2[[#This Row],[UNIT_COGS]]))/Table2[[#This Row],[NET_REVENUE]],0)</f>
        <v>0.31008772805328527</v>
      </c>
      <c r="Q374" s="4">
        <f>IFERROR(Table2[[#This Row],[GROSS_REVENUE]]/Table2[[#This Row],[AD_SPEND]],0)</f>
        <v>25.434450741337127</v>
      </c>
      <c r="R374" s="2">
        <f>IFERROR((Table2[[#This Row],[NET_REVENUE]]-(Table2[[#This Row],[UNITS_SOLD]]*Table2[[#This Row],[UNIT_COGS]])-Table2[[#This Row],[AD_SPEND]]),0)</f>
        <v>4791.3099999999986</v>
      </c>
      <c r="S374" s="3">
        <f>IFERROR(Table2[[#This Row],[RETURNS_UNITS]]/Table2[[#This Row],[UNITS_SOLD]],0)</f>
        <v>4.3165467625899283E-2</v>
      </c>
      <c r="T374" s="2" t="str">
        <f>TRIM(CLEAN(Table2[[#This Row],[CHANNEL]]))</f>
        <v>Blinkit</v>
      </c>
      <c r="U374" s="1">
        <f t="shared" si="5"/>
        <v>45444</v>
      </c>
    </row>
    <row r="375" spans="1:21" x14ac:dyDescent="0.3">
      <c r="A375" s="1">
        <v>45566</v>
      </c>
      <c r="B375" s="2" t="s">
        <v>33</v>
      </c>
      <c r="C375" s="2" t="s">
        <v>28</v>
      </c>
      <c r="D375" s="2" t="s">
        <v>30</v>
      </c>
      <c r="E375" s="2" t="str">
        <f>TRIM(Table2[[#This Row],[SKU_CODE]])</f>
        <v>BEC-TIS-002</v>
      </c>
      <c r="F375" s="2">
        <v>112</v>
      </c>
      <c r="G375" s="2">
        <v>20160</v>
      </c>
      <c r="H375" s="2">
        <v>2976.27</v>
      </c>
      <c r="I375" s="2">
        <v>956.5</v>
      </c>
      <c r="J375" s="2">
        <v>2</v>
      </c>
      <c r="K375" s="2" t="str">
        <f>_xlfn.XLOOKUP(E375,[1]SKU_Master!A:A,[1]SKU_Master!C:C,"NOT FOUND")</f>
        <v>Tissues</v>
      </c>
      <c r="L375" s="2">
        <f>_xlfn.XLOOKUP(Table2[[#This Row],[SKU_CODE_CLEAN]],[1]SKU_Master!A:A,[1]SKU_Master!E:E,"Not Found")</f>
        <v>180</v>
      </c>
      <c r="M375" s="2">
        <f>_xlfn.XLOOKUP(E375,[1]SKU_Master!A:A,[1]SKU_Master!F:F,"NOT FOUND")</f>
        <v>95</v>
      </c>
      <c r="N375" s="2" t="str">
        <f>IF(ISNUMBER(_xlfn.XMATCH(E375,[1]SKU_Master!A:A)),"MATCH","NOT FOUND")</f>
        <v>MATCH</v>
      </c>
      <c r="O375" s="2">
        <f>Table2[[#This Row],[GROSS_REVENUE]]-Table2[[#This Row],[DISCOUNT]]</f>
        <v>17183.73</v>
      </c>
      <c r="P375" s="3">
        <f>IFERROR((Table2[[#This Row],[NET_REVENUE]]-(Table2[[#This Row],[UNITS_SOLD]]*Table2[[#This Row],[UNIT_COGS]]))/Table2[[#This Row],[NET_REVENUE]],0)</f>
        <v>0.38080963795404138</v>
      </c>
      <c r="Q375" s="4">
        <f>IFERROR(Table2[[#This Row],[GROSS_REVENUE]]/Table2[[#This Row],[AD_SPEND]],0)</f>
        <v>21.076842655514898</v>
      </c>
      <c r="R375" s="2">
        <f>IFERROR((Table2[[#This Row],[NET_REVENUE]]-(Table2[[#This Row],[UNITS_SOLD]]*Table2[[#This Row],[UNIT_COGS]])-Table2[[#This Row],[AD_SPEND]]),0)</f>
        <v>5587.23</v>
      </c>
      <c r="S375" s="3">
        <f>IFERROR(Table2[[#This Row],[RETURNS_UNITS]]/Table2[[#This Row],[UNITS_SOLD]],0)</f>
        <v>1.7857142857142856E-2</v>
      </c>
      <c r="T375" s="2" t="str">
        <f>TRIM(CLEAN(Table2[[#This Row],[CHANNEL]]))</f>
        <v>Swiggy Instamart</v>
      </c>
      <c r="U375" s="1">
        <f t="shared" si="5"/>
        <v>45566</v>
      </c>
    </row>
    <row r="376" spans="1:21" x14ac:dyDescent="0.3">
      <c r="A376" s="1">
        <v>45778</v>
      </c>
      <c r="B376" s="2" t="s">
        <v>33</v>
      </c>
      <c r="C376" s="2" t="s">
        <v>22</v>
      </c>
      <c r="D376" s="2" t="s">
        <v>42</v>
      </c>
      <c r="E376" s="2" t="str">
        <f>TRIM(Table2[[#This Row],[SKU_CODE]])</f>
        <v>BEC-BW-002</v>
      </c>
      <c r="F376" s="2">
        <v>61</v>
      </c>
      <c r="G376" s="2">
        <v>10675</v>
      </c>
      <c r="H376" s="2">
        <v>1744.3</v>
      </c>
      <c r="I376" s="2">
        <v>957.01</v>
      </c>
      <c r="J376" s="2">
        <v>1</v>
      </c>
      <c r="K376" s="2" t="str">
        <f>_xlfn.XLOOKUP(E376,[1]SKU_Master!A:A,[1]SKU_Master!C:C,"NOT FOUND")</f>
        <v>Bake &amp; Wrap</v>
      </c>
      <c r="L376" s="2">
        <f>_xlfn.XLOOKUP(Table2[[#This Row],[SKU_CODE_CLEAN]],[1]SKU_Master!A:A,[1]SKU_Master!E:E,"Not Found")</f>
        <v>175</v>
      </c>
      <c r="M376" s="2">
        <f>_xlfn.XLOOKUP(E376,[1]SKU_Master!A:A,[1]SKU_Master!F:F,"NOT FOUND")</f>
        <v>92</v>
      </c>
      <c r="N376" s="2" t="str">
        <f>IF(ISNUMBER(_xlfn.XMATCH(E376,[1]SKU_Master!A:A)),"MATCH","NOT FOUND")</f>
        <v>MATCH</v>
      </c>
      <c r="O376" s="2">
        <f>Table2[[#This Row],[GROSS_REVENUE]]-Table2[[#This Row],[DISCOUNT]]</f>
        <v>8930.7000000000007</v>
      </c>
      <c r="P376" s="3">
        <f>IFERROR((Table2[[#This Row],[NET_REVENUE]]-(Table2[[#This Row],[UNITS_SOLD]]*Table2[[#This Row],[UNIT_COGS]]))/Table2[[#This Row],[NET_REVENUE]],0)</f>
        <v>0.37160580917509273</v>
      </c>
      <c r="Q376" s="4">
        <f>IFERROR(Table2[[#This Row],[GROSS_REVENUE]]/Table2[[#This Row],[AD_SPEND]],0)</f>
        <v>11.15453339045569</v>
      </c>
      <c r="R376" s="2">
        <f>IFERROR((Table2[[#This Row],[NET_REVENUE]]-(Table2[[#This Row],[UNITS_SOLD]]*Table2[[#This Row],[UNIT_COGS]])-Table2[[#This Row],[AD_SPEND]]),0)</f>
        <v>2361.6900000000005</v>
      </c>
      <c r="S376" s="3">
        <f>IFERROR(Table2[[#This Row],[RETURNS_UNITS]]/Table2[[#This Row],[UNITS_SOLD]],0)</f>
        <v>1.6393442622950821E-2</v>
      </c>
      <c r="T376" s="2" t="str">
        <f>TRIM(CLEAN(Table2[[#This Row],[CHANNEL]]))</f>
        <v>Swiggy Instamart</v>
      </c>
      <c r="U376" s="1">
        <f t="shared" si="5"/>
        <v>45778</v>
      </c>
    </row>
    <row r="377" spans="1:21" x14ac:dyDescent="0.3">
      <c r="A377" s="1">
        <v>45536</v>
      </c>
      <c r="B377" s="2" t="s">
        <v>24</v>
      </c>
      <c r="C377" s="2" t="s">
        <v>22</v>
      </c>
      <c r="D377" s="2" t="s">
        <v>35</v>
      </c>
      <c r="E377" s="2" t="str">
        <f>TRIM(Table2[[#This Row],[SKU_CODE]])</f>
        <v>BEC-CMB-001</v>
      </c>
      <c r="F377" s="2">
        <v>24</v>
      </c>
      <c r="G377" s="2">
        <v>16776</v>
      </c>
      <c r="H377" s="2">
        <v>1012.79</v>
      </c>
      <c r="I377" s="2">
        <v>957.46</v>
      </c>
      <c r="J377" s="2">
        <v>3</v>
      </c>
      <c r="K377" s="2" t="str">
        <f>_xlfn.XLOOKUP(E377,[1]SKU_Master!A:A,[1]SKU_Master!C:C,"NOT FOUND")</f>
        <v>Others</v>
      </c>
      <c r="L377" s="2">
        <f>_xlfn.XLOOKUP(Table2[[#This Row],[SKU_CODE_CLEAN]],[1]SKU_Master!A:A,[1]SKU_Master!E:E,"Not Found")</f>
        <v>699</v>
      </c>
      <c r="M377" s="2">
        <f>_xlfn.XLOOKUP(E377,[1]SKU_Master!A:A,[1]SKU_Master!F:F,"NOT FOUND")</f>
        <v>330</v>
      </c>
      <c r="N377" s="2" t="str">
        <f>IF(ISNUMBER(_xlfn.XMATCH(E377,[1]SKU_Master!A:A)),"MATCH","NOT FOUND")</f>
        <v>MATCH</v>
      </c>
      <c r="O377" s="2">
        <f>Table2[[#This Row],[GROSS_REVENUE]]-Table2[[#This Row],[DISCOUNT]]</f>
        <v>15763.21</v>
      </c>
      <c r="P377" s="3">
        <f>IFERROR((Table2[[#This Row],[NET_REVENUE]]-(Table2[[#This Row],[UNITS_SOLD]]*Table2[[#This Row],[UNIT_COGS]]))/Table2[[#This Row],[NET_REVENUE]],0)</f>
        <v>0.49756426514650248</v>
      </c>
      <c r="Q377" s="4">
        <f>IFERROR(Table2[[#This Row],[GROSS_REVENUE]]/Table2[[#This Row],[AD_SPEND]],0)</f>
        <v>17.521358594614917</v>
      </c>
      <c r="R377" s="2">
        <f>IFERROR((Table2[[#This Row],[NET_REVENUE]]-(Table2[[#This Row],[UNITS_SOLD]]*Table2[[#This Row],[UNIT_COGS]])-Table2[[#This Row],[AD_SPEND]]),0)</f>
        <v>6885.7499999999991</v>
      </c>
      <c r="S377" s="3">
        <f>IFERROR(Table2[[#This Row],[RETURNS_UNITS]]/Table2[[#This Row],[UNITS_SOLD]],0)</f>
        <v>0.125</v>
      </c>
      <c r="T377" s="2" t="str">
        <f>TRIM(CLEAN(Table2[[#This Row],[CHANNEL]]))</f>
        <v>D2C</v>
      </c>
      <c r="U377" s="1">
        <f t="shared" si="5"/>
        <v>45536</v>
      </c>
    </row>
    <row r="378" spans="1:21" x14ac:dyDescent="0.3">
      <c r="A378" s="1">
        <v>45809</v>
      </c>
      <c r="B378" s="2" t="s">
        <v>21</v>
      </c>
      <c r="C378" s="2" t="s">
        <v>22</v>
      </c>
      <c r="D378" s="2" t="s">
        <v>23</v>
      </c>
      <c r="E378" s="2" t="str">
        <f>TRIM(Table2[[#This Row],[SKU_CODE]])</f>
        <v>BEC-OTH-001</v>
      </c>
      <c r="F378" s="2">
        <v>58</v>
      </c>
      <c r="G378" s="2">
        <v>8642</v>
      </c>
      <c r="H378" s="2">
        <v>1432.95</v>
      </c>
      <c r="I378" s="2">
        <v>957.8</v>
      </c>
      <c r="J378" s="2">
        <v>1</v>
      </c>
      <c r="K378" s="2" t="str">
        <f>_xlfn.XLOOKUP(E378,[1]SKU_Master!A:A,[1]SKU_Master!C:C,"NOT FOUND")</f>
        <v>Others</v>
      </c>
      <c r="L378" s="2">
        <f>_xlfn.XLOOKUP(Table2[[#This Row],[SKU_CODE_CLEAN]],[1]SKU_Master!A:A,[1]SKU_Master!E:E,"Not Found")</f>
        <v>149</v>
      </c>
      <c r="M378" s="2">
        <f>_xlfn.XLOOKUP(E378,[1]SKU_Master!A:A,[1]SKU_Master!F:F,"NOT FOUND")</f>
        <v>72</v>
      </c>
      <c r="N378" s="2" t="str">
        <f>IF(ISNUMBER(_xlfn.XMATCH(E378,[1]SKU_Master!A:A)),"MATCH","NOT FOUND")</f>
        <v>MATCH</v>
      </c>
      <c r="O378" s="2">
        <f>Table2[[#This Row],[GROSS_REVENUE]]-Table2[[#This Row],[DISCOUNT]]</f>
        <v>7209.05</v>
      </c>
      <c r="P378" s="3">
        <f>IFERROR((Table2[[#This Row],[NET_REVENUE]]-(Table2[[#This Row],[UNITS_SOLD]]*Table2[[#This Row],[UNIT_COGS]]))/Table2[[#This Row],[NET_REVENUE]],0)</f>
        <v>0.42072811258071452</v>
      </c>
      <c r="Q378" s="4">
        <f>IFERROR(Table2[[#This Row],[GROSS_REVENUE]]/Table2[[#This Row],[AD_SPEND]],0)</f>
        <v>9.0227604927959906</v>
      </c>
      <c r="R378" s="2">
        <f>IFERROR((Table2[[#This Row],[NET_REVENUE]]-(Table2[[#This Row],[UNITS_SOLD]]*Table2[[#This Row],[UNIT_COGS]])-Table2[[#This Row],[AD_SPEND]]),0)</f>
        <v>2075.25</v>
      </c>
      <c r="S378" s="3">
        <f>IFERROR(Table2[[#This Row],[RETURNS_UNITS]]/Table2[[#This Row],[UNITS_SOLD]],0)</f>
        <v>1.7241379310344827E-2</v>
      </c>
      <c r="T378" s="2" t="str">
        <f>TRIM(CLEAN(Table2[[#This Row],[CHANNEL]]))</f>
        <v>Flipkart</v>
      </c>
      <c r="U378" s="1">
        <f t="shared" si="5"/>
        <v>45809</v>
      </c>
    </row>
    <row r="379" spans="1:21" x14ac:dyDescent="0.3">
      <c r="A379" s="1">
        <v>45323</v>
      </c>
      <c r="B379" s="2" t="s">
        <v>33</v>
      </c>
      <c r="C379" s="2" t="s">
        <v>22</v>
      </c>
      <c r="D379" s="2" t="s">
        <v>23</v>
      </c>
      <c r="E379" s="2" t="str">
        <f>TRIM(Table2[[#This Row],[SKU_CODE]])</f>
        <v>BEC-OTH-001</v>
      </c>
      <c r="F379" s="2">
        <v>55</v>
      </c>
      <c r="G379" s="2">
        <v>8195</v>
      </c>
      <c r="H379" s="2">
        <v>1579.84</v>
      </c>
      <c r="I379" s="2">
        <v>961.06</v>
      </c>
      <c r="J379" s="2">
        <v>2</v>
      </c>
      <c r="K379" s="2" t="str">
        <f>_xlfn.XLOOKUP(E379,[1]SKU_Master!A:A,[1]SKU_Master!C:C,"NOT FOUND")</f>
        <v>Others</v>
      </c>
      <c r="L379" s="2">
        <f>_xlfn.XLOOKUP(Table2[[#This Row],[SKU_CODE_CLEAN]],[1]SKU_Master!A:A,[1]SKU_Master!E:E,"Not Found")</f>
        <v>149</v>
      </c>
      <c r="M379" s="2">
        <f>_xlfn.XLOOKUP(E379,[1]SKU_Master!A:A,[1]SKU_Master!F:F,"NOT FOUND")</f>
        <v>72</v>
      </c>
      <c r="N379" s="2" t="str">
        <f>IF(ISNUMBER(_xlfn.XMATCH(E379,[1]SKU_Master!A:A)),"MATCH","NOT FOUND")</f>
        <v>MATCH</v>
      </c>
      <c r="O379" s="2">
        <f>Table2[[#This Row],[GROSS_REVENUE]]-Table2[[#This Row],[DISCOUNT]]</f>
        <v>6615.16</v>
      </c>
      <c r="P379" s="3">
        <f>IFERROR((Table2[[#This Row],[NET_REVENUE]]-(Table2[[#This Row],[UNITS_SOLD]]*Table2[[#This Row],[UNIT_COGS]]))/Table2[[#This Row],[NET_REVENUE]],0)</f>
        <v>0.4013750234310281</v>
      </c>
      <c r="Q379" s="4">
        <f>IFERROR(Table2[[#This Row],[GROSS_REVENUE]]/Table2[[#This Row],[AD_SPEND]],0)</f>
        <v>8.5270430566249775</v>
      </c>
      <c r="R379" s="2">
        <f>IFERROR((Table2[[#This Row],[NET_REVENUE]]-(Table2[[#This Row],[UNITS_SOLD]]*Table2[[#This Row],[UNIT_COGS]])-Table2[[#This Row],[AD_SPEND]]),0)</f>
        <v>1694.1</v>
      </c>
      <c r="S379" s="3">
        <f>IFERROR(Table2[[#This Row],[RETURNS_UNITS]]/Table2[[#This Row],[UNITS_SOLD]],0)</f>
        <v>3.6363636363636362E-2</v>
      </c>
      <c r="T379" s="2" t="str">
        <f>TRIM(CLEAN(Table2[[#This Row],[CHANNEL]]))</f>
        <v>Swiggy Instamart</v>
      </c>
      <c r="U379" s="1">
        <f t="shared" si="5"/>
        <v>45323</v>
      </c>
    </row>
    <row r="380" spans="1:21" x14ac:dyDescent="0.3">
      <c r="A380" s="1">
        <v>45444</v>
      </c>
      <c r="B380" s="2" t="s">
        <v>21</v>
      </c>
      <c r="C380" s="2" t="s">
        <v>28</v>
      </c>
      <c r="D380" s="2" t="s">
        <v>42</v>
      </c>
      <c r="E380" s="2" t="str">
        <f>TRIM(Table2[[#This Row],[SKU_CODE]])</f>
        <v>BEC-BW-002</v>
      </c>
      <c r="F380" s="2">
        <v>87</v>
      </c>
      <c r="G380" s="2">
        <v>15225</v>
      </c>
      <c r="H380" s="2">
        <v>3498.12</v>
      </c>
      <c r="I380" s="2">
        <v>962.79</v>
      </c>
      <c r="J380" s="2">
        <v>4</v>
      </c>
      <c r="K380" s="2" t="str">
        <f>_xlfn.XLOOKUP(E380,[1]SKU_Master!A:A,[1]SKU_Master!C:C,"NOT FOUND")</f>
        <v>Bake &amp; Wrap</v>
      </c>
      <c r="L380" s="2">
        <f>_xlfn.XLOOKUP(Table2[[#This Row],[SKU_CODE_CLEAN]],[1]SKU_Master!A:A,[1]SKU_Master!E:E,"Not Found")</f>
        <v>175</v>
      </c>
      <c r="M380" s="2">
        <f>_xlfn.XLOOKUP(E380,[1]SKU_Master!A:A,[1]SKU_Master!F:F,"NOT FOUND")</f>
        <v>92</v>
      </c>
      <c r="N380" s="2" t="str">
        <f>IF(ISNUMBER(_xlfn.XMATCH(E380,[1]SKU_Master!A:A)),"MATCH","NOT FOUND")</f>
        <v>MATCH</v>
      </c>
      <c r="O380" s="2">
        <f>Table2[[#This Row],[GROSS_REVENUE]]-Table2[[#This Row],[DISCOUNT]]</f>
        <v>11726.880000000001</v>
      </c>
      <c r="P380" s="3">
        <f>IFERROR((Table2[[#This Row],[NET_REVENUE]]-(Table2[[#This Row],[UNITS_SOLD]]*Table2[[#This Row],[UNIT_COGS]]))/Table2[[#This Row],[NET_REVENUE]],0)</f>
        <v>0.31746551512422749</v>
      </c>
      <c r="Q380" s="4">
        <f>IFERROR(Table2[[#This Row],[GROSS_REVENUE]]/Table2[[#This Row],[AD_SPEND]],0)</f>
        <v>15.813417256099461</v>
      </c>
      <c r="R380" s="2">
        <f>IFERROR((Table2[[#This Row],[NET_REVENUE]]-(Table2[[#This Row],[UNITS_SOLD]]*Table2[[#This Row],[UNIT_COGS]])-Table2[[#This Row],[AD_SPEND]]),0)</f>
        <v>2760.0900000000011</v>
      </c>
      <c r="S380" s="3">
        <f>IFERROR(Table2[[#This Row],[RETURNS_UNITS]]/Table2[[#This Row],[UNITS_SOLD]],0)</f>
        <v>4.5977011494252873E-2</v>
      </c>
      <c r="T380" s="2" t="str">
        <f>TRIM(CLEAN(Table2[[#This Row],[CHANNEL]]))</f>
        <v>Flipkart</v>
      </c>
      <c r="U380" s="1">
        <f t="shared" si="5"/>
        <v>45444</v>
      </c>
    </row>
    <row r="381" spans="1:21" x14ac:dyDescent="0.3">
      <c r="A381" s="1">
        <v>45383</v>
      </c>
      <c r="B381" s="2" t="s">
        <v>33</v>
      </c>
      <c r="C381" s="2" t="s">
        <v>25</v>
      </c>
      <c r="D381" s="2" t="s">
        <v>45</v>
      </c>
      <c r="E381" s="2" t="str">
        <f>TRIM(Table2[[#This Row],[SKU_CODE]])</f>
        <v>BEC-TIS-001</v>
      </c>
      <c r="F381" s="2">
        <v>164</v>
      </c>
      <c r="G381" s="2">
        <v>15580</v>
      </c>
      <c r="H381" s="2">
        <v>2685.04</v>
      </c>
      <c r="I381" s="2">
        <v>967.6</v>
      </c>
      <c r="J381" s="2">
        <v>5</v>
      </c>
      <c r="K381" s="2" t="str">
        <f>_xlfn.XLOOKUP(E381,[1]SKU_Master!A:A,[1]SKU_Master!C:C,"NOT FOUND")</f>
        <v>Tissues</v>
      </c>
      <c r="L381" s="2">
        <f>_xlfn.XLOOKUP(Table2[[#This Row],[SKU_CODE_CLEAN]],[1]SKU_Master!A:A,[1]SKU_Master!E:E,"Not Found")</f>
        <v>95</v>
      </c>
      <c r="M381" s="2">
        <f>_xlfn.XLOOKUP(E381,[1]SKU_Master!A:A,[1]SKU_Master!F:F,"NOT FOUND")</f>
        <v>42</v>
      </c>
      <c r="N381" s="2" t="str">
        <f>IF(ISNUMBER(_xlfn.XMATCH(E381,[1]SKU_Master!A:A)),"MATCH","NOT FOUND")</f>
        <v>MATCH</v>
      </c>
      <c r="O381" s="2">
        <f>Table2[[#This Row],[GROSS_REVENUE]]-Table2[[#This Row],[DISCOUNT]]</f>
        <v>12894.96</v>
      </c>
      <c r="P381" s="3">
        <f>IFERROR((Table2[[#This Row],[NET_REVENUE]]-(Table2[[#This Row],[UNITS_SOLD]]*Table2[[#This Row],[UNIT_COGS]]))/Table2[[#This Row],[NET_REVENUE]],0)</f>
        <v>0.46583781570474042</v>
      </c>
      <c r="Q381" s="4">
        <f>IFERROR(Table2[[#This Row],[GROSS_REVENUE]]/Table2[[#This Row],[AD_SPEND]],0)</f>
        <v>16.101694915254235</v>
      </c>
      <c r="R381" s="2">
        <f>IFERROR((Table2[[#This Row],[NET_REVENUE]]-(Table2[[#This Row],[UNITS_SOLD]]*Table2[[#This Row],[UNIT_COGS]])-Table2[[#This Row],[AD_SPEND]]),0)</f>
        <v>5039.3599999999988</v>
      </c>
      <c r="S381" s="3">
        <f>IFERROR(Table2[[#This Row],[RETURNS_UNITS]]/Table2[[#This Row],[UNITS_SOLD]],0)</f>
        <v>3.048780487804878E-2</v>
      </c>
      <c r="T381" s="2" t="str">
        <f>TRIM(CLEAN(Table2[[#This Row],[CHANNEL]]))</f>
        <v>Swiggy Instamart</v>
      </c>
      <c r="U381" s="1">
        <f t="shared" si="5"/>
        <v>45383</v>
      </c>
    </row>
    <row r="382" spans="1:21" x14ac:dyDescent="0.3">
      <c r="A382" s="1">
        <v>45597</v>
      </c>
      <c r="B382" s="2" t="s">
        <v>21</v>
      </c>
      <c r="C382" s="2" t="s">
        <v>28</v>
      </c>
      <c r="D382" s="2" t="s">
        <v>32</v>
      </c>
      <c r="E382" s="2" t="str">
        <f>TRIM(Table2[[#This Row],[SKU_CODE]])</f>
        <v>BEC-BW-001</v>
      </c>
      <c r="F382" s="2">
        <v>48</v>
      </c>
      <c r="G382" s="2">
        <v>10560</v>
      </c>
      <c r="H382" s="2">
        <v>1838.46</v>
      </c>
      <c r="I382" s="2">
        <v>968.54</v>
      </c>
      <c r="J382" s="2">
        <v>1</v>
      </c>
      <c r="K382" s="2" t="str">
        <f>_xlfn.XLOOKUP(E382,[1]SKU_Master!A:A,[1]SKU_Master!C:C,"NOT FOUND")</f>
        <v>Bake &amp; Wrap</v>
      </c>
      <c r="L382" s="2">
        <f>_xlfn.XLOOKUP(Table2[[#This Row],[SKU_CODE_CLEAN]],[1]SKU_Master!A:A,[1]SKU_Master!E:E,"Not Found")</f>
        <v>220</v>
      </c>
      <c r="M382" s="2">
        <f>_xlfn.XLOOKUP(E382,[1]SKU_Master!A:A,[1]SKU_Master!F:F,"NOT FOUND")</f>
        <v>118</v>
      </c>
      <c r="N382" s="2" t="str">
        <f>IF(ISNUMBER(_xlfn.XMATCH(E382,[1]SKU_Master!A:A)),"MATCH","NOT FOUND")</f>
        <v>MATCH</v>
      </c>
      <c r="O382" s="2">
        <f>Table2[[#This Row],[GROSS_REVENUE]]-Table2[[#This Row],[DISCOUNT]]</f>
        <v>8721.5400000000009</v>
      </c>
      <c r="P382" s="3">
        <f>IFERROR((Table2[[#This Row],[NET_REVENUE]]-(Table2[[#This Row],[UNITS_SOLD]]*Table2[[#This Row],[UNIT_COGS]]))/Table2[[#This Row],[NET_REVENUE]],0)</f>
        <v>0.35057340790731917</v>
      </c>
      <c r="Q382" s="4">
        <f>IFERROR(Table2[[#This Row],[GROSS_REVENUE]]/Table2[[#This Row],[AD_SPEND]],0)</f>
        <v>10.903008652198155</v>
      </c>
      <c r="R382" s="2">
        <f>IFERROR((Table2[[#This Row],[NET_REVENUE]]-(Table2[[#This Row],[UNITS_SOLD]]*Table2[[#This Row],[UNIT_COGS]])-Table2[[#This Row],[AD_SPEND]]),0)</f>
        <v>2089.0000000000009</v>
      </c>
      <c r="S382" s="3">
        <f>IFERROR(Table2[[#This Row],[RETURNS_UNITS]]/Table2[[#This Row],[UNITS_SOLD]],0)</f>
        <v>2.0833333333333332E-2</v>
      </c>
      <c r="T382" s="2" t="str">
        <f>TRIM(CLEAN(Table2[[#This Row],[CHANNEL]]))</f>
        <v>Flipkart</v>
      </c>
      <c r="U382" s="1">
        <f t="shared" si="5"/>
        <v>45597</v>
      </c>
    </row>
    <row r="383" spans="1:21" x14ac:dyDescent="0.3">
      <c r="A383" s="1">
        <v>45597</v>
      </c>
      <c r="B383" s="2" t="s">
        <v>24</v>
      </c>
      <c r="C383" s="2" t="s">
        <v>22</v>
      </c>
      <c r="D383" s="2" t="s">
        <v>42</v>
      </c>
      <c r="E383" s="2" t="str">
        <f>TRIM(Table2[[#This Row],[SKU_CODE]])</f>
        <v>BEC-BW-002</v>
      </c>
      <c r="F383" s="2">
        <v>57</v>
      </c>
      <c r="G383" s="2">
        <v>9975</v>
      </c>
      <c r="H383" s="2">
        <v>1274.17</v>
      </c>
      <c r="I383" s="2">
        <v>968.84</v>
      </c>
      <c r="J383" s="2">
        <v>7</v>
      </c>
      <c r="K383" s="2" t="str">
        <f>_xlfn.XLOOKUP(E383,[1]SKU_Master!A:A,[1]SKU_Master!C:C,"NOT FOUND")</f>
        <v>Bake &amp; Wrap</v>
      </c>
      <c r="L383" s="2">
        <f>_xlfn.XLOOKUP(Table2[[#This Row],[SKU_CODE_CLEAN]],[1]SKU_Master!A:A,[1]SKU_Master!E:E,"Not Found")</f>
        <v>175</v>
      </c>
      <c r="M383" s="2">
        <f>_xlfn.XLOOKUP(E383,[1]SKU_Master!A:A,[1]SKU_Master!F:F,"NOT FOUND")</f>
        <v>92</v>
      </c>
      <c r="N383" s="2" t="str">
        <f>IF(ISNUMBER(_xlfn.XMATCH(E383,[1]SKU_Master!A:A)),"MATCH","NOT FOUND")</f>
        <v>MATCH</v>
      </c>
      <c r="O383" s="2">
        <f>Table2[[#This Row],[GROSS_REVENUE]]-Table2[[#This Row],[DISCOUNT]]</f>
        <v>8700.83</v>
      </c>
      <c r="P383" s="3">
        <f>IFERROR((Table2[[#This Row],[NET_REVENUE]]-(Table2[[#This Row],[UNITS_SOLD]]*Table2[[#This Row],[UNIT_COGS]]))/Table2[[#This Row],[NET_REVENUE]],0)</f>
        <v>0.39729887838286693</v>
      </c>
      <c r="Q383" s="4">
        <f>IFERROR(Table2[[#This Row],[GROSS_REVENUE]]/Table2[[#This Row],[AD_SPEND]],0)</f>
        <v>10.295817678873703</v>
      </c>
      <c r="R383" s="2">
        <f>IFERROR((Table2[[#This Row],[NET_REVENUE]]-(Table2[[#This Row],[UNITS_SOLD]]*Table2[[#This Row],[UNIT_COGS]])-Table2[[#This Row],[AD_SPEND]]),0)</f>
        <v>2487.9899999999998</v>
      </c>
      <c r="S383" s="3">
        <f>IFERROR(Table2[[#This Row],[RETURNS_UNITS]]/Table2[[#This Row],[UNITS_SOLD]],0)</f>
        <v>0.12280701754385964</v>
      </c>
      <c r="T383" s="2" t="str">
        <f>TRIM(CLEAN(Table2[[#This Row],[CHANNEL]]))</f>
        <v>D2C</v>
      </c>
      <c r="U383" s="1">
        <f t="shared" si="5"/>
        <v>45597</v>
      </c>
    </row>
    <row r="384" spans="1:21" x14ac:dyDescent="0.3">
      <c r="A384" s="1">
        <v>45809</v>
      </c>
      <c r="B384" s="2" t="s">
        <v>27</v>
      </c>
      <c r="C384" s="2" t="s">
        <v>22</v>
      </c>
      <c r="D384" s="2" t="s">
        <v>32</v>
      </c>
      <c r="E384" s="2" t="str">
        <f>TRIM(Table2[[#This Row],[SKU_CODE]])</f>
        <v>BEC-BW-001</v>
      </c>
      <c r="F384" s="2">
        <v>115</v>
      </c>
      <c r="G384" s="2">
        <v>25300</v>
      </c>
      <c r="H384" s="2">
        <v>6048.27</v>
      </c>
      <c r="I384" s="2">
        <v>969.19</v>
      </c>
      <c r="J384" s="2">
        <v>2</v>
      </c>
      <c r="K384" s="2" t="str">
        <f>_xlfn.XLOOKUP(E384,[1]SKU_Master!A:A,[1]SKU_Master!C:C,"NOT FOUND")</f>
        <v>Bake &amp; Wrap</v>
      </c>
      <c r="L384" s="2">
        <f>_xlfn.XLOOKUP(Table2[[#This Row],[SKU_CODE_CLEAN]],[1]SKU_Master!A:A,[1]SKU_Master!E:E,"Not Found")</f>
        <v>220</v>
      </c>
      <c r="M384" s="2">
        <f>_xlfn.XLOOKUP(E384,[1]SKU_Master!A:A,[1]SKU_Master!F:F,"NOT FOUND")</f>
        <v>118</v>
      </c>
      <c r="N384" s="2" t="str">
        <f>IF(ISNUMBER(_xlfn.XMATCH(E384,[1]SKU_Master!A:A)),"MATCH","NOT FOUND")</f>
        <v>MATCH</v>
      </c>
      <c r="O384" s="2">
        <f>Table2[[#This Row],[GROSS_REVENUE]]-Table2[[#This Row],[DISCOUNT]]</f>
        <v>19251.73</v>
      </c>
      <c r="P384" s="3">
        <f>IFERROR((Table2[[#This Row],[NET_REVENUE]]-(Table2[[#This Row],[UNITS_SOLD]]*Table2[[#This Row],[UNIT_COGS]]))/Table2[[#This Row],[NET_REVENUE]],0)</f>
        <v>0.29512828197777546</v>
      </c>
      <c r="Q384" s="4">
        <f>IFERROR(Table2[[#This Row],[GROSS_REVENUE]]/Table2[[#This Row],[AD_SPEND]],0)</f>
        <v>26.104272640039618</v>
      </c>
      <c r="R384" s="2">
        <f>IFERROR((Table2[[#This Row],[NET_REVENUE]]-(Table2[[#This Row],[UNITS_SOLD]]*Table2[[#This Row],[UNIT_COGS]])-Table2[[#This Row],[AD_SPEND]]),0)</f>
        <v>4712.5399999999991</v>
      </c>
      <c r="S384" s="3">
        <f>IFERROR(Table2[[#This Row],[RETURNS_UNITS]]/Table2[[#This Row],[UNITS_SOLD]],0)</f>
        <v>1.7391304347826087E-2</v>
      </c>
      <c r="T384" s="2" t="str">
        <f>TRIM(CLEAN(Table2[[#This Row],[CHANNEL]]))</f>
        <v>Zepto</v>
      </c>
      <c r="U384" s="1">
        <f t="shared" si="5"/>
        <v>45809</v>
      </c>
    </row>
    <row r="385" spans="1:21" x14ac:dyDescent="0.3">
      <c r="A385" s="1">
        <v>45717</v>
      </c>
      <c r="B385" s="2" t="s">
        <v>37</v>
      </c>
      <c r="C385" s="2" t="s">
        <v>22</v>
      </c>
      <c r="D385" s="2" t="s">
        <v>23</v>
      </c>
      <c r="E385" s="2" t="str">
        <f>TRIM(Table2[[#This Row],[SKU_CODE]])</f>
        <v>BEC-OTH-001</v>
      </c>
      <c r="F385" s="2">
        <v>117</v>
      </c>
      <c r="G385" s="2">
        <v>17433</v>
      </c>
      <c r="H385" s="2">
        <v>2069.67</v>
      </c>
      <c r="I385" s="2">
        <v>969.28</v>
      </c>
      <c r="J385" s="2">
        <v>2</v>
      </c>
      <c r="K385" s="2" t="str">
        <f>_xlfn.XLOOKUP(E385,[1]SKU_Master!A:A,[1]SKU_Master!C:C,"NOT FOUND")</f>
        <v>Others</v>
      </c>
      <c r="L385" s="2">
        <f>_xlfn.XLOOKUP(Table2[[#This Row],[SKU_CODE_CLEAN]],[1]SKU_Master!A:A,[1]SKU_Master!E:E,"Not Found")</f>
        <v>149</v>
      </c>
      <c r="M385" s="2">
        <f>_xlfn.XLOOKUP(E385,[1]SKU_Master!A:A,[1]SKU_Master!F:F,"NOT FOUND")</f>
        <v>72</v>
      </c>
      <c r="N385" s="2" t="str">
        <f>IF(ISNUMBER(_xlfn.XMATCH(E385,[1]SKU_Master!A:A)),"MATCH","NOT FOUND")</f>
        <v>MATCH</v>
      </c>
      <c r="O385" s="2">
        <f>Table2[[#This Row],[GROSS_REVENUE]]-Table2[[#This Row],[DISCOUNT]]</f>
        <v>15363.33</v>
      </c>
      <c r="P385" s="3">
        <f>IFERROR((Table2[[#This Row],[NET_REVENUE]]-(Table2[[#This Row],[UNITS_SOLD]]*Table2[[#This Row],[UNIT_COGS]]))/Table2[[#This Row],[NET_REVENUE]],0)</f>
        <v>0.4516813737646721</v>
      </c>
      <c r="Q385" s="4">
        <f>IFERROR(Table2[[#This Row],[GROSS_REVENUE]]/Table2[[#This Row],[AD_SPEND]],0)</f>
        <v>17.985515021459229</v>
      </c>
      <c r="R385" s="2">
        <f>IFERROR((Table2[[#This Row],[NET_REVENUE]]-(Table2[[#This Row],[UNITS_SOLD]]*Table2[[#This Row],[UNIT_COGS]])-Table2[[#This Row],[AD_SPEND]]),0)</f>
        <v>5970.05</v>
      </c>
      <c r="S385" s="3">
        <f>IFERROR(Table2[[#This Row],[RETURNS_UNITS]]/Table2[[#This Row],[UNITS_SOLD]],0)</f>
        <v>1.7094017094017096E-2</v>
      </c>
      <c r="T385" s="2" t="str">
        <f>TRIM(CLEAN(Table2[[#This Row],[CHANNEL]]))</f>
        <v>Blinkit</v>
      </c>
      <c r="U385" s="1">
        <f t="shared" si="5"/>
        <v>45717</v>
      </c>
    </row>
    <row r="386" spans="1:21" x14ac:dyDescent="0.3">
      <c r="A386" s="1">
        <v>45627</v>
      </c>
      <c r="B386" s="2" t="s">
        <v>37</v>
      </c>
      <c r="C386" s="2" t="s">
        <v>28</v>
      </c>
      <c r="D386" s="2" t="s">
        <v>42</v>
      </c>
      <c r="E386" s="2" t="str">
        <f>TRIM(Table2[[#This Row],[SKU_CODE]])</f>
        <v>BEC-BW-002</v>
      </c>
      <c r="F386" s="2">
        <v>91</v>
      </c>
      <c r="G386" s="2">
        <v>15925</v>
      </c>
      <c r="H386" s="2">
        <v>3928.12</v>
      </c>
      <c r="I386" s="2">
        <v>969.72</v>
      </c>
      <c r="J386" s="2">
        <v>5</v>
      </c>
      <c r="K386" s="2" t="str">
        <f>_xlfn.XLOOKUP(E386,[1]SKU_Master!A:A,[1]SKU_Master!C:C,"NOT FOUND")</f>
        <v>Bake &amp; Wrap</v>
      </c>
      <c r="L386" s="2">
        <f>_xlfn.XLOOKUP(Table2[[#This Row],[SKU_CODE_CLEAN]],[1]SKU_Master!A:A,[1]SKU_Master!E:E,"Not Found")</f>
        <v>175</v>
      </c>
      <c r="M386" s="2">
        <f>_xlfn.XLOOKUP(E386,[1]SKU_Master!A:A,[1]SKU_Master!F:F,"NOT FOUND")</f>
        <v>92</v>
      </c>
      <c r="N386" s="2" t="str">
        <f>IF(ISNUMBER(_xlfn.XMATCH(E386,[1]SKU_Master!A:A)),"MATCH","NOT FOUND")</f>
        <v>MATCH</v>
      </c>
      <c r="O386" s="2">
        <f>Table2[[#This Row],[GROSS_REVENUE]]-Table2[[#This Row],[DISCOUNT]]</f>
        <v>11996.880000000001</v>
      </c>
      <c r="P386" s="3">
        <f>IFERROR((Table2[[#This Row],[NET_REVENUE]]-(Table2[[#This Row],[UNITS_SOLD]]*Table2[[#This Row],[UNIT_COGS]]))/Table2[[#This Row],[NET_REVENUE]],0)</f>
        <v>0.302151892825468</v>
      </c>
      <c r="Q386" s="4">
        <f>IFERROR(Table2[[#This Row],[GROSS_REVENUE]]/Table2[[#This Row],[AD_SPEND]],0)</f>
        <v>16.422266221177246</v>
      </c>
      <c r="R386" s="2">
        <f>IFERROR((Table2[[#This Row],[NET_REVENUE]]-(Table2[[#This Row],[UNITS_SOLD]]*Table2[[#This Row],[UNIT_COGS]])-Table2[[#This Row],[AD_SPEND]]),0)</f>
        <v>2655.1600000000008</v>
      </c>
      <c r="S386" s="3">
        <f>IFERROR(Table2[[#This Row],[RETURNS_UNITS]]/Table2[[#This Row],[UNITS_SOLD]],0)</f>
        <v>5.4945054945054944E-2</v>
      </c>
      <c r="T386" s="2" t="str">
        <f>TRIM(CLEAN(Table2[[#This Row],[CHANNEL]]))</f>
        <v>Blinkit</v>
      </c>
      <c r="U386" s="1">
        <f t="shared" si="5"/>
        <v>45627</v>
      </c>
    </row>
    <row r="387" spans="1:21" x14ac:dyDescent="0.3">
      <c r="A387" s="1">
        <v>45323</v>
      </c>
      <c r="B387" s="2" t="s">
        <v>37</v>
      </c>
      <c r="C387" s="2" t="s">
        <v>25</v>
      </c>
      <c r="D387" s="2" t="s">
        <v>23</v>
      </c>
      <c r="E387" s="2" t="str">
        <f>TRIM(Table2[[#This Row],[SKU_CODE]])</f>
        <v>BEC-OTH-001</v>
      </c>
      <c r="F387" s="2">
        <v>155</v>
      </c>
      <c r="G387" s="2">
        <v>23095</v>
      </c>
      <c r="H387" s="2">
        <v>5811.86</v>
      </c>
      <c r="I387" s="2">
        <v>971.51</v>
      </c>
      <c r="J387" s="2">
        <v>3</v>
      </c>
      <c r="K387" s="2" t="str">
        <f>_xlfn.XLOOKUP(E387,[1]SKU_Master!A:A,[1]SKU_Master!C:C,"NOT FOUND")</f>
        <v>Others</v>
      </c>
      <c r="L387" s="2">
        <f>_xlfn.XLOOKUP(Table2[[#This Row],[SKU_CODE_CLEAN]],[1]SKU_Master!A:A,[1]SKU_Master!E:E,"Not Found")</f>
        <v>149</v>
      </c>
      <c r="M387" s="2">
        <f>_xlfn.XLOOKUP(E387,[1]SKU_Master!A:A,[1]SKU_Master!F:F,"NOT FOUND")</f>
        <v>72</v>
      </c>
      <c r="N387" s="2" t="str">
        <f>IF(ISNUMBER(_xlfn.XMATCH(E387,[1]SKU_Master!A:A)),"MATCH","NOT FOUND")</f>
        <v>MATCH</v>
      </c>
      <c r="O387" s="2">
        <f>Table2[[#This Row],[GROSS_REVENUE]]-Table2[[#This Row],[DISCOUNT]]</f>
        <v>17283.14</v>
      </c>
      <c r="P387" s="3">
        <f>IFERROR((Table2[[#This Row],[NET_REVENUE]]-(Table2[[#This Row],[UNITS_SOLD]]*Table2[[#This Row],[UNIT_COGS]]))/Table2[[#This Row],[NET_REVENUE]],0)</f>
        <v>0.35428400163396234</v>
      </c>
      <c r="Q387" s="4">
        <f>IFERROR(Table2[[#This Row],[GROSS_REVENUE]]/Table2[[#This Row],[AD_SPEND]],0)</f>
        <v>23.772272030138652</v>
      </c>
      <c r="R387" s="2">
        <f>IFERROR((Table2[[#This Row],[NET_REVENUE]]-(Table2[[#This Row],[UNITS_SOLD]]*Table2[[#This Row],[UNIT_COGS]])-Table2[[#This Row],[AD_SPEND]]),0)</f>
        <v>5151.6299999999992</v>
      </c>
      <c r="S387" s="3">
        <f>IFERROR(Table2[[#This Row],[RETURNS_UNITS]]/Table2[[#This Row],[UNITS_SOLD]],0)</f>
        <v>1.935483870967742E-2</v>
      </c>
      <c r="T387" s="2" t="str">
        <f>TRIM(CLEAN(Table2[[#This Row],[CHANNEL]]))</f>
        <v>Blinkit</v>
      </c>
      <c r="U387" s="1">
        <f t="shared" ref="U387:U450" si="6">IF(AND(MONTH(A387)=1,DAY(A387)&gt;1),DATE(YEAR(A387),DAY(A387),1),A387)</f>
        <v>45323</v>
      </c>
    </row>
    <row r="388" spans="1:21" x14ac:dyDescent="0.3">
      <c r="A388" s="1">
        <v>45566</v>
      </c>
      <c r="B388" s="2" t="s">
        <v>39</v>
      </c>
      <c r="C388" s="2" t="s">
        <v>28</v>
      </c>
      <c r="D388" s="2" t="s">
        <v>23</v>
      </c>
      <c r="E388" s="2" t="str">
        <f>TRIM(Table2[[#This Row],[SKU_CODE]])</f>
        <v>BEC-OTH-001</v>
      </c>
      <c r="F388" s="2">
        <v>76</v>
      </c>
      <c r="G388" s="2">
        <v>11324</v>
      </c>
      <c r="H388" s="2">
        <v>3166.87</v>
      </c>
      <c r="I388" s="2">
        <v>972.6</v>
      </c>
      <c r="J388" s="2">
        <v>2</v>
      </c>
      <c r="K388" s="2" t="str">
        <f>_xlfn.XLOOKUP(E388,[1]SKU_Master!A:A,[1]SKU_Master!C:C,"NOT FOUND")</f>
        <v>Others</v>
      </c>
      <c r="L388" s="2">
        <f>_xlfn.XLOOKUP(Table2[[#This Row],[SKU_CODE_CLEAN]],[1]SKU_Master!A:A,[1]SKU_Master!E:E,"Not Found")</f>
        <v>149</v>
      </c>
      <c r="M388" s="2">
        <f>_xlfn.XLOOKUP(E388,[1]SKU_Master!A:A,[1]SKU_Master!F:F,"NOT FOUND")</f>
        <v>72</v>
      </c>
      <c r="N388" s="2" t="str">
        <f>IF(ISNUMBER(_xlfn.XMATCH(E388,[1]SKU_Master!A:A)),"MATCH","NOT FOUND")</f>
        <v>MATCH</v>
      </c>
      <c r="O388" s="2">
        <f>Table2[[#This Row],[GROSS_REVENUE]]-Table2[[#This Row],[DISCOUNT]]</f>
        <v>8157.13</v>
      </c>
      <c r="P388" s="3">
        <f>IFERROR((Table2[[#This Row],[NET_REVENUE]]-(Table2[[#This Row],[UNITS_SOLD]]*Table2[[#This Row],[UNIT_COGS]]))/Table2[[#This Row],[NET_REVENUE]],0)</f>
        <v>0.32917582532091555</v>
      </c>
      <c r="Q388" s="4">
        <f>IFERROR(Table2[[#This Row],[GROSS_REVENUE]]/Table2[[#This Row],[AD_SPEND]],0)</f>
        <v>11.643018712728768</v>
      </c>
      <c r="R388" s="2">
        <f>IFERROR((Table2[[#This Row],[NET_REVENUE]]-(Table2[[#This Row],[UNITS_SOLD]]*Table2[[#This Row],[UNIT_COGS]])-Table2[[#This Row],[AD_SPEND]]),0)</f>
        <v>1712.5300000000002</v>
      </c>
      <c r="S388" s="3">
        <f>IFERROR(Table2[[#This Row],[RETURNS_UNITS]]/Table2[[#This Row],[UNITS_SOLD]],0)</f>
        <v>2.6315789473684209E-2</v>
      </c>
      <c r="T388" s="2" t="str">
        <f>TRIM(CLEAN(Table2[[#This Row],[CHANNEL]]))</f>
        <v>Amazon</v>
      </c>
      <c r="U388" s="1">
        <f t="shared" si="6"/>
        <v>45566</v>
      </c>
    </row>
    <row r="389" spans="1:21" x14ac:dyDescent="0.3">
      <c r="A389" s="1">
        <v>45536</v>
      </c>
      <c r="B389" s="2" t="s">
        <v>21</v>
      </c>
      <c r="C389" s="2" t="s">
        <v>28</v>
      </c>
      <c r="D389" s="2" t="s">
        <v>30</v>
      </c>
      <c r="E389" s="2" t="str">
        <f>TRIM(Table2[[#This Row],[SKU_CODE]])</f>
        <v>BEC-TIS-002</v>
      </c>
      <c r="F389" s="2">
        <v>113</v>
      </c>
      <c r="G389" s="2">
        <v>20340</v>
      </c>
      <c r="H389" s="2">
        <v>5127.1000000000004</v>
      </c>
      <c r="I389" s="2">
        <v>973.3</v>
      </c>
      <c r="J389" s="2">
        <v>4</v>
      </c>
      <c r="K389" s="2" t="str">
        <f>_xlfn.XLOOKUP(E389,[1]SKU_Master!A:A,[1]SKU_Master!C:C,"NOT FOUND")</f>
        <v>Tissues</v>
      </c>
      <c r="L389" s="2">
        <f>_xlfn.XLOOKUP(Table2[[#This Row],[SKU_CODE_CLEAN]],[1]SKU_Master!A:A,[1]SKU_Master!E:E,"Not Found")</f>
        <v>180</v>
      </c>
      <c r="M389" s="2">
        <f>_xlfn.XLOOKUP(E389,[1]SKU_Master!A:A,[1]SKU_Master!F:F,"NOT FOUND")</f>
        <v>95</v>
      </c>
      <c r="N389" s="2" t="str">
        <f>IF(ISNUMBER(_xlfn.XMATCH(E389,[1]SKU_Master!A:A)),"MATCH","NOT FOUND")</f>
        <v>MATCH</v>
      </c>
      <c r="O389" s="2">
        <f>Table2[[#This Row],[GROSS_REVENUE]]-Table2[[#This Row],[DISCOUNT]]</f>
        <v>15212.9</v>
      </c>
      <c r="P389" s="3">
        <f>IFERROR((Table2[[#This Row],[NET_REVENUE]]-(Table2[[#This Row],[UNITS_SOLD]]*Table2[[#This Row],[UNIT_COGS]]))/Table2[[#This Row],[NET_REVENUE]],0)</f>
        <v>0.29434887496795481</v>
      </c>
      <c r="Q389" s="4">
        <f>IFERROR(Table2[[#This Row],[GROSS_REVENUE]]/Table2[[#This Row],[AD_SPEND]],0)</f>
        <v>20.897975958080757</v>
      </c>
      <c r="R389" s="2">
        <f>IFERROR((Table2[[#This Row],[NET_REVENUE]]-(Table2[[#This Row],[UNITS_SOLD]]*Table2[[#This Row],[UNIT_COGS]])-Table2[[#This Row],[AD_SPEND]]),0)</f>
        <v>3504.5999999999995</v>
      </c>
      <c r="S389" s="3">
        <f>IFERROR(Table2[[#This Row],[RETURNS_UNITS]]/Table2[[#This Row],[UNITS_SOLD]],0)</f>
        <v>3.5398230088495575E-2</v>
      </c>
      <c r="T389" s="2" t="str">
        <f>TRIM(CLEAN(Table2[[#This Row],[CHANNEL]]))</f>
        <v>Flipkart</v>
      </c>
      <c r="U389" s="1">
        <f t="shared" si="6"/>
        <v>45536</v>
      </c>
    </row>
    <row r="390" spans="1:21" x14ac:dyDescent="0.3">
      <c r="A390" s="1">
        <v>45778</v>
      </c>
      <c r="B390" s="2" t="s">
        <v>21</v>
      </c>
      <c r="C390" s="2" t="s">
        <v>28</v>
      </c>
      <c r="D390" s="2" t="s">
        <v>23</v>
      </c>
      <c r="E390" s="2" t="str">
        <f>TRIM(Table2[[#This Row],[SKU_CODE]])</f>
        <v>BEC-OTH-001</v>
      </c>
      <c r="F390" s="2">
        <v>75</v>
      </c>
      <c r="G390" s="2">
        <v>11175</v>
      </c>
      <c r="H390" s="2">
        <v>2625.45</v>
      </c>
      <c r="I390" s="2">
        <v>973.88</v>
      </c>
      <c r="J390" s="2">
        <v>2</v>
      </c>
      <c r="K390" s="2" t="str">
        <f>_xlfn.XLOOKUP(E390,[1]SKU_Master!A:A,[1]SKU_Master!C:C,"NOT FOUND")</f>
        <v>Others</v>
      </c>
      <c r="L390" s="2">
        <f>_xlfn.XLOOKUP(Table2[[#This Row],[SKU_CODE_CLEAN]],[1]SKU_Master!A:A,[1]SKU_Master!E:E,"Not Found")</f>
        <v>149</v>
      </c>
      <c r="M390" s="2">
        <f>_xlfn.XLOOKUP(E390,[1]SKU_Master!A:A,[1]SKU_Master!F:F,"NOT FOUND")</f>
        <v>72</v>
      </c>
      <c r="N390" s="2" t="str">
        <f>IF(ISNUMBER(_xlfn.XMATCH(E390,[1]SKU_Master!A:A)),"MATCH","NOT FOUND")</f>
        <v>MATCH</v>
      </c>
      <c r="O390" s="2">
        <f>Table2[[#This Row],[GROSS_REVENUE]]-Table2[[#This Row],[DISCOUNT]]</f>
        <v>8549.5499999999993</v>
      </c>
      <c r="P390" s="3">
        <f>IFERROR((Table2[[#This Row],[NET_REVENUE]]-(Table2[[#This Row],[UNITS_SOLD]]*Table2[[#This Row],[UNIT_COGS]]))/Table2[[#This Row],[NET_REVENUE]],0)</f>
        <v>0.36838780988473074</v>
      </c>
      <c r="Q390" s="4">
        <f>IFERROR(Table2[[#This Row],[GROSS_REVENUE]]/Table2[[#This Row],[AD_SPEND]],0)</f>
        <v>11.474719677989075</v>
      </c>
      <c r="R390" s="2">
        <f>IFERROR((Table2[[#This Row],[NET_REVENUE]]-(Table2[[#This Row],[UNITS_SOLD]]*Table2[[#This Row],[UNIT_COGS]])-Table2[[#This Row],[AD_SPEND]]),0)</f>
        <v>2175.6699999999992</v>
      </c>
      <c r="S390" s="3">
        <f>IFERROR(Table2[[#This Row],[RETURNS_UNITS]]/Table2[[#This Row],[UNITS_SOLD]],0)</f>
        <v>2.6666666666666668E-2</v>
      </c>
      <c r="T390" s="2" t="str">
        <f>TRIM(CLEAN(Table2[[#This Row],[CHANNEL]]))</f>
        <v>Flipkart</v>
      </c>
      <c r="U390" s="1">
        <f t="shared" si="6"/>
        <v>45778</v>
      </c>
    </row>
    <row r="391" spans="1:21" x14ac:dyDescent="0.3">
      <c r="A391" s="1">
        <v>45809</v>
      </c>
      <c r="B391" s="2" t="s">
        <v>21</v>
      </c>
      <c r="C391" s="2" t="s">
        <v>28</v>
      </c>
      <c r="D391" s="2" t="s">
        <v>45</v>
      </c>
      <c r="E391" s="2" t="str">
        <f>TRIM(Table2[[#This Row],[SKU_CODE]])</f>
        <v>BEC-TIS-001</v>
      </c>
      <c r="F391" s="2">
        <v>161</v>
      </c>
      <c r="G391" s="2">
        <v>15295</v>
      </c>
      <c r="H391" s="2">
        <v>1990.13</v>
      </c>
      <c r="I391" s="2">
        <v>974.33</v>
      </c>
      <c r="J391" s="2">
        <v>6</v>
      </c>
      <c r="K391" s="2" t="str">
        <f>_xlfn.XLOOKUP(E391,[1]SKU_Master!A:A,[1]SKU_Master!C:C,"NOT FOUND")</f>
        <v>Tissues</v>
      </c>
      <c r="L391" s="2">
        <f>_xlfn.XLOOKUP(Table2[[#This Row],[SKU_CODE_CLEAN]],[1]SKU_Master!A:A,[1]SKU_Master!E:E,"Not Found")</f>
        <v>95</v>
      </c>
      <c r="M391" s="2">
        <f>_xlfn.XLOOKUP(E391,[1]SKU_Master!A:A,[1]SKU_Master!F:F,"NOT FOUND")</f>
        <v>42</v>
      </c>
      <c r="N391" s="2" t="str">
        <f>IF(ISNUMBER(_xlfn.XMATCH(E391,[1]SKU_Master!A:A)),"MATCH","NOT FOUND")</f>
        <v>MATCH</v>
      </c>
      <c r="O391" s="2">
        <f>Table2[[#This Row],[GROSS_REVENUE]]-Table2[[#This Row],[DISCOUNT]]</f>
        <v>13304.869999999999</v>
      </c>
      <c r="P391" s="3">
        <f>IFERROR((Table2[[#This Row],[NET_REVENUE]]-(Table2[[#This Row],[UNITS_SOLD]]*Table2[[#This Row],[UNIT_COGS]]))/Table2[[#This Row],[NET_REVENUE]],0)</f>
        <v>0.49176504543073324</v>
      </c>
      <c r="Q391" s="4">
        <f>IFERROR(Table2[[#This Row],[GROSS_REVENUE]]/Table2[[#This Row],[AD_SPEND]],0)</f>
        <v>15.697966807960341</v>
      </c>
      <c r="R391" s="2">
        <f>IFERROR((Table2[[#This Row],[NET_REVENUE]]-(Table2[[#This Row],[UNITS_SOLD]]*Table2[[#This Row],[UNIT_COGS]])-Table2[[#This Row],[AD_SPEND]]),0)</f>
        <v>5568.5399999999991</v>
      </c>
      <c r="S391" s="3">
        <f>IFERROR(Table2[[#This Row],[RETURNS_UNITS]]/Table2[[#This Row],[UNITS_SOLD]],0)</f>
        <v>3.7267080745341616E-2</v>
      </c>
      <c r="T391" s="2" t="str">
        <f>TRIM(CLEAN(Table2[[#This Row],[CHANNEL]]))</f>
        <v>Flipkart</v>
      </c>
      <c r="U391" s="1">
        <f t="shared" si="6"/>
        <v>45809</v>
      </c>
    </row>
    <row r="392" spans="1:21" x14ac:dyDescent="0.3">
      <c r="A392" s="1">
        <v>45689</v>
      </c>
      <c r="B392" s="2" t="s">
        <v>21</v>
      </c>
      <c r="C392" s="2" t="s">
        <v>25</v>
      </c>
      <c r="D392" s="2" t="s">
        <v>23</v>
      </c>
      <c r="E392" s="2" t="str">
        <f>TRIM(Table2[[#This Row],[SKU_CODE]])</f>
        <v>BEC-OTH-001</v>
      </c>
      <c r="F392" s="2">
        <v>80</v>
      </c>
      <c r="G392" s="2">
        <v>11920</v>
      </c>
      <c r="H392" s="2">
        <v>752.57</v>
      </c>
      <c r="I392" s="2">
        <v>974.92</v>
      </c>
      <c r="J392" s="2">
        <v>2</v>
      </c>
      <c r="K392" s="2" t="str">
        <f>_xlfn.XLOOKUP(E392,[1]SKU_Master!A:A,[1]SKU_Master!C:C,"NOT FOUND")</f>
        <v>Others</v>
      </c>
      <c r="L392" s="2">
        <f>_xlfn.XLOOKUP(Table2[[#This Row],[SKU_CODE_CLEAN]],[1]SKU_Master!A:A,[1]SKU_Master!E:E,"Not Found")</f>
        <v>149</v>
      </c>
      <c r="M392" s="2">
        <f>_xlfn.XLOOKUP(E392,[1]SKU_Master!A:A,[1]SKU_Master!F:F,"NOT FOUND")</f>
        <v>72</v>
      </c>
      <c r="N392" s="2" t="str">
        <f>IF(ISNUMBER(_xlfn.XMATCH(E392,[1]SKU_Master!A:A)),"MATCH","NOT FOUND")</f>
        <v>MATCH</v>
      </c>
      <c r="O392" s="2">
        <f>Table2[[#This Row],[GROSS_REVENUE]]-Table2[[#This Row],[DISCOUNT]]</f>
        <v>11167.43</v>
      </c>
      <c r="P392" s="3">
        <f>IFERROR((Table2[[#This Row],[NET_REVENUE]]-(Table2[[#This Row],[UNITS_SOLD]]*Table2[[#This Row],[UNIT_COGS]]))/Table2[[#This Row],[NET_REVENUE]],0)</f>
        <v>0.48421436265998535</v>
      </c>
      <c r="Q392" s="4">
        <f>IFERROR(Table2[[#This Row],[GROSS_REVENUE]]/Table2[[#This Row],[AD_SPEND]],0)</f>
        <v>12.226644237475895</v>
      </c>
      <c r="R392" s="2">
        <f>IFERROR((Table2[[#This Row],[NET_REVENUE]]-(Table2[[#This Row],[UNITS_SOLD]]*Table2[[#This Row],[UNIT_COGS]])-Table2[[#This Row],[AD_SPEND]]),0)</f>
        <v>4432.51</v>
      </c>
      <c r="S392" s="3">
        <f>IFERROR(Table2[[#This Row],[RETURNS_UNITS]]/Table2[[#This Row],[UNITS_SOLD]],0)</f>
        <v>2.5000000000000001E-2</v>
      </c>
      <c r="T392" s="2" t="str">
        <f>TRIM(CLEAN(Table2[[#This Row],[CHANNEL]]))</f>
        <v>Flipkart</v>
      </c>
      <c r="U392" s="1">
        <f t="shared" si="6"/>
        <v>45689</v>
      </c>
    </row>
    <row r="393" spans="1:21" x14ac:dyDescent="0.3">
      <c r="A393" s="1">
        <v>45566</v>
      </c>
      <c r="B393" s="2" t="s">
        <v>33</v>
      </c>
      <c r="C393" s="2" t="s">
        <v>22</v>
      </c>
      <c r="D393" s="2" t="s">
        <v>35</v>
      </c>
      <c r="E393" s="2" t="str">
        <f>TRIM(Table2[[#This Row],[SKU_CODE]])</f>
        <v>BEC-CMB-001</v>
      </c>
      <c r="F393" s="2">
        <v>16</v>
      </c>
      <c r="G393" s="2">
        <v>11184</v>
      </c>
      <c r="H393" s="2">
        <v>769.07</v>
      </c>
      <c r="I393" s="2">
        <v>975.3</v>
      </c>
      <c r="J393" s="2">
        <v>0</v>
      </c>
      <c r="K393" s="2" t="str">
        <f>_xlfn.XLOOKUP(E393,[1]SKU_Master!A:A,[1]SKU_Master!C:C,"NOT FOUND")</f>
        <v>Others</v>
      </c>
      <c r="L393" s="2">
        <f>_xlfn.XLOOKUP(Table2[[#This Row],[SKU_CODE_CLEAN]],[1]SKU_Master!A:A,[1]SKU_Master!E:E,"Not Found")</f>
        <v>699</v>
      </c>
      <c r="M393" s="2">
        <f>_xlfn.XLOOKUP(E393,[1]SKU_Master!A:A,[1]SKU_Master!F:F,"NOT FOUND")</f>
        <v>330</v>
      </c>
      <c r="N393" s="2" t="str">
        <f>IF(ISNUMBER(_xlfn.XMATCH(E393,[1]SKU_Master!A:A)),"MATCH","NOT FOUND")</f>
        <v>MATCH</v>
      </c>
      <c r="O393" s="2">
        <f>Table2[[#This Row],[GROSS_REVENUE]]-Table2[[#This Row],[DISCOUNT]]</f>
        <v>10414.93</v>
      </c>
      <c r="P393" s="3">
        <f>IFERROR((Table2[[#This Row],[NET_REVENUE]]-(Table2[[#This Row],[UNITS_SOLD]]*Table2[[#This Row],[UNIT_COGS]]))/Table2[[#This Row],[NET_REVENUE]],0)</f>
        <v>0.49303547887503807</v>
      </c>
      <c r="Q393" s="4">
        <f>IFERROR(Table2[[#This Row],[GROSS_REVENUE]]/Table2[[#This Row],[AD_SPEND]],0)</f>
        <v>11.467240848969549</v>
      </c>
      <c r="R393" s="2">
        <f>IFERROR((Table2[[#This Row],[NET_REVENUE]]-(Table2[[#This Row],[UNITS_SOLD]]*Table2[[#This Row],[UNIT_COGS]])-Table2[[#This Row],[AD_SPEND]]),0)</f>
        <v>4159.63</v>
      </c>
      <c r="S393" s="3">
        <f>IFERROR(Table2[[#This Row],[RETURNS_UNITS]]/Table2[[#This Row],[UNITS_SOLD]],0)</f>
        <v>0</v>
      </c>
      <c r="T393" s="2" t="str">
        <f>TRIM(CLEAN(Table2[[#This Row],[CHANNEL]]))</f>
        <v>Swiggy Instamart</v>
      </c>
      <c r="U393" s="1">
        <f t="shared" si="6"/>
        <v>45566</v>
      </c>
    </row>
    <row r="394" spans="1:21" x14ac:dyDescent="0.3">
      <c r="A394" s="1">
        <v>45474</v>
      </c>
      <c r="B394" s="2" t="s">
        <v>21</v>
      </c>
      <c r="C394" s="2" t="s">
        <v>22</v>
      </c>
      <c r="D394" s="2" t="s">
        <v>45</v>
      </c>
      <c r="E394" s="2" t="str">
        <f>TRIM(Table2[[#This Row],[SKU_CODE]])</f>
        <v>BEC-TIS-001</v>
      </c>
      <c r="F394" s="2">
        <v>209</v>
      </c>
      <c r="G394" s="2">
        <v>19855</v>
      </c>
      <c r="H394" s="2">
        <v>1992.18</v>
      </c>
      <c r="I394" s="2">
        <v>975.36</v>
      </c>
      <c r="J394" s="2">
        <v>8</v>
      </c>
      <c r="K394" s="2" t="str">
        <f>_xlfn.XLOOKUP(E394,[1]SKU_Master!A:A,[1]SKU_Master!C:C,"NOT FOUND")</f>
        <v>Tissues</v>
      </c>
      <c r="L394" s="2">
        <f>_xlfn.XLOOKUP(Table2[[#This Row],[SKU_CODE_CLEAN]],[1]SKU_Master!A:A,[1]SKU_Master!E:E,"Not Found")</f>
        <v>95</v>
      </c>
      <c r="M394" s="2">
        <f>_xlfn.XLOOKUP(E394,[1]SKU_Master!A:A,[1]SKU_Master!F:F,"NOT FOUND")</f>
        <v>42</v>
      </c>
      <c r="N394" s="2" t="str">
        <f>IF(ISNUMBER(_xlfn.XMATCH(E394,[1]SKU_Master!A:A)),"MATCH","NOT FOUND")</f>
        <v>MATCH</v>
      </c>
      <c r="O394" s="2">
        <f>Table2[[#This Row],[GROSS_REVENUE]]-Table2[[#This Row],[DISCOUNT]]</f>
        <v>17862.82</v>
      </c>
      <c r="P394" s="3">
        <f>IFERROR((Table2[[#This Row],[NET_REVENUE]]-(Table2[[#This Row],[UNITS_SOLD]]*Table2[[#This Row],[UNIT_COGS]]))/Table2[[#This Row],[NET_REVENUE]],0)</f>
        <v>0.50858822963003603</v>
      </c>
      <c r="Q394" s="4">
        <f>IFERROR(Table2[[#This Row],[GROSS_REVENUE]]/Table2[[#This Row],[AD_SPEND]],0)</f>
        <v>20.356586286089239</v>
      </c>
      <c r="R394" s="2">
        <f>IFERROR((Table2[[#This Row],[NET_REVENUE]]-(Table2[[#This Row],[UNITS_SOLD]]*Table2[[#This Row],[UNIT_COGS]])-Table2[[#This Row],[AD_SPEND]]),0)</f>
        <v>8109.46</v>
      </c>
      <c r="S394" s="3">
        <f>IFERROR(Table2[[#This Row],[RETURNS_UNITS]]/Table2[[#This Row],[UNITS_SOLD]],0)</f>
        <v>3.8277511961722487E-2</v>
      </c>
      <c r="T394" s="2" t="str">
        <f>TRIM(CLEAN(Table2[[#This Row],[CHANNEL]]))</f>
        <v>Flipkart</v>
      </c>
      <c r="U394" s="1">
        <f t="shared" si="6"/>
        <v>45474</v>
      </c>
    </row>
    <row r="395" spans="1:21" x14ac:dyDescent="0.3">
      <c r="A395" s="1">
        <v>45474</v>
      </c>
      <c r="B395" s="2" t="s">
        <v>21</v>
      </c>
      <c r="C395" s="2" t="s">
        <v>28</v>
      </c>
      <c r="D395" s="2" t="s">
        <v>43</v>
      </c>
      <c r="E395" s="2" t="str">
        <f>TRIM(Table2[[#This Row],[SKU_CODE]])</f>
        <v>BEC-GB-001</v>
      </c>
      <c r="F395" s="2">
        <v>84</v>
      </c>
      <c r="G395" s="2">
        <v>12516</v>
      </c>
      <c r="H395" s="2">
        <v>750.77</v>
      </c>
      <c r="I395" s="2">
        <v>975.5</v>
      </c>
      <c r="J395" s="2">
        <v>2</v>
      </c>
      <c r="K395" s="2" t="str">
        <f>_xlfn.XLOOKUP(E395,[1]SKU_Master!A:A,[1]SKU_Master!C:C,"NOT FOUND")</f>
        <v>Garbage Bags</v>
      </c>
      <c r="L395" s="2">
        <f>_xlfn.XLOOKUP(Table2[[#This Row],[SKU_CODE_CLEAN]],[1]SKU_Master!A:A,[1]SKU_Master!E:E,"Not Found")</f>
        <v>149</v>
      </c>
      <c r="M395" s="2">
        <f>_xlfn.XLOOKUP(E395,[1]SKU_Master!A:A,[1]SKU_Master!F:F,"NOT FOUND")</f>
        <v>70</v>
      </c>
      <c r="N395" s="2" t="str">
        <f>IF(ISNUMBER(_xlfn.XMATCH(E395,[1]SKU_Master!A:A)),"MATCH","NOT FOUND")</f>
        <v>MATCH</v>
      </c>
      <c r="O395" s="2">
        <f>Table2[[#This Row],[GROSS_REVENUE]]-Table2[[#This Row],[DISCOUNT]]</f>
        <v>11765.23</v>
      </c>
      <c r="P395" s="3">
        <f>IFERROR((Table2[[#This Row],[NET_REVENUE]]-(Table2[[#This Row],[UNITS_SOLD]]*Table2[[#This Row],[UNIT_COGS]]))/Table2[[#This Row],[NET_REVENUE]],0)</f>
        <v>0.50022226509808987</v>
      </c>
      <c r="Q395" s="4">
        <f>IFERROR(Table2[[#This Row],[GROSS_REVENUE]]/Table2[[#This Row],[AD_SPEND]],0)</f>
        <v>12.830343413634035</v>
      </c>
      <c r="R395" s="2">
        <f>IFERROR((Table2[[#This Row],[NET_REVENUE]]-(Table2[[#This Row],[UNITS_SOLD]]*Table2[[#This Row],[UNIT_COGS]])-Table2[[#This Row],[AD_SPEND]]),0)</f>
        <v>4909.7299999999996</v>
      </c>
      <c r="S395" s="3">
        <f>IFERROR(Table2[[#This Row],[RETURNS_UNITS]]/Table2[[#This Row],[UNITS_SOLD]],0)</f>
        <v>2.3809523809523808E-2</v>
      </c>
      <c r="T395" s="2" t="str">
        <f>TRIM(CLEAN(Table2[[#This Row],[CHANNEL]]))</f>
        <v>Flipkart</v>
      </c>
      <c r="U395" s="1">
        <f t="shared" si="6"/>
        <v>45474</v>
      </c>
    </row>
    <row r="396" spans="1:21" x14ac:dyDescent="0.3">
      <c r="A396" s="1">
        <v>45689</v>
      </c>
      <c r="B396" s="2" t="s">
        <v>21</v>
      </c>
      <c r="C396" s="2" t="s">
        <v>25</v>
      </c>
      <c r="D396" s="2" t="s">
        <v>32</v>
      </c>
      <c r="E396" s="2" t="str">
        <f>TRIM(Table2[[#This Row],[SKU_CODE]])</f>
        <v>BEC-BW-001</v>
      </c>
      <c r="F396" s="2">
        <v>113</v>
      </c>
      <c r="G396" s="2">
        <v>24860</v>
      </c>
      <c r="H396" s="2">
        <v>6790.49</v>
      </c>
      <c r="I396" s="2">
        <v>976.13</v>
      </c>
      <c r="J396" s="2">
        <v>5</v>
      </c>
      <c r="K396" s="2" t="str">
        <f>_xlfn.XLOOKUP(E396,[1]SKU_Master!A:A,[1]SKU_Master!C:C,"NOT FOUND")</f>
        <v>Bake &amp; Wrap</v>
      </c>
      <c r="L396" s="2">
        <f>_xlfn.XLOOKUP(Table2[[#This Row],[SKU_CODE_CLEAN]],[1]SKU_Master!A:A,[1]SKU_Master!E:E,"Not Found")</f>
        <v>220</v>
      </c>
      <c r="M396" s="2">
        <f>_xlfn.XLOOKUP(E396,[1]SKU_Master!A:A,[1]SKU_Master!F:F,"NOT FOUND")</f>
        <v>118</v>
      </c>
      <c r="N396" s="2" t="str">
        <f>IF(ISNUMBER(_xlfn.XMATCH(E396,[1]SKU_Master!A:A)),"MATCH","NOT FOUND")</f>
        <v>MATCH</v>
      </c>
      <c r="O396" s="2">
        <f>Table2[[#This Row],[GROSS_REVENUE]]-Table2[[#This Row],[DISCOUNT]]</f>
        <v>18069.510000000002</v>
      </c>
      <c r="P396" s="3">
        <f>IFERROR((Table2[[#This Row],[NET_REVENUE]]-(Table2[[#This Row],[UNITS_SOLD]]*Table2[[#This Row],[UNIT_COGS]]))/Table2[[#This Row],[NET_REVENUE]],0)</f>
        <v>0.26207185474315581</v>
      </c>
      <c r="Q396" s="4">
        <f>IFERROR(Table2[[#This Row],[GROSS_REVENUE]]/Table2[[#This Row],[AD_SPEND]],0)</f>
        <v>25.467919232069498</v>
      </c>
      <c r="R396" s="2">
        <f>IFERROR((Table2[[#This Row],[NET_REVENUE]]-(Table2[[#This Row],[UNITS_SOLD]]*Table2[[#This Row],[UNIT_COGS]])-Table2[[#This Row],[AD_SPEND]]),0)</f>
        <v>3759.3800000000019</v>
      </c>
      <c r="S396" s="3">
        <f>IFERROR(Table2[[#This Row],[RETURNS_UNITS]]/Table2[[#This Row],[UNITS_SOLD]],0)</f>
        <v>4.4247787610619468E-2</v>
      </c>
      <c r="T396" s="2" t="str">
        <f>TRIM(CLEAN(Table2[[#This Row],[CHANNEL]]))</f>
        <v>Flipkart</v>
      </c>
      <c r="U396" s="1">
        <f t="shared" si="6"/>
        <v>45689</v>
      </c>
    </row>
    <row r="397" spans="1:21" x14ac:dyDescent="0.3">
      <c r="A397" s="1">
        <v>45505</v>
      </c>
      <c r="B397" s="2" t="s">
        <v>33</v>
      </c>
      <c r="C397" s="2" t="s">
        <v>28</v>
      </c>
      <c r="D397" s="2" t="s">
        <v>42</v>
      </c>
      <c r="E397" s="2" t="str">
        <f>TRIM(Table2[[#This Row],[SKU_CODE]])</f>
        <v>BEC-BW-002</v>
      </c>
      <c r="F397" s="2">
        <v>56</v>
      </c>
      <c r="G397" s="2">
        <v>9800</v>
      </c>
      <c r="H397" s="2">
        <v>1574.62</v>
      </c>
      <c r="I397" s="2">
        <v>978.28</v>
      </c>
      <c r="J397" s="2">
        <v>2</v>
      </c>
      <c r="K397" s="2" t="str">
        <f>_xlfn.XLOOKUP(E397,[1]SKU_Master!A:A,[1]SKU_Master!C:C,"NOT FOUND")</f>
        <v>Bake &amp; Wrap</v>
      </c>
      <c r="L397" s="2">
        <f>_xlfn.XLOOKUP(Table2[[#This Row],[SKU_CODE_CLEAN]],[1]SKU_Master!A:A,[1]SKU_Master!E:E,"Not Found")</f>
        <v>175</v>
      </c>
      <c r="M397" s="2">
        <f>_xlfn.XLOOKUP(E397,[1]SKU_Master!A:A,[1]SKU_Master!F:F,"NOT FOUND")</f>
        <v>92</v>
      </c>
      <c r="N397" s="2" t="str">
        <f>IF(ISNUMBER(_xlfn.XMATCH(E397,[1]SKU_Master!A:A)),"MATCH","NOT FOUND")</f>
        <v>MATCH</v>
      </c>
      <c r="O397" s="2">
        <f>Table2[[#This Row],[GROSS_REVENUE]]-Table2[[#This Row],[DISCOUNT]]</f>
        <v>8225.380000000001</v>
      </c>
      <c r="P397" s="3">
        <f>IFERROR((Table2[[#This Row],[NET_REVENUE]]-(Table2[[#This Row],[UNITS_SOLD]]*Table2[[#This Row],[UNIT_COGS]]))/Table2[[#This Row],[NET_REVENUE]],0)</f>
        <v>0.37364595921404248</v>
      </c>
      <c r="Q397" s="4">
        <f>IFERROR(Table2[[#This Row],[GROSS_REVENUE]]/Table2[[#This Row],[AD_SPEND]],0)</f>
        <v>10.017581878398822</v>
      </c>
      <c r="R397" s="2">
        <f>IFERROR((Table2[[#This Row],[NET_REVENUE]]-(Table2[[#This Row],[UNITS_SOLD]]*Table2[[#This Row],[UNIT_COGS]])-Table2[[#This Row],[AD_SPEND]]),0)</f>
        <v>2095.1000000000013</v>
      </c>
      <c r="S397" s="3">
        <f>IFERROR(Table2[[#This Row],[RETURNS_UNITS]]/Table2[[#This Row],[UNITS_SOLD]],0)</f>
        <v>3.5714285714285712E-2</v>
      </c>
      <c r="T397" s="2" t="str">
        <f>TRIM(CLEAN(Table2[[#This Row],[CHANNEL]]))</f>
        <v>Swiggy Instamart</v>
      </c>
      <c r="U397" s="1">
        <f t="shared" si="6"/>
        <v>45505</v>
      </c>
    </row>
    <row r="398" spans="1:21" x14ac:dyDescent="0.3">
      <c r="A398" s="1">
        <v>45627</v>
      </c>
      <c r="B398" s="2" t="s">
        <v>33</v>
      </c>
      <c r="C398" s="2" t="s">
        <v>28</v>
      </c>
      <c r="D398" s="2" t="s">
        <v>42</v>
      </c>
      <c r="E398" s="2" t="str">
        <f>TRIM(Table2[[#This Row],[SKU_CODE]])</f>
        <v>BEC-BW-002</v>
      </c>
      <c r="F398" s="2">
        <v>63</v>
      </c>
      <c r="G398" s="2">
        <v>11025</v>
      </c>
      <c r="H398" s="2">
        <v>2020.74</v>
      </c>
      <c r="I398" s="2">
        <v>979</v>
      </c>
      <c r="J398" s="2">
        <v>1</v>
      </c>
      <c r="K398" s="2" t="str">
        <f>_xlfn.XLOOKUP(E398,[1]SKU_Master!A:A,[1]SKU_Master!C:C,"NOT FOUND")</f>
        <v>Bake &amp; Wrap</v>
      </c>
      <c r="L398" s="2">
        <f>_xlfn.XLOOKUP(Table2[[#This Row],[SKU_CODE_CLEAN]],[1]SKU_Master!A:A,[1]SKU_Master!E:E,"Not Found")</f>
        <v>175</v>
      </c>
      <c r="M398" s="2">
        <f>_xlfn.XLOOKUP(E398,[1]SKU_Master!A:A,[1]SKU_Master!F:F,"NOT FOUND")</f>
        <v>92</v>
      </c>
      <c r="N398" s="2" t="str">
        <f>IF(ISNUMBER(_xlfn.XMATCH(E398,[1]SKU_Master!A:A)),"MATCH","NOT FOUND")</f>
        <v>MATCH</v>
      </c>
      <c r="O398" s="2">
        <f>Table2[[#This Row],[GROSS_REVENUE]]-Table2[[#This Row],[DISCOUNT]]</f>
        <v>9004.26</v>
      </c>
      <c r="P398" s="3">
        <f>IFERROR((Table2[[#This Row],[NET_REVENUE]]-(Table2[[#This Row],[UNITS_SOLD]]*Table2[[#This Row],[UNIT_COGS]]))/Table2[[#This Row],[NET_REVENUE]],0)</f>
        <v>0.35630468245030689</v>
      </c>
      <c r="Q398" s="4">
        <f>IFERROR(Table2[[#This Row],[GROSS_REVENUE]]/Table2[[#This Row],[AD_SPEND]],0)</f>
        <v>11.261491317671092</v>
      </c>
      <c r="R398" s="2">
        <f>IFERROR((Table2[[#This Row],[NET_REVENUE]]-(Table2[[#This Row],[UNITS_SOLD]]*Table2[[#This Row],[UNIT_COGS]])-Table2[[#This Row],[AD_SPEND]]),0)</f>
        <v>2229.2600000000002</v>
      </c>
      <c r="S398" s="3">
        <f>IFERROR(Table2[[#This Row],[RETURNS_UNITS]]/Table2[[#This Row],[UNITS_SOLD]],0)</f>
        <v>1.5873015873015872E-2</v>
      </c>
      <c r="T398" s="2" t="str">
        <f>TRIM(CLEAN(Table2[[#This Row],[CHANNEL]]))</f>
        <v>Swiggy Instamart</v>
      </c>
      <c r="U398" s="1">
        <f t="shared" si="6"/>
        <v>45627</v>
      </c>
    </row>
    <row r="399" spans="1:21" x14ac:dyDescent="0.3">
      <c r="A399" s="1">
        <v>45809</v>
      </c>
      <c r="B399" s="2" t="s">
        <v>24</v>
      </c>
      <c r="C399" s="2" t="s">
        <v>22</v>
      </c>
      <c r="D399" s="2" t="s">
        <v>46</v>
      </c>
      <c r="E399" s="2" t="str">
        <f>TRIM(Table2[[#This Row],[SKU_CODE]])</f>
        <v>BEC-KT-001</v>
      </c>
      <c r="F399" s="2">
        <v>107</v>
      </c>
      <c r="G399" s="2">
        <v>17120</v>
      </c>
      <c r="H399" s="2">
        <v>2035.21</v>
      </c>
      <c r="I399" s="2">
        <v>980.73</v>
      </c>
      <c r="J399" s="2">
        <v>16</v>
      </c>
      <c r="K399" s="2" t="str">
        <f>_xlfn.XLOOKUP(E399,[1]SKU_Master!A:A,[1]SKU_Master!C:C,"NOT FOUND")</f>
        <v>Kitchen Towel</v>
      </c>
      <c r="L399" s="2">
        <f>_xlfn.XLOOKUP(Table2[[#This Row],[SKU_CODE_CLEAN]],[1]SKU_Master!A:A,[1]SKU_Master!E:E,"Not Found")</f>
        <v>160</v>
      </c>
      <c r="M399" s="2">
        <f>_xlfn.XLOOKUP(E399,[1]SKU_Master!A:A,[1]SKU_Master!F:F,"NOT FOUND")</f>
        <v>78</v>
      </c>
      <c r="N399" s="2" t="str">
        <f>IF(ISNUMBER(_xlfn.XMATCH(E399,[1]SKU_Master!A:A)),"MATCH","NOT FOUND")</f>
        <v>MATCH</v>
      </c>
      <c r="O399" s="2">
        <f>Table2[[#This Row],[GROSS_REVENUE]]-Table2[[#This Row],[DISCOUNT]]</f>
        <v>15084.79</v>
      </c>
      <c r="P399" s="3">
        <f>IFERROR((Table2[[#This Row],[NET_REVENUE]]-(Table2[[#This Row],[UNITS_SOLD]]*Table2[[#This Row],[UNIT_COGS]]))/Table2[[#This Row],[NET_REVENUE]],0)</f>
        <v>0.44672746521496159</v>
      </c>
      <c r="Q399" s="4">
        <f>IFERROR(Table2[[#This Row],[GROSS_REVENUE]]/Table2[[#This Row],[AD_SPEND]],0)</f>
        <v>17.456384529891</v>
      </c>
      <c r="R399" s="2">
        <f>IFERROR((Table2[[#This Row],[NET_REVENUE]]-(Table2[[#This Row],[UNITS_SOLD]]*Table2[[#This Row],[UNIT_COGS]])-Table2[[#This Row],[AD_SPEND]]),0)</f>
        <v>5758.0600000000013</v>
      </c>
      <c r="S399" s="3">
        <f>IFERROR(Table2[[#This Row],[RETURNS_UNITS]]/Table2[[#This Row],[UNITS_SOLD]],0)</f>
        <v>0.14953271028037382</v>
      </c>
      <c r="T399" s="2" t="str">
        <f>TRIM(CLEAN(Table2[[#This Row],[CHANNEL]]))</f>
        <v>D2C</v>
      </c>
      <c r="U399" s="1">
        <f t="shared" si="6"/>
        <v>45809</v>
      </c>
    </row>
    <row r="400" spans="1:21" x14ac:dyDescent="0.3">
      <c r="A400" s="1">
        <v>45444</v>
      </c>
      <c r="B400" s="2" t="s">
        <v>34</v>
      </c>
      <c r="C400" s="2" t="s">
        <v>28</v>
      </c>
      <c r="D400" s="2" t="s">
        <v>42</v>
      </c>
      <c r="E400" s="2" t="str">
        <f>TRIM(Table2[[#This Row],[SKU_CODE]])</f>
        <v>BEC-BW-002</v>
      </c>
      <c r="F400" s="2">
        <v>63</v>
      </c>
      <c r="G400" s="2">
        <v>11025</v>
      </c>
      <c r="H400" s="2">
        <v>1239.3399999999999</v>
      </c>
      <c r="I400" s="2">
        <v>980.92</v>
      </c>
      <c r="J400" s="2">
        <v>1</v>
      </c>
      <c r="K400" s="2" t="str">
        <f>_xlfn.XLOOKUP(E400,[1]SKU_Master!A:A,[1]SKU_Master!C:C,"NOT FOUND")</f>
        <v>Bake &amp; Wrap</v>
      </c>
      <c r="L400" s="2">
        <f>_xlfn.XLOOKUP(Table2[[#This Row],[SKU_CODE_CLEAN]],[1]SKU_Master!A:A,[1]SKU_Master!E:E,"Not Found")</f>
        <v>175</v>
      </c>
      <c r="M400" s="2">
        <f>_xlfn.XLOOKUP(E400,[1]SKU_Master!A:A,[1]SKU_Master!F:F,"NOT FOUND")</f>
        <v>92</v>
      </c>
      <c r="N400" s="2" t="str">
        <f>IF(ISNUMBER(_xlfn.XMATCH(E400,[1]SKU_Master!A:A)),"MATCH","NOT FOUND")</f>
        <v>MATCH</v>
      </c>
      <c r="O400" s="2">
        <f>Table2[[#This Row],[GROSS_REVENUE]]-Table2[[#This Row],[DISCOUNT]]</f>
        <v>9785.66</v>
      </c>
      <c r="P400" s="3">
        <f>IFERROR((Table2[[#This Row],[NET_REVENUE]]-(Table2[[#This Row],[UNITS_SOLD]]*Table2[[#This Row],[UNIT_COGS]]))/Table2[[#This Row],[NET_REVENUE]],0)</f>
        <v>0.4077047434715696</v>
      </c>
      <c r="Q400" s="4">
        <f>IFERROR(Table2[[#This Row],[GROSS_REVENUE]]/Table2[[#This Row],[AD_SPEND]],0)</f>
        <v>11.239448680830241</v>
      </c>
      <c r="R400" s="2">
        <f>IFERROR((Table2[[#This Row],[NET_REVENUE]]-(Table2[[#This Row],[UNITS_SOLD]]*Table2[[#This Row],[UNIT_COGS]])-Table2[[#This Row],[AD_SPEND]]),0)</f>
        <v>3008.74</v>
      </c>
      <c r="S400" s="3">
        <f>IFERROR(Table2[[#This Row],[RETURNS_UNITS]]/Table2[[#This Row],[UNITS_SOLD]],0)</f>
        <v>1.5873015873015872E-2</v>
      </c>
      <c r="T400" s="2" t="str">
        <f>TRIM(CLEAN(Table2[[#This Row],[CHANNEL]]))</f>
        <v>Zepto</v>
      </c>
      <c r="U400" s="1">
        <f t="shared" si="6"/>
        <v>45444</v>
      </c>
    </row>
    <row r="401" spans="1:21" x14ac:dyDescent="0.3">
      <c r="A401" s="1">
        <v>45298</v>
      </c>
      <c r="B401" s="2" t="s">
        <v>27</v>
      </c>
      <c r="C401" s="2" t="s">
        <v>28</v>
      </c>
      <c r="D401" s="2" t="s">
        <v>32</v>
      </c>
      <c r="E401" s="2" t="str">
        <f>TRIM(Table2[[#This Row],[SKU_CODE]])</f>
        <v>BEC-BW-001</v>
      </c>
      <c r="F401" s="2">
        <v>58</v>
      </c>
      <c r="G401" s="2">
        <v>12760</v>
      </c>
      <c r="H401" s="2">
        <v>878.1</v>
      </c>
      <c r="I401" s="2">
        <v>982.05</v>
      </c>
      <c r="J401" s="2">
        <v>2</v>
      </c>
      <c r="K401" s="2" t="str">
        <f>_xlfn.XLOOKUP(E401,[1]SKU_Master!A:A,[1]SKU_Master!C:C,"NOT FOUND")</f>
        <v>Bake &amp; Wrap</v>
      </c>
      <c r="L401" s="2">
        <f>_xlfn.XLOOKUP(Table2[[#This Row],[SKU_CODE_CLEAN]],[1]SKU_Master!A:A,[1]SKU_Master!E:E,"Not Found")</f>
        <v>220</v>
      </c>
      <c r="M401" s="2">
        <f>_xlfn.XLOOKUP(E401,[1]SKU_Master!A:A,[1]SKU_Master!F:F,"NOT FOUND")</f>
        <v>118</v>
      </c>
      <c r="N401" s="2" t="str">
        <f>IF(ISNUMBER(_xlfn.XMATCH(E401,[1]SKU_Master!A:A)),"MATCH","NOT FOUND")</f>
        <v>MATCH</v>
      </c>
      <c r="O401" s="2">
        <f>Table2[[#This Row],[GROSS_REVENUE]]-Table2[[#This Row],[DISCOUNT]]</f>
        <v>11881.9</v>
      </c>
      <c r="P401" s="3">
        <f>IFERROR((Table2[[#This Row],[NET_REVENUE]]-(Table2[[#This Row],[UNITS_SOLD]]*Table2[[#This Row],[UNIT_COGS]]))/Table2[[#This Row],[NET_REVENUE]],0)</f>
        <v>0.42399784546242603</v>
      </c>
      <c r="Q401" s="4">
        <f>IFERROR(Table2[[#This Row],[GROSS_REVENUE]]/Table2[[#This Row],[AD_SPEND]],0)</f>
        <v>12.993228450689884</v>
      </c>
      <c r="R401" s="2">
        <f>IFERROR((Table2[[#This Row],[NET_REVENUE]]-(Table2[[#This Row],[UNITS_SOLD]]*Table2[[#This Row],[UNIT_COGS]])-Table2[[#This Row],[AD_SPEND]]),0)</f>
        <v>4055.8499999999995</v>
      </c>
      <c r="S401" s="3">
        <f>IFERROR(Table2[[#This Row],[RETURNS_UNITS]]/Table2[[#This Row],[UNITS_SOLD]],0)</f>
        <v>3.4482758620689655E-2</v>
      </c>
      <c r="T401" s="2" t="str">
        <f>TRIM(CLEAN(Table2[[#This Row],[CHANNEL]]))</f>
        <v>Zepto</v>
      </c>
      <c r="U401" s="1">
        <f t="shared" si="6"/>
        <v>45474</v>
      </c>
    </row>
    <row r="402" spans="1:21" x14ac:dyDescent="0.3">
      <c r="A402" s="1">
        <v>45809</v>
      </c>
      <c r="B402" s="2" t="s">
        <v>24</v>
      </c>
      <c r="C402" s="2" t="s">
        <v>25</v>
      </c>
      <c r="D402" s="2" t="s">
        <v>23</v>
      </c>
      <c r="E402" s="2" t="str">
        <f>TRIM(Table2[[#This Row],[SKU_CODE]])</f>
        <v>BEC-OTH-001</v>
      </c>
      <c r="F402" s="2">
        <v>66</v>
      </c>
      <c r="G402" s="2">
        <v>9834</v>
      </c>
      <c r="H402" s="2">
        <v>1012.09</v>
      </c>
      <c r="I402" s="2">
        <v>988.14</v>
      </c>
      <c r="J402" s="2">
        <v>7</v>
      </c>
      <c r="K402" s="2" t="str">
        <f>_xlfn.XLOOKUP(E402,[1]SKU_Master!A:A,[1]SKU_Master!C:C,"NOT FOUND")</f>
        <v>Others</v>
      </c>
      <c r="L402" s="2">
        <f>_xlfn.XLOOKUP(Table2[[#This Row],[SKU_CODE_CLEAN]],[1]SKU_Master!A:A,[1]SKU_Master!E:E,"Not Found")</f>
        <v>149</v>
      </c>
      <c r="M402" s="2">
        <f>_xlfn.XLOOKUP(E402,[1]SKU_Master!A:A,[1]SKU_Master!F:F,"NOT FOUND")</f>
        <v>72</v>
      </c>
      <c r="N402" s="2" t="str">
        <f>IF(ISNUMBER(_xlfn.XMATCH(E402,[1]SKU_Master!A:A)),"MATCH","NOT FOUND")</f>
        <v>MATCH</v>
      </c>
      <c r="O402" s="2">
        <f>Table2[[#This Row],[GROSS_REVENUE]]-Table2[[#This Row],[DISCOUNT]]</f>
        <v>8821.91</v>
      </c>
      <c r="P402" s="3">
        <f>IFERROR((Table2[[#This Row],[NET_REVENUE]]-(Table2[[#This Row],[UNITS_SOLD]]*Table2[[#This Row],[UNIT_COGS]]))/Table2[[#This Row],[NET_REVENUE]],0)</f>
        <v>0.46134113814355393</v>
      </c>
      <c r="Q402" s="4">
        <f>IFERROR(Table2[[#This Row],[GROSS_REVENUE]]/Table2[[#This Row],[AD_SPEND]],0)</f>
        <v>9.9520310887121255</v>
      </c>
      <c r="R402" s="2">
        <f>IFERROR((Table2[[#This Row],[NET_REVENUE]]-(Table2[[#This Row],[UNITS_SOLD]]*Table2[[#This Row],[UNIT_COGS]])-Table2[[#This Row],[AD_SPEND]]),0)</f>
        <v>3081.77</v>
      </c>
      <c r="S402" s="3">
        <f>IFERROR(Table2[[#This Row],[RETURNS_UNITS]]/Table2[[#This Row],[UNITS_SOLD]],0)</f>
        <v>0.10606060606060606</v>
      </c>
      <c r="T402" s="2" t="str">
        <f>TRIM(CLEAN(Table2[[#This Row],[CHANNEL]]))</f>
        <v>D2C</v>
      </c>
      <c r="U402" s="1">
        <f t="shared" si="6"/>
        <v>45809</v>
      </c>
    </row>
    <row r="403" spans="1:21" x14ac:dyDescent="0.3">
      <c r="A403" s="1">
        <v>45658</v>
      </c>
      <c r="B403" s="2" t="s">
        <v>21</v>
      </c>
      <c r="C403" s="2" t="s">
        <v>28</v>
      </c>
      <c r="D403" s="2" t="s">
        <v>32</v>
      </c>
      <c r="E403" s="2" t="str">
        <f>TRIM(Table2[[#This Row],[SKU_CODE]])</f>
        <v>BEC-BW-001</v>
      </c>
      <c r="F403" s="2">
        <v>87</v>
      </c>
      <c r="G403" s="2">
        <v>19140</v>
      </c>
      <c r="H403" s="2">
        <v>2272.84</v>
      </c>
      <c r="I403" s="2">
        <v>988.94</v>
      </c>
      <c r="J403" s="2">
        <v>4</v>
      </c>
      <c r="K403" s="2" t="str">
        <f>_xlfn.XLOOKUP(E403,[1]SKU_Master!A:A,[1]SKU_Master!C:C,"NOT FOUND")</f>
        <v>Bake &amp; Wrap</v>
      </c>
      <c r="L403" s="2">
        <f>_xlfn.XLOOKUP(Table2[[#This Row],[SKU_CODE_CLEAN]],[1]SKU_Master!A:A,[1]SKU_Master!E:E,"Not Found")</f>
        <v>220</v>
      </c>
      <c r="M403" s="2">
        <f>_xlfn.XLOOKUP(E403,[1]SKU_Master!A:A,[1]SKU_Master!F:F,"NOT FOUND")</f>
        <v>118</v>
      </c>
      <c r="N403" s="2" t="str">
        <f>IF(ISNUMBER(_xlfn.XMATCH(E403,[1]SKU_Master!A:A)),"MATCH","NOT FOUND")</f>
        <v>MATCH</v>
      </c>
      <c r="O403" s="2">
        <f>Table2[[#This Row],[GROSS_REVENUE]]-Table2[[#This Row],[DISCOUNT]]</f>
        <v>16867.16</v>
      </c>
      <c r="P403" s="3">
        <f>IFERROR((Table2[[#This Row],[NET_REVENUE]]-(Table2[[#This Row],[UNITS_SOLD]]*Table2[[#This Row],[UNIT_COGS]]))/Table2[[#This Row],[NET_REVENUE]],0)</f>
        <v>0.39136167558735435</v>
      </c>
      <c r="Q403" s="4">
        <f>IFERROR(Table2[[#This Row],[GROSS_REVENUE]]/Table2[[#This Row],[AD_SPEND]],0)</f>
        <v>19.354055857787124</v>
      </c>
      <c r="R403" s="2">
        <f>IFERROR((Table2[[#This Row],[NET_REVENUE]]-(Table2[[#This Row],[UNITS_SOLD]]*Table2[[#This Row],[UNIT_COGS]])-Table2[[#This Row],[AD_SPEND]]),0)</f>
        <v>5612.2199999999993</v>
      </c>
      <c r="S403" s="3">
        <f>IFERROR(Table2[[#This Row],[RETURNS_UNITS]]/Table2[[#This Row],[UNITS_SOLD]],0)</f>
        <v>4.5977011494252873E-2</v>
      </c>
      <c r="T403" s="2" t="str">
        <f>TRIM(CLEAN(Table2[[#This Row],[CHANNEL]]))</f>
        <v>Flipkart</v>
      </c>
      <c r="U403" s="1">
        <f t="shared" si="6"/>
        <v>45658</v>
      </c>
    </row>
    <row r="404" spans="1:21" x14ac:dyDescent="0.3">
      <c r="A404" s="1">
        <v>45352</v>
      </c>
      <c r="B404" s="2" t="s">
        <v>37</v>
      </c>
      <c r="C404" s="2" t="s">
        <v>28</v>
      </c>
      <c r="D404" s="2" t="s">
        <v>46</v>
      </c>
      <c r="E404" s="2" t="str">
        <f>TRIM(Table2[[#This Row],[SKU_CODE]])</f>
        <v>BEC-KT-001</v>
      </c>
      <c r="F404" s="2">
        <v>156</v>
      </c>
      <c r="G404" s="2">
        <v>24960</v>
      </c>
      <c r="H404" s="2">
        <v>6070.75</v>
      </c>
      <c r="I404" s="2">
        <v>993.2</v>
      </c>
      <c r="J404" s="2">
        <v>6</v>
      </c>
      <c r="K404" s="2" t="str">
        <f>_xlfn.XLOOKUP(E404,[1]SKU_Master!A:A,[1]SKU_Master!C:C,"NOT FOUND")</f>
        <v>Kitchen Towel</v>
      </c>
      <c r="L404" s="2">
        <f>_xlfn.XLOOKUP(Table2[[#This Row],[SKU_CODE_CLEAN]],[1]SKU_Master!A:A,[1]SKU_Master!E:E,"Not Found")</f>
        <v>160</v>
      </c>
      <c r="M404" s="2">
        <f>_xlfn.XLOOKUP(E404,[1]SKU_Master!A:A,[1]SKU_Master!F:F,"NOT FOUND")</f>
        <v>78</v>
      </c>
      <c r="N404" s="2" t="str">
        <f>IF(ISNUMBER(_xlfn.XMATCH(E404,[1]SKU_Master!A:A)),"MATCH","NOT FOUND")</f>
        <v>MATCH</v>
      </c>
      <c r="O404" s="2">
        <f>Table2[[#This Row],[GROSS_REVENUE]]-Table2[[#This Row],[DISCOUNT]]</f>
        <v>18889.25</v>
      </c>
      <c r="P404" s="3">
        <f>IFERROR((Table2[[#This Row],[NET_REVENUE]]-(Table2[[#This Row],[UNITS_SOLD]]*Table2[[#This Row],[UNIT_COGS]]))/Table2[[#This Row],[NET_REVENUE]],0)</f>
        <v>0.3558240798337679</v>
      </c>
      <c r="Q404" s="4">
        <f>IFERROR(Table2[[#This Row],[GROSS_REVENUE]]/Table2[[#This Row],[AD_SPEND]],0)</f>
        <v>25.130890052356019</v>
      </c>
      <c r="R404" s="2">
        <f>IFERROR((Table2[[#This Row],[NET_REVENUE]]-(Table2[[#This Row],[UNITS_SOLD]]*Table2[[#This Row],[UNIT_COGS]])-Table2[[#This Row],[AD_SPEND]]),0)</f>
        <v>5728.05</v>
      </c>
      <c r="S404" s="3">
        <f>IFERROR(Table2[[#This Row],[RETURNS_UNITS]]/Table2[[#This Row],[UNITS_SOLD]],0)</f>
        <v>3.8461538461538464E-2</v>
      </c>
      <c r="T404" s="2" t="str">
        <f>TRIM(CLEAN(Table2[[#This Row],[CHANNEL]]))</f>
        <v>Blinkit</v>
      </c>
      <c r="U404" s="1">
        <f t="shared" si="6"/>
        <v>45352</v>
      </c>
    </row>
    <row r="405" spans="1:21" x14ac:dyDescent="0.3">
      <c r="A405" s="1">
        <v>45689</v>
      </c>
      <c r="B405" s="2" t="s">
        <v>33</v>
      </c>
      <c r="C405" s="2" t="s">
        <v>22</v>
      </c>
      <c r="D405" s="2" t="s">
        <v>42</v>
      </c>
      <c r="E405" s="2" t="str">
        <f>TRIM(Table2[[#This Row],[SKU_CODE]])</f>
        <v>BEC-BW-002</v>
      </c>
      <c r="F405" s="2">
        <v>83</v>
      </c>
      <c r="G405" s="2">
        <v>14525</v>
      </c>
      <c r="H405" s="2">
        <v>790.52</v>
      </c>
      <c r="I405" s="2">
        <v>994.67</v>
      </c>
      <c r="J405" s="2">
        <v>2</v>
      </c>
      <c r="K405" s="2" t="str">
        <f>_xlfn.XLOOKUP(E405,[1]SKU_Master!A:A,[1]SKU_Master!C:C,"NOT FOUND")</f>
        <v>Bake &amp; Wrap</v>
      </c>
      <c r="L405" s="2">
        <f>_xlfn.XLOOKUP(Table2[[#This Row],[SKU_CODE_CLEAN]],[1]SKU_Master!A:A,[1]SKU_Master!E:E,"Not Found")</f>
        <v>175</v>
      </c>
      <c r="M405" s="2">
        <f>_xlfn.XLOOKUP(E405,[1]SKU_Master!A:A,[1]SKU_Master!F:F,"NOT FOUND")</f>
        <v>92</v>
      </c>
      <c r="N405" s="2" t="str">
        <f>IF(ISNUMBER(_xlfn.XMATCH(E405,[1]SKU_Master!A:A)),"MATCH","NOT FOUND")</f>
        <v>MATCH</v>
      </c>
      <c r="O405" s="2">
        <f>Table2[[#This Row],[GROSS_REVENUE]]-Table2[[#This Row],[DISCOUNT]]</f>
        <v>13734.48</v>
      </c>
      <c r="P405" s="3">
        <f>IFERROR((Table2[[#This Row],[NET_REVENUE]]-(Table2[[#This Row],[UNITS_SOLD]]*Table2[[#This Row],[UNIT_COGS]]))/Table2[[#This Row],[NET_REVENUE]],0)</f>
        <v>0.44402700357057562</v>
      </c>
      <c r="Q405" s="4">
        <f>IFERROR(Table2[[#This Row],[GROSS_REVENUE]]/Table2[[#This Row],[AD_SPEND]],0)</f>
        <v>14.602833100425267</v>
      </c>
      <c r="R405" s="2">
        <f>IFERROR((Table2[[#This Row],[NET_REVENUE]]-(Table2[[#This Row],[UNITS_SOLD]]*Table2[[#This Row],[UNIT_COGS]])-Table2[[#This Row],[AD_SPEND]]),0)</f>
        <v>5103.8099999999995</v>
      </c>
      <c r="S405" s="3">
        <f>IFERROR(Table2[[#This Row],[RETURNS_UNITS]]/Table2[[#This Row],[UNITS_SOLD]],0)</f>
        <v>2.4096385542168676E-2</v>
      </c>
      <c r="T405" s="2" t="str">
        <f>TRIM(CLEAN(Table2[[#This Row],[CHANNEL]]))</f>
        <v>Swiggy Instamart</v>
      </c>
      <c r="U405" s="1">
        <f t="shared" si="6"/>
        <v>45689</v>
      </c>
    </row>
    <row r="406" spans="1:21" x14ac:dyDescent="0.3">
      <c r="A406" s="1">
        <v>45413</v>
      </c>
      <c r="B406" s="2" t="s">
        <v>21</v>
      </c>
      <c r="C406" s="2" t="s">
        <v>22</v>
      </c>
      <c r="D406" s="2" t="s">
        <v>23</v>
      </c>
      <c r="E406" s="2" t="str">
        <f>TRIM(Table2[[#This Row],[SKU_CODE]])</f>
        <v>BEC-OTH-001</v>
      </c>
      <c r="F406" s="2">
        <v>87</v>
      </c>
      <c r="G406" s="2">
        <v>12963</v>
      </c>
      <c r="H406" s="2">
        <v>1205</v>
      </c>
      <c r="I406" s="2">
        <v>995.03</v>
      </c>
      <c r="J406" s="2">
        <v>2</v>
      </c>
      <c r="K406" s="2" t="str">
        <f>_xlfn.XLOOKUP(E406,[1]SKU_Master!A:A,[1]SKU_Master!C:C,"NOT FOUND")</f>
        <v>Others</v>
      </c>
      <c r="L406" s="2">
        <f>_xlfn.XLOOKUP(Table2[[#This Row],[SKU_CODE_CLEAN]],[1]SKU_Master!A:A,[1]SKU_Master!E:E,"Not Found")</f>
        <v>149</v>
      </c>
      <c r="M406" s="2">
        <f>_xlfn.XLOOKUP(E406,[1]SKU_Master!A:A,[1]SKU_Master!F:F,"NOT FOUND")</f>
        <v>72</v>
      </c>
      <c r="N406" s="2" t="str">
        <f>IF(ISNUMBER(_xlfn.XMATCH(E406,[1]SKU_Master!A:A)),"MATCH","NOT FOUND")</f>
        <v>MATCH</v>
      </c>
      <c r="O406" s="2">
        <f>Table2[[#This Row],[GROSS_REVENUE]]-Table2[[#This Row],[DISCOUNT]]</f>
        <v>11758</v>
      </c>
      <c r="P406" s="3">
        <f>IFERROR((Table2[[#This Row],[NET_REVENUE]]-(Table2[[#This Row],[UNITS_SOLD]]*Table2[[#This Row],[UNIT_COGS]]))/Table2[[#This Row],[NET_REVENUE]],0)</f>
        <v>0.46725633611158363</v>
      </c>
      <c r="Q406" s="4">
        <f>IFERROR(Table2[[#This Row],[GROSS_REVENUE]]/Table2[[#This Row],[AD_SPEND]],0)</f>
        <v>13.027747907098279</v>
      </c>
      <c r="R406" s="2">
        <f>IFERROR((Table2[[#This Row],[NET_REVENUE]]-(Table2[[#This Row],[UNITS_SOLD]]*Table2[[#This Row],[UNIT_COGS]])-Table2[[#This Row],[AD_SPEND]]),0)</f>
        <v>4498.97</v>
      </c>
      <c r="S406" s="3">
        <f>IFERROR(Table2[[#This Row],[RETURNS_UNITS]]/Table2[[#This Row],[UNITS_SOLD]],0)</f>
        <v>2.2988505747126436E-2</v>
      </c>
      <c r="T406" s="2" t="str">
        <f>TRIM(CLEAN(Table2[[#This Row],[CHANNEL]]))</f>
        <v>Flipkart</v>
      </c>
      <c r="U406" s="1">
        <f t="shared" si="6"/>
        <v>45413</v>
      </c>
    </row>
    <row r="407" spans="1:21" x14ac:dyDescent="0.3">
      <c r="A407" s="1">
        <v>45778</v>
      </c>
      <c r="B407" s="2" t="s">
        <v>33</v>
      </c>
      <c r="C407" s="2" t="s">
        <v>22</v>
      </c>
      <c r="D407" s="2" t="s">
        <v>35</v>
      </c>
      <c r="E407" s="2" t="str">
        <f>TRIM(Table2[[#This Row],[SKU_CODE]])</f>
        <v>BEC-CMB-001</v>
      </c>
      <c r="F407" s="2">
        <v>26</v>
      </c>
      <c r="G407" s="2">
        <v>18174</v>
      </c>
      <c r="H407" s="2">
        <v>1736.9</v>
      </c>
      <c r="I407" s="2">
        <v>997.73</v>
      </c>
      <c r="J407" s="2">
        <v>0</v>
      </c>
      <c r="K407" s="2" t="str">
        <f>_xlfn.XLOOKUP(E407,[1]SKU_Master!A:A,[1]SKU_Master!C:C,"NOT FOUND")</f>
        <v>Others</v>
      </c>
      <c r="L407" s="2">
        <f>_xlfn.XLOOKUP(Table2[[#This Row],[SKU_CODE_CLEAN]],[1]SKU_Master!A:A,[1]SKU_Master!E:E,"Not Found")</f>
        <v>699</v>
      </c>
      <c r="M407" s="2">
        <f>_xlfn.XLOOKUP(E407,[1]SKU_Master!A:A,[1]SKU_Master!F:F,"NOT FOUND")</f>
        <v>330</v>
      </c>
      <c r="N407" s="2" t="str">
        <f>IF(ISNUMBER(_xlfn.XMATCH(E407,[1]SKU_Master!A:A)),"MATCH","NOT FOUND")</f>
        <v>MATCH</v>
      </c>
      <c r="O407" s="2">
        <f>Table2[[#This Row],[GROSS_REVENUE]]-Table2[[#This Row],[DISCOUNT]]</f>
        <v>16437.099999999999</v>
      </c>
      <c r="P407" s="3">
        <f>IFERROR((Table2[[#This Row],[NET_REVENUE]]-(Table2[[#This Row],[UNITS_SOLD]]*Table2[[#This Row],[UNIT_COGS]]))/Table2[[#This Row],[NET_REVENUE]],0)</f>
        <v>0.47801011127266968</v>
      </c>
      <c r="Q407" s="4">
        <f>IFERROR(Table2[[#This Row],[GROSS_REVENUE]]/Table2[[#This Row],[AD_SPEND]],0)</f>
        <v>18.215348841871048</v>
      </c>
      <c r="R407" s="2">
        <f>IFERROR((Table2[[#This Row],[NET_REVENUE]]-(Table2[[#This Row],[UNITS_SOLD]]*Table2[[#This Row],[UNIT_COGS]])-Table2[[#This Row],[AD_SPEND]]),0)</f>
        <v>6859.369999999999</v>
      </c>
      <c r="S407" s="3">
        <f>IFERROR(Table2[[#This Row],[RETURNS_UNITS]]/Table2[[#This Row],[UNITS_SOLD]],0)</f>
        <v>0</v>
      </c>
      <c r="T407" s="2" t="str">
        <f>TRIM(CLEAN(Table2[[#This Row],[CHANNEL]]))</f>
        <v>Swiggy Instamart</v>
      </c>
      <c r="U407" s="1">
        <f t="shared" si="6"/>
        <v>45778</v>
      </c>
    </row>
    <row r="408" spans="1:21" x14ac:dyDescent="0.3">
      <c r="A408" s="1">
        <v>45597</v>
      </c>
      <c r="B408" s="2" t="s">
        <v>24</v>
      </c>
      <c r="C408" s="2" t="s">
        <v>22</v>
      </c>
      <c r="D408" s="2" t="s">
        <v>35</v>
      </c>
      <c r="E408" s="2" t="str">
        <f>TRIM(Table2[[#This Row],[SKU_CODE]])</f>
        <v>BEC-CMB-001</v>
      </c>
      <c r="F408" s="2">
        <v>31</v>
      </c>
      <c r="G408" s="2">
        <v>21669</v>
      </c>
      <c r="H408" s="2">
        <v>1995.49</v>
      </c>
      <c r="I408" s="2">
        <v>998.04</v>
      </c>
      <c r="J408" s="2">
        <v>5</v>
      </c>
      <c r="K408" s="2" t="str">
        <f>_xlfn.XLOOKUP(E408,[1]SKU_Master!A:A,[1]SKU_Master!C:C,"NOT FOUND")</f>
        <v>Others</v>
      </c>
      <c r="L408" s="2">
        <f>_xlfn.XLOOKUP(Table2[[#This Row],[SKU_CODE_CLEAN]],[1]SKU_Master!A:A,[1]SKU_Master!E:E,"Not Found")</f>
        <v>699</v>
      </c>
      <c r="M408" s="2">
        <f>_xlfn.XLOOKUP(E408,[1]SKU_Master!A:A,[1]SKU_Master!F:F,"NOT FOUND")</f>
        <v>330</v>
      </c>
      <c r="N408" s="2" t="str">
        <f>IF(ISNUMBER(_xlfn.XMATCH(E408,[1]SKU_Master!A:A)),"MATCH","NOT FOUND")</f>
        <v>MATCH</v>
      </c>
      <c r="O408" s="2">
        <f>Table2[[#This Row],[GROSS_REVENUE]]-Table2[[#This Row],[DISCOUNT]]</f>
        <v>19673.509999999998</v>
      </c>
      <c r="P408" s="3">
        <f>IFERROR((Table2[[#This Row],[NET_REVENUE]]-(Table2[[#This Row],[UNITS_SOLD]]*Table2[[#This Row],[UNIT_COGS]]))/Table2[[#This Row],[NET_REVENUE]],0)</f>
        <v>0.48001144686433683</v>
      </c>
      <c r="Q408" s="4">
        <f>IFERROR(Table2[[#This Row],[GROSS_REVENUE]]/Table2[[#This Row],[AD_SPEND]],0)</f>
        <v>21.711554647108333</v>
      </c>
      <c r="R408" s="2">
        <f>IFERROR((Table2[[#This Row],[NET_REVENUE]]-(Table2[[#This Row],[UNITS_SOLD]]*Table2[[#This Row],[UNIT_COGS]])-Table2[[#This Row],[AD_SPEND]]),0)</f>
        <v>8445.4699999999975</v>
      </c>
      <c r="S408" s="3">
        <f>IFERROR(Table2[[#This Row],[RETURNS_UNITS]]/Table2[[#This Row],[UNITS_SOLD]],0)</f>
        <v>0.16129032258064516</v>
      </c>
      <c r="T408" s="2" t="str">
        <f>TRIM(CLEAN(Table2[[#This Row],[CHANNEL]]))</f>
        <v>D2C</v>
      </c>
      <c r="U408" s="1">
        <f t="shared" si="6"/>
        <v>45597</v>
      </c>
    </row>
    <row r="409" spans="1:21" x14ac:dyDescent="0.3">
      <c r="A409" s="1">
        <v>45597</v>
      </c>
      <c r="B409" s="2" t="s">
        <v>39</v>
      </c>
      <c r="C409" s="2" t="s">
        <v>28</v>
      </c>
      <c r="D409" s="2" t="s">
        <v>23</v>
      </c>
      <c r="E409" s="2" t="str">
        <f>TRIM(Table2[[#This Row],[SKU_CODE]])</f>
        <v>BEC-OTH-001</v>
      </c>
      <c r="F409" s="2">
        <v>86</v>
      </c>
      <c r="G409" s="2">
        <v>12814</v>
      </c>
      <c r="H409" s="2">
        <v>1467.56</v>
      </c>
      <c r="I409" s="2">
        <v>998.22</v>
      </c>
      <c r="J409" s="2">
        <v>2</v>
      </c>
      <c r="K409" s="2" t="str">
        <f>_xlfn.XLOOKUP(E409,[1]SKU_Master!A:A,[1]SKU_Master!C:C,"NOT FOUND")</f>
        <v>Others</v>
      </c>
      <c r="L409" s="2">
        <f>_xlfn.XLOOKUP(Table2[[#This Row],[SKU_CODE_CLEAN]],[1]SKU_Master!A:A,[1]SKU_Master!E:E,"Not Found")</f>
        <v>149</v>
      </c>
      <c r="M409" s="2">
        <f>_xlfn.XLOOKUP(E409,[1]SKU_Master!A:A,[1]SKU_Master!F:F,"NOT FOUND")</f>
        <v>72</v>
      </c>
      <c r="N409" s="2" t="str">
        <f>IF(ISNUMBER(_xlfn.XMATCH(E409,[1]SKU_Master!A:A)),"MATCH","NOT FOUND")</f>
        <v>MATCH</v>
      </c>
      <c r="O409" s="2">
        <f>Table2[[#This Row],[GROSS_REVENUE]]-Table2[[#This Row],[DISCOUNT]]</f>
        <v>11346.44</v>
      </c>
      <c r="P409" s="3">
        <f>IFERROR((Table2[[#This Row],[NET_REVENUE]]-(Table2[[#This Row],[UNITS_SOLD]]*Table2[[#This Row],[UNIT_COGS]]))/Table2[[#This Row],[NET_REVENUE]],0)</f>
        <v>0.45427817006920235</v>
      </c>
      <c r="Q409" s="4">
        <f>IFERROR(Table2[[#This Row],[GROSS_REVENUE]]/Table2[[#This Row],[AD_SPEND]],0)</f>
        <v>12.836849592274248</v>
      </c>
      <c r="R409" s="2">
        <f>IFERROR((Table2[[#This Row],[NET_REVENUE]]-(Table2[[#This Row],[UNITS_SOLD]]*Table2[[#This Row],[UNIT_COGS]])-Table2[[#This Row],[AD_SPEND]]),0)</f>
        <v>4156.22</v>
      </c>
      <c r="S409" s="3">
        <f>IFERROR(Table2[[#This Row],[RETURNS_UNITS]]/Table2[[#This Row],[UNITS_SOLD]],0)</f>
        <v>2.3255813953488372E-2</v>
      </c>
      <c r="T409" s="2" t="str">
        <f>TRIM(CLEAN(Table2[[#This Row],[CHANNEL]]))</f>
        <v>Amazon</v>
      </c>
      <c r="U409" s="1">
        <f t="shared" si="6"/>
        <v>45597</v>
      </c>
    </row>
    <row r="410" spans="1:21" x14ac:dyDescent="0.3">
      <c r="A410" s="1">
        <v>45809</v>
      </c>
      <c r="B410" s="2" t="s">
        <v>21</v>
      </c>
      <c r="C410" s="2" t="s">
        <v>25</v>
      </c>
      <c r="D410" s="2" t="s">
        <v>23</v>
      </c>
      <c r="E410" s="2" t="str">
        <f>TRIM(Table2[[#This Row],[SKU_CODE]])</f>
        <v>BEC-OTH-001</v>
      </c>
      <c r="F410" s="2">
        <v>83</v>
      </c>
      <c r="G410" s="2">
        <v>12367</v>
      </c>
      <c r="H410" s="2">
        <v>3131.58</v>
      </c>
      <c r="I410" s="2">
        <v>999.25</v>
      </c>
      <c r="J410" s="2">
        <v>3</v>
      </c>
      <c r="K410" s="2" t="str">
        <f>_xlfn.XLOOKUP(E410,[1]SKU_Master!A:A,[1]SKU_Master!C:C,"NOT FOUND")</f>
        <v>Others</v>
      </c>
      <c r="L410" s="2">
        <f>_xlfn.XLOOKUP(Table2[[#This Row],[SKU_CODE_CLEAN]],[1]SKU_Master!A:A,[1]SKU_Master!E:E,"Not Found")</f>
        <v>149</v>
      </c>
      <c r="M410" s="2">
        <f>_xlfn.XLOOKUP(E410,[1]SKU_Master!A:A,[1]SKU_Master!F:F,"NOT FOUND")</f>
        <v>72</v>
      </c>
      <c r="N410" s="2" t="str">
        <f>IF(ISNUMBER(_xlfn.XMATCH(E410,[1]SKU_Master!A:A)),"MATCH","NOT FOUND")</f>
        <v>MATCH</v>
      </c>
      <c r="O410" s="2">
        <f>Table2[[#This Row],[GROSS_REVENUE]]-Table2[[#This Row],[DISCOUNT]]</f>
        <v>9235.42</v>
      </c>
      <c r="P410" s="3">
        <f>IFERROR((Table2[[#This Row],[NET_REVENUE]]-(Table2[[#This Row],[UNITS_SOLD]]*Table2[[#This Row],[UNIT_COGS]]))/Table2[[#This Row],[NET_REVENUE]],0)</f>
        <v>0.35292601744154573</v>
      </c>
      <c r="Q410" s="4">
        <f>IFERROR(Table2[[#This Row],[GROSS_REVENUE]]/Table2[[#This Row],[AD_SPEND]],0)</f>
        <v>12.376282211658744</v>
      </c>
      <c r="R410" s="2">
        <f>IFERROR((Table2[[#This Row],[NET_REVENUE]]-(Table2[[#This Row],[UNITS_SOLD]]*Table2[[#This Row],[UNIT_COGS]])-Table2[[#This Row],[AD_SPEND]]),0)</f>
        <v>2260.17</v>
      </c>
      <c r="S410" s="3">
        <f>IFERROR(Table2[[#This Row],[RETURNS_UNITS]]/Table2[[#This Row],[UNITS_SOLD]],0)</f>
        <v>3.614457831325301E-2</v>
      </c>
      <c r="T410" s="2" t="str">
        <f>TRIM(CLEAN(Table2[[#This Row],[CHANNEL]]))</f>
        <v>Flipkart</v>
      </c>
      <c r="U410" s="1">
        <f t="shared" si="6"/>
        <v>45809</v>
      </c>
    </row>
    <row r="411" spans="1:21" x14ac:dyDescent="0.3">
      <c r="A411" s="1">
        <v>45383</v>
      </c>
      <c r="B411" s="2" t="s">
        <v>34</v>
      </c>
      <c r="C411" s="2" t="s">
        <v>28</v>
      </c>
      <c r="D411" s="2" t="s">
        <v>35</v>
      </c>
      <c r="E411" s="2" t="str">
        <f>TRIM(Table2[[#This Row],[SKU_CODE]])</f>
        <v>BEC-CMB-001</v>
      </c>
      <c r="F411" s="2">
        <v>23</v>
      </c>
      <c r="G411" s="2">
        <v>16077</v>
      </c>
      <c r="H411" s="2">
        <v>2332.44</v>
      </c>
      <c r="I411" s="2">
        <v>1000.37</v>
      </c>
      <c r="J411" s="2">
        <v>1</v>
      </c>
      <c r="K411" s="2" t="str">
        <f>_xlfn.XLOOKUP(E411,[1]SKU_Master!A:A,[1]SKU_Master!C:C,"NOT FOUND")</f>
        <v>Others</v>
      </c>
      <c r="L411" s="2">
        <f>_xlfn.XLOOKUP(Table2[[#This Row],[SKU_CODE_CLEAN]],[1]SKU_Master!A:A,[1]SKU_Master!E:E,"Not Found")</f>
        <v>699</v>
      </c>
      <c r="M411" s="2">
        <f>_xlfn.XLOOKUP(E411,[1]SKU_Master!A:A,[1]SKU_Master!F:F,"NOT FOUND")</f>
        <v>330</v>
      </c>
      <c r="N411" s="2" t="str">
        <f>IF(ISNUMBER(_xlfn.XMATCH(E411,[1]SKU_Master!A:A)),"MATCH","NOT FOUND")</f>
        <v>MATCH</v>
      </c>
      <c r="O411" s="2">
        <f>Table2[[#This Row],[GROSS_REVENUE]]-Table2[[#This Row],[DISCOUNT]]</f>
        <v>13744.56</v>
      </c>
      <c r="P411" s="3">
        <f>IFERROR((Table2[[#This Row],[NET_REVENUE]]-(Table2[[#This Row],[UNITS_SOLD]]*Table2[[#This Row],[UNIT_COGS]]))/Table2[[#This Row],[NET_REVENUE]],0)</f>
        <v>0.44778152228954582</v>
      </c>
      <c r="Q411" s="4">
        <f>IFERROR(Table2[[#This Row],[GROSS_REVENUE]]/Table2[[#This Row],[AD_SPEND]],0)</f>
        <v>16.071053710127252</v>
      </c>
      <c r="R411" s="2">
        <f>IFERROR((Table2[[#This Row],[NET_REVENUE]]-(Table2[[#This Row],[UNITS_SOLD]]*Table2[[#This Row],[UNIT_COGS]])-Table2[[#This Row],[AD_SPEND]]),0)</f>
        <v>5154.1899999999996</v>
      </c>
      <c r="S411" s="3">
        <f>IFERROR(Table2[[#This Row],[RETURNS_UNITS]]/Table2[[#This Row],[UNITS_SOLD]],0)</f>
        <v>4.3478260869565216E-2</v>
      </c>
      <c r="T411" s="2" t="str">
        <f>TRIM(CLEAN(Table2[[#This Row],[CHANNEL]]))</f>
        <v>Zepto</v>
      </c>
      <c r="U411" s="1">
        <f t="shared" si="6"/>
        <v>45383</v>
      </c>
    </row>
    <row r="412" spans="1:21" x14ac:dyDescent="0.3">
      <c r="A412" s="1">
        <v>45323</v>
      </c>
      <c r="B412" s="2" t="s">
        <v>21</v>
      </c>
      <c r="C412" s="2" t="s">
        <v>28</v>
      </c>
      <c r="D412" s="2" t="s">
        <v>45</v>
      </c>
      <c r="E412" s="2" t="str">
        <f>TRIM(Table2[[#This Row],[SKU_CODE]])</f>
        <v>BEC-TIS-001</v>
      </c>
      <c r="F412" s="2">
        <v>114</v>
      </c>
      <c r="G412" s="2">
        <v>10830</v>
      </c>
      <c r="H412" s="2">
        <v>1111.3800000000001</v>
      </c>
      <c r="I412" s="2">
        <v>1000.51</v>
      </c>
      <c r="J412" s="2">
        <v>6</v>
      </c>
      <c r="K412" s="2" t="str">
        <f>_xlfn.XLOOKUP(E412,[1]SKU_Master!A:A,[1]SKU_Master!C:C,"NOT FOUND")</f>
        <v>Tissues</v>
      </c>
      <c r="L412" s="2">
        <f>_xlfn.XLOOKUP(Table2[[#This Row],[SKU_CODE_CLEAN]],[1]SKU_Master!A:A,[1]SKU_Master!E:E,"Not Found")</f>
        <v>95</v>
      </c>
      <c r="M412" s="2">
        <f>_xlfn.XLOOKUP(E412,[1]SKU_Master!A:A,[1]SKU_Master!F:F,"NOT FOUND")</f>
        <v>42</v>
      </c>
      <c r="N412" s="2" t="str">
        <f>IF(ISNUMBER(_xlfn.XMATCH(E412,[1]SKU_Master!A:A)),"MATCH","NOT FOUND")</f>
        <v>MATCH</v>
      </c>
      <c r="O412" s="2">
        <f>Table2[[#This Row],[GROSS_REVENUE]]-Table2[[#This Row],[DISCOUNT]]</f>
        <v>9718.619999999999</v>
      </c>
      <c r="P412" s="3">
        <f>IFERROR((Table2[[#This Row],[NET_REVENUE]]-(Table2[[#This Row],[UNITS_SOLD]]*Table2[[#This Row],[UNIT_COGS]]))/Table2[[#This Row],[NET_REVENUE]],0)</f>
        <v>0.50733746149144632</v>
      </c>
      <c r="Q412" s="4">
        <f>IFERROR(Table2[[#This Row],[GROSS_REVENUE]]/Table2[[#This Row],[AD_SPEND]],0)</f>
        <v>10.824479515447122</v>
      </c>
      <c r="R412" s="2">
        <f>IFERROR((Table2[[#This Row],[NET_REVENUE]]-(Table2[[#This Row],[UNITS_SOLD]]*Table2[[#This Row],[UNIT_COGS]])-Table2[[#This Row],[AD_SPEND]]),0)</f>
        <v>3930.1099999999988</v>
      </c>
      <c r="S412" s="3">
        <f>IFERROR(Table2[[#This Row],[RETURNS_UNITS]]/Table2[[#This Row],[UNITS_SOLD]],0)</f>
        <v>5.2631578947368418E-2</v>
      </c>
      <c r="T412" s="2" t="str">
        <f>TRIM(CLEAN(Table2[[#This Row],[CHANNEL]]))</f>
        <v>Flipkart</v>
      </c>
      <c r="U412" s="1">
        <f t="shared" si="6"/>
        <v>45323</v>
      </c>
    </row>
    <row r="413" spans="1:21" x14ac:dyDescent="0.3">
      <c r="A413" s="1">
        <v>45597</v>
      </c>
      <c r="B413" s="2" t="s">
        <v>37</v>
      </c>
      <c r="C413" s="2" t="s">
        <v>28</v>
      </c>
      <c r="D413" s="2" t="s">
        <v>32</v>
      </c>
      <c r="E413" s="2" t="str">
        <f>TRIM(Table2[[#This Row],[SKU_CODE]])</f>
        <v>BEC-BW-001</v>
      </c>
      <c r="F413" s="2">
        <v>69</v>
      </c>
      <c r="G413" s="2">
        <v>15180</v>
      </c>
      <c r="H413" s="2">
        <v>2514.09</v>
      </c>
      <c r="I413" s="2">
        <v>1001.6</v>
      </c>
      <c r="J413" s="2">
        <v>2</v>
      </c>
      <c r="K413" s="2" t="str">
        <f>_xlfn.XLOOKUP(E413,[1]SKU_Master!A:A,[1]SKU_Master!C:C,"NOT FOUND")</f>
        <v>Bake &amp; Wrap</v>
      </c>
      <c r="L413" s="2">
        <f>_xlfn.XLOOKUP(Table2[[#This Row],[SKU_CODE_CLEAN]],[1]SKU_Master!A:A,[1]SKU_Master!E:E,"Not Found")</f>
        <v>220</v>
      </c>
      <c r="M413" s="2">
        <f>_xlfn.XLOOKUP(E413,[1]SKU_Master!A:A,[1]SKU_Master!F:F,"NOT FOUND")</f>
        <v>118</v>
      </c>
      <c r="N413" s="2" t="str">
        <f>IF(ISNUMBER(_xlfn.XMATCH(E413,[1]SKU_Master!A:A)),"MATCH","NOT FOUND")</f>
        <v>MATCH</v>
      </c>
      <c r="O413" s="2">
        <f>Table2[[#This Row],[GROSS_REVENUE]]-Table2[[#This Row],[DISCOUNT]]</f>
        <v>12665.91</v>
      </c>
      <c r="P413" s="3">
        <f>IFERROR((Table2[[#This Row],[NET_REVENUE]]-(Table2[[#This Row],[UNITS_SOLD]]*Table2[[#This Row],[UNIT_COGS]]))/Table2[[#This Row],[NET_REVENUE]],0)</f>
        <v>0.35717212580856805</v>
      </c>
      <c r="Q413" s="4">
        <f>IFERROR(Table2[[#This Row],[GROSS_REVENUE]]/Table2[[#This Row],[AD_SPEND]],0)</f>
        <v>15.155750798722044</v>
      </c>
      <c r="R413" s="2">
        <f>IFERROR((Table2[[#This Row],[NET_REVENUE]]-(Table2[[#This Row],[UNITS_SOLD]]*Table2[[#This Row],[UNIT_COGS]])-Table2[[#This Row],[AD_SPEND]]),0)</f>
        <v>3522.31</v>
      </c>
      <c r="S413" s="3">
        <f>IFERROR(Table2[[#This Row],[RETURNS_UNITS]]/Table2[[#This Row],[UNITS_SOLD]],0)</f>
        <v>2.8985507246376812E-2</v>
      </c>
      <c r="T413" s="2" t="str">
        <f>TRIM(CLEAN(Table2[[#This Row],[CHANNEL]]))</f>
        <v>Blinkit</v>
      </c>
      <c r="U413" s="1">
        <f t="shared" si="6"/>
        <v>45597</v>
      </c>
    </row>
    <row r="414" spans="1:21" x14ac:dyDescent="0.3">
      <c r="A414" s="1">
        <v>45566</v>
      </c>
      <c r="B414" s="2" t="s">
        <v>21</v>
      </c>
      <c r="C414" s="2" t="s">
        <v>28</v>
      </c>
      <c r="D414" s="2" t="s">
        <v>32</v>
      </c>
      <c r="E414" s="2" t="str">
        <f>TRIM(Table2[[#This Row],[SKU_CODE]])</f>
        <v>BEC-BW-001</v>
      </c>
      <c r="F414" s="2">
        <v>72</v>
      </c>
      <c r="G414" s="2">
        <v>15840</v>
      </c>
      <c r="H414" s="2">
        <v>4019.93</v>
      </c>
      <c r="I414" s="2">
        <v>1002.49</v>
      </c>
      <c r="J414" s="2">
        <v>3</v>
      </c>
      <c r="K414" s="2" t="str">
        <f>_xlfn.XLOOKUP(E414,[1]SKU_Master!A:A,[1]SKU_Master!C:C,"NOT FOUND")</f>
        <v>Bake &amp; Wrap</v>
      </c>
      <c r="L414" s="2">
        <f>_xlfn.XLOOKUP(Table2[[#This Row],[SKU_CODE_CLEAN]],[1]SKU_Master!A:A,[1]SKU_Master!E:E,"Not Found")</f>
        <v>220</v>
      </c>
      <c r="M414" s="2">
        <f>_xlfn.XLOOKUP(E414,[1]SKU_Master!A:A,[1]SKU_Master!F:F,"NOT FOUND")</f>
        <v>118</v>
      </c>
      <c r="N414" s="2" t="str">
        <f>IF(ISNUMBER(_xlfn.XMATCH(E414,[1]SKU_Master!A:A)),"MATCH","NOT FOUND")</f>
        <v>MATCH</v>
      </c>
      <c r="O414" s="2">
        <f>Table2[[#This Row],[GROSS_REVENUE]]-Table2[[#This Row],[DISCOUNT]]</f>
        <v>11820.07</v>
      </c>
      <c r="P414" s="3">
        <f>IFERROR((Table2[[#This Row],[NET_REVENUE]]-(Table2[[#This Row],[UNITS_SOLD]]*Table2[[#This Row],[UNIT_COGS]]))/Table2[[#This Row],[NET_REVENUE]],0)</f>
        <v>0.28122253083103566</v>
      </c>
      <c r="Q414" s="4">
        <f>IFERROR(Table2[[#This Row],[GROSS_REVENUE]]/Table2[[#This Row],[AD_SPEND]],0)</f>
        <v>15.800656365649532</v>
      </c>
      <c r="R414" s="2">
        <f>IFERROR((Table2[[#This Row],[NET_REVENUE]]-(Table2[[#This Row],[UNITS_SOLD]]*Table2[[#This Row],[UNIT_COGS]])-Table2[[#This Row],[AD_SPEND]]),0)</f>
        <v>2321.58</v>
      </c>
      <c r="S414" s="3">
        <f>IFERROR(Table2[[#This Row],[RETURNS_UNITS]]/Table2[[#This Row],[UNITS_SOLD]],0)</f>
        <v>4.1666666666666664E-2</v>
      </c>
      <c r="T414" s="2" t="str">
        <f>TRIM(CLEAN(Table2[[#This Row],[CHANNEL]]))</f>
        <v>Flipkart</v>
      </c>
      <c r="U414" s="1">
        <f t="shared" si="6"/>
        <v>45566</v>
      </c>
    </row>
    <row r="415" spans="1:21" x14ac:dyDescent="0.3">
      <c r="A415" s="1">
        <v>45536</v>
      </c>
      <c r="B415" s="2" t="s">
        <v>37</v>
      </c>
      <c r="C415" s="2" t="s">
        <v>22</v>
      </c>
      <c r="D415" s="2" t="s">
        <v>45</v>
      </c>
      <c r="E415" s="2" t="str">
        <f>TRIM(Table2[[#This Row],[SKU_CODE]])</f>
        <v>BEC-TIS-001</v>
      </c>
      <c r="F415" s="2">
        <v>171</v>
      </c>
      <c r="G415" s="2">
        <v>16245</v>
      </c>
      <c r="H415" s="2">
        <v>3609.2</v>
      </c>
      <c r="I415" s="2">
        <v>1002.87</v>
      </c>
      <c r="J415" s="2">
        <v>3</v>
      </c>
      <c r="K415" s="2" t="str">
        <f>_xlfn.XLOOKUP(E415,[1]SKU_Master!A:A,[1]SKU_Master!C:C,"NOT FOUND")</f>
        <v>Tissues</v>
      </c>
      <c r="L415" s="2">
        <f>_xlfn.XLOOKUP(Table2[[#This Row],[SKU_CODE_CLEAN]],[1]SKU_Master!A:A,[1]SKU_Master!E:E,"Not Found")</f>
        <v>95</v>
      </c>
      <c r="M415" s="2">
        <f>_xlfn.XLOOKUP(E415,[1]SKU_Master!A:A,[1]SKU_Master!F:F,"NOT FOUND")</f>
        <v>42</v>
      </c>
      <c r="N415" s="2" t="str">
        <f>IF(ISNUMBER(_xlfn.XMATCH(E415,[1]SKU_Master!A:A)),"MATCH","NOT FOUND")</f>
        <v>MATCH</v>
      </c>
      <c r="O415" s="2">
        <f>Table2[[#This Row],[GROSS_REVENUE]]-Table2[[#This Row],[DISCOUNT]]</f>
        <v>12635.8</v>
      </c>
      <c r="P415" s="3">
        <f>IFERROR((Table2[[#This Row],[NET_REVENUE]]-(Table2[[#This Row],[UNITS_SOLD]]*Table2[[#This Row],[UNIT_COGS]]))/Table2[[#This Row],[NET_REVENUE]],0)</f>
        <v>0.43161493534243972</v>
      </c>
      <c r="Q415" s="4">
        <f>IFERROR(Table2[[#This Row],[GROSS_REVENUE]]/Table2[[#This Row],[AD_SPEND]],0)</f>
        <v>16.198510275509289</v>
      </c>
      <c r="R415" s="2">
        <f>IFERROR((Table2[[#This Row],[NET_REVENUE]]-(Table2[[#This Row],[UNITS_SOLD]]*Table2[[#This Row],[UNIT_COGS]])-Table2[[#This Row],[AD_SPEND]]),0)</f>
        <v>4450.9299999999994</v>
      </c>
      <c r="S415" s="3">
        <f>IFERROR(Table2[[#This Row],[RETURNS_UNITS]]/Table2[[#This Row],[UNITS_SOLD]],0)</f>
        <v>1.7543859649122806E-2</v>
      </c>
      <c r="T415" s="2" t="str">
        <f>TRIM(CLEAN(Table2[[#This Row],[CHANNEL]]))</f>
        <v>Blinkit</v>
      </c>
      <c r="U415" s="1">
        <f t="shared" si="6"/>
        <v>45536</v>
      </c>
    </row>
    <row r="416" spans="1:21" x14ac:dyDescent="0.3">
      <c r="A416" s="1">
        <v>45536</v>
      </c>
      <c r="B416" s="2" t="s">
        <v>37</v>
      </c>
      <c r="C416" s="2" t="s">
        <v>22</v>
      </c>
      <c r="D416" s="2" t="s">
        <v>42</v>
      </c>
      <c r="E416" s="2" t="str">
        <f>TRIM(Table2[[#This Row],[SKU_CODE]])</f>
        <v>BEC-BW-002</v>
      </c>
      <c r="F416" s="2">
        <v>86</v>
      </c>
      <c r="G416" s="2">
        <v>15050</v>
      </c>
      <c r="H416" s="2">
        <v>2537.0500000000002</v>
      </c>
      <c r="I416" s="2">
        <v>1002.91</v>
      </c>
      <c r="J416" s="2">
        <v>3</v>
      </c>
      <c r="K416" s="2" t="str">
        <f>_xlfn.XLOOKUP(E416,[1]SKU_Master!A:A,[1]SKU_Master!C:C,"NOT FOUND")</f>
        <v>Bake &amp; Wrap</v>
      </c>
      <c r="L416" s="2">
        <f>_xlfn.XLOOKUP(Table2[[#This Row],[SKU_CODE_CLEAN]],[1]SKU_Master!A:A,[1]SKU_Master!E:E,"Not Found")</f>
        <v>175</v>
      </c>
      <c r="M416" s="2">
        <f>_xlfn.XLOOKUP(E416,[1]SKU_Master!A:A,[1]SKU_Master!F:F,"NOT FOUND")</f>
        <v>92</v>
      </c>
      <c r="N416" s="2" t="str">
        <f>IF(ISNUMBER(_xlfn.XMATCH(E416,[1]SKU_Master!A:A)),"MATCH","NOT FOUND")</f>
        <v>MATCH</v>
      </c>
      <c r="O416" s="2">
        <f>Table2[[#This Row],[GROSS_REVENUE]]-Table2[[#This Row],[DISCOUNT]]</f>
        <v>12512.95</v>
      </c>
      <c r="P416" s="3">
        <f>IFERROR((Table2[[#This Row],[NET_REVENUE]]-(Table2[[#This Row],[UNITS_SOLD]]*Table2[[#This Row],[UNIT_COGS]]))/Table2[[#This Row],[NET_REVENUE]],0)</f>
        <v>0.36769506790964562</v>
      </c>
      <c r="Q416" s="4">
        <f>IFERROR(Table2[[#This Row],[GROSS_REVENUE]]/Table2[[#This Row],[AD_SPEND]],0)</f>
        <v>15.006331575116413</v>
      </c>
      <c r="R416" s="2">
        <f>IFERROR((Table2[[#This Row],[NET_REVENUE]]-(Table2[[#This Row],[UNITS_SOLD]]*Table2[[#This Row],[UNIT_COGS]])-Table2[[#This Row],[AD_SPEND]]),0)</f>
        <v>3598.0400000000009</v>
      </c>
      <c r="S416" s="3">
        <f>IFERROR(Table2[[#This Row],[RETURNS_UNITS]]/Table2[[#This Row],[UNITS_SOLD]],0)</f>
        <v>3.4883720930232558E-2</v>
      </c>
      <c r="T416" s="2" t="str">
        <f>TRIM(CLEAN(Table2[[#This Row],[CHANNEL]]))</f>
        <v>Blinkit</v>
      </c>
      <c r="U416" s="1">
        <f t="shared" si="6"/>
        <v>45536</v>
      </c>
    </row>
    <row r="417" spans="1:21" x14ac:dyDescent="0.3">
      <c r="A417" s="1">
        <v>45597</v>
      </c>
      <c r="B417" s="2" t="s">
        <v>33</v>
      </c>
      <c r="C417" s="2" t="s">
        <v>28</v>
      </c>
      <c r="D417" s="2" t="s">
        <v>43</v>
      </c>
      <c r="E417" s="2" t="str">
        <f>TRIM(Table2[[#This Row],[SKU_CODE]])</f>
        <v>BEC-GB-001</v>
      </c>
      <c r="F417" s="2">
        <v>74</v>
      </c>
      <c r="G417" s="2">
        <v>11026</v>
      </c>
      <c r="H417" s="2">
        <v>3139.47</v>
      </c>
      <c r="I417" s="2">
        <v>1003.26</v>
      </c>
      <c r="J417" s="2">
        <v>2</v>
      </c>
      <c r="K417" s="2" t="str">
        <f>_xlfn.XLOOKUP(E417,[1]SKU_Master!A:A,[1]SKU_Master!C:C,"NOT FOUND")</f>
        <v>Garbage Bags</v>
      </c>
      <c r="L417" s="2">
        <f>_xlfn.XLOOKUP(Table2[[#This Row],[SKU_CODE_CLEAN]],[1]SKU_Master!A:A,[1]SKU_Master!E:E,"Not Found")</f>
        <v>149</v>
      </c>
      <c r="M417" s="2">
        <f>_xlfn.XLOOKUP(E417,[1]SKU_Master!A:A,[1]SKU_Master!F:F,"NOT FOUND")</f>
        <v>70</v>
      </c>
      <c r="N417" s="2" t="str">
        <f>IF(ISNUMBER(_xlfn.XMATCH(E417,[1]SKU_Master!A:A)),"MATCH","NOT FOUND")</f>
        <v>MATCH</v>
      </c>
      <c r="O417" s="2">
        <f>Table2[[#This Row],[GROSS_REVENUE]]-Table2[[#This Row],[DISCOUNT]]</f>
        <v>7886.5300000000007</v>
      </c>
      <c r="P417" s="3">
        <f>IFERROR((Table2[[#This Row],[NET_REVENUE]]-(Table2[[#This Row],[UNITS_SOLD]]*Table2[[#This Row],[UNIT_COGS]]))/Table2[[#This Row],[NET_REVENUE]],0)</f>
        <v>0.34318388442065145</v>
      </c>
      <c r="Q417" s="4">
        <f>IFERROR(Table2[[#This Row],[GROSS_REVENUE]]/Table2[[#This Row],[AD_SPEND]],0)</f>
        <v>10.990172039152363</v>
      </c>
      <c r="R417" s="2">
        <f>IFERROR((Table2[[#This Row],[NET_REVENUE]]-(Table2[[#This Row],[UNITS_SOLD]]*Table2[[#This Row],[UNIT_COGS]])-Table2[[#This Row],[AD_SPEND]]),0)</f>
        <v>1703.2700000000007</v>
      </c>
      <c r="S417" s="3">
        <f>IFERROR(Table2[[#This Row],[RETURNS_UNITS]]/Table2[[#This Row],[UNITS_SOLD]],0)</f>
        <v>2.7027027027027029E-2</v>
      </c>
      <c r="T417" s="2" t="str">
        <f>TRIM(CLEAN(Table2[[#This Row],[CHANNEL]]))</f>
        <v>Swiggy Instamart</v>
      </c>
      <c r="U417" s="1">
        <f t="shared" si="6"/>
        <v>45597</v>
      </c>
    </row>
    <row r="418" spans="1:21" x14ac:dyDescent="0.3">
      <c r="A418" s="1">
        <v>45658</v>
      </c>
      <c r="B418" s="2" t="s">
        <v>33</v>
      </c>
      <c r="C418" s="2" t="s">
        <v>28</v>
      </c>
      <c r="D418" s="2" t="s">
        <v>23</v>
      </c>
      <c r="E418" s="2" t="str">
        <f>TRIM(Table2[[#This Row],[SKU_CODE]])</f>
        <v>BEC-OTH-001</v>
      </c>
      <c r="F418" s="2">
        <v>58</v>
      </c>
      <c r="G418" s="2">
        <v>8642</v>
      </c>
      <c r="H418" s="2">
        <v>565.12</v>
      </c>
      <c r="I418" s="2">
        <v>1004.89</v>
      </c>
      <c r="J418" s="2">
        <v>2</v>
      </c>
      <c r="K418" s="2" t="str">
        <f>_xlfn.XLOOKUP(E418,[1]SKU_Master!A:A,[1]SKU_Master!C:C,"NOT FOUND")</f>
        <v>Others</v>
      </c>
      <c r="L418" s="2">
        <f>_xlfn.XLOOKUP(Table2[[#This Row],[SKU_CODE_CLEAN]],[1]SKU_Master!A:A,[1]SKU_Master!E:E,"Not Found")</f>
        <v>149</v>
      </c>
      <c r="M418" s="2">
        <f>_xlfn.XLOOKUP(E418,[1]SKU_Master!A:A,[1]SKU_Master!F:F,"NOT FOUND")</f>
        <v>72</v>
      </c>
      <c r="N418" s="2" t="str">
        <f>IF(ISNUMBER(_xlfn.XMATCH(E418,[1]SKU_Master!A:A)),"MATCH","NOT FOUND")</f>
        <v>MATCH</v>
      </c>
      <c r="O418" s="2">
        <f>Table2[[#This Row],[GROSS_REVENUE]]-Table2[[#This Row],[DISCOUNT]]</f>
        <v>8076.88</v>
      </c>
      <c r="P418" s="3">
        <f>IFERROR((Table2[[#This Row],[NET_REVENUE]]-(Table2[[#This Row],[UNITS_SOLD]]*Table2[[#This Row],[UNIT_COGS]]))/Table2[[#This Row],[NET_REVENUE]],0)</f>
        <v>0.4829686710710076</v>
      </c>
      <c r="Q418" s="4">
        <f>IFERROR(Table2[[#This Row],[GROSS_REVENUE]]/Table2[[#This Row],[AD_SPEND]],0)</f>
        <v>8.5999462627750294</v>
      </c>
      <c r="R418" s="2">
        <f>IFERROR((Table2[[#This Row],[NET_REVENUE]]-(Table2[[#This Row],[UNITS_SOLD]]*Table2[[#This Row],[UNIT_COGS]])-Table2[[#This Row],[AD_SPEND]]),0)</f>
        <v>2895.9900000000002</v>
      </c>
      <c r="S418" s="3">
        <f>IFERROR(Table2[[#This Row],[RETURNS_UNITS]]/Table2[[#This Row],[UNITS_SOLD]],0)</f>
        <v>3.4482758620689655E-2</v>
      </c>
      <c r="T418" s="2" t="str">
        <f>TRIM(CLEAN(Table2[[#This Row],[CHANNEL]]))</f>
        <v>Swiggy Instamart</v>
      </c>
      <c r="U418" s="1">
        <f t="shared" si="6"/>
        <v>45658</v>
      </c>
    </row>
    <row r="419" spans="1:21" x14ac:dyDescent="0.3">
      <c r="A419" s="1">
        <v>45383</v>
      </c>
      <c r="B419" s="2" t="s">
        <v>24</v>
      </c>
      <c r="C419" s="2" t="s">
        <v>22</v>
      </c>
      <c r="D419" s="2" t="s">
        <v>42</v>
      </c>
      <c r="E419" s="2" t="str">
        <f>TRIM(Table2[[#This Row],[SKU_CODE]])</f>
        <v>BEC-BW-002</v>
      </c>
      <c r="F419" s="2">
        <v>73</v>
      </c>
      <c r="G419" s="2">
        <v>12775</v>
      </c>
      <c r="H419" s="2">
        <v>1344.84</v>
      </c>
      <c r="I419" s="2">
        <v>1006.62</v>
      </c>
      <c r="J419" s="2">
        <v>11</v>
      </c>
      <c r="K419" s="2" t="str">
        <f>_xlfn.XLOOKUP(E419,[1]SKU_Master!A:A,[1]SKU_Master!C:C,"NOT FOUND")</f>
        <v>Bake &amp; Wrap</v>
      </c>
      <c r="L419" s="2">
        <f>_xlfn.XLOOKUP(Table2[[#This Row],[SKU_CODE_CLEAN]],[1]SKU_Master!A:A,[1]SKU_Master!E:E,"Not Found")</f>
        <v>175</v>
      </c>
      <c r="M419" s="2">
        <f>_xlfn.XLOOKUP(E419,[1]SKU_Master!A:A,[1]SKU_Master!F:F,"NOT FOUND")</f>
        <v>92</v>
      </c>
      <c r="N419" s="2" t="str">
        <f>IF(ISNUMBER(_xlfn.XMATCH(E419,[1]SKU_Master!A:A)),"MATCH","NOT FOUND")</f>
        <v>MATCH</v>
      </c>
      <c r="O419" s="2">
        <f>Table2[[#This Row],[GROSS_REVENUE]]-Table2[[#This Row],[DISCOUNT]]</f>
        <v>11430.16</v>
      </c>
      <c r="P419" s="3">
        <f>IFERROR((Table2[[#This Row],[NET_REVENUE]]-(Table2[[#This Row],[UNITS_SOLD]]*Table2[[#This Row],[UNIT_COGS]]))/Table2[[#This Row],[NET_REVENUE]],0)</f>
        <v>0.41243167199759234</v>
      </c>
      <c r="Q419" s="4">
        <f>IFERROR(Table2[[#This Row],[GROSS_REVENUE]]/Table2[[#This Row],[AD_SPEND]],0)</f>
        <v>12.690985674832609</v>
      </c>
      <c r="R419" s="2">
        <f>IFERROR((Table2[[#This Row],[NET_REVENUE]]-(Table2[[#This Row],[UNITS_SOLD]]*Table2[[#This Row],[UNIT_COGS]])-Table2[[#This Row],[AD_SPEND]]),0)</f>
        <v>3707.54</v>
      </c>
      <c r="S419" s="3">
        <f>IFERROR(Table2[[#This Row],[RETURNS_UNITS]]/Table2[[#This Row],[UNITS_SOLD]],0)</f>
        <v>0.15068493150684931</v>
      </c>
      <c r="T419" s="2" t="str">
        <f>TRIM(CLEAN(Table2[[#This Row],[CHANNEL]]))</f>
        <v>D2C</v>
      </c>
      <c r="U419" s="1">
        <f t="shared" si="6"/>
        <v>45383</v>
      </c>
    </row>
    <row r="420" spans="1:21" x14ac:dyDescent="0.3">
      <c r="A420" s="1">
        <v>45658</v>
      </c>
      <c r="B420" s="2" t="s">
        <v>33</v>
      </c>
      <c r="C420" s="2" t="s">
        <v>28</v>
      </c>
      <c r="D420" s="2" t="s">
        <v>42</v>
      </c>
      <c r="E420" s="2" t="str">
        <f>TRIM(Table2[[#This Row],[SKU_CODE]])</f>
        <v>BEC-BW-002</v>
      </c>
      <c r="F420" s="2">
        <v>65</v>
      </c>
      <c r="G420" s="2">
        <v>11375</v>
      </c>
      <c r="H420" s="2">
        <v>3394.44</v>
      </c>
      <c r="I420" s="2">
        <v>1007.25</v>
      </c>
      <c r="J420" s="2">
        <v>3</v>
      </c>
      <c r="K420" s="2" t="str">
        <f>_xlfn.XLOOKUP(E420,[1]SKU_Master!A:A,[1]SKU_Master!C:C,"NOT FOUND")</f>
        <v>Bake &amp; Wrap</v>
      </c>
      <c r="L420" s="2">
        <f>_xlfn.XLOOKUP(Table2[[#This Row],[SKU_CODE_CLEAN]],[1]SKU_Master!A:A,[1]SKU_Master!E:E,"Not Found")</f>
        <v>175</v>
      </c>
      <c r="M420" s="2">
        <f>_xlfn.XLOOKUP(E420,[1]SKU_Master!A:A,[1]SKU_Master!F:F,"NOT FOUND")</f>
        <v>92</v>
      </c>
      <c r="N420" s="2" t="str">
        <f>IF(ISNUMBER(_xlfn.XMATCH(E420,[1]SKU_Master!A:A)),"MATCH","NOT FOUND")</f>
        <v>MATCH</v>
      </c>
      <c r="O420" s="2">
        <f>Table2[[#This Row],[GROSS_REVENUE]]-Table2[[#This Row],[DISCOUNT]]</f>
        <v>7980.5599999999995</v>
      </c>
      <c r="P420" s="3">
        <f>IFERROR((Table2[[#This Row],[NET_REVENUE]]-(Table2[[#This Row],[UNITS_SOLD]]*Table2[[#This Row],[UNIT_COGS]]))/Table2[[#This Row],[NET_REVENUE]],0)</f>
        <v>0.25067915033531479</v>
      </c>
      <c r="Q420" s="4">
        <f>IFERROR(Table2[[#This Row],[GROSS_REVENUE]]/Table2[[#This Row],[AD_SPEND]],0)</f>
        <v>11.293124844874658</v>
      </c>
      <c r="R420" s="2">
        <f>IFERROR((Table2[[#This Row],[NET_REVENUE]]-(Table2[[#This Row],[UNITS_SOLD]]*Table2[[#This Row],[UNIT_COGS]])-Table2[[#This Row],[AD_SPEND]]),0)</f>
        <v>993.30999999999949</v>
      </c>
      <c r="S420" s="3">
        <f>IFERROR(Table2[[#This Row],[RETURNS_UNITS]]/Table2[[#This Row],[UNITS_SOLD]],0)</f>
        <v>4.6153846153846156E-2</v>
      </c>
      <c r="T420" s="2" t="str">
        <f>TRIM(CLEAN(Table2[[#This Row],[CHANNEL]]))</f>
        <v>Swiggy Instamart</v>
      </c>
      <c r="U420" s="1">
        <f t="shared" si="6"/>
        <v>45658</v>
      </c>
    </row>
    <row r="421" spans="1:21" x14ac:dyDescent="0.3">
      <c r="A421" s="1">
        <v>45323</v>
      </c>
      <c r="B421" s="2" t="s">
        <v>24</v>
      </c>
      <c r="C421" s="2" t="s">
        <v>28</v>
      </c>
      <c r="D421" s="2" t="s">
        <v>45</v>
      </c>
      <c r="E421" s="2" t="str">
        <f>TRIM(Table2[[#This Row],[SKU_CODE]])</f>
        <v>BEC-TIS-001</v>
      </c>
      <c r="F421" s="2">
        <v>105</v>
      </c>
      <c r="G421" s="2">
        <v>9975</v>
      </c>
      <c r="H421" s="2">
        <v>1021.11</v>
      </c>
      <c r="I421" s="2">
        <v>1007.56</v>
      </c>
      <c r="J421" s="2">
        <v>10</v>
      </c>
      <c r="K421" s="2" t="str">
        <f>_xlfn.XLOOKUP(E421,[1]SKU_Master!A:A,[1]SKU_Master!C:C,"NOT FOUND")</f>
        <v>Tissues</v>
      </c>
      <c r="L421" s="2">
        <f>_xlfn.XLOOKUP(Table2[[#This Row],[SKU_CODE_CLEAN]],[1]SKU_Master!A:A,[1]SKU_Master!E:E,"Not Found")</f>
        <v>95</v>
      </c>
      <c r="M421" s="2">
        <f>_xlfn.XLOOKUP(E421,[1]SKU_Master!A:A,[1]SKU_Master!F:F,"NOT FOUND")</f>
        <v>42</v>
      </c>
      <c r="N421" s="2" t="str">
        <f>IF(ISNUMBER(_xlfn.XMATCH(E421,[1]SKU_Master!A:A)),"MATCH","NOT FOUND")</f>
        <v>MATCH</v>
      </c>
      <c r="O421" s="2">
        <f>Table2[[#This Row],[GROSS_REVENUE]]-Table2[[#This Row],[DISCOUNT]]</f>
        <v>8953.89</v>
      </c>
      <c r="P421" s="3">
        <f>IFERROR((Table2[[#This Row],[NET_REVENUE]]-(Table2[[#This Row],[UNITS_SOLD]]*Table2[[#This Row],[UNIT_COGS]]))/Table2[[#This Row],[NET_REVENUE]],0)</f>
        <v>0.50747663864532622</v>
      </c>
      <c r="Q421" s="4">
        <f>IFERROR(Table2[[#This Row],[GROSS_REVENUE]]/Table2[[#This Row],[AD_SPEND]],0)</f>
        <v>9.9001548294890629</v>
      </c>
      <c r="R421" s="2">
        <f>IFERROR((Table2[[#This Row],[NET_REVENUE]]-(Table2[[#This Row],[UNITS_SOLD]]*Table2[[#This Row],[UNIT_COGS]])-Table2[[#This Row],[AD_SPEND]]),0)</f>
        <v>3536.3299999999995</v>
      </c>
      <c r="S421" s="3">
        <f>IFERROR(Table2[[#This Row],[RETURNS_UNITS]]/Table2[[#This Row],[UNITS_SOLD]],0)</f>
        <v>9.5238095238095233E-2</v>
      </c>
      <c r="T421" s="2" t="str">
        <f>TRIM(CLEAN(Table2[[#This Row],[CHANNEL]]))</f>
        <v>D2C</v>
      </c>
      <c r="U421" s="1">
        <f t="shared" si="6"/>
        <v>45323</v>
      </c>
    </row>
    <row r="422" spans="1:21" x14ac:dyDescent="0.3">
      <c r="A422" s="1">
        <v>45413</v>
      </c>
      <c r="B422" s="2" t="s">
        <v>37</v>
      </c>
      <c r="C422" s="2" t="s">
        <v>28</v>
      </c>
      <c r="D422" s="2" t="s">
        <v>23</v>
      </c>
      <c r="E422" s="2" t="str">
        <f>TRIM(Table2[[#This Row],[SKU_CODE]])</f>
        <v>BEC-OTH-001</v>
      </c>
      <c r="F422" s="2">
        <v>112</v>
      </c>
      <c r="G422" s="2">
        <v>16688</v>
      </c>
      <c r="H422" s="2">
        <v>2605.94</v>
      </c>
      <c r="I422" s="2">
        <v>1007.9</v>
      </c>
      <c r="J422" s="2">
        <v>5</v>
      </c>
      <c r="K422" s="2" t="str">
        <f>_xlfn.XLOOKUP(E422,[1]SKU_Master!A:A,[1]SKU_Master!C:C,"NOT FOUND")</f>
        <v>Others</v>
      </c>
      <c r="L422" s="2">
        <f>_xlfn.XLOOKUP(Table2[[#This Row],[SKU_CODE_CLEAN]],[1]SKU_Master!A:A,[1]SKU_Master!E:E,"Not Found")</f>
        <v>149</v>
      </c>
      <c r="M422" s="2">
        <f>_xlfn.XLOOKUP(E422,[1]SKU_Master!A:A,[1]SKU_Master!F:F,"NOT FOUND")</f>
        <v>72</v>
      </c>
      <c r="N422" s="2" t="str">
        <f>IF(ISNUMBER(_xlfn.XMATCH(E422,[1]SKU_Master!A:A)),"MATCH","NOT FOUND")</f>
        <v>MATCH</v>
      </c>
      <c r="O422" s="2">
        <f>Table2[[#This Row],[GROSS_REVENUE]]-Table2[[#This Row],[DISCOUNT]]</f>
        <v>14082.06</v>
      </c>
      <c r="P422" s="3">
        <f>IFERROR((Table2[[#This Row],[NET_REVENUE]]-(Table2[[#This Row],[UNITS_SOLD]]*Table2[[#This Row],[UNIT_COGS]]))/Table2[[#This Row],[NET_REVENUE]],0)</f>
        <v>0.42735650891985971</v>
      </c>
      <c r="Q422" s="4">
        <f>IFERROR(Table2[[#This Row],[GROSS_REVENUE]]/Table2[[#This Row],[AD_SPEND]],0)</f>
        <v>16.557198134735589</v>
      </c>
      <c r="R422" s="2">
        <f>IFERROR((Table2[[#This Row],[NET_REVENUE]]-(Table2[[#This Row],[UNITS_SOLD]]*Table2[[#This Row],[UNIT_COGS]])-Table2[[#This Row],[AD_SPEND]]),0)</f>
        <v>5010.16</v>
      </c>
      <c r="S422" s="3">
        <f>IFERROR(Table2[[#This Row],[RETURNS_UNITS]]/Table2[[#This Row],[UNITS_SOLD]],0)</f>
        <v>4.4642857142857144E-2</v>
      </c>
      <c r="T422" s="2" t="str">
        <f>TRIM(CLEAN(Table2[[#This Row],[CHANNEL]]))</f>
        <v>Blinkit</v>
      </c>
      <c r="U422" s="1">
        <f t="shared" si="6"/>
        <v>45413</v>
      </c>
    </row>
    <row r="423" spans="1:21" x14ac:dyDescent="0.3">
      <c r="A423" s="1">
        <v>45323</v>
      </c>
      <c r="B423" s="2" t="s">
        <v>24</v>
      </c>
      <c r="C423" s="2" t="s">
        <v>28</v>
      </c>
      <c r="D423" s="2" t="s">
        <v>43</v>
      </c>
      <c r="E423" s="2" t="str">
        <f>TRIM(Table2[[#This Row],[SKU_CODE]])</f>
        <v>BEC-GB-001</v>
      </c>
      <c r="F423" s="2">
        <v>95</v>
      </c>
      <c r="G423" s="2">
        <v>14155</v>
      </c>
      <c r="H423" s="2">
        <v>1152.26</v>
      </c>
      <c r="I423" s="2">
        <v>1008.29</v>
      </c>
      <c r="J423" s="2">
        <v>12</v>
      </c>
      <c r="K423" s="2" t="str">
        <f>_xlfn.XLOOKUP(E423,[1]SKU_Master!A:A,[1]SKU_Master!C:C,"NOT FOUND")</f>
        <v>Garbage Bags</v>
      </c>
      <c r="L423" s="2">
        <f>_xlfn.XLOOKUP(Table2[[#This Row],[SKU_CODE_CLEAN]],[1]SKU_Master!A:A,[1]SKU_Master!E:E,"Not Found")</f>
        <v>149</v>
      </c>
      <c r="M423" s="2">
        <f>_xlfn.XLOOKUP(E423,[1]SKU_Master!A:A,[1]SKU_Master!F:F,"NOT FOUND")</f>
        <v>70</v>
      </c>
      <c r="N423" s="2" t="str">
        <f>IF(ISNUMBER(_xlfn.XMATCH(E423,[1]SKU_Master!A:A)),"MATCH","NOT FOUND")</f>
        <v>MATCH</v>
      </c>
      <c r="O423" s="2">
        <f>Table2[[#This Row],[GROSS_REVENUE]]-Table2[[#This Row],[DISCOUNT]]</f>
        <v>13002.74</v>
      </c>
      <c r="P423" s="3">
        <f>IFERROR((Table2[[#This Row],[NET_REVENUE]]-(Table2[[#This Row],[UNITS_SOLD]]*Table2[[#This Row],[UNIT_COGS]]))/Table2[[#This Row],[NET_REVENUE]],0)</f>
        <v>0.4885693323099593</v>
      </c>
      <c r="Q423" s="4">
        <f>IFERROR(Table2[[#This Row],[GROSS_REVENUE]]/Table2[[#This Row],[AD_SPEND]],0)</f>
        <v>14.038619841513851</v>
      </c>
      <c r="R423" s="2">
        <f>IFERROR((Table2[[#This Row],[NET_REVENUE]]-(Table2[[#This Row],[UNITS_SOLD]]*Table2[[#This Row],[UNIT_COGS]])-Table2[[#This Row],[AD_SPEND]]),0)</f>
        <v>5344.45</v>
      </c>
      <c r="S423" s="3">
        <f>IFERROR(Table2[[#This Row],[RETURNS_UNITS]]/Table2[[#This Row],[UNITS_SOLD]],0)</f>
        <v>0.12631578947368421</v>
      </c>
      <c r="T423" s="2" t="str">
        <f>TRIM(CLEAN(Table2[[#This Row],[CHANNEL]]))</f>
        <v>D2C</v>
      </c>
      <c r="U423" s="1">
        <f t="shared" si="6"/>
        <v>45323</v>
      </c>
    </row>
    <row r="424" spans="1:21" x14ac:dyDescent="0.3">
      <c r="A424" s="1">
        <v>45352</v>
      </c>
      <c r="B424" s="2" t="s">
        <v>33</v>
      </c>
      <c r="C424" s="2" t="s">
        <v>25</v>
      </c>
      <c r="D424" s="2" t="s">
        <v>23</v>
      </c>
      <c r="E424" s="2" t="str">
        <f>TRIM(Table2[[#This Row],[SKU_CODE]])</f>
        <v>BEC-OTH-001</v>
      </c>
      <c r="F424" s="2">
        <v>89</v>
      </c>
      <c r="G424" s="2">
        <v>13261</v>
      </c>
      <c r="H424" s="2">
        <v>2162.9299999999998</v>
      </c>
      <c r="I424" s="2">
        <v>1008.74</v>
      </c>
      <c r="J424" s="2">
        <v>4</v>
      </c>
      <c r="K424" s="2" t="str">
        <f>_xlfn.XLOOKUP(E424,[1]SKU_Master!A:A,[1]SKU_Master!C:C,"NOT FOUND")</f>
        <v>Others</v>
      </c>
      <c r="L424" s="2">
        <f>_xlfn.XLOOKUP(Table2[[#This Row],[SKU_CODE_CLEAN]],[1]SKU_Master!A:A,[1]SKU_Master!E:E,"Not Found")</f>
        <v>149</v>
      </c>
      <c r="M424" s="2">
        <f>_xlfn.XLOOKUP(E424,[1]SKU_Master!A:A,[1]SKU_Master!F:F,"NOT FOUND")</f>
        <v>72</v>
      </c>
      <c r="N424" s="2" t="str">
        <f>IF(ISNUMBER(_xlfn.XMATCH(E424,[1]SKU_Master!A:A)),"MATCH","NOT FOUND")</f>
        <v>MATCH</v>
      </c>
      <c r="O424" s="2">
        <f>Table2[[#This Row],[GROSS_REVENUE]]-Table2[[#This Row],[DISCOUNT]]</f>
        <v>11098.07</v>
      </c>
      <c r="P424" s="3">
        <f>IFERROR((Table2[[#This Row],[NET_REVENUE]]-(Table2[[#This Row],[UNITS_SOLD]]*Table2[[#This Row],[UNIT_COGS]]))/Table2[[#This Row],[NET_REVENUE]],0)</f>
        <v>0.42260230832928608</v>
      </c>
      <c r="Q424" s="4">
        <f>IFERROR(Table2[[#This Row],[GROSS_REVENUE]]/Table2[[#This Row],[AD_SPEND]],0)</f>
        <v>13.14610305926205</v>
      </c>
      <c r="R424" s="2">
        <f>IFERROR((Table2[[#This Row],[NET_REVENUE]]-(Table2[[#This Row],[UNITS_SOLD]]*Table2[[#This Row],[UNIT_COGS]])-Table2[[#This Row],[AD_SPEND]]),0)</f>
        <v>3681.33</v>
      </c>
      <c r="S424" s="3">
        <f>IFERROR(Table2[[#This Row],[RETURNS_UNITS]]/Table2[[#This Row],[UNITS_SOLD]],0)</f>
        <v>4.49438202247191E-2</v>
      </c>
      <c r="T424" s="2" t="str">
        <f>TRIM(CLEAN(Table2[[#This Row],[CHANNEL]]))</f>
        <v>Swiggy Instamart</v>
      </c>
      <c r="U424" s="1">
        <f t="shared" si="6"/>
        <v>45352</v>
      </c>
    </row>
    <row r="425" spans="1:21" x14ac:dyDescent="0.3">
      <c r="A425" s="1">
        <v>45658</v>
      </c>
      <c r="B425" s="2" t="s">
        <v>24</v>
      </c>
      <c r="C425" s="2" t="s">
        <v>28</v>
      </c>
      <c r="D425" s="2" t="s">
        <v>46</v>
      </c>
      <c r="E425" s="2" t="str">
        <f>TRIM(Table2[[#This Row],[SKU_CODE]])</f>
        <v>BEC-KT-001</v>
      </c>
      <c r="F425" s="2">
        <v>121</v>
      </c>
      <c r="G425" s="2">
        <v>19360</v>
      </c>
      <c r="H425" s="2">
        <v>563.64</v>
      </c>
      <c r="I425" s="2">
        <v>1010.71</v>
      </c>
      <c r="J425" s="2">
        <v>17</v>
      </c>
      <c r="K425" s="2" t="str">
        <f>_xlfn.XLOOKUP(E425,[1]SKU_Master!A:A,[1]SKU_Master!C:C,"NOT FOUND")</f>
        <v>Kitchen Towel</v>
      </c>
      <c r="L425" s="2">
        <f>_xlfn.XLOOKUP(Table2[[#This Row],[SKU_CODE_CLEAN]],[1]SKU_Master!A:A,[1]SKU_Master!E:E,"Not Found")</f>
        <v>160</v>
      </c>
      <c r="M425" s="2">
        <f>_xlfn.XLOOKUP(E425,[1]SKU_Master!A:A,[1]SKU_Master!F:F,"NOT FOUND")</f>
        <v>78</v>
      </c>
      <c r="N425" s="2" t="str">
        <f>IF(ISNUMBER(_xlfn.XMATCH(E425,[1]SKU_Master!A:A)),"MATCH","NOT FOUND")</f>
        <v>MATCH</v>
      </c>
      <c r="O425" s="2">
        <f>Table2[[#This Row],[GROSS_REVENUE]]-Table2[[#This Row],[DISCOUNT]]</f>
        <v>18796.36</v>
      </c>
      <c r="P425" s="3">
        <f>IFERROR((Table2[[#This Row],[NET_REVENUE]]-(Table2[[#This Row],[UNITS_SOLD]]*Table2[[#This Row],[UNIT_COGS]]))/Table2[[#This Row],[NET_REVENUE]],0)</f>
        <v>0.4978815047168707</v>
      </c>
      <c r="Q425" s="4">
        <f>IFERROR(Table2[[#This Row],[GROSS_REVENUE]]/Table2[[#This Row],[AD_SPEND]],0)</f>
        <v>19.154851540006529</v>
      </c>
      <c r="R425" s="2">
        <f>IFERROR((Table2[[#This Row],[NET_REVENUE]]-(Table2[[#This Row],[UNITS_SOLD]]*Table2[[#This Row],[UNIT_COGS]])-Table2[[#This Row],[AD_SPEND]]),0)</f>
        <v>8347.6500000000015</v>
      </c>
      <c r="S425" s="3">
        <f>IFERROR(Table2[[#This Row],[RETURNS_UNITS]]/Table2[[#This Row],[UNITS_SOLD]],0)</f>
        <v>0.14049586776859505</v>
      </c>
      <c r="T425" s="2" t="str">
        <f>TRIM(CLEAN(Table2[[#This Row],[CHANNEL]]))</f>
        <v>D2C</v>
      </c>
      <c r="U425" s="1">
        <f t="shared" si="6"/>
        <v>45658</v>
      </c>
    </row>
    <row r="426" spans="1:21" x14ac:dyDescent="0.3">
      <c r="A426" s="1">
        <v>45597</v>
      </c>
      <c r="B426" s="2" t="s">
        <v>33</v>
      </c>
      <c r="C426" s="2" t="s">
        <v>25</v>
      </c>
      <c r="D426" s="2" t="s">
        <v>23</v>
      </c>
      <c r="E426" s="2" t="str">
        <f>TRIM(Table2[[#This Row],[SKU_CODE]])</f>
        <v>BEC-OTH-001</v>
      </c>
      <c r="F426" s="2">
        <v>89</v>
      </c>
      <c r="G426" s="2">
        <v>13261</v>
      </c>
      <c r="H426" s="2">
        <v>3912.48</v>
      </c>
      <c r="I426" s="2">
        <v>1011.46</v>
      </c>
      <c r="J426" s="2">
        <v>1</v>
      </c>
      <c r="K426" s="2" t="str">
        <f>_xlfn.XLOOKUP(E426,[1]SKU_Master!A:A,[1]SKU_Master!C:C,"NOT FOUND")</f>
        <v>Others</v>
      </c>
      <c r="L426" s="2">
        <f>_xlfn.XLOOKUP(Table2[[#This Row],[SKU_CODE_CLEAN]],[1]SKU_Master!A:A,[1]SKU_Master!E:E,"Not Found")</f>
        <v>149</v>
      </c>
      <c r="M426" s="2">
        <f>_xlfn.XLOOKUP(E426,[1]SKU_Master!A:A,[1]SKU_Master!F:F,"NOT FOUND")</f>
        <v>72</v>
      </c>
      <c r="N426" s="2" t="str">
        <f>IF(ISNUMBER(_xlfn.XMATCH(E426,[1]SKU_Master!A:A)),"MATCH","NOT FOUND")</f>
        <v>MATCH</v>
      </c>
      <c r="O426" s="2">
        <f>Table2[[#This Row],[GROSS_REVENUE]]-Table2[[#This Row],[DISCOUNT]]</f>
        <v>9348.52</v>
      </c>
      <c r="P426" s="3">
        <f>IFERROR((Table2[[#This Row],[NET_REVENUE]]-(Table2[[#This Row],[UNITS_SOLD]]*Table2[[#This Row],[UNIT_COGS]]))/Table2[[#This Row],[NET_REVENUE]],0)</f>
        <v>0.31454390641513313</v>
      </c>
      <c r="Q426" s="4">
        <f>IFERROR(Table2[[#This Row],[GROSS_REVENUE]]/Table2[[#This Row],[AD_SPEND]],0)</f>
        <v>13.110750795879223</v>
      </c>
      <c r="R426" s="2">
        <f>IFERROR((Table2[[#This Row],[NET_REVENUE]]-(Table2[[#This Row],[UNITS_SOLD]]*Table2[[#This Row],[UNIT_COGS]])-Table2[[#This Row],[AD_SPEND]]),0)</f>
        <v>1929.0600000000004</v>
      </c>
      <c r="S426" s="3">
        <f>IFERROR(Table2[[#This Row],[RETURNS_UNITS]]/Table2[[#This Row],[UNITS_SOLD]],0)</f>
        <v>1.1235955056179775E-2</v>
      </c>
      <c r="T426" s="2" t="str">
        <f>TRIM(CLEAN(Table2[[#This Row],[CHANNEL]]))</f>
        <v>Swiggy Instamart</v>
      </c>
      <c r="U426" s="1">
        <f t="shared" si="6"/>
        <v>45597</v>
      </c>
    </row>
    <row r="427" spans="1:21" x14ac:dyDescent="0.3">
      <c r="A427" s="1">
        <v>45474</v>
      </c>
      <c r="B427" s="2" t="s">
        <v>33</v>
      </c>
      <c r="C427" s="2" t="s">
        <v>25</v>
      </c>
      <c r="D427" s="2" t="s">
        <v>42</v>
      </c>
      <c r="E427" s="2" t="str">
        <f>TRIM(Table2[[#This Row],[SKU_CODE]])</f>
        <v>BEC-BW-002</v>
      </c>
      <c r="F427" s="2">
        <v>77</v>
      </c>
      <c r="G427" s="2">
        <v>13475</v>
      </c>
      <c r="H427" s="2">
        <v>3400.75</v>
      </c>
      <c r="I427" s="2">
        <v>1011.73</v>
      </c>
      <c r="J427" s="2">
        <v>2</v>
      </c>
      <c r="K427" s="2" t="str">
        <f>_xlfn.XLOOKUP(E427,[1]SKU_Master!A:A,[1]SKU_Master!C:C,"NOT FOUND")</f>
        <v>Bake &amp; Wrap</v>
      </c>
      <c r="L427" s="2">
        <f>_xlfn.XLOOKUP(Table2[[#This Row],[SKU_CODE_CLEAN]],[1]SKU_Master!A:A,[1]SKU_Master!E:E,"Not Found")</f>
        <v>175</v>
      </c>
      <c r="M427" s="2">
        <f>_xlfn.XLOOKUP(E427,[1]SKU_Master!A:A,[1]SKU_Master!F:F,"NOT FOUND")</f>
        <v>92</v>
      </c>
      <c r="N427" s="2" t="str">
        <f>IF(ISNUMBER(_xlfn.XMATCH(E427,[1]SKU_Master!A:A)),"MATCH","NOT FOUND")</f>
        <v>MATCH</v>
      </c>
      <c r="O427" s="2">
        <f>Table2[[#This Row],[GROSS_REVENUE]]-Table2[[#This Row],[DISCOUNT]]</f>
        <v>10074.25</v>
      </c>
      <c r="P427" s="3">
        <f>IFERROR((Table2[[#This Row],[NET_REVENUE]]-(Table2[[#This Row],[UNITS_SOLD]]*Table2[[#This Row],[UNIT_COGS]]))/Table2[[#This Row],[NET_REVENUE]],0)</f>
        <v>0.29682110330793854</v>
      </c>
      <c r="Q427" s="4">
        <f>IFERROR(Table2[[#This Row],[GROSS_REVENUE]]/Table2[[#This Row],[AD_SPEND]],0)</f>
        <v>13.318770818301326</v>
      </c>
      <c r="R427" s="2">
        <f>IFERROR((Table2[[#This Row],[NET_REVENUE]]-(Table2[[#This Row],[UNITS_SOLD]]*Table2[[#This Row],[UNIT_COGS]])-Table2[[#This Row],[AD_SPEND]]),0)</f>
        <v>1978.52</v>
      </c>
      <c r="S427" s="3">
        <f>IFERROR(Table2[[#This Row],[RETURNS_UNITS]]/Table2[[#This Row],[UNITS_SOLD]],0)</f>
        <v>2.5974025974025976E-2</v>
      </c>
      <c r="T427" s="2" t="str">
        <f>TRIM(CLEAN(Table2[[#This Row],[CHANNEL]]))</f>
        <v>Swiggy Instamart</v>
      </c>
      <c r="U427" s="1">
        <f t="shared" si="6"/>
        <v>45474</v>
      </c>
    </row>
    <row r="428" spans="1:21" x14ac:dyDescent="0.3">
      <c r="A428" s="1">
        <v>45352</v>
      </c>
      <c r="B428" s="2" t="s">
        <v>33</v>
      </c>
      <c r="C428" s="2" t="s">
        <v>28</v>
      </c>
      <c r="D428" s="2" t="s">
        <v>35</v>
      </c>
      <c r="E428" s="2" t="str">
        <f>TRIM(Table2[[#This Row],[SKU_CODE]])</f>
        <v>BEC-CMB-001</v>
      </c>
      <c r="F428" s="2">
        <v>23</v>
      </c>
      <c r="G428" s="2">
        <v>16077</v>
      </c>
      <c r="H428" s="2">
        <v>2712.89</v>
      </c>
      <c r="I428" s="2">
        <v>1012.09</v>
      </c>
      <c r="J428" s="2">
        <v>0</v>
      </c>
      <c r="K428" s="2" t="str">
        <f>_xlfn.XLOOKUP(E428,[1]SKU_Master!A:A,[1]SKU_Master!C:C,"NOT FOUND")</f>
        <v>Others</v>
      </c>
      <c r="L428" s="2">
        <f>_xlfn.XLOOKUP(Table2[[#This Row],[SKU_CODE_CLEAN]],[1]SKU_Master!A:A,[1]SKU_Master!E:E,"Not Found")</f>
        <v>699</v>
      </c>
      <c r="M428" s="2">
        <f>_xlfn.XLOOKUP(E428,[1]SKU_Master!A:A,[1]SKU_Master!F:F,"NOT FOUND")</f>
        <v>330</v>
      </c>
      <c r="N428" s="2" t="str">
        <f>IF(ISNUMBER(_xlfn.XMATCH(E428,[1]SKU_Master!A:A)),"MATCH","NOT FOUND")</f>
        <v>MATCH</v>
      </c>
      <c r="O428" s="2">
        <f>Table2[[#This Row],[GROSS_REVENUE]]-Table2[[#This Row],[DISCOUNT]]</f>
        <v>13364.11</v>
      </c>
      <c r="P428" s="3">
        <f>IFERROR((Table2[[#This Row],[NET_REVENUE]]-(Table2[[#This Row],[UNITS_SOLD]]*Table2[[#This Row],[UNIT_COGS]]))/Table2[[#This Row],[NET_REVENUE]],0)</f>
        <v>0.4320609453229583</v>
      </c>
      <c r="Q428" s="4">
        <f>IFERROR(Table2[[#This Row],[GROSS_REVENUE]]/Table2[[#This Row],[AD_SPEND]],0)</f>
        <v>15.884950943097945</v>
      </c>
      <c r="R428" s="2">
        <f>IFERROR((Table2[[#This Row],[NET_REVENUE]]-(Table2[[#This Row],[UNITS_SOLD]]*Table2[[#This Row],[UNIT_COGS]])-Table2[[#This Row],[AD_SPEND]]),0)</f>
        <v>4762.0200000000004</v>
      </c>
      <c r="S428" s="3">
        <f>IFERROR(Table2[[#This Row],[RETURNS_UNITS]]/Table2[[#This Row],[UNITS_SOLD]],0)</f>
        <v>0</v>
      </c>
      <c r="T428" s="2" t="str">
        <f>TRIM(CLEAN(Table2[[#This Row],[CHANNEL]]))</f>
        <v>Swiggy Instamart</v>
      </c>
      <c r="U428" s="1">
        <f t="shared" si="6"/>
        <v>45352</v>
      </c>
    </row>
    <row r="429" spans="1:21" x14ac:dyDescent="0.3">
      <c r="A429" s="1">
        <v>45292</v>
      </c>
      <c r="B429" s="2" t="s">
        <v>33</v>
      </c>
      <c r="C429" s="2" t="s">
        <v>22</v>
      </c>
      <c r="D429" s="2" t="s">
        <v>45</v>
      </c>
      <c r="E429" s="2" t="str">
        <f>TRIM(Table2[[#This Row],[SKU_CODE]])</f>
        <v>BEC-TIS-001</v>
      </c>
      <c r="F429" s="2">
        <v>135</v>
      </c>
      <c r="G429" s="2">
        <v>12825</v>
      </c>
      <c r="H429" s="2">
        <v>1440.44</v>
      </c>
      <c r="I429" s="2">
        <v>1012.33</v>
      </c>
      <c r="J429" s="2">
        <v>4</v>
      </c>
      <c r="K429" s="2" t="str">
        <f>_xlfn.XLOOKUP(E429,[1]SKU_Master!A:A,[1]SKU_Master!C:C,"NOT FOUND")</f>
        <v>Tissues</v>
      </c>
      <c r="L429" s="2">
        <f>_xlfn.XLOOKUP(Table2[[#This Row],[SKU_CODE_CLEAN]],[1]SKU_Master!A:A,[1]SKU_Master!E:E,"Not Found")</f>
        <v>95</v>
      </c>
      <c r="M429" s="2">
        <f>_xlfn.XLOOKUP(E429,[1]SKU_Master!A:A,[1]SKU_Master!F:F,"NOT FOUND")</f>
        <v>42</v>
      </c>
      <c r="N429" s="2" t="str">
        <f>IF(ISNUMBER(_xlfn.XMATCH(E429,[1]SKU_Master!A:A)),"MATCH","NOT FOUND")</f>
        <v>MATCH</v>
      </c>
      <c r="O429" s="2">
        <f>Table2[[#This Row],[GROSS_REVENUE]]-Table2[[#This Row],[DISCOUNT]]</f>
        <v>11384.56</v>
      </c>
      <c r="P429" s="3">
        <f>IFERROR((Table2[[#This Row],[NET_REVENUE]]-(Table2[[#This Row],[UNITS_SOLD]]*Table2[[#This Row],[UNIT_COGS]]))/Table2[[#This Row],[NET_REVENUE]],0)</f>
        <v>0.50195703654774537</v>
      </c>
      <c r="Q429" s="4">
        <f>IFERROR(Table2[[#This Row],[GROSS_REVENUE]]/Table2[[#This Row],[AD_SPEND]],0)</f>
        <v>12.668793772781603</v>
      </c>
      <c r="R429" s="2">
        <f>IFERROR((Table2[[#This Row],[NET_REVENUE]]-(Table2[[#This Row],[UNITS_SOLD]]*Table2[[#This Row],[UNIT_COGS]])-Table2[[#This Row],[AD_SPEND]]),0)</f>
        <v>4702.2299999999996</v>
      </c>
      <c r="S429" s="3">
        <f>IFERROR(Table2[[#This Row],[RETURNS_UNITS]]/Table2[[#This Row],[UNITS_SOLD]],0)</f>
        <v>2.9629629629629631E-2</v>
      </c>
      <c r="T429" s="2" t="str">
        <f>TRIM(CLEAN(Table2[[#This Row],[CHANNEL]]))</f>
        <v>Swiggy Instamart</v>
      </c>
      <c r="U429" s="1">
        <f t="shared" si="6"/>
        <v>45292</v>
      </c>
    </row>
    <row r="430" spans="1:21" x14ac:dyDescent="0.3">
      <c r="A430" s="1">
        <v>45352</v>
      </c>
      <c r="B430" s="2" t="s">
        <v>33</v>
      </c>
      <c r="C430" s="2" t="s">
        <v>28</v>
      </c>
      <c r="D430" s="2" t="s">
        <v>42</v>
      </c>
      <c r="E430" s="2" t="str">
        <f>TRIM(Table2[[#This Row],[SKU_CODE]])</f>
        <v>BEC-BW-002</v>
      </c>
      <c r="F430" s="2">
        <v>46</v>
      </c>
      <c r="G430" s="2">
        <v>8050</v>
      </c>
      <c r="H430" s="2">
        <v>936.42</v>
      </c>
      <c r="I430" s="2">
        <v>1013.04</v>
      </c>
      <c r="J430" s="2">
        <v>1</v>
      </c>
      <c r="K430" s="2" t="str">
        <f>_xlfn.XLOOKUP(E430,[1]SKU_Master!A:A,[1]SKU_Master!C:C,"NOT FOUND")</f>
        <v>Bake &amp; Wrap</v>
      </c>
      <c r="L430" s="2">
        <f>_xlfn.XLOOKUP(Table2[[#This Row],[SKU_CODE_CLEAN]],[1]SKU_Master!A:A,[1]SKU_Master!E:E,"Not Found")</f>
        <v>175</v>
      </c>
      <c r="M430" s="2">
        <f>_xlfn.XLOOKUP(E430,[1]SKU_Master!A:A,[1]SKU_Master!F:F,"NOT FOUND")</f>
        <v>92</v>
      </c>
      <c r="N430" s="2" t="str">
        <f>IF(ISNUMBER(_xlfn.XMATCH(E430,[1]SKU_Master!A:A)),"MATCH","NOT FOUND")</f>
        <v>MATCH</v>
      </c>
      <c r="O430" s="2">
        <f>Table2[[#This Row],[GROSS_REVENUE]]-Table2[[#This Row],[DISCOUNT]]</f>
        <v>7113.58</v>
      </c>
      <c r="P430" s="3">
        <f>IFERROR((Table2[[#This Row],[NET_REVENUE]]-(Table2[[#This Row],[UNITS_SOLD]]*Table2[[#This Row],[UNIT_COGS]]))/Table2[[#This Row],[NET_REVENUE]],0)</f>
        <v>0.40508154824996695</v>
      </c>
      <c r="Q430" s="4">
        <f>IFERROR(Table2[[#This Row],[GROSS_REVENUE]]/Table2[[#This Row],[AD_SPEND]],0)</f>
        <v>7.9463792150359316</v>
      </c>
      <c r="R430" s="2">
        <f>IFERROR((Table2[[#This Row],[NET_REVENUE]]-(Table2[[#This Row],[UNITS_SOLD]]*Table2[[#This Row],[UNIT_COGS]])-Table2[[#This Row],[AD_SPEND]]),0)</f>
        <v>1868.54</v>
      </c>
      <c r="S430" s="3">
        <f>IFERROR(Table2[[#This Row],[RETURNS_UNITS]]/Table2[[#This Row],[UNITS_SOLD]],0)</f>
        <v>2.1739130434782608E-2</v>
      </c>
      <c r="T430" s="2" t="str">
        <f>TRIM(CLEAN(Table2[[#This Row],[CHANNEL]]))</f>
        <v>Swiggy Instamart</v>
      </c>
      <c r="U430" s="1">
        <f t="shared" si="6"/>
        <v>45352</v>
      </c>
    </row>
    <row r="431" spans="1:21" x14ac:dyDescent="0.3">
      <c r="A431" s="1">
        <v>45505</v>
      </c>
      <c r="B431" s="2" t="s">
        <v>34</v>
      </c>
      <c r="C431" s="2" t="s">
        <v>25</v>
      </c>
      <c r="D431" s="2" t="s">
        <v>23</v>
      </c>
      <c r="E431" s="2" t="str">
        <f>TRIM(Table2[[#This Row],[SKU_CODE]])</f>
        <v>BEC-OTH-001</v>
      </c>
      <c r="F431" s="2">
        <v>84</v>
      </c>
      <c r="G431" s="2">
        <v>12516</v>
      </c>
      <c r="H431" s="2">
        <v>1426.62</v>
      </c>
      <c r="I431" s="2">
        <v>1013.07</v>
      </c>
      <c r="J431" s="2">
        <v>3</v>
      </c>
      <c r="K431" s="2" t="str">
        <f>_xlfn.XLOOKUP(E431,[1]SKU_Master!A:A,[1]SKU_Master!C:C,"NOT FOUND")</f>
        <v>Others</v>
      </c>
      <c r="L431" s="2">
        <f>_xlfn.XLOOKUP(Table2[[#This Row],[SKU_CODE_CLEAN]],[1]SKU_Master!A:A,[1]SKU_Master!E:E,"Not Found")</f>
        <v>149</v>
      </c>
      <c r="M431" s="2">
        <f>_xlfn.XLOOKUP(E431,[1]SKU_Master!A:A,[1]SKU_Master!F:F,"NOT FOUND")</f>
        <v>72</v>
      </c>
      <c r="N431" s="2" t="str">
        <f>IF(ISNUMBER(_xlfn.XMATCH(E431,[1]SKU_Master!A:A)),"MATCH","NOT FOUND")</f>
        <v>MATCH</v>
      </c>
      <c r="O431" s="2">
        <f>Table2[[#This Row],[GROSS_REVENUE]]-Table2[[#This Row],[DISCOUNT]]</f>
        <v>11089.380000000001</v>
      </c>
      <c r="P431" s="3">
        <f>IFERROR((Table2[[#This Row],[NET_REVENUE]]-(Table2[[#This Row],[UNITS_SOLD]]*Table2[[#This Row],[UNIT_COGS]]))/Table2[[#This Row],[NET_REVENUE]],0)</f>
        <v>0.45461333275620464</v>
      </c>
      <c r="Q431" s="4">
        <f>IFERROR(Table2[[#This Row],[GROSS_REVENUE]]/Table2[[#This Row],[AD_SPEND]],0)</f>
        <v>12.354526340726702</v>
      </c>
      <c r="R431" s="2">
        <f>IFERROR((Table2[[#This Row],[NET_REVENUE]]-(Table2[[#This Row],[UNITS_SOLD]]*Table2[[#This Row],[UNIT_COGS]])-Table2[[#This Row],[AD_SPEND]]),0)</f>
        <v>4028.3100000000009</v>
      </c>
      <c r="S431" s="3">
        <f>IFERROR(Table2[[#This Row],[RETURNS_UNITS]]/Table2[[#This Row],[UNITS_SOLD]],0)</f>
        <v>3.5714285714285712E-2</v>
      </c>
      <c r="T431" s="2" t="str">
        <f>TRIM(CLEAN(Table2[[#This Row],[CHANNEL]]))</f>
        <v>Zepto</v>
      </c>
      <c r="U431" s="1">
        <f t="shared" si="6"/>
        <v>45505</v>
      </c>
    </row>
    <row r="432" spans="1:21" x14ac:dyDescent="0.3">
      <c r="A432" s="1">
        <v>45658</v>
      </c>
      <c r="B432" s="2" t="s">
        <v>33</v>
      </c>
      <c r="C432" s="2" t="s">
        <v>28</v>
      </c>
      <c r="D432" s="2" t="s">
        <v>31</v>
      </c>
      <c r="E432" s="2" t="str">
        <f>TRIM(Table2[[#This Row],[SKU_CODE]])</f>
        <v>BEC-GB-002</v>
      </c>
      <c r="F432" s="2">
        <v>112</v>
      </c>
      <c r="G432" s="2">
        <v>20048</v>
      </c>
      <c r="H432" s="2">
        <v>4498.68</v>
      </c>
      <c r="I432" s="2">
        <v>1013.95</v>
      </c>
      <c r="J432" s="2">
        <v>6</v>
      </c>
      <c r="K432" s="2" t="str">
        <f>_xlfn.XLOOKUP(E432,[1]SKU_Master!A:A,[1]SKU_Master!C:C,"NOT FOUND")</f>
        <v>Garbage Bags</v>
      </c>
      <c r="L432" s="2">
        <f>_xlfn.XLOOKUP(Table2[[#This Row],[SKU_CODE_CLEAN]],[1]SKU_Master!A:A,[1]SKU_Master!E:E,"Not Found")</f>
        <v>179</v>
      </c>
      <c r="M432" s="2">
        <f>_xlfn.XLOOKUP(E432,[1]SKU_Master!A:A,[1]SKU_Master!F:F,"NOT FOUND")</f>
        <v>86</v>
      </c>
      <c r="N432" s="2" t="str">
        <f>IF(ISNUMBER(_xlfn.XMATCH(E432,[1]SKU_Master!A:A)),"MATCH","NOT FOUND")</f>
        <v>MATCH</v>
      </c>
      <c r="O432" s="2">
        <f>Table2[[#This Row],[GROSS_REVENUE]]-Table2[[#This Row],[DISCOUNT]]</f>
        <v>15549.32</v>
      </c>
      <c r="P432" s="3">
        <f>IFERROR((Table2[[#This Row],[NET_REVENUE]]-(Table2[[#This Row],[UNITS_SOLD]]*Table2[[#This Row],[UNIT_COGS]]))/Table2[[#This Row],[NET_REVENUE]],0)</f>
        <v>0.38055168972019354</v>
      </c>
      <c r="Q432" s="4">
        <f>IFERROR(Table2[[#This Row],[GROSS_REVENUE]]/Table2[[#This Row],[AD_SPEND]],0)</f>
        <v>19.77217811529168</v>
      </c>
      <c r="R432" s="2">
        <f>IFERROR((Table2[[#This Row],[NET_REVENUE]]-(Table2[[#This Row],[UNITS_SOLD]]*Table2[[#This Row],[UNIT_COGS]])-Table2[[#This Row],[AD_SPEND]]),0)</f>
        <v>4903.37</v>
      </c>
      <c r="S432" s="3">
        <f>IFERROR(Table2[[#This Row],[RETURNS_UNITS]]/Table2[[#This Row],[UNITS_SOLD]],0)</f>
        <v>5.3571428571428568E-2</v>
      </c>
      <c r="T432" s="2" t="str">
        <f>TRIM(CLEAN(Table2[[#This Row],[CHANNEL]]))</f>
        <v>Swiggy Instamart</v>
      </c>
      <c r="U432" s="1">
        <f t="shared" si="6"/>
        <v>45658</v>
      </c>
    </row>
    <row r="433" spans="1:21" x14ac:dyDescent="0.3">
      <c r="A433" s="1">
        <v>45536</v>
      </c>
      <c r="B433" s="2" t="s">
        <v>24</v>
      </c>
      <c r="C433" s="2" t="s">
        <v>28</v>
      </c>
      <c r="D433" s="2" t="s">
        <v>32</v>
      </c>
      <c r="E433" s="2" t="str">
        <f>TRIM(Table2[[#This Row],[SKU_CODE]])</f>
        <v>BEC-BW-001</v>
      </c>
      <c r="F433" s="2">
        <v>47</v>
      </c>
      <c r="G433" s="2">
        <v>10340</v>
      </c>
      <c r="H433" s="2">
        <v>1432.6</v>
      </c>
      <c r="I433" s="2">
        <v>1014.76</v>
      </c>
      <c r="J433" s="2">
        <v>4</v>
      </c>
      <c r="K433" s="2" t="str">
        <f>_xlfn.XLOOKUP(E433,[1]SKU_Master!A:A,[1]SKU_Master!C:C,"NOT FOUND")</f>
        <v>Bake &amp; Wrap</v>
      </c>
      <c r="L433" s="2">
        <f>_xlfn.XLOOKUP(Table2[[#This Row],[SKU_CODE_CLEAN]],[1]SKU_Master!A:A,[1]SKU_Master!E:E,"Not Found")</f>
        <v>220</v>
      </c>
      <c r="M433" s="2">
        <f>_xlfn.XLOOKUP(E433,[1]SKU_Master!A:A,[1]SKU_Master!F:F,"NOT FOUND")</f>
        <v>118</v>
      </c>
      <c r="N433" s="2" t="str">
        <f>IF(ISNUMBER(_xlfn.XMATCH(E433,[1]SKU_Master!A:A)),"MATCH","NOT FOUND")</f>
        <v>MATCH</v>
      </c>
      <c r="O433" s="2">
        <f>Table2[[#This Row],[GROSS_REVENUE]]-Table2[[#This Row],[DISCOUNT]]</f>
        <v>8907.4</v>
      </c>
      <c r="P433" s="3">
        <f>IFERROR((Table2[[#This Row],[NET_REVENUE]]-(Table2[[#This Row],[UNITS_SOLD]]*Table2[[#This Row],[UNIT_COGS]]))/Table2[[#This Row],[NET_REVENUE]],0)</f>
        <v>0.37737162359386572</v>
      </c>
      <c r="Q433" s="4">
        <f>IFERROR(Table2[[#This Row],[GROSS_REVENUE]]/Table2[[#This Row],[AD_SPEND]],0)</f>
        <v>10.189601482123852</v>
      </c>
      <c r="R433" s="2">
        <f>IFERROR((Table2[[#This Row],[NET_REVENUE]]-(Table2[[#This Row],[UNITS_SOLD]]*Table2[[#This Row],[UNIT_COGS]])-Table2[[#This Row],[AD_SPEND]]),0)</f>
        <v>2346.6399999999994</v>
      </c>
      <c r="S433" s="3">
        <f>IFERROR(Table2[[#This Row],[RETURNS_UNITS]]/Table2[[#This Row],[UNITS_SOLD]],0)</f>
        <v>8.5106382978723402E-2</v>
      </c>
      <c r="T433" s="2" t="str">
        <f>TRIM(CLEAN(Table2[[#This Row],[CHANNEL]]))</f>
        <v>D2C</v>
      </c>
      <c r="U433" s="1">
        <f t="shared" si="6"/>
        <v>45536</v>
      </c>
    </row>
    <row r="434" spans="1:21" x14ac:dyDescent="0.3">
      <c r="A434" s="1">
        <v>45566</v>
      </c>
      <c r="B434" s="2" t="s">
        <v>33</v>
      </c>
      <c r="C434" s="2" t="s">
        <v>22</v>
      </c>
      <c r="D434" s="2" t="s">
        <v>23</v>
      </c>
      <c r="E434" s="2" t="str">
        <f>TRIM(Table2[[#This Row],[SKU_CODE]])</f>
        <v>BEC-OTH-001</v>
      </c>
      <c r="F434" s="2">
        <v>65</v>
      </c>
      <c r="G434" s="2">
        <v>9685</v>
      </c>
      <c r="H434" s="2">
        <v>2498.9</v>
      </c>
      <c r="I434" s="2">
        <v>1017.22</v>
      </c>
      <c r="J434" s="2">
        <v>2</v>
      </c>
      <c r="K434" s="2" t="str">
        <f>_xlfn.XLOOKUP(E434,[1]SKU_Master!A:A,[1]SKU_Master!C:C,"NOT FOUND")</f>
        <v>Others</v>
      </c>
      <c r="L434" s="2">
        <f>_xlfn.XLOOKUP(Table2[[#This Row],[SKU_CODE_CLEAN]],[1]SKU_Master!A:A,[1]SKU_Master!E:E,"Not Found")</f>
        <v>149</v>
      </c>
      <c r="M434" s="2">
        <f>_xlfn.XLOOKUP(E434,[1]SKU_Master!A:A,[1]SKU_Master!F:F,"NOT FOUND")</f>
        <v>72</v>
      </c>
      <c r="N434" s="2" t="str">
        <f>IF(ISNUMBER(_xlfn.XMATCH(E434,[1]SKU_Master!A:A)),"MATCH","NOT FOUND")</f>
        <v>MATCH</v>
      </c>
      <c r="O434" s="2">
        <f>Table2[[#This Row],[GROSS_REVENUE]]-Table2[[#This Row],[DISCOUNT]]</f>
        <v>7186.1</v>
      </c>
      <c r="P434" s="3">
        <f>IFERROR((Table2[[#This Row],[NET_REVENUE]]-(Table2[[#This Row],[UNITS_SOLD]]*Table2[[#This Row],[UNIT_COGS]]))/Table2[[#This Row],[NET_REVENUE]],0)</f>
        <v>0.34874271162382936</v>
      </c>
      <c r="Q434" s="4">
        <f>IFERROR(Table2[[#This Row],[GROSS_REVENUE]]/Table2[[#This Row],[AD_SPEND]],0)</f>
        <v>9.5210475609995875</v>
      </c>
      <c r="R434" s="2">
        <f>IFERROR((Table2[[#This Row],[NET_REVENUE]]-(Table2[[#This Row],[UNITS_SOLD]]*Table2[[#This Row],[UNIT_COGS]])-Table2[[#This Row],[AD_SPEND]]),0)</f>
        <v>1488.8800000000003</v>
      </c>
      <c r="S434" s="3">
        <f>IFERROR(Table2[[#This Row],[RETURNS_UNITS]]/Table2[[#This Row],[UNITS_SOLD]],0)</f>
        <v>3.0769230769230771E-2</v>
      </c>
      <c r="T434" s="2" t="str">
        <f>TRIM(CLEAN(Table2[[#This Row],[CHANNEL]]))</f>
        <v>Swiggy Instamart</v>
      </c>
      <c r="U434" s="1">
        <f t="shared" si="6"/>
        <v>45566</v>
      </c>
    </row>
    <row r="435" spans="1:21" x14ac:dyDescent="0.3">
      <c r="A435" s="1">
        <v>45658</v>
      </c>
      <c r="B435" s="2" t="s">
        <v>27</v>
      </c>
      <c r="C435" s="2" t="s">
        <v>28</v>
      </c>
      <c r="D435" s="2" t="s">
        <v>35</v>
      </c>
      <c r="E435" s="2" t="str">
        <f>TRIM(Table2[[#This Row],[SKU_CODE]])</f>
        <v>BEC-CMB-001</v>
      </c>
      <c r="F435" s="2">
        <v>23</v>
      </c>
      <c r="G435" s="2">
        <v>16077</v>
      </c>
      <c r="H435" s="2">
        <v>2485.1</v>
      </c>
      <c r="I435" s="2">
        <v>1017.6</v>
      </c>
      <c r="J435" s="2">
        <v>0</v>
      </c>
      <c r="K435" s="2" t="str">
        <f>_xlfn.XLOOKUP(E435,[1]SKU_Master!A:A,[1]SKU_Master!C:C,"NOT FOUND")</f>
        <v>Others</v>
      </c>
      <c r="L435" s="2">
        <f>_xlfn.XLOOKUP(Table2[[#This Row],[SKU_CODE_CLEAN]],[1]SKU_Master!A:A,[1]SKU_Master!E:E,"Not Found")</f>
        <v>699</v>
      </c>
      <c r="M435" s="2">
        <f>_xlfn.XLOOKUP(E435,[1]SKU_Master!A:A,[1]SKU_Master!F:F,"NOT FOUND")</f>
        <v>330</v>
      </c>
      <c r="N435" s="2" t="str">
        <f>IF(ISNUMBER(_xlfn.XMATCH(E435,[1]SKU_Master!A:A)),"MATCH","NOT FOUND")</f>
        <v>MATCH</v>
      </c>
      <c r="O435" s="2">
        <f>Table2[[#This Row],[GROSS_REVENUE]]-Table2[[#This Row],[DISCOUNT]]</f>
        <v>13591.9</v>
      </c>
      <c r="P435" s="3">
        <f>IFERROR((Table2[[#This Row],[NET_REVENUE]]-(Table2[[#This Row],[UNITS_SOLD]]*Table2[[#This Row],[UNIT_COGS]]))/Table2[[#This Row],[NET_REVENUE]],0)</f>
        <v>0.44157917583266504</v>
      </c>
      <c r="Q435" s="4">
        <f>IFERROR(Table2[[#This Row],[GROSS_REVENUE]]/Table2[[#This Row],[AD_SPEND]],0)</f>
        <v>15.798938679245282</v>
      </c>
      <c r="R435" s="2">
        <f>IFERROR((Table2[[#This Row],[NET_REVENUE]]-(Table2[[#This Row],[UNITS_SOLD]]*Table2[[#This Row],[UNIT_COGS]])-Table2[[#This Row],[AD_SPEND]]),0)</f>
        <v>4984.2999999999993</v>
      </c>
      <c r="S435" s="3">
        <f>IFERROR(Table2[[#This Row],[RETURNS_UNITS]]/Table2[[#This Row],[UNITS_SOLD]],0)</f>
        <v>0</v>
      </c>
      <c r="T435" s="2" t="str">
        <f>TRIM(CLEAN(Table2[[#This Row],[CHANNEL]]))</f>
        <v>Zepto</v>
      </c>
      <c r="U435" s="1">
        <f t="shared" si="6"/>
        <v>45658</v>
      </c>
    </row>
    <row r="436" spans="1:21" x14ac:dyDescent="0.3">
      <c r="A436" s="1">
        <v>45323</v>
      </c>
      <c r="B436" s="2" t="s">
        <v>27</v>
      </c>
      <c r="C436" s="2" t="s">
        <v>22</v>
      </c>
      <c r="D436" s="2" t="s">
        <v>23</v>
      </c>
      <c r="E436" s="2" t="str">
        <f>TRIM(Table2[[#This Row],[SKU_CODE]])</f>
        <v>BEC-OTH-001</v>
      </c>
      <c r="F436" s="2">
        <v>94</v>
      </c>
      <c r="G436" s="2">
        <v>14006</v>
      </c>
      <c r="H436" s="2">
        <v>4166.6899999999996</v>
      </c>
      <c r="I436" s="2">
        <v>1018.04</v>
      </c>
      <c r="J436" s="2">
        <v>3</v>
      </c>
      <c r="K436" s="2" t="str">
        <f>_xlfn.XLOOKUP(E436,[1]SKU_Master!A:A,[1]SKU_Master!C:C,"NOT FOUND")</f>
        <v>Others</v>
      </c>
      <c r="L436" s="2">
        <f>_xlfn.XLOOKUP(Table2[[#This Row],[SKU_CODE_CLEAN]],[1]SKU_Master!A:A,[1]SKU_Master!E:E,"Not Found")</f>
        <v>149</v>
      </c>
      <c r="M436" s="2">
        <f>_xlfn.XLOOKUP(E436,[1]SKU_Master!A:A,[1]SKU_Master!F:F,"NOT FOUND")</f>
        <v>72</v>
      </c>
      <c r="N436" s="2" t="str">
        <f>IF(ISNUMBER(_xlfn.XMATCH(E436,[1]SKU_Master!A:A)),"MATCH","NOT FOUND")</f>
        <v>MATCH</v>
      </c>
      <c r="O436" s="2">
        <f>Table2[[#This Row],[GROSS_REVENUE]]-Table2[[#This Row],[DISCOUNT]]</f>
        <v>9839.3100000000013</v>
      </c>
      <c r="P436" s="3">
        <f>IFERROR((Table2[[#This Row],[NET_REVENUE]]-(Table2[[#This Row],[UNITS_SOLD]]*Table2[[#This Row],[UNIT_COGS]]))/Table2[[#This Row],[NET_REVENUE]],0)</f>
        <v>0.31214688834887822</v>
      </c>
      <c r="Q436" s="4">
        <f>IFERROR(Table2[[#This Row],[GROSS_REVENUE]]/Table2[[#This Row],[AD_SPEND]],0)</f>
        <v>13.757809123413619</v>
      </c>
      <c r="R436" s="2">
        <f>IFERROR((Table2[[#This Row],[NET_REVENUE]]-(Table2[[#This Row],[UNITS_SOLD]]*Table2[[#This Row],[UNIT_COGS]])-Table2[[#This Row],[AD_SPEND]]),0)</f>
        <v>2053.2700000000013</v>
      </c>
      <c r="S436" s="3">
        <f>IFERROR(Table2[[#This Row],[RETURNS_UNITS]]/Table2[[#This Row],[UNITS_SOLD]],0)</f>
        <v>3.1914893617021274E-2</v>
      </c>
      <c r="T436" s="2" t="str">
        <f>TRIM(CLEAN(Table2[[#This Row],[CHANNEL]]))</f>
        <v>Zepto</v>
      </c>
      <c r="U436" s="1">
        <f t="shared" si="6"/>
        <v>45323</v>
      </c>
    </row>
    <row r="437" spans="1:21" x14ac:dyDescent="0.3">
      <c r="A437" s="1">
        <v>45536</v>
      </c>
      <c r="B437" s="2" t="s">
        <v>21</v>
      </c>
      <c r="C437" s="2" t="s">
        <v>22</v>
      </c>
      <c r="D437" s="2" t="s">
        <v>42</v>
      </c>
      <c r="E437" s="2" t="str">
        <f>TRIM(Table2[[#This Row],[SKU_CODE]])</f>
        <v>BEC-BW-002</v>
      </c>
      <c r="F437" s="2">
        <v>69</v>
      </c>
      <c r="G437" s="2">
        <v>12075</v>
      </c>
      <c r="H437" s="2">
        <v>3443.95</v>
      </c>
      <c r="I437" s="2">
        <v>1018.2</v>
      </c>
      <c r="J437" s="2">
        <v>2</v>
      </c>
      <c r="K437" s="2" t="str">
        <f>_xlfn.XLOOKUP(E437,[1]SKU_Master!A:A,[1]SKU_Master!C:C,"NOT FOUND")</f>
        <v>Bake &amp; Wrap</v>
      </c>
      <c r="L437" s="2">
        <f>_xlfn.XLOOKUP(Table2[[#This Row],[SKU_CODE_CLEAN]],[1]SKU_Master!A:A,[1]SKU_Master!E:E,"Not Found")</f>
        <v>175</v>
      </c>
      <c r="M437" s="2">
        <f>_xlfn.XLOOKUP(E437,[1]SKU_Master!A:A,[1]SKU_Master!F:F,"NOT FOUND")</f>
        <v>92</v>
      </c>
      <c r="N437" s="2" t="str">
        <f>IF(ISNUMBER(_xlfn.XMATCH(E437,[1]SKU_Master!A:A)),"MATCH","NOT FOUND")</f>
        <v>MATCH</v>
      </c>
      <c r="O437" s="2">
        <f>Table2[[#This Row],[GROSS_REVENUE]]-Table2[[#This Row],[DISCOUNT]]</f>
        <v>8631.0499999999993</v>
      </c>
      <c r="P437" s="3">
        <f>IFERROR((Table2[[#This Row],[NET_REVENUE]]-(Table2[[#This Row],[UNITS_SOLD]]*Table2[[#This Row],[UNIT_COGS]]))/Table2[[#This Row],[NET_REVENUE]],0)</f>
        <v>0.26451590478562859</v>
      </c>
      <c r="Q437" s="4">
        <f>IFERROR(Table2[[#This Row],[GROSS_REVENUE]]/Table2[[#This Row],[AD_SPEND]],0)</f>
        <v>11.859163229228049</v>
      </c>
      <c r="R437" s="2">
        <f>IFERROR((Table2[[#This Row],[NET_REVENUE]]-(Table2[[#This Row],[UNITS_SOLD]]*Table2[[#This Row],[UNIT_COGS]])-Table2[[#This Row],[AD_SPEND]]),0)</f>
        <v>1264.8499999999992</v>
      </c>
      <c r="S437" s="3">
        <f>IFERROR(Table2[[#This Row],[RETURNS_UNITS]]/Table2[[#This Row],[UNITS_SOLD]],0)</f>
        <v>2.8985507246376812E-2</v>
      </c>
      <c r="T437" s="2" t="str">
        <f>TRIM(CLEAN(Table2[[#This Row],[CHANNEL]]))</f>
        <v>Flipkart</v>
      </c>
      <c r="U437" s="1">
        <f t="shared" si="6"/>
        <v>45536</v>
      </c>
    </row>
    <row r="438" spans="1:21" x14ac:dyDescent="0.3">
      <c r="A438" s="1">
        <v>45658</v>
      </c>
      <c r="B438" s="2" t="s">
        <v>24</v>
      </c>
      <c r="C438" s="2" t="s">
        <v>22</v>
      </c>
      <c r="D438" s="2" t="s">
        <v>35</v>
      </c>
      <c r="E438" s="2" t="str">
        <f>TRIM(Table2[[#This Row],[SKU_CODE]])</f>
        <v>BEC-CMB-001</v>
      </c>
      <c r="F438" s="2">
        <v>28</v>
      </c>
      <c r="G438" s="2">
        <v>19572</v>
      </c>
      <c r="H438" s="2">
        <v>2902.8</v>
      </c>
      <c r="I438" s="2">
        <v>1018.83</v>
      </c>
      <c r="J438" s="2">
        <v>3</v>
      </c>
      <c r="K438" s="2" t="str">
        <f>_xlfn.XLOOKUP(E438,[1]SKU_Master!A:A,[1]SKU_Master!C:C,"NOT FOUND")</f>
        <v>Others</v>
      </c>
      <c r="L438" s="2">
        <f>_xlfn.XLOOKUP(Table2[[#This Row],[SKU_CODE_CLEAN]],[1]SKU_Master!A:A,[1]SKU_Master!E:E,"Not Found")</f>
        <v>699</v>
      </c>
      <c r="M438" s="2">
        <f>_xlfn.XLOOKUP(E438,[1]SKU_Master!A:A,[1]SKU_Master!F:F,"NOT FOUND")</f>
        <v>330</v>
      </c>
      <c r="N438" s="2" t="str">
        <f>IF(ISNUMBER(_xlfn.XMATCH(E438,[1]SKU_Master!A:A)),"MATCH","NOT FOUND")</f>
        <v>MATCH</v>
      </c>
      <c r="O438" s="2">
        <f>Table2[[#This Row],[GROSS_REVENUE]]-Table2[[#This Row],[DISCOUNT]]</f>
        <v>16669.2</v>
      </c>
      <c r="P438" s="3">
        <f>IFERROR((Table2[[#This Row],[NET_REVENUE]]-(Table2[[#This Row],[UNITS_SOLD]]*Table2[[#This Row],[UNIT_COGS]]))/Table2[[#This Row],[NET_REVENUE]],0)</f>
        <v>0.44568425599308908</v>
      </c>
      <c r="Q438" s="4">
        <f>IFERROR(Table2[[#This Row],[GROSS_REVENUE]]/Table2[[#This Row],[AD_SPEND]],0)</f>
        <v>19.210270604516946</v>
      </c>
      <c r="R438" s="2">
        <f>IFERROR((Table2[[#This Row],[NET_REVENUE]]-(Table2[[#This Row],[UNITS_SOLD]]*Table2[[#This Row],[UNIT_COGS]])-Table2[[#This Row],[AD_SPEND]]),0)</f>
        <v>6410.3700000000008</v>
      </c>
      <c r="S438" s="3">
        <f>IFERROR(Table2[[#This Row],[RETURNS_UNITS]]/Table2[[#This Row],[UNITS_SOLD]],0)</f>
        <v>0.10714285714285714</v>
      </c>
      <c r="T438" s="2" t="str">
        <f>TRIM(CLEAN(Table2[[#This Row],[CHANNEL]]))</f>
        <v>D2C</v>
      </c>
      <c r="U438" s="1">
        <f t="shared" si="6"/>
        <v>45658</v>
      </c>
    </row>
    <row r="439" spans="1:21" x14ac:dyDescent="0.3">
      <c r="A439" s="1">
        <v>45505</v>
      </c>
      <c r="B439" s="2" t="s">
        <v>37</v>
      </c>
      <c r="C439" s="2" t="s">
        <v>28</v>
      </c>
      <c r="D439" s="2" t="s">
        <v>43</v>
      </c>
      <c r="E439" s="2" t="str">
        <f>TRIM(Table2[[#This Row],[SKU_CODE]])</f>
        <v>BEC-GB-001</v>
      </c>
      <c r="F439" s="2">
        <v>150</v>
      </c>
      <c r="G439" s="2">
        <v>22350</v>
      </c>
      <c r="H439" s="2">
        <v>5909.75</v>
      </c>
      <c r="I439" s="2">
        <v>1020.46</v>
      </c>
      <c r="J439" s="2">
        <v>5</v>
      </c>
      <c r="K439" s="2" t="str">
        <f>_xlfn.XLOOKUP(E439,[1]SKU_Master!A:A,[1]SKU_Master!C:C,"NOT FOUND")</f>
        <v>Garbage Bags</v>
      </c>
      <c r="L439" s="2">
        <f>_xlfn.XLOOKUP(Table2[[#This Row],[SKU_CODE_CLEAN]],[1]SKU_Master!A:A,[1]SKU_Master!E:E,"Not Found")</f>
        <v>149</v>
      </c>
      <c r="M439" s="2">
        <f>_xlfn.XLOOKUP(E439,[1]SKU_Master!A:A,[1]SKU_Master!F:F,"NOT FOUND")</f>
        <v>70</v>
      </c>
      <c r="N439" s="2" t="str">
        <f>IF(ISNUMBER(_xlfn.XMATCH(E439,[1]SKU_Master!A:A)),"MATCH","NOT FOUND")</f>
        <v>MATCH</v>
      </c>
      <c r="O439" s="2">
        <f>Table2[[#This Row],[GROSS_REVENUE]]-Table2[[#This Row],[DISCOUNT]]</f>
        <v>16440.25</v>
      </c>
      <c r="P439" s="3">
        <f>IFERROR((Table2[[#This Row],[NET_REVENUE]]-(Table2[[#This Row],[UNITS_SOLD]]*Table2[[#This Row],[UNIT_COGS]]))/Table2[[#This Row],[NET_REVENUE]],0)</f>
        <v>0.36132358084579008</v>
      </c>
      <c r="Q439" s="4">
        <f>IFERROR(Table2[[#This Row],[GROSS_REVENUE]]/Table2[[#This Row],[AD_SPEND]],0)</f>
        <v>21.901887384120887</v>
      </c>
      <c r="R439" s="2">
        <f>IFERROR((Table2[[#This Row],[NET_REVENUE]]-(Table2[[#This Row],[UNITS_SOLD]]*Table2[[#This Row],[UNIT_COGS]])-Table2[[#This Row],[AD_SPEND]]),0)</f>
        <v>4919.79</v>
      </c>
      <c r="S439" s="3">
        <f>IFERROR(Table2[[#This Row],[RETURNS_UNITS]]/Table2[[#This Row],[UNITS_SOLD]],0)</f>
        <v>3.3333333333333333E-2</v>
      </c>
      <c r="T439" s="2" t="str">
        <f>TRIM(CLEAN(Table2[[#This Row],[CHANNEL]]))</f>
        <v>Blinkit</v>
      </c>
      <c r="U439" s="1">
        <f t="shared" si="6"/>
        <v>45505</v>
      </c>
    </row>
    <row r="440" spans="1:21" x14ac:dyDescent="0.3">
      <c r="A440" s="1">
        <v>45536</v>
      </c>
      <c r="B440" s="2" t="s">
        <v>24</v>
      </c>
      <c r="C440" s="2" t="s">
        <v>22</v>
      </c>
      <c r="D440" s="2" t="s">
        <v>23</v>
      </c>
      <c r="E440" s="2" t="str">
        <f>TRIM(Table2[[#This Row],[SKU_CODE]])</f>
        <v>BEC-OTH-001</v>
      </c>
      <c r="F440" s="2">
        <v>67</v>
      </c>
      <c r="G440" s="2">
        <v>9983</v>
      </c>
      <c r="H440" s="2">
        <v>1206.9100000000001</v>
      </c>
      <c r="I440" s="2">
        <v>1026.06</v>
      </c>
      <c r="J440" s="2">
        <v>8</v>
      </c>
      <c r="K440" s="2" t="str">
        <f>_xlfn.XLOOKUP(E440,[1]SKU_Master!A:A,[1]SKU_Master!C:C,"NOT FOUND")</f>
        <v>Others</v>
      </c>
      <c r="L440" s="2">
        <f>_xlfn.XLOOKUP(Table2[[#This Row],[SKU_CODE_CLEAN]],[1]SKU_Master!A:A,[1]SKU_Master!E:E,"Not Found")</f>
        <v>149</v>
      </c>
      <c r="M440" s="2">
        <f>_xlfn.XLOOKUP(E440,[1]SKU_Master!A:A,[1]SKU_Master!F:F,"NOT FOUND")</f>
        <v>72</v>
      </c>
      <c r="N440" s="2" t="str">
        <f>IF(ISNUMBER(_xlfn.XMATCH(E440,[1]SKU_Master!A:A)),"MATCH","NOT FOUND")</f>
        <v>MATCH</v>
      </c>
      <c r="O440" s="2">
        <f>Table2[[#This Row],[GROSS_REVENUE]]-Table2[[#This Row],[DISCOUNT]]</f>
        <v>8776.09</v>
      </c>
      <c r="P440" s="3">
        <f>IFERROR((Table2[[#This Row],[NET_REVENUE]]-(Table2[[#This Row],[UNITS_SOLD]]*Table2[[#This Row],[UNIT_COGS]]))/Table2[[#This Row],[NET_REVENUE]],0)</f>
        <v>0.45032468901298872</v>
      </c>
      <c r="Q440" s="4">
        <f>IFERROR(Table2[[#This Row],[GROSS_REVENUE]]/Table2[[#This Row],[AD_SPEND]],0)</f>
        <v>9.7294505194627998</v>
      </c>
      <c r="R440" s="2">
        <f>IFERROR((Table2[[#This Row],[NET_REVENUE]]-(Table2[[#This Row],[UNITS_SOLD]]*Table2[[#This Row],[UNIT_COGS]])-Table2[[#This Row],[AD_SPEND]]),0)</f>
        <v>2926.03</v>
      </c>
      <c r="S440" s="3">
        <f>IFERROR(Table2[[#This Row],[RETURNS_UNITS]]/Table2[[#This Row],[UNITS_SOLD]],0)</f>
        <v>0.11940298507462686</v>
      </c>
      <c r="T440" s="2" t="str">
        <f>TRIM(CLEAN(Table2[[#This Row],[CHANNEL]]))</f>
        <v>D2C</v>
      </c>
      <c r="U440" s="1">
        <f t="shared" si="6"/>
        <v>45536</v>
      </c>
    </row>
    <row r="441" spans="1:21" x14ac:dyDescent="0.3">
      <c r="A441" s="1">
        <v>45474</v>
      </c>
      <c r="B441" s="2" t="s">
        <v>33</v>
      </c>
      <c r="C441" s="2" t="s">
        <v>25</v>
      </c>
      <c r="D441" s="2" t="s">
        <v>46</v>
      </c>
      <c r="E441" s="2" t="str">
        <f>TRIM(Table2[[#This Row],[SKU_CODE]])</f>
        <v>BEC-KT-001</v>
      </c>
      <c r="F441" s="2">
        <v>110</v>
      </c>
      <c r="G441" s="2">
        <v>17600</v>
      </c>
      <c r="H441" s="2">
        <v>4217.6499999999996</v>
      </c>
      <c r="I441" s="2">
        <v>1026.9100000000001</v>
      </c>
      <c r="J441" s="2">
        <v>4</v>
      </c>
      <c r="K441" s="2" t="str">
        <f>_xlfn.XLOOKUP(E441,[1]SKU_Master!A:A,[1]SKU_Master!C:C,"NOT FOUND")</f>
        <v>Kitchen Towel</v>
      </c>
      <c r="L441" s="2">
        <f>_xlfn.XLOOKUP(Table2[[#This Row],[SKU_CODE_CLEAN]],[1]SKU_Master!A:A,[1]SKU_Master!E:E,"Not Found")</f>
        <v>160</v>
      </c>
      <c r="M441" s="2">
        <f>_xlfn.XLOOKUP(E441,[1]SKU_Master!A:A,[1]SKU_Master!F:F,"NOT FOUND")</f>
        <v>78</v>
      </c>
      <c r="N441" s="2" t="str">
        <f>IF(ISNUMBER(_xlfn.XMATCH(E441,[1]SKU_Master!A:A)),"MATCH","NOT FOUND")</f>
        <v>MATCH</v>
      </c>
      <c r="O441" s="2">
        <f>Table2[[#This Row],[GROSS_REVENUE]]-Table2[[#This Row],[DISCOUNT]]</f>
        <v>13382.35</v>
      </c>
      <c r="P441" s="3">
        <f>IFERROR((Table2[[#This Row],[NET_REVENUE]]-(Table2[[#This Row],[UNITS_SOLD]]*Table2[[#This Row],[UNIT_COGS]]))/Table2[[#This Row],[NET_REVENUE]],0)</f>
        <v>0.35885700194659387</v>
      </c>
      <c r="Q441" s="4">
        <f>IFERROR(Table2[[#This Row],[GROSS_REVENUE]]/Table2[[#This Row],[AD_SPEND]],0)</f>
        <v>17.138795025854261</v>
      </c>
      <c r="R441" s="2">
        <f>IFERROR((Table2[[#This Row],[NET_REVENUE]]-(Table2[[#This Row],[UNITS_SOLD]]*Table2[[#This Row],[UNIT_COGS]])-Table2[[#This Row],[AD_SPEND]]),0)</f>
        <v>3775.4400000000005</v>
      </c>
      <c r="S441" s="3">
        <f>IFERROR(Table2[[#This Row],[RETURNS_UNITS]]/Table2[[#This Row],[UNITS_SOLD]],0)</f>
        <v>3.6363636363636362E-2</v>
      </c>
      <c r="T441" s="2" t="str">
        <f>TRIM(CLEAN(Table2[[#This Row],[CHANNEL]]))</f>
        <v>Swiggy Instamart</v>
      </c>
      <c r="U441" s="1">
        <f t="shared" si="6"/>
        <v>45474</v>
      </c>
    </row>
    <row r="442" spans="1:21" x14ac:dyDescent="0.3">
      <c r="A442" s="1">
        <v>45323</v>
      </c>
      <c r="B442" s="2" t="s">
        <v>21</v>
      </c>
      <c r="C442" s="2" t="s">
        <v>22</v>
      </c>
      <c r="D442" s="2" t="s">
        <v>45</v>
      </c>
      <c r="E442" s="2" t="str">
        <f>TRIM(Table2[[#This Row],[SKU_CODE]])</f>
        <v>BEC-TIS-001</v>
      </c>
      <c r="F442" s="2">
        <v>237</v>
      </c>
      <c r="G442" s="2">
        <v>22515</v>
      </c>
      <c r="H442" s="2">
        <v>6735.55</v>
      </c>
      <c r="I442" s="2">
        <v>1026.94</v>
      </c>
      <c r="J442" s="2">
        <v>6</v>
      </c>
      <c r="K442" s="2" t="str">
        <f>_xlfn.XLOOKUP(E442,[1]SKU_Master!A:A,[1]SKU_Master!C:C,"NOT FOUND")</f>
        <v>Tissues</v>
      </c>
      <c r="L442" s="2">
        <f>_xlfn.XLOOKUP(Table2[[#This Row],[SKU_CODE_CLEAN]],[1]SKU_Master!A:A,[1]SKU_Master!E:E,"Not Found")</f>
        <v>95</v>
      </c>
      <c r="M442" s="2">
        <f>_xlfn.XLOOKUP(E442,[1]SKU_Master!A:A,[1]SKU_Master!F:F,"NOT FOUND")</f>
        <v>42</v>
      </c>
      <c r="N442" s="2" t="str">
        <f>IF(ISNUMBER(_xlfn.XMATCH(E442,[1]SKU_Master!A:A)),"MATCH","NOT FOUND")</f>
        <v>MATCH</v>
      </c>
      <c r="O442" s="2">
        <f>Table2[[#This Row],[GROSS_REVENUE]]-Table2[[#This Row],[DISCOUNT]]</f>
        <v>15779.45</v>
      </c>
      <c r="P442" s="3">
        <f>IFERROR((Table2[[#This Row],[NET_REVENUE]]-(Table2[[#This Row],[UNITS_SOLD]]*Table2[[#This Row],[UNIT_COGS]]))/Table2[[#This Row],[NET_REVENUE]],0)</f>
        <v>0.3691795341409238</v>
      </c>
      <c r="Q442" s="4">
        <f>IFERROR(Table2[[#This Row],[GROSS_REVENUE]]/Table2[[#This Row],[AD_SPEND]],0)</f>
        <v>21.924357800845229</v>
      </c>
      <c r="R442" s="2">
        <f>IFERROR((Table2[[#This Row],[NET_REVENUE]]-(Table2[[#This Row],[UNITS_SOLD]]*Table2[[#This Row],[UNIT_COGS]])-Table2[[#This Row],[AD_SPEND]]),0)</f>
        <v>4798.51</v>
      </c>
      <c r="S442" s="3">
        <f>IFERROR(Table2[[#This Row],[RETURNS_UNITS]]/Table2[[#This Row],[UNITS_SOLD]],0)</f>
        <v>2.5316455696202531E-2</v>
      </c>
      <c r="T442" s="2" t="str">
        <f>TRIM(CLEAN(Table2[[#This Row],[CHANNEL]]))</f>
        <v>Flipkart</v>
      </c>
      <c r="U442" s="1">
        <f t="shared" si="6"/>
        <v>45323</v>
      </c>
    </row>
    <row r="443" spans="1:21" x14ac:dyDescent="0.3">
      <c r="A443" s="1">
        <v>45566</v>
      </c>
      <c r="B443" s="2" t="s">
        <v>39</v>
      </c>
      <c r="C443" s="2" t="s">
        <v>22</v>
      </c>
      <c r="D443" s="2" t="s">
        <v>23</v>
      </c>
      <c r="E443" s="2" t="str">
        <f>TRIM(Table2[[#This Row],[SKU_CODE]])</f>
        <v>BEC-OTH-001</v>
      </c>
      <c r="F443" s="2">
        <v>89</v>
      </c>
      <c r="G443" s="2">
        <v>13261</v>
      </c>
      <c r="H443" s="2">
        <v>3900.18</v>
      </c>
      <c r="I443" s="2">
        <v>1027.6400000000001</v>
      </c>
      <c r="J443" s="2">
        <v>4</v>
      </c>
      <c r="K443" s="2" t="str">
        <f>_xlfn.XLOOKUP(E443,[1]SKU_Master!A:A,[1]SKU_Master!C:C,"NOT FOUND")</f>
        <v>Others</v>
      </c>
      <c r="L443" s="2">
        <f>_xlfn.XLOOKUP(Table2[[#This Row],[SKU_CODE_CLEAN]],[1]SKU_Master!A:A,[1]SKU_Master!E:E,"Not Found")</f>
        <v>149</v>
      </c>
      <c r="M443" s="2">
        <f>_xlfn.XLOOKUP(E443,[1]SKU_Master!A:A,[1]SKU_Master!F:F,"NOT FOUND")</f>
        <v>72</v>
      </c>
      <c r="N443" s="2" t="str">
        <f>IF(ISNUMBER(_xlfn.XMATCH(E443,[1]SKU_Master!A:A)),"MATCH","NOT FOUND")</f>
        <v>MATCH</v>
      </c>
      <c r="O443" s="2">
        <f>Table2[[#This Row],[GROSS_REVENUE]]-Table2[[#This Row],[DISCOUNT]]</f>
        <v>9360.82</v>
      </c>
      <c r="P443" s="3">
        <f>IFERROR((Table2[[#This Row],[NET_REVENUE]]-(Table2[[#This Row],[UNITS_SOLD]]*Table2[[#This Row],[UNIT_COGS]]))/Table2[[#This Row],[NET_REVENUE]],0)</f>
        <v>0.31544458711950446</v>
      </c>
      <c r="Q443" s="4">
        <f>IFERROR(Table2[[#This Row],[GROSS_REVENUE]]/Table2[[#This Row],[AD_SPEND]],0)</f>
        <v>12.904324471604841</v>
      </c>
      <c r="R443" s="2">
        <f>IFERROR((Table2[[#This Row],[NET_REVENUE]]-(Table2[[#This Row],[UNITS_SOLD]]*Table2[[#This Row],[UNIT_COGS]])-Table2[[#This Row],[AD_SPEND]]),0)</f>
        <v>1925.1799999999996</v>
      </c>
      <c r="S443" s="3">
        <f>IFERROR(Table2[[#This Row],[RETURNS_UNITS]]/Table2[[#This Row],[UNITS_SOLD]],0)</f>
        <v>4.49438202247191E-2</v>
      </c>
      <c r="T443" s="2" t="str">
        <f>TRIM(CLEAN(Table2[[#This Row],[CHANNEL]]))</f>
        <v>Amazon</v>
      </c>
      <c r="U443" s="1">
        <f t="shared" si="6"/>
        <v>45566</v>
      </c>
    </row>
    <row r="444" spans="1:21" x14ac:dyDescent="0.3">
      <c r="A444" s="1">
        <v>45413</v>
      </c>
      <c r="B444" s="2" t="s">
        <v>33</v>
      </c>
      <c r="C444" s="2" t="s">
        <v>28</v>
      </c>
      <c r="D444" s="2" t="s">
        <v>30</v>
      </c>
      <c r="E444" s="2" t="str">
        <f>TRIM(Table2[[#This Row],[SKU_CODE]])</f>
        <v>BEC-TIS-002</v>
      </c>
      <c r="F444" s="2">
        <v>107</v>
      </c>
      <c r="G444" s="2">
        <v>19260</v>
      </c>
      <c r="H444" s="2">
        <v>2071.4899999999998</v>
      </c>
      <c r="I444" s="2">
        <v>1029.25</v>
      </c>
      <c r="J444" s="2">
        <v>4</v>
      </c>
      <c r="K444" s="2" t="str">
        <f>_xlfn.XLOOKUP(E444,[1]SKU_Master!A:A,[1]SKU_Master!C:C,"NOT FOUND")</f>
        <v>Tissues</v>
      </c>
      <c r="L444" s="2">
        <f>_xlfn.XLOOKUP(Table2[[#This Row],[SKU_CODE_CLEAN]],[1]SKU_Master!A:A,[1]SKU_Master!E:E,"Not Found")</f>
        <v>180</v>
      </c>
      <c r="M444" s="2">
        <f>_xlfn.XLOOKUP(E444,[1]SKU_Master!A:A,[1]SKU_Master!F:F,"NOT FOUND")</f>
        <v>95</v>
      </c>
      <c r="N444" s="2" t="str">
        <f>IF(ISNUMBER(_xlfn.XMATCH(E444,[1]SKU_Master!A:A)),"MATCH","NOT FOUND")</f>
        <v>MATCH</v>
      </c>
      <c r="O444" s="2">
        <f>Table2[[#This Row],[GROSS_REVENUE]]-Table2[[#This Row],[DISCOUNT]]</f>
        <v>17188.510000000002</v>
      </c>
      <c r="P444" s="3">
        <f>IFERROR((Table2[[#This Row],[NET_REVENUE]]-(Table2[[#This Row],[UNITS_SOLD]]*Table2[[#This Row],[UNIT_COGS]]))/Table2[[#This Row],[NET_REVENUE]],0)</f>
        <v>0.4086165700226489</v>
      </c>
      <c r="Q444" s="4">
        <f>IFERROR(Table2[[#This Row],[GROSS_REVENUE]]/Table2[[#This Row],[AD_SPEND]],0)</f>
        <v>18.712654845761477</v>
      </c>
      <c r="R444" s="2">
        <f>IFERROR((Table2[[#This Row],[NET_REVENUE]]-(Table2[[#This Row],[UNITS_SOLD]]*Table2[[#This Row],[UNIT_COGS]])-Table2[[#This Row],[AD_SPEND]]),0)</f>
        <v>5994.260000000002</v>
      </c>
      <c r="S444" s="3">
        <f>IFERROR(Table2[[#This Row],[RETURNS_UNITS]]/Table2[[#This Row],[UNITS_SOLD]],0)</f>
        <v>3.7383177570093455E-2</v>
      </c>
      <c r="T444" s="2" t="str">
        <f>TRIM(CLEAN(Table2[[#This Row],[CHANNEL]]))</f>
        <v>Swiggy Instamart</v>
      </c>
      <c r="U444" s="1">
        <f t="shared" si="6"/>
        <v>45413</v>
      </c>
    </row>
    <row r="445" spans="1:21" x14ac:dyDescent="0.3">
      <c r="A445" s="1">
        <v>45717</v>
      </c>
      <c r="B445" s="2" t="s">
        <v>34</v>
      </c>
      <c r="C445" s="2" t="s">
        <v>22</v>
      </c>
      <c r="D445" s="2" t="s">
        <v>23</v>
      </c>
      <c r="E445" s="2" t="str">
        <f>TRIM(Table2[[#This Row],[SKU_CODE]])</f>
        <v>BEC-OTH-001</v>
      </c>
      <c r="F445" s="2">
        <v>142</v>
      </c>
      <c r="G445" s="2">
        <v>21158</v>
      </c>
      <c r="H445" s="2">
        <v>4725.3100000000004</v>
      </c>
      <c r="I445" s="2">
        <v>1031.24</v>
      </c>
      <c r="J445" s="2">
        <v>6</v>
      </c>
      <c r="K445" s="2" t="str">
        <f>_xlfn.XLOOKUP(E445,[1]SKU_Master!A:A,[1]SKU_Master!C:C,"NOT FOUND")</f>
        <v>Others</v>
      </c>
      <c r="L445" s="2">
        <f>_xlfn.XLOOKUP(Table2[[#This Row],[SKU_CODE_CLEAN]],[1]SKU_Master!A:A,[1]SKU_Master!E:E,"Not Found")</f>
        <v>149</v>
      </c>
      <c r="M445" s="2">
        <f>_xlfn.XLOOKUP(E445,[1]SKU_Master!A:A,[1]SKU_Master!F:F,"NOT FOUND")</f>
        <v>72</v>
      </c>
      <c r="N445" s="2" t="str">
        <f>IF(ISNUMBER(_xlfn.XMATCH(E445,[1]SKU_Master!A:A)),"MATCH","NOT FOUND")</f>
        <v>MATCH</v>
      </c>
      <c r="O445" s="2">
        <f>Table2[[#This Row],[GROSS_REVENUE]]-Table2[[#This Row],[DISCOUNT]]</f>
        <v>16432.689999999999</v>
      </c>
      <c r="P445" s="3">
        <f>IFERROR((Table2[[#This Row],[NET_REVENUE]]-(Table2[[#This Row],[UNITS_SOLD]]*Table2[[#This Row],[UNIT_COGS]]))/Table2[[#This Row],[NET_REVENUE]],0)</f>
        <v>0.37782554164899351</v>
      </c>
      <c r="Q445" s="4">
        <f>IFERROR(Table2[[#This Row],[GROSS_REVENUE]]/Table2[[#This Row],[AD_SPEND]],0)</f>
        <v>20.517047438035764</v>
      </c>
      <c r="R445" s="2">
        <f>IFERROR((Table2[[#This Row],[NET_REVENUE]]-(Table2[[#This Row],[UNITS_SOLD]]*Table2[[#This Row],[UNIT_COGS]])-Table2[[#This Row],[AD_SPEND]]),0)</f>
        <v>5177.4499999999989</v>
      </c>
      <c r="S445" s="3">
        <f>IFERROR(Table2[[#This Row],[RETURNS_UNITS]]/Table2[[#This Row],[UNITS_SOLD]],0)</f>
        <v>4.2253521126760563E-2</v>
      </c>
      <c r="T445" s="2" t="str">
        <f>TRIM(CLEAN(Table2[[#This Row],[CHANNEL]]))</f>
        <v>Zepto</v>
      </c>
      <c r="U445" s="1">
        <f t="shared" si="6"/>
        <v>45717</v>
      </c>
    </row>
    <row r="446" spans="1:21" x14ac:dyDescent="0.3">
      <c r="A446" s="1">
        <v>45658</v>
      </c>
      <c r="B446" s="2" t="s">
        <v>34</v>
      </c>
      <c r="C446" s="2" t="s">
        <v>28</v>
      </c>
      <c r="D446" s="2" t="s">
        <v>31</v>
      </c>
      <c r="E446" s="2" t="str">
        <f>TRIM(Table2[[#This Row],[SKU_CODE]])</f>
        <v>BEC-GB-002</v>
      </c>
      <c r="F446" s="2">
        <v>143</v>
      </c>
      <c r="G446" s="2">
        <v>25597</v>
      </c>
      <c r="H446" s="2">
        <v>7075.03</v>
      </c>
      <c r="I446" s="2">
        <v>1031.32</v>
      </c>
      <c r="J446" s="2">
        <v>6</v>
      </c>
      <c r="K446" s="2" t="str">
        <f>_xlfn.XLOOKUP(E446,[1]SKU_Master!A:A,[1]SKU_Master!C:C,"NOT FOUND")</f>
        <v>Garbage Bags</v>
      </c>
      <c r="L446" s="2">
        <f>_xlfn.XLOOKUP(Table2[[#This Row],[SKU_CODE_CLEAN]],[1]SKU_Master!A:A,[1]SKU_Master!E:E,"Not Found")</f>
        <v>179</v>
      </c>
      <c r="M446" s="2">
        <f>_xlfn.XLOOKUP(E446,[1]SKU_Master!A:A,[1]SKU_Master!F:F,"NOT FOUND")</f>
        <v>86</v>
      </c>
      <c r="N446" s="2" t="str">
        <f>IF(ISNUMBER(_xlfn.XMATCH(E446,[1]SKU_Master!A:A)),"MATCH","NOT FOUND")</f>
        <v>MATCH</v>
      </c>
      <c r="O446" s="2">
        <f>Table2[[#This Row],[GROSS_REVENUE]]-Table2[[#This Row],[DISCOUNT]]</f>
        <v>18521.97</v>
      </c>
      <c r="P446" s="3">
        <f>IFERROR((Table2[[#This Row],[NET_REVENUE]]-(Table2[[#This Row],[UNITS_SOLD]]*Table2[[#This Row],[UNIT_COGS]]))/Table2[[#This Row],[NET_REVENUE]],0)</f>
        <v>0.33603175040236005</v>
      </c>
      <c r="Q446" s="4">
        <f>IFERROR(Table2[[#This Row],[GROSS_REVENUE]]/Table2[[#This Row],[AD_SPEND]],0)</f>
        <v>24.819648605670405</v>
      </c>
      <c r="R446" s="2">
        <f>IFERROR((Table2[[#This Row],[NET_REVENUE]]-(Table2[[#This Row],[UNITS_SOLD]]*Table2[[#This Row],[UNIT_COGS]])-Table2[[#This Row],[AD_SPEND]]),0)</f>
        <v>5192.6500000000015</v>
      </c>
      <c r="S446" s="3">
        <f>IFERROR(Table2[[#This Row],[RETURNS_UNITS]]/Table2[[#This Row],[UNITS_SOLD]],0)</f>
        <v>4.195804195804196E-2</v>
      </c>
      <c r="T446" s="2" t="str">
        <f>TRIM(CLEAN(Table2[[#This Row],[CHANNEL]]))</f>
        <v>Zepto</v>
      </c>
      <c r="U446" s="1">
        <f t="shared" si="6"/>
        <v>45658</v>
      </c>
    </row>
    <row r="447" spans="1:21" x14ac:dyDescent="0.3">
      <c r="A447" s="1">
        <v>45536</v>
      </c>
      <c r="B447" s="2" t="s">
        <v>37</v>
      </c>
      <c r="C447" s="2" t="s">
        <v>28</v>
      </c>
      <c r="D447" s="2" t="s">
        <v>46</v>
      </c>
      <c r="E447" s="2" t="str">
        <f>TRIM(Table2[[#This Row],[SKU_CODE]])</f>
        <v>BEC-KT-001</v>
      </c>
      <c r="F447" s="2">
        <v>105</v>
      </c>
      <c r="G447" s="2">
        <v>16800</v>
      </c>
      <c r="H447" s="2">
        <v>2267.75</v>
      </c>
      <c r="I447" s="2">
        <v>1031.47</v>
      </c>
      <c r="J447" s="2">
        <v>4</v>
      </c>
      <c r="K447" s="2" t="str">
        <f>_xlfn.XLOOKUP(E447,[1]SKU_Master!A:A,[1]SKU_Master!C:C,"NOT FOUND")</f>
        <v>Kitchen Towel</v>
      </c>
      <c r="L447" s="2">
        <f>_xlfn.XLOOKUP(Table2[[#This Row],[SKU_CODE_CLEAN]],[1]SKU_Master!A:A,[1]SKU_Master!E:E,"Not Found")</f>
        <v>160</v>
      </c>
      <c r="M447" s="2">
        <f>_xlfn.XLOOKUP(E447,[1]SKU_Master!A:A,[1]SKU_Master!F:F,"NOT FOUND")</f>
        <v>78</v>
      </c>
      <c r="N447" s="2" t="str">
        <f>IF(ISNUMBER(_xlfn.XMATCH(E447,[1]SKU_Master!A:A)),"MATCH","NOT FOUND")</f>
        <v>MATCH</v>
      </c>
      <c r="O447" s="2">
        <f>Table2[[#This Row],[GROSS_REVENUE]]-Table2[[#This Row],[DISCOUNT]]</f>
        <v>14532.25</v>
      </c>
      <c r="P447" s="3">
        <f>IFERROR((Table2[[#This Row],[NET_REVENUE]]-(Table2[[#This Row],[UNITS_SOLD]]*Table2[[#This Row],[UNIT_COGS]]))/Table2[[#This Row],[NET_REVENUE]],0)</f>
        <v>0.43642588036952296</v>
      </c>
      <c r="Q447" s="4">
        <f>IFERROR(Table2[[#This Row],[GROSS_REVENUE]]/Table2[[#This Row],[AD_SPEND]],0)</f>
        <v>16.287434438228935</v>
      </c>
      <c r="R447" s="2">
        <f>IFERROR((Table2[[#This Row],[NET_REVENUE]]-(Table2[[#This Row],[UNITS_SOLD]]*Table2[[#This Row],[UNIT_COGS]])-Table2[[#This Row],[AD_SPEND]]),0)</f>
        <v>5310.78</v>
      </c>
      <c r="S447" s="3">
        <f>IFERROR(Table2[[#This Row],[RETURNS_UNITS]]/Table2[[#This Row],[UNITS_SOLD]],0)</f>
        <v>3.8095238095238099E-2</v>
      </c>
      <c r="T447" s="2" t="str">
        <f>TRIM(CLEAN(Table2[[#This Row],[CHANNEL]]))</f>
        <v>Blinkit</v>
      </c>
      <c r="U447" s="1">
        <f t="shared" si="6"/>
        <v>45536</v>
      </c>
    </row>
    <row r="448" spans="1:21" x14ac:dyDescent="0.3">
      <c r="A448" s="1">
        <v>45809</v>
      </c>
      <c r="B448" s="2" t="s">
        <v>21</v>
      </c>
      <c r="C448" s="2" t="s">
        <v>22</v>
      </c>
      <c r="D448" s="2" t="s">
        <v>45</v>
      </c>
      <c r="E448" s="2" t="str">
        <f>TRIM(Table2[[#This Row],[SKU_CODE]])</f>
        <v>BEC-TIS-001</v>
      </c>
      <c r="F448" s="2">
        <v>168</v>
      </c>
      <c r="G448" s="2">
        <v>15960</v>
      </c>
      <c r="H448" s="2">
        <v>3542.99</v>
      </c>
      <c r="I448" s="2">
        <v>1031.6400000000001</v>
      </c>
      <c r="J448" s="2">
        <v>3</v>
      </c>
      <c r="K448" s="2" t="str">
        <f>_xlfn.XLOOKUP(E448,[1]SKU_Master!A:A,[1]SKU_Master!C:C,"NOT FOUND")</f>
        <v>Tissues</v>
      </c>
      <c r="L448" s="2">
        <f>_xlfn.XLOOKUP(Table2[[#This Row],[SKU_CODE_CLEAN]],[1]SKU_Master!A:A,[1]SKU_Master!E:E,"Not Found")</f>
        <v>95</v>
      </c>
      <c r="M448" s="2">
        <f>_xlfn.XLOOKUP(E448,[1]SKU_Master!A:A,[1]SKU_Master!F:F,"NOT FOUND")</f>
        <v>42</v>
      </c>
      <c r="N448" s="2" t="str">
        <f>IF(ISNUMBER(_xlfn.XMATCH(E448,[1]SKU_Master!A:A)),"MATCH","NOT FOUND")</f>
        <v>MATCH</v>
      </c>
      <c r="O448" s="2">
        <f>Table2[[#This Row],[GROSS_REVENUE]]-Table2[[#This Row],[DISCOUNT]]</f>
        <v>12417.01</v>
      </c>
      <c r="P448" s="3">
        <f>IFERROR((Table2[[#This Row],[NET_REVENUE]]-(Table2[[#This Row],[UNITS_SOLD]]*Table2[[#This Row],[UNIT_COGS]]))/Table2[[#This Row],[NET_REVENUE]],0)</f>
        <v>0.43174725638458855</v>
      </c>
      <c r="Q448" s="4">
        <f>IFERROR(Table2[[#This Row],[GROSS_REVENUE]]/Table2[[#This Row],[AD_SPEND]],0)</f>
        <v>15.470512969640572</v>
      </c>
      <c r="R448" s="2">
        <f>IFERROR((Table2[[#This Row],[NET_REVENUE]]-(Table2[[#This Row],[UNITS_SOLD]]*Table2[[#This Row],[UNIT_COGS]])-Table2[[#This Row],[AD_SPEND]]),0)</f>
        <v>4329.37</v>
      </c>
      <c r="S448" s="3">
        <f>IFERROR(Table2[[#This Row],[RETURNS_UNITS]]/Table2[[#This Row],[UNITS_SOLD]],0)</f>
        <v>1.7857142857142856E-2</v>
      </c>
      <c r="T448" s="2" t="str">
        <f>TRIM(CLEAN(Table2[[#This Row],[CHANNEL]]))</f>
        <v>Flipkart</v>
      </c>
      <c r="U448" s="1">
        <f t="shared" si="6"/>
        <v>45809</v>
      </c>
    </row>
    <row r="449" spans="1:21" x14ac:dyDescent="0.3">
      <c r="A449" s="1">
        <v>45323</v>
      </c>
      <c r="B449" s="2" t="s">
        <v>27</v>
      </c>
      <c r="C449" s="2" t="s">
        <v>28</v>
      </c>
      <c r="D449" s="2" t="s">
        <v>45</v>
      </c>
      <c r="E449" s="2" t="str">
        <f>TRIM(Table2[[#This Row],[SKU_CODE]])</f>
        <v>BEC-TIS-001</v>
      </c>
      <c r="F449" s="2">
        <v>231</v>
      </c>
      <c r="G449" s="2">
        <v>21945</v>
      </c>
      <c r="H449" s="2">
        <v>1893.14</v>
      </c>
      <c r="I449" s="2">
        <v>1032.67</v>
      </c>
      <c r="J449" s="2">
        <v>11</v>
      </c>
      <c r="K449" s="2" t="str">
        <f>_xlfn.XLOOKUP(E449,[1]SKU_Master!A:A,[1]SKU_Master!C:C,"NOT FOUND")</f>
        <v>Tissues</v>
      </c>
      <c r="L449" s="2">
        <f>_xlfn.XLOOKUP(Table2[[#This Row],[SKU_CODE_CLEAN]],[1]SKU_Master!A:A,[1]SKU_Master!E:E,"Not Found")</f>
        <v>95</v>
      </c>
      <c r="M449" s="2">
        <f>_xlfn.XLOOKUP(E449,[1]SKU_Master!A:A,[1]SKU_Master!F:F,"NOT FOUND")</f>
        <v>42</v>
      </c>
      <c r="N449" s="2" t="str">
        <f>IF(ISNUMBER(_xlfn.XMATCH(E449,[1]SKU_Master!A:A)),"MATCH","NOT FOUND")</f>
        <v>MATCH</v>
      </c>
      <c r="O449" s="2">
        <f>Table2[[#This Row],[GROSS_REVENUE]]-Table2[[#This Row],[DISCOUNT]]</f>
        <v>20051.86</v>
      </c>
      <c r="P449" s="3">
        <f>IFERROR((Table2[[#This Row],[NET_REVENUE]]-(Table2[[#This Row],[UNITS_SOLD]]*Table2[[#This Row],[UNIT_COGS]]))/Table2[[#This Row],[NET_REVENUE]],0)</f>
        <v>0.51615461109343475</v>
      </c>
      <c r="Q449" s="4">
        <f>IFERROR(Table2[[#This Row],[GROSS_REVENUE]]/Table2[[#This Row],[AD_SPEND]],0)</f>
        <v>21.25073837721634</v>
      </c>
      <c r="R449" s="2">
        <f>IFERROR((Table2[[#This Row],[NET_REVENUE]]-(Table2[[#This Row],[UNITS_SOLD]]*Table2[[#This Row],[UNIT_COGS]])-Table2[[#This Row],[AD_SPEND]]),0)</f>
        <v>9317.19</v>
      </c>
      <c r="S449" s="3">
        <f>IFERROR(Table2[[#This Row],[RETURNS_UNITS]]/Table2[[#This Row],[UNITS_SOLD]],0)</f>
        <v>4.7619047619047616E-2</v>
      </c>
      <c r="T449" s="2" t="str">
        <f>TRIM(CLEAN(Table2[[#This Row],[CHANNEL]]))</f>
        <v>Zepto</v>
      </c>
      <c r="U449" s="1">
        <f t="shared" si="6"/>
        <v>45323</v>
      </c>
    </row>
    <row r="450" spans="1:21" x14ac:dyDescent="0.3">
      <c r="A450" s="1">
        <v>45717</v>
      </c>
      <c r="B450" s="2" t="s">
        <v>33</v>
      </c>
      <c r="C450" s="2" t="s">
        <v>22</v>
      </c>
      <c r="D450" s="2" t="s">
        <v>42</v>
      </c>
      <c r="E450" s="2" t="str">
        <f>TRIM(Table2[[#This Row],[SKU_CODE]])</f>
        <v>BEC-BW-002</v>
      </c>
      <c r="F450" s="2">
        <v>82</v>
      </c>
      <c r="G450" s="2">
        <v>14350</v>
      </c>
      <c r="H450" s="2">
        <v>2930.8</v>
      </c>
      <c r="I450" s="2">
        <v>1032.79</v>
      </c>
      <c r="J450" s="2">
        <v>2</v>
      </c>
      <c r="K450" s="2" t="str">
        <f>_xlfn.XLOOKUP(E450,[1]SKU_Master!A:A,[1]SKU_Master!C:C,"NOT FOUND")</f>
        <v>Bake &amp; Wrap</v>
      </c>
      <c r="L450" s="2">
        <f>_xlfn.XLOOKUP(Table2[[#This Row],[SKU_CODE_CLEAN]],[1]SKU_Master!A:A,[1]SKU_Master!E:E,"Not Found")</f>
        <v>175</v>
      </c>
      <c r="M450" s="2">
        <f>_xlfn.XLOOKUP(E450,[1]SKU_Master!A:A,[1]SKU_Master!F:F,"NOT FOUND")</f>
        <v>92</v>
      </c>
      <c r="N450" s="2" t="str">
        <f>IF(ISNUMBER(_xlfn.XMATCH(E450,[1]SKU_Master!A:A)),"MATCH","NOT FOUND")</f>
        <v>MATCH</v>
      </c>
      <c r="O450" s="2">
        <f>Table2[[#This Row],[GROSS_REVENUE]]-Table2[[#This Row],[DISCOUNT]]</f>
        <v>11419.2</v>
      </c>
      <c r="P450" s="3">
        <f>IFERROR((Table2[[#This Row],[NET_REVENUE]]-(Table2[[#This Row],[UNITS_SOLD]]*Table2[[#This Row],[UNIT_COGS]]))/Table2[[#This Row],[NET_REVENUE]],0)</f>
        <v>0.33935827378450334</v>
      </c>
      <c r="Q450" s="4">
        <f>IFERROR(Table2[[#This Row],[GROSS_REVENUE]]/Table2[[#This Row],[AD_SPEND]],0)</f>
        <v>13.89440254069075</v>
      </c>
      <c r="R450" s="2">
        <f>IFERROR((Table2[[#This Row],[NET_REVENUE]]-(Table2[[#This Row],[UNITS_SOLD]]*Table2[[#This Row],[UNIT_COGS]])-Table2[[#This Row],[AD_SPEND]]),0)</f>
        <v>2842.4100000000008</v>
      </c>
      <c r="S450" s="3">
        <f>IFERROR(Table2[[#This Row],[RETURNS_UNITS]]/Table2[[#This Row],[UNITS_SOLD]],0)</f>
        <v>2.4390243902439025E-2</v>
      </c>
      <c r="T450" s="2" t="str">
        <f>TRIM(CLEAN(Table2[[#This Row],[CHANNEL]]))</f>
        <v>Swiggy Instamart</v>
      </c>
      <c r="U450" s="1">
        <f t="shared" si="6"/>
        <v>45717</v>
      </c>
    </row>
    <row r="451" spans="1:21" x14ac:dyDescent="0.3">
      <c r="A451" s="1">
        <v>45505</v>
      </c>
      <c r="B451" s="2" t="s">
        <v>37</v>
      </c>
      <c r="C451" s="2" t="s">
        <v>25</v>
      </c>
      <c r="D451" s="2" t="s">
        <v>32</v>
      </c>
      <c r="E451" s="2" t="str">
        <f>TRIM(Table2[[#This Row],[SKU_CODE]])</f>
        <v>BEC-BW-001</v>
      </c>
      <c r="F451" s="2">
        <v>114</v>
      </c>
      <c r="G451" s="2">
        <v>25080</v>
      </c>
      <c r="H451" s="2">
        <v>5896.42</v>
      </c>
      <c r="I451" s="2">
        <v>1034.8399999999999</v>
      </c>
      <c r="J451" s="2">
        <v>4</v>
      </c>
      <c r="K451" s="2" t="str">
        <f>_xlfn.XLOOKUP(E451,[1]SKU_Master!A:A,[1]SKU_Master!C:C,"NOT FOUND")</f>
        <v>Bake &amp; Wrap</v>
      </c>
      <c r="L451" s="2">
        <f>_xlfn.XLOOKUP(Table2[[#This Row],[SKU_CODE_CLEAN]],[1]SKU_Master!A:A,[1]SKU_Master!E:E,"Not Found")</f>
        <v>220</v>
      </c>
      <c r="M451" s="2">
        <f>_xlfn.XLOOKUP(E451,[1]SKU_Master!A:A,[1]SKU_Master!F:F,"NOT FOUND")</f>
        <v>118</v>
      </c>
      <c r="N451" s="2" t="str">
        <f>IF(ISNUMBER(_xlfn.XMATCH(E451,[1]SKU_Master!A:A)),"MATCH","NOT FOUND")</f>
        <v>MATCH</v>
      </c>
      <c r="O451" s="2">
        <f>Table2[[#This Row],[GROSS_REVENUE]]-Table2[[#This Row],[DISCOUNT]]</f>
        <v>19183.580000000002</v>
      </c>
      <c r="P451" s="3">
        <f>IFERROR((Table2[[#This Row],[NET_REVENUE]]-(Table2[[#This Row],[UNITS_SOLD]]*Table2[[#This Row],[UNIT_COGS]]))/Table2[[#This Row],[NET_REVENUE]],0)</f>
        <v>0.29877530679883529</v>
      </c>
      <c r="Q451" s="4">
        <f>IFERROR(Table2[[#This Row],[GROSS_REVENUE]]/Table2[[#This Row],[AD_SPEND]],0)</f>
        <v>24.235630628889492</v>
      </c>
      <c r="R451" s="2">
        <f>IFERROR((Table2[[#This Row],[NET_REVENUE]]-(Table2[[#This Row],[UNITS_SOLD]]*Table2[[#This Row],[UNIT_COGS]])-Table2[[#This Row],[AD_SPEND]]),0)</f>
        <v>4696.7400000000016</v>
      </c>
      <c r="S451" s="3">
        <f>IFERROR(Table2[[#This Row],[RETURNS_UNITS]]/Table2[[#This Row],[UNITS_SOLD]],0)</f>
        <v>3.5087719298245612E-2</v>
      </c>
      <c r="T451" s="2" t="str">
        <f>TRIM(CLEAN(Table2[[#This Row],[CHANNEL]]))</f>
        <v>Blinkit</v>
      </c>
      <c r="U451" s="1">
        <f t="shared" ref="U451:U514" si="7">IF(AND(MONTH(A451)=1,DAY(A451)&gt;1),DATE(YEAR(A451),DAY(A451),1),A451)</f>
        <v>45505</v>
      </c>
    </row>
    <row r="452" spans="1:21" x14ac:dyDescent="0.3">
      <c r="A452" s="1">
        <v>45383</v>
      </c>
      <c r="B452" s="2" t="s">
        <v>34</v>
      </c>
      <c r="C452" s="2" t="s">
        <v>28</v>
      </c>
      <c r="D452" s="2" t="s">
        <v>23</v>
      </c>
      <c r="E452" s="2" t="str">
        <f>TRIM(Table2[[#This Row],[SKU_CODE]])</f>
        <v>BEC-OTH-001</v>
      </c>
      <c r="F452" s="2">
        <v>82</v>
      </c>
      <c r="G452" s="2">
        <v>12218</v>
      </c>
      <c r="H452" s="2">
        <v>1538.75</v>
      </c>
      <c r="I452" s="2">
        <v>1035.23</v>
      </c>
      <c r="J452" s="2">
        <v>3</v>
      </c>
      <c r="K452" s="2" t="str">
        <f>_xlfn.XLOOKUP(E452,[1]SKU_Master!A:A,[1]SKU_Master!C:C,"NOT FOUND")</f>
        <v>Others</v>
      </c>
      <c r="L452" s="2">
        <f>_xlfn.XLOOKUP(Table2[[#This Row],[SKU_CODE_CLEAN]],[1]SKU_Master!A:A,[1]SKU_Master!E:E,"Not Found")</f>
        <v>149</v>
      </c>
      <c r="M452" s="2">
        <f>_xlfn.XLOOKUP(E452,[1]SKU_Master!A:A,[1]SKU_Master!F:F,"NOT FOUND")</f>
        <v>72</v>
      </c>
      <c r="N452" s="2" t="str">
        <f>IF(ISNUMBER(_xlfn.XMATCH(E452,[1]SKU_Master!A:A)),"MATCH","NOT FOUND")</f>
        <v>MATCH</v>
      </c>
      <c r="O452" s="2">
        <f>Table2[[#This Row],[GROSS_REVENUE]]-Table2[[#This Row],[DISCOUNT]]</f>
        <v>10679.25</v>
      </c>
      <c r="P452" s="3">
        <f>IFERROR((Table2[[#This Row],[NET_REVENUE]]-(Table2[[#This Row],[UNITS_SOLD]]*Table2[[#This Row],[UNIT_COGS]]))/Table2[[#This Row],[NET_REVENUE]],0)</f>
        <v>0.44715218765362735</v>
      </c>
      <c r="Q452" s="4">
        <f>IFERROR(Table2[[#This Row],[GROSS_REVENUE]]/Table2[[#This Row],[AD_SPEND]],0)</f>
        <v>11.802208204939966</v>
      </c>
      <c r="R452" s="2">
        <f>IFERROR((Table2[[#This Row],[NET_REVENUE]]-(Table2[[#This Row],[UNITS_SOLD]]*Table2[[#This Row],[UNIT_COGS]])-Table2[[#This Row],[AD_SPEND]]),0)</f>
        <v>3740.02</v>
      </c>
      <c r="S452" s="3">
        <f>IFERROR(Table2[[#This Row],[RETURNS_UNITS]]/Table2[[#This Row],[UNITS_SOLD]],0)</f>
        <v>3.6585365853658534E-2</v>
      </c>
      <c r="T452" s="2" t="str">
        <f>TRIM(CLEAN(Table2[[#This Row],[CHANNEL]]))</f>
        <v>Zepto</v>
      </c>
      <c r="U452" s="1">
        <f t="shared" si="7"/>
        <v>45383</v>
      </c>
    </row>
    <row r="453" spans="1:21" x14ac:dyDescent="0.3">
      <c r="A453" s="1">
        <v>45474</v>
      </c>
      <c r="B453" s="2" t="s">
        <v>24</v>
      </c>
      <c r="C453" s="2" t="s">
        <v>28</v>
      </c>
      <c r="D453" s="2" t="s">
        <v>35</v>
      </c>
      <c r="E453" s="2" t="str">
        <f>TRIM(Table2[[#This Row],[SKU_CODE]])</f>
        <v>BEC-CMB-001</v>
      </c>
      <c r="F453" s="2">
        <v>21</v>
      </c>
      <c r="G453" s="2">
        <v>14679</v>
      </c>
      <c r="H453" s="2">
        <v>493.91</v>
      </c>
      <c r="I453" s="2">
        <v>1035.3599999999999</v>
      </c>
      <c r="J453" s="2">
        <v>2</v>
      </c>
      <c r="K453" s="2" t="str">
        <f>_xlfn.XLOOKUP(E453,[1]SKU_Master!A:A,[1]SKU_Master!C:C,"NOT FOUND")</f>
        <v>Others</v>
      </c>
      <c r="L453" s="2">
        <f>_xlfn.XLOOKUP(Table2[[#This Row],[SKU_CODE_CLEAN]],[1]SKU_Master!A:A,[1]SKU_Master!E:E,"Not Found")</f>
        <v>699</v>
      </c>
      <c r="M453" s="2">
        <f>_xlfn.XLOOKUP(E453,[1]SKU_Master!A:A,[1]SKU_Master!F:F,"NOT FOUND")</f>
        <v>330</v>
      </c>
      <c r="N453" s="2" t="str">
        <f>IF(ISNUMBER(_xlfn.XMATCH(E453,[1]SKU_Master!A:A)),"MATCH","NOT FOUND")</f>
        <v>MATCH</v>
      </c>
      <c r="O453" s="2">
        <f>Table2[[#This Row],[GROSS_REVENUE]]-Table2[[#This Row],[DISCOUNT]]</f>
        <v>14185.09</v>
      </c>
      <c r="P453" s="3">
        <f>IFERROR((Table2[[#This Row],[NET_REVENUE]]-(Table2[[#This Row],[UNITS_SOLD]]*Table2[[#This Row],[UNIT_COGS]]))/Table2[[#This Row],[NET_REVENUE]],0)</f>
        <v>0.51145886279184694</v>
      </c>
      <c r="Q453" s="4">
        <f>IFERROR(Table2[[#This Row],[GROSS_REVENUE]]/Table2[[#This Row],[AD_SPEND]],0)</f>
        <v>14.17767732962448</v>
      </c>
      <c r="R453" s="2">
        <f>IFERROR((Table2[[#This Row],[NET_REVENUE]]-(Table2[[#This Row],[UNITS_SOLD]]*Table2[[#This Row],[UNIT_COGS]])-Table2[[#This Row],[AD_SPEND]]),0)</f>
        <v>6219.7300000000005</v>
      </c>
      <c r="S453" s="3">
        <f>IFERROR(Table2[[#This Row],[RETURNS_UNITS]]/Table2[[#This Row],[UNITS_SOLD]],0)</f>
        <v>9.5238095238095233E-2</v>
      </c>
      <c r="T453" s="2" t="str">
        <f>TRIM(CLEAN(Table2[[#This Row],[CHANNEL]]))</f>
        <v>D2C</v>
      </c>
      <c r="U453" s="1">
        <f t="shared" si="7"/>
        <v>45474</v>
      </c>
    </row>
    <row r="454" spans="1:21" x14ac:dyDescent="0.3">
      <c r="A454" s="1">
        <v>45748</v>
      </c>
      <c r="B454" s="2" t="s">
        <v>21</v>
      </c>
      <c r="C454" s="2" t="s">
        <v>25</v>
      </c>
      <c r="D454" s="2" t="s">
        <v>23</v>
      </c>
      <c r="E454" s="2" t="str">
        <f>TRIM(Table2[[#This Row],[SKU_CODE]])</f>
        <v>BEC-OTH-001</v>
      </c>
      <c r="F454" s="2">
        <v>95</v>
      </c>
      <c r="G454" s="2">
        <v>14155</v>
      </c>
      <c r="H454" s="2">
        <v>3975.02</v>
      </c>
      <c r="I454" s="2">
        <v>1038.51</v>
      </c>
      <c r="J454" s="2">
        <v>2</v>
      </c>
      <c r="K454" s="2" t="str">
        <f>_xlfn.XLOOKUP(E454,[1]SKU_Master!A:A,[1]SKU_Master!C:C,"NOT FOUND")</f>
        <v>Others</v>
      </c>
      <c r="L454" s="2">
        <f>_xlfn.XLOOKUP(Table2[[#This Row],[SKU_CODE_CLEAN]],[1]SKU_Master!A:A,[1]SKU_Master!E:E,"Not Found")</f>
        <v>149</v>
      </c>
      <c r="M454" s="2">
        <f>_xlfn.XLOOKUP(E454,[1]SKU_Master!A:A,[1]SKU_Master!F:F,"NOT FOUND")</f>
        <v>72</v>
      </c>
      <c r="N454" s="2" t="str">
        <f>IF(ISNUMBER(_xlfn.XMATCH(E454,[1]SKU_Master!A:A)),"MATCH","NOT FOUND")</f>
        <v>MATCH</v>
      </c>
      <c r="O454" s="2">
        <f>Table2[[#This Row],[GROSS_REVENUE]]-Table2[[#This Row],[DISCOUNT]]</f>
        <v>10179.98</v>
      </c>
      <c r="P454" s="3">
        <f>IFERROR((Table2[[#This Row],[NET_REVENUE]]-(Table2[[#This Row],[UNITS_SOLD]]*Table2[[#This Row],[UNIT_COGS]]))/Table2[[#This Row],[NET_REVENUE]],0)</f>
        <v>0.32809298250094793</v>
      </c>
      <c r="Q454" s="4">
        <f>IFERROR(Table2[[#This Row],[GROSS_REVENUE]]/Table2[[#This Row],[AD_SPEND]],0)</f>
        <v>13.630104669189512</v>
      </c>
      <c r="R454" s="2">
        <f>IFERROR((Table2[[#This Row],[NET_REVENUE]]-(Table2[[#This Row],[UNITS_SOLD]]*Table2[[#This Row],[UNIT_COGS]])-Table2[[#This Row],[AD_SPEND]]),0)</f>
        <v>2301.4699999999993</v>
      </c>
      <c r="S454" s="3">
        <f>IFERROR(Table2[[#This Row],[RETURNS_UNITS]]/Table2[[#This Row],[UNITS_SOLD]],0)</f>
        <v>2.1052631578947368E-2</v>
      </c>
      <c r="T454" s="2" t="str">
        <f>TRIM(CLEAN(Table2[[#This Row],[CHANNEL]]))</f>
        <v>Flipkart</v>
      </c>
      <c r="U454" s="1">
        <f t="shared" si="7"/>
        <v>45748</v>
      </c>
    </row>
    <row r="455" spans="1:21" x14ac:dyDescent="0.3">
      <c r="A455" s="1">
        <v>45717</v>
      </c>
      <c r="B455" s="2" t="s">
        <v>24</v>
      </c>
      <c r="C455" s="2" t="s">
        <v>25</v>
      </c>
      <c r="D455" s="2" t="s">
        <v>23</v>
      </c>
      <c r="E455" s="2" t="str">
        <f>TRIM(Table2[[#This Row],[SKU_CODE]])</f>
        <v>BEC-OTH-001</v>
      </c>
      <c r="F455" s="2">
        <v>110</v>
      </c>
      <c r="G455" s="2">
        <v>16390</v>
      </c>
      <c r="H455" s="2">
        <v>869.3</v>
      </c>
      <c r="I455" s="2">
        <v>1038.6600000000001</v>
      </c>
      <c r="J455" s="2">
        <v>18</v>
      </c>
      <c r="K455" s="2" t="str">
        <f>_xlfn.XLOOKUP(E455,[1]SKU_Master!A:A,[1]SKU_Master!C:C,"NOT FOUND")</f>
        <v>Others</v>
      </c>
      <c r="L455" s="2">
        <f>_xlfn.XLOOKUP(Table2[[#This Row],[SKU_CODE_CLEAN]],[1]SKU_Master!A:A,[1]SKU_Master!E:E,"Not Found")</f>
        <v>149</v>
      </c>
      <c r="M455" s="2">
        <f>_xlfn.XLOOKUP(E455,[1]SKU_Master!A:A,[1]SKU_Master!F:F,"NOT FOUND")</f>
        <v>72</v>
      </c>
      <c r="N455" s="2" t="str">
        <f>IF(ISNUMBER(_xlfn.XMATCH(E455,[1]SKU_Master!A:A)),"MATCH","NOT FOUND")</f>
        <v>MATCH</v>
      </c>
      <c r="O455" s="2">
        <f>Table2[[#This Row],[GROSS_REVENUE]]-Table2[[#This Row],[DISCOUNT]]</f>
        <v>15520.7</v>
      </c>
      <c r="P455" s="3">
        <f>IFERROR((Table2[[#This Row],[NET_REVENUE]]-(Table2[[#This Row],[UNITS_SOLD]]*Table2[[#This Row],[UNIT_COGS]]))/Table2[[#This Row],[NET_REVENUE]],0)</f>
        <v>0.48971373713814459</v>
      </c>
      <c r="Q455" s="4">
        <f>IFERROR(Table2[[#This Row],[GROSS_REVENUE]]/Table2[[#This Row],[AD_SPEND]],0)</f>
        <v>15.779947239712705</v>
      </c>
      <c r="R455" s="2">
        <f>IFERROR((Table2[[#This Row],[NET_REVENUE]]-(Table2[[#This Row],[UNITS_SOLD]]*Table2[[#This Row],[UNIT_COGS]])-Table2[[#This Row],[AD_SPEND]]),0)</f>
        <v>6562.0400000000009</v>
      </c>
      <c r="S455" s="3">
        <f>IFERROR(Table2[[#This Row],[RETURNS_UNITS]]/Table2[[#This Row],[UNITS_SOLD]],0)</f>
        <v>0.16363636363636364</v>
      </c>
      <c r="T455" s="2" t="str">
        <f>TRIM(CLEAN(Table2[[#This Row],[CHANNEL]]))</f>
        <v>D2C</v>
      </c>
      <c r="U455" s="1">
        <f t="shared" si="7"/>
        <v>45717</v>
      </c>
    </row>
    <row r="456" spans="1:21" x14ac:dyDescent="0.3">
      <c r="A456" s="1">
        <v>45383</v>
      </c>
      <c r="B456" s="2" t="s">
        <v>39</v>
      </c>
      <c r="C456" s="2" t="s">
        <v>22</v>
      </c>
      <c r="D456" s="2" t="s">
        <v>23</v>
      </c>
      <c r="E456" s="2" t="str">
        <f>TRIM(Table2[[#This Row],[SKU_CODE]])</f>
        <v>BEC-OTH-001</v>
      </c>
      <c r="F456" s="2">
        <v>142</v>
      </c>
      <c r="G456" s="2">
        <v>21158</v>
      </c>
      <c r="H456" s="2">
        <v>5402.95</v>
      </c>
      <c r="I456" s="2">
        <v>1040.19</v>
      </c>
      <c r="J456" s="2">
        <v>6</v>
      </c>
      <c r="K456" s="2" t="str">
        <f>_xlfn.XLOOKUP(E456,[1]SKU_Master!A:A,[1]SKU_Master!C:C,"NOT FOUND")</f>
        <v>Others</v>
      </c>
      <c r="L456" s="2">
        <f>_xlfn.XLOOKUP(Table2[[#This Row],[SKU_CODE_CLEAN]],[1]SKU_Master!A:A,[1]SKU_Master!E:E,"Not Found")</f>
        <v>149</v>
      </c>
      <c r="M456" s="2">
        <f>_xlfn.XLOOKUP(E456,[1]SKU_Master!A:A,[1]SKU_Master!F:F,"NOT FOUND")</f>
        <v>72</v>
      </c>
      <c r="N456" s="2" t="str">
        <f>IF(ISNUMBER(_xlfn.XMATCH(E456,[1]SKU_Master!A:A)),"MATCH","NOT FOUND")</f>
        <v>MATCH</v>
      </c>
      <c r="O456" s="2">
        <f>Table2[[#This Row],[GROSS_REVENUE]]-Table2[[#This Row],[DISCOUNT]]</f>
        <v>15755.05</v>
      </c>
      <c r="P456" s="3">
        <f>IFERROR((Table2[[#This Row],[NET_REVENUE]]-(Table2[[#This Row],[UNITS_SOLD]]*Table2[[#This Row],[UNIT_COGS]]))/Table2[[#This Row],[NET_REVENUE]],0)</f>
        <v>0.35106521401074575</v>
      </c>
      <c r="Q456" s="4">
        <f>IFERROR(Table2[[#This Row],[GROSS_REVENUE]]/Table2[[#This Row],[AD_SPEND]],0)</f>
        <v>20.340514713658081</v>
      </c>
      <c r="R456" s="2">
        <f>IFERROR((Table2[[#This Row],[NET_REVENUE]]-(Table2[[#This Row],[UNITS_SOLD]]*Table2[[#This Row],[UNIT_COGS]])-Table2[[#This Row],[AD_SPEND]]),0)</f>
        <v>4490.8599999999988</v>
      </c>
      <c r="S456" s="3">
        <f>IFERROR(Table2[[#This Row],[RETURNS_UNITS]]/Table2[[#This Row],[UNITS_SOLD]],0)</f>
        <v>4.2253521126760563E-2</v>
      </c>
      <c r="T456" s="2" t="str">
        <f>TRIM(CLEAN(Table2[[#This Row],[CHANNEL]]))</f>
        <v>Amazon</v>
      </c>
      <c r="U456" s="1">
        <f t="shared" si="7"/>
        <v>45383</v>
      </c>
    </row>
    <row r="457" spans="1:21" x14ac:dyDescent="0.3">
      <c r="A457" s="1">
        <v>45809</v>
      </c>
      <c r="B457" s="2" t="s">
        <v>24</v>
      </c>
      <c r="C457" s="2" t="s">
        <v>22</v>
      </c>
      <c r="D457" s="2" t="s">
        <v>23</v>
      </c>
      <c r="E457" s="2" t="str">
        <f>TRIM(Table2[[#This Row],[SKU_CODE]])</f>
        <v>BEC-OTH-001</v>
      </c>
      <c r="F457" s="2">
        <v>62</v>
      </c>
      <c r="G457" s="2">
        <v>9238</v>
      </c>
      <c r="H457" s="2">
        <v>813.35</v>
      </c>
      <c r="I457" s="2">
        <v>1041.4100000000001</v>
      </c>
      <c r="J457" s="2">
        <v>5</v>
      </c>
      <c r="K457" s="2" t="str">
        <f>_xlfn.XLOOKUP(E457,[1]SKU_Master!A:A,[1]SKU_Master!C:C,"NOT FOUND")</f>
        <v>Others</v>
      </c>
      <c r="L457" s="2">
        <f>_xlfn.XLOOKUP(Table2[[#This Row],[SKU_CODE_CLEAN]],[1]SKU_Master!A:A,[1]SKU_Master!E:E,"Not Found")</f>
        <v>149</v>
      </c>
      <c r="M457" s="2">
        <f>_xlfn.XLOOKUP(E457,[1]SKU_Master!A:A,[1]SKU_Master!F:F,"NOT FOUND")</f>
        <v>72</v>
      </c>
      <c r="N457" s="2" t="str">
        <f>IF(ISNUMBER(_xlfn.XMATCH(E457,[1]SKU_Master!A:A)),"MATCH","NOT FOUND")</f>
        <v>MATCH</v>
      </c>
      <c r="O457" s="2">
        <f>Table2[[#This Row],[GROSS_REVENUE]]-Table2[[#This Row],[DISCOUNT]]</f>
        <v>8424.65</v>
      </c>
      <c r="P457" s="3">
        <f>IFERROR((Table2[[#This Row],[NET_REVENUE]]-(Table2[[#This Row],[UNITS_SOLD]]*Table2[[#This Row],[UNIT_COGS]]))/Table2[[#This Row],[NET_REVENUE]],0)</f>
        <v>0.4701263553975536</v>
      </c>
      <c r="Q457" s="4">
        <f>IFERROR(Table2[[#This Row],[GROSS_REVENUE]]/Table2[[#This Row],[AD_SPEND]],0)</f>
        <v>8.8706657320363735</v>
      </c>
      <c r="R457" s="2">
        <f>IFERROR((Table2[[#This Row],[NET_REVENUE]]-(Table2[[#This Row],[UNITS_SOLD]]*Table2[[#This Row],[UNIT_COGS]])-Table2[[#This Row],[AD_SPEND]]),0)</f>
        <v>2919.24</v>
      </c>
      <c r="S457" s="3">
        <f>IFERROR(Table2[[#This Row],[RETURNS_UNITS]]/Table2[[#This Row],[UNITS_SOLD]],0)</f>
        <v>8.0645161290322578E-2</v>
      </c>
      <c r="T457" s="2" t="str">
        <f>TRIM(CLEAN(Table2[[#This Row],[CHANNEL]]))</f>
        <v>D2C</v>
      </c>
      <c r="U457" s="1">
        <f t="shared" si="7"/>
        <v>45809</v>
      </c>
    </row>
    <row r="458" spans="1:21" x14ac:dyDescent="0.3">
      <c r="A458" s="1">
        <v>45778</v>
      </c>
      <c r="B458" s="2" t="s">
        <v>33</v>
      </c>
      <c r="C458" s="2" t="s">
        <v>25</v>
      </c>
      <c r="D458" s="2" t="s">
        <v>44</v>
      </c>
      <c r="E458" s="2" t="str">
        <f>TRIM(Table2[[#This Row],[SKU_CODE]])</f>
        <v>BEC-BW-002</v>
      </c>
      <c r="F458" s="2">
        <v>78</v>
      </c>
      <c r="G458" s="2">
        <v>13650</v>
      </c>
      <c r="H458" s="2">
        <v>2634.83</v>
      </c>
      <c r="I458" s="2">
        <v>1043.0899999999999</v>
      </c>
      <c r="J458" s="2">
        <v>2</v>
      </c>
      <c r="K458" s="2" t="str">
        <f>_xlfn.XLOOKUP(E458,[1]SKU_Master!A:A,[1]SKU_Master!C:C,"NOT FOUND")</f>
        <v>Bake &amp; Wrap</v>
      </c>
      <c r="L458" s="2">
        <f>_xlfn.XLOOKUP(Table2[[#This Row],[SKU_CODE_CLEAN]],[1]SKU_Master!A:A,[1]SKU_Master!E:E,"Not Found")</f>
        <v>175</v>
      </c>
      <c r="M458" s="2">
        <f>_xlfn.XLOOKUP(E458,[1]SKU_Master!A:A,[1]SKU_Master!F:F,"NOT FOUND")</f>
        <v>92</v>
      </c>
      <c r="N458" s="2" t="str">
        <f>IF(ISNUMBER(_xlfn.XMATCH(E458,[1]SKU_Master!A:A)),"MATCH","NOT FOUND")</f>
        <v>MATCH</v>
      </c>
      <c r="O458" s="2">
        <f>Table2[[#This Row],[GROSS_REVENUE]]-Table2[[#This Row],[DISCOUNT]]</f>
        <v>11015.17</v>
      </c>
      <c r="P458" s="3">
        <f>IFERROR((Table2[[#This Row],[NET_REVENUE]]-(Table2[[#This Row],[UNITS_SOLD]]*Table2[[#This Row],[UNIT_COGS]]))/Table2[[#This Row],[NET_REVENUE]],0)</f>
        <v>0.34853479338040178</v>
      </c>
      <c r="Q458" s="4">
        <f>IFERROR(Table2[[#This Row],[GROSS_REVENUE]]/Table2[[#This Row],[AD_SPEND]],0)</f>
        <v>13.086119126825107</v>
      </c>
      <c r="R458" s="2">
        <f>IFERROR((Table2[[#This Row],[NET_REVENUE]]-(Table2[[#This Row],[UNITS_SOLD]]*Table2[[#This Row],[UNIT_COGS]])-Table2[[#This Row],[AD_SPEND]]),0)</f>
        <v>2796.08</v>
      </c>
      <c r="S458" s="3">
        <f>IFERROR(Table2[[#This Row],[RETURNS_UNITS]]/Table2[[#This Row],[UNITS_SOLD]],0)</f>
        <v>2.564102564102564E-2</v>
      </c>
      <c r="T458" s="2" t="str">
        <f>TRIM(CLEAN(Table2[[#This Row],[CHANNEL]]))</f>
        <v>Swiggy Instamart</v>
      </c>
      <c r="U458" s="1">
        <f t="shared" si="7"/>
        <v>45778</v>
      </c>
    </row>
    <row r="459" spans="1:21" x14ac:dyDescent="0.3">
      <c r="A459" s="1">
        <v>45778</v>
      </c>
      <c r="B459" s="2" t="s">
        <v>21</v>
      </c>
      <c r="C459" s="2" t="s">
        <v>28</v>
      </c>
      <c r="D459" s="2" t="s">
        <v>42</v>
      </c>
      <c r="E459" s="2" t="str">
        <f>TRIM(Table2[[#This Row],[SKU_CODE]])</f>
        <v>BEC-BW-002</v>
      </c>
      <c r="F459" s="2">
        <v>67</v>
      </c>
      <c r="G459" s="2">
        <v>11725</v>
      </c>
      <c r="H459" s="2">
        <v>1748.9</v>
      </c>
      <c r="I459" s="2">
        <v>1045.28</v>
      </c>
      <c r="J459" s="2">
        <v>2</v>
      </c>
      <c r="K459" s="2" t="str">
        <f>_xlfn.XLOOKUP(E459,[1]SKU_Master!A:A,[1]SKU_Master!C:C,"NOT FOUND")</f>
        <v>Bake &amp; Wrap</v>
      </c>
      <c r="L459" s="2">
        <f>_xlfn.XLOOKUP(Table2[[#This Row],[SKU_CODE_CLEAN]],[1]SKU_Master!A:A,[1]SKU_Master!E:E,"Not Found")</f>
        <v>175</v>
      </c>
      <c r="M459" s="2">
        <f>_xlfn.XLOOKUP(E459,[1]SKU_Master!A:A,[1]SKU_Master!F:F,"NOT FOUND")</f>
        <v>92</v>
      </c>
      <c r="N459" s="2" t="str">
        <f>IF(ISNUMBER(_xlfn.XMATCH(E459,[1]SKU_Master!A:A)),"MATCH","NOT FOUND")</f>
        <v>MATCH</v>
      </c>
      <c r="O459" s="2">
        <f>Table2[[#This Row],[GROSS_REVENUE]]-Table2[[#This Row],[DISCOUNT]]</f>
        <v>9976.1</v>
      </c>
      <c r="P459" s="3">
        <f>IFERROR((Table2[[#This Row],[NET_REVENUE]]-(Table2[[#This Row],[UNITS_SOLD]]*Table2[[#This Row],[UNIT_COGS]]))/Table2[[#This Row],[NET_REVENUE]],0)</f>
        <v>0.38212327462635703</v>
      </c>
      <c r="Q459" s="4">
        <f>IFERROR(Table2[[#This Row],[GROSS_REVENUE]]/Table2[[#This Row],[AD_SPEND]],0)</f>
        <v>11.217090157661106</v>
      </c>
      <c r="R459" s="2">
        <f>IFERROR((Table2[[#This Row],[NET_REVENUE]]-(Table2[[#This Row],[UNITS_SOLD]]*Table2[[#This Row],[UNIT_COGS]])-Table2[[#This Row],[AD_SPEND]]),0)</f>
        <v>2766.8200000000006</v>
      </c>
      <c r="S459" s="3">
        <f>IFERROR(Table2[[#This Row],[RETURNS_UNITS]]/Table2[[#This Row],[UNITS_SOLD]],0)</f>
        <v>2.9850746268656716E-2</v>
      </c>
      <c r="T459" s="2" t="str">
        <f>TRIM(CLEAN(Table2[[#This Row],[CHANNEL]]))</f>
        <v>Flipkart</v>
      </c>
      <c r="U459" s="1">
        <f t="shared" si="7"/>
        <v>45778</v>
      </c>
    </row>
    <row r="460" spans="1:21" x14ac:dyDescent="0.3">
      <c r="A460" s="1">
        <v>45627</v>
      </c>
      <c r="B460" s="2" t="s">
        <v>24</v>
      </c>
      <c r="C460" s="2" t="s">
        <v>25</v>
      </c>
      <c r="D460" s="2" t="s">
        <v>23</v>
      </c>
      <c r="E460" s="2" t="str">
        <f>TRIM(Table2[[#This Row],[SKU_CODE]])</f>
        <v>BEC-OTH-001</v>
      </c>
      <c r="F460" s="2">
        <v>103</v>
      </c>
      <c r="G460" s="2">
        <v>15347</v>
      </c>
      <c r="H460" s="2">
        <v>1293.1099999999999</v>
      </c>
      <c r="I460" s="2">
        <v>1045.4100000000001</v>
      </c>
      <c r="J460" s="2">
        <v>14</v>
      </c>
      <c r="K460" s="2" t="str">
        <f>_xlfn.XLOOKUP(E460,[1]SKU_Master!A:A,[1]SKU_Master!C:C,"NOT FOUND")</f>
        <v>Others</v>
      </c>
      <c r="L460" s="2">
        <f>_xlfn.XLOOKUP(Table2[[#This Row],[SKU_CODE_CLEAN]],[1]SKU_Master!A:A,[1]SKU_Master!E:E,"Not Found")</f>
        <v>149</v>
      </c>
      <c r="M460" s="2">
        <f>_xlfn.XLOOKUP(E460,[1]SKU_Master!A:A,[1]SKU_Master!F:F,"NOT FOUND")</f>
        <v>72</v>
      </c>
      <c r="N460" s="2" t="str">
        <f>IF(ISNUMBER(_xlfn.XMATCH(E460,[1]SKU_Master!A:A)),"MATCH","NOT FOUND")</f>
        <v>MATCH</v>
      </c>
      <c r="O460" s="2">
        <f>Table2[[#This Row],[GROSS_REVENUE]]-Table2[[#This Row],[DISCOUNT]]</f>
        <v>14053.89</v>
      </c>
      <c r="P460" s="3">
        <f>IFERROR((Table2[[#This Row],[NET_REVENUE]]-(Table2[[#This Row],[UNITS_SOLD]]*Table2[[#This Row],[UNIT_COGS]]))/Table2[[#This Row],[NET_REVENUE]],0)</f>
        <v>0.47231691723786079</v>
      </c>
      <c r="Q460" s="4">
        <f>IFERROR(Table2[[#This Row],[GROSS_REVENUE]]/Table2[[#This Row],[AD_SPEND]],0)</f>
        <v>14.680364641623859</v>
      </c>
      <c r="R460" s="2">
        <f>IFERROR((Table2[[#This Row],[NET_REVENUE]]-(Table2[[#This Row],[UNITS_SOLD]]*Table2[[#This Row],[UNIT_COGS]])-Table2[[#This Row],[AD_SPEND]]),0)</f>
        <v>5592.48</v>
      </c>
      <c r="S460" s="3">
        <f>IFERROR(Table2[[#This Row],[RETURNS_UNITS]]/Table2[[#This Row],[UNITS_SOLD]],0)</f>
        <v>0.13592233009708737</v>
      </c>
      <c r="T460" s="2" t="str">
        <f>TRIM(CLEAN(Table2[[#This Row],[CHANNEL]]))</f>
        <v>D2C</v>
      </c>
      <c r="U460" s="1">
        <f t="shared" si="7"/>
        <v>45627</v>
      </c>
    </row>
    <row r="461" spans="1:21" x14ac:dyDescent="0.3">
      <c r="A461" s="1">
        <v>45748</v>
      </c>
      <c r="B461" s="2" t="s">
        <v>24</v>
      </c>
      <c r="C461" s="2" t="s">
        <v>28</v>
      </c>
      <c r="D461" s="2" t="s">
        <v>23</v>
      </c>
      <c r="E461" s="2" t="str">
        <f>TRIM(Table2[[#This Row],[SKU_CODE]])</f>
        <v>BEC-OTH-001</v>
      </c>
      <c r="F461" s="2">
        <v>80</v>
      </c>
      <c r="G461" s="2">
        <v>11920</v>
      </c>
      <c r="H461" s="2">
        <v>418.16</v>
      </c>
      <c r="I461" s="2">
        <v>1048.03</v>
      </c>
      <c r="J461" s="2">
        <v>11</v>
      </c>
      <c r="K461" s="2" t="str">
        <f>_xlfn.XLOOKUP(E461,[1]SKU_Master!A:A,[1]SKU_Master!C:C,"NOT FOUND")</f>
        <v>Others</v>
      </c>
      <c r="L461" s="2">
        <f>_xlfn.XLOOKUP(Table2[[#This Row],[SKU_CODE_CLEAN]],[1]SKU_Master!A:A,[1]SKU_Master!E:E,"Not Found")</f>
        <v>149</v>
      </c>
      <c r="M461" s="2">
        <f>_xlfn.XLOOKUP(E461,[1]SKU_Master!A:A,[1]SKU_Master!F:F,"NOT FOUND")</f>
        <v>72</v>
      </c>
      <c r="N461" s="2" t="str">
        <f>IF(ISNUMBER(_xlfn.XMATCH(E461,[1]SKU_Master!A:A)),"MATCH","NOT FOUND")</f>
        <v>MATCH</v>
      </c>
      <c r="O461" s="2">
        <f>Table2[[#This Row],[GROSS_REVENUE]]-Table2[[#This Row],[DISCOUNT]]</f>
        <v>11501.84</v>
      </c>
      <c r="P461" s="3">
        <f>IFERROR((Table2[[#This Row],[NET_REVENUE]]-(Table2[[#This Row],[UNITS_SOLD]]*Table2[[#This Row],[UNIT_COGS]]))/Table2[[#This Row],[NET_REVENUE]],0)</f>
        <v>0.49921056109283385</v>
      </c>
      <c r="Q461" s="4">
        <f>IFERROR(Table2[[#This Row],[GROSS_REVENUE]]/Table2[[#This Row],[AD_SPEND]],0)</f>
        <v>11.373720217932693</v>
      </c>
      <c r="R461" s="2">
        <f>IFERROR((Table2[[#This Row],[NET_REVENUE]]-(Table2[[#This Row],[UNITS_SOLD]]*Table2[[#This Row],[UNIT_COGS]])-Table2[[#This Row],[AD_SPEND]]),0)</f>
        <v>4693.8100000000004</v>
      </c>
      <c r="S461" s="3">
        <f>IFERROR(Table2[[#This Row],[RETURNS_UNITS]]/Table2[[#This Row],[UNITS_SOLD]],0)</f>
        <v>0.13750000000000001</v>
      </c>
      <c r="T461" s="2" t="str">
        <f>TRIM(CLEAN(Table2[[#This Row],[CHANNEL]]))</f>
        <v>D2C</v>
      </c>
      <c r="U461" s="1">
        <f t="shared" si="7"/>
        <v>45748</v>
      </c>
    </row>
    <row r="462" spans="1:21" x14ac:dyDescent="0.3">
      <c r="A462" s="1">
        <v>45809</v>
      </c>
      <c r="B462" s="2" t="s">
        <v>24</v>
      </c>
      <c r="C462" s="2" t="s">
        <v>25</v>
      </c>
      <c r="D462" s="2" t="s">
        <v>42</v>
      </c>
      <c r="E462" s="2" t="str">
        <f>TRIM(Table2[[#This Row],[SKU_CODE]])</f>
        <v>BEC-BW-002</v>
      </c>
      <c r="F462" s="2">
        <v>113</v>
      </c>
      <c r="G462" s="2">
        <v>19775</v>
      </c>
      <c r="H462" s="2">
        <v>1545.64</v>
      </c>
      <c r="I462" s="2">
        <v>1049.43</v>
      </c>
      <c r="J462" s="2">
        <v>12</v>
      </c>
      <c r="K462" s="2" t="str">
        <f>_xlfn.XLOOKUP(E462,[1]SKU_Master!A:A,[1]SKU_Master!C:C,"NOT FOUND")</f>
        <v>Bake &amp; Wrap</v>
      </c>
      <c r="L462" s="2">
        <f>_xlfn.XLOOKUP(Table2[[#This Row],[SKU_CODE_CLEAN]],[1]SKU_Master!A:A,[1]SKU_Master!E:E,"Not Found")</f>
        <v>175</v>
      </c>
      <c r="M462" s="2">
        <f>_xlfn.XLOOKUP(E462,[1]SKU_Master!A:A,[1]SKU_Master!F:F,"NOT FOUND")</f>
        <v>92</v>
      </c>
      <c r="N462" s="2" t="str">
        <f>IF(ISNUMBER(_xlfn.XMATCH(E462,[1]SKU_Master!A:A)),"MATCH","NOT FOUND")</f>
        <v>MATCH</v>
      </c>
      <c r="O462" s="2">
        <f>Table2[[#This Row],[GROSS_REVENUE]]-Table2[[#This Row],[DISCOUNT]]</f>
        <v>18229.36</v>
      </c>
      <c r="P462" s="3">
        <f>IFERROR((Table2[[#This Row],[NET_REVENUE]]-(Table2[[#This Row],[UNITS_SOLD]]*Table2[[#This Row],[UNIT_COGS]]))/Table2[[#This Row],[NET_REVENUE]],0)</f>
        <v>0.4297111911773096</v>
      </c>
      <c r="Q462" s="4">
        <f>IFERROR(Table2[[#This Row],[GROSS_REVENUE]]/Table2[[#This Row],[AD_SPEND]],0)</f>
        <v>18.843562695939699</v>
      </c>
      <c r="R462" s="2">
        <f>IFERROR((Table2[[#This Row],[NET_REVENUE]]-(Table2[[#This Row],[UNITS_SOLD]]*Table2[[#This Row],[UNIT_COGS]])-Table2[[#This Row],[AD_SPEND]]),0)</f>
        <v>6783.93</v>
      </c>
      <c r="S462" s="3">
        <f>IFERROR(Table2[[#This Row],[RETURNS_UNITS]]/Table2[[#This Row],[UNITS_SOLD]],0)</f>
        <v>0.10619469026548672</v>
      </c>
      <c r="T462" s="2" t="str">
        <f>TRIM(CLEAN(Table2[[#This Row],[CHANNEL]]))</f>
        <v>D2C</v>
      </c>
      <c r="U462" s="1">
        <f t="shared" si="7"/>
        <v>45809</v>
      </c>
    </row>
    <row r="463" spans="1:21" x14ac:dyDescent="0.3">
      <c r="A463" s="1">
        <v>45778</v>
      </c>
      <c r="B463" s="2" t="s">
        <v>33</v>
      </c>
      <c r="C463" s="2" t="s">
        <v>22</v>
      </c>
      <c r="D463" s="2" t="s">
        <v>30</v>
      </c>
      <c r="E463" s="2" t="str">
        <f>TRIM(Table2[[#This Row],[SKU_CODE]])</f>
        <v>BEC-TIS-002</v>
      </c>
      <c r="F463" s="2">
        <v>135</v>
      </c>
      <c r="G463" s="2">
        <v>24300</v>
      </c>
      <c r="H463" s="2">
        <v>5439.97</v>
      </c>
      <c r="I463" s="2">
        <v>1050.25</v>
      </c>
      <c r="J463" s="2">
        <v>2</v>
      </c>
      <c r="K463" s="2" t="str">
        <f>_xlfn.XLOOKUP(E463,[1]SKU_Master!A:A,[1]SKU_Master!C:C,"NOT FOUND")</f>
        <v>Tissues</v>
      </c>
      <c r="L463" s="2">
        <f>_xlfn.XLOOKUP(Table2[[#This Row],[SKU_CODE_CLEAN]],[1]SKU_Master!A:A,[1]SKU_Master!E:E,"Not Found")</f>
        <v>180</v>
      </c>
      <c r="M463" s="2">
        <f>_xlfn.XLOOKUP(E463,[1]SKU_Master!A:A,[1]SKU_Master!F:F,"NOT FOUND")</f>
        <v>95</v>
      </c>
      <c r="N463" s="2" t="str">
        <f>IF(ISNUMBER(_xlfn.XMATCH(E463,[1]SKU_Master!A:A)),"MATCH","NOT FOUND")</f>
        <v>MATCH</v>
      </c>
      <c r="O463" s="2">
        <f>Table2[[#This Row],[GROSS_REVENUE]]-Table2[[#This Row],[DISCOUNT]]</f>
        <v>18860.03</v>
      </c>
      <c r="P463" s="3">
        <f>IFERROR((Table2[[#This Row],[NET_REVENUE]]-(Table2[[#This Row],[UNITS_SOLD]]*Table2[[#This Row],[UNIT_COGS]]))/Table2[[#This Row],[NET_REVENUE]],0)</f>
        <v>0.31999047721557172</v>
      </c>
      <c r="Q463" s="4">
        <f>IFERROR(Table2[[#This Row],[GROSS_REVENUE]]/Table2[[#This Row],[AD_SPEND]],0)</f>
        <v>23.137348250416569</v>
      </c>
      <c r="R463" s="2">
        <f>IFERROR((Table2[[#This Row],[NET_REVENUE]]-(Table2[[#This Row],[UNITS_SOLD]]*Table2[[#This Row],[UNIT_COGS]])-Table2[[#This Row],[AD_SPEND]]),0)</f>
        <v>4984.7799999999988</v>
      </c>
      <c r="S463" s="3">
        <f>IFERROR(Table2[[#This Row],[RETURNS_UNITS]]/Table2[[#This Row],[UNITS_SOLD]],0)</f>
        <v>1.4814814814814815E-2</v>
      </c>
      <c r="T463" s="2" t="str">
        <f>TRIM(CLEAN(Table2[[#This Row],[CHANNEL]]))</f>
        <v>Swiggy Instamart</v>
      </c>
      <c r="U463" s="1">
        <f t="shared" si="7"/>
        <v>45778</v>
      </c>
    </row>
    <row r="464" spans="1:21" x14ac:dyDescent="0.3">
      <c r="A464" s="1">
        <v>45536</v>
      </c>
      <c r="B464" s="2" t="s">
        <v>24</v>
      </c>
      <c r="C464" s="2" t="s">
        <v>28</v>
      </c>
      <c r="D464" s="2" t="s">
        <v>46</v>
      </c>
      <c r="E464" s="2" t="str">
        <f>TRIM(Table2[[#This Row],[SKU_CODE]])</f>
        <v>BEC-KT-001</v>
      </c>
      <c r="F464" s="2">
        <v>87</v>
      </c>
      <c r="G464" s="2">
        <v>13920</v>
      </c>
      <c r="H464" s="2">
        <v>514.69000000000005</v>
      </c>
      <c r="I464" s="2">
        <v>1050.82</v>
      </c>
      <c r="J464" s="2">
        <v>8</v>
      </c>
      <c r="K464" s="2" t="str">
        <f>_xlfn.XLOOKUP(E464,[1]SKU_Master!A:A,[1]SKU_Master!C:C,"NOT FOUND")</f>
        <v>Kitchen Towel</v>
      </c>
      <c r="L464" s="2">
        <f>_xlfn.XLOOKUP(Table2[[#This Row],[SKU_CODE_CLEAN]],[1]SKU_Master!A:A,[1]SKU_Master!E:E,"Not Found")</f>
        <v>160</v>
      </c>
      <c r="M464" s="2">
        <f>_xlfn.XLOOKUP(E464,[1]SKU_Master!A:A,[1]SKU_Master!F:F,"NOT FOUND")</f>
        <v>78</v>
      </c>
      <c r="N464" s="2" t="str">
        <f>IF(ISNUMBER(_xlfn.XMATCH(E464,[1]SKU_Master!A:A)),"MATCH","NOT FOUND")</f>
        <v>MATCH</v>
      </c>
      <c r="O464" s="2">
        <f>Table2[[#This Row],[GROSS_REVENUE]]-Table2[[#This Row],[DISCOUNT]]</f>
        <v>13405.31</v>
      </c>
      <c r="P464" s="3">
        <f>IFERROR((Table2[[#This Row],[NET_REVENUE]]-(Table2[[#This Row],[UNITS_SOLD]]*Table2[[#This Row],[UNIT_COGS]]))/Table2[[#This Row],[NET_REVENUE]],0)</f>
        <v>0.49378268760662752</v>
      </c>
      <c r="Q464" s="4">
        <f>IFERROR(Table2[[#This Row],[GROSS_REVENUE]]/Table2[[#This Row],[AD_SPEND]],0)</f>
        <v>13.246797738908663</v>
      </c>
      <c r="R464" s="2">
        <f>IFERROR((Table2[[#This Row],[NET_REVENUE]]-(Table2[[#This Row],[UNITS_SOLD]]*Table2[[#This Row],[UNIT_COGS]])-Table2[[#This Row],[AD_SPEND]]),0)</f>
        <v>5568.49</v>
      </c>
      <c r="S464" s="3">
        <f>IFERROR(Table2[[#This Row],[RETURNS_UNITS]]/Table2[[#This Row],[UNITS_SOLD]],0)</f>
        <v>9.1954022988505746E-2</v>
      </c>
      <c r="T464" s="2" t="str">
        <f>TRIM(CLEAN(Table2[[#This Row],[CHANNEL]]))</f>
        <v>D2C</v>
      </c>
      <c r="U464" s="1">
        <f t="shared" si="7"/>
        <v>45536</v>
      </c>
    </row>
    <row r="465" spans="1:21" x14ac:dyDescent="0.3">
      <c r="A465" s="1">
        <v>45413</v>
      </c>
      <c r="B465" s="2" t="s">
        <v>34</v>
      </c>
      <c r="C465" s="2" t="s">
        <v>28</v>
      </c>
      <c r="D465" s="2" t="s">
        <v>23</v>
      </c>
      <c r="E465" s="2" t="str">
        <f>TRIM(Table2[[#This Row],[SKU_CODE]])</f>
        <v>BEC-OTH-001</v>
      </c>
      <c r="F465" s="2">
        <v>78</v>
      </c>
      <c r="G465" s="2">
        <v>11622</v>
      </c>
      <c r="H465" s="2">
        <v>3198.24</v>
      </c>
      <c r="I465" s="2">
        <v>1050.83</v>
      </c>
      <c r="J465" s="2">
        <v>2</v>
      </c>
      <c r="K465" s="2" t="str">
        <f>_xlfn.XLOOKUP(E465,[1]SKU_Master!A:A,[1]SKU_Master!C:C,"NOT FOUND")</f>
        <v>Others</v>
      </c>
      <c r="L465" s="2">
        <f>_xlfn.XLOOKUP(Table2[[#This Row],[SKU_CODE_CLEAN]],[1]SKU_Master!A:A,[1]SKU_Master!E:E,"Not Found")</f>
        <v>149</v>
      </c>
      <c r="M465" s="2">
        <f>_xlfn.XLOOKUP(E465,[1]SKU_Master!A:A,[1]SKU_Master!F:F,"NOT FOUND")</f>
        <v>72</v>
      </c>
      <c r="N465" s="2" t="str">
        <f>IF(ISNUMBER(_xlfn.XMATCH(E465,[1]SKU_Master!A:A)),"MATCH","NOT FOUND")</f>
        <v>MATCH</v>
      </c>
      <c r="O465" s="2">
        <f>Table2[[#This Row],[GROSS_REVENUE]]-Table2[[#This Row],[DISCOUNT]]</f>
        <v>8423.76</v>
      </c>
      <c r="P465" s="3">
        <f>IFERROR((Table2[[#This Row],[NET_REVENUE]]-(Table2[[#This Row],[UNITS_SOLD]]*Table2[[#This Row],[UNIT_COGS]]))/Table2[[#This Row],[NET_REVENUE]],0)</f>
        <v>0.3333143394398701</v>
      </c>
      <c r="Q465" s="4">
        <f>IFERROR(Table2[[#This Row],[GROSS_REVENUE]]/Table2[[#This Row],[AD_SPEND]],0)</f>
        <v>11.059828897157486</v>
      </c>
      <c r="R465" s="2">
        <f>IFERROR((Table2[[#This Row],[NET_REVENUE]]-(Table2[[#This Row],[UNITS_SOLD]]*Table2[[#This Row],[UNIT_COGS]])-Table2[[#This Row],[AD_SPEND]]),0)</f>
        <v>1756.9300000000003</v>
      </c>
      <c r="S465" s="3">
        <f>IFERROR(Table2[[#This Row],[RETURNS_UNITS]]/Table2[[#This Row],[UNITS_SOLD]],0)</f>
        <v>2.564102564102564E-2</v>
      </c>
      <c r="T465" s="2" t="str">
        <f>TRIM(CLEAN(Table2[[#This Row],[CHANNEL]]))</f>
        <v>Zepto</v>
      </c>
      <c r="U465" s="1">
        <f t="shared" si="7"/>
        <v>45413</v>
      </c>
    </row>
    <row r="466" spans="1:21" x14ac:dyDescent="0.3">
      <c r="A466" s="1">
        <v>45352</v>
      </c>
      <c r="B466" s="2" t="s">
        <v>33</v>
      </c>
      <c r="C466" s="2" t="s">
        <v>28</v>
      </c>
      <c r="D466" s="2" t="s">
        <v>32</v>
      </c>
      <c r="E466" s="2" t="str">
        <f>TRIM(Table2[[#This Row],[SKU_CODE]])</f>
        <v>BEC-BW-001</v>
      </c>
      <c r="F466" s="2">
        <v>79</v>
      </c>
      <c r="G466" s="2">
        <v>17380</v>
      </c>
      <c r="H466" s="2">
        <v>3149.43</v>
      </c>
      <c r="I466" s="2">
        <v>1052.69</v>
      </c>
      <c r="J466" s="2">
        <v>2</v>
      </c>
      <c r="K466" s="2" t="str">
        <f>_xlfn.XLOOKUP(E466,[1]SKU_Master!A:A,[1]SKU_Master!C:C,"NOT FOUND")</f>
        <v>Bake &amp; Wrap</v>
      </c>
      <c r="L466" s="2">
        <f>_xlfn.XLOOKUP(Table2[[#This Row],[SKU_CODE_CLEAN]],[1]SKU_Master!A:A,[1]SKU_Master!E:E,"Not Found")</f>
        <v>220</v>
      </c>
      <c r="M466" s="2">
        <f>_xlfn.XLOOKUP(E466,[1]SKU_Master!A:A,[1]SKU_Master!F:F,"NOT FOUND")</f>
        <v>118</v>
      </c>
      <c r="N466" s="2" t="str">
        <f>IF(ISNUMBER(_xlfn.XMATCH(E466,[1]SKU_Master!A:A)),"MATCH","NOT FOUND")</f>
        <v>MATCH</v>
      </c>
      <c r="O466" s="2">
        <f>Table2[[#This Row],[GROSS_REVENUE]]-Table2[[#This Row],[DISCOUNT]]</f>
        <v>14230.57</v>
      </c>
      <c r="P466" s="3">
        <f>IFERROR((Table2[[#This Row],[NET_REVENUE]]-(Table2[[#This Row],[UNITS_SOLD]]*Table2[[#This Row],[UNIT_COGS]]))/Table2[[#This Row],[NET_REVENUE]],0)</f>
        <v>0.34493136957971465</v>
      </c>
      <c r="Q466" s="4">
        <f>IFERROR(Table2[[#This Row],[GROSS_REVENUE]]/Table2[[#This Row],[AD_SPEND]],0)</f>
        <v>16.510083690355184</v>
      </c>
      <c r="R466" s="2">
        <f>IFERROR((Table2[[#This Row],[NET_REVENUE]]-(Table2[[#This Row],[UNITS_SOLD]]*Table2[[#This Row],[UNIT_COGS]])-Table2[[#This Row],[AD_SPEND]]),0)</f>
        <v>3855.8799999999997</v>
      </c>
      <c r="S466" s="3">
        <f>IFERROR(Table2[[#This Row],[RETURNS_UNITS]]/Table2[[#This Row],[UNITS_SOLD]],0)</f>
        <v>2.5316455696202531E-2</v>
      </c>
      <c r="T466" s="2" t="str">
        <f>TRIM(CLEAN(Table2[[#This Row],[CHANNEL]]))</f>
        <v>Swiggy Instamart</v>
      </c>
      <c r="U466" s="1">
        <f t="shared" si="7"/>
        <v>45352</v>
      </c>
    </row>
    <row r="467" spans="1:21" x14ac:dyDescent="0.3">
      <c r="A467" s="1">
        <v>45566</v>
      </c>
      <c r="B467" s="2" t="s">
        <v>24</v>
      </c>
      <c r="C467" s="2" t="s">
        <v>28</v>
      </c>
      <c r="D467" s="2" t="s">
        <v>46</v>
      </c>
      <c r="E467" s="2" t="str">
        <f>TRIM(Table2[[#This Row],[SKU_CODE]])</f>
        <v>BEC-KT-001</v>
      </c>
      <c r="F467" s="2">
        <v>67</v>
      </c>
      <c r="G467" s="2">
        <v>10720</v>
      </c>
      <c r="H467" s="2">
        <v>426.68</v>
      </c>
      <c r="I467" s="2">
        <v>1052.9100000000001</v>
      </c>
      <c r="J467" s="2">
        <v>9</v>
      </c>
      <c r="K467" s="2" t="str">
        <f>_xlfn.XLOOKUP(E467,[1]SKU_Master!A:A,[1]SKU_Master!C:C,"NOT FOUND")</f>
        <v>Kitchen Towel</v>
      </c>
      <c r="L467" s="2">
        <f>_xlfn.XLOOKUP(Table2[[#This Row],[SKU_CODE_CLEAN]],[1]SKU_Master!A:A,[1]SKU_Master!E:E,"Not Found")</f>
        <v>160</v>
      </c>
      <c r="M467" s="2">
        <f>_xlfn.XLOOKUP(E467,[1]SKU_Master!A:A,[1]SKU_Master!F:F,"NOT FOUND")</f>
        <v>78</v>
      </c>
      <c r="N467" s="2" t="str">
        <f>IF(ISNUMBER(_xlfn.XMATCH(E467,[1]SKU_Master!A:A)),"MATCH","NOT FOUND")</f>
        <v>MATCH</v>
      </c>
      <c r="O467" s="2">
        <f>Table2[[#This Row],[GROSS_REVENUE]]-Table2[[#This Row],[DISCOUNT]]</f>
        <v>10293.32</v>
      </c>
      <c r="P467" s="3">
        <f>IFERROR((Table2[[#This Row],[NET_REVENUE]]-(Table2[[#This Row],[UNITS_SOLD]]*Table2[[#This Row],[UNIT_COGS]]))/Table2[[#This Row],[NET_REVENUE]],0)</f>
        <v>0.4922920884612545</v>
      </c>
      <c r="Q467" s="4">
        <f>IFERROR(Table2[[#This Row],[GROSS_REVENUE]]/Table2[[#This Row],[AD_SPEND]],0)</f>
        <v>10.181307044286786</v>
      </c>
      <c r="R467" s="2">
        <f>IFERROR((Table2[[#This Row],[NET_REVENUE]]-(Table2[[#This Row],[UNITS_SOLD]]*Table2[[#This Row],[UNIT_COGS]])-Table2[[#This Row],[AD_SPEND]]),0)</f>
        <v>4014.41</v>
      </c>
      <c r="S467" s="3">
        <f>IFERROR(Table2[[#This Row],[RETURNS_UNITS]]/Table2[[#This Row],[UNITS_SOLD]],0)</f>
        <v>0.13432835820895522</v>
      </c>
      <c r="T467" s="2" t="str">
        <f>TRIM(CLEAN(Table2[[#This Row],[CHANNEL]]))</f>
        <v>D2C</v>
      </c>
      <c r="U467" s="1">
        <f t="shared" si="7"/>
        <v>45566</v>
      </c>
    </row>
    <row r="468" spans="1:21" x14ac:dyDescent="0.3">
      <c r="A468" s="1">
        <v>45323</v>
      </c>
      <c r="B468" s="2" t="s">
        <v>21</v>
      </c>
      <c r="C468" s="2" t="s">
        <v>22</v>
      </c>
      <c r="D468" s="2" t="s">
        <v>23</v>
      </c>
      <c r="E468" s="2" t="str">
        <f>TRIM(Table2[[#This Row],[SKU_CODE]])</f>
        <v>BEC-OTH-001</v>
      </c>
      <c r="F468" s="2">
        <v>72</v>
      </c>
      <c r="G468" s="2">
        <v>10728</v>
      </c>
      <c r="H468" s="2">
        <v>3058.12</v>
      </c>
      <c r="I468" s="2">
        <v>1053.32</v>
      </c>
      <c r="J468" s="2">
        <v>1</v>
      </c>
      <c r="K468" s="2" t="str">
        <f>_xlfn.XLOOKUP(E468,[1]SKU_Master!A:A,[1]SKU_Master!C:C,"NOT FOUND")</f>
        <v>Others</v>
      </c>
      <c r="L468" s="2">
        <f>_xlfn.XLOOKUP(Table2[[#This Row],[SKU_CODE_CLEAN]],[1]SKU_Master!A:A,[1]SKU_Master!E:E,"Not Found")</f>
        <v>149</v>
      </c>
      <c r="M468" s="2">
        <f>_xlfn.XLOOKUP(E468,[1]SKU_Master!A:A,[1]SKU_Master!F:F,"NOT FOUND")</f>
        <v>72</v>
      </c>
      <c r="N468" s="2" t="str">
        <f>IF(ISNUMBER(_xlfn.XMATCH(E468,[1]SKU_Master!A:A)),"MATCH","NOT FOUND")</f>
        <v>MATCH</v>
      </c>
      <c r="O468" s="2">
        <f>Table2[[#This Row],[GROSS_REVENUE]]-Table2[[#This Row],[DISCOUNT]]</f>
        <v>7669.88</v>
      </c>
      <c r="P468" s="3">
        <f>IFERROR((Table2[[#This Row],[NET_REVENUE]]-(Table2[[#This Row],[UNITS_SOLD]]*Table2[[#This Row],[UNIT_COGS]]))/Table2[[#This Row],[NET_REVENUE]],0)</f>
        <v>0.32410937328876072</v>
      </c>
      <c r="Q468" s="4">
        <f>IFERROR(Table2[[#This Row],[GROSS_REVENUE]]/Table2[[#This Row],[AD_SPEND]],0)</f>
        <v>10.184939049861391</v>
      </c>
      <c r="R468" s="2">
        <f>IFERROR((Table2[[#This Row],[NET_REVENUE]]-(Table2[[#This Row],[UNITS_SOLD]]*Table2[[#This Row],[UNIT_COGS]])-Table2[[#This Row],[AD_SPEND]]),0)</f>
        <v>1432.5600000000002</v>
      </c>
      <c r="S468" s="3">
        <f>IFERROR(Table2[[#This Row],[RETURNS_UNITS]]/Table2[[#This Row],[UNITS_SOLD]],0)</f>
        <v>1.3888888888888888E-2</v>
      </c>
      <c r="T468" s="2" t="str">
        <f>TRIM(CLEAN(Table2[[#This Row],[CHANNEL]]))</f>
        <v>Flipkart</v>
      </c>
      <c r="U468" s="1">
        <f t="shared" si="7"/>
        <v>45323</v>
      </c>
    </row>
    <row r="469" spans="1:21" x14ac:dyDescent="0.3">
      <c r="A469" s="1">
        <v>45627</v>
      </c>
      <c r="B469" s="2" t="s">
        <v>24</v>
      </c>
      <c r="C469" s="2" t="s">
        <v>22</v>
      </c>
      <c r="D469" s="2" t="s">
        <v>35</v>
      </c>
      <c r="E469" s="2" t="str">
        <f>TRIM(Table2[[#This Row],[SKU_CODE]])</f>
        <v>BEC-CMB-001</v>
      </c>
      <c r="F469" s="2">
        <v>22</v>
      </c>
      <c r="G469" s="2">
        <v>15378</v>
      </c>
      <c r="H469" s="2">
        <v>741.11</v>
      </c>
      <c r="I469" s="2">
        <v>1054.27</v>
      </c>
      <c r="J469" s="2">
        <v>3</v>
      </c>
      <c r="K469" s="2" t="str">
        <f>_xlfn.XLOOKUP(E469,[1]SKU_Master!A:A,[1]SKU_Master!C:C,"NOT FOUND")</f>
        <v>Others</v>
      </c>
      <c r="L469" s="2">
        <f>_xlfn.XLOOKUP(Table2[[#This Row],[SKU_CODE_CLEAN]],[1]SKU_Master!A:A,[1]SKU_Master!E:E,"Not Found")</f>
        <v>699</v>
      </c>
      <c r="M469" s="2">
        <f>_xlfn.XLOOKUP(E469,[1]SKU_Master!A:A,[1]SKU_Master!F:F,"NOT FOUND")</f>
        <v>330</v>
      </c>
      <c r="N469" s="2" t="str">
        <f>IF(ISNUMBER(_xlfn.XMATCH(E469,[1]SKU_Master!A:A)),"MATCH","NOT FOUND")</f>
        <v>MATCH</v>
      </c>
      <c r="O469" s="2">
        <f>Table2[[#This Row],[GROSS_REVENUE]]-Table2[[#This Row],[DISCOUNT]]</f>
        <v>14636.89</v>
      </c>
      <c r="P469" s="3">
        <f>IFERROR((Table2[[#This Row],[NET_REVENUE]]-(Table2[[#This Row],[UNITS_SOLD]]*Table2[[#This Row],[UNIT_COGS]]))/Table2[[#This Row],[NET_REVENUE]],0)</f>
        <v>0.50399299304702017</v>
      </c>
      <c r="Q469" s="4">
        <f>IFERROR(Table2[[#This Row],[GROSS_REVENUE]]/Table2[[#This Row],[AD_SPEND]],0)</f>
        <v>14.58639627419921</v>
      </c>
      <c r="R469" s="2">
        <f>IFERROR((Table2[[#This Row],[NET_REVENUE]]-(Table2[[#This Row],[UNITS_SOLD]]*Table2[[#This Row],[UNIT_COGS]])-Table2[[#This Row],[AD_SPEND]]),0)</f>
        <v>6322.619999999999</v>
      </c>
      <c r="S469" s="3">
        <f>IFERROR(Table2[[#This Row],[RETURNS_UNITS]]/Table2[[#This Row],[UNITS_SOLD]],0)</f>
        <v>0.13636363636363635</v>
      </c>
      <c r="T469" s="2" t="str">
        <f>TRIM(CLEAN(Table2[[#This Row],[CHANNEL]]))</f>
        <v>D2C</v>
      </c>
      <c r="U469" s="1">
        <f t="shared" si="7"/>
        <v>45627</v>
      </c>
    </row>
    <row r="470" spans="1:21" x14ac:dyDescent="0.3">
      <c r="A470" s="1">
        <v>45748</v>
      </c>
      <c r="B470" s="2" t="s">
        <v>24</v>
      </c>
      <c r="C470" s="2" t="s">
        <v>22</v>
      </c>
      <c r="D470" s="2" t="s">
        <v>42</v>
      </c>
      <c r="E470" s="2" t="str">
        <f>TRIM(Table2[[#This Row],[SKU_CODE]])</f>
        <v>BEC-BW-002</v>
      </c>
      <c r="F470" s="2">
        <v>76</v>
      </c>
      <c r="G470" s="2">
        <v>13300</v>
      </c>
      <c r="H470" s="2">
        <v>912.89</v>
      </c>
      <c r="I470" s="2">
        <v>1055.26</v>
      </c>
      <c r="J470" s="2">
        <v>12</v>
      </c>
      <c r="K470" s="2" t="str">
        <f>_xlfn.XLOOKUP(E470,[1]SKU_Master!A:A,[1]SKU_Master!C:C,"NOT FOUND")</f>
        <v>Bake &amp; Wrap</v>
      </c>
      <c r="L470" s="2">
        <f>_xlfn.XLOOKUP(Table2[[#This Row],[SKU_CODE_CLEAN]],[1]SKU_Master!A:A,[1]SKU_Master!E:E,"Not Found")</f>
        <v>175</v>
      </c>
      <c r="M470" s="2">
        <f>_xlfn.XLOOKUP(E470,[1]SKU_Master!A:A,[1]SKU_Master!F:F,"NOT FOUND")</f>
        <v>92</v>
      </c>
      <c r="N470" s="2" t="str">
        <f>IF(ISNUMBER(_xlfn.XMATCH(E470,[1]SKU_Master!A:A)),"MATCH","NOT FOUND")</f>
        <v>MATCH</v>
      </c>
      <c r="O470" s="2">
        <f>Table2[[#This Row],[GROSS_REVENUE]]-Table2[[#This Row],[DISCOUNT]]</f>
        <v>12387.11</v>
      </c>
      <c r="P470" s="3">
        <f>IFERROR((Table2[[#This Row],[NET_REVENUE]]-(Table2[[#This Row],[UNITS_SOLD]]*Table2[[#This Row],[UNIT_COGS]]))/Table2[[#This Row],[NET_REVENUE]],0)</f>
        <v>0.43554226934288953</v>
      </c>
      <c r="Q470" s="4">
        <f>IFERROR(Table2[[#This Row],[GROSS_REVENUE]]/Table2[[#This Row],[AD_SPEND]],0)</f>
        <v>12.603528988116674</v>
      </c>
      <c r="R470" s="2">
        <f>IFERROR((Table2[[#This Row],[NET_REVENUE]]-(Table2[[#This Row],[UNITS_SOLD]]*Table2[[#This Row],[UNIT_COGS]])-Table2[[#This Row],[AD_SPEND]]),0)</f>
        <v>4339.8500000000004</v>
      </c>
      <c r="S470" s="3">
        <f>IFERROR(Table2[[#This Row],[RETURNS_UNITS]]/Table2[[#This Row],[UNITS_SOLD]],0)</f>
        <v>0.15789473684210525</v>
      </c>
      <c r="T470" s="2" t="str">
        <f>TRIM(CLEAN(Table2[[#This Row],[CHANNEL]]))</f>
        <v>D2C</v>
      </c>
      <c r="U470" s="1">
        <f t="shared" si="7"/>
        <v>45748</v>
      </c>
    </row>
    <row r="471" spans="1:21" x14ac:dyDescent="0.3">
      <c r="A471" s="1">
        <v>45413</v>
      </c>
      <c r="B471" s="2" t="s">
        <v>24</v>
      </c>
      <c r="C471" s="2" t="s">
        <v>28</v>
      </c>
      <c r="D471" s="2" t="s">
        <v>35</v>
      </c>
      <c r="E471" s="2" t="str">
        <f>TRIM(Table2[[#This Row],[SKU_CODE]])</f>
        <v>BEC-CMB-001</v>
      </c>
      <c r="F471" s="2">
        <v>26</v>
      </c>
      <c r="G471" s="2">
        <v>18174</v>
      </c>
      <c r="H471" s="2">
        <v>740.56</v>
      </c>
      <c r="I471" s="2">
        <v>1057.3599999999999</v>
      </c>
      <c r="J471" s="2">
        <v>3</v>
      </c>
      <c r="K471" s="2" t="str">
        <f>_xlfn.XLOOKUP(E471,[1]SKU_Master!A:A,[1]SKU_Master!C:C,"NOT FOUND")</f>
        <v>Others</v>
      </c>
      <c r="L471" s="2">
        <f>_xlfn.XLOOKUP(Table2[[#This Row],[SKU_CODE_CLEAN]],[1]SKU_Master!A:A,[1]SKU_Master!E:E,"Not Found")</f>
        <v>699</v>
      </c>
      <c r="M471" s="2">
        <f>_xlfn.XLOOKUP(E471,[1]SKU_Master!A:A,[1]SKU_Master!F:F,"NOT FOUND")</f>
        <v>330</v>
      </c>
      <c r="N471" s="2" t="str">
        <f>IF(ISNUMBER(_xlfn.XMATCH(E471,[1]SKU_Master!A:A)),"MATCH","NOT FOUND")</f>
        <v>MATCH</v>
      </c>
      <c r="O471" s="2">
        <f>Table2[[#This Row],[GROSS_REVENUE]]-Table2[[#This Row],[DISCOUNT]]</f>
        <v>17433.439999999999</v>
      </c>
      <c r="P471" s="3">
        <f>IFERROR((Table2[[#This Row],[NET_REVENUE]]-(Table2[[#This Row],[UNITS_SOLD]]*Table2[[#This Row],[UNIT_COGS]]))/Table2[[#This Row],[NET_REVENUE]],0)</f>
        <v>0.50784239943464971</v>
      </c>
      <c r="Q471" s="4">
        <f>IFERROR(Table2[[#This Row],[GROSS_REVENUE]]/Table2[[#This Row],[AD_SPEND]],0)</f>
        <v>17.18809109480215</v>
      </c>
      <c r="R471" s="2">
        <f>IFERROR((Table2[[#This Row],[NET_REVENUE]]-(Table2[[#This Row],[UNITS_SOLD]]*Table2[[#This Row],[UNIT_COGS]])-Table2[[#This Row],[AD_SPEND]]),0)</f>
        <v>7796.079999999999</v>
      </c>
      <c r="S471" s="3">
        <f>IFERROR(Table2[[#This Row],[RETURNS_UNITS]]/Table2[[#This Row],[UNITS_SOLD]],0)</f>
        <v>0.11538461538461539</v>
      </c>
      <c r="T471" s="2" t="str">
        <f>TRIM(CLEAN(Table2[[#This Row],[CHANNEL]]))</f>
        <v>D2C</v>
      </c>
      <c r="U471" s="1">
        <f t="shared" si="7"/>
        <v>45413</v>
      </c>
    </row>
    <row r="472" spans="1:21" x14ac:dyDescent="0.3">
      <c r="A472" s="1">
        <v>45689</v>
      </c>
      <c r="B472" s="2" t="s">
        <v>33</v>
      </c>
      <c r="C472" s="2" t="s">
        <v>28</v>
      </c>
      <c r="D472" s="2" t="s">
        <v>43</v>
      </c>
      <c r="E472" s="2" t="str">
        <f>TRIM(Table2[[#This Row],[SKU_CODE]])</f>
        <v>BEC-GB-001</v>
      </c>
      <c r="F472" s="2">
        <v>128</v>
      </c>
      <c r="G472" s="2">
        <v>19072</v>
      </c>
      <c r="H472" s="2">
        <v>4191.8599999999997</v>
      </c>
      <c r="I472" s="2">
        <v>1059.48</v>
      </c>
      <c r="J472" s="2">
        <v>5</v>
      </c>
      <c r="K472" s="2" t="str">
        <f>_xlfn.XLOOKUP(E472,[1]SKU_Master!A:A,[1]SKU_Master!C:C,"NOT FOUND")</f>
        <v>Garbage Bags</v>
      </c>
      <c r="L472" s="2">
        <f>_xlfn.XLOOKUP(Table2[[#This Row],[SKU_CODE_CLEAN]],[1]SKU_Master!A:A,[1]SKU_Master!E:E,"Not Found")</f>
        <v>149</v>
      </c>
      <c r="M472" s="2">
        <f>_xlfn.XLOOKUP(E472,[1]SKU_Master!A:A,[1]SKU_Master!F:F,"NOT FOUND")</f>
        <v>70</v>
      </c>
      <c r="N472" s="2" t="str">
        <f>IF(ISNUMBER(_xlfn.XMATCH(E472,[1]SKU_Master!A:A)),"MATCH","NOT FOUND")</f>
        <v>MATCH</v>
      </c>
      <c r="O472" s="2">
        <f>Table2[[#This Row],[GROSS_REVENUE]]-Table2[[#This Row],[DISCOUNT]]</f>
        <v>14880.14</v>
      </c>
      <c r="P472" s="3">
        <f>IFERROR((Table2[[#This Row],[NET_REVENUE]]-(Table2[[#This Row],[UNITS_SOLD]]*Table2[[#This Row],[UNIT_COGS]]))/Table2[[#This Row],[NET_REVENUE]],0)</f>
        <v>0.39785512770713177</v>
      </c>
      <c r="Q472" s="4">
        <f>IFERROR(Table2[[#This Row],[GROSS_REVENUE]]/Table2[[#This Row],[AD_SPEND]],0)</f>
        <v>18.001283648582323</v>
      </c>
      <c r="R472" s="2">
        <f>IFERROR((Table2[[#This Row],[NET_REVENUE]]-(Table2[[#This Row],[UNITS_SOLD]]*Table2[[#This Row],[UNIT_COGS]])-Table2[[#This Row],[AD_SPEND]]),0)</f>
        <v>4860.66</v>
      </c>
      <c r="S472" s="3">
        <f>IFERROR(Table2[[#This Row],[RETURNS_UNITS]]/Table2[[#This Row],[UNITS_SOLD]],0)</f>
        <v>3.90625E-2</v>
      </c>
      <c r="T472" s="2" t="str">
        <f>TRIM(CLEAN(Table2[[#This Row],[CHANNEL]]))</f>
        <v>Swiggy Instamart</v>
      </c>
      <c r="U472" s="1">
        <f t="shared" si="7"/>
        <v>45689</v>
      </c>
    </row>
    <row r="473" spans="1:21" x14ac:dyDescent="0.3">
      <c r="A473" s="1">
        <v>45505</v>
      </c>
      <c r="B473" s="2" t="s">
        <v>33</v>
      </c>
      <c r="C473" s="2" t="s">
        <v>22</v>
      </c>
      <c r="D473" s="2" t="s">
        <v>46</v>
      </c>
      <c r="E473" s="2" t="str">
        <f>TRIM(Table2[[#This Row],[SKU_CODE]])</f>
        <v>BEC-KT-001</v>
      </c>
      <c r="F473" s="2">
        <v>76</v>
      </c>
      <c r="G473" s="2">
        <v>12160</v>
      </c>
      <c r="H473" s="2">
        <v>2291.65</v>
      </c>
      <c r="I473" s="2">
        <v>1059.57</v>
      </c>
      <c r="J473" s="2">
        <v>3</v>
      </c>
      <c r="K473" s="2" t="str">
        <f>_xlfn.XLOOKUP(E473,[1]SKU_Master!A:A,[1]SKU_Master!C:C,"NOT FOUND")</f>
        <v>Kitchen Towel</v>
      </c>
      <c r="L473" s="2">
        <f>_xlfn.XLOOKUP(Table2[[#This Row],[SKU_CODE_CLEAN]],[1]SKU_Master!A:A,[1]SKU_Master!E:E,"Not Found")</f>
        <v>160</v>
      </c>
      <c r="M473" s="2">
        <f>_xlfn.XLOOKUP(E473,[1]SKU_Master!A:A,[1]SKU_Master!F:F,"NOT FOUND")</f>
        <v>78</v>
      </c>
      <c r="N473" s="2" t="str">
        <f>IF(ISNUMBER(_xlfn.XMATCH(E473,[1]SKU_Master!A:A)),"MATCH","NOT FOUND")</f>
        <v>MATCH</v>
      </c>
      <c r="O473" s="2">
        <f>Table2[[#This Row],[GROSS_REVENUE]]-Table2[[#This Row],[DISCOUNT]]</f>
        <v>9868.35</v>
      </c>
      <c r="P473" s="3">
        <f>IFERROR((Table2[[#This Row],[NET_REVENUE]]-(Table2[[#This Row],[UNITS_SOLD]]*Table2[[#This Row],[UNIT_COGS]]))/Table2[[#This Row],[NET_REVENUE]],0)</f>
        <v>0.39929167490005929</v>
      </c>
      <c r="Q473" s="4">
        <f>IFERROR(Table2[[#This Row],[GROSS_REVENUE]]/Table2[[#This Row],[AD_SPEND]],0)</f>
        <v>11.476353615145767</v>
      </c>
      <c r="R473" s="2">
        <f>IFERROR((Table2[[#This Row],[NET_REVENUE]]-(Table2[[#This Row],[UNITS_SOLD]]*Table2[[#This Row],[UNIT_COGS]])-Table2[[#This Row],[AD_SPEND]]),0)</f>
        <v>2880.7800000000007</v>
      </c>
      <c r="S473" s="3">
        <f>IFERROR(Table2[[#This Row],[RETURNS_UNITS]]/Table2[[#This Row],[UNITS_SOLD]],0)</f>
        <v>3.9473684210526314E-2</v>
      </c>
      <c r="T473" s="2" t="str">
        <f>TRIM(CLEAN(Table2[[#This Row],[CHANNEL]]))</f>
        <v>Swiggy Instamart</v>
      </c>
      <c r="U473" s="1">
        <f t="shared" si="7"/>
        <v>45505</v>
      </c>
    </row>
    <row r="474" spans="1:21" x14ac:dyDescent="0.3">
      <c r="A474" s="1">
        <v>45323</v>
      </c>
      <c r="B474" s="2" t="s">
        <v>34</v>
      </c>
      <c r="C474" s="2" t="s">
        <v>28</v>
      </c>
      <c r="D474" s="2" t="s">
        <v>35</v>
      </c>
      <c r="E474" s="2" t="str">
        <f>TRIM(Table2[[#This Row],[SKU_CODE]])</f>
        <v>BEC-CMB-001</v>
      </c>
      <c r="F474" s="2">
        <v>23</v>
      </c>
      <c r="G474" s="2">
        <v>16077</v>
      </c>
      <c r="H474" s="2">
        <v>4607.51</v>
      </c>
      <c r="I474" s="2">
        <v>1059.75</v>
      </c>
      <c r="J474" s="2">
        <v>1</v>
      </c>
      <c r="K474" s="2" t="str">
        <f>_xlfn.XLOOKUP(E474,[1]SKU_Master!A:A,[1]SKU_Master!C:C,"NOT FOUND")</f>
        <v>Others</v>
      </c>
      <c r="L474" s="2">
        <f>_xlfn.XLOOKUP(Table2[[#This Row],[SKU_CODE_CLEAN]],[1]SKU_Master!A:A,[1]SKU_Master!E:E,"Not Found")</f>
        <v>699</v>
      </c>
      <c r="M474" s="2">
        <f>_xlfn.XLOOKUP(E474,[1]SKU_Master!A:A,[1]SKU_Master!F:F,"NOT FOUND")</f>
        <v>330</v>
      </c>
      <c r="N474" s="2" t="str">
        <f>IF(ISNUMBER(_xlfn.XMATCH(E474,[1]SKU_Master!A:A)),"MATCH","NOT FOUND")</f>
        <v>MATCH</v>
      </c>
      <c r="O474" s="2">
        <f>Table2[[#This Row],[GROSS_REVENUE]]-Table2[[#This Row],[DISCOUNT]]</f>
        <v>11469.49</v>
      </c>
      <c r="P474" s="3">
        <f>IFERROR((Table2[[#This Row],[NET_REVENUE]]-(Table2[[#This Row],[UNITS_SOLD]]*Table2[[#This Row],[UNIT_COGS]]))/Table2[[#This Row],[NET_REVENUE]],0)</f>
        <v>0.33824433344464311</v>
      </c>
      <c r="Q474" s="4">
        <f>IFERROR(Table2[[#This Row],[GROSS_REVENUE]]/Table2[[#This Row],[AD_SPEND]],0)</f>
        <v>15.170559094125974</v>
      </c>
      <c r="R474" s="2">
        <f>IFERROR((Table2[[#This Row],[NET_REVENUE]]-(Table2[[#This Row],[UNITS_SOLD]]*Table2[[#This Row],[UNIT_COGS]])-Table2[[#This Row],[AD_SPEND]]),0)</f>
        <v>2819.74</v>
      </c>
      <c r="S474" s="3">
        <f>IFERROR(Table2[[#This Row],[RETURNS_UNITS]]/Table2[[#This Row],[UNITS_SOLD]],0)</f>
        <v>4.3478260869565216E-2</v>
      </c>
      <c r="T474" s="2" t="str">
        <f>TRIM(CLEAN(Table2[[#This Row],[CHANNEL]]))</f>
        <v>Zepto</v>
      </c>
      <c r="U474" s="1">
        <f t="shared" si="7"/>
        <v>45323</v>
      </c>
    </row>
    <row r="475" spans="1:21" x14ac:dyDescent="0.3">
      <c r="A475" s="1">
        <v>45809</v>
      </c>
      <c r="B475" s="2" t="s">
        <v>37</v>
      </c>
      <c r="C475" s="2" t="s">
        <v>28</v>
      </c>
      <c r="D475" s="2" t="s">
        <v>35</v>
      </c>
      <c r="E475" s="2" t="str">
        <f>TRIM(Table2[[#This Row],[SKU_CODE]])</f>
        <v>BEC-CMB-001</v>
      </c>
      <c r="F475" s="2">
        <v>32</v>
      </c>
      <c r="G475" s="2">
        <v>22368</v>
      </c>
      <c r="H475" s="2">
        <v>5835.42</v>
      </c>
      <c r="I475" s="2">
        <v>1060.52</v>
      </c>
      <c r="J475" s="2">
        <v>1</v>
      </c>
      <c r="K475" s="2" t="str">
        <f>_xlfn.XLOOKUP(E475,[1]SKU_Master!A:A,[1]SKU_Master!C:C,"NOT FOUND")</f>
        <v>Others</v>
      </c>
      <c r="L475" s="2">
        <f>_xlfn.XLOOKUP(Table2[[#This Row],[SKU_CODE_CLEAN]],[1]SKU_Master!A:A,[1]SKU_Master!E:E,"Not Found")</f>
        <v>699</v>
      </c>
      <c r="M475" s="2">
        <f>_xlfn.XLOOKUP(E475,[1]SKU_Master!A:A,[1]SKU_Master!F:F,"NOT FOUND")</f>
        <v>330</v>
      </c>
      <c r="N475" s="2" t="str">
        <f>IF(ISNUMBER(_xlfn.XMATCH(E475,[1]SKU_Master!A:A)),"MATCH","NOT FOUND")</f>
        <v>MATCH</v>
      </c>
      <c r="O475" s="2">
        <f>Table2[[#This Row],[GROSS_REVENUE]]-Table2[[#This Row],[DISCOUNT]]</f>
        <v>16532.580000000002</v>
      </c>
      <c r="P475" s="3">
        <f>IFERROR((Table2[[#This Row],[NET_REVENUE]]-(Table2[[#This Row],[UNITS_SOLD]]*Table2[[#This Row],[UNIT_COGS]]))/Table2[[#This Row],[NET_REVENUE]],0)</f>
        <v>0.36126121875714506</v>
      </c>
      <c r="Q475" s="4">
        <f>IFERROR(Table2[[#This Row],[GROSS_REVENUE]]/Table2[[#This Row],[AD_SPEND]],0)</f>
        <v>21.091539999245654</v>
      </c>
      <c r="R475" s="2">
        <f>IFERROR((Table2[[#This Row],[NET_REVENUE]]-(Table2[[#This Row],[UNITS_SOLD]]*Table2[[#This Row],[UNIT_COGS]])-Table2[[#This Row],[AD_SPEND]]),0)</f>
        <v>4912.0600000000013</v>
      </c>
      <c r="S475" s="3">
        <f>IFERROR(Table2[[#This Row],[RETURNS_UNITS]]/Table2[[#This Row],[UNITS_SOLD]],0)</f>
        <v>3.125E-2</v>
      </c>
      <c r="T475" s="2" t="str">
        <f>TRIM(CLEAN(Table2[[#This Row],[CHANNEL]]))</f>
        <v>Blinkit</v>
      </c>
      <c r="U475" s="1">
        <f t="shared" si="7"/>
        <v>45809</v>
      </c>
    </row>
    <row r="476" spans="1:21" x14ac:dyDescent="0.3">
      <c r="A476" s="1">
        <v>45717</v>
      </c>
      <c r="B476" s="2" t="s">
        <v>33</v>
      </c>
      <c r="C476" s="2" t="s">
        <v>28</v>
      </c>
      <c r="D476" s="2" t="s">
        <v>35</v>
      </c>
      <c r="E476" s="2" t="str">
        <f>TRIM(Table2[[#This Row],[SKU_CODE]])</f>
        <v>BEC-CMB-001</v>
      </c>
      <c r="F476" s="2">
        <v>24</v>
      </c>
      <c r="G476" s="2">
        <v>16776</v>
      </c>
      <c r="H476" s="2">
        <v>3758.67</v>
      </c>
      <c r="I476" s="2">
        <v>1060.58</v>
      </c>
      <c r="J476" s="2">
        <v>0</v>
      </c>
      <c r="K476" s="2" t="str">
        <f>_xlfn.XLOOKUP(E476,[1]SKU_Master!A:A,[1]SKU_Master!C:C,"NOT FOUND")</f>
        <v>Others</v>
      </c>
      <c r="L476" s="2">
        <f>_xlfn.XLOOKUP(Table2[[#This Row],[SKU_CODE_CLEAN]],[1]SKU_Master!A:A,[1]SKU_Master!E:E,"Not Found")</f>
        <v>699</v>
      </c>
      <c r="M476" s="2">
        <f>_xlfn.XLOOKUP(E476,[1]SKU_Master!A:A,[1]SKU_Master!F:F,"NOT FOUND")</f>
        <v>330</v>
      </c>
      <c r="N476" s="2" t="str">
        <f>IF(ISNUMBER(_xlfn.XMATCH(E476,[1]SKU_Master!A:A)),"MATCH","NOT FOUND")</f>
        <v>MATCH</v>
      </c>
      <c r="O476" s="2">
        <f>Table2[[#This Row],[GROSS_REVENUE]]-Table2[[#This Row],[DISCOUNT]]</f>
        <v>13017.33</v>
      </c>
      <c r="P476" s="3">
        <f>IFERROR((Table2[[#This Row],[NET_REVENUE]]-(Table2[[#This Row],[UNITS_SOLD]]*Table2[[#This Row],[UNIT_COGS]]))/Table2[[#This Row],[NET_REVENUE]],0)</f>
        <v>0.39158030102947378</v>
      </c>
      <c r="Q476" s="4">
        <f>IFERROR(Table2[[#This Row],[GROSS_REVENUE]]/Table2[[#This Row],[AD_SPEND]],0)</f>
        <v>15.817760093533728</v>
      </c>
      <c r="R476" s="2">
        <f>IFERROR((Table2[[#This Row],[NET_REVENUE]]-(Table2[[#This Row],[UNITS_SOLD]]*Table2[[#This Row],[UNIT_COGS]])-Table2[[#This Row],[AD_SPEND]]),0)</f>
        <v>4036.75</v>
      </c>
      <c r="S476" s="3">
        <f>IFERROR(Table2[[#This Row],[RETURNS_UNITS]]/Table2[[#This Row],[UNITS_SOLD]],0)</f>
        <v>0</v>
      </c>
      <c r="T476" s="2" t="str">
        <f>TRIM(CLEAN(Table2[[#This Row],[CHANNEL]]))</f>
        <v>Swiggy Instamart</v>
      </c>
      <c r="U476" s="1">
        <f t="shared" si="7"/>
        <v>45717</v>
      </c>
    </row>
    <row r="477" spans="1:21" x14ac:dyDescent="0.3">
      <c r="A477" s="1">
        <v>45778</v>
      </c>
      <c r="B477" s="2" t="s">
        <v>21</v>
      </c>
      <c r="C477" s="2" t="s">
        <v>22</v>
      </c>
      <c r="D477" s="2" t="s">
        <v>23</v>
      </c>
      <c r="E477" s="2" t="str">
        <f>TRIM(Table2[[#This Row],[SKU_CODE]])</f>
        <v>BEC-OTH-001</v>
      </c>
      <c r="F477" s="2">
        <v>90</v>
      </c>
      <c r="G477" s="2">
        <v>13410</v>
      </c>
      <c r="H477" s="2">
        <v>2202.9299999999998</v>
      </c>
      <c r="I477" s="2">
        <v>1061.23</v>
      </c>
      <c r="J477" s="2">
        <v>2</v>
      </c>
      <c r="K477" s="2" t="str">
        <f>_xlfn.XLOOKUP(E477,[1]SKU_Master!A:A,[1]SKU_Master!C:C,"NOT FOUND")</f>
        <v>Others</v>
      </c>
      <c r="L477" s="2">
        <f>_xlfn.XLOOKUP(Table2[[#This Row],[SKU_CODE_CLEAN]],[1]SKU_Master!A:A,[1]SKU_Master!E:E,"Not Found")</f>
        <v>149</v>
      </c>
      <c r="M477" s="2">
        <f>_xlfn.XLOOKUP(E477,[1]SKU_Master!A:A,[1]SKU_Master!F:F,"NOT FOUND")</f>
        <v>72</v>
      </c>
      <c r="N477" s="2" t="str">
        <f>IF(ISNUMBER(_xlfn.XMATCH(E477,[1]SKU_Master!A:A)),"MATCH","NOT FOUND")</f>
        <v>MATCH</v>
      </c>
      <c r="O477" s="2">
        <f>Table2[[#This Row],[GROSS_REVENUE]]-Table2[[#This Row],[DISCOUNT]]</f>
        <v>11207.07</v>
      </c>
      <c r="P477" s="3">
        <f>IFERROR((Table2[[#This Row],[NET_REVENUE]]-(Table2[[#This Row],[UNITS_SOLD]]*Table2[[#This Row],[UNIT_COGS]]))/Table2[[#This Row],[NET_REVENUE]],0)</f>
        <v>0.42179356424114417</v>
      </c>
      <c r="Q477" s="4">
        <f>IFERROR(Table2[[#This Row],[GROSS_REVENUE]]/Table2[[#This Row],[AD_SPEND]],0)</f>
        <v>12.636280542389491</v>
      </c>
      <c r="R477" s="2">
        <f>IFERROR((Table2[[#This Row],[NET_REVENUE]]-(Table2[[#This Row],[UNITS_SOLD]]*Table2[[#This Row],[UNIT_COGS]])-Table2[[#This Row],[AD_SPEND]]),0)</f>
        <v>3665.8399999999997</v>
      </c>
      <c r="S477" s="3">
        <f>IFERROR(Table2[[#This Row],[RETURNS_UNITS]]/Table2[[#This Row],[UNITS_SOLD]],0)</f>
        <v>2.2222222222222223E-2</v>
      </c>
      <c r="T477" s="2" t="str">
        <f>TRIM(CLEAN(Table2[[#This Row],[CHANNEL]]))</f>
        <v>Flipkart</v>
      </c>
      <c r="U477" s="1">
        <f t="shared" si="7"/>
        <v>45778</v>
      </c>
    </row>
    <row r="478" spans="1:21" x14ac:dyDescent="0.3">
      <c r="A478" s="1">
        <v>45292</v>
      </c>
      <c r="B478" s="2" t="s">
        <v>21</v>
      </c>
      <c r="C478" s="2" t="s">
        <v>22</v>
      </c>
      <c r="D478" s="2" t="s">
        <v>42</v>
      </c>
      <c r="E478" s="2" t="str">
        <f>TRIM(Table2[[#This Row],[SKU_CODE]])</f>
        <v>BEC-BW-002</v>
      </c>
      <c r="F478" s="2">
        <v>96</v>
      </c>
      <c r="G478" s="2">
        <v>16800</v>
      </c>
      <c r="H478" s="2">
        <v>2972.35</v>
      </c>
      <c r="I478" s="2">
        <v>1061.25</v>
      </c>
      <c r="J478" s="2">
        <v>4</v>
      </c>
      <c r="K478" s="2" t="str">
        <f>_xlfn.XLOOKUP(E478,[1]SKU_Master!A:A,[1]SKU_Master!C:C,"NOT FOUND")</f>
        <v>Bake &amp; Wrap</v>
      </c>
      <c r="L478" s="2">
        <f>_xlfn.XLOOKUP(Table2[[#This Row],[SKU_CODE_CLEAN]],[1]SKU_Master!A:A,[1]SKU_Master!E:E,"Not Found")</f>
        <v>175</v>
      </c>
      <c r="M478" s="2">
        <f>_xlfn.XLOOKUP(E478,[1]SKU_Master!A:A,[1]SKU_Master!F:F,"NOT FOUND")</f>
        <v>92</v>
      </c>
      <c r="N478" s="2" t="str">
        <f>IF(ISNUMBER(_xlfn.XMATCH(E478,[1]SKU_Master!A:A)),"MATCH","NOT FOUND")</f>
        <v>MATCH</v>
      </c>
      <c r="O478" s="2">
        <f>Table2[[#This Row],[GROSS_REVENUE]]-Table2[[#This Row],[DISCOUNT]]</f>
        <v>13827.65</v>
      </c>
      <c r="P478" s="3">
        <f>IFERROR((Table2[[#This Row],[NET_REVENUE]]-(Table2[[#This Row],[UNITS_SOLD]]*Table2[[#This Row],[UNIT_COGS]]))/Table2[[#This Row],[NET_REVENUE]],0)</f>
        <v>0.36127975469439855</v>
      </c>
      <c r="Q478" s="4">
        <f>IFERROR(Table2[[#This Row],[GROSS_REVENUE]]/Table2[[#This Row],[AD_SPEND]],0)</f>
        <v>15.830388692579506</v>
      </c>
      <c r="R478" s="2">
        <f>IFERROR((Table2[[#This Row],[NET_REVENUE]]-(Table2[[#This Row],[UNITS_SOLD]]*Table2[[#This Row],[UNIT_COGS]])-Table2[[#This Row],[AD_SPEND]]),0)</f>
        <v>3934.3999999999996</v>
      </c>
      <c r="S478" s="3">
        <f>IFERROR(Table2[[#This Row],[RETURNS_UNITS]]/Table2[[#This Row],[UNITS_SOLD]],0)</f>
        <v>4.1666666666666664E-2</v>
      </c>
      <c r="T478" s="2" t="str">
        <f>TRIM(CLEAN(Table2[[#This Row],[CHANNEL]]))</f>
        <v>Flipkart</v>
      </c>
      <c r="U478" s="1">
        <f t="shared" si="7"/>
        <v>45292</v>
      </c>
    </row>
    <row r="479" spans="1:21" x14ac:dyDescent="0.3">
      <c r="A479" s="1">
        <v>45413</v>
      </c>
      <c r="B479" s="2" t="s">
        <v>24</v>
      </c>
      <c r="C479" s="2" t="s">
        <v>28</v>
      </c>
      <c r="D479" s="2" t="s">
        <v>32</v>
      </c>
      <c r="E479" s="2" t="str">
        <f>TRIM(Table2[[#This Row],[SKU_CODE]])</f>
        <v>BEC-BW-001</v>
      </c>
      <c r="F479" s="2">
        <v>68</v>
      </c>
      <c r="G479" s="2">
        <v>14960</v>
      </c>
      <c r="H479" s="2">
        <v>835.26</v>
      </c>
      <c r="I479" s="2">
        <v>1061.68</v>
      </c>
      <c r="J479" s="2">
        <v>9</v>
      </c>
      <c r="K479" s="2" t="str">
        <f>_xlfn.XLOOKUP(E479,[1]SKU_Master!A:A,[1]SKU_Master!C:C,"NOT FOUND")</f>
        <v>Bake &amp; Wrap</v>
      </c>
      <c r="L479" s="2">
        <f>_xlfn.XLOOKUP(Table2[[#This Row],[SKU_CODE_CLEAN]],[1]SKU_Master!A:A,[1]SKU_Master!E:E,"Not Found")</f>
        <v>220</v>
      </c>
      <c r="M479" s="2">
        <f>_xlfn.XLOOKUP(E479,[1]SKU_Master!A:A,[1]SKU_Master!F:F,"NOT FOUND")</f>
        <v>118</v>
      </c>
      <c r="N479" s="2" t="str">
        <f>IF(ISNUMBER(_xlfn.XMATCH(E479,[1]SKU_Master!A:A)),"MATCH","NOT FOUND")</f>
        <v>MATCH</v>
      </c>
      <c r="O479" s="2">
        <f>Table2[[#This Row],[GROSS_REVENUE]]-Table2[[#This Row],[DISCOUNT]]</f>
        <v>14124.74</v>
      </c>
      <c r="P479" s="3">
        <f>IFERROR((Table2[[#This Row],[NET_REVENUE]]-(Table2[[#This Row],[UNITS_SOLD]]*Table2[[#This Row],[UNIT_COGS]]))/Table2[[#This Row],[NET_REVENUE]],0)</f>
        <v>0.43191874682295034</v>
      </c>
      <c r="Q479" s="4">
        <f>IFERROR(Table2[[#This Row],[GROSS_REVENUE]]/Table2[[#This Row],[AD_SPEND]],0)</f>
        <v>14.090874839876422</v>
      </c>
      <c r="R479" s="2">
        <f>IFERROR((Table2[[#This Row],[NET_REVENUE]]-(Table2[[#This Row],[UNITS_SOLD]]*Table2[[#This Row],[UNIT_COGS]])-Table2[[#This Row],[AD_SPEND]]),0)</f>
        <v>5039.0599999999995</v>
      </c>
      <c r="S479" s="3">
        <f>IFERROR(Table2[[#This Row],[RETURNS_UNITS]]/Table2[[#This Row],[UNITS_SOLD]],0)</f>
        <v>0.13235294117647059</v>
      </c>
      <c r="T479" s="2" t="str">
        <f>TRIM(CLEAN(Table2[[#This Row],[CHANNEL]]))</f>
        <v>D2C</v>
      </c>
      <c r="U479" s="1">
        <f t="shared" si="7"/>
        <v>45413</v>
      </c>
    </row>
    <row r="480" spans="1:21" x14ac:dyDescent="0.3">
      <c r="A480" s="1">
        <v>45383</v>
      </c>
      <c r="B480" s="2" t="s">
        <v>21</v>
      </c>
      <c r="C480" s="2" t="s">
        <v>28</v>
      </c>
      <c r="D480" s="2" t="s">
        <v>32</v>
      </c>
      <c r="E480" s="2" t="str">
        <f>TRIM(Table2[[#This Row],[SKU_CODE]])</f>
        <v>BEC-BW-001</v>
      </c>
      <c r="F480" s="2">
        <v>97</v>
      </c>
      <c r="G480" s="2">
        <v>21340</v>
      </c>
      <c r="H480" s="2">
        <v>5816.59</v>
      </c>
      <c r="I480" s="2">
        <v>1061.72</v>
      </c>
      <c r="J480" s="2">
        <v>4</v>
      </c>
      <c r="K480" s="2" t="str">
        <f>_xlfn.XLOOKUP(E480,[1]SKU_Master!A:A,[1]SKU_Master!C:C,"NOT FOUND")</f>
        <v>Bake &amp; Wrap</v>
      </c>
      <c r="L480" s="2">
        <f>_xlfn.XLOOKUP(Table2[[#This Row],[SKU_CODE_CLEAN]],[1]SKU_Master!A:A,[1]SKU_Master!E:E,"Not Found")</f>
        <v>220</v>
      </c>
      <c r="M480" s="2">
        <f>_xlfn.XLOOKUP(E480,[1]SKU_Master!A:A,[1]SKU_Master!F:F,"NOT FOUND")</f>
        <v>118</v>
      </c>
      <c r="N480" s="2" t="str">
        <f>IF(ISNUMBER(_xlfn.XMATCH(E480,[1]SKU_Master!A:A)),"MATCH","NOT FOUND")</f>
        <v>MATCH</v>
      </c>
      <c r="O480" s="2">
        <f>Table2[[#This Row],[GROSS_REVENUE]]-Table2[[#This Row],[DISCOUNT]]</f>
        <v>15523.41</v>
      </c>
      <c r="P480" s="3">
        <f>IFERROR((Table2[[#This Row],[NET_REVENUE]]-(Table2[[#This Row],[UNITS_SOLD]]*Table2[[#This Row],[UNIT_COGS]]))/Table2[[#This Row],[NET_REVENUE]],0)</f>
        <v>0.26266200531970746</v>
      </c>
      <c r="Q480" s="4">
        <f>IFERROR(Table2[[#This Row],[GROSS_REVENUE]]/Table2[[#This Row],[AD_SPEND]],0)</f>
        <v>20.099461251554082</v>
      </c>
      <c r="R480" s="2">
        <f>IFERROR((Table2[[#This Row],[NET_REVENUE]]-(Table2[[#This Row],[UNITS_SOLD]]*Table2[[#This Row],[UNIT_COGS]])-Table2[[#This Row],[AD_SPEND]]),0)</f>
        <v>3015.6899999999996</v>
      </c>
      <c r="S480" s="3">
        <f>IFERROR(Table2[[#This Row],[RETURNS_UNITS]]/Table2[[#This Row],[UNITS_SOLD]],0)</f>
        <v>4.1237113402061855E-2</v>
      </c>
      <c r="T480" s="2" t="str">
        <f>TRIM(CLEAN(Table2[[#This Row],[CHANNEL]]))</f>
        <v>Flipkart</v>
      </c>
      <c r="U480" s="1">
        <f t="shared" si="7"/>
        <v>45383</v>
      </c>
    </row>
    <row r="481" spans="1:21" x14ac:dyDescent="0.3">
      <c r="A481" s="1">
        <v>45383</v>
      </c>
      <c r="B481" s="2" t="s">
        <v>37</v>
      </c>
      <c r="C481" s="2" t="s">
        <v>28</v>
      </c>
      <c r="D481" s="2" t="s">
        <v>23</v>
      </c>
      <c r="E481" s="2" t="str">
        <f>TRIM(Table2[[#This Row],[SKU_CODE]])</f>
        <v>BEC-OTH-001</v>
      </c>
      <c r="F481" s="2">
        <v>101</v>
      </c>
      <c r="G481" s="2">
        <v>15049</v>
      </c>
      <c r="H481" s="2">
        <v>3892.89</v>
      </c>
      <c r="I481" s="2">
        <v>1062.76</v>
      </c>
      <c r="J481" s="2">
        <v>4</v>
      </c>
      <c r="K481" s="2" t="str">
        <f>_xlfn.XLOOKUP(E481,[1]SKU_Master!A:A,[1]SKU_Master!C:C,"NOT FOUND")</f>
        <v>Others</v>
      </c>
      <c r="L481" s="2">
        <f>_xlfn.XLOOKUP(Table2[[#This Row],[SKU_CODE_CLEAN]],[1]SKU_Master!A:A,[1]SKU_Master!E:E,"Not Found")</f>
        <v>149</v>
      </c>
      <c r="M481" s="2">
        <f>_xlfn.XLOOKUP(E481,[1]SKU_Master!A:A,[1]SKU_Master!F:F,"NOT FOUND")</f>
        <v>72</v>
      </c>
      <c r="N481" s="2" t="str">
        <f>IF(ISNUMBER(_xlfn.XMATCH(E481,[1]SKU_Master!A:A)),"MATCH","NOT FOUND")</f>
        <v>MATCH</v>
      </c>
      <c r="O481" s="2">
        <f>Table2[[#This Row],[GROSS_REVENUE]]-Table2[[#This Row],[DISCOUNT]]</f>
        <v>11156.11</v>
      </c>
      <c r="P481" s="3">
        <f>IFERROR((Table2[[#This Row],[NET_REVENUE]]-(Table2[[#This Row],[UNITS_SOLD]]*Table2[[#This Row],[UNIT_COGS]]))/Table2[[#This Row],[NET_REVENUE]],0)</f>
        <v>0.348159887272535</v>
      </c>
      <c r="Q481" s="4">
        <f>IFERROR(Table2[[#This Row],[GROSS_REVENUE]]/Table2[[#This Row],[AD_SPEND]],0)</f>
        <v>14.160299597275021</v>
      </c>
      <c r="R481" s="2">
        <f>IFERROR((Table2[[#This Row],[NET_REVENUE]]-(Table2[[#This Row],[UNITS_SOLD]]*Table2[[#This Row],[UNIT_COGS]])-Table2[[#This Row],[AD_SPEND]]),0)</f>
        <v>2821.3500000000004</v>
      </c>
      <c r="S481" s="3">
        <f>IFERROR(Table2[[#This Row],[RETURNS_UNITS]]/Table2[[#This Row],[UNITS_SOLD]],0)</f>
        <v>3.9603960396039604E-2</v>
      </c>
      <c r="T481" s="2" t="str">
        <f>TRIM(CLEAN(Table2[[#This Row],[CHANNEL]]))</f>
        <v>Blinkit</v>
      </c>
      <c r="U481" s="1">
        <f t="shared" si="7"/>
        <v>45383</v>
      </c>
    </row>
    <row r="482" spans="1:21" x14ac:dyDescent="0.3">
      <c r="A482" s="1">
        <v>45627</v>
      </c>
      <c r="B482" s="2" t="s">
        <v>21</v>
      </c>
      <c r="C482" s="2" t="s">
        <v>22</v>
      </c>
      <c r="D482" s="2" t="s">
        <v>35</v>
      </c>
      <c r="E482" s="2" t="str">
        <f>TRIM(Table2[[#This Row],[SKU_CODE]])</f>
        <v>BEC-CMB-001</v>
      </c>
      <c r="F482" s="2">
        <v>22</v>
      </c>
      <c r="G482" s="2">
        <v>15378</v>
      </c>
      <c r="H482" s="2">
        <v>3732.49</v>
      </c>
      <c r="I482" s="2">
        <v>1063.96</v>
      </c>
      <c r="J482" s="2">
        <v>0</v>
      </c>
      <c r="K482" s="2" t="str">
        <f>_xlfn.XLOOKUP(E482,[1]SKU_Master!A:A,[1]SKU_Master!C:C,"NOT FOUND")</f>
        <v>Others</v>
      </c>
      <c r="L482" s="2">
        <f>_xlfn.XLOOKUP(Table2[[#This Row],[SKU_CODE_CLEAN]],[1]SKU_Master!A:A,[1]SKU_Master!E:E,"Not Found")</f>
        <v>699</v>
      </c>
      <c r="M482" s="2">
        <f>_xlfn.XLOOKUP(E482,[1]SKU_Master!A:A,[1]SKU_Master!F:F,"NOT FOUND")</f>
        <v>330</v>
      </c>
      <c r="N482" s="2" t="str">
        <f>IF(ISNUMBER(_xlfn.XMATCH(E482,[1]SKU_Master!A:A)),"MATCH","NOT FOUND")</f>
        <v>MATCH</v>
      </c>
      <c r="O482" s="2">
        <f>Table2[[#This Row],[GROSS_REVENUE]]-Table2[[#This Row],[DISCOUNT]]</f>
        <v>11645.51</v>
      </c>
      <c r="P482" s="3">
        <f>IFERROR((Table2[[#This Row],[NET_REVENUE]]-(Table2[[#This Row],[UNITS_SOLD]]*Table2[[#This Row],[UNIT_COGS]]))/Table2[[#This Row],[NET_REVENUE]],0)</f>
        <v>0.37658376490166595</v>
      </c>
      <c r="Q482" s="4">
        <f>IFERROR(Table2[[#This Row],[GROSS_REVENUE]]/Table2[[#This Row],[AD_SPEND]],0)</f>
        <v>14.45355088537163</v>
      </c>
      <c r="R482" s="2">
        <f>IFERROR((Table2[[#This Row],[NET_REVENUE]]-(Table2[[#This Row],[UNITS_SOLD]]*Table2[[#This Row],[UNIT_COGS]])-Table2[[#This Row],[AD_SPEND]]),0)</f>
        <v>3321.55</v>
      </c>
      <c r="S482" s="3">
        <f>IFERROR(Table2[[#This Row],[RETURNS_UNITS]]/Table2[[#This Row],[UNITS_SOLD]],0)</f>
        <v>0</v>
      </c>
      <c r="T482" s="2" t="str">
        <f>TRIM(CLEAN(Table2[[#This Row],[CHANNEL]]))</f>
        <v>Flipkart</v>
      </c>
      <c r="U482" s="1">
        <f t="shared" si="7"/>
        <v>45627</v>
      </c>
    </row>
    <row r="483" spans="1:21" x14ac:dyDescent="0.3">
      <c r="A483" s="1">
        <v>45323</v>
      </c>
      <c r="B483" s="2" t="s">
        <v>27</v>
      </c>
      <c r="C483" s="2" t="s">
        <v>25</v>
      </c>
      <c r="D483" s="2" t="s">
        <v>35</v>
      </c>
      <c r="E483" s="2" t="str">
        <f>TRIM(Table2[[#This Row],[SKU_CODE]])</f>
        <v>BEC-CMB-001</v>
      </c>
      <c r="F483" s="2">
        <v>38</v>
      </c>
      <c r="G483" s="2">
        <v>26562</v>
      </c>
      <c r="H483" s="2">
        <v>6291.53</v>
      </c>
      <c r="I483" s="2">
        <v>1064.79</v>
      </c>
      <c r="J483" s="2">
        <v>1</v>
      </c>
      <c r="K483" s="2" t="str">
        <f>_xlfn.XLOOKUP(E483,[1]SKU_Master!A:A,[1]SKU_Master!C:C,"NOT FOUND")</f>
        <v>Others</v>
      </c>
      <c r="L483" s="2">
        <f>_xlfn.XLOOKUP(Table2[[#This Row],[SKU_CODE_CLEAN]],[1]SKU_Master!A:A,[1]SKU_Master!E:E,"Not Found")</f>
        <v>699</v>
      </c>
      <c r="M483" s="2">
        <f>_xlfn.XLOOKUP(E483,[1]SKU_Master!A:A,[1]SKU_Master!F:F,"NOT FOUND")</f>
        <v>330</v>
      </c>
      <c r="N483" s="2" t="str">
        <f>IF(ISNUMBER(_xlfn.XMATCH(E483,[1]SKU_Master!A:A)),"MATCH","NOT FOUND")</f>
        <v>MATCH</v>
      </c>
      <c r="O483" s="2">
        <f>Table2[[#This Row],[GROSS_REVENUE]]-Table2[[#This Row],[DISCOUNT]]</f>
        <v>20270.47</v>
      </c>
      <c r="P483" s="3">
        <f>IFERROR((Table2[[#This Row],[NET_REVENUE]]-(Table2[[#This Row],[UNITS_SOLD]]*Table2[[#This Row],[UNIT_COGS]]))/Table2[[#This Row],[NET_REVENUE]],0)</f>
        <v>0.38136609560607132</v>
      </c>
      <c r="Q483" s="4">
        <f>IFERROR(Table2[[#This Row],[GROSS_REVENUE]]/Table2[[#This Row],[AD_SPEND]],0)</f>
        <v>24.945763953455611</v>
      </c>
      <c r="R483" s="2">
        <f>IFERROR((Table2[[#This Row],[NET_REVENUE]]-(Table2[[#This Row],[UNITS_SOLD]]*Table2[[#This Row],[UNIT_COGS]])-Table2[[#This Row],[AD_SPEND]]),0)</f>
        <v>6665.6800000000012</v>
      </c>
      <c r="S483" s="3">
        <f>IFERROR(Table2[[#This Row],[RETURNS_UNITS]]/Table2[[#This Row],[UNITS_SOLD]],0)</f>
        <v>2.6315789473684209E-2</v>
      </c>
      <c r="T483" s="2" t="str">
        <f>TRIM(CLEAN(Table2[[#This Row],[CHANNEL]]))</f>
        <v>Zepto</v>
      </c>
      <c r="U483" s="1">
        <f t="shared" si="7"/>
        <v>45323</v>
      </c>
    </row>
    <row r="484" spans="1:21" x14ac:dyDescent="0.3">
      <c r="A484" s="1">
        <v>45505</v>
      </c>
      <c r="B484" s="2" t="s">
        <v>37</v>
      </c>
      <c r="C484" s="2" t="s">
        <v>28</v>
      </c>
      <c r="D484" s="2" t="s">
        <v>35</v>
      </c>
      <c r="E484" s="2" t="str">
        <f>TRIM(Table2[[#This Row],[SKU_CODE]])</f>
        <v>BEC-CMB-001</v>
      </c>
      <c r="F484" s="2">
        <v>29</v>
      </c>
      <c r="G484" s="2">
        <v>20271</v>
      </c>
      <c r="H484" s="2">
        <v>5928.72</v>
      </c>
      <c r="I484" s="2">
        <v>1064.92</v>
      </c>
      <c r="J484" s="2">
        <v>1</v>
      </c>
      <c r="K484" s="2" t="str">
        <f>_xlfn.XLOOKUP(E484,[1]SKU_Master!A:A,[1]SKU_Master!C:C,"NOT FOUND")</f>
        <v>Others</v>
      </c>
      <c r="L484" s="2">
        <f>_xlfn.XLOOKUP(Table2[[#This Row],[SKU_CODE_CLEAN]],[1]SKU_Master!A:A,[1]SKU_Master!E:E,"Not Found")</f>
        <v>699</v>
      </c>
      <c r="M484" s="2">
        <f>_xlfn.XLOOKUP(E484,[1]SKU_Master!A:A,[1]SKU_Master!F:F,"NOT FOUND")</f>
        <v>330</v>
      </c>
      <c r="N484" s="2" t="str">
        <f>IF(ISNUMBER(_xlfn.XMATCH(E484,[1]SKU_Master!A:A)),"MATCH","NOT FOUND")</f>
        <v>MATCH</v>
      </c>
      <c r="O484" s="2">
        <f>Table2[[#This Row],[GROSS_REVENUE]]-Table2[[#This Row],[DISCOUNT]]</f>
        <v>14342.279999999999</v>
      </c>
      <c r="P484" s="3">
        <f>IFERROR((Table2[[#This Row],[NET_REVENUE]]-(Table2[[#This Row],[UNITS_SOLD]]*Table2[[#This Row],[UNIT_COGS]]))/Table2[[#This Row],[NET_REVENUE]],0)</f>
        <v>0.33274207448188148</v>
      </c>
      <c r="Q484" s="4">
        <f>IFERROR(Table2[[#This Row],[GROSS_REVENUE]]/Table2[[#This Row],[AD_SPEND]],0)</f>
        <v>19.035232693535665</v>
      </c>
      <c r="R484" s="2">
        <f>IFERROR((Table2[[#This Row],[NET_REVENUE]]-(Table2[[#This Row],[UNITS_SOLD]]*Table2[[#This Row],[UNIT_COGS]])-Table2[[#This Row],[AD_SPEND]]),0)</f>
        <v>3707.3599999999988</v>
      </c>
      <c r="S484" s="3">
        <f>IFERROR(Table2[[#This Row],[RETURNS_UNITS]]/Table2[[#This Row],[UNITS_SOLD]],0)</f>
        <v>3.4482758620689655E-2</v>
      </c>
      <c r="T484" s="2" t="str">
        <f>TRIM(CLEAN(Table2[[#This Row],[CHANNEL]]))</f>
        <v>Blinkit</v>
      </c>
      <c r="U484" s="1">
        <f t="shared" si="7"/>
        <v>45505</v>
      </c>
    </row>
    <row r="485" spans="1:21" x14ac:dyDescent="0.3">
      <c r="A485" s="1">
        <v>45383</v>
      </c>
      <c r="B485" s="2" t="s">
        <v>37</v>
      </c>
      <c r="C485" s="2" t="s">
        <v>28</v>
      </c>
      <c r="D485" s="2" t="s">
        <v>42</v>
      </c>
      <c r="E485" s="2" t="str">
        <f>TRIM(Table2[[#This Row],[SKU_CODE]])</f>
        <v>BEC-BW-002</v>
      </c>
      <c r="F485" s="2">
        <v>83</v>
      </c>
      <c r="G485" s="2">
        <v>14525</v>
      </c>
      <c r="H485" s="2">
        <v>2459.98</v>
      </c>
      <c r="I485" s="2">
        <v>1070.8</v>
      </c>
      <c r="J485" s="2">
        <v>2</v>
      </c>
      <c r="K485" s="2" t="str">
        <f>_xlfn.XLOOKUP(E485,[1]SKU_Master!A:A,[1]SKU_Master!C:C,"NOT FOUND")</f>
        <v>Bake &amp; Wrap</v>
      </c>
      <c r="L485" s="2">
        <f>_xlfn.XLOOKUP(Table2[[#This Row],[SKU_CODE_CLEAN]],[1]SKU_Master!A:A,[1]SKU_Master!E:E,"Not Found")</f>
        <v>175</v>
      </c>
      <c r="M485" s="2">
        <f>_xlfn.XLOOKUP(E485,[1]SKU_Master!A:A,[1]SKU_Master!F:F,"NOT FOUND")</f>
        <v>92</v>
      </c>
      <c r="N485" s="2" t="str">
        <f>IF(ISNUMBER(_xlfn.XMATCH(E485,[1]SKU_Master!A:A)),"MATCH","NOT FOUND")</f>
        <v>MATCH</v>
      </c>
      <c r="O485" s="2">
        <f>Table2[[#This Row],[GROSS_REVENUE]]-Table2[[#This Row],[DISCOUNT]]</f>
        <v>12065.02</v>
      </c>
      <c r="P485" s="3">
        <f>IFERROR((Table2[[#This Row],[NET_REVENUE]]-(Table2[[#This Row],[UNITS_SOLD]]*Table2[[#This Row],[UNIT_COGS]]))/Table2[[#This Row],[NET_REVENUE]],0)</f>
        <v>0.36709595176800375</v>
      </c>
      <c r="Q485" s="4">
        <f>IFERROR(Table2[[#This Row],[GROSS_REVENUE]]/Table2[[#This Row],[AD_SPEND]],0)</f>
        <v>13.564624579753456</v>
      </c>
      <c r="R485" s="2">
        <f>IFERROR((Table2[[#This Row],[NET_REVENUE]]-(Table2[[#This Row],[UNITS_SOLD]]*Table2[[#This Row],[UNIT_COGS]])-Table2[[#This Row],[AD_SPEND]]),0)</f>
        <v>3358.2200000000003</v>
      </c>
      <c r="S485" s="3">
        <f>IFERROR(Table2[[#This Row],[RETURNS_UNITS]]/Table2[[#This Row],[UNITS_SOLD]],0)</f>
        <v>2.4096385542168676E-2</v>
      </c>
      <c r="T485" s="2" t="str">
        <f>TRIM(CLEAN(Table2[[#This Row],[CHANNEL]]))</f>
        <v>Blinkit</v>
      </c>
      <c r="U485" s="1">
        <f t="shared" si="7"/>
        <v>45383</v>
      </c>
    </row>
    <row r="486" spans="1:21" x14ac:dyDescent="0.3">
      <c r="A486" s="1">
        <v>45292</v>
      </c>
      <c r="B486" s="2" t="s">
        <v>33</v>
      </c>
      <c r="C486" s="2" t="s">
        <v>25</v>
      </c>
      <c r="D486" s="2" t="s">
        <v>42</v>
      </c>
      <c r="E486" s="2" t="str">
        <f>TRIM(Table2[[#This Row],[SKU_CODE]])</f>
        <v>BEC-BW-002</v>
      </c>
      <c r="F486" s="2">
        <v>71</v>
      </c>
      <c r="G486" s="2">
        <v>12425</v>
      </c>
      <c r="H486" s="2">
        <v>3081.3</v>
      </c>
      <c r="I486" s="2">
        <v>1071.0899999999999</v>
      </c>
      <c r="J486" s="2">
        <v>2</v>
      </c>
      <c r="K486" s="2" t="str">
        <f>_xlfn.XLOOKUP(E486,[1]SKU_Master!A:A,[1]SKU_Master!C:C,"NOT FOUND")</f>
        <v>Bake &amp; Wrap</v>
      </c>
      <c r="L486" s="2">
        <f>_xlfn.XLOOKUP(Table2[[#This Row],[SKU_CODE_CLEAN]],[1]SKU_Master!A:A,[1]SKU_Master!E:E,"Not Found")</f>
        <v>175</v>
      </c>
      <c r="M486" s="2">
        <f>_xlfn.XLOOKUP(E486,[1]SKU_Master!A:A,[1]SKU_Master!F:F,"NOT FOUND")</f>
        <v>92</v>
      </c>
      <c r="N486" s="2" t="str">
        <f>IF(ISNUMBER(_xlfn.XMATCH(E486,[1]SKU_Master!A:A)),"MATCH","NOT FOUND")</f>
        <v>MATCH</v>
      </c>
      <c r="O486" s="2">
        <f>Table2[[#This Row],[GROSS_REVENUE]]-Table2[[#This Row],[DISCOUNT]]</f>
        <v>9343.7000000000007</v>
      </c>
      <c r="P486" s="3">
        <f>IFERROR((Table2[[#This Row],[NET_REVENUE]]-(Table2[[#This Row],[UNITS_SOLD]]*Table2[[#This Row],[UNIT_COGS]]))/Table2[[#This Row],[NET_REVENUE]],0)</f>
        <v>0.30091933602320287</v>
      </c>
      <c r="Q486" s="4">
        <f>IFERROR(Table2[[#This Row],[GROSS_REVENUE]]/Table2[[#This Row],[AD_SPEND]],0)</f>
        <v>11.600332371696124</v>
      </c>
      <c r="R486" s="2">
        <f>IFERROR((Table2[[#This Row],[NET_REVENUE]]-(Table2[[#This Row],[UNITS_SOLD]]*Table2[[#This Row],[UNIT_COGS]])-Table2[[#This Row],[AD_SPEND]]),0)</f>
        <v>1740.6100000000008</v>
      </c>
      <c r="S486" s="3">
        <f>IFERROR(Table2[[#This Row],[RETURNS_UNITS]]/Table2[[#This Row],[UNITS_SOLD]],0)</f>
        <v>2.8169014084507043E-2</v>
      </c>
      <c r="T486" s="2" t="str">
        <f>TRIM(CLEAN(Table2[[#This Row],[CHANNEL]]))</f>
        <v>Swiggy Instamart</v>
      </c>
      <c r="U486" s="1">
        <f t="shared" si="7"/>
        <v>45292</v>
      </c>
    </row>
    <row r="487" spans="1:21" x14ac:dyDescent="0.3">
      <c r="A487" s="1">
        <v>45505</v>
      </c>
      <c r="B487" s="2" t="s">
        <v>24</v>
      </c>
      <c r="C487" s="2" t="s">
        <v>25</v>
      </c>
      <c r="D487" s="2" t="s">
        <v>35</v>
      </c>
      <c r="E487" s="2" t="str">
        <f>TRIM(Table2[[#This Row],[SKU_CODE]])</f>
        <v>BEC-CMB-001</v>
      </c>
      <c r="F487" s="2">
        <v>21</v>
      </c>
      <c r="G487" s="2">
        <v>14679</v>
      </c>
      <c r="H487" s="2">
        <v>1191.58</v>
      </c>
      <c r="I487" s="2">
        <v>1071.55</v>
      </c>
      <c r="J487" s="2">
        <v>2</v>
      </c>
      <c r="K487" s="2" t="str">
        <f>_xlfn.XLOOKUP(E487,[1]SKU_Master!A:A,[1]SKU_Master!C:C,"NOT FOUND")</f>
        <v>Others</v>
      </c>
      <c r="L487" s="2">
        <f>_xlfn.XLOOKUP(Table2[[#This Row],[SKU_CODE_CLEAN]],[1]SKU_Master!A:A,[1]SKU_Master!E:E,"Not Found")</f>
        <v>699</v>
      </c>
      <c r="M487" s="2">
        <f>_xlfn.XLOOKUP(E487,[1]SKU_Master!A:A,[1]SKU_Master!F:F,"NOT FOUND")</f>
        <v>330</v>
      </c>
      <c r="N487" s="2" t="str">
        <f>IF(ISNUMBER(_xlfn.XMATCH(E487,[1]SKU_Master!A:A)),"MATCH","NOT FOUND")</f>
        <v>MATCH</v>
      </c>
      <c r="O487" s="2">
        <f>Table2[[#This Row],[GROSS_REVENUE]]-Table2[[#This Row],[DISCOUNT]]</f>
        <v>13487.42</v>
      </c>
      <c r="P487" s="3">
        <f>IFERROR((Table2[[#This Row],[NET_REVENUE]]-(Table2[[#This Row],[UNITS_SOLD]]*Table2[[#This Row],[UNIT_COGS]]))/Table2[[#This Row],[NET_REVENUE]],0)</f>
        <v>0.48618786988171198</v>
      </c>
      <c r="Q487" s="4">
        <f>IFERROR(Table2[[#This Row],[GROSS_REVENUE]]/Table2[[#This Row],[AD_SPEND]],0)</f>
        <v>13.698847463954086</v>
      </c>
      <c r="R487" s="2">
        <f>IFERROR((Table2[[#This Row],[NET_REVENUE]]-(Table2[[#This Row],[UNITS_SOLD]]*Table2[[#This Row],[UNIT_COGS]])-Table2[[#This Row],[AD_SPEND]]),0)</f>
        <v>5485.87</v>
      </c>
      <c r="S487" s="3">
        <f>IFERROR(Table2[[#This Row],[RETURNS_UNITS]]/Table2[[#This Row],[UNITS_SOLD]],0)</f>
        <v>9.5238095238095233E-2</v>
      </c>
      <c r="T487" s="2" t="str">
        <f>TRIM(CLEAN(Table2[[#This Row],[CHANNEL]]))</f>
        <v>D2C</v>
      </c>
      <c r="U487" s="1">
        <f t="shared" si="7"/>
        <v>45505</v>
      </c>
    </row>
    <row r="488" spans="1:21" x14ac:dyDescent="0.3">
      <c r="A488" s="1">
        <v>45352</v>
      </c>
      <c r="B488" s="2" t="s">
        <v>24</v>
      </c>
      <c r="C488" s="2" t="s">
        <v>28</v>
      </c>
      <c r="D488" s="2" t="s">
        <v>45</v>
      </c>
      <c r="E488" s="2" t="str">
        <f>TRIM(Table2[[#This Row],[SKU_CODE]])</f>
        <v>BEC-TIS-001</v>
      </c>
      <c r="F488" s="2">
        <v>179</v>
      </c>
      <c r="G488" s="2">
        <v>17005</v>
      </c>
      <c r="H488" s="2">
        <v>612.09</v>
      </c>
      <c r="I488" s="2">
        <v>1071.8399999999999</v>
      </c>
      <c r="J488" s="2">
        <v>19</v>
      </c>
      <c r="K488" s="2" t="str">
        <f>_xlfn.XLOOKUP(E488,[1]SKU_Master!A:A,[1]SKU_Master!C:C,"NOT FOUND")</f>
        <v>Tissues</v>
      </c>
      <c r="L488" s="2">
        <f>_xlfn.XLOOKUP(Table2[[#This Row],[SKU_CODE_CLEAN]],[1]SKU_Master!A:A,[1]SKU_Master!E:E,"Not Found")</f>
        <v>95</v>
      </c>
      <c r="M488" s="2">
        <f>_xlfn.XLOOKUP(E488,[1]SKU_Master!A:A,[1]SKU_Master!F:F,"NOT FOUND")</f>
        <v>42</v>
      </c>
      <c r="N488" s="2" t="str">
        <f>IF(ISNUMBER(_xlfn.XMATCH(E488,[1]SKU_Master!A:A)),"MATCH","NOT FOUND")</f>
        <v>MATCH</v>
      </c>
      <c r="O488" s="2">
        <f>Table2[[#This Row],[GROSS_REVENUE]]-Table2[[#This Row],[DISCOUNT]]</f>
        <v>16392.91</v>
      </c>
      <c r="P488" s="3">
        <f>IFERROR((Table2[[#This Row],[NET_REVENUE]]-(Table2[[#This Row],[UNITS_SOLD]]*Table2[[#This Row],[UNIT_COGS]]))/Table2[[#This Row],[NET_REVENUE]],0)</f>
        <v>0.54138709966686815</v>
      </c>
      <c r="Q488" s="4">
        <f>IFERROR(Table2[[#This Row],[GROSS_REVENUE]]/Table2[[#This Row],[AD_SPEND]],0)</f>
        <v>15.865241080758324</v>
      </c>
      <c r="R488" s="2">
        <f>IFERROR((Table2[[#This Row],[NET_REVENUE]]-(Table2[[#This Row],[UNITS_SOLD]]*Table2[[#This Row],[UNIT_COGS]])-Table2[[#This Row],[AD_SPEND]]),0)</f>
        <v>7803.07</v>
      </c>
      <c r="S488" s="3">
        <f>IFERROR(Table2[[#This Row],[RETURNS_UNITS]]/Table2[[#This Row],[UNITS_SOLD]],0)</f>
        <v>0.10614525139664804</v>
      </c>
      <c r="T488" s="2" t="str">
        <f>TRIM(CLEAN(Table2[[#This Row],[CHANNEL]]))</f>
        <v>D2C</v>
      </c>
      <c r="U488" s="1">
        <f t="shared" si="7"/>
        <v>45352</v>
      </c>
    </row>
    <row r="489" spans="1:21" x14ac:dyDescent="0.3">
      <c r="A489" s="1">
        <v>45292</v>
      </c>
      <c r="B489" s="2" t="s">
        <v>33</v>
      </c>
      <c r="C489" s="2" t="s">
        <v>22</v>
      </c>
      <c r="D489" s="2" t="s">
        <v>46</v>
      </c>
      <c r="E489" s="2" t="str">
        <f>TRIM(Table2[[#This Row],[SKU_CODE]])</f>
        <v>BEC-KT-001</v>
      </c>
      <c r="F489" s="2">
        <v>139</v>
      </c>
      <c r="G489" s="2">
        <v>22240</v>
      </c>
      <c r="H489" s="2">
        <v>3337.9</v>
      </c>
      <c r="I489" s="2">
        <v>1071.98</v>
      </c>
      <c r="J489" s="2">
        <v>4</v>
      </c>
      <c r="K489" s="2" t="str">
        <f>_xlfn.XLOOKUP(E489,[1]SKU_Master!A:A,[1]SKU_Master!C:C,"NOT FOUND")</f>
        <v>Kitchen Towel</v>
      </c>
      <c r="L489" s="2">
        <f>_xlfn.XLOOKUP(Table2[[#This Row],[SKU_CODE_CLEAN]],[1]SKU_Master!A:A,[1]SKU_Master!E:E,"Not Found")</f>
        <v>160</v>
      </c>
      <c r="M489" s="2">
        <f>_xlfn.XLOOKUP(E489,[1]SKU_Master!A:A,[1]SKU_Master!F:F,"NOT FOUND")</f>
        <v>78</v>
      </c>
      <c r="N489" s="2" t="str">
        <f>IF(ISNUMBER(_xlfn.XMATCH(E489,[1]SKU_Master!A:A)),"MATCH","NOT FOUND")</f>
        <v>MATCH</v>
      </c>
      <c r="O489" s="2">
        <f>Table2[[#This Row],[GROSS_REVENUE]]-Table2[[#This Row],[DISCOUNT]]</f>
        <v>18902.099999999999</v>
      </c>
      <c r="P489" s="3">
        <f>IFERROR((Table2[[#This Row],[NET_REVENUE]]-(Table2[[#This Row],[UNITS_SOLD]]*Table2[[#This Row],[UNIT_COGS]]))/Table2[[#This Row],[NET_REVENUE]],0)</f>
        <v>0.42641293824495685</v>
      </c>
      <c r="Q489" s="4">
        <f>IFERROR(Table2[[#This Row],[GROSS_REVENUE]]/Table2[[#This Row],[AD_SPEND]],0)</f>
        <v>20.746655721188827</v>
      </c>
      <c r="R489" s="2">
        <f>IFERROR((Table2[[#This Row],[NET_REVENUE]]-(Table2[[#This Row],[UNITS_SOLD]]*Table2[[#This Row],[UNIT_COGS]])-Table2[[#This Row],[AD_SPEND]]),0)</f>
        <v>6988.119999999999</v>
      </c>
      <c r="S489" s="3">
        <f>IFERROR(Table2[[#This Row],[RETURNS_UNITS]]/Table2[[#This Row],[UNITS_SOLD]],0)</f>
        <v>2.8776978417266189E-2</v>
      </c>
      <c r="T489" s="2" t="str">
        <f>TRIM(CLEAN(Table2[[#This Row],[CHANNEL]]))</f>
        <v>Swiggy Instamart</v>
      </c>
      <c r="U489" s="1">
        <f t="shared" si="7"/>
        <v>45292</v>
      </c>
    </row>
    <row r="490" spans="1:21" x14ac:dyDescent="0.3">
      <c r="A490" s="1">
        <v>45778</v>
      </c>
      <c r="B490" s="2" t="s">
        <v>21</v>
      </c>
      <c r="C490" s="2" t="s">
        <v>22</v>
      </c>
      <c r="D490" s="2" t="s">
        <v>51</v>
      </c>
      <c r="E490" s="2" t="str">
        <f>TRIM(Table2[[#This Row],[SKU_CODE]])</f>
        <v>BEC-BW-001</v>
      </c>
      <c r="F490" s="2">
        <v>76</v>
      </c>
      <c r="G490" s="2">
        <v>16720</v>
      </c>
      <c r="H490" s="2">
        <v>4618.18</v>
      </c>
      <c r="I490" s="2">
        <v>1074.6400000000001</v>
      </c>
      <c r="J490" s="2">
        <v>1</v>
      </c>
      <c r="K490" s="2" t="str">
        <f>_xlfn.XLOOKUP(E490,[1]SKU_Master!A:A,[1]SKU_Master!C:C,"NOT FOUND")</f>
        <v>Bake &amp; Wrap</v>
      </c>
      <c r="L490" s="2">
        <f>_xlfn.XLOOKUP(Table2[[#This Row],[SKU_CODE_CLEAN]],[1]SKU_Master!A:A,[1]SKU_Master!E:E,"Not Found")</f>
        <v>220</v>
      </c>
      <c r="M490" s="2">
        <f>_xlfn.XLOOKUP(E490,[1]SKU_Master!A:A,[1]SKU_Master!F:F,"NOT FOUND")</f>
        <v>118</v>
      </c>
      <c r="N490" s="2" t="str">
        <f>IF(ISNUMBER(_xlfn.XMATCH(E490,[1]SKU_Master!A:A)),"MATCH","NOT FOUND")</f>
        <v>MATCH</v>
      </c>
      <c r="O490" s="2">
        <f>Table2[[#This Row],[GROSS_REVENUE]]-Table2[[#This Row],[DISCOUNT]]</f>
        <v>12101.82</v>
      </c>
      <c r="P490" s="3">
        <f>IFERROR((Table2[[#This Row],[NET_REVENUE]]-(Table2[[#This Row],[UNITS_SOLD]]*Table2[[#This Row],[UNIT_COGS]]))/Table2[[#This Row],[NET_REVENUE]],0)</f>
        <v>0.25895443825804709</v>
      </c>
      <c r="Q490" s="4">
        <f>IFERROR(Table2[[#This Row],[GROSS_REVENUE]]/Table2[[#This Row],[AD_SPEND]],0)</f>
        <v>15.558698727015557</v>
      </c>
      <c r="R490" s="2">
        <f>IFERROR((Table2[[#This Row],[NET_REVENUE]]-(Table2[[#This Row],[UNITS_SOLD]]*Table2[[#This Row],[UNIT_COGS]])-Table2[[#This Row],[AD_SPEND]]),0)</f>
        <v>2059.1799999999994</v>
      </c>
      <c r="S490" s="3">
        <f>IFERROR(Table2[[#This Row],[RETURNS_UNITS]]/Table2[[#This Row],[UNITS_SOLD]],0)</f>
        <v>1.3157894736842105E-2</v>
      </c>
      <c r="T490" s="2" t="str">
        <f>TRIM(CLEAN(Table2[[#This Row],[CHANNEL]]))</f>
        <v>Flipkart</v>
      </c>
      <c r="U490" s="1">
        <f t="shared" si="7"/>
        <v>45778</v>
      </c>
    </row>
    <row r="491" spans="1:21" x14ac:dyDescent="0.3">
      <c r="A491" s="1">
        <v>45778</v>
      </c>
      <c r="B491" s="2" t="s">
        <v>24</v>
      </c>
      <c r="C491" s="2" t="s">
        <v>22</v>
      </c>
      <c r="D491" s="2" t="s">
        <v>23</v>
      </c>
      <c r="E491" s="2" t="str">
        <f>TRIM(Table2[[#This Row],[SKU_CODE]])</f>
        <v>BEC-OTH-001</v>
      </c>
      <c r="F491" s="2">
        <v>58</v>
      </c>
      <c r="G491" s="2">
        <v>8642</v>
      </c>
      <c r="H491" s="2">
        <v>1120.45</v>
      </c>
      <c r="I491" s="2">
        <v>1075.3900000000001</v>
      </c>
      <c r="J491" s="2">
        <v>8</v>
      </c>
      <c r="K491" s="2" t="str">
        <f>_xlfn.XLOOKUP(E491,[1]SKU_Master!A:A,[1]SKU_Master!C:C,"NOT FOUND")</f>
        <v>Others</v>
      </c>
      <c r="L491" s="2">
        <f>_xlfn.XLOOKUP(Table2[[#This Row],[SKU_CODE_CLEAN]],[1]SKU_Master!A:A,[1]SKU_Master!E:E,"Not Found")</f>
        <v>149</v>
      </c>
      <c r="M491" s="2">
        <f>_xlfn.XLOOKUP(E491,[1]SKU_Master!A:A,[1]SKU_Master!F:F,"NOT FOUND")</f>
        <v>72</v>
      </c>
      <c r="N491" s="2" t="str">
        <f>IF(ISNUMBER(_xlfn.XMATCH(E491,[1]SKU_Master!A:A)),"MATCH","NOT FOUND")</f>
        <v>MATCH</v>
      </c>
      <c r="O491" s="2">
        <f>Table2[[#This Row],[GROSS_REVENUE]]-Table2[[#This Row],[DISCOUNT]]</f>
        <v>7521.55</v>
      </c>
      <c r="P491" s="3">
        <f>IFERROR((Table2[[#This Row],[NET_REVENUE]]-(Table2[[#This Row],[UNITS_SOLD]]*Table2[[#This Row],[UNIT_COGS]]))/Table2[[#This Row],[NET_REVENUE]],0)</f>
        <v>0.44479528820522368</v>
      </c>
      <c r="Q491" s="4">
        <f>IFERROR(Table2[[#This Row],[GROSS_REVENUE]]/Table2[[#This Row],[AD_SPEND]],0)</f>
        <v>8.0361543254075265</v>
      </c>
      <c r="R491" s="2">
        <f>IFERROR((Table2[[#This Row],[NET_REVENUE]]-(Table2[[#This Row],[UNITS_SOLD]]*Table2[[#This Row],[UNIT_COGS]])-Table2[[#This Row],[AD_SPEND]]),0)</f>
        <v>2270.16</v>
      </c>
      <c r="S491" s="3">
        <f>IFERROR(Table2[[#This Row],[RETURNS_UNITS]]/Table2[[#This Row],[UNITS_SOLD]],0)</f>
        <v>0.13793103448275862</v>
      </c>
      <c r="T491" s="2" t="str">
        <f>TRIM(CLEAN(Table2[[#This Row],[CHANNEL]]))</f>
        <v>D2C</v>
      </c>
      <c r="U491" s="1">
        <f t="shared" si="7"/>
        <v>45778</v>
      </c>
    </row>
    <row r="492" spans="1:21" x14ac:dyDescent="0.3">
      <c r="A492" s="1">
        <v>45536</v>
      </c>
      <c r="B492" s="2" t="s">
        <v>39</v>
      </c>
      <c r="C492" s="2" t="s">
        <v>25</v>
      </c>
      <c r="D492" s="2" t="s">
        <v>23</v>
      </c>
      <c r="E492" s="2" t="str">
        <f>TRIM(Table2[[#This Row],[SKU_CODE]])</f>
        <v>BEC-OTH-001</v>
      </c>
      <c r="F492" s="2">
        <v>112</v>
      </c>
      <c r="G492" s="2">
        <v>16688</v>
      </c>
      <c r="H492" s="2">
        <v>4755.78</v>
      </c>
      <c r="I492" s="2">
        <v>1080.1400000000001</v>
      </c>
      <c r="J492" s="2">
        <v>4</v>
      </c>
      <c r="K492" s="2" t="str">
        <f>_xlfn.XLOOKUP(E492,[1]SKU_Master!A:A,[1]SKU_Master!C:C,"NOT FOUND")</f>
        <v>Others</v>
      </c>
      <c r="L492" s="2">
        <f>_xlfn.XLOOKUP(Table2[[#This Row],[SKU_CODE_CLEAN]],[1]SKU_Master!A:A,[1]SKU_Master!E:E,"Not Found")</f>
        <v>149</v>
      </c>
      <c r="M492" s="2">
        <f>_xlfn.XLOOKUP(E492,[1]SKU_Master!A:A,[1]SKU_Master!F:F,"NOT FOUND")</f>
        <v>72</v>
      </c>
      <c r="N492" s="2" t="str">
        <f>IF(ISNUMBER(_xlfn.XMATCH(E492,[1]SKU_Master!A:A)),"MATCH","NOT FOUND")</f>
        <v>MATCH</v>
      </c>
      <c r="O492" s="2">
        <f>Table2[[#This Row],[GROSS_REVENUE]]-Table2[[#This Row],[DISCOUNT]]</f>
        <v>11932.220000000001</v>
      </c>
      <c r="P492" s="3">
        <f>IFERROR((Table2[[#This Row],[NET_REVENUE]]-(Table2[[#This Row],[UNITS_SOLD]]*Table2[[#This Row],[UNIT_COGS]]))/Table2[[#This Row],[NET_REVENUE]],0)</f>
        <v>0.32418275895013676</v>
      </c>
      <c r="Q492" s="4">
        <f>IFERROR(Table2[[#This Row],[GROSS_REVENUE]]/Table2[[#This Row],[AD_SPEND]],0)</f>
        <v>15.44984909363601</v>
      </c>
      <c r="R492" s="2">
        <f>IFERROR((Table2[[#This Row],[NET_REVENUE]]-(Table2[[#This Row],[UNITS_SOLD]]*Table2[[#This Row],[UNIT_COGS]])-Table2[[#This Row],[AD_SPEND]]),0)</f>
        <v>2788.0800000000008</v>
      </c>
      <c r="S492" s="3">
        <f>IFERROR(Table2[[#This Row],[RETURNS_UNITS]]/Table2[[#This Row],[UNITS_SOLD]],0)</f>
        <v>3.5714285714285712E-2</v>
      </c>
      <c r="T492" s="2" t="str">
        <f>TRIM(CLEAN(Table2[[#This Row],[CHANNEL]]))</f>
        <v>Amazon</v>
      </c>
      <c r="U492" s="1">
        <f t="shared" si="7"/>
        <v>45536</v>
      </c>
    </row>
    <row r="493" spans="1:21" x14ac:dyDescent="0.3">
      <c r="A493" s="1">
        <v>45536</v>
      </c>
      <c r="B493" s="2" t="s">
        <v>21</v>
      </c>
      <c r="C493" s="2" t="s">
        <v>22</v>
      </c>
      <c r="D493" s="2" t="s">
        <v>45</v>
      </c>
      <c r="E493" s="2" t="str">
        <f>TRIM(Table2[[#This Row],[SKU_CODE]])</f>
        <v>BEC-TIS-001</v>
      </c>
      <c r="F493" s="2">
        <v>117</v>
      </c>
      <c r="G493" s="2">
        <v>11115</v>
      </c>
      <c r="H493" s="2">
        <v>1069.22</v>
      </c>
      <c r="I493" s="2">
        <v>1081.23</v>
      </c>
      <c r="J493" s="2">
        <v>5</v>
      </c>
      <c r="K493" s="2" t="str">
        <f>_xlfn.XLOOKUP(E493,[1]SKU_Master!A:A,[1]SKU_Master!C:C,"NOT FOUND")</f>
        <v>Tissues</v>
      </c>
      <c r="L493" s="2">
        <f>_xlfn.XLOOKUP(Table2[[#This Row],[SKU_CODE_CLEAN]],[1]SKU_Master!A:A,[1]SKU_Master!E:E,"Not Found")</f>
        <v>95</v>
      </c>
      <c r="M493" s="2">
        <f>_xlfn.XLOOKUP(E493,[1]SKU_Master!A:A,[1]SKU_Master!F:F,"NOT FOUND")</f>
        <v>42</v>
      </c>
      <c r="N493" s="2" t="str">
        <f>IF(ISNUMBER(_xlfn.XMATCH(E493,[1]SKU_Master!A:A)),"MATCH","NOT FOUND")</f>
        <v>MATCH</v>
      </c>
      <c r="O493" s="2">
        <f>Table2[[#This Row],[GROSS_REVENUE]]-Table2[[#This Row],[DISCOUNT]]</f>
        <v>10045.780000000001</v>
      </c>
      <c r="P493" s="3">
        <f>IFERROR((Table2[[#This Row],[NET_REVENUE]]-(Table2[[#This Row],[UNITS_SOLD]]*Table2[[#This Row],[UNIT_COGS]]))/Table2[[#This Row],[NET_REVENUE]],0)</f>
        <v>0.5108393773305806</v>
      </c>
      <c r="Q493" s="4">
        <f>IFERROR(Table2[[#This Row],[GROSS_REVENUE]]/Table2[[#This Row],[AD_SPEND]],0)</f>
        <v>10.279958935656612</v>
      </c>
      <c r="R493" s="2">
        <f>IFERROR((Table2[[#This Row],[NET_REVENUE]]-(Table2[[#This Row],[UNITS_SOLD]]*Table2[[#This Row],[UNIT_COGS]])-Table2[[#This Row],[AD_SPEND]]),0)</f>
        <v>4050.5500000000006</v>
      </c>
      <c r="S493" s="3">
        <f>IFERROR(Table2[[#This Row],[RETURNS_UNITS]]/Table2[[#This Row],[UNITS_SOLD]],0)</f>
        <v>4.2735042735042736E-2</v>
      </c>
      <c r="T493" s="2" t="str">
        <f>TRIM(CLEAN(Table2[[#This Row],[CHANNEL]]))</f>
        <v>Flipkart</v>
      </c>
      <c r="U493" s="1">
        <f t="shared" si="7"/>
        <v>45536</v>
      </c>
    </row>
    <row r="494" spans="1:21" x14ac:dyDescent="0.3">
      <c r="A494" s="1">
        <v>45809</v>
      </c>
      <c r="B494" s="2" t="s">
        <v>33</v>
      </c>
      <c r="C494" s="2" t="s">
        <v>22</v>
      </c>
      <c r="D494" s="2" t="s">
        <v>32</v>
      </c>
      <c r="E494" s="2" t="str">
        <f>TRIM(Table2[[#This Row],[SKU_CODE]])</f>
        <v>BEC-BW-001</v>
      </c>
      <c r="F494" s="2">
        <v>59</v>
      </c>
      <c r="G494" s="2">
        <v>12980</v>
      </c>
      <c r="H494" s="2">
        <v>3046.43</v>
      </c>
      <c r="I494" s="2">
        <v>1081.53</v>
      </c>
      <c r="J494" s="2">
        <v>3</v>
      </c>
      <c r="K494" s="2" t="str">
        <f>_xlfn.XLOOKUP(E494,[1]SKU_Master!A:A,[1]SKU_Master!C:C,"NOT FOUND")</f>
        <v>Bake &amp; Wrap</v>
      </c>
      <c r="L494" s="2">
        <f>_xlfn.XLOOKUP(Table2[[#This Row],[SKU_CODE_CLEAN]],[1]SKU_Master!A:A,[1]SKU_Master!E:E,"Not Found")</f>
        <v>220</v>
      </c>
      <c r="M494" s="2">
        <f>_xlfn.XLOOKUP(E494,[1]SKU_Master!A:A,[1]SKU_Master!F:F,"NOT FOUND")</f>
        <v>118</v>
      </c>
      <c r="N494" s="2" t="str">
        <f>IF(ISNUMBER(_xlfn.XMATCH(E494,[1]SKU_Master!A:A)),"MATCH","NOT FOUND")</f>
        <v>MATCH</v>
      </c>
      <c r="O494" s="2">
        <f>Table2[[#This Row],[GROSS_REVENUE]]-Table2[[#This Row],[DISCOUNT]]</f>
        <v>9933.57</v>
      </c>
      <c r="P494" s="3">
        <f>IFERROR((Table2[[#This Row],[NET_REVENUE]]-(Table2[[#This Row],[UNITS_SOLD]]*Table2[[#This Row],[UNIT_COGS]]))/Table2[[#This Row],[NET_REVENUE]],0)</f>
        <v>0.29914421502038036</v>
      </c>
      <c r="Q494" s="4">
        <f>IFERROR(Table2[[#This Row],[GROSS_REVENUE]]/Table2[[#This Row],[AD_SPEND]],0)</f>
        <v>12.001516370327222</v>
      </c>
      <c r="R494" s="2">
        <f>IFERROR((Table2[[#This Row],[NET_REVENUE]]-(Table2[[#This Row],[UNITS_SOLD]]*Table2[[#This Row],[UNIT_COGS]])-Table2[[#This Row],[AD_SPEND]]),0)</f>
        <v>1890.0399999999997</v>
      </c>
      <c r="S494" s="3">
        <f>IFERROR(Table2[[#This Row],[RETURNS_UNITS]]/Table2[[#This Row],[UNITS_SOLD]],0)</f>
        <v>5.0847457627118647E-2</v>
      </c>
      <c r="T494" s="2" t="str">
        <f>TRIM(CLEAN(Table2[[#This Row],[CHANNEL]]))</f>
        <v>Swiggy Instamart</v>
      </c>
      <c r="U494" s="1">
        <f t="shared" si="7"/>
        <v>45809</v>
      </c>
    </row>
    <row r="495" spans="1:21" x14ac:dyDescent="0.3">
      <c r="A495" s="1">
        <v>45658</v>
      </c>
      <c r="B495" s="2" t="s">
        <v>37</v>
      </c>
      <c r="C495" s="2" t="s">
        <v>25</v>
      </c>
      <c r="D495" s="2" t="s">
        <v>23</v>
      </c>
      <c r="E495" s="2" t="str">
        <f>TRIM(Table2[[#This Row],[SKU_CODE]])</f>
        <v>BEC-OTH-001</v>
      </c>
      <c r="F495" s="2">
        <v>150</v>
      </c>
      <c r="G495" s="2">
        <v>22350</v>
      </c>
      <c r="H495" s="2">
        <v>2895.64</v>
      </c>
      <c r="I495" s="2">
        <v>1083.05</v>
      </c>
      <c r="J495" s="2">
        <v>7</v>
      </c>
      <c r="K495" s="2" t="str">
        <f>_xlfn.XLOOKUP(E495,[1]SKU_Master!A:A,[1]SKU_Master!C:C,"NOT FOUND")</f>
        <v>Others</v>
      </c>
      <c r="L495" s="2">
        <f>_xlfn.XLOOKUP(Table2[[#This Row],[SKU_CODE_CLEAN]],[1]SKU_Master!A:A,[1]SKU_Master!E:E,"Not Found")</f>
        <v>149</v>
      </c>
      <c r="M495" s="2">
        <f>_xlfn.XLOOKUP(E495,[1]SKU_Master!A:A,[1]SKU_Master!F:F,"NOT FOUND")</f>
        <v>72</v>
      </c>
      <c r="N495" s="2" t="str">
        <f>IF(ISNUMBER(_xlfn.XMATCH(E495,[1]SKU_Master!A:A)),"MATCH","NOT FOUND")</f>
        <v>MATCH</v>
      </c>
      <c r="O495" s="2">
        <f>Table2[[#This Row],[GROSS_REVENUE]]-Table2[[#This Row],[DISCOUNT]]</f>
        <v>19454.36</v>
      </c>
      <c r="P495" s="3">
        <f>IFERROR((Table2[[#This Row],[NET_REVENUE]]-(Table2[[#This Row],[UNITS_SOLD]]*Table2[[#This Row],[UNIT_COGS]]))/Table2[[#This Row],[NET_REVENUE]],0)</f>
        <v>0.44485452104309781</v>
      </c>
      <c r="Q495" s="4">
        <f>IFERROR(Table2[[#This Row],[GROSS_REVENUE]]/Table2[[#This Row],[AD_SPEND]],0)</f>
        <v>20.636166381976825</v>
      </c>
      <c r="R495" s="2">
        <f>IFERROR((Table2[[#This Row],[NET_REVENUE]]-(Table2[[#This Row],[UNITS_SOLD]]*Table2[[#This Row],[UNIT_COGS]])-Table2[[#This Row],[AD_SPEND]]),0)</f>
        <v>7571.31</v>
      </c>
      <c r="S495" s="3">
        <f>IFERROR(Table2[[#This Row],[RETURNS_UNITS]]/Table2[[#This Row],[UNITS_SOLD]],0)</f>
        <v>4.6666666666666669E-2</v>
      </c>
      <c r="T495" s="2" t="str">
        <f>TRIM(CLEAN(Table2[[#This Row],[CHANNEL]]))</f>
        <v>Blinkit</v>
      </c>
      <c r="U495" s="1">
        <f t="shared" si="7"/>
        <v>45658</v>
      </c>
    </row>
    <row r="496" spans="1:21" x14ac:dyDescent="0.3">
      <c r="A496" s="1">
        <v>45323</v>
      </c>
      <c r="B496" s="2" t="s">
        <v>33</v>
      </c>
      <c r="C496" s="2" t="s">
        <v>28</v>
      </c>
      <c r="D496" s="2" t="s">
        <v>32</v>
      </c>
      <c r="E496" s="2" t="str">
        <f>TRIM(Table2[[#This Row],[SKU_CODE]])</f>
        <v>BEC-BW-001</v>
      </c>
      <c r="F496" s="2">
        <v>69</v>
      </c>
      <c r="G496" s="2">
        <v>15180</v>
      </c>
      <c r="H496" s="2">
        <v>803.2</v>
      </c>
      <c r="I496" s="2">
        <v>1086.33</v>
      </c>
      <c r="J496" s="2">
        <v>2</v>
      </c>
      <c r="K496" s="2" t="str">
        <f>_xlfn.XLOOKUP(E496,[1]SKU_Master!A:A,[1]SKU_Master!C:C,"NOT FOUND")</f>
        <v>Bake &amp; Wrap</v>
      </c>
      <c r="L496" s="2">
        <f>_xlfn.XLOOKUP(Table2[[#This Row],[SKU_CODE_CLEAN]],[1]SKU_Master!A:A,[1]SKU_Master!E:E,"Not Found")</f>
        <v>220</v>
      </c>
      <c r="M496" s="2">
        <f>_xlfn.XLOOKUP(E496,[1]SKU_Master!A:A,[1]SKU_Master!F:F,"NOT FOUND")</f>
        <v>118</v>
      </c>
      <c r="N496" s="2" t="str">
        <f>IF(ISNUMBER(_xlfn.XMATCH(E496,[1]SKU_Master!A:A)),"MATCH","NOT FOUND")</f>
        <v>MATCH</v>
      </c>
      <c r="O496" s="2">
        <f>Table2[[#This Row],[GROSS_REVENUE]]-Table2[[#This Row],[DISCOUNT]]</f>
        <v>14376.8</v>
      </c>
      <c r="P496" s="3">
        <f>IFERROR((Table2[[#This Row],[NET_REVENUE]]-(Table2[[#This Row],[UNITS_SOLD]]*Table2[[#This Row],[UNIT_COGS]]))/Table2[[#This Row],[NET_REVENUE]],0)</f>
        <v>0.43367091425073728</v>
      </c>
      <c r="Q496" s="4">
        <f>IFERROR(Table2[[#This Row],[GROSS_REVENUE]]/Table2[[#This Row],[AD_SPEND]],0)</f>
        <v>13.973654414404464</v>
      </c>
      <c r="R496" s="2">
        <f>IFERROR((Table2[[#This Row],[NET_REVENUE]]-(Table2[[#This Row],[UNITS_SOLD]]*Table2[[#This Row],[UNIT_COGS]])-Table2[[#This Row],[AD_SPEND]]),0)</f>
        <v>5148.4699999999993</v>
      </c>
      <c r="S496" s="3">
        <f>IFERROR(Table2[[#This Row],[RETURNS_UNITS]]/Table2[[#This Row],[UNITS_SOLD]],0)</f>
        <v>2.8985507246376812E-2</v>
      </c>
      <c r="T496" s="2" t="str">
        <f>TRIM(CLEAN(Table2[[#This Row],[CHANNEL]]))</f>
        <v>Swiggy Instamart</v>
      </c>
      <c r="U496" s="1">
        <f t="shared" si="7"/>
        <v>45323</v>
      </c>
    </row>
    <row r="497" spans="1:21" x14ac:dyDescent="0.3">
      <c r="A497" s="1">
        <v>45566</v>
      </c>
      <c r="B497" s="2" t="s">
        <v>21</v>
      </c>
      <c r="C497" s="2" t="s">
        <v>28</v>
      </c>
      <c r="D497" s="2" t="s">
        <v>45</v>
      </c>
      <c r="E497" s="2" t="str">
        <f>TRIM(Table2[[#This Row],[SKU_CODE]])</f>
        <v>BEC-TIS-001</v>
      </c>
      <c r="F497" s="2">
        <v>156</v>
      </c>
      <c r="G497" s="2">
        <v>14820</v>
      </c>
      <c r="H497" s="2">
        <v>2530.66</v>
      </c>
      <c r="I497" s="2">
        <v>1086.71</v>
      </c>
      <c r="J497" s="2">
        <v>3</v>
      </c>
      <c r="K497" s="2" t="str">
        <f>_xlfn.XLOOKUP(E497,[1]SKU_Master!A:A,[1]SKU_Master!C:C,"NOT FOUND")</f>
        <v>Tissues</v>
      </c>
      <c r="L497" s="2">
        <f>_xlfn.XLOOKUP(Table2[[#This Row],[SKU_CODE_CLEAN]],[1]SKU_Master!A:A,[1]SKU_Master!E:E,"Not Found")</f>
        <v>95</v>
      </c>
      <c r="M497" s="2">
        <f>_xlfn.XLOOKUP(E497,[1]SKU_Master!A:A,[1]SKU_Master!F:F,"NOT FOUND")</f>
        <v>42</v>
      </c>
      <c r="N497" s="2" t="str">
        <f>IF(ISNUMBER(_xlfn.XMATCH(E497,[1]SKU_Master!A:A)),"MATCH","NOT FOUND")</f>
        <v>MATCH</v>
      </c>
      <c r="O497" s="2">
        <f>Table2[[#This Row],[GROSS_REVENUE]]-Table2[[#This Row],[DISCOUNT]]</f>
        <v>12289.34</v>
      </c>
      <c r="P497" s="3">
        <f>IFERROR((Table2[[#This Row],[NET_REVENUE]]-(Table2[[#This Row],[UNITS_SOLD]]*Table2[[#This Row],[UNIT_COGS]]))/Table2[[#This Row],[NET_REVENUE]],0)</f>
        <v>0.46685501418302366</v>
      </c>
      <c r="Q497" s="4">
        <f>IFERROR(Table2[[#This Row],[GROSS_REVENUE]]/Table2[[#This Row],[AD_SPEND]],0)</f>
        <v>13.637492983408636</v>
      </c>
      <c r="R497" s="2">
        <f>IFERROR((Table2[[#This Row],[NET_REVENUE]]-(Table2[[#This Row],[UNITS_SOLD]]*Table2[[#This Row],[UNIT_COGS]])-Table2[[#This Row],[AD_SPEND]]),0)</f>
        <v>4650.63</v>
      </c>
      <c r="S497" s="3">
        <f>IFERROR(Table2[[#This Row],[RETURNS_UNITS]]/Table2[[#This Row],[UNITS_SOLD]],0)</f>
        <v>1.9230769230769232E-2</v>
      </c>
      <c r="T497" s="2" t="str">
        <f>TRIM(CLEAN(Table2[[#This Row],[CHANNEL]]))</f>
        <v>Flipkart</v>
      </c>
      <c r="U497" s="1">
        <f t="shared" si="7"/>
        <v>45566</v>
      </c>
    </row>
    <row r="498" spans="1:21" x14ac:dyDescent="0.3">
      <c r="A498" s="1">
        <v>45352</v>
      </c>
      <c r="B498" s="2" t="s">
        <v>24</v>
      </c>
      <c r="C498" s="2" t="s">
        <v>25</v>
      </c>
      <c r="D498" s="2" t="s">
        <v>45</v>
      </c>
      <c r="E498" s="2" t="str">
        <f>TRIM(Table2[[#This Row],[SKU_CODE]])</f>
        <v>BEC-TIS-001</v>
      </c>
      <c r="F498" s="2">
        <v>172</v>
      </c>
      <c r="G498" s="2">
        <v>16340</v>
      </c>
      <c r="H498" s="2">
        <v>820.5</v>
      </c>
      <c r="I498" s="2">
        <v>1086.74</v>
      </c>
      <c r="J498" s="2">
        <v>22</v>
      </c>
      <c r="K498" s="2" t="str">
        <f>_xlfn.XLOOKUP(E498,[1]SKU_Master!A:A,[1]SKU_Master!C:C,"NOT FOUND")</f>
        <v>Tissues</v>
      </c>
      <c r="L498" s="2">
        <f>_xlfn.XLOOKUP(Table2[[#This Row],[SKU_CODE_CLEAN]],[1]SKU_Master!A:A,[1]SKU_Master!E:E,"Not Found")</f>
        <v>95</v>
      </c>
      <c r="M498" s="2">
        <f>_xlfn.XLOOKUP(E498,[1]SKU_Master!A:A,[1]SKU_Master!F:F,"NOT FOUND")</f>
        <v>42</v>
      </c>
      <c r="N498" s="2" t="str">
        <f>IF(ISNUMBER(_xlfn.XMATCH(E498,[1]SKU_Master!A:A)),"MATCH","NOT FOUND")</f>
        <v>MATCH</v>
      </c>
      <c r="O498" s="2">
        <f>Table2[[#This Row],[GROSS_REVENUE]]-Table2[[#This Row],[DISCOUNT]]</f>
        <v>15519.5</v>
      </c>
      <c r="P498" s="3">
        <f>IFERROR((Table2[[#This Row],[NET_REVENUE]]-(Table2[[#This Row],[UNITS_SOLD]]*Table2[[#This Row],[UNIT_COGS]]))/Table2[[#This Row],[NET_REVENUE]],0)</f>
        <v>0.53452108637520535</v>
      </c>
      <c r="Q498" s="4">
        <f>IFERROR(Table2[[#This Row],[GROSS_REVENUE]]/Table2[[#This Row],[AD_SPEND]],0)</f>
        <v>15.035795130389973</v>
      </c>
      <c r="R498" s="2">
        <f>IFERROR((Table2[[#This Row],[NET_REVENUE]]-(Table2[[#This Row],[UNITS_SOLD]]*Table2[[#This Row],[UNIT_COGS]])-Table2[[#This Row],[AD_SPEND]]),0)</f>
        <v>7208.76</v>
      </c>
      <c r="S498" s="3">
        <f>IFERROR(Table2[[#This Row],[RETURNS_UNITS]]/Table2[[#This Row],[UNITS_SOLD]],0)</f>
        <v>0.12790697674418605</v>
      </c>
      <c r="T498" s="2" t="str">
        <f>TRIM(CLEAN(Table2[[#This Row],[CHANNEL]]))</f>
        <v>D2C</v>
      </c>
      <c r="U498" s="1">
        <f t="shared" si="7"/>
        <v>45352</v>
      </c>
    </row>
    <row r="499" spans="1:21" x14ac:dyDescent="0.3">
      <c r="A499" s="1">
        <v>45809</v>
      </c>
      <c r="B499" s="2" t="s">
        <v>24</v>
      </c>
      <c r="C499" s="2" t="s">
        <v>28</v>
      </c>
      <c r="D499" s="2" t="s">
        <v>45</v>
      </c>
      <c r="E499" s="2" t="str">
        <f>TRIM(Table2[[#This Row],[SKU_CODE]])</f>
        <v>BEC-TIS-001</v>
      </c>
      <c r="F499" s="2">
        <v>154</v>
      </c>
      <c r="G499" s="2">
        <v>14630</v>
      </c>
      <c r="H499" s="2">
        <v>516.22</v>
      </c>
      <c r="I499" s="2">
        <v>1087.4000000000001</v>
      </c>
      <c r="J499" s="2">
        <v>13</v>
      </c>
      <c r="K499" s="2" t="str">
        <f>_xlfn.XLOOKUP(E499,[1]SKU_Master!A:A,[1]SKU_Master!C:C,"NOT FOUND")</f>
        <v>Tissues</v>
      </c>
      <c r="L499" s="2">
        <f>_xlfn.XLOOKUP(Table2[[#This Row],[SKU_CODE_CLEAN]],[1]SKU_Master!A:A,[1]SKU_Master!E:E,"Not Found")</f>
        <v>95</v>
      </c>
      <c r="M499" s="2">
        <f>_xlfn.XLOOKUP(E499,[1]SKU_Master!A:A,[1]SKU_Master!F:F,"NOT FOUND")</f>
        <v>42</v>
      </c>
      <c r="N499" s="2" t="str">
        <f>IF(ISNUMBER(_xlfn.XMATCH(E499,[1]SKU_Master!A:A)),"MATCH","NOT FOUND")</f>
        <v>MATCH</v>
      </c>
      <c r="O499" s="2">
        <f>Table2[[#This Row],[GROSS_REVENUE]]-Table2[[#This Row],[DISCOUNT]]</f>
        <v>14113.78</v>
      </c>
      <c r="P499" s="3">
        <f>IFERROR((Table2[[#This Row],[NET_REVENUE]]-(Table2[[#This Row],[UNITS_SOLD]]*Table2[[#This Row],[UNIT_COGS]]))/Table2[[#This Row],[NET_REVENUE]],0)</f>
        <v>0.54172447069459784</v>
      </c>
      <c r="Q499" s="4">
        <f>IFERROR(Table2[[#This Row],[GROSS_REVENUE]]/Table2[[#This Row],[AD_SPEND]],0)</f>
        <v>13.454110722825087</v>
      </c>
      <c r="R499" s="2">
        <f>IFERROR((Table2[[#This Row],[NET_REVENUE]]-(Table2[[#This Row],[UNITS_SOLD]]*Table2[[#This Row],[UNIT_COGS]])-Table2[[#This Row],[AD_SPEND]]),0)</f>
        <v>6558.380000000001</v>
      </c>
      <c r="S499" s="3">
        <f>IFERROR(Table2[[#This Row],[RETURNS_UNITS]]/Table2[[#This Row],[UNITS_SOLD]],0)</f>
        <v>8.4415584415584416E-2</v>
      </c>
      <c r="T499" s="2" t="str">
        <f>TRIM(CLEAN(Table2[[#This Row],[CHANNEL]]))</f>
        <v>D2C</v>
      </c>
      <c r="U499" s="1">
        <f t="shared" si="7"/>
        <v>45809</v>
      </c>
    </row>
    <row r="500" spans="1:21" x14ac:dyDescent="0.3">
      <c r="A500" s="1">
        <v>45352</v>
      </c>
      <c r="B500" s="2" t="s">
        <v>33</v>
      </c>
      <c r="C500" s="2" t="s">
        <v>28</v>
      </c>
      <c r="D500" s="2" t="s">
        <v>46</v>
      </c>
      <c r="E500" s="2" t="str">
        <f>TRIM(Table2[[#This Row],[SKU_CODE]])</f>
        <v>BEC-KT-001</v>
      </c>
      <c r="F500" s="2">
        <v>119</v>
      </c>
      <c r="G500" s="2">
        <v>19040</v>
      </c>
      <c r="H500" s="2">
        <v>2715.5</v>
      </c>
      <c r="I500" s="2">
        <v>1087.5899999999999</v>
      </c>
      <c r="J500" s="2">
        <v>5</v>
      </c>
      <c r="K500" s="2" t="str">
        <f>_xlfn.XLOOKUP(E500,[1]SKU_Master!A:A,[1]SKU_Master!C:C,"NOT FOUND")</f>
        <v>Kitchen Towel</v>
      </c>
      <c r="L500" s="2">
        <f>_xlfn.XLOOKUP(Table2[[#This Row],[SKU_CODE_CLEAN]],[1]SKU_Master!A:A,[1]SKU_Master!E:E,"Not Found")</f>
        <v>160</v>
      </c>
      <c r="M500" s="2">
        <f>_xlfn.XLOOKUP(E500,[1]SKU_Master!A:A,[1]SKU_Master!F:F,"NOT FOUND")</f>
        <v>78</v>
      </c>
      <c r="N500" s="2" t="str">
        <f>IF(ISNUMBER(_xlfn.XMATCH(E500,[1]SKU_Master!A:A)),"MATCH","NOT FOUND")</f>
        <v>MATCH</v>
      </c>
      <c r="O500" s="2">
        <f>Table2[[#This Row],[GROSS_REVENUE]]-Table2[[#This Row],[DISCOUNT]]</f>
        <v>16324.5</v>
      </c>
      <c r="P500" s="3">
        <f>IFERROR((Table2[[#This Row],[NET_REVENUE]]-(Table2[[#This Row],[UNITS_SOLD]]*Table2[[#This Row],[UNIT_COGS]]))/Table2[[#This Row],[NET_REVENUE]],0)</f>
        <v>0.43140678121841403</v>
      </c>
      <c r="Q500" s="4">
        <f>IFERROR(Table2[[#This Row],[GROSS_REVENUE]]/Table2[[#This Row],[AD_SPEND]],0)</f>
        <v>17.506597155177964</v>
      </c>
      <c r="R500" s="2">
        <f>IFERROR((Table2[[#This Row],[NET_REVENUE]]-(Table2[[#This Row],[UNITS_SOLD]]*Table2[[#This Row],[UNIT_COGS]])-Table2[[#This Row],[AD_SPEND]]),0)</f>
        <v>5954.91</v>
      </c>
      <c r="S500" s="3">
        <f>IFERROR(Table2[[#This Row],[RETURNS_UNITS]]/Table2[[#This Row],[UNITS_SOLD]],0)</f>
        <v>4.2016806722689079E-2</v>
      </c>
      <c r="T500" s="2" t="str">
        <f>TRIM(CLEAN(Table2[[#This Row],[CHANNEL]]))</f>
        <v>Swiggy Instamart</v>
      </c>
      <c r="U500" s="1">
        <f t="shared" si="7"/>
        <v>45352</v>
      </c>
    </row>
    <row r="501" spans="1:21" x14ac:dyDescent="0.3">
      <c r="A501" s="1">
        <v>45658</v>
      </c>
      <c r="B501" s="2" t="s">
        <v>33</v>
      </c>
      <c r="C501" s="2" t="s">
        <v>25</v>
      </c>
      <c r="D501" s="2" t="s">
        <v>32</v>
      </c>
      <c r="E501" s="2" t="str">
        <f>TRIM(Table2[[#This Row],[SKU_CODE]])</f>
        <v>BEC-BW-001</v>
      </c>
      <c r="F501" s="2">
        <v>87</v>
      </c>
      <c r="G501" s="2">
        <v>19140</v>
      </c>
      <c r="H501" s="2">
        <v>4082.09</v>
      </c>
      <c r="I501" s="2">
        <v>1088.29</v>
      </c>
      <c r="J501" s="2">
        <v>2</v>
      </c>
      <c r="K501" s="2" t="str">
        <f>_xlfn.XLOOKUP(E501,[1]SKU_Master!A:A,[1]SKU_Master!C:C,"NOT FOUND")</f>
        <v>Bake &amp; Wrap</v>
      </c>
      <c r="L501" s="2">
        <f>_xlfn.XLOOKUP(Table2[[#This Row],[SKU_CODE_CLEAN]],[1]SKU_Master!A:A,[1]SKU_Master!E:E,"Not Found")</f>
        <v>220</v>
      </c>
      <c r="M501" s="2">
        <f>_xlfn.XLOOKUP(E501,[1]SKU_Master!A:A,[1]SKU_Master!F:F,"NOT FOUND")</f>
        <v>118</v>
      </c>
      <c r="N501" s="2" t="str">
        <f>IF(ISNUMBER(_xlfn.XMATCH(E501,[1]SKU_Master!A:A)),"MATCH","NOT FOUND")</f>
        <v>MATCH</v>
      </c>
      <c r="O501" s="2">
        <f>Table2[[#This Row],[GROSS_REVENUE]]-Table2[[#This Row],[DISCOUNT]]</f>
        <v>15057.91</v>
      </c>
      <c r="P501" s="3">
        <f>IFERROR((Table2[[#This Row],[NET_REVENUE]]-(Table2[[#This Row],[UNITS_SOLD]]*Table2[[#This Row],[UNIT_COGS]]))/Table2[[#This Row],[NET_REVENUE]],0)</f>
        <v>0.31823207868821102</v>
      </c>
      <c r="Q501" s="4">
        <f>IFERROR(Table2[[#This Row],[GROSS_REVENUE]]/Table2[[#This Row],[AD_SPEND]],0)</f>
        <v>17.587223993604645</v>
      </c>
      <c r="R501" s="2">
        <f>IFERROR((Table2[[#This Row],[NET_REVENUE]]-(Table2[[#This Row],[UNITS_SOLD]]*Table2[[#This Row],[UNIT_COGS]])-Table2[[#This Row],[AD_SPEND]]),0)</f>
        <v>3703.62</v>
      </c>
      <c r="S501" s="3">
        <f>IFERROR(Table2[[#This Row],[RETURNS_UNITS]]/Table2[[#This Row],[UNITS_SOLD]],0)</f>
        <v>2.2988505747126436E-2</v>
      </c>
      <c r="T501" s="2" t="str">
        <f>TRIM(CLEAN(Table2[[#This Row],[CHANNEL]]))</f>
        <v>Swiggy Instamart</v>
      </c>
      <c r="U501" s="1">
        <f t="shared" si="7"/>
        <v>45658</v>
      </c>
    </row>
    <row r="502" spans="1:21" x14ac:dyDescent="0.3">
      <c r="A502" s="1">
        <v>45809</v>
      </c>
      <c r="B502" s="2" t="s">
        <v>33</v>
      </c>
      <c r="C502" s="2" t="s">
        <v>22</v>
      </c>
      <c r="D502" s="2" t="s">
        <v>42</v>
      </c>
      <c r="E502" s="2" t="str">
        <f>TRIM(Table2[[#This Row],[SKU_CODE]])</f>
        <v>BEC-BW-002</v>
      </c>
      <c r="F502" s="2">
        <v>71</v>
      </c>
      <c r="G502" s="2">
        <v>12425</v>
      </c>
      <c r="H502" s="2">
        <v>2679.89</v>
      </c>
      <c r="I502" s="2">
        <v>1089.42</v>
      </c>
      <c r="J502" s="2">
        <v>1</v>
      </c>
      <c r="K502" s="2" t="str">
        <f>_xlfn.XLOOKUP(E502,[1]SKU_Master!A:A,[1]SKU_Master!C:C,"NOT FOUND")</f>
        <v>Bake &amp; Wrap</v>
      </c>
      <c r="L502" s="2">
        <f>_xlfn.XLOOKUP(Table2[[#This Row],[SKU_CODE_CLEAN]],[1]SKU_Master!A:A,[1]SKU_Master!E:E,"Not Found")</f>
        <v>175</v>
      </c>
      <c r="M502" s="2">
        <f>_xlfn.XLOOKUP(E502,[1]SKU_Master!A:A,[1]SKU_Master!F:F,"NOT FOUND")</f>
        <v>92</v>
      </c>
      <c r="N502" s="2" t="str">
        <f>IF(ISNUMBER(_xlfn.XMATCH(E502,[1]SKU_Master!A:A)),"MATCH","NOT FOUND")</f>
        <v>MATCH</v>
      </c>
      <c r="O502" s="2">
        <f>Table2[[#This Row],[GROSS_REVENUE]]-Table2[[#This Row],[DISCOUNT]]</f>
        <v>9745.11</v>
      </c>
      <c r="P502" s="3">
        <f>IFERROR((Table2[[#This Row],[NET_REVENUE]]-(Table2[[#This Row],[UNITS_SOLD]]*Table2[[#This Row],[UNIT_COGS]]))/Table2[[#This Row],[NET_REVENUE]],0)</f>
        <v>0.32971510839795554</v>
      </c>
      <c r="Q502" s="4">
        <f>IFERROR(Table2[[#This Row],[GROSS_REVENUE]]/Table2[[#This Row],[AD_SPEND]],0)</f>
        <v>11.405151364946484</v>
      </c>
      <c r="R502" s="2">
        <f>IFERROR((Table2[[#This Row],[NET_REVENUE]]-(Table2[[#This Row],[UNITS_SOLD]]*Table2[[#This Row],[UNIT_COGS]])-Table2[[#This Row],[AD_SPEND]]),0)</f>
        <v>2123.6900000000005</v>
      </c>
      <c r="S502" s="3">
        <f>IFERROR(Table2[[#This Row],[RETURNS_UNITS]]/Table2[[#This Row],[UNITS_SOLD]],0)</f>
        <v>1.4084507042253521E-2</v>
      </c>
      <c r="T502" s="2" t="str">
        <f>TRIM(CLEAN(Table2[[#This Row],[CHANNEL]]))</f>
        <v>Swiggy Instamart</v>
      </c>
      <c r="U502" s="1">
        <f t="shared" si="7"/>
        <v>45809</v>
      </c>
    </row>
    <row r="503" spans="1:21" x14ac:dyDescent="0.3">
      <c r="A503" s="1">
        <v>45809</v>
      </c>
      <c r="B503" s="2" t="s">
        <v>21</v>
      </c>
      <c r="C503" s="2" t="s">
        <v>25</v>
      </c>
      <c r="D503" s="2" t="s">
        <v>45</v>
      </c>
      <c r="E503" s="2" t="str">
        <f>TRIM(Table2[[#This Row],[SKU_CODE]])</f>
        <v>BEC-TIS-001</v>
      </c>
      <c r="F503" s="2">
        <v>225</v>
      </c>
      <c r="G503" s="2">
        <v>21375</v>
      </c>
      <c r="H503" s="2">
        <v>6327.32</v>
      </c>
      <c r="I503" s="2">
        <v>1089.51</v>
      </c>
      <c r="J503" s="2">
        <v>6</v>
      </c>
      <c r="K503" s="2" t="str">
        <f>_xlfn.XLOOKUP(E503,[1]SKU_Master!A:A,[1]SKU_Master!C:C,"NOT FOUND")</f>
        <v>Tissues</v>
      </c>
      <c r="L503" s="2">
        <f>_xlfn.XLOOKUP(Table2[[#This Row],[SKU_CODE_CLEAN]],[1]SKU_Master!A:A,[1]SKU_Master!E:E,"Not Found")</f>
        <v>95</v>
      </c>
      <c r="M503" s="2">
        <f>_xlfn.XLOOKUP(E503,[1]SKU_Master!A:A,[1]SKU_Master!F:F,"NOT FOUND")</f>
        <v>42</v>
      </c>
      <c r="N503" s="2" t="str">
        <f>IF(ISNUMBER(_xlfn.XMATCH(E503,[1]SKU_Master!A:A)),"MATCH","NOT FOUND")</f>
        <v>MATCH</v>
      </c>
      <c r="O503" s="2">
        <f>Table2[[#This Row],[GROSS_REVENUE]]-Table2[[#This Row],[DISCOUNT]]</f>
        <v>15047.68</v>
      </c>
      <c r="P503" s="3">
        <f>IFERROR((Table2[[#This Row],[NET_REVENUE]]-(Table2[[#This Row],[UNITS_SOLD]]*Table2[[#This Row],[UNIT_COGS]]))/Table2[[#This Row],[NET_REVENUE]],0)</f>
        <v>0.37199621469887717</v>
      </c>
      <c r="Q503" s="4">
        <f>IFERROR(Table2[[#This Row],[GROSS_REVENUE]]/Table2[[#This Row],[AD_SPEND]],0)</f>
        <v>19.61891125368285</v>
      </c>
      <c r="R503" s="2">
        <f>IFERROR((Table2[[#This Row],[NET_REVENUE]]-(Table2[[#This Row],[UNITS_SOLD]]*Table2[[#This Row],[UNIT_COGS]])-Table2[[#This Row],[AD_SPEND]]),0)</f>
        <v>4508.17</v>
      </c>
      <c r="S503" s="3">
        <f>IFERROR(Table2[[#This Row],[RETURNS_UNITS]]/Table2[[#This Row],[UNITS_SOLD]],0)</f>
        <v>2.6666666666666668E-2</v>
      </c>
      <c r="T503" s="2" t="str">
        <f>TRIM(CLEAN(Table2[[#This Row],[CHANNEL]]))</f>
        <v>Flipkart</v>
      </c>
      <c r="U503" s="1">
        <f t="shared" si="7"/>
        <v>45809</v>
      </c>
    </row>
    <row r="504" spans="1:21" x14ac:dyDescent="0.3">
      <c r="A504" s="1">
        <v>45444</v>
      </c>
      <c r="B504" s="2" t="s">
        <v>37</v>
      </c>
      <c r="C504" s="2" t="s">
        <v>28</v>
      </c>
      <c r="D504" s="2" t="s">
        <v>42</v>
      </c>
      <c r="E504" s="2" t="str">
        <f>TRIM(Table2[[#This Row],[SKU_CODE]])</f>
        <v>BEC-BW-002</v>
      </c>
      <c r="F504" s="2">
        <v>70</v>
      </c>
      <c r="G504" s="2">
        <v>12250</v>
      </c>
      <c r="H504" s="2">
        <v>1444.32</v>
      </c>
      <c r="I504" s="2">
        <v>1092.56</v>
      </c>
      <c r="J504" s="2">
        <v>1</v>
      </c>
      <c r="K504" s="2" t="str">
        <f>_xlfn.XLOOKUP(E504,[1]SKU_Master!A:A,[1]SKU_Master!C:C,"NOT FOUND")</f>
        <v>Bake &amp; Wrap</v>
      </c>
      <c r="L504" s="2">
        <f>_xlfn.XLOOKUP(Table2[[#This Row],[SKU_CODE_CLEAN]],[1]SKU_Master!A:A,[1]SKU_Master!E:E,"Not Found")</f>
        <v>175</v>
      </c>
      <c r="M504" s="2">
        <f>_xlfn.XLOOKUP(E504,[1]SKU_Master!A:A,[1]SKU_Master!F:F,"NOT FOUND")</f>
        <v>92</v>
      </c>
      <c r="N504" s="2" t="str">
        <f>IF(ISNUMBER(_xlfn.XMATCH(E504,[1]SKU_Master!A:A)),"MATCH","NOT FOUND")</f>
        <v>MATCH</v>
      </c>
      <c r="O504" s="2">
        <f>Table2[[#This Row],[GROSS_REVENUE]]-Table2[[#This Row],[DISCOUNT]]</f>
        <v>10805.68</v>
      </c>
      <c r="P504" s="3">
        <f>IFERROR((Table2[[#This Row],[NET_REVENUE]]-(Table2[[#This Row],[UNITS_SOLD]]*Table2[[#This Row],[UNIT_COGS]]))/Table2[[#This Row],[NET_REVENUE]],0)</f>
        <v>0.40401714653774684</v>
      </c>
      <c r="Q504" s="4">
        <f>IFERROR(Table2[[#This Row],[GROSS_REVENUE]]/Table2[[#This Row],[AD_SPEND]],0)</f>
        <v>11.212198872373143</v>
      </c>
      <c r="R504" s="2">
        <f>IFERROR((Table2[[#This Row],[NET_REVENUE]]-(Table2[[#This Row],[UNITS_SOLD]]*Table2[[#This Row],[UNIT_COGS]])-Table2[[#This Row],[AD_SPEND]]),0)</f>
        <v>3273.1200000000003</v>
      </c>
      <c r="S504" s="3">
        <f>IFERROR(Table2[[#This Row],[RETURNS_UNITS]]/Table2[[#This Row],[UNITS_SOLD]],0)</f>
        <v>1.4285714285714285E-2</v>
      </c>
      <c r="T504" s="2" t="str">
        <f>TRIM(CLEAN(Table2[[#This Row],[CHANNEL]]))</f>
        <v>Blinkit</v>
      </c>
      <c r="U504" s="1">
        <f t="shared" si="7"/>
        <v>45444</v>
      </c>
    </row>
    <row r="505" spans="1:21" x14ac:dyDescent="0.3">
      <c r="A505" s="1">
        <v>45444</v>
      </c>
      <c r="B505" s="2" t="s">
        <v>27</v>
      </c>
      <c r="C505" s="2" t="s">
        <v>28</v>
      </c>
      <c r="D505" s="2" t="s">
        <v>23</v>
      </c>
      <c r="E505" s="2" t="str">
        <f>TRIM(Table2[[#This Row],[SKU_CODE]])</f>
        <v>BEC-OTH-001</v>
      </c>
      <c r="F505" s="2">
        <v>73</v>
      </c>
      <c r="G505" s="2">
        <v>10877</v>
      </c>
      <c r="H505" s="2">
        <v>2617.06</v>
      </c>
      <c r="I505" s="2">
        <v>1092.76</v>
      </c>
      <c r="J505" s="2">
        <v>2</v>
      </c>
      <c r="K505" s="2" t="str">
        <f>_xlfn.XLOOKUP(E505,[1]SKU_Master!A:A,[1]SKU_Master!C:C,"NOT FOUND")</f>
        <v>Others</v>
      </c>
      <c r="L505" s="2">
        <f>_xlfn.XLOOKUP(Table2[[#This Row],[SKU_CODE_CLEAN]],[1]SKU_Master!A:A,[1]SKU_Master!E:E,"Not Found")</f>
        <v>149</v>
      </c>
      <c r="M505" s="2">
        <f>_xlfn.XLOOKUP(E505,[1]SKU_Master!A:A,[1]SKU_Master!F:F,"NOT FOUND")</f>
        <v>72</v>
      </c>
      <c r="N505" s="2" t="str">
        <f>IF(ISNUMBER(_xlfn.XMATCH(E505,[1]SKU_Master!A:A)),"MATCH","NOT FOUND")</f>
        <v>MATCH</v>
      </c>
      <c r="O505" s="2">
        <f>Table2[[#This Row],[GROSS_REVENUE]]-Table2[[#This Row],[DISCOUNT]]</f>
        <v>8259.94</v>
      </c>
      <c r="P505" s="3">
        <f>IFERROR((Table2[[#This Row],[NET_REVENUE]]-(Table2[[#This Row],[UNITS_SOLD]]*Table2[[#This Row],[UNIT_COGS]]))/Table2[[#This Row],[NET_REVENUE]],0)</f>
        <v>0.36367576519926298</v>
      </c>
      <c r="Q505" s="4">
        <f>IFERROR(Table2[[#This Row],[GROSS_REVENUE]]/Table2[[#This Row],[AD_SPEND]],0)</f>
        <v>9.9536952304257102</v>
      </c>
      <c r="R505" s="2">
        <f>IFERROR((Table2[[#This Row],[NET_REVENUE]]-(Table2[[#This Row],[UNITS_SOLD]]*Table2[[#This Row],[UNIT_COGS]])-Table2[[#This Row],[AD_SPEND]]),0)</f>
        <v>1911.1800000000005</v>
      </c>
      <c r="S505" s="3">
        <f>IFERROR(Table2[[#This Row],[RETURNS_UNITS]]/Table2[[#This Row],[UNITS_SOLD]],0)</f>
        <v>2.7397260273972601E-2</v>
      </c>
      <c r="T505" s="2" t="str">
        <f>TRIM(CLEAN(Table2[[#This Row],[CHANNEL]]))</f>
        <v>Zepto</v>
      </c>
      <c r="U505" s="1">
        <f t="shared" si="7"/>
        <v>45444</v>
      </c>
    </row>
    <row r="506" spans="1:21" x14ac:dyDescent="0.3">
      <c r="A506" s="1">
        <v>45627</v>
      </c>
      <c r="B506" s="2" t="s">
        <v>21</v>
      </c>
      <c r="C506" s="2" t="s">
        <v>28</v>
      </c>
      <c r="D506" s="2" t="s">
        <v>46</v>
      </c>
      <c r="E506" s="2" t="str">
        <f>TRIM(Table2[[#This Row],[SKU_CODE]])</f>
        <v>BEC-KT-001</v>
      </c>
      <c r="F506" s="2">
        <v>118</v>
      </c>
      <c r="G506" s="2">
        <v>18880</v>
      </c>
      <c r="H506" s="2">
        <v>1731.14</v>
      </c>
      <c r="I506" s="2">
        <v>1097.99</v>
      </c>
      <c r="J506" s="2">
        <v>4</v>
      </c>
      <c r="K506" s="2" t="str">
        <f>_xlfn.XLOOKUP(E506,[1]SKU_Master!A:A,[1]SKU_Master!C:C,"NOT FOUND")</f>
        <v>Kitchen Towel</v>
      </c>
      <c r="L506" s="2">
        <f>_xlfn.XLOOKUP(Table2[[#This Row],[SKU_CODE_CLEAN]],[1]SKU_Master!A:A,[1]SKU_Master!E:E,"Not Found")</f>
        <v>160</v>
      </c>
      <c r="M506" s="2">
        <f>_xlfn.XLOOKUP(E506,[1]SKU_Master!A:A,[1]SKU_Master!F:F,"NOT FOUND")</f>
        <v>78</v>
      </c>
      <c r="N506" s="2" t="str">
        <f>IF(ISNUMBER(_xlfn.XMATCH(E506,[1]SKU_Master!A:A)),"MATCH","NOT FOUND")</f>
        <v>MATCH</v>
      </c>
      <c r="O506" s="2">
        <f>Table2[[#This Row],[GROSS_REVENUE]]-Table2[[#This Row],[DISCOUNT]]</f>
        <v>17148.86</v>
      </c>
      <c r="P506" s="3">
        <f>IFERROR((Table2[[#This Row],[NET_REVENUE]]-(Table2[[#This Row],[UNITS_SOLD]]*Table2[[#This Row],[UNIT_COGS]]))/Table2[[#This Row],[NET_REVENUE]],0)</f>
        <v>0.46328793867347451</v>
      </c>
      <c r="Q506" s="4">
        <f>IFERROR(Table2[[#This Row],[GROSS_REVENUE]]/Table2[[#This Row],[AD_SPEND]],0)</f>
        <v>17.195056421278881</v>
      </c>
      <c r="R506" s="2">
        <f>IFERROR((Table2[[#This Row],[NET_REVENUE]]-(Table2[[#This Row],[UNITS_SOLD]]*Table2[[#This Row],[UNIT_COGS]])-Table2[[#This Row],[AD_SPEND]]),0)</f>
        <v>6846.8700000000008</v>
      </c>
      <c r="S506" s="3">
        <f>IFERROR(Table2[[#This Row],[RETURNS_UNITS]]/Table2[[#This Row],[UNITS_SOLD]],0)</f>
        <v>3.3898305084745763E-2</v>
      </c>
      <c r="T506" s="2" t="str">
        <f>TRIM(CLEAN(Table2[[#This Row],[CHANNEL]]))</f>
        <v>Flipkart</v>
      </c>
      <c r="U506" s="1">
        <f t="shared" si="7"/>
        <v>45627</v>
      </c>
    </row>
    <row r="507" spans="1:21" x14ac:dyDescent="0.3">
      <c r="A507" s="1">
        <v>45566</v>
      </c>
      <c r="B507" s="2" t="s">
        <v>27</v>
      </c>
      <c r="C507" s="2" t="s">
        <v>28</v>
      </c>
      <c r="D507" s="2" t="s">
        <v>31</v>
      </c>
      <c r="E507" s="2" t="str">
        <f>TRIM(Table2[[#This Row],[SKU_CODE]])</f>
        <v>BEC-GB-002</v>
      </c>
      <c r="F507" s="2">
        <v>112</v>
      </c>
      <c r="G507" s="2">
        <v>20048</v>
      </c>
      <c r="H507" s="2">
        <v>4642.0600000000004</v>
      </c>
      <c r="I507" s="2">
        <v>1098.8900000000001</v>
      </c>
      <c r="J507" s="2">
        <v>3</v>
      </c>
      <c r="K507" s="2" t="str">
        <f>_xlfn.XLOOKUP(E507,[1]SKU_Master!A:A,[1]SKU_Master!C:C,"NOT FOUND")</f>
        <v>Garbage Bags</v>
      </c>
      <c r="L507" s="2">
        <f>_xlfn.XLOOKUP(Table2[[#This Row],[SKU_CODE_CLEAN]],[1]SKU_Master!A:A,[1]SKU_Master!E:E,"Not Found")</f>
        <v>179</v>
      </c>
      <c r="M507" s="2">
        <f>_xlfn.XLOOKUP(E507,[1]SKU_Master!A:A,[1]SKU_Master!F:F,"NOT FOUND")</f>
        <v>86</v>
      </c>
      <c r="N507" s="2" t="str">
        <f>IF(ISNUMBER(_xlfn.XMATCH(E507,[1]SKU_Master!A:A)),"MATCH","NOT FOUND")</f>
        <v>MATCH</v>
      </c>
      <c r="O507" s="2">
        <f>Table2[[#This Row],[GROSS_REVENUE]]-Table2[[#This Row],[DISCOUNT]]</f>
        <v>15405.939999999999</v>
      </c>
      <c r="P507" s="3">
        <f>IFERROR((Table2[[#This Row],[NET_REVENUE]]-(Table2[[#This Row],[UNITS_SOLD]]*Table2[[#This Row],[UNIT_COGS]]))/Table2[[#This Row],[NET_REVENUE]],0)</f>
        <v>0.3747866082822599</v>
      </c>
      <c r="Q507" s="4">
        <f>IFERROR(Table2[[#This Row],[GROSS_REVENUE]]/Table2[[#This Row],[AD_SPEND]],0)</f>
        <v>18.243864263029057</v>
      </c>
      <c r="R507" s="2">
        <f>IFERROR((Table2[[#This Row],[NET_REVENUE]]-(Table2[[#This Row],[UNITS_SOLD]]*Table2[[#This Row],[UNIT_COGS]])-Table2[[#This Row],[AD_SPEND]]),0)</f>
        <v>4675.0499999999984</v>
      </c>
      <c r="S507" s="3">
        <f>IFERROR(Table2[[#This Row],[RETURNS_UNITS]]/Table2[[#This Row],[UNITS_SOLD]],0)</f>
        <v>2.6785714285714284E-2</v>
      </c>
      <c r="T507" s="2" t="str">
        <f>TRIM(CLEAN(Table2[[#This Row],[CHANNEL]]))</f>
        <v>Zepto</v>
      </c>
      <c r="U507" s="1">
        <f t="shared" si="7"/>
        <v>45566</v>
      </c>
    </row>
    <row r="508" spans="1:21" x14ac:dyDescent="0.3">
      <c r="A508" s="1">
        <v>45444</v>
      </c>
      <c r="B508" s="2" t="s">
        <v>27</v>
      </c>
      <c r="C508" s="2" t="s">
        <v>25</v>
      </c>
      <c r="D508" s="2" t="s">
        <v>23</v>
      </c>
      <c r="E508" s="2" t="str">
        <f>TRIM(Table2[[#This Row],[SKU_CODE]])</f>
        <v>BEC-OTH-001</v>
      </c>
      <c r="F508" s="2">
        <v>144</v>
      </c>
      <c r="G508" s="2">
        <v>21456</v>
      </c>
      <c r="H508" s="2">
        <v>5183.6000000000004</v>
      </c>
      <c r="I508" s="2">
        <v>1099.68</v>
      </c>
      <c r="J508" s="2">
        <v>5</v>
      </c>
      <c r="K508" s="2" t="str">
        <f>_xlfn.XLOOKUP(E508,[1]SKU_Master!A:A,[1]SKU_Master!C:C,"NOT FOUND")</f>
        <v>Others</v>
      </c>
      <c r="L508" s="2">
        <f>_xlfn.XLOOKUP(Table2[[#This Row],[SKU_CODE_CLEAN]],[1]SKU_Master!A:A,[1]SKU_Master!E:E,"Not Found")</f>
        <v>149</v>
      </c>
      <c r="M508" s="2">
        <f>_xlfn.XLOOKUP(E508,[1]SKU_Master!A:A,[1]SKU_Master!F:F,"NOT FOUND")</f>
        <v>72</v>
      </c>
      <c r="N508" s="2" t="str">
        <f>IF(ISNUMBER(_xlfn.XMATCH(E508,[1]SKU_Master!A:A)),"MATCH","NOT FOUND")</f>
        <v>MATCH</v>
      </c>
      <c r="O508" s="2">
        <f>Table2[[#This Row],[GROSS_REVENUE]]-Table2[[#This Row],[DISCOUNT]]</f>
        <v>16272.4</v>
      </c>
      <c r="P508" s="3">
        <f>IFERROR((Table2[[#This Row],[NET_REVENUE]]-(Table2[[#This Row],[UNITS_SOLD]]*Table2[[#This Row],[UNIT_COGS]]))/Table2[[#This Row],[NET_REVENUE]],0)</f>
        <v>0.3628475209557287</v>
      </c>
      <c r="Q508" s="4">
        <f>IFERROR(Table2[[#This Row],[GROSS_REVENUE]]/Table2[[#This Row],[AD_SPEND]],0)</f>
        <v>19.51113051069402</v>
      </c>
      <c r="R508" s="2">
        <f>IFERROR((Table2[[#This Row],[NET_REVENUE]]-(Table2[[#This Row],[UNITS_SOLD]]*Table2[[#This Row],[UNIT_COGS]])-Table2[[#This Row],[AD_SPEND]]),0)</f>
        <v>4804.7199999999993</v>
      </c>
      <c r="S508" s="3">
        <f>IFERROR(Table2[[#This Row],[RETURNS_UNITS]]/Table2[[#This Row],[UNITS_SOLD]],0)</f>
        <v>3.4722222222222224E-2</v>
      </c>
      <c r="T508" s="2" t="str">
        <f>TRIM(CLEAN(Table2[[#This Row],[CHANNEL]]))</f>
        <v>Zepto</v>
      </c>
      <c r="U508" s="1">
        <f t="shared" si="7"/>
        <v>45444</v>
      </c>
    </row>
    <row r="509" spans="1:21" x14ac:dyDescent="0.3">
      <c r="A509" s="1">
        <v>45748</v>
      </c>
      <c r="B509" s="2" t="s">
        <v>27</v>
      </c>
      <c r="C509" s="2" t="s">
        <v>22</v>
      </c>
      <c r="D509" s="2" t="s">
        <v>43</v>
      </c>
      <c r="E509" s="2" t="str">
        <f>TRIM(Table2[[#This Row],[SKU_CODE]])</f>
        <v>BEC-GB-001</v>
      </c>
      <c r="F509" s="2">
        <v>179</v>
      </c>
      <c r="G509" s="2">
        <v>26671</v>
      </c>
      <c r="H509" s="2">
        <v>4974.25</v>
      </c>
      <c r="I509" s="2">
        <v>1100.56</v>
      </c>
      <c r="J509" s="2">
        <v>5</v>
      </c>
      <c r="K509" s="2" t="str">
        <f>_xlfn.XLOOKUP(E509,[1]SKU_Master!A:A,[1]SKU_Master!C:C,"NOT FOUND")</f>
        <v>Garbage Bags</v>
      </c>
      <c r="L509" s="2">
        <f>_xlfn.XLOOKUP(Table2[[#This Row],[SKU_CODE_CLEAN]],[1]SKU_Master!A:A,[1]SKU_Master!E:E,"Not Found")</f>
        <v>149</v>
      </c>
      <c r="M509" s="2">
        <f>_xlfn.XLOOKUP(E509,[1]SKU_Master!A:A,[1]SKU_Master!F:F,"NOT FOUND")</f>
        <v>70</v>
      </c>
      <c r="N509" s="2" t="str">
        <f>IF(ISNUMBER(_xlfn.XMATCH(E509,[1]SKU_Master!A:A)),"MATCH","NOT FOUND")</f>
        <v>MATCH</v>
      </c>
      <c r="O509" s="2">
        <f>Table2[[#This Row],[GROSS_REVENUE]]-Table2[[#This Row],[DISCOUNT]]</f>
        <v>21696.75</v>
      </c>
      <c r="P509" s="3">
        <f>IFERROR((Table2[[#This Row],[NET_REVENUE]]-(Table2[[#This Row],[UNITS_SOLD]]*Table2[[#This Row],[UNIT_COGS]]))/Table2[[#This Row],[NET_REVENUE]],0)</f>
        <v>0.42249415235000631</v>
      </c>
      <c r="Q509" s="4">
        <f>IFERROR(Table2[[#This Row],[GROSS_REVENUE]]/Table2[[#This Row],[AD_SPEND]],0)</f>
        <v>24.234026313876573</v>
      </c>
      <c r="R509" s="2">
        <f>IFERROR((Table2[[#This Row],[NET_REVENUE]]-(Table2[[#This Row],[UNITS_SOLD]]*Table2[[#This Row],[UNIT_COGS]])-Table2[[#This Row],[AD_SPEND]]),0)</f>
        <v>8066.1900000000005</v>
      </c>
      <c r="S509" s="3">
        <f>IFERROR(Table2[[#This Row],[RETURNS_UNITS]]/Table2[[#This Row],[UNITS_SOLD]],0)</f>
        <v>2.7932960893854747E-2</v>
      </c>
      <c r="T509" s="2" t="str">
        <f>TRIM(CLEAN(Table2[[#This Row],[CHANNEL]]))</f>
        <v>Zepto</v>
      </c>
      <c r="U509" s="1">
        <f t="shared" si="7"/>
        <v>45748</v>
      </c>
    </row>
    <row r="510" spans="1:21" x14ac:dyDescent="0.3">
      <c r="A510" s="1">
        <v>45383</v>
      </c>
      <c r="B510" s="2" t="s">
        <v>37</v>
      </c>
      <c r="C510" s="2" t="s">
        <v>28</v>
      </c>
      <c r="D510" s="2" t="s">
        <v>35</v>
      </c>
      <c r="E510" s="2" t="str">
        <f>TRIM(Table2[[#This Row],[SKU_CODE]])</f>
        <v>BEC-CMB-001</v>
      </c>
      <c r="F510" s="2">
        <v>29</v>
      </c>
      <c r="G510" s="2">
        <v>20271</v>
      </c>
      <c r="H510" s="2">
        <v>1365.77</v>
      </c>
      <c r="I510" s="2">
        <v>1100.5999999999999</v>
      </c>
      <c r="J510" s="2">
        <v>0</v>
      </c>
      <c r="K510" s="2" t="str">
        <f>_xlfn.XLOOKUP(E510,[1]SKU_Master!A:A,[1]SKU_Master!C:C,"NOT FOUND")</f>
        <v>Others</v>
      </c>
      <c r="L510" s="2">
        <f>_xlfn.XLOOKUP(Table2[[#This Row],[SKU_CODE_CLEAN]],[1]SKU_Master!A:A,[1]SKU_Master!E:E,"Not Found")</f>
        <v>699</v>
      </c>
      <c r="M510" s="2">
        <f>_xlfn.XLOOKUP(E510,[1]SKU_Master!A:A,[1]SKU_Master!F:F,"NOT FOUND")</f>
        <v>330</v>
      </c>
      <c r="N510" s="2" t="str">
        <f>IF(ISNUMBER(_xlfn.XMATCH(E510,[1]SKU_Master!A:A)),"MATCH","NOT FOUND")</f>
        <v>MATCH</v>
      </c>
      <c r="O510" s="2">
        <f>Table2[[#This Row],[GROSS_REVENUE]]-Table2[[#This Row],[DISCOUNT]]</f>
        <v>18905.23</v>
      </c>
      <c r="P510" s="3">
        <f>IFERROR((Table2[[#This Row],[NET_REVENUE]]-(Table2[[#This Row],[UNITS_SOLD]]*Table2[[#This Row],[UNIT_COGS]]))/Table2[[#This Row],[NET_REVENUE]],0)</f>
        <v>0.49379087162652874</v>
      </c>
      <c r="Q510" s="4">
        <f>IFERROR(Table2[[#This Row],[GROSS_REVENUE]]/Table2[[#This Row],[AD_SPEND]],0)</f>
        <v>18.418135562420499</v>
      </c>
      <c r="R510" s="2">
        <f>IFERROR((Table2[[#This Row],[NET_REVENUE]]-(Table2[[#This Row],[UNITS_SOLD]]*Table2[[#This Row],[UNIT_COGS]])-Table2[[#This Row],[AD_SPEND]]),0)</f>
        <v>8234.6299999999992</v>
      </c>
      <c r="S510" s="3">
        <f>IFERROR(Table2[[#This Row],[RETURNS_UNITS]]/Table2[[#This Row],[UNITS_SOLD]],0)</f>
        <v>0</v>
      </c>
      <c r="T510" s="2" t="str">
        <f>TRIM(CLEAN(Table2[[#This Row],[CHANNEL]]))</f>
        <v>Blinkit</v>
      </c>
      <c r="U510" s="1">
        <f t="shared" si="7"/>
        <v>45383</v>
      </c>
    </row>
    <row r="511" spans="1:21" x14ac:dyDescent="0.3">
      <c r="A511" s="1">
        <v>45658</v>
      </c>
      <c r="B511" s="2" t="s">
        <v>24</v>
      </c>
      <c r="C511" s="2" t="s">
        <v>28</v>
      </c>
      <c r="D511" s="2" t="s">
        <v>43</v>
      </c>
      <c r="E511" s="2" t="str">
        <f>TRIM(Table2[[#This Row],[SKU_CODE]])</f>
        <v>BEC-GB-001</v>
      </c>
      <c r="F511" s="2">
        <v>135</v>
      </c>
      <c r="G511" s="2">
        <v>20115</v>
      </c>
      <c r="H511" s="2">
        <v>681.63</v>
      </c>
      <c r="I511" s="2">
        <v>1100.6500000000001</v>
      </c>
      <c r="J511" s="2">
        <v>17</v>
      </c>
      <c r="K511" s="2" t="str">
        <f>_xlfn.XLOOKUP(E511,[1]SKU_Master!A:A,[1]SKU_Master!C:C,"NOT FOUND")</f>
        <v>Garbage Bags</v>
      </c>
      <c r="L511" s="2">
        <f>_xlfn.XLOOKUP(Table2[[#This Row],[SKU_CODE_CLEAN]],[1]SKU_Master!A:A,[1]SKU_Master!E:E,"Not Found")</f>
        <v>149</v>
      </c>
      <c r="M511" s="2">
        <f>_xlfn.XLOOKUP(E511,[1]SKU_Master!A:A,[1]SKU_Master!F:F,"NOT FOUND")</f>
        <v>70</v>
      </c>
      <c r="N511" s="2" t="str">
        <f>IF(ISNUMBER(_xlfn.XMATCH(E511,[1]SKU_Master!A:A)),"MATCH","NOT FOUND")</f>
        <v>MATCH</v>
      </c>
      <c r="O511" s="2">
        <f>Table2[[#This Row],[GROSS_REVENUE]]-Table2[[#This Row],[DISCOUNT]]</f>
        <v>19433.37</v>
      </c>
      <c r="P511" s="3">
        <f>IFERROR((Table2[[#This Row],[NET_REVENUE]]-(Table2[[#This Row],[UNITS_SOLD]]*Table2[[#This Row],[UNIT_COGS]]))/Table2[[#This Row],[NET_REVENUE]],0)</f>
        <v>0.51372304443336381</v>
      </c>
      <c r="Q511" s="4">
        <f>IFERROR(Table2[[#This Row],[GROSS_REVENUE]]/Table2[[#This Row],[AD_SPEND]],0)</f>
        <v>18.275564439195019</v>
      </c>
      <c r="R511" s="2">
        <f>IFERROR((Table2[[#This Row],[NET_REVENUE]]-(Table2[[#This Row],[UNITS_SOLD]]*Table2[[#This Row],[UNIT_COGS]])-Table2[[#This Row],[AD_SPEND]]),0)</f>
        <v>8882.7199999999993</v>
      </c>
      <c r="S511" s="3">
        <f>IFERROR(Table2[[#This Row],[RETURNS_UNITS]]/Table2[[#This Row],[UNITS_SOLD]],0)</f>
        <v>0.12592592592592591</v>
      </c>
      <c r="T511" s="2" t="str">
        <f>TRIM(CLEAN(Table2[[#This Row],[CHANNEL]]))</f>
        <v>D2C</v>
      </c>
      <c r="U511" s="1">
        <f t="shared" si="7"/>
        <v>45658</v>
      </c>
    </row>
    <row r="512" spans="1:21" x14ac:dyDescent="0.3">
      <c r="A512" s="1">
        <v>45505</v>
      </c>
      <c r="B512" s="2" t="s">
        <v>27</v>
      </c>
      <c r="C512" s="2" t="s">
        <v>28</v>
      </c>
      <c r="D512" s="2" t="s">
        <v>32</v>
      </c>
      <c r="E512" s="2" t="str">
        <f>TRIM(Table2[[#This Row],[SKU_CODE]])</f>
        <v>BEC-BW-001</v>
      </c>
      <c r="F512" s="2">
        <v>93</v>
      </c>
      <c r="G512" s="2">
        <v>20460</v>
      </c>
      <c r="H512" s="2">
        <v>1890.21</v>
      </c>
      <c r="I512" s="2">
        <v>1100.68</v>
      </c>
      <c r="J512" s="2">
        <v>1</v>
      </c>
      <c r="K512" s="2" t="str">
        <f>_xlfn.XLOOKUP(E512,[1]SKU_Master!A:A,[1]SKU_Master!C:C,"NOT FOUND")</f>
        <v>Bake &amp; Wrap</v>
      </c>
      <c r="L512" s="2">
        <f>_xlfn.XLOOKUP(Table2[[#This Row],[SKU_CODE_CLEAN]],[1]SKU_Master!A:A,[1]SKU_Master!E:E,"Not Found")</f>
        <v>220</v>
      </c>
      <c r="M512" s="2">
        <f>_xlfn.XLOOKUP(E512,[1]SKU_Master!A:A,[1]SKU_Master!F:F,"NOT FOUND")</f>
        <v>118</v>
      </c>
      <c r="N512" s="2" t="str">
        <f>IF(ISNUMBER(_xlfn.XMATCH(E512,[1]SKU_Master!A:A)),"MATCH","NOT FOUND")</f>
        <v>MATCH</v>
      </c>
      <c r="O512" s="2">
        <f>Table2[[#This Row],[GROSS_REVENUE]]-Table2[[#This Row],[DISCOUNT]]</f>
        <v>18569.79</v>
      </c>
      <c r="P512" s="3">
        <f>IFERROR((Table2[[#This Row],[NET_REVENUE]]-(Table2[[#This Row],[UNITS_SOLD]]*Table2[[#This Row],[UNIT_COGS]]))/Table2[[#This Row],[NET_REVENUE]],0)</f>
        <v>0.40904016685164457</v>
      </c>
      <c r="Q512" s="4">
        <f>IFERROR(Table2[[#This Row],[GROSS_REVENUE]]/Table2[[#This Row],[AD_SPEND]],0)</f>
        <v>18.588508921757459</v>
      </c>
      <c r="R512" s="2">
        <f>IFERROR((Table2[[#This Row],[NET_REVENUE]]-(Table2[[#This Row],[UNITS_SOLD]]*Table2[[#This Row],[UNIT_COGS]])-Table2[[#This Row],[AD_SPEND]]),0)</f>
        <v>6495.1100000000006</v>
      </c>
      <c r="S512" s="3">
        <f>IFERROR(Table2[[#This Row],[RETURNS_UNITS]]/Table2[[#This Row],[UNITS_SOLD]],0)</f>
        <v>1.0752688172043012E-2</v>
      </c>
      <c r="T512" s="2" t="str">
        <f>TRIM(CLEAN(Table2[[#This Row],[CHANNEL]]))</f>
        <v>Zepto</v>
      </c>
      <c r="U512" s="1">
        <f t="shared" si="7"/>
        <v>45505</v>
      </c>
    </row>
    <row r="513" spans="1:21" x14ac:dyDescent="0.3">
      <c r="A513" s="1">
        <v>45717</v>
      </c>
      <c r="B513" s="2" t="s">
        <v>33</v>
      </c>
      <c r="C513" s="2" t="s">
        <v>28</v>
      </c>
      <c r="D513" s="2" t="s">
        <v>42</v>
      </c>
      <c r="E513" s="2" t="str">
        <f>TRIM(Table2[[#This Row],[SKU_CODE]])</f>
        <v>BEC-BW-002</v>
      </c>
      <c r="F513" s="2">
        <v>64</v>
      </c>
      <c r="G513" s="2">
        <v>11200</v>
      </c>
      <c r="H513" s="2">
        <v>1586.19</v>
      </c>
      <c r="I513" s="2">
        <v>1101.29</v>
      </c>
      <c r="J513" s="2">
        <v>2</v>
      </c>
      <c r="K513" s="2" t="str">
        <f>_xlfn.XLOOKUP(E513,[1]SKU_Master!A:A,[1]SKU_Master!C:C,"NOT FOUND")</f>
        <v>Bake &amp; Wrap</v>
      </c>
      <c r="L513" s="2">
        <f>_xlfn.XLOOKUP(Table2[[#This Row],[SKU_CODE_CLEAN]],[1]SKU_Master!A:A,[1]SKU_Master!E:E,"Not Found")</f>
        <v>175</v>
      </c>
      <c r="M513" s="2">
        <f>_xlfn.XLOOKUP(E513,[1]SKU_Master!A:A,[1]SKU_Master!F:F,"NOT FOUND")</f>
        <v>92</v>
      </c>
      <c r="N513" s="2" t="str">
        <f>IF(ISNUMBER(_xlfn.XMATCH(E513,[1]SKU_Master!A:A)),"MATCH","NOT FOUND")</f>
        <v>MATCH</v>
      </c>
      <c r="O513" s="2">
        <f>Table2[[#This Row],[GROSS_REVENUE]]-Table2[[#This Row],[DISCOUNT]]</f>
        <v>9613.81</v>
      </c>
      <c r="P513" s="3">
        <f>IFERROR((Table2[[#This Row],[NET_REVENUE]]-(Table2[[#This Row],[UNITS_SOLD]]*Table2[[#This Row],[UNIT_COGS]]))/Table2[[#This Row],[NET_REVENUE]],0)</f>
        <v>0.38754770481214001</v>
      </c>
      <c r="Q513" s="4">
        <f>IFERROR(Table2[[#This Row],[GROSS_REVENUE]]/Table2[[#This Row],[AD_SPEND]],0)</f>
        <v>10.169891672493167</v>
      </c>
      <c r="R513" s="2">
        <f>IFERROR((Table2[[#This Row],[NET_REVENUE]]-(Table2[[#This Row],[UNITS_SOLD]]*Table2[[#This Row],[UNIT_COGS]])-Table2[[#This Row],[AD_SPEND]]),0)</f>
        <v>2624.5199999999995</v>
      </c>
      <c r="S513" s="3">
        <f>IFERROR(Table2[[#This Row],[RETURNS_UNITS]]/Table2[[#This Row],[UNITS_SOLD]],0)</f>
        <v>3.125E-2</v>
      </c>
      <c r="T513" s="2" t="str">
        <f>TRIM(CLEAN(Table2[[#This Row],[CHANNEL]]))</f>
        <v>Swiggy Instamart</v>
      </c>
      <c r="U513" s="1">
        <f t="shared" si="7"/>
        <v>45717</v>
      </c>
    </row>
    <row r="514" spans="1:21" x14ac:dyDescent="0.3">
      <c r="A514" s="1">
        <v>45809</v>
      </c>
      <c r="B514" s="2" t="s">
        <v>21</v>
      </c>
      <c r="C514" s="2" t="s">
        <v>22</v>
      </c>
      <c r="D514" s="2" t="s">
        <v>42</v>
      </c>
      <c r="E514" s="2" t="str">
        <f>TRIM(Table2[[#This Row],[SKU_CODE]])</f>
        <v>BEC-BW-002</v>
      </c>
      <c r="F514" s="2">
        <v>104</v>
      </c>
      <c r="G514" s="2">
        <v>18200</v>
      </c>
      <c r="H514" s="2">
        <v>3778.99</v>
      </c>
      <c r="I514" s="2">
        <v>1102.3699999999999</v>
      </c>
      <c r="J514" s="2">
        <v>4</v>
      </c>
      <c r="K514" s="2" t="str">
        <f>_xlfn.XLOOKUP(E514,[1]SKU_Master!A:A,[1]SKU_Master!C:C,"NOT FOUND")</f>
        <v>Bake &amp; Wrap</v>
      </c>
      <c r="L514" s="2">
        <f>_xlfn.XLOOKUP(Table2[[#This Row],[SKU_CODE_CLEAN]],[1]SKU_Master!A:A,[1]SKU_Master!E:E,"Not Found")</f>
        <v>175</v>
      </c>
      <c r="M514" s="2">
        <f>_xlfn.XLOOKUP(E514,[1]SKU_Master!A:A,[1]SKU_Master!F:F,"NOT FOUND")</f>
        <v>92</v>
      </c>
      <c r="N514" s="2" t="str">
        <f>IF(ISNUMBER(_xlfn.XMATCH(E514,[1]SKU_Master!A:A)),"MATCH","NOT FOUND")</f>
        <v>MATCH</v>
      </c>
      <c r="O514" s="2">
        <f>Table2[[#This Row],[GROSS_REVENUE]]-Table2[[#This Row],[DISCOUNT]]</f>
        <v>14421.01</v>
      </c>
      <c r="P514" s="3">
        <f>IFERROR((Table2[[#This Row],[NET_REVENUE]]-(Table2[[#This Row],[UNITS_SOLD]]*Table2[[#This Row],[UNIT_COGS]]))/Table2[[#This Row],[NET_REVENUE]],0)</f>
        <v>0.3365235860733749</v>
      </c>
      <c r="Q514" s="4">
        <f>IFERROR(Table2[[#This Row],[GROSS_REVENUE]]/Table2[[#This Row],[AD_SPEND]],0)</f>
        <v>16.509883251539865</v>
      </c>
      <c r="R514" s="2">
        <f>IFERROR((Table2[[#This Row],[NET_REVENUE]]-(Table2[[#This Row],[UNITS_SOLD]]*Table2[[#This Row],[UNIT_COGS]])-Table2[[#This Row],[AD_SPEND]]),0)</f>
        <v>3750.6400000000003</v>
      </c>
      <c r="S514" s="3">
        <f>IFERROR(Table2[[#This Row],[RETURNS_UNITS]]/Table2[[#This Row],[UNITS_SOLD]],0)</f>
        <v>3.8461538461538464E-2</v>
      </c>
      <c r="T514" s="2" t="str">
        <f>TRIM(CLEAN(Table2[[#This Row],[CHANNEL]]))</f>
        <v>Flipkart</v>
      </c>
      <c r="U514" s="1">
        <f t="shared" si="7"/>
        <v>45809</v>
      </c>
    </row>
    <row r="515" spans="1:21" x14ac:dyDescent="0.3">
      <c r="A515" s="1">
        <v>45474</v>
      </c>
      <c r="B515" s="2" t="s">
        <v>33</v>
      </c>
      <c r="C515" s="2" t="s">
        <v>25</v>
      </c>
      <c r="D515" s="2" t="s">
        <v>35</v>
      </c>
      <c r="E515" s="2" t="str">
        <f>TRIM(Table2[[#This Row],[SKU_CODE]])</f>
        <v>BEC-CMB-001</v>
      </c>
      <c r="F515" s="2">
        <v>25</v>
      </c>
      <c r="G515" s="2">
        <v>17475</v>
      </c>
      <c r="H515" s="2">
        <v>2702.26</v>
      </c>
      <c r="I515" s="2">
        <v>1102.79</v>
      </c>
      <c r="J515" s="2">
        <v>1</v>
      </c>
      <c r="K515" s="2" t="str">
        <f>_xlfn.XLOOKUP(E515,[1]SKU_Master!A:A,[1]SKU_Master!C:C,"NOT FOUND")</f>
        <v>Others</v>
      </c>
      <c r="L515" s="2">
        <f>_xlfn.XLOOKUP(Table2[[#This Row],[SKU_CODE_CLEAN]],[1]SKU_Master!A:A,[1]SKU_Master!E:E,"Not Found")</f>
        <v>699</v>
      </c>
      <c r="M515" s="2">
        <f>_xlfn.XLOOKUP(E515,[1]SKU_Master!A:A,[1]SKU_Master!F:F,"NOT FOUND")</f>
        <v>330</v>
      </c>
      <c r="N515" s="2" t="str">
        <f>IF(ISNUMBER(_xlfn.XMATCH(E515,[1]SKU_Master!A:A)),"MATCH","NOT FOUND")</f>
        <v>MATCH</v>
      </c>
      <c r="O515" s="2">
        <f>Table2[[#This Row],[GROSS_REVENUE]]-Table2[[#This Row],[DISCOUNT]]</f>
        <v>14772.74</v>
      </c>
      <c r="P515" s="3">
        <f>IFERROR((Table2[[#This Row],[NET_REVENUE]]-(Table2[[#This Row],[UNITS_SOLD]]*Table2[[#This Row],[UNIT_COGS]]))/Table2[[#This Row],[NET_REVENUE]],0)</f>
        <v>0.44153894267414168</v>
      </c>
      <c r="Q515" s="4">
        <f>IFERROR(Table2[[#This Row],[GROSS_REVENUE]]/Table2[[#This Row],[AD_SPEND]],0)</f>
        <v>15.846171981972997</v>
      </c>
      <c r="R515" s="2">
        <f>IFERROR((Table2[[#This Row],[NET_REVENUE]]-(Table2[[#This Row],[UNITS_SOLD]]*Table2[[#This Row],[UNIT_COGS]])-Table2[[#This Row],[AD_SPEND]]),0)</f>
        <v>5419.95</v>
      </c>
      <c r="S515" s="3">
        <f>IFERROR(Table2[[#This Row],[RETURNS_UNITS]]/Table2[[#This Row],[UNITS_SOLD]],0)</f>
        <v>0.04</v>
      </c>
      <c r="T515" s="2" t="str">
        <f>TRIM(CLEAN(Table2[[#This Row],[CHANNEL]]))</f>
        <v>Swiggy Instamart</v>
      </c>
      <c r="U515" s="1">
        <f t="shared" ref="U515:U578" si="8">IF(AND(MONTH(A515)=1,DAY(A515)&gt;1),DATE(YEAR(A515),DAY(A515),1),A515)</f>
        <v>45474</v>
      </c>
    </row>
    <row r="516" spans="1:21" x14ac:dyDescent="0.3">
      <c r="A516" s="1">
        <v>45444</v>
      </c>
      <c r="B516" s="2" t="s">
        <v>37</v>
      </c>
      <c r="C516" s="2" t="s">
        <v>28</v>
      </c>
      <c r="D516" s="2" t="s">
        <v>35</v>
      </c>
      <c r="E516" s="2" t="str">
        <f>TRIM(Table2[[#This Row],[SKU_CODE]])</f>
        <v>BEC-CMB-001</v>
      </c>
      <c r="F516" s="2">
        <v>24</v>
      </c>
      <c r="G516" s="2">
        <v>16776</v>
      </c>
      <c r="H516" s="2">
        <v>3139.34</v>
      </c>
      <c r="I516" s="2">
        <v>1103.82</v>
      </c>
      <c r="J516" s="2">
        <v>1</v>
      </c>
      <c r="K516" s="2" t="str">
        <f>_xlfn.XLOOKUP(E516,[1]SKU_Master!A:A,[1]SKU_Master!C:C,"NOT FOUND")</f>
        <v>Others</v>
      </c>
      <c r="L516" s="2">
        <f>_xlfn.XLOOKUP(Table2[[#This Row],[SKU_CODE_CLEAN]],[1]SKU_Master!A:A,[1]SKU_Master!E:E,"Not Found")</f>
        <v>699</v>
      </c>
      <c r="M516" s="2">
        <f>_xlfn.XLOOKUP(E516,[1]SKU_Master!A:A,[1]SKU_Master!F:F,"NOT FOUND")</f>
        <v>330</v>
      </c>
      <c r="N516" s="2" t="str">
        <f>IF(ISNUMBER(_xlfn.XMATCH(E516,[1]SKU_Master!A:A)),"MATCH","NOT FOUND")</f>
        <v>MATCH</v>
      </c>
      <c r="O516" s="2">
        <f>Table2[[#This Row],[GROSS_REVENUE]]-Table2[[#This Row],[DISCOUNT]]</f>
        <v>13636.66</v>
      </c>
      <c r="P516" s="3">
        <f>IFERROR((Table2[[#This Row],[NET_REVENUE]]-(Table2[[#This Row],[UNITS_SOLD]]*Table2[[#This Row],[UNIT_COGS]]))/Table2[[#This Row],[NET_REVENUE]],0)</f>
        <v>0.4192126224456722</v>
      </c>
      <c r="Q516" s="4">
        <f>IFERROR(Table2[[#This Row],[GROSS_REVENUE]]/Table2[[#This Row],[AD_SPEND]],0)</f>
        <v>15.198130129912487</v>
      </c>
      <c r="R516" s="2">
        <f>IFERROR((Table2[[#This Row],[NET_REVENUE]]-(Table2[[#This Row],[UNITS_SOLD]]*Table2[[#This Row],[UNIT_COGS]])-Table2[[#This Row],[AD_SPEND]]),0)</f>
        <v>4612.84</v>
      </c>
      <c r="S516" s="3">
        <f>IFERROR(Table2[[#This Row],[RETURNS_UNITS]]/Table2[[#This Row],[UNITS_SOLD]],0)</f>
        <v>4.1666666666666664E-2</v>
      </c>
      <c r="T516" s="2" t="str">
        <f>TRIM(CLEAN(Table2[[#This Row],[CHANNEL]]))</f>
        <v>Blinkit</v>
      </c>
      <c r="U516" s="1">
        <f t="shared" si="8"/>
        <v>45444</v>
      </c>
    </row>
    <row r="517" spans="1:21" x14ac:dyDescent="0.3">
      <c r="A517" s="1">
        <v>45383</v>
      </c>
      <c r="B517" s="2" t="s">
        <v>21</v>
      </c>
      <c r="C517" s="2" t="s">
        <v>22</v>
      </c>
      <c r="D517" s="2" t="s">
        <v>23</v>
      </c>
      <c r="E517" s="2" t="str">
        <f>TRIM(Table2[[#This Row],[SKU_CODE]])</f>
        <v>BEC-OTH-001</v>
      </c>
      <c r="F517" s="2">
        <v>82</v>
      </c>
      <c r="G517" s="2">
        <v>12218</v>
      </c>
      <c r="H517" s="2">
        <v>676.23</v>
      </c>
      <c r="I517" s="2">
        <v>1103.83</v>
      </c>
      <c r="J517" s="2">
        <v>2</v>
      </c>
      <c r="K517" s="2" t="str">
        <f>_xlfn.XLOOKUP(E517,[1]SKU_Master!A:A,[1]SKU_Master!C:C,"NOT FOUND")</f>
        <v>Others</v>
      </c>
      <c r="L517" s="2">
        <f>_xlfn.XLOOKUP(Table2[[#This Row],[SKU_CODE_CLEAN]],[1]SKU_Master!A:A,[1]SKU_Master!E:E,"Not Found")</f>
        <v>149</v>
      </c>
      <c r="M517" s="2">
        <f>_xlfn.XLOOKUP(E517,[1]SKU_Master!A:A,[1]SKU_Master!F:F,"NOT FOUND")</f>
        <v>72</v>
      </c>
      <c r="N517" s="2" t="str">
        <f>IF(ISNUMBER(_xlfn.XMATCH(E517,[1]SKU_Master!A:A)),"MATCH","NOT FOUND")</f>
        <v>MATCH</v>
      </c>
      <c r="O517" s="2">
        <f>Table2[[#This Row],[GROSS_REVENUE]]-Table2[[#This Row],[DISCOUNT]]</f>
        <v>11541.77</v>
      </c>
      <c r="P517" s="3">
        <f>IFERROR((Table2[[#This Row],[NET_REVENUE]]-(Table2[[#This Row],[UNITS_SOLD]]*Table2[[#This Row],[UNIT_COGS]]))/Table2[[#This Row],[NET_REVENUE]],0)</f>
        <v>0.48846667365577379</v>
      </c>
      <c r="Q517" s="4">
        <f>IFERROR(Table2[[#This Row],[GROSS_REVENUE]]/Table2[[#This Row],[AD_SPEND]],0)</f>
        <v>11.068733410035966</v>
      </c>
      <c r="R517" s="2">
        <f>IFERROR((Table2[[#This Row],[NET_REVENUE]]-(Table2[[#This Row],[UNITS_SOLD]]*Table2[[#This Row],[UNIT_COGS]])-Table2[[#This Row],[AD_SPEND]]),0)</f>
        <v>4533.9400000000005</v>
      </c>
      <c r="S517" s="3">
        <f>IFERROR(Table2[[#This Row],[RETURNS_UNITS]]/Table2[[#This Row],[UNITS_SOLD]],0)</f>
        <v>2.4390243902439025E-2</v>
      </c>
      <c r="T517" s="2" t="str">
        <f>TRIM(CLEAN(Table2[[#This Row],[CHANNEL]]))</f>
        <v>Flipkart</v>
      </c>
      <c r="U517" s="1">
        <f t="shared" si="8"/>
        <v>45383</v>
      </c>
    </row>
    <row r="518" spans="1:21" x14ac:dyDescent="0.3">
      <c r="A518" s="1">
        <v>45505</v>
      </c>
      <c r="B518" s="2" t="s">
        <v>27</v>
      </c>
      <c r="C518" s="2" t="s">
        <v>28</v>
      </c>
      <c r="D518" s="2" t="s">
        <v>42</v>
      </c>
      <c r="E518" s="2" t="str">
        <f>TRIM(Table2[[#This Row],[SKU_CODE]])</f>
        <v>BEC-BW-002</v>
      </c>
      <c r="F518" s="2">
        <v>52</v>
      </c>
      <c r="G518" s="2">
        <v>9100</v>
      </c>
      <c r="H518" s="2">
        <v>1202.3</v>
      </c>
      <c r="I518" s="2">
        <v>1104.3800000000001</v>
      </c>
      <c r="J518" s="2">
        <v>2</v>
      </c>
      <c r="K518" s="2" t="str">
        <f>_xlfn.XLOOKUP(E518,[1]SKU_Master!A:A,[1]SKU_Master!C:C,"NOT FOUND")</f>
        <v>Bake &amp; Wrap</v>
      </c>
      <c r="L518" s="2">
        <f>_xlfn.XLOOKUP(Table2[[#This Row],[SKU_CODE_CLEAN]],[1]SKU_Master!A:A,[1]SKU_Master!E:E,"Not Found")</f>
        <v>175</v>
      </c>
      <c r="M518" s="2">
        <f>_xlfn.XLOOKUP(E518,[1]SKU_Master!A:A,[1]SKU_Master!F:F,"NOT FOUND")</f>
        <v>92</v>
      </c>
      <c r="N518" s="2" t="str">
        <f>IF(ISNUMBER(_xlfn.XMATCH(E518,[1]SKU_Master!A:A)),"MATCH","NOT FOUND")</f>
        <v>MATCH</v>
      </c>
      <c r="O518" s="2">
        <f>Table2[[#This Row],[GROSS_REVENUE]]-Table2[[#This Row],[DISCOUNT]]</f>
        <v>7897.7</v>
      </c>
      <c r="P518" s="3">
        <f>IFERROR((Table2[[#This Row],[NET_REVENUE]]-(Table2[[#This Row],[UNITS_SOLD]]*Table2[[#This Row],[UNIT_COGS]]))/Table2[[#This Row],[NET_REVENUE]],0)</f>
        <v>0.39425402332324599</v>
      </c>
      <c r="Q518" s="4">
        <f>IFERROR(Table2[[#This Row],[GROSS_REVENUE]]/Table2[[#This Row],[AD_SPEND]],0)</f>
        <v>8.2399174197287159</v>
      </c>
      <c r="R518" s="2">
        <f>IFERROR((Table2[[#This Row],[NET_REVENUE]]-(Table2[[#This Row],[UNITS_SOLD]]*Table2[[#This Row],[UNIT_COGS]])-Table2[[#This Row],[AD_SPEND]]),0)</f>
        <v>2009.3199999999997</v>
      </c>
      <c r="S518" s="3">
        <f>IFERROR(Table2[[#This Row],[RETURNS_UNITS]]/Table2[[#This Row],[UNITS_SOLD]],0)</f>
        <v>3.8461538461538464E-2</v>
      </c>
      <c r="T518" s="2" t="str">
        <f>TRIM(CLEAN(Table2[[#This Row],[CHANNEL]]))</f>
        <v>Zepto</v>
      </c>
      <c r="U518" s="1">
        <f t="shared" si="8"/>
        <v>45505</v>
      </c>
    </row>
    <row r="519" spans="1:21" x14ac:dyDescent="0.3">
      <c r="A519" s="1">
        <v>45383</v>
      </c>
      <c r="B519" s="2" t="s">
        <v>21</v>
      </c>
      <c r="C519" s="2" t="s">
        <v>22</v>
      </c>
      <c r="D519" s="2" t="s">
        <v>32</v>
      </c>
      <c r="E519" s="2" t="str">
        <f>TRIM(Table2[[#This Row],[SKU_CODE]])</f>
        <v>BEC-BW-001</v>
      </c>
      <c r="F519" s="2">
        <v>103</v>
      </c>
      <c r="G519" s="2">
        <v>22660</v>
      </c>
      <c r="H519" s="2">
        <v>2862.6</v>
      </c>
      <c r="I519" s="2">
        <v>1105.49</v>
      </c>
      <c r="J519" s="2">
        <v>2</v>
      </c>
      <c r="K519" s="2" t="str">
        <f>_xlfn.XLOOKUP(E519,[1]SKU_Master!A:A,[1]SKU_Master!C:C,"NOT FOUND")</f>
        <v>Bake &amp; Wrap</v>
      </c>
      <c r="L519" s="2">
        <f>_xlfn.XLOOKUP(Table2[[#This Row],[SKU_CODE_CLEAN]],[1]SKU_Master!A:A,[1]SKU_Master!E:E,"Not Found")</f>
        <v>220</v>
      </c>
      <c r="M519" s="2">
        <f>_xlfn.XLOOKUP(E519,[1]SKU_Master!A:A,[1]SKU_Master!F:F,"NOT FOUND")</f>
        <v>118</v>
      </c>
      <c r="N519" s="2" t="str">
        <f>IF(ISNUMBER(_xlfn.XMATCH(E519,[1]SKU_Master!A:A)),"MATCH","NOT FOUND")</f>
        <v>MATCH</v>
      </c>
      <c r="O519" s="2">
        <f>Table2[[#This Row],[GROSS_REVENUE]]-Table2[[#This Row],[DISCOUNT]]</f>
        <v>19797.400000000001</v>
      </c>
      <c r="P519" s="3">
        <f>IFERROR((Table2[[#This Row],[NET_REVENUE]]-(Table2[[#This Row],[UNITS_SOLD]]*Table2[[#This Row],[UNIT_COGS]]))/Table2[[#This Row],[NET_REVENUE]],0)</f>
        <v>0.38608100053542388</v>
      </c>
      <c r="Q519" s="4">
        <f>IFERROR(Table2[[#This Row],[GROSS_REVENUE]]/Table2[[#This Row],[AD_SPEND]],0)</f>
        <v>20.497697853440556</v>
      </c>
      <c r="R519" s="2">
        <f>IFERROR((Table2[[#This Row],[NET_REVENUE]]-(Table2[[#This Row],[UNITS_SOLD]]*Table2[[#This Row],[UNIT_COGS]])-Table2[[#This Row],[AD_SPEND]]),0)</f>
        <v>6537.9100000000017</v>
      </c>
      <c r="S519" s="3">
        <f>IFERROR(Table2[[#This Row],[RETURNS_UNITS]]/Table2[[#This Row],[UNITS_SOLD]],0)</f>
        <v>1.9417475728155338E-2</v>
      </c>
      <c r="T519" s="2" t="str">
        <f>TRIM(CLEAN(Table2[[#This Row],[CHANNEL]]))</f>
        <v>Flipkart</v>
      </c>
      <c r="U519" s="1">
        <f t="shared" si="8"/>
        <v>45383</v>
      </c>
    </row>
    <row r="520" spans="1:21" x14ac:dyDescent="0.3">
      <c r="A520" s="1">
        <v>45566</v>
      </c>
      <c r="B520" s="2" t="s">
        <v>24</v>
      </c>
      <c r="C520" s="2" t="s">
        <v>22</v>
      </c>
      <c r="D520" s="2" t="s">
        <v>46</v>
      </c>
      <c r="E520" s="2" t="str">
        <f>TRIM(Table2[[#This Row],[SKU_CODE]])</f>
        <v>BEC-KT-001</v>
      </c>
      <c r="F520" s="2">
        <v>100</v>
      </c>
      <c r="G520" s="2">
        <v>16000</v>
      </c>
      <c r="H520" s="2">
        <v>2081.16</v>
      </c>
      <c r="I520" s="2">
        <v>1105.73</v>
      </c>
      <c r="J520" s="2">
        <v>15</v>
      </c>
      <c r="K520" s="2" t="str">
        <f>_xlfn.XLOOKUP(E520,[1]SKU_Master!A:A,[1]SKU_Master!C:C,"NOT FOUND")</f>
        <v>Kitchen Towel</v>
      </c>
      <c r="L520" s="2">
        <f>_xlfn.XLOOKUP(Table2[[#This Row],[SKU_CODE_CLEAN]],[1]SKU_Master!A:A,[1]SKU_Master!E:E,"Not Found")</f>
        <v>160</v>
      </c>
      <c r="M520" s="2">
        <f>_xlfn.XLOOKUP(E520,[1]SKU_Master!A:A,[1]SKU_Master!F:F,"NOT FOUND")</f>
        <v>78</v>
      </c>
      <c r="N520" s="2" t="str">
        <f>IF(ISNUMBER(_xlfn.XMATCH(E520,[1]SKU_Master!A:A)),"MATCH","NOT FOUND")</f>
        <v>MATCH</v>
      </c>
      <c r="O520" s="2">
        <f>Table2[[#This Row],[GROSS_REVENUE]]-Table2[[#This Row],[DISCOUNT]]</f>
        <v>13918.84</v>
      </c>
      <c r="P520" s="3">
        <f>IFERROR((Table2[[#This Row],[NET_REVENUE]]-(Table2[[#This Row],[UNITS_SOLD]]*Table2[[#This Row],[UNIT_COGS]]))/Table2[[#This Row],[NET_REVENUE]],0)</f>
        <v>0.43960847311988643</v>
      </c>
      <c r="Q520" s="4">
        <f>IFERROR(Table2[[#This Row],[GROSS_REVENUE]]/Table2[[#This Row],[AD_SPEND]],0)</f>
        <v>14.470078590614346</v>
      </c>
      <c r="R520" s="2">
        <f>IFERROR((Table2[[#This Row],[NET_REVENUE]]-(Table2[[#This Row],[UNITS_SOLD]]*Table2[[#This Row],[UNIT_COGS]])-Table2[[#This Row],[AD_SPEND]]),0)</f>
        <v>5013.1100000000006</v>
      </c>
      <c r="S520" s="3">
        <f>IFERROR(Table2[[#This Row],[RETURNS_UNITS]]/Table2[[#This Row],[UNITS_SOLD]],0)</f>
        <v>0.15</v>
      </c>
      <c r="T520" s="2" t="str">
        <f>TRIM(CLEAN(Table2[[#This Row],[CHANNEL]]))</f>
        <v>D2C</v>
      </c>
      <c r="U520" s="1">
        <f t="shared" si="8"/>
        <v>45566</v>
      </c>
    </row>
    <row r="521" spans="1:21" x14ac:dyDescent="0.3">
      <c r="A521" s="1">
        <v>45505</v>
      </c>
      <c r="B521" s="2" t="s">
        <v>21</v>
      </c>
      <c r="C521" s="2" t="s">
        <v>25</v>
      </c>
      <c r="D521" s="2" t="s">
        <v>42</v>
      </c>
      <c r="E521" s="2" t="str">
        <f>TRIM(Table2[[#This Row],[SKU_CODE]])</f>
        <v>BEC-BW-002</v>
      </c>
      <c r="F521" s="2">
        <v>78</v>
      </c>
      <c r="G521" s="2">
        <v>13650</v>
      </c>
      <c r="H521" s="2">
        <v>3592.25</v>
      </c>
      <c r="I521" s="2">
        <v>1106.48</v>
      </c>
      <c r="J521" s="2">
        <v>4</v>
      </c>
      <c r="K521" s="2" t="str">
        <f>_xlfn.XLOOKUP(E521,[1]SKU_Master!A:A,[1]SKU_Master!C:C,"NOT FOUND")</f>
        <v>Bake &amp; Wrap</v>
      </c>
      <c r="L521" s="2">
        <f>_xlfn.XLOOKUP(Table2[[#This Row],[SKU_CODE_CLEAN]],[1]SKU_Master!A:A,[1]SKU_Master!E:E,"Not Found")</f>
        <v>175</v>
      </c>
      <c r="M521" s="2">
        <f>_xlfn.XLOOKUP(E521,[1]SKU_Master!A:A,[1]SKU_Master!F:F,"NOT FOUND")</f>
        <v>92</v>
      </c>
      <c r="N521" s="2" t="str">
        <f>IF(ISNUMBER(_xlfn.XMATCH(E521,[1]SKU_Master!A:A)),"MATCH","NOT FOUND")</f>
        <v>MATCH</v>
      </c>
      <c r="O521" s="2">
        <f>Table2[[#This Row],[GROSS_REVENUE]]-Table2[[#This Row],[DISCOUNT]]</f>
        <v>10057.75</v>
      </c>
      <c r="P521" s="3">
        <f>IFERROR((Table2[[#This Row],[NET_REVENUE]]-(Table2[[#This Row],[UNITS_SOLD]]*Table2[[#This Row],[UNIT_COGS]]))/Table2[[#This Row],[NET_REVENUE]],0)</f>
        <v>0.28652034500758122</v>
      </c>
      <c r="Q521" s="4">
        <f>IFERROR(Table2[[#This Row],[GROSS_REVENUE]]/Table2[[#This Row],[AD_SPEND]],0)</f>
        <v>12.336418191020172</v>
      </c>
      <c r="R521" s="2">
        <f>IFERROR((Table2[[#This Row],[NET_REVENUE]]-(Table2[[#This Row],[UNITS_SOLD]]*Table2[[#This Row],[UNIT_COGS]])-Table2[[#This Row],[AD_SPEND]]),0)</f>
        <v>1775.27</v>
      </c>
      <c r="S521" s="3">
        <f>IFERROR(Table2[[#This Row],[RETURNS_UNITS]]/Table2[[#This Row],[UNITS_SOLD]],0)</f>
        <v>5.128205128205128E-2</v>
      </c>
      <c r="T521" s="2" t="str">
        <f>TRIM(CLEAN(Table2[[#This Row],[CHANNEL]]))</f>
        <v>Flipkart</v>
      </c>
      <c r="U521" s="1">
        <f t="shared" si="8"/>
        <v>45505</v>
      </c>
    </row>
    <row r="522" spans="1:21" x14ac:dyDescent="0.3">
      <c r="A522" s="1">
        <v>45597</v>
      </c>
      <c r="B522" s="2" t="s">
        <v>21</v>
      </c>
      <c r="C522" s="2" t="s">
        <v>22</v>
      </c>
      <c r="D522" s="2" t="s">
        <v>32</v>
      </c>
      <c r="E522" s="2" t="str">
        <f>TRIM(Table2[[#This Row],[SKU_CODE]])</f>
        <v>BEC-BW-001</v>
      </c>
      <c r="F522" s="2">
        <v>88</v>
      </c>
      <c r="G522" s="2">
        <v>19360</v>
      </c>
      <c r="H522" s="2">
        <v>1621.75</v>
      </c>
      <c r="I522" s="2">
        <v>1107.05</v>
      </c>
      <c r="J522" s="2">
        <v>3</v>
      </c>
      <c r="K522" s="2" t="str">
        <f>_xlfn.XLOOKUP(E522,[1]SKU_Master!A:A,[1]SKU_Master!C:C,"NOT FOUND")</f>
        <v>Bake &amp; Wrap</v>
      </c>
      <c r="L522" s="2">
        <f>_xlfn.XLOOKUP(Table2[[#This Row],[SKU_CODE_CLEAN]],[1]SKU_Master!A:A,[1]SKU_Master!E:E,"Not Found")</f>
        <v>220</v>
      </c>
      <c r="M522" s="2">
        <f>_xlfn.XLOOKUP(E522,[1]SKU_Master!A:A,[1]SKU_Master!F:F,"NOT FOUND")</f>
        <v>118</v>
      </c>
      <c r="N522" s="2" t="str">
        <f>IF(ISNUMBER(_xlfn.XMATCH(E522,[1]SKU_Master!A:A)),"MATCH","NOT FOUND")</f>
        <v>MATCH</v>
      </c>
      <c r="O522" s="2">
        <f>Table2[[#This Row],[GROSS_REVENUE]]-Table2[[#This Row],[DISCOUNT]]</f>
        <v>17738.25</v>
      </c>
      <c r="P522" s="3">
        <f>IFERROR((Table2[[#This Row],[NET_REVENUE]]-(Table2[[#This Row],[UNITS_SOLD]]*Table2[[#This Row],[UNIT_COGS]]))/Table2[[#This Row],[NET_REVENUE]],0)</f>
        <v>0.41459839612137611</v>
      </c>
      <c r="Q522" s="4">
        <f>IFERROR(Table2[[#This Row],[GROSS_REVENUE]]/Table2[[#This Row],[AD_SPEND]],0)</f>
        <v>17.487918341538322</v>
      </c>
      <c r="R522" s="2">
        <f>IFERROR((Table2[[#This Row],[NET_REVENUE]]-(Table2[[#This Row],[UNITS_SOLD]]*Table2[[#This Row],[UNIT_COGS]])-Table2[[#This Row],[AD_SPEND]]),0)</f>
        <v>6247.2</v>
      </c>
      <c r="S522" s="3">
        <f>IFERROR(Table2[[#This Row],[RETURNS_UNITS]]/Table2[[#This Row],[UNITS_SOLD]],0)</f>
        <v>3.4090909090909088E-2</v>
      </c>
      <c r="T522" s="2" t="str">
        <f>TRIM(CLEAN(Table2[[#This Row],[CHANNEL]]))</f>
        <v>Flipkart</v>
      </c>
      <c r="U522" s="1">
        <f t="shared" si="8"/>
        <v>45597</v>
      </c>
    </row>
    <row r="523" spans="1:21" x14ac:dyDescent="0.3">
      <c r="A523" s="1">
        <v>45505</v>
      </c>
      <c r="B523" s="2" t="s">
        <v>21</v>
      </c>
      <c r="C523" s="2" t="s">
        <v>22</v>
      </c>
      <c r="D523" s="2" t="s">
        <v>30</v>
      </c>
      <c r="E523" s="2" t="str">
        <f>TRIM(Table2[[#This Row],[SKU_CODE]])</f>
        <v>BEC-TIS-002</v>
      </c>
      <c r="F523" s="2">
        <v>128</v>
      </c>
      <c r="G523" s="2">
        <v>23040</v>
      </c>
      <c r="H523" s="2">
        <v>6625.01</v>
      </c>
      <c r="I523" s="2">
        <v>1107.45</v>
      </c>
      <c r="J523" s="2">
        <v>6</v>
      </c>
      <c r="K523" s="2" t="str">
        <f>_xlfn.XLOOKUP(E523,[1]SKU_Master!A:A,[1]SKU_Master!C:C,"NOT FOUND")</f>
        <v>Tissues</v>
      </c>
      <c r="L523" s="2">
        <f>_xlfn.XLOOKUP(Table2[[#This Row],[SKU_CODE_CLEAN]],[1]SKU_Master!A:A,[1]SKU_Master!E:E,"Not Found")</f>
        <v>180</v>
      </c>
      <c r="M523" s="2">
        <f>_xlfn.XLOOKUP(E523,[1]SKU_Master!A:A,[1]SKU_Master!F:F,"NOT FOUND")</f>
        <v>95</v>
      </c>
      <c r="N523" s="2" t="str">
        <f>IF(ISNUMBER(_xlfn.XMATCH(E523,[1]SKU_Master!A:A)),"MATCH","NOT FOUND")</f>
        <v>MATCH</v>
      </c>
      <c r="O523" s="2">
        <f>Table2[[#This Row],[GROSS_REVENUE]]-Table2[[#This Row],[DISCOUNT]]</f>
        <v>16414.989999999998</v>
      </c>
      <c r="P523" s="3">
        <f>IFERROR((Table2[[#This Row],[NET_REVENUE]]-(Table2[[#This Row],[UNITS_SOLD]]*Table2[[#This Row],[UNIT_COGS]]))/Table2[[#This Row],[NET_REVENUE]],0)</f>
        <v>0.25921368212834722</v>
      </c>
      <c r="Q523" s="4">
        <f>IFERROR(Table2[[#This Row],[GROSS_REVENUE]]/Table2[[#This Row],[AD_SPEND]],0)</f>
        <v>20.804550995530271</v>
      </c>
      <c r="R523" s="2">
        <f>IFERROR((Table2[[#This Row],[NET_REVENUE]]-(Table2[[#This Row],[UNITS_SOLD]]*Table2[[#This Row],[UNIT_COGS]])-Table2[[#This Row],[AD_SPEND]]),0)</f>
        <v>3147.5399999999981</v>
      </c>
      <c r="S523" s="3">
        <f>IFERROR(Table2[[#This Row],[RETURNS_UNITS]]/Table2[[#This Row],[UNITS_SOLD]],0)</f>
        <v>4.6875E-2</v>
      </c>
      <c r="T523" s="2" t="str">
        <f>TRIM(CLEAN(Table2[[#This Row],[CHANNEL]]))</f>
        <v>Flipkart</v>
      </c>
      <c r="U523" s="1">
        <f t="shared" si="8"/>
        <v>45505</v>
      </c>
    </row>
    <row r="524" spans="1:21" x14ac:dyDescent="0.3">
      <c r="A524" s="1">
        <v>45505</v>
      </c>
      <c r="B524" s="2" t="s">
        <v>24</v>
      </c>
      <c r="C524" s="2" t="s">
        <v>22</v>
      </c>
      <c r="D524" s="2" t="s">
        <v>42</v>
      </c>
      <c r="E524" s="2" t="str">
        <f>TRIM(Table2[[#This Row],[SKU_CODE]])</f>
        <v>BEC-BW-002</v>
      </c>
      <c r="F524" s="2">
        <v>57</v>
      </c>
      <c r="G524" s="2">
        <v>9975</v>
      </c>
      <c r="H524" s="2">
        <v>665.75</v>
      </c>
      <c r="I524" s="2">
        <v>1108.29</v>
      </c>
      <c r="J524" s="2">
        <v>5</v>
      </c>
      <c r="K524" s="2" t="str">
        <f>_xlfn.XLOOKUP(E524,[1]SKU_Master!A:A,[1]SKU_Master!C:C,"NOT FOUND")</f>
        <v>Bake &amp; Wrap</v>
      </c>
      <c r="L524" s="2">
        <f>_xlfn.XLOOKUP(Table2[[#This Row],[SKU_CODE_CLEAN]],[1]SKU_Master!A:A,[1]SKU_Master!E:E,"Not Found")</f>
        <v>175</v>
      </c>
      <c r="M524" s="2">
        <f>_xlfn.XLOOKUP(E524,[1]SKU_Master!A:A,[1]SKU_Master!F:F,"NOT FOUND")</f>
        <v>92</v>
      </c>
      <c r="N524" s="2" t="str">
        <f>IF(ISNUMBER(_xlfn.XMATCH(E524,[1]SKU_Master!A:A)),"MATCH","NOT FOUND")</f>
        <v>MATCH</v>
      </c>
      <c r="O524" s="2">
        <f>Table2[[#This Row],[GROSS_REVENUE]]-Table2[[#This Row],[DISCOUNT]]</f>
        <v>9309.25</v>
      </c>
      <c r="P524" s="3">
        <f>IFERROR((Table2[[#This Row],[NET_REVENUE]]-(Table2[[#This Row],[UNITS_SOLD]]*Table2[[#This Row],[UNIT_COGS]]))/Table2[[#This Row],[NET_REVENUE]],0)</f>
        <v>0.43668931439159975</v>
      </c>
      <c r="Q524" s="4">
        <f>IFERROR(Table2[[#This Row],[GROSS_REVENUE]]/Table2[[#This Row],[AD_SPEND]],0)</f>
        <v>9.0003518934574895</v>
      </c>
      <c r="R524" s="2">
        <f>IFERROR((Table2[[#This Row],[NET_REVENUE]]-(Table2[[#This Row],[UNITS_SOLD]]*Table2[[#This Row],[UNIT_COGS]])-Table2[[#This Row],[AD_SPEND]]),0)</f>
        <v>2956.96</v>
      </c>
      <c r="S524" s="3">
        <f>IFERROR(Table2[[#This Row],[RETURNS_UNITS]]/Table2[[#This Row],[UNITS_SOLD]],0)</f>
        <v>8.771929824561403E-2</v>
      </c>
      <c r="T524" s="2" t="str">
        <f>TRIM(CLEAN(Table2[[#This Row],[CHANNEL]]))</f>
        <v>D2C</v>
      </c>
      <c r="U524" s="1">
        <f t="shared" si="8"/>
        <v>45505</v>
      </c>
    </row>
    <row r="525" spans="1:21" x14ac:dyDescent="0.3">
      <c r="A525" s="1">
        <v>45536</v>
      </c>
      <c r="B525" s="2" t="s">
        <v>39</v>
      </c>
      <c r="C525" s="2" t="s">
        <v>28</v>
      </c>
      <c r="D525" s="2" t="s">
        <v>23</v>
      </c>
      <c r="E525" s="2" t="str">
        <f>TRIM(Table2[[#This Row],[SKU_CODE]])</f>
        <v>BEC-OTH-001</v>
      </c>
      <c r="F525" s="2">
        <v>87</v>
      </c>
      <c r="G525" s="2">
        <v>12963</v>
      </c>
      <c r="H525" s="2">
        <v>3136.95</v>
      </c>
      <c r="I525" s="2">
        <v>1108.3900000000001</v>
      </c>
      <c r="J525" s="2">
        <v>2</v>
      </c>
      <c r="K525" s="2" t="str">
        <f>_xlfn.XLOOKUP(E525,[1]SKU_Master!A:A,[1]SKU_Master!C:C,"NOT FOUND")</f>
        <v>Others</v>
      </c>
      <c r="L525" s="2">
        <f>_xlfn.XLOOKUP(Table2[[#This Row],[SKU_CODE_CLEAN]],[1]SKU_Master!A:A,[1]SKU_Master!E:E,"Not Found")</f>
        <v>149</v>
      </c>
      <c r="M525" s="2">
        <f>_xlfn.XLOOKUP(E525,[1]SKU_Master!A:A,[1]SKU_Master!F:F,"NOT FOUND")</f>
        <v>72</v>
      </c>
      <c r="N525" s="2" t="str">
        <f>IF(ISNUMBER(_xlfn.XMATCH(E525,[1]SKU_Master!A:A)),"MATCH","NOT FOUND")</f>
        <v>MATCH</v>
      </c>
      <c r="O525" s="2">
        <f>Table2[[#This Row],[GROSS_REVENUE]]-Table2[[#This Row],[DISCOUNT]]</f>
        <v>9826.0499999999993</v>
      </c>
      <c r="P525" s="3">
        <f>IFERROR((Table2[[#This Row],[NET_REVENUE]]-(Table2[[#This Row],[UNITS_SOLD]]*Table2[[#This Row],[UNIT_COGS]]))/Table2[[#This Row],[NET_REVENUE]],0)</f>
        <v>0.36251087670019994</v>
      </c>
      <c r="Q525" s="4">
        <f>IFERROR(Table2[[#This Row],[GROSS_REVENUE]]/Table2[[#This Row],[AD_SPEND]],0)</f>
        <v>11.695341892294227</v>
      </c>
      <c r="R525" s="2">
        <f>IFERROR((Table2[[#This Row],[NET_REVENUE]]-(Table2[[#This Row],[UNITS_SOLD]]*Table2[[#This Row],[UNIT_COGS]])-Table2[[#This Row],[AD_SPEND]]),0)</f>
        <v>2453.6599999999989</v>
      </c>
      <c r="S525" s="3">
        <f>IFERROR(Table2[[#This Row],[RETURNS_UNITS]]/Table2[[#This Row],[UNITS_SOLD]],0)</f>
        <v>2.2988505747126436E-2</v>
      </c>
      <c r="T525" s="2" t="str">
        <f>TRIM(CLEAN(Table2[[#This Row],[CHANNEL]]))</f>
        <v>Amazon</v>
      </c>
      <c r="U525" s="1">
        <f t="shared" si="8"/>
        <v>45536</v>
      </c>
    </row>
    <row r="526" spans="1:21" x14ac:dyDescent="0.3">
      <c r="A526" s="1">
        <v>45352</v>
      </c>
      <c r="B526" s="2" t="s">
        <v>27</v>
      </c>
      <c r="C526" s="2" t="s">
        <v>28</v>
      </c>
      <c r="D526" s="2" t="s">
        <v>32</v>
      </c>
      <c r="E526" s="2" t="str">
        <f>TRIM(Table2[[#This Row],[SKU_CODE]])</f>
        <v>BEC-BW-001</v>
      </c>
      <c r="F526" s="2">
        <v>125</v>
      </c>
      <c r="G526" s="2">
        <v>27500</v>
      </c>
      <c r="H526" s="2">
        <v>6893.7</v>
      </c>
      <c r="I526" s="2">
        <v>1108.75</v>
      </c>
      <c r="J526" s="2">
        <v>2</v>
      </c>
      <c r="K526" s="2" t="str">
        <f>_xlfn.XLOOKUP(E526,[1]SKU_Master!A:A,[1]SKU_Master!C:C,"NOT FOUND")</f>
        <v>Bake &amp; Wrap</v>
      </c>
      <c r="L526" s="2">
        <f>_xlfn.XLOOKUP(Table2[[#This Row],[SKU_CODE_CLEAN]],[1]SKU_Master!A:A,[1]SKU_Master!E:E,"Not Found")</f>
        <v>220</v>
      </c>
      <c r="M526" s="2">
        <f>_xlfn.XLOOKUP(E526,[1]SKU_Master!A:A,[1]SKU_Master!F:F,"NOT FOUND")</f>
        <v>118</v>
      </c>
      <c r="N526" s="2" t="str">
        <f>IF(ISNUMBER(_xlfn.XMATCH(E526,[1]SKU_Master!A:A)),"MATCH","NOT FOUND")</f>
        <v>MATCH</v>
      </c>
      <c r="O526" s="2">
        <f>Table2[[#This Row],[GROSS_REVENUE]]-Table2[[#This Row],[DISCOUNT]]</f>
        <v>20606.3</v>
      </c>
      <c r="P526" s="3">
        <f>IFERROR((Table2[[#This Row],[NET_REVENUE]]-(Table2[[#This Row],[UNITS_SOLD]]*Table2[[#This Row],[UNIT_COGS]]))/Table2[[#This Row],[NET_REVENUE]],0)</f>
        <v>0.28419949238825015</v>
      </c>
      <c r="Q526" s="4">
        <f>IFERROR(Table2[[#This Row],[GROSS_REVENUE]]/Table2[[#This Row],[AD_SPEND]],0)</f>
        <v>24.80270574971815</v>
      </c>
      <c r="R526" s="2">
        <f>IFERROR((Table2[[#This Row],[NET_REVENUE]]-(Table2[[#This Row],[UNITS_SOLD]]*Table2[[#This Row],[UNIT_COGS]])-Table2[[#This Row],[AD_SPEND]]),0)</f>
        <v>4747.5499999999993</v>
      </c>
      <c r="S526" s="3">
        <f>IFERROR(Table2[[#This Row],[RETURNS_UNITS]]/Table2[[#This Row],[UNITS_SOLD]],0)</f>
        <v>1.6E-2</v>
      </c>
      <c r="T526" s="2" t="str">
        <f>TRIM(CLEAN(Table2[[#This Row],[CHANNEL]]))</f>
        <v>Zepto</v>
      </c>
      <c r="U526" s="1">
        <f t="shared" si="8"/>
        <v>45352</v>
      </c>
    </row>
    <row r="527" spans="1:21" x14ac:dyDescent="0.3">
      <c r="A527" s="1">
        <v>45474</v>
      </c>
      <c r="B527" s="2" t="s">
        <v>33</v>
      </c>
      <c r="C527" s="2" t="s">
        <v>25</v>
      </c>
      <c r="D527" s="2" t="s">
        <v>43</v>
      </c>
      <c r="E527" s="2" t="str">
        <f>TRIM(Table2[[#This Row],[SKU_CODE]])</f>
        <v>BEC-GB-001</v>
      </c>
      <c r="F527" s="2">
        <v>160</v>
      </c>
      <c r="G527" s="2">
        <v>23840</v>
      </c>
      <c r="H527" s="2">
        <v>5790.37</v>
      </c>
      <c r="I527" s="2">
        <v>1110.8399999999999</v>
      </c>
      <c r="J527" s="2">
        <v>8</v>
      </c>
      <c r="K527" s="2" t="str">
        <f>_xlfn.XLOOKUP(E527,[1]SKU_Master!A:A,[1]SKU_Master!C:C,"NOT FOUND")</f>
        <v>Garbage Bags</v>
      </c>
      <c r="L527" s="2">
        <f>_xlfn.XLOOKUP(Table2[[#This Row],[SKU_CODE_CLEAN]],[1]SKU_Master!A:A,[1]SKU_Master!E:E,"Not Found")</f>
        <v>149</v>
      </c>
      <c r="M527" s="2">
        <f>_xlfn.XLOOKUP(E527,[1]SKU_Master!A:A,[1]SKU_Master!F:F,"NOT FOUND")</f>
        <v>70</v>
      </c>
      <c r="N527" s="2" t="str">
        <f>IF(ISNUMBER(_xlfn.XMATCH(E527,[1]SKU_Master!A:A)),"MATCH","NOT FOUND")</f>
        <v>MATCH</v>
      </c>
      <c r="O527" s="2">
        <f>Table2[[#This Row],[GROSS_REVENUE]]-Table2[[#This Row],[DISCOUNT]]</f>
        <v>18049.63</v>
      </c>
      <c r="P527" s="3">
        <f>IFERROR((Table2[[#This Row],[NET_REVENUE]]-(Table2[[#This Row],[UNITS_SOLD]]*Table2[[#This Row],[UNIT_COGS]]))/Table2[[#This Row],[NET_REVENUE]],0)</f>
        <v>0.37948866541862636</v>
      </c>
      <c r="Q527" s="4">
        <f>IFERROR(Table2[[#This Row],[GROSS_REVENUE]]/Table2[[#This Row],[AD_SPEND]],0)</f>
        <v>21.461236541716179</v>
      </c>
      <c r="R527" s="2">
        <f>IFERROR((Table2[[#This Row],[NET_REVENUE]]-(Table2[[#This Row],[UNITS_SOLD]]*Table2[[#This Row],[UNIT_COGS]])-Table2[[#This Row],[AD_SPEND]]),0)</f>
        <v>5738.7900000000009</v>
      </c>
      <c r="S527" s="3">
        <f>IFERROR(Table2[[#This Row],[RETURNS_UNITS]]/Table2[[#This Row],[UNITS_SOLD]],0)</f>
        <v>0.05</v>
      </c>
      <c r="T527" s="2" t="str">
        <f>TRIM(CLEAN(Table2[[#This Row],[CHANNEL]]))</f>
        <v>Swiggy Instamart</v>
      </c>
      <c r="U527" s="1">
        <f t="shared" si="8"/>
        <v>45474</v>
      </c>
    </row>
    <row r="528" spans="1:21" x14ac:dyDescent="0.3">
      <c r="A528" s="1">
        <v>45383</v>
      </c>
      <c r="B528" s="2" t="s">
        <v>21</v>
      </c>
      <c r="C528" s="2" t="s">
        <v>28</v>
      </c>
      <c r="D528" s="2" t="s">
        <v>43</v>
      </c>
      <c r="E528" s="2" t="str">
        <f>TRIM(Table2[[#This Row],[SKU_CODE]])</f>
        <v>BEC-GB-001</v>
      </c>
      <c r="F528" s="2">
        <v>136</v>
      </c>
      <c r="G528" s="2">
        <v>20264</v>
      </c>
      <c r="H528" s="2">
        <v>5264.1</v>
      </c>
      <c r="I528" s="2">
        <v>1110.97</v>
      </c>
      <c r="J528" s="2">
        <v>6</v>
      </c>
      <c r="K528" s="2" t="str">
        <f>_xlfn.XLOOKUP(E528,[1]SKU_Master!A:A,[1]SKU_Master!C:C,"NOT FOUND")</f>
        <v>Garbage Bags</v>
      </c>
      <c r="L528" s="2">
        <f>_xlfn.XLOOKUP(Table2[[#This Row],[SKU_CODE_CLEAN]],[1]SKU_Master!A:A,[1]SKU_Master!E:E,"Not Found")</f>
        <v>149</v>
      </c>
      <c r="M528" s="2">
        <f>_xlfn.XLOOKUP(E528,[1]SKU_Master!A:A,[1]SKU_Master!F:F,"NOT FOUND")</f>
        <v>70</v>
      </c>
      <c r="N528" s="2" t="str">
        <f>IF(ISNUMBER(_xlfn.XMATCH(E528,[1]SKU_Master!A:A)),"MATCH","NOT FOUND")</f>
        <v>MATCH</v>
      </c>
      <c r="O528" s="2">
        <f>Table2[[#This Row],[GROSS_REVENUE]]-Table2[[#This Row],[DISCOUNT]]</f>
        <v>14999.9</v>
      </c>
      <c r="P528" s="3">
        <f>IFERROR((Table2[[#This Row],[NET_REVENUE]]-(Table2[[#This Row],[UNITS_SOLD]]*Table2[[#This Row],[UNIT_COGS]]))/Table2[[#This Row],[NET_REVENUE]],0)</f>
        <v>0.3653291021940146</v>
      </c>
      <c r="Q528" s="4">
        <f>IFERROR(Table2[[#This Row],[GROSS_REVENUE]]/Table2[[#This Row],[AD_SPEND]],0)</f>
        <v>18.239916469391613</v>
      </c>
      <c r="R528" s="2">
        <f>IFERROR((Table2[[#This Row],[NET_REVENUE]]-(Table2[[#This Row],[UNITS_SOLD]]*Table2[[#This Row],[UNIT_COGS]])-Table2[[#This Row],[AD_SPEND]]),0)</f>
        <v>4368.9299999999994</v>
      </c>
      <c r="S528" s="3">
        <f>IFERROR(Table2[[#This Row],[RETURNS_UNITS]]/Table2[[#This Row],[UNITS_SOLD]],0)</f>
        <v>4.4117647058823532E-2</v>
      </c>
      <c r="T528" s="2" t="str">
        <f>TRIM(CLEAN(Table2[[#This Row],[CHANNEL]]))</f>
        <v>Flipkart</v>
      </c>
      <c r="U528" s="1">
        <f t="shared" si="8"/>
        <v>45383</v>
      </c>
    </row>
    <row r="529" spans="1:21" x14ac:dyDescent="0.3">
      <c r="A529" s="1">
        <v>45323</v>
      </c>
      <c r="B529" s="2" t="s">
        <v>27</v>
      </c>
      <c r="C529" s="2" t="s">
        <v>22</v>
      </c>
      <c r="D529" s="2" t="s">
        <v>45</v>
      </c>
      <c r="E529" s="2" t="str">
        <f>TRIM(Table2[[#This Row],[SKU_CODE]])</f>
        <v>BEC-TIS-001</v>
      </c>
      <c r="F529" s="2">
        <v>247</v>
      </c>
      <c r="G529" s="2">
        <v>23465</v>
      </c>
      <c r="H529" s="2">
        <v>3435.61</v>
      </c>
      <c r="I529" s="2">
        <v>1110.99</v>
      </c>
      <c r="J529" s="2">
        <v>13</v>
      </c>
      <c r="K529" s="2" t="str">
        <f>_xlfn.XLOOKUP(E529,[1]SKU_Master!A:A,[1]SKU_Master!C:C,"NOT FOUND")</f>
        <v>Tissues</v>
      </c>
      <c r="L529" s="2">
        <f>_xlfn.XLOOKUP(Table2[[#This Row],[SKU_CODE_CLEAN]],[1]SKU_Master!A:A,[1]SKU_Master!E:E,"Not Found")</f>
        <v>95</v>
      </c>
      <c r="M529" s="2">
        <f>_xlfn.XLOOKUP(E529,[1]SKU_Master!A:A,[1]SKU_Master!F:F,"NOT FOUND")</f>
        <v>42</v>
      </c>
      <c r="N529" s="2" t="str">
        <f>IF(ISNUMBER(_xlfn.XMATCH(E529,[1]SKU_Master!A:A)),"MATCH","NOT FOUND")</f>
        <v>MATCH</v>
      </c>
      <c r="O529" s="2">
        <f>Table2[[#This Row],[GROSS_REVENUE]]-Table2[[#This Row],[DISCOUNT]]</f>
        <v>20029.39</v>
      </c>
      <c r="P529" s="3">
        <f>IFERROR((Table2[[#This Row],[NET_REVENUE]]-(Table2[[#This Row],[UNITS_SOLD]]*Table2[[#This Row],[UNIT_COGS]]))/Table2[[#This Row],[NET_REVENUE]],0)</f>
        <v>0.48206111119709583</v>
      </c>
      <c r="Q529" s="4">
        <f>IFERROR(Table2[[#This Row],[GROSS_REVENUE]]/Table2[[#This Row],[AD_SPEND]],0)</f>
        <v>21.120802167436249</v>
      </c>
      <c r="R529" s="2">
        <f>IFERROR((Table2[[#This Row],[NET_REVENUE]]-(Table2[[#This Row],[UNITS_SOLD]]*Table2[[#This Row],[UNIT_COGS]])-Table2[[#This Row],[AD_SPEND]]),0)</f>
        <v>8544.4</v>
      </c>
      <c r="S529" s="3">
        <f>IFERROR(Table2[[#This Row],[RETURNS_UNITS]]/Table2[[#This Row],[UNITS_SOLD]],0)</f>
        <v>5.2631578947368418E-2</v>
      </c>
      <c r="T529" s="2" t="str">
        <f>TRIM(CLEAN(Table2[[#This Row],[CHANNEL]]))</f>
        <v>Zepto</v>
      </c>
      <c r="U529" s="1">
        <f t="shared" si="8"/>
        <v>45323</v>
      </c>
    </row>
    <row r="530" spans="1:21" x14ac:dyDescent="0.3">
      <c r="A530" s="1">
        <v>45383</v>
      </c>
      <c r="B530" s="2" t="s">
        <v>21</v>
      </c>
      <c r="C530" s="2" t="s">
        <v>22</v>
      </c>
      <c r="D530" s="2" t="s">
        <v>45</v>
      </c>
      <c r="E530" s="2" t="str">
        <f>TRIM(Table2[[#This Row],[SKU_CODE]])</f>
        <v>BEC-TIS-001</v>
      </c>
      <c r="F530" s="2">
        <v>191</v>
      </c>
      <c r="G530" s="2">
        <v>18145</v>
      </c>
      <c r="H530" s="2">
        <v>2881.97</v>
      </c>
      <c r="I530" s="2">
        <v>1111.23</v>
      </c>
      <c r="J530" s="2">
        <v>11</v>
      </c>
      <c r="K530" s="2" t="str">
        <f>_xlfn.XLOOKUP(E530,[1]SKU_Master!A:A,[1]SKU_Master!C:C,"NOT FOUND")</f>
        <v>Tissues</v>
      </c>
      <c r="L530" s="2">
        <f>_xlfn.XLOOKUP(Table2[[#This Row],[SKU_CODE_CLEAN]],[1]SKU_Master!A:A,[1]SKU_Master!E:E,"Not Found")</f>
        <v>95</v>
      </c>
      <c r="M530" s="2">
        <f>_xlfn.XLOOKUP(E530,[1]SKU_Master!A:A,[1]SKU_Master!F:F,"NOT FOUND")</f>
        <v>42</v>
      </c>
      <c r="N530" s="2" t="str">
        <f>IF(ISNUMBER(_xlfn.XMATCH(E530,[1]SKU_Master!A:A)),"MATCH","NOT FOUND")</f>
        <v>MATCH</v>
      </c>
      <c r="O530" s="2">
        <f>Table2[[#This Row],[GROSS_REVENUE]]-Table2[[#This Row],[DISCOUNT]]</f>
        <v>15263.03</v>
      </c>
      <c r="P530" s="3">
        <f>IFERROR((Table2[[#This Row],[NET_REVENUE]]-(Table2[[#This Row],[UNITS_SOLD]]*Table2[[#This Row],[UNIT_COGS]]))/Table2[[#This Row],[NET_REVENUE]],0)</f>
        <v>0.47441628562611748</v>
      </c>
      <c r="Q530" s="4">
        <f>IFERROR(Table2[[#This Row],[GROSS_REVENUE]]/Table2[[#This Row],[AD_SPEND]],0)</f>
        <v>16.328752823447889</v>
      </c>
      <c r="R530" s="2">
        <f>IFERROR((Table2[[#This Row],[NET_REVENUE]]-(Table2[[#This Row],[UNITS_SOLD]]*Table2[[#This Row],[UNIT_COGS]])-Table2[[#This Row],[AD_SPEND]]),0)</f>
        <v>6129.8000000000011</v>
      </c>
      <c r="S530" s="3">
        <f>IFERROR(Table2[[#This Row],[RETURNS_UNITS]]/Table2[[#This Row],[UNITS_SOLD]],0)</f>
        <v>5.7591623036649213E-2</v>
      </c>
      <c r="T530" s="2" t="str">
        <f>TRIM(CLEAN(Table2[[#This Row],[CHANNEL]]))</f>
        <v>Flipkart</v>
      </c>
      <c r="U530" s="1">
        <f t="shared" si="8"/>
        <v>45383</v>
      </c>
    </row>
    <row r="531" spans="1:21" x14ac:dyDescent="0.3">
      <c r="A531" s="1">
        <v>45689</v>
      </c>
      <c r="B531" s="2" t="s">
        <v>24</v>
      </c>
      <c r="C531" s="2" t="s">
        <v>22</v>
      </c>
      <c r="D531" s="2" t="s">
        <v>35</v>
      </c>
      <c r="E531" s="2" t="str">
        <f>TRIM(Table2[[#This Row],[SKU_CODE]])</f>
        <v>BEC-CMB-001</v>
      </c>
      <c r="F531" s="2">
        <v>35</v>
      </c>
      <c r="G531" s="2">
        <v>24465</v>
      </c>
      <c r="H531" s="2">
        <v>2953.95</v>
      </c>
      <c r="I531" s="2">
        <v>1111.5999999999999</v>
      </c>
      <c r="J531" s="2">
        <v>5</v>
      </c>
      <c r="K531" s="2" t="str">
        <f>_xlfn.XLOOKUP(E531,[1]SKU_Master!A:A,[1]SKU_Master!C:C,"NOT FOUND")</f>
        <v>Others</v>
      </c>
      <c r="L531" s="2">
        <f>_xlfn.XLOOKUP(Table2[[#This Row],[SKU_CODE_CLEAN]],[1]SKU_Master!A:A,[1]SKU_Master!E:E,"Not Found")</f>
        <v>699</v>
      </c>
      <c r="M531" s="2">
        <f>_xlfn.XLOOKUP(E531,[1]SKU_Master!A:A,[1]SKU_Master!F:F,"NOT FOUND")</f>
        <v>330</v>
      </c>
      <c r="N531" s="2" t="str">
        <f>IF(ISNUMBER(_xlfn.XMATCH(E531,[1]SKU_Master!A:A)),"MATCH","NOT FOUND")</f>
        <v>MATCH</v>
      </c>
      <c r="O531" s="2">
        <f>Table2[[#This Row],[GROSS_REVENUE]]-Table2[[#This Row],[DISCOUNT]]</f>
        <v>21511.05</v>
      </c>
      <c r="P531" s="3">
        <f>IFERROR((Table2[[#This Row],[NET_REVENUE]]-(Table2[[#This Row],[UNITS_SOLD]]*Table2[[#This Row],[UNIT_COGS]]))/Table2[[#This Row],[NET_REVENUE]],0)</f>
        <v>0.46306665643936484</v>
      </c>
      <c r="Q531" s="4">
        <f>IFERROR(Table2[[#This Row],[GROSS_REVENUE]]/Table2[[#This Row],[AD_SPEND]],0)</f>
        <v>22.008816120906804</v>
      </c>
      <c r="R531" s="2">
        <f>IFERROR((Table2[[#This Row],[NET_REVENUE]]-(Table2[[#This Row],[UNITS_SOLD]]*Table2[[#This Row],[UNIT_COGS]])-Table2[[#This Row],[AD_SPEND]]),0)</f>
        <v>8849.4499999999989</v>
      </c>
      <c r="S531" s="3">
        <f>IFERROR(Table2[[#This Row],[RETURNS_UNITS]]/Table2[[#This Row],[UNITS_SOLD]],0)</f>
        <v>0.14285714285714285</v>
      </c>
      <c r="T531" s="2" t="str">
        <f>TRIM(CLEAN(Table2[[#This Row],[CHANNEL]]))</f>
        <v>D2C</v>
      </c>
      <c r="U531" s="1">
        <f t="shared" si="8"/>
        <v>45689</v>
      </c>
    </row>
    <row r="532" spans="1:21" x14ac:dyDescent="0.3">
      <c r="A532" s="1">
        <v>45778</v>
      </c>
      <c r="B532" s="2" t="s">
        <v>21</v>
      </c>
      <c r="C532" s="2" t="s">
        <v>28</v>
      </c>
      <c r="D532" s="2" t="s">
        <v>46</v>
      </c>
      <c r="E532" s="2" t="str">
        <f>TRIM(Table2[[#This Row],[SKU_CODE]])</f>
        <v>BEC-KT-001</v>
      </c>
      <c r="F532" s="2">
        <v>96</v>
      </c>
      <c r="G532" s="2">
        <v>15360</v>
      </c>
      <c r="H532" s="2">
        <v>2521.08</v>
      </c>
      <c r="I532" s="2">
        <v>1111.8499999999999</v>
      </c>
      <c r="J532" s="2">
        <v>3</v>
      </c>
      <c r="K532" s="2" t="str">
        <f>_xlfn.XLOOKUP(E532,[1]SKU_Master!A:A,[1]SKU_Master!C:C,"NOT FOUND")</f>
        <v>Kitchen Towel</v>
      </c>
      <c r="L532" s="2">
        <f>_xlfn.XLOOKUP(Table2[[#This Row],[SKU_CODE_CLEAN]],[1]SKU_Master!A:A,[1]SKU_Master!E:E,"Not Found")</f>
        <v>160</v>
      </c>
      <c r="M532" s="2">
        <f>_xlfn.XLOOKUP(E532,[1]SKU_Master!A:A,[1]SKU_Master!F:F,"NOT FOUND")</f>
        <v>78</v>
      </c>
      <c r="N532" s="2" t="str">
        <f>IF(ISNUMBER(_xlfn.XMATCH(E532,[1]SKU_Master!A:A)),"MATCH","NOT FOUND")</f>
        <v>MATCH</v>
      </c>
      <c r="O532" s="2">
        <f>Table2[[#This Row],[GROSS_REVENUE]]-Table2[[#This Row],[DISCOUNT]]</f>
        <v>12838.92</v>
      </c>
      <c r="P532" s="3">
        <f>IFERROR((Table2[[#This Row],[NET_REVENUE]]-(Table2[[#This Row],[UNITS_SOLD]]*Table2[[#This Row],[UNIT_COGS]]))/Table2[[#This Row],[NET_REVENUE]],0)</f>
        <v>0.41677337346131915</v>
      </c>
      <c r="Q532" s="4">
        <f>IFERROR(Table2[[#This Row],[GROSS_REVENUE]]/Table2[[#This Row],[AD_SPEND]],0)</f>
        <v>13.814813149255746</v>
      </c>
      <c r="R532" s="2">
        <f>IFERROR((Table2[[#This Row],[NET_REVENUE]]-(Table2[[#This Row],[UNITS_SOLD]]*Table2[[#This Row],[UNIT_COGS]])-Table2[[#This Row],[AD_SPEND]]),0)</f>
        <v>4239.07</v>
      </c>
      <c r="S532" s="3">
        <f>IFERROR(Table2[[#This Row],[RETURNS_UNITS]]/Table2[[#This Row],[UNITS_SOLD]],0)</f>
        <v>3.125E-2</v>
      </c>
      <c r="T532" s="2" t="str">
        <f>TRIM(CLEAN(Table2[[#This Row],[CHANNEL]]))</f>
        <v>Flipkart</v>
      </c>
      <c r="U532" s="1">
        <f t="shared" si="8"/>
        <v>45778</v>
      </c>
    </row>
    <row r="533" spans="1:21" x14ac:dyDescent="0.3">
      <c r="A533" s="1">
        <v>45383</v>
      </c>
      <c r="B533" s="2" t="s">
        <v>33</v>
      </c>
      <c r="C533" s="2" t="s">
        <v>22</v>
      </c>
      <c r="D533" s="2" t="s">
        <v>43</v>
      </c>
      <c r="E533" s="2" t="str">
        <f>TRIM(Table2[[#This Row],[SKU_CODE]])</f>
        <v>BEC-GB-001</v>
      </c>
      <c r="F533" s="2">
        <v>182</v>
      </c>
      <c r="G533" s="2">
        <v>27118</v>
      </c>
      <c r="H533" s="2">
        <v>5105.3599999999997</v>
      </c>
      <c r="I533" s="2">
        <v>1112.74</v>
      </c>
      <c r="J533" s="2">
        <v>4</v>
      </c>
      <c r="K533" s="2" t="str">
        <f>_xlfn.XLOOKUP(E533,[1]SKU_Master!A:A,[1]SKU_Master!C:C,"NOT FOUND")</f>
        <v>Garbage Bags</v>
      </c>
      <c r="L533" s="2">
        <f>_xlfn.XLOOKUP(Table2[[#This Row],[SKU_CODE_CLEAN]],[1]SKU_Master!A:A,[1]SKU_Master!E:E,"Not Found")</f>
        <v>149</v>
      </c>
      <c r="M533" s="2">
        <f>_xlfn.XLOOKUP(E533,[1]SKU_Master!A:A,[1]SKU_Master!F:F,"NOT FOUND")</f>
        <v>70</v>
      </c>
      <c r="N533" s="2" t="str">
        <f>IF(ISNUMBER(_xlfn.XMATCH(E533,[1]SKU_Master!A:A)),"MATCH","NOT FOUND")</f>
        <v>MATCH</v>
      </c>
      <c r="O533" s="2">
        <f>Table2[[#This Row],[GROSS_REVENUE]]-Table2[[#This Row],[DISCOUNT]]</f>
        <v>22012.639999999999</v>
      </c>
      <c r="P533" s="3">
        <f>IFERROR((Table2[[#This Row],[NET_REVENUE]]-(Table2[[#This Row],[UNITS_SOLD]]*Table2[[#This Row],[UNIT_COGS]]))/Table2[[#This Row],[NET_REVENUE]],0)</f>
        <v>0.42124161390909948</v>
      </c>
      <c r="Q533" s="4">
        <f>IFERROR(Table2[[#This Row],[GROSS_REVENUE]]/Table2[[#This Row],[AD_SPEND]],0)</f>
        <v>24.370472886748026</v>
      </c>
      <c r="R533" s="2">
        <f>IFERROR((Table2[[#This Row],[NET_REVENUE]]-(Table2[[#This Row],[UNITS_SOLD]]*Table2[[#This Row],[UNIT_COGS]])-Table2[[#This Row],[AD_SPEND]]),0)</f>
        <v>8159.9</v>
      </c>
      <c r="S533" s="3">
        <f>IFERROR(Table2[[#This Row],[RETURNS_UNITS]]/Table2[[#This Row],[UNITS_SOLD]],0)</f>
        <v>2.197802197802198E-2</v>
      </c>
      <c r="T533" s="2" t="str">
        <f>TRIM(CLEAN(Table2[[#This Row],[CHANNEL]]))</f>
        <v>Swiggy Instamart</v>
      </c>
      <c r="U533" s="1">
        <f t="shared" si="8"/>
        <v>45383</v>
      </c>
    </row>
    <row r="534" spans="1:21" x14ac:dyDescent="0.3">
      <c r="A534" s="1">
        <v>45748</v>
      </c>
      <c r="B534" s="2" t="s">
        <v>33</v>
      </c>
      <c r="C534" s="2" t="s">
        <v>25</v>
      </c>
      <c r="D534" s="2" t="s">
        <v>51</v>
      </c>
      <c r="E534" s="2" t="str">
        <f>TRIM(Table2[[#This Row],[SKU_CODE]])</f>
        <v>BEC-BW-001</v>
      </c>
      <c r="F534" s="2">
        <v>134</v>
      </c>
      <c r="G534" s="2">
        <v>29480</v>
      </c>
      <c r="H534" s="2">
        <v>8300.4599999999991</v>
      </c>
      <c r="I534" s="2">
        <v>1112.74</v>
      </c>
      <c r="J534" s="2">
        <v>5</v>
      </c>
      <c r="K534" s="2" t="str">
        <f>_xlfn.XLOOKUP(E534,[1]SKU_Master!A:A,[1]SKU_Master!C:C,"NOT FOUND")</f>
        <v>Bake &amp; Wrap</v>
      </c>
      <c r="L534" s="2">
        <f>_xlfn.XLOOKUP(Table2[[#This Row],[SKU_CODE_CLEAN]],[1]SKU_Master!A:A,[1]SKU_Master!E:E,"Not Found")</f>
        <v>220</v>
      </c>
      <c r="M534" s="2">
        <f>_xlfn.XLOOKUP(E534,[1]SKU_Master!A:A,[1]SKU_Master!F:F,"NOT FOUND")</f>
        <v>118</v>
      </c>
      <c r="N534" s="2" t="str">
        <f>IF(ISNUMBER(_xlfn.XMATCH(E534,[1]SKU_Master!A:A)),"MATCH","NOT FOUND")</f>
        <v>MATCH</v>
      </c>
      <c r="O534" s="2">
        <f>Table2[[#This Row],[GROSS_REVENUE]]-Table2[[#This Row],[DISCOUNT]]</f>
        <v>21179.54</v>
      </c>
      <c r="P534" s="3">
        <f>IFERROR((Table2[[#This Row],[NET_REVENUE]]-(Table2[[#This Row],[UNITS_SOLD]]*Table2[[#This Row],[UNIT_COGS]]))/Table2[[#This Row],[NET_REVENUE]],0)</f>
        <v>0.2534304333333019</v>
      </c>
      <c r="Q534" s="4">
        <f>IFERROR(Table2[[#This Row],[GROSS_REVENUE]]/Table2[[#This Row],[AD_SPEND]],0)</f>
        <v>26.493161025935979</v>
      </c>
      <c r="R534" s="2">
        <f>IFERROR((Table2[[#This Row],[NET_REVENUE]]-(Table2[[#This Row],[UNITS_SOLD]]*Table2[[#This Row],[UNIT_COGS]])-Table2[[#This Row],[AD_SPEND]]),0)</f>
        <v>4254.8000000000011</v>
      </c>
      <c r="S534" s="3">
        <f>IFERROR(Table2[[#This Row],[RETURNS_UNITS]]/Table2[[#This Row],[UNITS_SOLD]],0)</f>
        <v>3.7313432835820892E-2</v>
      </c>
      <c r="T534" s="2" t="str">
        <f>TRIM(CLEAN(Table2[[#This Row],[CHANNEL]]))</f>
        <v>Swiggy Instamart</v>
      </c>
      <c r="U534" s="1">
        <f t="shared" si="8"/>
        <v>45748</v>
      </c>
    </row>
    <row r="535" spans="1:21" x14ac:dyDescent="0.3">
      <c r="A535" s="1">
        <v>45597</v>
      </c>
      <c r="B535" s="2" t="s">
        <v>24</v>
      </c>
      <c r="C535" s="2" t="s">
        <v>28</v>
      </c>
      <c r="D535" s="2" t="s">
        <v>32</v>
      </c>
      <c r="E535" s="2" t="str">
        <f>TRIM(Table2[[#This Row],[SKU_CODE]])</f>
        <v>BEC-BW-001</v>
      </c>
      <c r="F535" s="2">
        <v>63</v>
      </c>
      <c r="G535" s="2">
        <v>13860</v>
      </c>
      <c r="H535" s="2">
        <v>1722.57</v>
      </c>
      <c r="I535" s="2">
        <v>1113.0999999999999</v>
      </c>
      <c r="J535" s="2">
        <v>9</v>
      </c>
      <c r="K535" s="2" t="str">
        <f>_xlfn.XLOOKUP(E535,[1]SKU_Master!A:A,[1]SKU_Master!C:C,"NOT FOUND")</f>
        <v>Bake &amp; Wrap</v>
      </c>
      <c r="L535" s="2">
        <f>_xlfn.XLOOKUP(Table2[[#This Row],[SKU_CODE_CLEAN]],[1]SKU_Master!A:A,[1]SKU_Master!E:E,"Not Found")</f>
        <v>220</v>
      </c>
      <c r="M535" s="2">
        <f>_xlfn.XLOOKUP(E535,[1]SKU_Master!A:A,[1]SKU_Master!F:F,"NOT FOUND")</f>
        <v>118</v>
      </c>
      <c r="N535" s="2" t="str">
        <f>IF(ISNUMBER(_xlfn.XMATCH(E535,[1]SKU_Master!A:A)),"MATCH","NOT FOUND")</f>
        <v>MATCH</v>
      </c>
      <c r="O535" s="2">
        <f>Table2[[#This Row],[GROSS_REVENUE]]-Table2[[#This Row],[DISCOUNT]]</f>
        <v>12137.43</v>
      </c>
      <c r="P535" s="3">
        <f>IFERROR((Table2[[#This Row],[NET_REVENUE]]-(Table2[[#This Row],[UNITS_SOLD]]*Table2[[#This Row],[UNIT_COGS]]))/Table2[[#This Row],[NET_REVENUE]],0)</f>
        <v>0.38751449029984109</v>
      </c>
      <c r="Q535" s="4">
        <f>IFERROR(Table2[[#This Row],[GROSS_REVENUE]]/Table2[[#This Row],[AD_SPEND]],0)</f>
        <v>12.451711436528615</v>
      </c>
      <c r="R535" s="2">
        <f>IFERROR((Table2[[#This Row],[NET_REVENUE]]-(Table2[[#This Row],[UNITS_SOLD]]*Table2[[#This Row],[UNIT_COGS]])-Table2[[#This Row],[AD_SPEND]]),0)</f>
        <v>3590.3300000000004</v>
      </c>
      <c r="S535" s="3">
        <f>IFERROR(Table2[[#This Row],[RETURNS_UNITS]]/Table2[[#This Row],[UNITS_SOLD]],0)</f>
        <v>0.14285714285714285</v>
      </c>
      <c r="T535" s="2" t="str">
        <f>TRIM(CLEAN(Table2[[#This Row],[CHANNEL]]))</f>
        <v>D2C</v>
      </c>
      <c r="U535" s="1">
        <f t="shared" si="8"/>
        <v>45597</v>
      </c>
    </row>
    <row r="536" spans="1:21" x14ac:dyDescent="0.3">
      <c r="A536" s="1">
        <v>45717</v>
      </c>
      <c r="B536" s="2" t="s">
        <v>21</v>
      </c>
      <c r="C536" s="2" t="s">
        <v>22</v>
      </c>
      <c r="D536" s="2" t="s">
        <v>23</v>
      </c>
      <c r="E536" s="2" t="str">
        <f>TRIM(Table2[[#This Row],[SKU_CODE]])</f>
        <v>BEC-OTH-001</v>
      </c>
      <c r="F536" s="2">
        <v>86</v>
      </c>
      <c r="G536" s="2">
        <v>12814</v>
      </c>
      <c r="H536" s="2">
        <v>1518.73</v>
      </c>
      <c r="I536" s="2">
        <v>1113.48</v>
      </c>
      <c r="J536" s="2">
        <v>4</v>
      </c>
      <c r="K536" s="2" t="str">
        <f>_xlfn.XLOOKUP(E536,[1]SKU_Master!A:A,[1]SKU_Master!C:C,"NOT FOUND")</f>
        <v>Others</v>
      </c>
      <c r="L536" s="2">
        <f>_xlfn.XLOOKUP(Table2[[#This Row],[SKU_CODE_CLEAN]],[1]SKU_Master!A:A,[1]SKU_Master!E:E,"Not Found")</f>
        <v>149</v>
      </c>
      <c r="M536" s="2">
        <f>_xlfn.XLOOKUP(E536,[1]SKU_Master!A:A,[1]SKU_Master!F:F,"NOT FOUND")</f>
        <v>72</v>
      </c>
      <c r="N536" s="2" t="str">
        <f>IF(ISNUMBER(_xlfn.XMATCH(E536,[1]SKU_Master!A:A)),"MATCH","NOT FOUND")</f>
        <v>MATCH</v>
      </c>
      <c r="O536" s="2">
        <f>Table2[[#This Row],[GROSS_REVENUE]]-Table2[[#This Row],[DISCOUNT]]</f>
        <v>11295.27</v>
      </c>
      <c r="P536" s="3">
        <f>IFERROR((Table2[[#This Row],[NET_REVENUE]]-(Table2[[#This Row],[UNITS_SOLD]]*Table2[[#This Row],[UNIT_COGS]]))/Table2[[#This Row],[NET_REVENUE]],0)</f>
        <v>0.45180593292590615</v>
      </c>
      <c r="Q536" s="4">
        <f>IFERROR(Table2[[#This Row],[GROSS_REVENUE]]/Table2[[#This Row],[AD_SPEND]],0)</f>
        <v>11.508064805833962</v>
      </c>
      <c r="R536" s="2">
        <f>IFERROR((Table2[[#This Row],[NET_REVENUE]]-(Table2[[#This Row],[UNITS_SOLD]]*Table2[[#This Row],[UNIT_COGS]])-Table2[[#This Row],[AD_SPEND]]),0)</f>
        <v>3989.7900000000004</v>
      </c>
      <c r="S536" s="3">
        <f>IFERROR(Table2[[#This Row],[RETURNS_UNITS]]/Table2[[#This Row],[UNITS_SOLD]],0)</f>
        <v>4.6511627906976744E-2</v>
      </c>
      <c r="T536" s="2" t="str">
        <f>TRIM(CLEAN(Table2[[#This Row],[CHANNEL]]))</f>
        <v>Flipkart</v>
      </c>
      <c r="U536" s="1">
        <f t="shared" si="8"/>
        <v>45717</v>
      </c>
    </row>
    <row r="537" spans="1:21" x14ac:dyDescent="0.3">
      <c r="A537" s="1">
        <v>45474</v>
      </c>
      <c r="B537" s="2" t="s">
        <v>37</v>
      </c>
      <c r="C537" s="2" t="s">
        <v>22</v>
      </c>
      <c r="D537" s="2" t="s">
        <v>42</v>
      </c>
      <c r="E537" s="2" t="str">
        <f>TRIM(Table2[[#This Row],[SKU_CODE]])</f>
        <v>BEC-BW-002</v>
      </c>
      <c r="F537" s="2">
        <v>145</v>
      </c>
      <c r="G537" s="2">
        <v>25375</v>
      </c>
      <c r="H537" s="2">
        <v>4868.1400000000003</v>
      </c>
      <c r="I537" s="2">
        <v>1114.28</v>
      </c>
      <c r="J537" s="2">
        <v>3</v>
      </c>
      <c r="K537" s="2" t="str">
        <f>_xlfn.XLOOKUP(E537,[1]SKU_Master!A:A,[1]SKU_Master!C:C,"NOT FOUND")</f>
        <v>Bake &amp; Wrap</v>
      </c>
      <c r="L537" s="2">
        <f>_xlfn.XLOOKUP(Table2[[#This Row],[SKU_CODE_CLEAN]],[1]SKU_Master!A:A,[1]SKU_Master!E:E,"Not Found")</f>
        <v>175</v>
      </c>
      <c r="M537" s="2">
        <f>_xlfn.XLOOKUP(E537,[1]SKU_Master!A:A,[1]SKU_Master!F:F,"NOT FOUND")</f>
        <v>92</v>
      </c>
      <c r="N537" s="2" t="str">
        <f>IF(ISNUMBER(_xlfn.XMATCH(E537,[1]SKU_Master!A:A)),"MATCH","NOT FOUND")</f>
        <v>MATCH</v>
      </c>
      <c r="O537" s="2">
        <f>Table2[[#This Row],[GROSS_REVENUE]]-Table2[[#This Row],[DISCOUNT]]</f>
        <v>20506.86</v>
      </c>
      <c r="P537" s="3">
        <f>IFERROR((Table2[[#This Row],[NET_REVENUE]]-(Table2[[#This Row],[UNITS_SOLD]]*Table2[[#This Row],[UNIT_COGS]]))/Table2[[#This Row],[NET_REVENUE]],0)</f>
        <v>0.3494859768877342</v>
      </c>
      <c r="Q537" s="4">
        <f>IFERROR(Table2[[#This Row],[GROSS_REVENUE]]/Table2[[#This Row],[AD_SPEND]],0)</f>
        <v>22.772552679757332</v>
      </c>
      <c r="R537" s="2">
        <f>IFERROR((Table2[[#This Row],[NET_REVENUE]]-(Table2[[#This Row],[UNITS_SOLD]]*Table2[[#This Row],[UNIT_COGS]])-Table2[[#This Row],[AD_SPEND]]),0)</f>
        <v>6052.5800000000008</v>
      </c>
      <c r="S537" s="3">
        <f>IFERROR(Table2[[#This Row],[RETURNS_UNITS]]/Table2[[#This Row],[UNITS_SOLD]],0)</f>
        <v>2.0689655172413793E-2</v>
      </c>
      <c r="T537" s="2" t="str">
        <f>TRIM(CLEAN(Table2[[#This Row],[CHANNEL]]))</f>
        <v>Blinkit</v>
      </c>
      <c r="U537" s="1">
        <f t="shared" si="8"/>
        <v>45474</v>
      </c>
    </row>
    <row r="538" spans="1:21" x14ac:dyDescent="0.3">
      <c r="A538" s="1">
        <v>45474</v>
      </c>
      <c r="B538" s="2" t="s">
        <v>34</v>
      </c>
      <c r="C538" s="2" t="s">
        <v>28</v>
      </c>
      <c r="D538" s="2" t="s">
        <v>46</v>
      </c>
      <c r="E538" s="2" t="str">
        <f>TRIM(Table2[[#This Row],[SKU_CODE]])</f>
        <v>BEC-KT-001</v>
      </c>
      <c r="F538" s="2">
        <v>115</v>
      </c>
      <c r="G538" s="2">
        <v>18400</v>
      </c>
      <c r="H538" s="2">
        <v>2615.56</v>
      </c>
      <c r="I538" s="2">
        <v>1114.72</v>
      </c>
      <c r="J538" s="2">
        <v>3</v>
      </c>
      <c r="K538" s="2" t="str">
        <f>_xlfn.XLOOKUP(E538,[1]SKU_Master!A:A,[1]SKU_Master!C:C,"NOT FOUND")</f>
        <v>Kitchen Towel</v>
      </c>
      <c r="L538" s="2">
        <f>_xlfn.XLOOKUP(Table2[[#This Row],[SKU_CODE_CLEAN]],[1]SKU_Master!A:A,[1]SKU_Master!E:E,"Not Found")</f>
        <v>160</v>
      </c>
      <c r="M538" s="2">
        <f>_xlfn.XLOOKUP(E538,[1]SKU_Master!A:A,[1]SKU_Master!F:F,"NOT FOUND")</f>
        <v>78</v>
      </c>
      <c r="N538" s="2" t="str">
        <f>IF(ISNUMBER(_xlfn.XMATCH(E538,[1]SKU_Master!A:A)),"MATCH","NOT FOUND")</f>
        <v>MATCH</v>
      </c>
      <c r="O538" s="2">
        <f>Table2[[#This Row],[GROSS_REVENUE]]-Table2[[#This Row],[DISCOUNT]]</f>
        <v>15784.44</v>
      </c>
      <c r="P538" s="3">
        <f>IFERROR((Table2[[#This Row],[NET_REVENUE]]-(Table2[[#This Row],[UNITS_SOLD]]*Table2[[#This Row],[UNIT_COGS]]))/Table2[[#This Row],[NET_REVENUE]],0)</f>
        <v>0.43171883196363003</v>
      </c>
      <c r="Q538" s="4">
        <f>IFERROR(Table2[[#This Row],[GROSS_REVENUE]]/Table2[[#This Row],[AD_SPEND]],0)</f>
        <v>16.506387254198362</v>
      </c>
      <c r="R538" s="2">
        <f>IFERROR((Table2[[#This Row],[NET_REVENUE]]-(Table2[[#This Row],[UNITS_SOLD]]*Table2[[#This Row],[UNIT_COGS]])-Table2[[#This Row],[AD_SPEND]]),0)</f>
        <v>5699.72</v>
      </c>
      <c r="S538" s="3">
        <f>IFERROR(Table2[[#This Row],[RETURNS_UNITS]]/Table2[[#This Row],[UNITS_SOLD]],0)</f>
        <v>2.6086956521739129E-2</v>
      </c>
      <c r="T538" s="2" t="str">
        <f>TRIM(CLEAN(Table2[[#This Row],[CHANNEL]]))</f>
        <v>Zepto</v>
      </c>
      <c r="U538" s="1">
        <f t="shared" si="8"/>
        <v>45474</v>
      </c>
    </row>
    <row r="539" spans="1:21" x14ac:dyDescent="0.3">
      <c r="A539" s="1">
        <v>45717</v>
      </c>
      <c r="B539" s="2" t="s">
        <v>24</v>
      </c>
      <c r="C539" s="2" t="s">
        <v>22</v>
      </c>
      <c r="D539" s="2" t="s">
        <v>43</v>
      </c>
      <c r="E539" s="2" t="str">
        <f>TRIM(Table2[[#This Row],[SKU_CODE]])</f>
        <v>BEC-GB-001</v>
      </c>
      <c r="F539" s="2">
        <v>149</v>
      </c>
      <c r="G539" s="2">
        <v>22201</v>
      </c>
      <c r="H539" s="2">
        <v>860.01</v>
      </c>
      <c r="I539" s="2">
        <v>1117.31</v>
      </c>
      <c r="J539" s="2">
        <v>13</v>
      </c>
      <c r="K539" s="2" t="str">
        <f>_xlfn.XLOOKUP(E539,[1]SKU_Master!A:A,[1]SKU_Master!C:C,"NOT FOUND")</f>
        <v>Garbage Bags</v>
      </c>
      <c r="L539" s="2">
        <f>_xlfn.XLOOKUP(Table2[[#This Row],[SKU_CODE_CLEAN]],[1]SKU_Master!A:A,[1]SKU_Master!E:E,"Not Found")</f>
        <v>149</v>
      </c>
      <c r="M539" s="2">
        <f>_xlfn.XLOOKUP(E539,[1]SKU_Master!A:A,[1]SKU_Master!F:F,"NOT FOUND")</f>
        <v>70</v>
      </c>
      <c r="N539" s="2" t="str">
        <f>IF(ISNUMBER(_xlfn.XMATCH(E539,[1]SKU_Master!A:A)),"MATCH","NOT FOUND")</f>
        <v>MATCH</v>
      </c>
      <c r="O539" s="2">
        <f>Table2[[#This Row],[GROSS_REVENUE]]-Table2[[#This Row],[DISCOUNT]]</f>
        <v>21340.99</v>
      </c>
      <c r="P539" s="3">
        <f>IFERROR((Table2[[#This Row],[NET_REVENUE]]-(Table2[[#This Row],[UNITS_SOLD]]*Table2[[#This Row],[UNIT_COGS]]))/Table2[[#This Row],[NET_REVENUE]],0)</f>
        <v>0.51126915855356292</v>
      </c>
      <c r="Q539" s="4">
        <f>IFERROR(Table2[[#This Row],[GROSS_REVENUE]]/Table2[[#This Row],[AD_SPEND]],0)</f>
        <v>19.870045018839892</v>
      </c>
      <c r="R539" s="2">
        <f>IFERROR((Table2[[#This Row],[NET_REVENUE]]-(Table2[[#This Row],[UNITS_SOLD]]*Table2[[#This Row],[UNIT_COGS]])-Table2[[#This Row],[AD_SPEND]]),0)</f>
        <v>9793.6800000000021</v>
      </c>
      <c r="S539" s="3">
        <f>IFERROR(Table2[[#This Row],[RETURNS_UNITS]]/Table2[[#This Row],[UNITS_SOLD]],0)</f>
        <v>8.7248322147651006E-2</v>
      </c>
      <c r="T539" s="2" t="str">
        <f>TRIM(CLEAN(Table2[[#This Row],[CHANNEL]]))</f>
        <v>D2C</v>
      </c>
      <c r="U539" s="1">
        <f t="shared" si="8"/>
        <v>45717</v>
      </c>
    </row>
    <row r="540" spans="1:21" x14ac:dyDescent="0.3">
      <c r="A540" s="1">
        <v>45778</v>
      </c>
      <c r="B540" s="2" t="s">
        <v>34</v>
      </c>
      <c r="C540" s="2" t="s">
        <v>28</v>
      </c>
      <c r="D540" s="2" t="s">
        <v>32</v>
      </c>
      <c r="E540" s="2" t="str">
        <f>TRIM(Table2[[#This Row],[SKU_CODE]])</f>
        <v>BEC-BW-001</v>
      </c>
      <c r="F540" s="2">
        <v>125</v>
      </c>
      <c r="G540" s="2">
        <v>27500</v>
      </c>
      <c r="H540" s="2">
        <v>7848.3</v>
      </c>
      <c r="I540" s="2">
        <v>1120.8699999999999</v>
      </c>
      <c r="J540" s="2">
        <v>4</v>
      </c>
      <c r="K540" s="2" t="str">
        <f>_xlfn.XLOOKUP(E540,[1]SKU_Master!A:A,[1]SKU_Master!C:C,"NOT FOUND")</f>
        <v>Bake &amp; Wrap</v>
      </c>
      <c r="L540" s="2">
        <f>_xlfn.XLOOKUP(Table2[[#This Row],[SKU_CODE_CLEAN]],[1]SKU_Master!A:A,[1]SKU_Master!E:E,"Not Found")</f>
        <v>220</v>
      </c>
      <c r="M540" s="2">
        <f>_xlfn.XLOOKUP(E540,[1]SKU_Master!A:A,[1]SKU_Master!F:F,"NOT FOUND")</f>
        <v>118</v>
      </c>
      <c r="N540" s="2" t="str">
        <f>IF(ISNUMBER(_xlfn.XMATCH(E540,[1]SKU_Master!A:A)),"MATCH","NOT FOUND")</f>
        <v>MATCH</v>
      </c>
      <c r="O540" s="2">
        <f>Table2[[#This Row],[GROSS_REVENUE]]-Table2[[#This Row],[DISCOUNT]]</f>
        <v>19651.7</v>
      </c>
      <c r="P540" s="3">
        <f>IFERROR((Table2[[#This Row],[NET_REVENUE]]-(Table2[[#This Row],[UNITS_SOLD]]*Table2[[#This Row],[UNIT_COGS]]))/Table2[[#This Row],[NET_REVENUE]],0)</f>
        <v>0.2494288025972308</v>
      </c>
      <c r="Q540" s="4">
        <f>IFERROR(Table2[[#This Row],[GROSS_REVENUE]]/Table2[[#This Row],[AD_SPEND]],0)</f>
        <v>24.534513369079377</v>
      </c>
      <c r="R540" s="2">
        <f>IFERROR((Table2[[#This Row],[NET_REVENUE]]-(Table2[[#This Row],[UNITS_SOLD]]*Table2[[#This Row],[UNIT_COGS]])-Table2[[#This Row],[AD_SPEND]]),0)</f>
        <v>3780.8300000000008</v>
      </c>
      <c r="S540" s="3">
        <f>IFERROR(Table2[[#This Row],[RETURNS_UNITS]]/Table2[[#This Row],[UNITS_SOLD]],0)</f>
        <v>3.2000000000000001E-2</v>
      </c>
      <c r="T540" s="2" t="str">
        <f>TRIM(CLEAN(Table2[[#This Row],[CHANNEL]]))</f>
        <v>Zepto</v>
      </c>
      <c r="U540" s="1">
        <f t="shared" si="8"/>
        <v>45778</v>
      </c>
    </row>
    <row r="541" spans="1:21" x14ac:dyDescent="0.3">
      <c r="A541" s="1">
        <v>45658</v>
      </c>
      <c r="B541" s="2" t="s">
        <v>21</v>
      </c>
      <c r="C541" s="2" t="s">
        <v>22</v>
      </c>
      <c r="D541" s="2" t="s">
        <v>35</v>
      </c>
      <c r="E541" s="2" t="str">
        <f>TRIM(Table2[[#This Row],[SKU_CODE]])</f>
        <v>BEC-CMB-001</v>
      </c>
      <c r="F541" s="2">
        <v>36</v>
      </c>
      <c r="G541" s="2">
        <v>25164</v>
      </c>
      <c r="H541" s="2">
        <v>6027.98</v>
      </c>
      <c r="I541" s="2">
        <v>1121.5899999999999</v>
      </c>
      <c r="J541" s="2">
        <v>1</v>
      </c>
      <c r="K541" s="2" t="str">
        <f>_xlfn.XLOOKUP(E541,[1]SKU_Master!A:A,[1]SKU_Master!C:C,"NOT FOUND")</f>
        <v>Others</v>
      </c>
      <c r="L541" s="2">
        <f>_xlfn.XLOOKUP(Table2[[#This Row],[SKU_CODE_CLEAN]],[1]SKU_Master!A:A,[1]SKU_Master!E:E,"Not Found")</f>
        <v>699</v>
      </c>
      <c r="M541" s="2">
        <f>_xlfn.XLOOKUP(E541,[1]SKU_Master!A:A,[1]SKU_Master!F:F,"NOT FOUND")</f>
        <v>330</v>
      </c>
      <c r="N541" s="2" t="str">
        <f>IF(ISNUMBER(_xlfn.XMATCH(E541,[1]SKU_Master!A:A)),"MATCH","NOT FOUND")</f>
        <v>MATCH</v>
      </c>
      <c r="O541" s="2">
        <f>Table2[[#This Row],[GROSS_REVENUE]]-Table2[[#This Row],[DISCOUNT]]</f>
        <v>19136.02</v>
      </c>
      <c r="P541" s="3">
        <f>IFERROR((Table2[[#This Row],[NET_REVENUE]]-(Table2[[#This Row],[UNITS_SOLD]]*Table2[[#This Row],[UNIT_COGS]]))/Table2[[#This Row],[NET_REVENUE]],0)</f>
        <v>0.37918125085571608</v>
      </c>
      <c r="Q541" s="4">
        <f>IFERROR(Table2[[#This Row],[GROSS_REVENUE]]/Table2[[#This Row],[AD_SPEND]],0)</f>
        <v>22.436006027157877</v>
      </c>
      <c r="R541" s="2">
        <f>IFERROR((Table2[[#This Row],[NET_REVENUE]]-(Table2[[#This Row],[UNITS_SOLD]]*Table2[[#This Row],[UNIT_COGS]])-Table2[[#This Row],[AD_SPEND]]),0)</f>
        <v>6134.43</v>
      </c>
      <c r="S541" s="3">
        <f>IFERROR(Table2[[#This Row],[RETURNS_UNITS]]/Table2[[#This Row],[UNITS_SOLD]],0)</f>
        <v>2.7777777777777776E-2</v>
      </c>
      <c r="T541" s="2" t="str">
        <f>TRIM(CLEAN(Table2[[#This Row],[CHANNEL]]))</f>
        <v>Flipkart</v>
      </c>
      <c r="U541" s="1">
        <f t="shared" si="8"/>
        <v>45658</v>
      </c>
    </row>
    <row r="542" spans="1:21" x14ac:dyDescent="0.3">
      <c r="A542" s="1">
        <v>45627</v>
      </c>
      <c r="B542" s="2" t="s">
        <v>24</v>
      </c>
      <c r="C542" s="2" t="s">
        <v>22</v>
      </c>
      <c r="D542" s="2" t="s">
        <v>23</v>
      </c>
      <c r="E542" s="2" t="str">
        <f>TRIM(Table2[[#This Row],[SKU_CODE]])</f>
        <v>BEC-OTH-001</v>
      </c>
      <c r="F542" s="2">
        <v>58</v>
      </c>
      <c r="G542" s="2">
        <v>8642</v>
      </c>
      <c r="H542" s="2">
        <v>453.08</v>
      </c>
      <c r="I542" s="2">
        <v>1121.68</v>
      </c>
      <c r="J542" s="2">
        <v>9</v>
      </c>
      <c r="K542" s="2" t="str">
        <f>_xlfn.XLOOKUP(E542,[1]SKU_Master!A:A,[1]SKU_Master!C:C,"NOT FOUND")</f>
        <v>Others</v>
      </c>
      <c r="L542" s="2">
        <f>_xlfn.XLOOKUP(Table2[[#This Row],[SKU_CODE_CLEAN]],[1]SKU_Master!A:A,[1]SKU_Master!E:E,"Not Found")</f>
        <v>149</v>
      </c>
      <c r="M542" s="2">
        <f>_xlfn.XLOOKUP(E542,[1]SKU_Master!A:A,[1]SKU_Master!F:F,"NOT FOUND")</f>
        <v>72</v>
      </c>
      <c r="N542" s="2" t="str">
        <f>IF(ISNUMBER(_xlfn.XMATCH(E542,[1]SKU_Master!A:A)),"MATCH","NOT FOUND")</f>
        <v>MATCH</v>
      </c>
      <c r="O542" s="2">
        <f>Table2[[#This Row],[GROSS_REVENUE]]-Table2[[#This Row],[DISCOUNT]]</f>
        <v>8188.92</v>
      </c>
      <c r="P542" s="3">
        <f>IFERROR((Table2[[#This Row],[NET_REVENUE]]-(Table2[[#This Row],[UNITS_SOLD]]*Table2[[#This Row],[UNIT_COGS]]))/Table2[[#This Row],[NET_REVENUE]],0)</f>
        <v>0.49004264298588823</v>
      </c>
      <c r="Q542" s="4">
        <f>IFERROR(Table2[[#This Row],[GROSS_REVENUE]]/Table2[[#This Row],[AD_SPEND]],0)</f>
        <v>7.7045146565865483</v>
      </c>
      <c r="R542" s="2">
        <f>IFERROR((Table2[[#This Row],[NET_REVENUE]]-(Table2[[#This Row],[UNITS_SOLD]]*Table2[[#This Row],[UNIT_COGS]])-Table2[[#This Row],[AD_SPEND]]),0)</f>
        <v>2891.24</v>
      </c>
      <c r="S542" s="3">
        <f>IFERROR(Table2[[#This Row],[RETURNS_UNITS]]/Table2[[#This Row],[UNITS_SOLD]],0)</f>
        <v>0.15517241379310345</v>
      </c>
      <c r="T542" s="2" t="str">
        <f>TRIM(CLEAN(Table2[[#This Row],[CHANNEL]]))</f>
        <v>D2C</v>
      </c>
      <c r="U542" s="1">
        <f t="shared" si="8"/>
        <v>45627</v>
      </c>
    </row>
    <row r="543" spans="1:21" x14ac:dyDescent="0.3">
      <c r="A543" s="1">
        <v>45597</v>
      </c>
      <c r="B543" s="2" t="s">
        <v>21</v>
      </c>
      <c r="C543" s="2" t="s">
        <v>25</v>
      </c>
      <c r="D543" s="2" t="s">
        <v>32</v>
      </c>
      <c r="E543" s="2" t="str">
        <f>TRIM(Table2[[#This Row],[SKU_CODE]])</f>
        <v>BEC-BW-001</v>
      </c>
      <c r="F543" s="2">
        <v>80</v>
      </c>
      <c r="G543" s="2">
        <v>17600</v>
      </c>
      <c r="H543" s="2">
        <v>4059.62</v>
      </c>
      <c r="I543" s="2">
        <v>1122.45</v>
      </c>
      <c r="J543" s="2">
        <v>3</v>
      </c>
      <c r="K543" s="2" t="str">
        <f>_xlfn.XLOOKUP(E543,[1]SKU_Master!A:A,[1]SKU_Master!C:C,"NOT FOUND")</f>
        <v>Bake &amp; Wrap</v>
      </c>
      <c r="L543" s="2">
        <f>_xlfn.XLOOKUP(Table2[[#This Row],[SKU_CODE_CLEAN]],[1]SKU_Master!A:A,[1]SKU_Master!E:E,"Not Found")</f>
        <v>220</v>
      </c>
      <c r="M543" s="2">
        <f>_xlfn.XLOOKUP(E543,[1]SKU_Master!A:A,[1]SKU_Master!F:F,"NOT FOUND")</f>
        <v>118</v>
      </c>
      <c r="N543" s="2" t="str">
        <f>IF(ISNUMBER(_xlfn.XMATCH(E543,[1]SKU_Master!A:A)),"MATCH","NOT FOUND")</f>
        <v>MATCH</v>
      </c>
      <c r="O543" s="2">
        <f>Table2[[#This Row],[GROSS_REVENUE]]-Table2[[#This Row],[DISCOUNT]]</f>
        <v>13540.380000000001</v>
      </c>
      <c r="P543" s="3">
        <f>IFERROR((Table2[[#This Row],[NET_REVENUE]]-(Table2[[#This Row],[UNITS_SOLD]]*Table2[[#This Row],[UNIT_COGS]]))/Table2[[#This Row],[NET_REVENUE]],0)</f>
        <v>0.30282606544277196</v>
      </c>
      <c r="Q543" s="4">
        <f>IFERROR(Table2[[#This Row],[GROSS_REVENUE]]/Table2[[#This Row],[AD_SPEND]],0)</f>
        <v>15.679985745467503</v>
      </c>
      <c r="R543" s="2">
        <f>IFERROR((Table2[[#This Row],[NET_REVENUE]]-(Table2[[#This Row],[UNITS_SOLD]]*Table2[[#This Row],[UNIT_COGS]])-Table2[[#This Row],[AD_SPEND]]),0)</f>
        <v>2977.9300000000012</v>
      </c>
      <c r="S543" s="3">
        <f>IFERROR(Table2[[#This Row],[RETURNS_UNITS]]/Table2[[#This Row],[UNITS_SOLD]],0)</f>
        <v>3.7499999999999999E-2</v>
      </c>
      <c r="T543" s="2" t="str">
        <f>TRIM(CLEAN(Table2[[#This Row],[CHANNEL]]))</f>
        <v>Flipkart</v>
      </c>
      <c r="U543" s="1">
        <f t="shared" si="8"/>
        <v>45597</v>
      </c>
    </row>
    <row r="544" spans="1:21" x14ac:dyDescent="0.3">
      <c r="A544" s="1">
        <v>45474</v>
      </c>
      <c r="B544" s="2" t="s">
        <v>24</v>
      </c>
      <c r="C544" s="2" t="s">
        <v>22</v>
      </c>
      <c r="D544" s="2" t="s">
        <v>45</v>
      </c>
      <c r="E544" s="2" t="str">
        <f>TRIM(Table2[[#This Row],[SKU_CODE]])</f>
        <v>BEC-TIS-001</v>
      </c>
      <c r="F544" s="2">
        <v>148</v>
      </c>
      <c r="G544" s="2">
        <v>14060</v>
      </c>
      <c r="H544" s="2">
        <v>1190.79</v>
      </c>
      <c r="I544" s="2">
        <v>1122.71</v>
      </c>
      <c r="J544" s="2">
        <v>16</v>
      </c>
      <c r="K544" s="2" t="str">
        <f>_xlfn.XLOOKUP(E544,[1]SKU_Master!A:A,[1]SKU_Master!C:C,"NOT FOUND")</f>
        <v>Tissues</v>
      </c>
      <c r="L544" s="2">
        <f>_xlfn.XLOOKUP(Table2[[#This Row],[SKU_CODE_CLEAN]],[1]SKU_Master!A:A,[1]SKU_Master!E:E,"Not Found")</f>
        <v>95</v>
      </c>
      <c r="M544" s="2">
        <f>_xlfn.XLOOKUP(E544,[1]SKU_Master!A:A,[1]SKU_Master!F:F,"NOT FOUND")</f>
        <v>42</v>
      </c>
      <c r="N544" s="2" t="str">
        <f>IF(ISNUMBER(_xlfn.XMATCH(E544,[1]SKU_Master!A:A)),"MATCH","NOT FOUND")</f>
        <v>MATCH</v>
      </c>
      <c r="O544" s="2">
        <f>Table2[[#This Row],[GROSS_REVENUE]]-Table2[[#This Row],[DISCOUNT]]</f>
        <v>12869.21</v>
      </c>
      <c r="P544" s="3">
        <f>IFERROR((Table2[[#This Row],[NET_REVENUE]]-(Table2[[#This Row],[UNITS_SOLD]]*Table2[[#This Row],[UNIT_COGS]]))/Table2[[#This Row],[NET_REVENUE]],0)</f>
        <v>0.51698666817932104</v>
      </c>
      <c r="Q544" s="4">
        <f>IFERROR(Table2[[#This Row],[GROSS_REVENUE]]/Table2[[#This Row],[AD_SPEND]],0)</f>
        <v>12.523269588762904</v>
      </c>
      <c r="R544" s="2">
        <f>IFERROR((Table2[[#This Row],[NET_REVENUE]]-(Table2[[#This Row],[UNITS_SOLD]]*Table2[[#This Row],[UNIT_COGS]])-Table2[[#This Row],[AD_SPEND]]),0)</f>
        <v>5530.4999999999991</v>
      </c>
      <c r="S544" s="3">
        <f>IFERROR(Table2[[#This Row],[RETURNS_UNITS]]/Table2[[#This Row],[UNITS_SOLD]],0)</f>
        <v>0.10810810810810811</v>
      </c>
      <c r="T544" s="2" t="str">
        <f>TRIM(CLEAN(Table2[[#This Row],[CHANNEL]]))</f>
        <v>D2C</v>
      </c>
      <c r="U544" s="1">
        <f t="shared" si="8"/>
        <v>45474</v>
      </c>
    </row>
    <row r="545" spans="1:21" x14ac:dyDescent="0.3">
      <c r="A545" s="1">
        <v>45505</v>
      </c>
      <c r="B545" s="2" t="s">
        <v>21</v>
      </c>
      <c r="C545" s="2" t="s">
        <v>25</v>
      </c>
      <c r="D545" s="2" t="s">
        <v>45</v>
      </c>
      <c r="E545" s="2" t="str">
        <f>TRIM(Table2[[#This Row],[SKU_CODE]])</f>
        <v>BEC-TIS-001</v>
      </c>
      <c r="F545" s="2">
        <v>173</v>
      </c>
      <c r="G545" s="2">
        <v>16435</v>
      </c>
      <c r="H545" s="2">
        <v>4697.71</v>
      </c>
      <c r="I545" s="2">
        <v>1122.8800000000001</v>
      </c>
      <c r="J545" s="2">
        <v>7</v>
      </c>
      <c r="K545" s="2" t="str">
        <f>_xlfn.XLOOKUP(E545,[1]SKU_Master!A:A,[1]SKU_Master!C:C,"NOT FOUND")</f>
        <v>Tissues</v>
      </c>
      <c r="L545" s="2">
        <f>_xlfn.XLOOKUP(Table2[[#This Row],[SKU_CODE_CLEAN]],[1]SKU_Master!A:A,[1]SKU_Master!E:E,"Not Found")</f>
        <v>95</v>
      </c>
      <c r="M545" s="2">
        <f>_xlfn.XLOOKUP(E545,[1]SKU_Master!A:A,[1]SKU_Master!F:F,"NOT FOUND")</f>
        <v>42</v>
      </c>
      <c r="N545" s="2" t="str">
        <f>IF(ISNUMBER(_xlfn.XMATCH(E545,[1]SKU_Master!A:A)),"MATCH","NOT FOUND")</f>
        <v>MATCH</v>
      </c>
      <c r="O545" s="2">
        <f>Table2[[#This Row],[GROSS_REVENUE]]-Table2[[#This Row],[DISCOUNT]]</f>
        <v>11737.29</v>
      </c>
      <c r="P545" s="3">
        <f>IFERROR((Table2[[#This Row],[NET_REVENUE]]-(Table2[[#This Row],[UNITS_SOLD]]*Table2[[#This Row],[UNIT_COGS]]))/Table2[[#This Row],[NET_REVENUE]],0)</f>
        <v>0.38094739075203904</v>
      </c>
      <c r="Q545" s="4">
        <f>IFERROR(Table2[[#This Row],[GROSS_REVENUE]]/Table2[[#This Row],[AD_SPEND]],0)</f>
        <v>14.636470504417211</v>
      </c>
      <c r="R545" s="2">
        <f>IFERROR((Table2[[#This Row],[NET_REVENUE]]-(Table2[[#This Row],[UNITS_SOLD]]*Table2[[#This Row],[UNIT_COGS]])-Table2[[#This Row],[AD_SPEND]]),0)</f>
        <v>3348.4100000000008</v>
      </c>
      <c r="S545" s="3">
        <f>IFERROR(Table2[[#This Row],[RETURNS_UNITS]]/Table2[[#This Row],[UNITS_SOLD]],0)</f>
        <v>4.046242774566474E-2</v>
      </c>
      <c r="T545" s="2" t="str">
        <f>TRIM(CLEAN(Table2[[#This Row],[CHANNEL]]))</f>
        <v>Flipkart</v>
      </c>
      <c r="U545" s="1">
        <f t="shared" si="8"/>
        <v>45505</v>
      </c>
    </row>
    <row r="546" spans="1:21" x14ac:dyDescent="0.3">
      <c r="A546" s="1">
        <v>45627</v>
      </c>
      <c r="B546" s="2" t="s">
        <v>21</v>
      </c>
      <c r="C546" s="2" t="s">
        <v>28</v>
      </c>
      <c r="D546" s="2" t="s">
        <v>23</v>
      </c>
      <c r="E546" s="2" t="str">
        <f>TRIM(Table2[[#This Row],[SKU_CODE]])</f>
        <v>BEC-OTH-001</v>
      </c>
      <c r="F546" s="2">
        <v>57</v>
      </c>
      <c r="G546" s="2">
        <v>8493</v>
      </c>
      <c r="H546" s="2">
        <v>497.16</v>
      </c>
      <c r="I546" s="2">
        <v>1123.3499999999999</v>
      </c>
      <c r="J546" s="2">
        <v>3</v>
      </c>
      <c r="K546" s="2" t="str">
        <f>_xlfn.XLOOKUP(E546,[1]SKU_Master!A:A,[1]SKU_Master!C:C,"NOT FOUND")</f>
        <v>Others</v>
      </c>
      <c r="L546" s="2">
        <f>_xlfn.XLOOKUP(Table2[[#This Row],[SKU_CODE_CLEAN]],[1]SKU_Master!A:A,[1]SKU_Master!E:E,"Not Found")</f>
        <v>149</v>
      </c>
      <c r="M546" s="2">
        <f>_xlfn.XLOOKUP(E546,[1]SKU_Master!A:A,[1]SKU_Master!F:F,"NOT FOUND")</f>
        <v>72</v>
      </c>
      <c r="N546" s="2" t="str">
        <f>IF(ISNUMBER(_xlfn.XMATCH(E546,[1]SKU_Master!A:A)),"MATCH","NOT FOUND")</f>
        <v>MATCH</v>
      </c>
      <c r="O546" s="2">
        <f>Table2[[#This Row],[GROSS_REVENUE]]-Table2[[#This Row],[DISCOUNT]]</f>
        <v>7995.84</v>
      </c>
      <c r="P546" s="3">
        <f>IFERROR((Table2[[#This Row],[NET_REVENUE]]-(Table2[[#This Row],[UNITS_SOLD]]*Table2[[#This Row],[UNIT_COGS]]))/Table2[[#This Row],[NET_REVENUE]],0)</f>
        <v>0.48673310121263058</v>
      </c>
      <c r="Q546" s="4">
        <f>IFERROR(Table2[[#This Row],[GROSS_REVENUE]]/Table2[[#This Row],[AD_SPEND]],0)</f>
        <v>7.5604219521965552</v>
      </c>
      <c r="R546" s="2">
        <f>IFERROR((Table2[[#This Row],[NET_REVENUE]]-(Table2[[#This Row],[UNITS_SOLD]]*Table2[[#This Row],[UNIT_COGS]])-Table2[[#This Row],[AD_SPEND]]),0)</f>
        <v>2768.4900000000002</v>
      </c>
      <c r="S546" s="3">
        <f>IFERROR(Table2[[#This Row],[RETURNS_UNITS]]/Table2[[#This Row],[UNITS_SOLD]],0)</f>
        <v>5.2631578947368418E-2</v>
      </c>
      <c r="T546" s="2" t="str">
        <f>TRIM(CLEAN(Table2[[#This Row],[CHANNEL]]))</f>
        <v>Flipkart</v>
      </c>
      <c r="U546" s="1">
        <f t="shared" si="8"/>
        <v>45627</v>
      </c>
    </row>
    <row r="547" spans="1:21" x14ac:dyDescent="0.3">
      <c r="A547" s="1">
        <v>45505</v>
      </c>
      <c r="B547" s="2" t="s">
        <v>33</v>
      </c>
      <c r="C547" s="2" t="s">
        <v>22</v>
      </c>
      <c r="D547" s="2" t="s">
        <v>45</v>
      </c>
      <c r="E547" s="2" t="str">
        <f>TRIM(Table2[[#This Row],[SKU_CODE]])</f>
        <v>BEC-TIS-001</v>
      </c>
      <c r="F547" s="2">
        <v>162</v>
      </c>
      <c r="G547" s="2">
        <v>15390</v>
      </c>
      <c r="H547" s="2">
        <v>4078.46</v>
      </c>
      <c r="I547" s="2">
        <v>1124.26</v>
      </c>
      <c r="J547" s="2">
        <v>3</v>
      </c>
      <c r="K547" s="2" t="str">
        <f>_xlfn.XLOOKUP(E547,[1]SKU_Master!A:A,[1]SKU_Master!C:C,"NOT FOUND")</f>
        <v>Tissues</v>
      </c>
      <c r="L547" s="2">
        <f>_xlfn.XLOOKUP(Table2[[#This Row],[SKU_CODE_CLEAN]],[1]SKU_Master!A:A,[1]SKU_Master!E:E,"Not Found")</f>
        <v>95</v>
      </c>
      <c r="M547" s="2">
        <f>_xlfn.XLOOKUP(E547,[1]SKU_Master!A:A,[1]SKU_Master!F:F,"NOT FOUND")</f>
        <v>42</v>
      </c>
      <c r="N547" s="2" t="str">
        <f>IF(ISNUMBER(_xlfn.XMATCH(E547,[1]SKU_Master!A:A)),"MATCH","NOT FOUND")</f>
        <v>MATCH</v>
      </c>
      <c r="O547" s="2">
        <f>Table2[[#This Row],[GROSS_REVENUE]]-Table2[[#This Row],[DISCOUNT]]</f>
        <v>11311.54</v>
      </c>
      <c r="P547" s="3">
        <f>IFERROR((Table2[[#This Row],[NET_REVENUE]]-(Table2[[#This Row],[UNITS_SOLD]]*Table2[[#This Row],[UNIT_COGS]]))/Table2[[#This Row],[NET_REVENUE]],0)</f>
        <v>0.39849039122878055</v>
      </c>
      <c r="Q547" s="4">
        <f>IFERROR(Table2[[#This Row],[GROSS_REVENUE]]/Table2[[#This Row],[AD_SPEND]],0)</f>
        <v>13.68900432284347</v>
      </c>
      <c r="R547" s="2">
        <f>IFERROR((Table2[[#This Row],[NET_REVENUE]]-(Table2[[#This Row],[UNITS_SOLD]]*Table2[[#This Row],[UNIT_COGS]])-Table2[[#This Row],[AD_SPEND]]),0)</f>
        <v>3383.2800000000007</v>
      </c>
      <c r="S547" s="3">
        <f>IFERROR(Table2[[#This Row],[RETURNS_UNITS]]/Table2[[#This Row],[UNITS_SOLD]],0)</f>
        <v>1.8518518518518517E-2</v>
      </c>
      <c r="T547" s="2" t="str">
        <f>TRIM(CLEAN(Table2[[#This Row],[CHANNEL]]))</f>
        <v>Swiggy Instamart</v>
      </c>
      <c r="U547" s="1">
        <f t="shared" si="8"/>
        <v>45505</v>
      </c>
    </row>
    <row r="548" spans="1:21" x14ac:dyDescent="0.3">
      <c r="A548" s="1">
        <v>45809</v>
      </c>
      <c r="B548" s="2" t="s">
        <v>33</v>
      </c>
      <c r="C548" s="2" t="s">
        <v>22</v>
      </c>
      <c r="D548" s="2" t="s">
        <v>35</v>
      </c>
      <c r="E548" s="2" t="str">
        <f>TRIM(Table2[[#This Row],[SKU_CODE]])</f>
        <v>BEC-CMB-001</v>
      </c>
      <c r="F548" s="2">
        <v>32</v>
      </c>
      <c r="G548" s="2">
        <v>22368</v>
      </c>
      <c r="H548" s="2">
        <v>2205.4</v>
      </c>
      <c r="I548" s="2">
        <v>1124.58</v>
      </c>
      <c r="J548" s="2">
        <v>1</v>
      </c>
      <c r="K548" s="2" t="str">
        <f>_xlfn.XLOOKUP(E548,[1]SKU_Master!A:A,[1]SKU_Master!C:C,"NOT FOUND")</f>
        <v>Others</v>
      </c>
      <c r="L548" s="2">
        <f>_xlfn.XLOOKUP(Table2[[#This Row],[SKU_CODE_CLEAN]],[1]SKU_Master!A:A,[1]SKU_Master!E:E,"Not Found")</f>
        <v>699</v>
      </c>
      <c r="M548" s="2">
        <f>_xlfn.XLOOKUP(E548,[1]SKU_Master!A:A,[1]SKU_Master!F:F,"NOT FOUND")</f>
        <v>330</v>
      </c>
      <c r="N548" s="2" t="str">
        <f>IF(ISNUMBER(_xlfn.XMATCH(E548,[1]SKU_Master!A:A)),"MATCH","NOT FOUND")</f>
        <v>MATCH</v>
      </c>
      <c r="O548" s="2">
        <f>Table2[[#This Row],[GROSS_REVENUE]]-Table2[[#This Row],[DISCOUNT]]</f>
        <v>20162.599999999999</v>
      </c>
      <c r="P548" s="3">
        <f>IFERROR((Table2[[#This Row],[NET_REVENUE]]-(Table2[[#This Row],[UNITS_SOLD]]*Table2[[#This Row],[UNIT_COGS]]))/Table2[[#This Row],[NET_REVENUE]],0)</f>
        <v>0.47625802227887271</v>
      </c>
      <c r="Q548" s="4">
        <f>IFERROR(Table2[[#This Row],[GROSS_REVENUE]]/Table2[[#This Row],[AD_SPEND]],0)</f>
        <v>19.890092301125755</v>
      </c>
      <c r="R548" s="2">
        <f>IFERROR((Table2[[#This Row],[NET_REVENUE]]-(Table2[[#This Row],[UNITS_SOLD]]*Table2[[#This Row],[UNIT_COGS]])-Table2[[#This Row],[AD_SPEND]]),0)</f>
        <v>8478.0199999999986</v>
      </c>
      <c r="S548" s="3">
        <f>IFERROR(Table2[[#This Row],[RETURNS_UNITS]]/Table2[[#This Row],[UNITS_SOLD]],0)</f>
        <v>3.125E-2</v>
      </c>
      <c r="T548" s="2" t="str">
        <f>TRIM(CLEAN(Table2[[#This Row],[CHANNEL]]))</f>
        <v>Swiggy Instamart</v>
      </c>
      <c r="U548" s="1">
        <f t="shared" si="8"/>
        <v>45809</v>
      </c>
    </row>
    <row r="549" spans="1:21" x14ac:dyDescent="0.3">
      <c r="A549" s="1">
        <v>45323</v>
      </c>
      <c r="B549" s="2" t="s">
        <v>24</v>
      </c>
      <c r="C549" s="2" t="s">
        <v>22</v>
      </c>
      <c r="D549" s="2" t="s">
        <v>42</v>
      </c>
      <c r="E549" s="2" t="str">
        <f>TRIM(Table2[[#This Row],[SKU_CODE]])</f>
        <v>BEC-BW-002</v>
      </c>
      <c r="F549" s="2">
        <v>79</v>
      </c>
      <c r="G549" s="2">
        <v>13825</v>
      </c>
      <c r="H549" s="2">
        <v>1308.2</v>
      </c>
      <c r="I549" s="2">
        <v>1124.6099999999999</v>
      </c>
      <c r="J549" s="2">
        <v>7</v>
      </c>
      <c r="K549" s="2" t="str">
        <f>_xlfn.XLOOKUP(E549,[1]SKU_Master!A:A,[1]SKU_Master!C:C,"NOT FOUND")</f>
        <v>Bake &amp; Wrap</v>
      </c>
      <c r="L549" s="2">
        <f>_xlfn.XLOOKUP(Table2[[#This Row],[SKU_CODE_CLEAN]],[1]SKU_Master!A:A,[1]SKU_Master!E:E,"Not Found")</f>
        <v>175</v>
      </c>
      <c r="M549" s="2">
        <f>_xlfn.XLOOKUP(E549,[1]SKU_Master!A:A,[1]SKU_Master!F:F,"NOT FOUND")</f>
        <v>92</v>
      </c>
      <c r="N549" s="2" t="str">
        <f>IF(ISNUMBER(_xlfn.XMATCH(E549,[1]SKU_Master!A:A)),"MATCH","NOT FOUND")</f>
        <v>MATCH</v>
      </c>
      <c r="O549" s="2">
        <f>Table2[[#This Row],[GROSS_REVENUE]]-Table2[[#This Row],[DISCOUNT]]</f>
        <v>12516.8</v>
      </c>
      <c r="P549" s="3">
        <f>IFERROR((Table2[[#This Row],[NET_REVENUE]]-(Table2[[#This Row],[UNITS_SOLD]]*Table2[[#This Row],[UNIT_COGS]]))/Table2[[#This Row],[NET_REVENUE]],0)</f>
        <v>0.41934040649367249</v>
      </c>
      <c r="Q549" s="4">
        <f>IFERROR(Table2[[#This Row],[GROSS_REVENUE]]/Table2[[#This Row],[AD_SPEND]],0)</f>
        <v>12.29315051440055</v>
      </c>
      <c r="R549" s="2">
        <f>IFERROR((Table2[[#This Row],[NET_REVENUE]]-(Table2[[#This Row],[UNITS_SOLD]]*Table2[[#This Row],[UNIT_COGS]])-Table2[[#This Row],[AD_SPEND]]),0)</f>
        <v>4124.1899999999996</v>
      </c>
      <c r="S549" s="3">
        <f>IFERROR(Table2[[#This Row],[RETURNS_UNITS]]/Table2[[#This Row],[UNITS_SOLD]],0)</f>
        <v>8.8607594936708861E-2</v>
      </c>
      <c r="T549" s="2" t="str">
        <f>TRIM(CLEAN(Table2[[#This Row],[CHANNEL]]))</f>
        <v>D2C</v>
      </c>
      <c r="U549" s="1">
        <f t="shared" si="8"/>
        <v>45323</v>
      </c>
    </row>
    <row r="550" spans="1:21" x14ac:dyDescent="0.3">
      <c r="A550" s="1">
        <v>45444</v>
      </c>
      <c r="B550" s="2" t="s">
        <v>24</v>
      </c>
      <c r="C550" s="2" t="s">
        <v>25</v>
      </c>
      <c r="D550" s="2" t="s">
        <v>45</v>
      </c>
      <c r="E550" s="2" t="str">
        <f>TRIM(Table2[[#This Row],[SKU_CODE]])</f>
        <v>BEC-TIS-001</v>
      </c>
      <c r="F550" s="2">
        <v>152</v>
      </c>
      <c r="G550" s="2">
        <v>14440</v>
      </c>
      <c r="H550" s="2">
        <v>1316.26</v>
      </c>
      <c r="I550" s="2">
        <v>1125.48</v>
      </c>
      <c r="J550" s="2">
        <v>16</v>
      </c>
      <c r="K550" s="2" t="str">
        <f>_xlfn.XLOOKUP(E550,[1]SKU_Master!A:A,[1]SKU_Master!C:C,"NOT FOUND")</f>
        <v>Tissues</v>
      </c>
      <c r="L550" s="2">
        <f>_xlfn.XLOOKUP(Table2[[#This Row],[SKU_CODE_CLEAN]],[1]SKU_Master!A:A,[1]SKU_Master!E:E,"Not Found")</f>
        <v>95</v>
      </c>
      <c r="M550" s="2">
        <f>_xlfn.XLOOKUP(E550,[1]SKU_Master!A:A,[1]SKU_Master!F:F,"NOT FOUND")</f>
        <v>42</v>
      </c>
      <c r="N550" s="2" t="str">
        <f>IF(ISNUMBER(_xlfn.XMATCH(E550,[1]SKU_Master!A:A)),"MATCH","NOT FOUND")</f>
        <v>MATCH</v>
      </c>
      <c r="O550" s="2">
        <f>Table2[[#This Row],[GROSS_REVENUE]]-Table2[[#This Row],[DISCOUNT]]</f>
        <v>13123.74</v>
      </c>
      <c r="P550" s="3">
        <f>IFERROR((Table2[[#This Row],[NET_REVENUE]]-(Table2[[#This Row],[UNITS_SOLD]]*Table2[[#This Row],[UNIT_COGS]]))/Table2[[#This Row],[NET_REVENUE]],0)</f>
        <v>0.51355330111690722</v>
      </c>
      <c r="Q550" s="4">
        <f>IFERROR(Table2[[#This Row],[GROSS_REVENUE]]/Table2[[#This Row],[AD_SPEND]],0)</f>
        <v>12.83008138749689</v>
      </c>
      <c r="R550" s="2">
        <f>IFERROR((Table2[[#This Row],[NET_REVENUE]]-(Table2[[#This Row],[UNITS_SOLD]]*Table2[[#This Row],[UNIT_COGS]])-Table2[[#This Row],[AD_SPEND]]),0)</f>
        <v>5614.26</v>
      </c>
      <c r="S550" s="3">
        <f>IFERROR(Table2[[#This Row],[RETURNS_UNITS]]/Table2[[#This Row],[UNITS_SOLD]],0)</f>
        <v>0.10526315789473684</v>
      </c>
      <c r="T550" s="2" t="str">
        <f>TRIM(CLEAN(Table2[[#This Row],[CHANNEL]]))</f>
        <v>D2C</v>
      </c>
      <c r="U550" s="1">
        <f t="shared" si="8"/>
        <v>45444</v>
      </c>
    </row>
    <row r="551" spans="1:21" x14ac:dyDescent="0.3">
      <c r="A551" s="1">
        <v>45689</v>
      </c>
      <c r="B551" s="2" t="s">
        <v>33</v>
      </c>
      <c r="C551" s="2" t="s">
        <v>25</v>
      </c>
      <c r="D551" s="2" t="s">
        <v>42</v>
      </c>
      <c r="E551" s="2" t="str">
        <f>TRIM(Table2[[#This Row],[SKU_CODE]])</f>
        <v>BEC-BW-002</v>
      </c>
      <c r="F551" s="2">
        <v>117</v>
      </c>
      <c r="G551" s="2">
        <v>20475</v>
      </c>
      <c r="H551" s="2">
        <v>1355.54</v>
      </c>
      <c r="I551" s="2">
        <v>1126.8800000000001</v>
      </c>
      <c r="J551" s="2">
        <v>3</v>
      </c>
      <c r="K551" s="2" t="str">
        <f>_xlfn.XLOOKUP(E551,[1]SKU_Master!A:A,[1]SKU_Master!C:C,"NOT FOUND")</f>
        <v>Bake &amp; Wrap</v>
      </c>
      <c r="L551" s="2">
        <f>_xlfn.XLOOKUP(Table2[[#This Row],[SKU_CODE_CLEAN]],[1]SKU_Master!A:A,[1]SKU_Master!E:E,"Not Found")</f>
        <v>175</v>
      </c>
      <c r="M551" s="2">
        <f>_xlfn.XLOOKUP(E551,[1]SKU_Master!A:A,[1]SKU_Master!F:F,"NOT FOUND")</f>
        <v>92</v>
      </c>
      <c r="N551" s="2" t="str">
        <f>IF(ISNUMBER(_xlfn.XMATCH(E551,[1]SKU_Master!A:A)),"MATCH","NOT FOUND")</f>
        <v>MATCH</v>
      </c>
      <c r="O551" s="2">
        <f>Table2[[#This Row],[GROSS_REVENUE]]-Table2[[#This Row],[DISCOUNT]]</f>
        <v>19119.46</v>
      </c>
      <c r="P551" s="3">
        <f>IFERROR((Table2[[#This Row],[NET_REVENUE]]-(Table2[[#This Row],[UNITS_SOLD]]*Table2[[#This Row],[UNIT_COGS]]))/Table2[[#This Row],[NET_REVENUE]],0)</f>
        <v>0.43701338845343957</v>
      </c>
      <c r="Q551" s="4">
        <f>IFERROR(Table2[[#This Row],[GROSS_REVENUE]]/Table2[[#This Row],[AD_SPEND]],0)</f>
        <v>18.169636518529035</v>
      </c>
      <c r="R551" s="2">
        <f>IFERROR((Table2[[#This Row],[NET_REVENUE]]-(Table2[[#This Row],[UNITS_SOLD]]*Table2[[#This Row],[UNIT_COGS]])-Table2[[#This Row],[AD_SPEND]]),0)</f>
        <v>7228.579999999999</v>
      </c>
      <c r="S551" s="3">
        <f>IFERROR(Table2[[#This Row],[RETURNS_UNITS]]/Table2[[#This Row],[UNITS_SOLD]],0)</f>
        <v>2.564102564102564E-2</v>
      </c>
      <c r="T551" s="2" t="str">
        <f>TRIM(CLEAN(Table2[[#This Row],[CHANNEL]]))</f>
        <v>Swiggy Instamart</v>
      </c>
      <c r="U551" s="1">
        <f t="shared" si="8"/>
        <v>45689</v>
      </c>
    </row>
    <row r="552" spans="1:21" x14ac:dyDescent="0.3">
      <c r="A552" s="1">
        <v>45292</v>
      </c>
      <c r="B552" s="2" t="s">
        <v>27</v>
      </c>
      <c r="C552" s="2" t="s">
        <v>28</v>
      </c>
      <c r="D552" s="2" t="s">
        <v>31</v>
      </c>
      <c r="E552" s="2" t="str">
        <f>TRIM(Table2[[#This Row],[SKU_CODE]])</f>
        <v>BEC-GB-002</v>
      </c>
      <c r="F552" s="2">
        <v>116</v>
      </c>
      <c r="G552" s="2">
        <v>20764</v>
      </c>
      <c r="H552" s="2">
        <v>2562.6799999999998</v>
      </c>
      <c r="I552" s="2">
        <v>1127.06</v>
      </c>
      <c r="J552" s="2">
        <v>3</v>
      </c>
      <c r="K552" s="2" t="str">
        <f>_xlfn.XLOOKUP(E552,[1]SKU_Master!A:A,[1]SKU_Master!C:C,"NOT FOUND")</f>
        <v>Garbage Bags</v>
      </c>
      <c r="L552" s="2">
        <f>_xlfn.XLOOKUP(Table2[[#This Row],[SKU_CODE_CLEAN]],[1]SKU_Master!A:A,[1]SKU_Master!E:E,"Not Found")</f>
        <v>179</v>
      </c>
      <c r="M552" s="2">
        <f>_xlfn.XLOOKUP(E552,[1]SKU_Master!A:A,[1]SKU_Master!F:F,"NOT FOUND")</f>
        <v>86</v>
      </c>
      <c r="N552" s="2" t="str">
        <f>IF(ISNUMBER(_xlfn.XMATCH(E552,[1]SKU_Master!A:A)),"MATCH","NOT FOUND")</f>
        <v>MATCH</v>
      </c>
      <c r="O552" s="2">
        <f>Table2[[#This Row],[GROSS_REVENUE]]-Table2[[#This Row],[DISCOUNT]]</f>
        <v>18201.32</v>
      </c>
      <c r="P552" s="3">
        <f>IFERROR((Table2[[#This Row],[NET_REVENUE]]-(Table2[[#This Row],[UNITS_SOLD]]*Table2[[#This Row],[UNIT_COGS]]))/Table2[[#This Row],[NET_REVENUE]],0)</f>
        <v>0.45190788360404627</v>
      </c>
      <c r="Q552" s="4">
        <f>IFERROR(Table2[[#This Row],[GROSS_REVENUE]]/Table2[[#This Row],[AD_SPEND]],0)</f>
        <v>18.423154046812062</v>
      </c>
      <c r="R552" s="2">
        <f>IFERROR((Table2[[#This Row],[NET_REVENUE]]-(Table2[[#This Row],[UNITS_SOLD]]*Table2[[#This Row],[UNIT_COGS]])-Table2[[#This Row],[AD_SPEND]]),0)</f>
        <v>7098.26</v>
      </c>
      <c r="S552" s="3">
        <f>IFERROR(Table2[[#This Row],[RETURNS_UNITS]]/Table2[[#This Row],[UNITS_SOLD]],0)</f>
        <v>2.5862068965517241E-2</v>
      </c>
      <c r="T552" s="2" t="str">
        <f>TRIM(CLEAN(Table2[[#This Row],[CHANNEL]]))</f>
        <v>Zepto</v>
      </c>
      <c r="U552" s="1">
        <f t="shared" si="8"/>
        <v>45292</v>
      </c>
    </row>
    <row r="553" spans="1:21" x14ac:dyDescent="0.3">
      <c r="A553" s="1">
        <v>45597</v>
      </c>
      <c r="B553" s="2" t="s">
        <v>33</v>
      </c>
      <c r="C553" s="2" t="s">
        <v>25</v>
      </c>
      <c r="D553" s="2" t="s">
        <v>35</v>
      </c>
      <c r="E553" s="2" t="str">
        <f>TRIM(Table2[[#This Row],[SKU_CODE]])</f>
        <v>BEC-CMB-001</v>
      </c>
      <c r="F553" s="2">
        <v>28</v>
      </c>
      <c r="G553" s="2">
        <v>19572</v>
      </c>
      <c r="H553" s="2">
        <v>3923.22</v>
      </c>
      <c r="I553" s="2">
        <v>1127.76</v>
      </c>
      <c r="J553" s="2">
        <v>0</v>
      </c>
      <c r="K553" s="2" t="str">
        <f>_xlfn.XLOOKUP(E553,[1]SKU_Master!A:A,[1]SKU_Master!C:C,"NOT FOUND")</f>
        <v>Others</v>
      </c>
      <c r="L553" s="2">
        <f>_xlfn.XLOOKUP(Table2[[#This Row],[SKU_CODE_CLEAN]],[1]SKU_Master!A:A,[1]SKU_Master!E:E,"Not Found")</f>
        <v>699</v>
      </c>
      <c r="M553" s="2">
        <f>_xlfn.XLOOKUP(E553,[1]SKU_Master!A:A,[1]SKU_Master!F:F,"NOT FOUND")</f>
        <v>330</v>
      </c>
      <c r="N553" s="2" t="str">
        <f>IF(ISNUMBER(_xlfn.XMATCH(E553,[1]SKU_Master!A:A)),"MATCH","NOT FOUND")</f>
        <v>MATCH</v>
      </c>
      <c r="O553" s="2">
        <f>Table2[[#This Row],[GROSS_REVENUE]]-Table2[[#This Row],[DISCOUNT]]</f>
        <v>15648.78</v>
      </c>
      <c r="P553" s="3">
        <f>IFERROR((Table2[[#This Row],[NET_REVENUE]]-(Table2[[#This Row],[UNITS_SOLD]]*Table2[[#This Row],[UNIT_COGS]]))/Table2[[#This Row],[NET_REVENUE]],0)</f>
        <v>0.40953863496068066</v>
      </c>
      <c r="Q553" s="4">
        <f>IFERROR(Table2[[#This Row],[GROSS_REVENUE]]/Table2[[#This Row],[AD_SPEND]],0)</f>
        <v>17.354756331134283</v>
      </c>
      <c r="R553" s="2">
        <f>IFERROR((Table2[[#This Row],[NET_REVENUE]]-(Table2[[#This Row],[UNITS_SOLD]]*Table2[[#This Row],[UNIT_COGS]])-Table2[[#This Row],[AD_SPEND]]),0)</f>
        <v>5281.02</v>
      </c>
      <c r="S553" s="3">
        <f>IFERROR(Table2[[#This Row],[RETURNS_UNITS]]/Table2[[#This Row],[UNITS_SOLD]],0)</f>
        <v>0</v>
      </c>
      <c r="T553" s="2" t="str">
        <f>TRIM(CLEAN(Table2[[#This Row],[CHANNEL]]))</f>
        <v>Swiggy Instamart</v>
      </c>
      <c r="U553" s="1">
        <f t="shared" si="8"/>
        <v>45597</v>
      </c>
    </row>
    <row r="554" spans="1:21" x14ac:dyDescent="0.3">
      <c r="A554" s="1">
        <v>45748</v>
      </c>
      <c r="B554" s="2" t="s">
        <v>33</v>
      </c>
      <c r="C554" s="2" t="s">
        <v>28</v>
      </c>
      <c r="D554" s="2" t="s">
        <v>35</v>
      </c>
      <c r="E554" s="2" t="str">
        <f>TRIM(Table2[[#This Row],[SKU_CODE]])</f>
        <v>BEC-CMB-001</v>
      </c>
      <c r="F554" s="2">
        <v>21</v>
      </c>
      <c r="G554" s="2">
        <v>14679</v>
      </c>
      <c r="H554" s="2">
        <v>1377.08</v>
      </c>
      <c r="I554" s="2">
        <v>1128.47</v>
      </c>
      <c r="J554" s="2">
        <v>0</v>
      </c>
      <c r="K554" s="2" t="str">
        <f>_xlfn.XLOOKUP(E554,[1]SKU_Master!A:A,[1]SKU_Master!C:C,"NOT FOUND")</f>
        <v>Others</v>
      </c>
      <c r="L554" s="2">
        <f>_xlfn.XLOOKUP(Table2[[#This Row],[SKU_CODE_CLEAN]],[1]SKU_Master!A:A,[1]SKU_Master!E:E,"Not Found")</f>
        <v>699</v>
      </c>
      <c r="M554" s="2">
        <f>_xlfn.XLOOKUP(E554,[1]SKU_Master!A:A,[1]SKU_Master!F:F,"NOT FOUND")</f>
        <v>330</v>
      </c>
      <c r="N554" s="2" t="str">
        <f>IF(ISNUMBER(_xlfn.XMATCH(E554,[1]SKU_Master!A:A)),"MATCH","NOT FOUND")</f>
        <v>MATCH</v>
      </c>
      <c r="O554" s="2">
        <f>Table2[[#This Row],[GROSS_REVENUE]]-Table2[[#This Row],[DISCOUNT]]</f>
        <v>13301.92</v>
      </c>
      <c r="P554" s="3">
        <f>IFERROR((Table2[[#This Row],[NET_REVENUE]]-(Table2[[#This Row],[UNITS_SOLD]]*Table2[[#This Row],[UNIT_COGS]]))/Table2[[#This Row],[NET_REVENUE]],0)</f>
        <v>0.47902257719186403</v>
      </c>
      <c r="Q554" s="4">
        <f>IFERROR(Table2[[#This Row],[GROSS_REVENUE]]/Table2[[#This Row],[AD_SPEND]],0)</f>
        <v>13.007877923205756</v>
      </c>
      <c r="R554" s="2">
        <f>IFERROR((Table2[[#This Row],[NET_REVENUE]]-(Table2[[#This Row],[UNITS_SOLD]]*Table2[[#This Row],[UNIT_COGS]])-Table2[[#This Row],[AD_SPEND]]),0)</f>
        <v>5243.45</v>
      </c>
      <c r="S554" s="3">
        <f>IFERROR(Table2[[#This Row],[RETURNS_UNITS]]/Table2[[#This Row],[UNITS_SOLD]],0)</f>
        <v>0</v>
      </c>
      <c r="T554" s="2" t="str">
        <f>TRIM(CLEAN(Table2[[#This Row],[CHANNEL]]))</f>
        <v>Swiggy Instamart</v>
      </c>
      <c r="U554" s="1">
        <f t="shared" si="8"/>
        <v>45748</v>
      </c>
    </row>
    <row r="555" spans="1:21" x14ac:dyDescent="0.3">
      <c r="A555" s="1">
        <v>45536</v>
      </c>
      <c r="B555" s="2" t="s">
        <v>34</v>
      </c>
      <c r="C555" s="2" t="s">
        <v>22</v>
      </c>
      <c r="D555" s="2" t="s">
        <v>23</v>
      </c>
      <c r="E555" s="2" t="str">
        <f>TRIM(Table2[[#This Row],[SKU_CODE]])</f>
        <v>BEC-OTH-001</v>
      </c>
      <c r="F555" s="2">
        <v>78</v>
      </c>
      <c r="G555" s="2">
        <v>11622</v>
      </c>
      <c r="H555" s="2">
        <v>1571.34</v>
      </c>
      <c r="I555" s="2">
        <v>1128.92</v>
      </c>
      <c r="J555" s="2">
        <v>4</v>
      </c>
      <c r="K555" s="2" t="str">
        <f>_xlfn.XLOOKUP(E555,[1]SKU_Master!A:A,[1]SKU_Master!C:C,"NOT FOUND")</f>
        <v>Others</v>
      </c>
      <c r="L555" s="2">
        <f>_xlfn.XLOOKUP(Table2[[#This Row],[SKU_CODE_CLEAN]],[1]SKU_Master!A:A,[1]SKU_Master!E:E,"Not Found")</f>
        <v>149</v>
      </c>
      <c r="M555" s="2">
        <f>_xlfn.XLOOKUP(E555,[1]SKU_Master!A:A,[1]SKU_Master!F:F,"NOT FOUND")</f>
        <v>72</v>
      </c>
      <c r="N555" s="2" t="str">
        <f>IF(ISNUMBER(_xlfn.XMATCH(E555,[1]SKU_Master!A:A)),"MATCH","NOT FOUND")</f>
        <v>MATCH</v>
      </c>
      <c r="O555" s="2">
        <f>Table2[[#This Row],[GROSS_REVENUE]]-Table2[[#This Row],[DISCOUNT]]</f>
        <v>10050.66</v>
      </c>
      <c r="P555" s="3">
        <f>IFERROR((Table2[[#This Row],[NET_REVENUE]]-(Table2[[#This Row],[UNITS_SOLD]]*Table2[[#This Row],[UNIT_COGS]]))/Table2[[#This Row],[NET_REVENUE]],0)</f>
        <v>0.44123072514640826</v>
      </c>
      <c r="Q555" s="4">
        <f>IFERROR(Table2[[#This Row],[GROSS_REVENUE]]/Table2[[#This Row],[AD_SPEND]],0)</f>
        <v>10.294795025333947</v>
      </c>
      <c r="R555" s="2">
        <f>IFERROR((Table2[[#This Row],[NET_REVENUE]]-(Table2[[#This Row],[UNITS_SOLD]]*Table2[[#This Row],[UNIT_COGS]])-Table2[[#This Row],[AD_SPEND]]),0)</f>
        <v>3305.74</v>
      </c>
      <c r="S555" s="3">
        <f>IFERROR(Table2[[#This Row],[RETURNS_UNITS]]/Table2[[#This Row],[UNITS_SOLD]],0)</f>
        <v>5.128205128205128E-2</v>
      </c>
      <c r="T555" s="2" t="str">
        <f>TRIM(CLEAN(Table2[[#This Row],[CHANNEL]]))</f>
        <v>Zepto</v>
      </c>
      <c r="U555" s="1">
        <f t="shared" si="8"/>
        <v>45536</v>
      </c>
    </row>
    <row r="556" spans="1:21" x14ac:dyDescent="0.3">
      <c r="A556" s="1">
        <v>45778</v>
      </c>
      <c r="B556" s="2" t="s">
        <v>21</v>
      </c>
      <c r="C556" s="2" t="s">
        <v>28</v>
      </c>
      <c r="D556" s="2" t="s">
        <v>45</v>
      </c>
      <c r="E556" s="2" t="str">
        <f>TRIM(Table2[[#This Row],[SKU_CODE]])</f>
        <v>BEC-TIS-001</v>
      </c>
      <c r="F556" s="2">
        <v>167</v>
      </c>
      <c r="G556" s="2">
        <v>15865</v>
      </c>
      <c r="H556" s="2">
        <v>1052.0899999999999</v>
      </c>
      <c r="I556" s="2">
        <v>1129.3699999999999</v>
      </c>
      <c r="J556" s="2">
        <v>9</v>
      </c>
      <c r="K556" s="2" t="str">
        <f>_xlfn.XLOOKUP(E556,[1]SKU_Master!A:A,[1]SKU_Master!C:C,"NOT FOUND")</f>
        <v>Tissues</v>
      </c>
      <c r="L556" s="2">
        <f>_xlfn.XLOOKUP(Table2[[#This Row],[SKU_CODE_CLEAN]],[1]SKU_Master!A:A,[1]SKU_Master!E:E,"Not Found")</f>
        <v>95</v>
      </c>
      <c r="M556" s="2">
        <f>_xlfn.XLOOKUP(E556,[1]SKU_Master!A:A,[1]SKU_Master!F:F,"NOT FOUND")</f>
        <v>42</v>
      </c>
      <c r="N556" s="2" t="str">
        <f>IF(ISNUMBER(_xlfn.XMATCH(E556,[1]SKU_Master!A:A)),"MATCH","NOT FOUND")</f>
        <v>MATCH</v>
      </c>
      <c r="O556" s="2">
        <f>Table2[[#This Row],[GROSS_REVENUE]]-Table2[[#This Row],[DISCOUNT]]</f>
        <v>14812.91</v>
      </c>
      <c r="P556" s="3">
        <f>IFERROR((Table2[[#This Row],[NET_REVENUE]]-(Table2[[#This Row],[UNITS_SOLD]]*Table2[[#This Row],[UNIT_COGS]]))/Table2[[#This Row],[NET_REVENUE]],0)</f>
        <v>0.52649411898134801</v>
      </c>
      <c r="Q556" s="4">
        <f>IFERROR(Table2[[#This Row],[GROSS_REVENUE]]/Table2[[#This Row],[AD_SPEND]],0)</f>
        <v>14.04765488723802</v>
      </c>
      <c r="R556" s="2">
        <f>IFERROR((Table2[[#This Row],[NET_REVENUE]]-(Table2[[#This Row],[UNITS_SOLD]]*Table2[[#This Row],[UNIT_COGS]])-Table2[[#This Row],[AD_SPEND]]),0)</f>
        <v>6669.54</v>
      </c>
      <c r="S556" s="3">
        <f>IFERROR(Table2[[#This Row],[RETURNS_UNITS]]/Table2[[#This Row],[UNITS_SOLD]],0)</f>
        <v>5.3892215568862277E-2</v>
      </c>
      <c r="T556" s="2" t="str">
        <f>TRIM(CLEAN(Table2[[#This Row],[CHANNEL]]))</f>
        <v>Flipkart</v>
      </c>
      <c r="U556" s="1">
        <f t="shared" si="8"/>
        <v>45778</v>
      </c>
    </row>
    <row r="557" spans="1:21" x14ac:dyDescent="0.3">
      <c r="A557" s="1">
        <v>45717</v>
      </c>
      <c r="B557" s="2" t="s">
        <v>24</v>
      </c>
      <c r="C557" s="2" t="s">
        <v>28</v>
      </c>
      <c r="D557" s="2" t="s">
        <v>31</v>
      </c>
      <c r="E557" s="2" t="str">
        <f>TRIM(Table2[[#This Row],[SKU_CODE]])</f>
        <v>BEC-GB-002</v>
      </c>
      <c r="F557" s="2">
        <v>115</v>
      </c>
      <c r="G557" s="2">
        <v>20585</v>
      </c>
      <c r="H557" s="2">
        <v>1610.06</v>
      </c>
      <c r="I557" s="2">
        <v>1129.95</v>
      </c>
      <c r="J557" s="2">
        <v>10</v>
      </c>
      <c r="K557" s="2" t="str">
        <f>_xlfn.XLOOKUP(E557,[1]SKU_Master!A:A,[1]SKU_Master!C:C,"NOT FOUND")</f>
        <v>Garbage Bags</v>
      </c>
      <c r="L557" s="2">
        <f>_xlfn.XLOOKUP(Table2[[#This Row],[SKU_CODE_CLEAN]],[1]SKU_Master!A:A,[1]SKU_Master!E:E,"Not Found")</f>
        <v>179</v>
      </c>
      <c r="M557" s="2">
        <f>_xlfn.XLOOKUP(E557,[1]SKU_Master!A:A,[1]SKU_Master!F:F,"NOT FOUND")</f>
        <v>86</v>
      </c>
      <c r="N557" s="2" t="str">
        <f>IF(ISNUMBER(_xlfn.XMATCH(E557,[1]SKU_Master!A:A)),"MATCH","NOT FOUND")</f>
        <v>MATCH</v>
      </c>
      <c r="O557" s="2">
        <f>Table2[[#This Row],[GROSS_REVENUE]]-Table2[[#This Row],[DISCOUNT]]</f>
        <v>18974.939999999999</v>
      </c>
      <c r="P557" s="3">
        <f>IFERROR((Table2[[#This Row],[NET_REVENUE]]-(Table2[[#This Row],[UNITS_SOLD]]*Table2[[#This Row],[UNIT_COGS]]))/Table2[[#This Row],[NET_REVENUE]],0)</f>
        <v>0.47878623068109832</v>
      </c>
      <c r="Q557" s="4">
        <f>IFERROR(Table2[[#This Row],[GROSS_REVENUE]]/Table2[[#This Row],[AD_SPEND]],0)</f>
        <v>18.21762024868357</v>
      </c>
      <c r="R557" s="2">
        <f>IFERROR((Table2[[#This Row],[NET_REVENUE]]-(Table2[[#This Row],[UNITS_SOLD]]*Table2[[#This Row],[UNIT_COGS]])-Table2[[#This Row],[AD_SPEND]]),0)</f>
        <v>7954.9899999999989</v>
      </c>
      <c r="S557" s="3">
        <f>IFERROR(Table2[[#This Row],[RETURNS_UNITS]]/Table2[[#This Row],[UNITS_SOLD]],0)</f>
        <v>8.6956521739130432E-2</v>
      </c>
      <c r="T557" s="2" t="str">
        <f>TRIM(CLEAN(Table2[[#This Row],[CHANNEL]]))</f>
        <v>D2C</v>
      </c>
      <c r="U557" s="1">
        <f t="shared" si="8"/>
        <v>45717</v>
      </c>
    </row>
    <row r="558" spans="1:21" x14ac:dyDescent="0.3">
      <c r="A558" s="1">
        <v>45717</v>
      </c>
      <c r="B558" s="2" t="s">
        <v>33</v>
      </c>
      <c r="C558" s="2" t="s">
        <v>28</v>
      </c>
      <c r="D558" s="2" t="s">
        <v>32</v>
      </c>
      <c r="E558" s="2" t="str">
        <f>TRIM(Table2[[#This Row],[SKU_CODE]])</f>
        <v>BEC-BW-001</v>
      </c>
      <c r="F558" s="2">
        <v>59</v>
      </c>
      <c r="G558" s="2">
        <v>12980</v>
      </c>
      <c r="H558" s="2">
        <v>3228.71</v>
      </c>
      <c r="I558" s="2">
        <v>1132.68</v>
      </c>
      <c r="J558" s="2">
        <v>2</v>
      </c>
      <c r="K558" s="2" t="str">
        <f>_xlfn.XLOOKUP(E558,[1]SKU_Master!A:A,[1]SKU_Master!C:C,"NOT FOUND")</f>
        <v>Bake &amp; Wrap</v>
      </c>
      <c r="L558" s="2">
        <f>_xlfn.XLOOKUP(Table2[[#This Row],[SKU_CODE_CLEAN]],[1]SKU_Master!A:A,[1]SKU_Master!E:E,"Not Found")</f>
        <v>220</v>
      </c>
      <c r="M558" s="2">
        <f>_xlfn.XLOOKUP(E558,[1]SKU_Master!A:A,[1]SKU_Master!F:F,"NOT FOUND")</f>
        <v>118</v>
      </c>
      <c r="N558" s="2" t="str">
        <f>IF(ISNUMBER(_xlfn.XMATCH(E558,[1]SKU_Master!A:A)),"MATCH","NOT FOUND")</f>
        <v>MATCH</v>
      </c>
      <c r="O558" s="2">
        <f>Table2[[#This Row],[GROSS_REVENUE]]-Table2[[#This Row],[DISCOUNT]]</f>
        <v>9751.2900000000009</v>
      </c>
      <c r="P558" s="3">
        <f>IFERROR((Table2[[#This Row],[NET_REVENUE]]-(Table2[[#This Row],[UNITS_SOLD]]*Table2[[#This Row],[UNIT_COGS]]))/Table2[[#This Row],[NET_REVENUE]],0)</f>
        <v>0.28604317992798906</v>
      </c>
      <c r="Q558" s="4">
        <f>IFERROR(Table2[[#This Row],[GROSS_REVENUE]]/Table2[[#This Row],[AD_SPEND]],0)</f>
        <v>11.459547268425327</v>
      </c>
      <c r="R558" s="2">
        <f>IFERROR((Table2[[#This Row],[NET_REVENUE]]-(Table2[[#This Row],[UNITS_SOLD]]*Table2[[#This Row],[UNIT_COGS]])-Table2[[#This Row],[AD_SPEND]]),0)</f>
        <v>1656.6100000000008</v>
      </c>
      <c r="S558" s="3">
        <f>IFERROR(Table2[[#This Row],[RETURNS_UNITS]]/Table2[[#This Row],[UNITS_SOLD]],0)</f>
        <v>3.3898305084745763E-2</v>
      </c>
      <c r="T558" s="2" t="str">
        <f>TRIM(CLEAN(Table2[[#This Row],[CHANNEL]]))</f>
        <v>Swiggy Instamart</v>
      </c>
      <c r="U558" s="1">
        <f t="shared" si="8"/>
        <v>45717</v>
      </c>
    </row>
    <row r="559" spans="1:21" x14ac:dyDescent="0.3">
      <c r="A559" s="1">
        <v>45778</v>
      </c>
      <c r="B559" s="2" t="s">
        <v>33</v>
      </c>
      <c r="C559" s="2" t="s">
        <v>22</v>
      </c>
      <c r="D559" s="2" t="s">
        <v>49</v>
      </c>
      <c r="E559" s="2" t="str">
        <f>TRIM(Table2[[#This Row],[SKU_CODE]])</f>
        <v>BEC-OTH-001</v>
      </c>
      <c r="F559" s="2">
        <v>63</v>
      </c>
      <c r="G559" s="2">
        <v>9387</v>
      </c>
      <c r="H559" s="2">
        <v>1647.67</v>
      </c>
      <c r="I559" s="2">
        <v>1133.08</v>
      </c>
      <c r="J559" s="2">
        <v>2</v>
      </c>
      <c r="K559" s="2" t="str">
        <f>_xlfn.XLOOKUP(E559,[1]SKU_Master!A:A,[1]SKU_Master!C:C,"NOT FOUND")</f>
        <v>Others</v>
      </c>
      <c r="L559" s="2">
        <f>_xlfn.XLOOKUP(Table2[[#This Row],[SKU_CODE_CLEAN]],[1]SKU_Master!A:A,[1]SKU_Master!E:E,"Not Found")</f>
        <v>149</v>
      </c>
      <c r="M559" s="2">
        <f>_xlfn.XLOOKUP(E559,[1]SKU_Master!A:A,[1]SKU_Master!F:F,"NOT FOUND")</f>
        <v>72</v>
      </c>
      <c r="N559" s="2" t="str">
        <f>IF(ISNUMBER(_xlfn.XMATCH(E559,[1]SKU_Master!A:A)),"MATCH","NOT FOUND")</f>
        <v>MATCH</v>
      </c>
      <c r="O559" s="2">
        <f>Table2[[#This Row],[GROSS_REVENUE]]-Table2[[#This Row],[DISCOUNT]]</f>
        <v>7739.33</v>
      </c>
      <c r="P559" s="3">
        <f>IFERROR((Table2[[#This Row],[NET_REVENUE]]-(Table2[[#This Row],[UNITS_SOLD]]*Table2[[#This Row],[UNIT_COGS]]))/Table2[[#This Row],[NET_REVENUE]],0)</f>
        <v>0.41390275385595393</v>
      </c>
      <c r="Q559" s="4">
        <f>IFERROR(Table2[[#This Row],[GROSS_REVENUE]]/Table2[[#This Row],[AD_SPEND]],0)</f>
        <v>8.284498887986727</v>
      </c>
      <c r="R559" s="2">
        <f>IFERROR((Table2[[#This Row],[NET_REVENUE]]-(Table2[[#This Row],[UNITS_SOLD]]*Table2[[#This Row],[UNIT_COGS]])-Table2[[#This Row],[AD_SPEND]]),0)</f>
        <v>2070.25</v>
      </c>
      <c r="S559" s="3">
        <f>IFERROR(Table2[[#This Row],[RETURNS_UNITS]]/Table2[[#This Row],[UNITS_SOLD]],0)</f>
        <v>3.1746031746031744E-2</v>
      </c>
      <c r="T559" s="2" t="str">
        <f>TRIM(CLEAN(Table2[[#This Row],[CHANNEL]]))</f>
        <v>Swiggy Instamart</v>
      </c>
      <c r="U559" s="1">
        <f t="shared" si="8"/>
        <v>45778</v>
      </c>
    </row>
    <row r="560" spans="1:21" x14ac:dyDescent="0.3">
      <c r="A560" s="1">
        <v>45352</v>
      </c>
      <c r="B560" s="2" t="s">
        <v>27</v>
      </c>
      <c r="C560" s="2" t="s">
        <v>28</v>
      </c>
      <c r="D560" s="2" t="s">
        <v>23</v>
      </c>
      <c r="E560" s="2" t="str">
        <f>TRIM(Table2[[#This Row],[SKU_CODE]])</f>
        <v>BEC-OTH-001</v>
      </c>
      <c r="F560" s="2">
        <v>64</v>
      </c>
      <c r="G560" s="2">
        <v>9536</v>
      </c>
      <c r="H560" s="2">
        <v>520.24</v>
      </c>
      <c r="I560" s="2">
        <v>1133.3900000000001</v>
      </c>
      <c r="J560" s="2">
        <v>1</v>
      </c>
      <c r="K560" s="2" t="str">
        <f>_xlfn.XLOOKUP(E560,[1]SKU_Master!A:A,[1]SKU_Master!C:C,"NOT FOUND")</f>
        <v>Others</v>
      </c>
      <c r="L560" s="2">
        <f>_xlfn.XLOOKUP(Table2[[#This Row],[SKU_CODE_CLEAN]],[1]SKU_Master!A:A,[1]SKU_Master!E:E,"Not Found")</f>
        <v>149</v>
      </c>
      <c r="M560" s="2">
        <f>_xlfn.XLOOKUP(E560,[1]SKU_Master!A:A,[1]SKU_Master!F:F,"NOT FOUND")</f>
        <v>72</v>
      </c>
      <c r="N560" s="2" t="str">
        <f>IF(ISNUMBER(_xlfn.XMATCH(E560,[1]SKU_Master!A:A)),"MATCH","NOT FOUND")</f>
        <v>MATCH</v>
      </c>
      <c r="O560" s="2">
        <f>Table2[[#This Row],[GROSS_REVENUE]]-Table2[[#This Row],[DISCOUNT]]</f>
        <v>9015.76</v>
      </c>
      <c r="P560" s="3">
        <f>IFERROR((Table2[[#This Row],[NET_REVENUE]]-(Table2[[#This Row],[UNITS_SOLD]]*Table2[[#This Row],[UNIT_COGS]]))/Table2[[#This Row],[NET_REVENUE]],0)</f>
        <v>0.4888950016415699</v>
      </c>
      <c r="Q560" s="4">
        <f>IFERROR(Table2[[#This Row],[GROSS_REVENUE]]/Table2[[#This Row],[AD_SPEND]],0)</f>
        <v>8.4136969622107127</v>
      </c>
      <c r="R560" s="2">
        <f>IFERROR((Table2[[#This Row],[NET_REVENUE]]-(Table2[[#This Row],[UNITS_SOLD]]*Table2[[#This Row],[UNIT_COGS]])-Table2[[#This Row],[AD_SPEND]]),0)</f>
        <v>3274.37</v>
      </c>
      <c r="S560" s="3">
        <f>IFERROR(Table2[[#This Row],[RETURNS_UNITS]]/Table2[[#This Row],[UNITS_SOLD]],0)</f>
        <v>1.5625E-2</v>
      </c>
      <c r="T560" s="2" t="str">
        <f>TRIM(CLEAN(Table2[[#This Row],[CHANNEL]]))</f>
        <v>Zepto</v>
      </c>
      <c r="U560" s="1">
        <f t="shared" si="8"/>
        <v>45352</v>
      </c>
    </row>
    <row r="561" spans="1:21" x14ac:dyDescent="0.3">
      <c r="A561" s="1">
        <v>45689</v>
      </c>
      <c r="B561" s="2" t="s">
        <v>21</v>
      </c>
      <c r="C561" s="2" t="s">
        <v>28</v>
      </c>
      <c r="D561" s="2" t="s">
        <v>42</v>
      </c>
      <c r="E561" s="2" t="str">
        <f>TRIM(Table2[[#This Row],[SKU_CODE]])</f>
        <v>BEC-BW-002</v>
      </c>
      <c r="F561" s="2">
        <v>81</v>
      </c>
      <c r="G561" s="2">
        <v>14175</v>
      </c>
      <c r="H561" s="2">
        <v>2033.6</v>
      </c>
      <c r="I561" s="2">
        <v>1134.6500000000001</v>
      </c>
      <c r="J561" s="2">
        <v>1</v>
      </c>
      <c r="K561" s="2" t="str">
        <f>_xlfn.XLOOKUP(E561,[1]SKU_Master!A:A,[1]SKU_Master!C:C,"NOT FOUND")</f>
        <v>Bake &amp; Wrap</v>
      </c>
      <c r="L561" s="2">
        <f>_xlfn.XLOOKUP(Table2[[#This Row],[SKU_CODE_CLEAN]],[1]SKU_Master!A:A,[1]SKU_Master!E:E,"Not Found")</f>
        <v>175</v>
      </c>
      <c r="M561" s="2">
        <f>_xlfn.XLOOKUP(E561,[1]SKU_Master!A:A,[1]SKU_Master!F:F,"NOT FOUND")</f>
        <v>92</v>
      </c>
      <c r="N561" s="2" t="str">
        <f>IF(ISNUMBER(_xlfn.XMATCH(E561,[1]SKU_Master!A:A)),"MATCH","NOT FOUND")</f>
        <v>MATCH</v>
      </c>
      <c r="O561" s="2">
        <f>Table2[[#This Row],[GROSS_REVENUE]]-Table2[[#This Row],[DISCOUNT]]</f>
        <v>12141.4</v>
      </c>
      <c r="P561" s="3">
        <f>IFERROR((Table2[[#This Row],[NET_REVENUE]]-(Table2[[#This Row],[UNITS_SOLD]]*Table2[[#This Row],[UNIT_COGS]]))/Table2[[#This Row],[NET_REVENUE]],0)</f>
        <v>0.38623223022056763</v>
      </c>
      <c r="Q561" s="4">
        <f>IFERROR(Table2[[#This Row],[GROSS_REVENUE]]/Table2[[#This Row],[AD_SPEND]],0)</f>
        <v>12.492839201515885</v>
      </c>
      <c r="R561" s="2">
        <f>IFERROR((Table2[[#This Row],[NET_REVENUE]]-(Table2[[#This Row],[UNITS_SOLD]]*Table2[[#This Row],[UNIT_COGS]])-Table2[[#This Row],[AD_SPEND]]),0)</f>
        <v>3554.7499999999995</v>
      </c>
      <c r="S561" s="3">
        <f>IFERROR(Table2[[#This Row],[RETURNS_UNITS]]/Table2[[#This Row],[UNITS_SOLD]],0)</f>
        <v>1.2345679012345678E-2</v>
      </c>
      <c r="T561" s="2" t="str">
        <f>TRIM(CLEAN(Table2[[#This Row],[CHANNEL]]))</f>
        <v>Flipkart</v>
      </c>
      <c r="U561" s="1">
        <f t="shared" si="8"/>
        <v>45689</v>
      </c>
    </row>
    <row r="562" spans="1:21" x14ac:dyDescent="0.3">
      <c r="A562" s="1">
        <v>45505</v>
      </c>
      <c r="B562" s="2" t="s">
        <v>24</v>
      </c>
      <c r="C562" s="2" t="s">
        <v>28</v>
      </c>
      <c r="D562" s="2" t="s">
        <v>31</v>
      </c>
      <c r="E562" s="2" t="str">
        <f>TRIM(Table2[[#This Row],[SKU_CODE]])</f>
        <v>BEC-GB-002</v>
      </c>
      <c r="F562" s="2">
        <v>113</v>
      </c>
      <c r="G562" s="2">
        <v>20227</v>
      </c>
      <c r="H562" s="2">
        <v>1805.23</v>
      </c>
      <c r="I562" s="2">
        <v>1134.82</v>
      </c>
      <c r="J562" s="2">
        <v>12</v>
      </c>
      <c r="K562" s="2" t="str">
        <f>_xlfn.XLOOKUP(E562,[1]SKU_Master!A:A,[1]SKU_Master!C:C,"NOT FOUND")</f>
        <v>Garbage Bags</v>
      </c>
      <c r="L562" s="2">
        <f>_xlfn.XLOOKUP(Table2[[#This Row],[SKU_CODE_CLEAN]],[1]SKU_Master!A:A,[1]SKU_Master!E:E,"Not Found")</f>
        <v>179</v>
      </c>
      <c r="M562" s="2">
        <f>_xlfn.XLOOKUP(E562,[1]SKU_Master!A:A,[1]SKU_Master!F:F,"NOT FOUND")</f>
        <v>86</v>
      </c>
      <c r="N562" s="2" t="str">
        <f>IF(ISNUMBER(_xlfn.XMATCH(E562,[1]SKU_Master!A:A)),"MATCH","NOT FOUND")</f>
        <v>MATCH</v>
      </c>
      <c r="O562" s="2">
        <f>Table2[[#This Row],[GROSS_REVENUE]]-Table2[[#This Row],[DISCOUNT]]</f>
        <v>18421.77</v>
      </c>
      <c r="P562" s="3">
        <f>IFERROR((Table2[[#This Row],[NET_REVENUE]]-(Table2[[#This Row],[UNITS_SOLD]]*Table2[[#This Row],[UNIT_COGS]]))/Table2[[#This Row],[NET_REVENUE]],0)</f>
        <v>0.47247197202006108</v>
      </c>
      <c r="Q562" s="4">
        <f>IFERROR(Table2[[#This Row],[GROSS_REVENUE]]/Table2[[#This Row],[AD_SPEND]],0)</f>
        <v>17.82397208367847</v>
      </c>
      <c r="R562" s="2">
        <f>IFERROR((Table2[[#This Row],[NET_REVENUE]]-(Table2[[#This Row],[UNITS_SOLD]]*Table2[[#This Row],[UNIT_COGS]])-Table2[[#This Row],[AD_SPEND]]),0)</f>
        <v>7568.9500000000007</v>
      </c>
      <c r="S562" s="3">
        <f>IFERROR(Table2[[#This Row],[RETURNS_UNITS]]/Table2[[#This Row],[UNITS_SOLD]],0)</f>
        <v>0.10619469026548672</v>
      </c>
      <c r="T562" s="2" t="str">
        <f>TRIM(CLEAN(Table2[[#This Row],[CHANNEL]]))</f>
        <v>D2C</v>
      </c>
      <c r="U562" s="1">
        <f t="shared" si="8"/>
        <v>45505</v>
      </c>
    </row>
    <row r="563" spans="1:21" x14ac:dyDescent="0.3">
      <c r="A563" s="1">
        <v>45474</v>
      </c>
      <c r="B563" s="2" t="s">
        <v>33</v>
      </c>
      <c r="C563" s="2" t="s">
        <v>25</v>
      </c>
      <c r="D563" s="2" t="s">
        <v>32</v>
      </c>
      <c r="E563" s="2" t="str">
        <f>TRIM(Table2[[#This Row],[SKU_CODE]])</f>
        <v>BEC-BW-001</v>
      </c>
      <c r="F563" s="2">
        <v>83</v>
      </c>
      <c r="G563" s="2">
        <v>18260</v>
      </c>
      <c r="H563" s="2">
        <v>5226.8</v>
      </c>
      <c r="I563" s="2">
        <v>1136.51</v>
      </c>
      <c r="J563" s="2">
        <v>1</v>
      </c>
      <c r="K563" s="2" t="str">
        <f>_xlfn.XLOOKUP(E563,[1]SKU_Master!A:A,[1]SKU_Master!C:C,"NOT FOUND")</f>
        <v>Bake &amp; Wrap</v>
      </c>
      <c r="L563" s="2">
        <f>_xlfn.XLOOKUP(Table2[[#This Row],[SKU_CODE_CLEAN]],[1]SKU_Master!A:A,[1]SKU_Master!E:E,"Not Found")</f>
        <v>220</v>
      </c>
      <c r="M563" s="2">
        <f>_xlfn.XLOOKUP(E563,[1]SKU_Master!A:A,[1]SKU_Master!F:F,"NOT FOUND")</f>
        <v>118</v>
      </c>
      <c r="N563" s="2" t="str">
        <f>IF(ISNUMBER(_xlfn.XMATCH(E563,[1]SKU_Master!A:A)),"MATCH","NOT FOUND")</f>
        <v>MATCH</v>
      </c>
      <c r="O563" s="2">
        <f>Table2[[#This Row],[GROSS_REVENUE]]-Table2[[#This Row],[DISCOUNT]]</f>
        <v>13033.2</v>
      </c>
      <c r="P563" s="3">
        <f>IFERROR((Table2[[#This Row],[NET_REVENUE]]-(Table2[[#This Row],[UNITS_SOLD]]*Table2[[#This Row],[UNIT_COGS]]))/Table2[[#This Row],[NET_REVENUE]],0)</f>
        <v>0.24853451186201397</v>
      </c>
      <c r="Q563" s="4">
        <f>IFERROR(Table2[[#This Row],[GROSS_REVENUE]]/Table2[[#This Row],[AD_SPEND]],0)</f>
        <v>16.066730605098062</v>
      </c>
      <c r="R563" s="2">
        <f>IFERROR((Table2[[#This Row],[NET_REVENUE]]-(Table2[[#This Row],[UNITS_SOLD]]*Table2[[#This Row],[UNIT_COGS]])-Table2[[#This Row],[AD_SPEND]]),0)</f>
        <v>2102.6900000000005</v>
      </c>
      <c r="S563" s="3">
        <f>IFERROR(Table2[[#This Row],[RETURNS_UNITS]]/Table2[[#This Row],[UNITS_SOLD]],0)</f>
        <v>1.2048192771084338E-2</v>
      </c>
      <c r="T563" s="2" t="str">
        <f>TRIM(CLEAN(Table2[[#This Row],[CHANNEL]]))</f>
        <v>Swiggy Instamart</v>
      </c>
      <c r="U563" s="1">
        <f t="shared" si="8"/>
        <v>45474</v>
      </c>
    </row>
    <row r="564" spans="1:21" x14ac:dyDescent="0.3">
      <c r="A564" s="1">
        <v>45474</v>
      </c>
      <c r="B564" s="2" t="s">
        <v>24</v>
      </c>
      <c r="C564" s="2" t="s">
        <v>28</v>
      </c>
      <c r="D564" s="2" t="s">
        <v>43</v>
      </c>
      <c r="E564" s="2" t="str">
        <f>TRIM(Table2[[#This Row],[SKU_CODE]])</f>
        <v>BEC-GB-001</v>
      </c>
      <c r="F564" s="2">
        <v>74</v>
      </c>
      <c r="G564" s="2">
        <v>11026</v>
      </c>
      <c r="H564" s="2">
        <v>863.58</v>
      </c>
      <c r="I564" s="2">
        <v>1136.8599999999999</v>
      </c>
      <c r="J564" s="2">
        <v>7</v>
      </c>
      <c r="K564" s="2" t="str">
        <f>_xlfn.XLOOKUP(E564,[1]SKU_Master!A:A,[1]SKU_Master!C:C,"NOT FOUND")</f>
        <v>Garbage Bags</v>
      </c>
      <c r="L564" s="2">
        <f>_xlfn.XLOOKUP(Table2[[#This Row],[SKU_CODE_CLEAN]],[1]SKU_Master!A:A,[1]SKU_Master!E:E,"Not Found")</f>
        <v>149</v>
      </c>
      <c r="M564" s="2">
        <f>_xlfn.XLOOKUP(E564,[1]SKU_Master!A:A,[1]SKU_Master!F:F,"NOT FOUND")</f>
        <v>70</v>
      </c>
      <c r="N564" s="2" t="str">
        <f>IF(ISNUMBER(_xlfn.XMATCH(E564,[1]SKU_Master!A:A)),"MATCH","NOT FOUND")</f>
        <v>MATCH</v>
      </c>
      <c r="O564" s="2">
        <f>Table2[[#This Row],[GROSS_REVENUE]]-Table2[[#This Row],[DISCOUNT]]</f>
        <v>10162.42</v>
      </c>
      <c r="P564" s="3">
        <f>IFERROR((Table2[[#This Row],[NET_REVENUE]]-(Table2[[#This Row],[UNITS_SOLD]]*Table2[[#This Row],[UNIT_COGS]]))/Table2[[#This Row],[NET_REVENUE]],0)</f>
        <v>0.49027889026432681</v>
      </c>
      <c r="Q564" s="4">
        <f>IFERROR(Table2[[#This Row],[GROSS_REVENUE]]/Table2[[#This Row],[AD_SPEND]],0)</f>
        <v>9.6986436324613425</v>
      </c>
      <c r="R564" s="2">
        <f>IFERROR((Table2[[#This Row],[NET_REVENUE]]-(Table2[[#This Row],[UNITS_SOLD]]*Table2[[#This Row],[UNIT_COGS]])-Table2[[#This Row],[AD_SPEND]]),0)</f>
        <v>3845.5600000000004</v>
      </c>
      <c r="S564" s="3">
        <f>IFERROR(Table2[[#This Row],[RETURNS_UNITS]]/Table2[[#This Row],[UNITS_SOLD]],0)</f>
        <v>9.45945945945946E-2</v>
      </c>
      <c r="T564" s="2" t="str">
        <f>TRIM(CLEAN(Table2[[#This Row],[CHANNEL]]))</f>
        <v>D2C</v>
      </c>
      <c r="U564" s="1">
        <f t="shared" si="8"/>
        <v>45474</v>
      </c>
    </row>
    <row r="565" spans="1:21" x14ac:dyDescent="0.3">
      <c r="A565" s="1">
        <v>45444</v>
      </c>
      <c r="B565" s="2" t="s">
        <v>24</v>
      </c>
      <c r="C565" s="2" t="s">
        <v>28</v>
      </c>
      <c r="D565" s="2" t="s">
        <v>52</v>
      </c>
      <c r="E565" s="2" t="str">
        <f>TRIM(Table2[[#This Row],[SKU_CODE]])</f>
        <v>BEC-GB-001</v>
      </c>
      <c r="F565" s="2">
        <v>141</v>
      </c>
      <c r="G565" s="2">
        <v>21009</v>
      </c>
      <c r="H565" s="2">
        <v>1097.51</v>
      </c>
      <c r="I565" s="2">
        <v>1137.3399999999999</v>
      </c>
      <c r="J565" s="2">
        <v>19</v>
      </c>
      <c r="K565" s="2" t="str">
        <f>_xlfn.XLOOKUP(E565,[1]SKU_Master!A:A,[1]SKU_Master!C:C,"NOT FOUND")</f>
        <v>Garbage Bags</v>
      </c>
      <c r="L565" s="2">
        <f>_xlfn.XLOOKUP(Table2[[#This Row],[SKU_CODE_CLEAN]],[1]SKU_Master!A:A,[1]SKU_Master!E:E,"Not Found")</f>
        <v>149</v>
      </c>
      <c r="M565" s="2">
        <f>_xlfn.XLOOKUP(E565,[1]SKU_Master!A:A,[1]SKU_Master!F:F,"NOT FOUND")</f>
        <v>70</v>
      </c>
      <c r="N565" s="2" t="str">
        <f>IF(ISNUMBER(_xlfn.XMATCH(E565,[1]SKU_Master!A:A)),"MATCH","NOT FOUND")</f>
        <v>MATCH</v>
      </c>
      <c r="O565" s="2">
        <f>Table2[[#This Row],[GROSS_REVENUE]]-Table2[[#This Row],[DISCOUNT]]</f>
        <v>19911.490000000002</v>
      </c>
      <c r="P565" s="3">
        <f>IFERROR((Table2[[#This Row],[NET_REVENUE]]-(Table2[[#This Row],[UNITS_SOLD]]*Table2[[#This Row],[UNIT_COGS]]))/Table2[[#This Row],[NET_REVENUE]],0)</f>
        <v>0.50430630756412509</v>
      </c>
      <c r="Q565" s="4">
        <f>IFERROR(Table2[[#This Row],[GROSS_REVENUE]]/Table2[[#This Row],[AD_SPEND]],0)</f>
        <v>18.472048815657587</v>
      </c>
      <c r="R565" s="2">
        <f>IFERROR((Table2[[#This Row],[NET_REVENUE]]-(Table2[[#This Row],[UNITS_SOLD]]*Table2[[#This Row],[UNIT_COGS]])-Table2[[#This Row],[AD_SPEND]]),0)</f>
        <v>8904.1500000000015</v>
      </c>
      <c r="S565" s="3">
        <f>IFERROR(Table2[[#This Row],[RETURNS_UNITS]]/Table2[[#This Row],[UNITS_SOLD]],0)</f>
        <v>0.13475177304964539</v>
      </c>
      <c r="T565" s="2" t="str">
        <f>TRIM(CLEAN(Table2[[#This Row],[CHANNEL]]))</f>
        <v>D2C</v>
      </c>
      <c r="U565" s="1">
        <f t="shared" si="8"/>
        <v>45444</v>
      </c>
    </row>
    <row r="566" spans="1:21" x14ac:dyDescent="0.3">
      <c r="A566" s="1">
        <v>45689</v>
      </c>
      <c r="B566" s="2" t="s">
        <v>39</v>
      </c>
      <c r="C566" s="2" t="s">
        <v>22</v>
      </c>
      <c r="D566" s="2" t="s">
        <v>23</v>
      </c>
      <c r="E566" s="2" t="str">
        <f>TRIM(Table2[[#This Row],[SKU_CODE]])</f>
        <v>BEC-OTH-001</v>
      </c>
      <c r="F566" s="2">
        <v>145</v>
      </c>
      <c r="G566" s="2">
        <v>21605</v>
      </c>
      <c r="H566" s="2">
        <v>4754.84</v>
      </c>
      <c r="I566" s="2">
        <v>1137.3499999999999</v>
      </c>
      <c r="J566" s="2">
        <v>8</v>
      </c>
      <c r="K566" s="2" t="str">
        <f>_xlfn.XLOOKUP(E566,[1]SKU_Master!A:A,[1]SKU_Master!C:C,"NOT FOUND")</f>
        <v>Others</v>
      </c>
      <c r="L566" s="2">
        <f>_xlfn.XLOOKUP(Table2[[#This Row],[SKU_CODE_CLEAN]],[1]SKU_Master!A:A,[1]SKU_Master!E:E,"Not Found")</f>
        <v>149</v>
      </c>
      <c r="M566" s="2">
        <f>_xlfn.XLOOKUP(E566,[1]SKU_Master!A:A,[1]SKU_Master!F:F,"NOT FOUND")</f>
        <v>72</v>
      </c>
      <c r="N566" s="2" t="str">
        <f>IF(ISNUMBER(_xlfn.XMATCH(E566,[1]SKU_Master!A:A)),"MATCH","NOT FOUND")</f>
        <v>MATCH</v>
      </c>
      <c r="O566" s="2">
        <f>Table2[[#This Row],[GROSS_REVENUE]]-Table2[[#This Row],[DISCOUNT]]</f>
        <v>16850.16</v>
      </c>
      <c r="P566" s="3">
        <f>IFERROR((Table2[[#This Row],[NET_REVENUE]]-(Table2[[#This Row],[UNITS_SOLD]]*Table2[[#This Row],[UNIT_COGS]]))/Table2[[#This Row],[NET_REVENUE]],0)</f>
        <v>0.38042131350681535</v>
      </c>
      <c r="Q566" s="4">
        <f>IFERROR(Table2[[#This Row],[GROSS_REVENUE]]/Table2[[#This Row],[AD_SPEND]],0)</f>
        <v>18.995911548775663</v>
      </c>
      <c r="R566" s="2">
        <f>IFERROR((Table2[[#This Row],[NET_REVENUE]]-(Table2[[#This Row],[UNITS_SOLD]]*Table2[[#This Row],[UNIT_COGS]])-Table2[[#This Row],[AD_SPEND]]),0)</f>
        <v>5272.8099999999995</v>
      </c>
      <c r="S566" s="3">
        <f>IFERROR(Table2[[#This Row],[RETURNS_UNITS]]/Table2[[#This Row],[UNITS_SOLD]],0)</f>
        <v>5.5172413793103448E-2</v>
      </c>
      <c r="T566" s="2" t="str">
        <f>TRIM(CLEAN(Table2[[#This Row],[CHANNEL]]))</f>
        <v>Amazon</v>
      </c>
      <c r="U566" s="1">
        <f t="shared" si="8"/>
        <v>45689</v>
      </c>
    </row>
    <row r="567" spans="1:21" x14ac:dyDescent="0.3">
      <c r="A567" s="1">
        <v>45689</v>
      </c>
      <c r="B567" s="2" t="s">
        <v>39</v>
      </c>
      <c r="C567" s="2" t="s">
        <v>22</v>
      </c>
      <c r="D567" s="2" t="s">
        <v>53</v>
      </c>
      <c r="E567" s="2" t="str">
        <f>TRIM(Table2[[#This Row],[SKU_CODE]])</f>
        <v>UNKNOWN</v>
      </c>
      <c r="F567" s="2">
        <v>145</v>
      </c>
      <c r="G567" s="2">
        <v>21605</v>
      </c>
      <c r="H567" s="2">
        <v>4754.84</v>
      </c>
      <c r="I567" s="2">
        <v>1137.3499999999999</v>
      </c>
      <c r="J567" s="2">
        <v>8</v>
      </c>
      <c r="K567" s="2" t="str">
        <f>_xlfn.XLOOKUP(E567,[1]SKU_Master!A:A,[1]SKU_Master!C:C,"NOT FOUND")</f>
        <v>NOT FOUND</v>
      </c>
      <c r="L567" s="2" t="str">
        <f>_xlfn.XLOOKUP(Table2[[#This Row],[SKU_CODE_CLEAN]],[1]SKU_Master!A:A,[1]SKU_Master!E:E,"Not Found")</f>
        <v>Not Found</v>
      </c>
      <c r="M567" s="2" t="str">
        <f>_xlfn.XLOOKUP(E567,[1]SKU_Master!A:A,[1]SKU_Master!F:F,"NOT FOUND")</f>
        <v>NOT FOUND</v>
      </c>
      <c r="N567" s="2" t="str">
        <f>IF(ISNUMBER(_xlfn.XMATCH(E567,[1]SKU_Master!A:A)),"MATCH","NOT FOUND")</f>
        <v>NOT FOUND</v>
      </c>
      <c r="O567" s="2">
        <f>Table2[[#This Row],[GROSS_REVENUE]]-Table2[[#This Row],[DISCOUNT]]</f>
        <v>16850.16</v>
      </c>
      <c r="P567" s="3">
        <f>IFERROR((Table2[[#This Row],[NET_REVENUE]]-(Table2[[#This Row],[UNITS_SOLD]]*Table2[[#This Row],[UNIT_COGS]]))/Table2[[#This Row],[NET_REVENUE]],0)</f>
        <v>0</v>
      </c>
      <c r="Q567" s="4">
        <f>IFERROR(Table2[[#This Row],[GROSS_REVENUE]]/Table2[[#This Row],[AD_SPEND]],0)</f>
        <v>18.995911548775663</v>
      </c>
      <c r="R567" s="2">
        <f>IFERROR((Table2[[#This Row],[NET_REVENUE]]-(Table2[[#This Row],[UNITS_SOLD]]*Table2[[#This Row],[UNIT_COGS]])-Table2[[#This Row],[AD_SPEND]]),0)</f>
        <v>0</v>
      </c>
      <c r="S567" s="3">
        <f>IFERROR(Table2[[#This Row],[RETURNS_UNITS]]/Table2[[#This Row],[UNITS_SOLD]],0)</f>
        <v>5.5172413793103448E-2</v>
      </c>
      <c r="T567" s="2" t="str">
        <f>TRIM(CLEAN(Table2[[#This Row],[CHANNEL]]))</f>
        <v>Amazon</v>
      </c>
      <c r="U567" s="1">
        <f t="shared" si="8"/>
        <v>45689</v>
      </c>
    </row>
    <row r="568" spans="1:21" x14ac:dyDescent="0.3">
      <c r="A568" s="1">
        <v>45566</v>
      </c>
      <c r="B568" s="2" t="s">
        <v>27</v>
      </c>
      <c r="C568" s="2" t="s">
        <v>28</v>
      </c>
      <c r="D568" s="2" t="s">
        <v>45</v>
      </c>
      <c r="E568" s="2" t="str">
        <f>TRIM(Table2[[#This Row],[SKU_CODE]])</f>
        <v>BEC-TIS-001</v>
      </c>
      <c r="F568" s="2">
        <v>147</v>
      </c>
      <c r="G568" s="2">
        <v>13965</v>
      </c>
      <c r="H568" s="2">
        <v>1775.32</v>
      </c>
      <c r="I568" s="2">
        <v>1138.72</v>
      </c>
      <c r="J568" s="2">
        <v>7</v>
      </c>
      <c r="K568" s="2" t="str">
        <f>_xlfn.XLOOKUP(E568,[1]SKU_Master!A:A,[1]SKU_Master!C:C,"NOT FOUND")</f>
        <v>Tissues</v>
      </c>
      <c r="L568" s="2">
        <f>_xlfn.XLOOKUP(Table2[[#This Row],[SKU_CODE_CLEAN]],[1]SKU_Master!A:A,[1]SKU_Master!E:E,"Not Found")</f>
        <v>95</v>
      </c>
      <c r="M568" s="2">
        <f>_xlfn.XLOOKUP(E568,[1]SKU_Master!A:A,[1]SKU_Master!F:F,"NOT FOUND")</f>
        <v>42</v>
      </c>
      <c r="N568" s="2" t="str">
        <f>IF(ISNUMBER(_xlfn.XMATCH(E568,[1]SKU_Master!A:A)),"MATCH","NOT FOUND")</f>
        <v>MATCH</v>
      </c>
      <c r="O568" s="2">
        <f>Table2[[#This Row],[GROSS_REVENUE]]-Table2[[#This Row],[DISCOUNT]]</f>
        <v>12189.68</v>
      </c>
      <c r="P568" s="3">
        <f>IFERROR((Table2[[#This Row],[NET_REVENUE]]-(Table2[[#This Row],[UNITS_SOLD]]*Table2[[#This Row],[UNIT_COGS]]))/Table2[[#This Row],[NET_REVENUE]],0)</f>
        <v>0.49350598210945651</v>
      </c>
      <c r="Q568" s="4">
        <f>IFERROR(Table2[[#This Row],[GROSS_REVENUE]]/Table2[[#This Row],[AD_SPEND]],0)</f>
        <v>12.26376984684558</v>
      </c>
      <c r="R568" s="2">
        <f>IFERROR((Table2[[#This Row],[NET_REVENUE]]-(Table2[[#This Row],[UNITS_SOLD]]*Table2[[#This Row],[UNIT_COGS]])-Table2[[#This Row],[AD_SPEND]]),0)</f>
        <v>4876.96</v>
      </c>
      <c r="S568" s="3">
        <f>IFERROR(Table2[[#This Row],[RETURNS_UNITS]]/Table2[[#This Row],[UNITS_SOLD]],0)</f>
        <v>4.7619047619047616E-2</v>
      </c>
      <c r="T568" s="2" t="str">
        <f>TRIM(CLEAN(Table2[[#This Row],[CHANNEL]]))</f>
        <v>Zepto</v>
      </c>
      <c r="U568" s="1">
        <f t="shared" si="8"/>
        <v>45566</v>
      </c>
    </row>
    <row r="569" spans="1:21" x14ac:dyDescent="0.3">
      <c r="A569" s="1">
        <v>45717</v>
      </c>
      <c r="B569" s="2" t="s">
        <v>33</v>
      </c>
      <c r="C569" s="2" t="s">
        <v>28</v>
      </c>
      <c r="D569" s="2" t="s">
        <v>45</v>
      </c>
      <c r="E569" s="2" t="str">
        <f>TRIM(Table2[[#This Row],[SKU_CODE]])</f>
        <v>BEC-TIS-001</v>
      </c>
      <c r="F569" s="2">
        <v>190</v>
      </c>
      <c r="G569" s="2">
        <v>18050</v>
      </c>
      <c r="H569" s="2">
        <v>2145.56</v>
      </c>
      <c r="I569" s="2">
        <v>1138.8499999999999</v>
      </c>
      <c r="J569" s="2">
        <v>7</v>
      </c>
      <c r="K569" s="2" t="str">
        <f>_xlfn.XLOOKUP(E569,[1]SKU_Master!A:A,[1]SKU_Master!C:C,"NOT FOUND")</f>
        <v>Tissues</v>
      </c>
      <c r="L569" s="2">
        <f>_xlfn.XLOOKUP(Table2[[#This Row],[SKU_CODE_CLEAN]],[1]SKU_Master!A:A,[1]SKU_Master!E:E,"Not Found")</f>
        <v>95</v>
      </c>
      <c r="M569" s="2">
        <f>_xlfn.XLOOKUP(E569,[1]SKU_Master!A:A,[1]SKU_Master!F:F,"NOT FOUND")</f>
        <v>42</v>
      </c>
      <c r="N569" s="2" t="str">
        <f>IF(ISNUMBER(_xlfn.XMATCH(E569,[1]SKU_Master!A:A)),"MATCH","NOT FOUND")</f>
        <v>MATCH</v>
      </c>
      <c r="O569" s="2">
        <f>Table2[[#This Row],[GROSS_REVENUE]]-Table2[[#This Row],[DISCOUNT]]</f>
        <v>15904.44</v>
      </c>
      <c r="P569" s="3">
        <f>IFERROR((Table2[[#This Row],[NET_REVENUE]]-(Table2[[#This Row],[UNITS_SOLD]]*Table2[[#This Row],[UNIT_COGS]]))/Table2[[#This Row],[NET_REVENUE]],0)</f>
        <v>0.49825331794140504</v>
      </c>
      <c r="Q569" s="4">
        <f>IFERROR(Table2[[#This Row],[GROSS_REVENUE]]/Table2[[#This Row],[AD_SPEND]],0)</f>
        <v>15.84932168415507</v>
      </c>
      <c r="R569" s="2">
        <f>IFERROR((Table2[[#This Row],[NET_REVENUE]]-(Table2[[#This Row],[UNITS_SOLD]]*Table2[[#This Row],[UNIT_COGS]])-Table2[[#This Row],[AD_SPEND]]),0)</f>
        <v>6785.59</v>
      </c>
      <c r="S569" s="3">
        <f>IFERROR(Table2[[#This Row],[RETURNS_UNITS]]/Table2[[#This Row],[UNITS_SOLD]],0)</f>
        <v>3.6842105263157891E-2</v>
      </c>
      <c r="T569" s="2" t="str">
        <f>TRIM(CLEAN(Table2[[#This Row],[CHANNEL]]))</f>
        <v>Swiggy Instamart</v>
      </c>
      <c r="U569" s="1">
        <f t="shared" si="8"/>
        <v>45717</v>
      </c>
    </row>
    <row r="570" spans="1:21" x14ac:dyDescent="0.3">
      <c r="A570" s="1">
        <v>45536</v>
      </c>
      <c r="B570" s="2" t="s">
        <v>27</v>
      </c>
      <c r="C570" s="2" t="s">
        <v>25</v>
      </c>
      <c r="D570" s="2" t="s">
        <v>46</v>
      </c>
      <c r="E570" s="2" t="str">
        <f>TRIM(Table2[[#This Row],[SKU_CODE]])</f>
        <v>BEC-KT-001</v>
      </c>
      <c r="F570" s="2">
        <v>158</v>
      </c>
      <c r="G570" s="2">
        <v>25280</v>
      </c>
      <c r="H570" s="2">
        <v>6178.23</v>
      </c>
      <c r="I570" s="2">
        <v>1139.49</v>
      </c>
      <c r="J570" s="2">
        <v>5</v>
      </c>
      <c r="K570" s="2" t="str">
        <f>_xlfn.XLOOKUP(E570,[1]SKU_Master!A:A,[1]SKU_Master!C:C,"NOT FOUND")</f>
        <v>Kitchen Towel</v>
      </c>
      <c r="L570" s="2">
        <f>_xlfn.XLOOKUP(Table2[[#This Row],[SKU_CODE_CLEAN]],[1]SKU_Master!A:A,[1]SKU_Master!E:E,"Not Found")</f>
        <v>160</v>
      </c>
      <c r="M570" s="2">
        <f>_xlfn.XLOOKUP(E570,[1]SKU_Master!A:A,[1]SKU_Master!F:F,"NOT FOUND")</f>
        <v>78</v>
      </c>
      <c r="N570" s="2" t="str">
        <f>IF(ISNUMBER(_xlfn.XMATCH(E570,[1]SKU_Master!A:A)),"MATCH","NOT FOUND")</f>
        <v>MATCH</v>
      </c>
      <c r="O570" s="2">
        <f>Table2[[#This Row],[GROSS_REVENUE]]-Table2[[#This Row],[DISCOUNT]]</f>
        <v>19101.77</v>
      </c>
      <c r="P570" s="3">
        <f>IFERROR((Table2[[#This Row],[NET_REVENUE]]-(Table2[[#This Row],[UNITS_SOLD]]*Table2[[#This Row],[UNIT_COGS]]))/Table2[[#This Row],[NET_REVENUE]],0)</f>
        <v>0.3548241864497374</v>
      </c>
      <c r="Q570" s="4">
        <f>IFERROR(Table2[[#This Row],[GROSS_REVENUE]]/Table2[[#This Row],[AD_SPEND]],0)</f>
        <v>22.18536362758778</v>
      </c>
      <c r="R570" s="2">
        <f>IFERROR((Table2[[#This Row],[NET_REVENUE]]-(Table2[[#This Row],[UNITS_SOLD]]*Table2[[#This Row],[UNIT_COGS]])-Table2[[#This Row],[AD_SPEND]]),0)</f>
        <v>5638.2800000000007</v>
      </c>
      <c r="S570" s="3">
        <f>IFERROR(Table2[[#This Row],[RETURNS_UNITS]]/Table2[[#This Row],[UNITS_SOLD]],0)</f>
        <v>3.1645569620253167E-2</v>
      </c>
      <c r="T570" s="2" t="str">
        <f>TRIM(CLEAN(Table2[[#This Row],[CHANNEL]]))</f>
        <v>Zepto</v>
      </c>
      <c r="U570" s="1">
        <f t="shared" si="8"/>
        <v>45536</v>
      </c>
    </row>
    <row r="571" spans="1:21" x14ac:dyDescent="0.3">
      <c r="A571" s="1">
        <v>45474</v>
      </c>
      <c r="B571" s="2" t="s">
        <v>33</v>
      </c>
      <c r="C571" s="2" t="s">
        <v>22</v>
      </c>
      <c r="D571" s="2" t="s">
        <v>35</v>
      </c>
      <c r="E571" s="2" t="str">
        <f>TRIM(Table2[[#This Row],[SKU_CODE]])</f>
        <v>BEC-CMB-001</v>
      </c>
      <c r="F571" s="2">
        <v>18</v>
      </c>
      <c r="G571" s="2">
        <v>12582</v>
      </c>
      <c r="H571" s="2">
        <v>2993.96</v>
      </c>
      <c r="I571" s="2">
        <v>1139.67</v>
      </c>
      <c r="J571" s="2">
        <v>0</v>
      </c>
      <c r="K571" s="2" t="str">
        <f>_xlfn.XLOOKUP(E571,[1]SKU_Master!A:A,[1]SKU_Master!C:C,"NOT FOUND")</f>
        <v>Others</v>
      </c>
      <c r="L571" s="2">
        <f>_xlfn.XLOOKUP(Table2[[#This Row],[SKU_CODE_CLEAN]],[1]SKU_Master!A:A,[1]SKU_Master!E:E,"Not Found")</f>
        <v>699</v>
      </c>
      <c r="M571" s="2">
        <f>_xlfn.XLOOKUP(E571,[1]SKU_Master!A:A,[1]SKU_Master!F:F,"NOT FOUND")</f>
        <v>330</v>
      </c>
      <c r="N571" s="2" t="str">
        <f>IF(ISNUMBER(_xlfn.XMATCH(E571,[1]SKU_Master!A:A)),"MATCH","NOT FOUND")</f>
        <v>MATCH</v>
      </c>
      <c r="O571" s="2">
        <f>Table2[[#This Row],[GROSS_REVENUE]]-Table2[[#This Row],[DISCOUNT]]</f>
        <v>9588.0400000000009</v>
      </c>
      <c r="P571" s="3">
        <f>IFERROR((Table2[[#This Row],[NET_REVENUE]]-(Table2[[#This Row],[UNITS_SOLD]]*Table2[[#This Row],[UNIT_COGS]]))/Table2[[#This Row],[NET_REVENUE]],0)</f>
        <v>0.38047817906475156</v>
      </c>
      <c r="Q571" s="4">
        <f>IFERROR(Table2[[#This Row],[GROSS_REVENUE]]/Table2[[#This Row],[AD_SPEND]],0)</f>
        <v>11.040037905709546</v>
      </c>
      <c r="R571" s="2">
        <f>IFERROR((Table2[[#This Row],[NET_REVENUE]]-(Table2[[#This Row],[UNITS_SOLD]]*Table2[[#This Row],[UNIT_COGS]])-Table2[[#This Row],[AD_SPEND]]),0)</f>
        <v>2508.3700000000008</v>
      </c>
      <c r="S571" s="3">
        <f>IFERROR(Table2[[#This Row],[RETURNS_UNITS]]/Table2[[#This Row],[UNITS_SOLD]],0)</f>
        <v>0</v>
      </c>
      <c r="T571" s="2" t="str">
        <f>TRIM(CLEAN(Table2[[#This Row],[CHANNEL]]))</f>
        <v>Swiggy Instamart</v>
      </c>
      <c r="U571" s="1">
        <f t="shared" si="8"/>
        <v>45474</v>
      </c>
    </row>
    <row r="572" spans="1:21" x14ac:dyDescent="0.3">
      <c r="A572" s="1">
        <v>45474</v>
      </c>
      <c r="B572" s="2" t="s">
        <v>37</v>
      </c>
      <c r="C572" s="2" t="s">
        <v>28</v>
      </c>
      <c r="D572" s="2" t="s">
        <v>45</v>
      </c>
      <c r="E572" s="2" t="str">
        <f>TRIM(Table2[[#This Row],[SKU_CODE]])</f>
        <v>BEC-TIS-001</v>
      </c>
      <c r="F572" s="2">
        <v>227</v>
      </c>
      <c r="G572" s="2">
        <v>21565</v>
      </c>
      <c r="H572" s="2">
        <v>4823.43</v>
      </c>
      <c r="I572" s="2">
        <v>1139.73</v>
      </c>
      <c r="J572" s="2">
        <v>8</v>
      </c>
      <c r="K572" s="2" t="str">
        <f>_xlfn.XLOOKUP(E572,[1]SKU_Master!A:A,[1]SKU_Master!C:C,"NOT FOUND")</f>
        <v>Tissues</v>
      </c>
      <c r="L572" s="2">
        <f>_xlfn.XLOOKUP(Table2[[#This Row],[SKU_CODE_CLEAN]],[1]SKU_Master!A:A,[1]SKU_Master!E:E,"Not Found")</f>
        <v>95</v>
      </c>
      <c r="M572" s="2">
        <f>_xlfn.XLOOKUP(E572,[1]SKU_Master!A:A,[1]SKU_Master!F:F,"NOT FOUND")</f>
        <v>42</v>
      </c>
      <c r="N572" s="2" t="str">
        <f>IF(ISNUMBER(_xlfn.XMATCH(E572,[1]SKU_Master!A:A)),"MATCH","NOT FOUND")</f>
        <v>MATCH</v>
      </c>
      <c r="O572" s="2">
        <f>Table2[[#This Row],[GROSS_REVENUE]]-Table2[[#This Row],[DISCOUNT]]</f>
        <v>16741.57</v>
      </c>
      <c r="P572" s="3">
        <f>IFERROR((Table2[[#This Row],[NET_REVENUE]]-(Table2[[#This Row],[UNITS_SOLD]]*Table2[[#This Row],[UNIT_COGS]]))/Table2[[#This Row],[NET_REVENUE]],0)</f>
        <v>0.4305193598927699</v>
      </c>
      <c r="Q572" s="4">
        <f>IFERROR(Table2[[#This Row],[GROSS_REVENUE]]/Table2[[#This Row],[AD_SPEND]],0)</f>
        <v>18.921147991190896</v>
      </c>
      <c r="R572" s="2">
        <f>IFERROR((Table2[[#This Row],[NET_REVENUE]]-(Table2[[#This Row],[UNITS_SOLD]]*Table2[[#This Row],[UNIT_COGS]])-Table2[[#This Row],[AD_SPEND]]),0)</f>
        <v>6067.84</v>
      </c>
      <c r="S572" s="3">
        <f>IFERROR(Table2[[#This Row],[RETURNS_UNITS]]/Table2[[#This Row],[UNITS_SOLD]],0)</f>
        <v>3.5242290748898682E-2</v>
      </c>
      <c r="T572" s="2" t="str">
        <f>TRIM(CLEAN(Table2[[#This Row],[CHANNEL]]))</f>
        <v>Blinkit</v>
      </c>
      <c r="U572" s="1">
        <f t="shared" si="8"/>
        <v>45474</v>
      </c>
    </row>
    <row r="573" spans="1:21" x14ac:dyDescent="0.3">
      <c r="A573" s="1">
        <v>45627</v>
      </c>
      <c r="B573" s="2" t="s">
        <v>34</v>
      </c>
      <c r="C573" s="2" t="s">
        <v>25</v>
      </c>
      <c r="D573" s="2" t="s">
        <v>23</v>
      </c>
      <c r="E573" s="2" t="str">
        <f>TRIM(Table2[[#This Row],[SKU_CODE]])</f>
        <v>BEC-OTH-001</v>
      </c>
      <c r="F573" s="2">
        <v>136</v>
      </c>
      <c r="G573" s="2">
        <v>20264</v>
      </c>
      <c r="H573" s="2">
        <v>3537.02</v>
      </c>
      <c r="I573" s="2">
        <v>1139.81</v>
      </c>
      <c r="J573" s="2">
        <v>2</v>
      </c>
      <c r="K573" s="2" t="str">
        <f>_xlfn.XLOOKUP(E573,[1]SKU_Master!A:A,[1]SKU_Master!C:C,"NOT FOUND")</f>
        <v>Others</v>
      </c>
      <c r="L573" s="2">
        <f>_xlfn.XLOOKUP(Table2[[#This Row],[SKU_CODE_CLEAN]],[1]SKU_Master!A:A,[1]SKU_Master!E:E,"Not Found")</f>
        <v>149</v>
      </c>
      <c r="M573" s="2">
        <f>_xlfn.XLOOKUP(E573,[1]SKU_Master!A:A,[1]SKU_Master!F:F,"NOT FOUND")</f>
        <v>72</v>
      </c>
      <c r="N573" s="2" t="str">
        <f>IF(ISNUMBER(_xlfn.XMATCH(E573,[1]SKU_Master!A:A)),"MATCH","NOT FOUND")</f>
        <v>MATCH</v>
      </c>
      <c r="O573" s="2">
        <f>Table2[[#This Row],[GROSS_REVENUE]]-Table2[[#This Row],[DISCOUNT]]</f>
        <v>16726.98</v>
      </c>
      <c r="P573" s="3">
        <f>IFERROR((Table2[[#This Row],[NET_REVENUE]]-(Table2[[#This Row],[UNITS_SOLD]]*Table2[[#This Row],[UNIT_COGS]]))/Table2[[#This Row],[NET_REVENUE]],0)</f>
        <v>0.4145984511250686</v>
      </c>
      <c r="Q573" s="4">
        <f>IFERROR(Table2[[#This Row],[GROSS_REVENUE]]/Table2[[#This Row],[AD_SPEND]],0)</f>
        <v>17.778401663435133</v>
      </c>
      <c r="R573" s="2">
        <f>IFERROR((Table2[[#This Row],[NET_REVENUE]]-(Table2[[#This Row],[UNITS_SOLD]]*Table2[[#This Row],[UNIT_COGS]])-Table2[[#This Row],[AD_SPEND]]),0)</f>
        <v>5795.17</v>
      </c>
      <c r="S573" s="3">
        <f>IFERROR(Table2[[#This Row],[RETURNS_UNITS]]/Table2[[#This Row],[UNITS_SOLD]],0)</f>
        <v>1.4705882352941176E-2</v>
      </c>
      <c r="T573" s="2" t="str">
        <f>TRIM(CLEAN(Table2[[#This Row],[CHANNEL]]))</f>
        <v>Zepto</v>
      </c>
      <c r="U573" s="1">
        <f t="shared" si="8"/>
        <v>45627</v>
      </c>
    </row>
    <row r="574" spans="1:21" x14ac:dyDescent="0.3">
      <c r="A574" s="1">
        <v>45352</v>
      </c>
      <c r="B574" s="2" t="s">
        <v>24</v>
      </c>
      <c r="C574" s="2" t="s">
        <v>22</v>
      </c>
      <c r="D574" s="2" t="s">
        <v>43</v>
      </c>
      <c r="E574" s="2" t="str">
        <f>TRIM(Table2[[#This Row],[SKU_CODE]])</f>
        <v>BEC-GB-001</v>
      </c>
      <c r="F574" s="2">
        <v>117</v>
      </c>
      <c r="G574" s="2">
        <v>17433</v>
      </c>
      <c r="H574" s="2">
        <v>2560.4</v>
      </c>
      <c r="I574" s="2">
        <v>1139.8499999999999</v>
      </c>
      <c r="J574" s="2">
        <v>16</v>
      </c>
      <c r="K574" s="2" t="str">
        <f>_xlfn.XLOOKUP(E574,[1]SKU_Master!A:A,[1]SKU_Master!C:C,"NOT FOUND")</f>
        <v>Garbage Bags</v>
      </c>
      <c r="L574" s="2">
        <f>_xlfn.XLOOKUP(Table2[[#This Row],[SKU_CODE_CLEAN]],[1]SKU_Master!A:A,[1]SKU_Master!E:E,"Not Found")</f>
        <v>149</v>
      </c>
      <c r="M574" s="2">
        <f>_xlfn.XLOOKUP(E574,[1]SKU_Master!A:A,[1]SKU_Master!F:F,"NOT FOUND")</f>
        <v>70</v>
      </c>
      <c r="N574" s="2" t="str">
        <f>IF(ISNUMBER(_xlfn.XMATCH(E574,[1]SKU_Master!A:A)),"MATCH","NOT FOUND")</f>
        <v>MATCH</v>
      </c>
      <c r="O574" s="2">
        <f>Table2[[#This Row],[GROSS_REVENUE]]-Table2[[#This Row],[DISCOUNT]]</f>
        <v>14872.6</v>
      </c>
      <c r="P574" s="3">
        <f>IFERROR((Table2[[#This Row],[NET_REVENUE]]-(Table2[[#This Row],[UNITS_SOLD]]*Table2[[#This Row],[UNIT_COGS]]))/Table2[[#This Row],[NET_REVENUE]],0)</f>
        <v>0.44932291596627355</v>
      </c>
      <c r="Q574" s="4">
        <f>IFERROR(Table2[[#This Row],[GROSS_REVENUE]]/Table2[[#This Row],[AD_SPEND]],0)</f>
        <v>15.294117647058824</v>
      </c>
      <c r="R574" s="2">
        <f>IFERROR((Table2[[#This Row],[NET_REVENUE]]-(Table2[[#This Row],[UNITS_SOLD]]*Table2[[#This Row],[UNIT_COGS]])-Table2[[#This Row],[AD_SPEND]]),0)</f>
        <v>5542.75</v>
      </c>
      <c r="S574" s="3">
        <f>IFERROR(Table2[[#This Row],[RETURNS_UNITS]]/Table2[[#This Row],[UNITS_SOLD]],0)</f>
        <v>0.13675213675213677</v>
      </c>
      <c r="T574" s="2" t="str">
        <f>TRIM(CLEAN(Table2[[#This Row],[CHANNEL]]))</f>
        <v>D2C</v>
      </c>
      <c r="U574" s="1">
        <f t="shared" si="8"/>
        <v>45352</v>
      </c>
    </row>
    <row r="575" spans="1:21" x14ac:dyDescent="0.3">
      <c r="A575" s="1">
        <v>45505</v>
      </c>
      <c r="B575" s="2" t="s">
        <v>21</v>
      </c>
      <c r="C575" s="2" t="s">
        <v>22</v>
      </c>
      <c r="D575" s="2" t="s">
        <v>42</v>
      </c>
      <c r="E575" s="2" t="str">
        <f>TRIM(Table2[[#This Row],[SKU_CODE]])</f>
        <v>BEC-BW-002</v>
      </c>
      <c r="F575" s="2">
        <v>72</v>
      </c>
      <c r="G575" s="2">
        <v>12600</v>
      </c>
      <c r="H575" s="2">
        <v>3331.38</v>
      </c>
      <c r="I575" s="2">
        <v>1140.07</v>
      </c>
      <c r="J575" s="2">
        <v>3</v>
      </c>
      <c r="K575" s="2" t="str">
        <f>_xlfn.XLOOKUP(E575,[1]SKU_Master!A:A,[1]SKU_Master!C:C,"NOT FOUND")</f>
        <v>Bake &amp; Wrap</v>
      </c>
      <c r="L575" s="2">
        <f>_xlfn.XLOOKUP(Table2[[#This Row],[SKU_CODE_CLEAN]],[1]SKU_Master!A:A,[1]SKU_Master!E:E,"Not Found")</f>
        <v>175</v>
      </c>
      <c r="M575" s="2">
        <f>_xlfn.XLOOKUP(E575,[1]SKU_Master!A:A,[1]SKU_Master!F:F,"NOT FOUND")</f>
        <v>92</v>
      </c>
      <c r="N575" s="2" t="str">
        <f>IF(ISNUMBER(_xlfn.XMATCH(E575,[1]SKU_Master!A:A)),"MATCH","NOT FOUND")</f>
        <v>MATCH</v>
      </c>
      <c r="O575" s="2">
        <f>Table2[[#This Row],[GROSS_REVENUE]]-Table2[[#This Row],[DISCOUNT]]</f>
        <v>9268.619999999999</v>
      </c>
      <c r="P575" s="3">
        <f>IFERROR((Table2[[#This Row],[NET_REVENUE]]-(Table2[[#This Row],[UNITS_SOLD]]*Table2[[#This Row],[UNIT_COGS]]))/Table2[[#This Row],[NET_REVENUE]],0)</f>
        <v>0.28533050227541956</v>
      </c>
      <c r="Q575" s="4">
        <f>IFERROR(Table2[[#This Row],[GROSS_REVENUE]]/Table2[[#This Row],[AD_SPEND]],0)</f>
        <v>11.051952950257441</v>
      </c>
      <c r="R575" s="2">
        <f>IFERROR((Table2[[#This Row],[NET_REVENUE]]-(Table2[[#This Row],[UNITS_SOLD]]*Table2[[#This Row],[UNIT_COGS]])-Table2[[#This Row],[AD_SPEND]]),0)</f>
        <v>1504.549999999999</v>
      </c>
      <c r="S575" s="3">
        <f>IFERROR(Table2[[#This Row],[RETURNS_UNITS]]/Table2[[#This Row],[UNITS_SOLD]],0)</f>
        <v>4.1666666666666664E-2</v>
      </c>
      <c r="T575" s="2" t="str">
        <f>TRIM(CLEAN(Table2[[#This Row],[CHANNEL]]))</f>
        <v>Flipkart</v>
      </c>
      <c r="U575" s="1">
        <f t="shared" si="8"/>
        <v>45505</v>
      </c>
    </row>
    <row r="576" spans="1:21" x14ac:dyDescent="0.3">
      <c r="A576" s="1">
        <v>45717</v>
      </c>
      <c r="B576" s="2" t="s">
        <v>21</v>
      </c>
      <c r="C576" s="2" t="s">
        <v>25</v>
      </c>
      <c r="D576" s="2" t="s">
        <v>23</v>
      </c>
      <c r="E576" s="2" t="str">
        <f>TRIM(Table2[[#This Row],[SKU_CODE]])</f>
        <v>BEC-OTH-001</v>
      </c>
      <c r="F576" s="2">
        <v>101</v>
      </c>
      <c r="G576" s="2">
        <v>15049</v>
      </c>
      <c r="H576" s="2">
        <v>2617.15</v>
      </c>
      <c r="I576" s="2">
        <v>1140.71</v>
      </c>
      <c r="J576" s="2">
        <v>6</v>
      </c>
      <c r="K576" s="2" t="str">
        <f>_xlfn.XLOOKUP(E576,[1]SKU_Master!A:A,[1]SKU_Master!C:C,"NOT FOUND")</f>
        <v>Others</v>
      </c>
      <c r="L576" s="2">
        <f>_xlfn.XLOOKUP(Table2[[#This Row],[SKU_CODE_CLEAN]],[1]SKU_Master!A:A,[1]SKU_Master!E:E,"Not Found")</f>
        <v>149</v>
      </c>
      <c r="M576" s="2">
        <f>_xlfn.XLOOKUP(E576,[1]SKU_Master!A:A,[1]SKU_Master!F:F,"NOT FOUND")</f>
        <v>72</v>
      </c>
      <c r="N576" s="2" t="str">
        <f>IF(ISNUMBER(_xlfn.XMATCH(E576,[1]SKU_Master!A:A)),"MATCH","NOT FOUND")</f>
        <v>MATCH</v>
      </c>
      <c r="O576" s="2">
        <f>Table2[[#This Row],[GROSS_REVENUE]]-Table2[[#This Row],[DISCOUNT]]</f>
        <v>12431.85</v>
      </c>
      <c r="P576" s="3">
        <f>IFERROR((Table2[[#This Row],[NET_REVENUE]]-(Table2[[#This Row],[UNITS_SOLD]]*Table2[[#This Row],[UNIT_COGS]]))/Table2[[#This Row],[NET_REVENUE]],0)</f>
        <v>0.4150508572738571</v>
      </c>
      <c r="Q576" s="4">
        <f>IFERROR(Table2[[#This Row],[GROSS_REVENUE]]/Table2[[#This Row],[AD_SPEND]],0)</f>
        <v>13.192660711311376</v>
      </c>
      <c r="R576" s="2">
        <f>IFERROR((Table2[[#This Row],[NET_REVENUE]]-(Table2[[#This Row],[UNITS_SOLD]]*Table2[[#This Row],[UNIT_COGS]])-Table2[[#This Row],[AD_SPEND]]),0)</f>
        <v>4019.1400000000003</v>
      </c>
      <c r="S576" s="3">
        <f>IFERROR(Table2[[#This Row],[RETURNS_UNITS]]/Table2[[#This Row],[UNITS_SOLD]],0)</f>
        <v>5.9405940594059403E-2</v>
      </c>
      <c r="T576" s="2" t="str">
        <f>TRIM(CLEAN(Table2[[#This Row],[CHANNEL]]))</f>
        <v>Flipkart</v>
      </c>
      <c r="U576" s="1">
        <f t="shared" si="8"/>
        <v>45717</v>
      </c>
    </row>
    <row r="577" spans="1:21" x14ac:dyDescent="0.3">
      <c r="A577" s="1">
        <v>45689</v>
      </c>
      <c r="B577" s="2" t="s">
        <v>21</v>
      </c>
      <c r="C577" s="2" t="s">
        <v>22</v>
      </c>
      <c r="D577" s="2" t="s">
        <v>23</v>
      </c>
      <c r="E577" s="2" t="str">
        <f>TRIM(Table2[[#This Row],[SKU_CODE]])</f>
        <v>BEC-OTH-001</v>
      </c>
      <c r="F577" s="2">
        <v>84</v>
      </c>
      <c r="G577" s="2">
        <v>12516</v>
      </c>
      <c r="H577" s="2">
        <v>3663.31</v>
      </c>
      <c r="I577" s="2">
        <v>1142.31</v>
      </c>
      <c r="J577" s="2">
        <v>2</v>
      </c>
      <c r="K577" s="2" t="str">
        <f>_xlfn.XLOOKUP(E577,[1]SKU_Master!A:A,[1]SKU_Master!C:C,"NOT FOUND")</f>
        <v>Others</v>
      </c>
      <c r="L577" s="2">
        <f>_xlfn.XLOOKUP(Table2[[#This Row],[SKU_CODE_CLEAN]],[1]SKU_Master!A:A,[1]SKU_Master!E:E,"Not Found")</f>
        <v>149</v>
      </c>
      <c r="M577" s="2">
        <f>_xlfn.XLOOKUP(E577,[1]SKU_Master!A:A,[1]SKU_Master!F:F,"NOT FOUND")</f>
        <v>72</v>
      </c>
      <c r="N577" s="2" t="str">
        <f>IF(ISNUMBER(_xlfn.XMATCH(E577,[1]SKU_Master!A:A)),"MATCH","NOT FOUND")</f>
        <v>MATCH</v>
      </c>
      <c r="O577" s="2">
        <f>Table2[[#This Row],[GROSS_REVENUE]]-Table2[[#This Row],[DISCOUNT]]</f>
        <v>8852.69</v>
      </c>
      <c r="P577" s="3">
        <f>IFERROR((Table2[[#This Row],[NET_REVENUE]]-(Table2[[#This Row],[UNITS_SOLD]]*Table2[[#This Row],[UNIT_COGS]]))/Table2[[#This Row],[NET_REVENUE]],0)</f>
        <v>0.31681782599413288</v>
      </c>
      <c r="Q577" s="4">
        <f>IFERROR(Table2[[#This Row],[GROSS_REVENUE]]/Table2[[#This Row],[AD_SPEND]],0)</f>
        <v>10.956745541928198</v>
      </c>
      <c r="R577" s="2">
        <f>IFERROR((Table2[[#This Row],[NET_REVENUE]]-(Table2[[#This Row],[UNITS_SOLD]]*Table2[[#This Row],[UNIT_COGS]])-Table2[[#This Row],[AD_SPEND]]),0)</f>
        <v>1662.3800000000006</v>
      </c>
      <c r="S577" s="3">
        <f>IFERROR(Table2[[#This Row],[RETURNS_UNITS]]/Table2[[#This Row],[UNITS_SOLD]],0)</f>
        <v>2.3809523809523808E-2</v>
      </c>
      <c r="T577" s="2" t="str">
        <f>TRIM(CLEAN(Table2[[#This Row],[CHANNEL]]))</f>
        <v>Flipkart</v>
      </c>
      <c r="U577" s="1">
        <f t="shared" si="8"/>
        <v>45689</v>
      </c>
    </row>
    <row r="578" spans="1:21" x14ac:dyDescent="0.3">
      <c r="A578" s="1">
        <v>45383</v>
      </c>
      <c r="B578" s="2" t="s">
        <v>24</v>
      </c>
      <c r="C578" s="2" t="s">
        <v>28</v>
      </c>
      <c r="D578" s="2" t="s">
        <v>35</v>
      </c>
      <c r="E578" s="2" t="str">
        <f>TRIM(Table2[[#This Row],[SKU_CODE]])</f>
        <v>BEC-CMB-001</v>
      </c>
      <c r="F578" s="2">
        <v>18</v>
      </c>
      <c r="G578" s="2">
        <v>12582</v>
      </c>
      <c r="H578" s="2">
        <v>1146.1300000000001</v>
      </c>
      <c r="I578" s="2">
        <v>1143.94</v>
      </c>
      <c r="J578" s="2">
        <v>2</v>
      </c>
      <c r="K578" s="2" t="str">
        <f>_xlfn.XLOOKUP(E578,[1]SKU_Master!A:A,[1]SKU_Master!C:C,"NOT FOUND")</f>
        <v>Others</v>
      </c>
      <c r="L578" s="2">
        <f>_xlfn.XLOOKUP(Table2[[#This Row],[SKU_CODE_CLEAN]],[1]SKU_Master!A:A,[1]SKU_Master!E:E,"Not Found")</f>
        <v>699</v>
      </c>
      <c r="M578" s="2">
        <f>_xlfn.XLOOKUP(E578,[1]SKU_Master!A:A,[1]SKU_Master!F:F,"NOT FOUND")</f>
        <v>330</v>
      </c>
      <c r="N578" s="2" t="str">
        <f>IF(ISNUMBER(_xlfn.XMATCH(E578,[1]SKU_Master!A:A)),"MATCH","NOT FOUND")</f>
        <v>MATCH</v>
      </c>
      <c r="O578" s="2">
        <f>Table2[[#This Row],[GROSS_REVENUE]]-Table2[[#This Row],[DISCOUNT]]</f>
        <v>11435.869999999999</v>
      </c>
      <c r="P578" s="3">
        <f>IFERROR((Table2[[#This Row],[NET_REVENUE]]-(Table2[[#This Row],[UNITS_SOLD]]*Table2[[#This Row],[UNIT_COGS]]))/Table2[[#This Row],[NET_REVENUE]],0)</f>
        <v>0.48058171350321394</v>
      </c>
      <c r="Q578" s="4">
        <f>IFERROR(Table2[[#This Row],[GROSS_REVENUE]]/Table2[[#This Row],[AD_SPEND]],0)</f>
        <v>10.998828609892128</v>
      </c>
      <c r="R578" s="2">
        <f>IFERROR((Table2[[#This Row],[NET_REVENUE]]-(Table2[[#This Row],[UNITS_SOLD]]*Table2[[#This Row],[UNIT_COGS]])-Table2[[#This Row],[AD_SPEND]]),0)</f>
        <v>4351.9299999999985</v>
      </c>
      <c r="S578" s="3">
        <f>IFERROR(Table2[[#This Row],[RETURNS_UNITS]]/Table2[[#This Row],[UNITS_SOLD]],0)</f>
        <v>0.1111111111111111</v>
      </c>
      <c r="T578" s="2" t="str">
        <f>TRIM(CLEAN(Table2[[#This Row],[CHANNEL]]))</f>
        <v>D2C</v>
      </c>
      <c r="U578" s="1">
        <f t="shared" si="8"/>
        <v>45383</v>
      </c>
    </row>
    <row r="579" spans="1:21" x14ac:dyDescent="0.3">
      <c r="A579" s="1">
        <v>45566</v>
      </c>
      <c r="B579" s="2" t="s">
        <v>33</v>
      </c>
      <c r="C579" s="2" t="s">
        <v>22</v>
      </c>
      <c r="D579" s="2" t="s">
        <v>31</v>
      </c>
      <c r="E579" s="2" t="str">
        <f>TRIM(Table2[[#This Row],[SKU_CODE]])</f>
        <v>BEC-GB-002</v>
      </c>
      <c r="F579" s="2">
        <v>92</v>
      </c>
      <c r="G579" s="2">
        <v>16468</v>
      </c>
      <c r="H579" s="2">
        <v>3009.79</v>
      </c>
      <c r="I579" s="2">
        <v>1144.19</v>
      </c>
      <c r="J579" s="2">
        <v>3</v>
      </c>
      <c r="K579" s="2" t="str">
        <f>_xlfn.XLOOKUP(E579,[1]SKU_Master!A:A,[1]SKU_Master!C:C,"NOT FOUND")</f>
        <v>Garbage Bags</v>
      </c>
      <c r="L579" s="2">
        <f>_xlfn.XLOOKUP(Table2[[#This Row],[SKU_CODE_CLEAN]],[1]SKU_Master!A:A,[1]SKU_Master!E:E,"Not Found")</f>
        <v>179</v>
      </c>
      <c r="M579" s="2">
        <f>_xlfn.XLOOKUP(E579,[1]SKU_Master!A:A,[1]SKU_Master!F:F,"NOT FOUND")</f>
        <v>86</v>
      </c>
      <c r="N579" s="2" t="str">
        <f>IF(ISNUMBER(_xlfn.XMATCH(E579,[1]SKU_Master!A:A)),"MATCH","NOT FOUND")</f>
        <v>MATCH</v>
      </c>
      <c r="O579" s="2">
        <f>Table2[[#This Row],[GROSS_REVENUE]]-Table2[[#This Row],[DISCOUNT]]</f>
        <v>13458.21</v>
      </c>
      <c r="P579" s="3">
        <f>IFERROR((Table2[[#This Row],[NET_REVENUE]]-(Table2[[#This Row],[UNITS_SOLD]]*Table2[[#This Row],[UNIT_COGS]]))/Table2[[#This Row],[NET_REVENUE]],0)</f>
        <v>0.41210606759739959</v>
      </c>
      <c r="Q579" s="4">
        <f>IFERROR(Table2[[#This Row],[GROSS_REVENUE]]/Table2[[#This Row],[AD_SPEND]],0)</f>
        <v>14.392714496718202</v>
      </c>
      <c r="R579" s="2">
        <f>IFERROR((Table2[[#This Row],[NET_REVENUE]]-(Table2[[#This Row],[UNITS_SOLD]]*Table2[[#This Row],[UNIT_COGS]])-Table2[[#This Row],[AD_SPEND]]),0)</f>
        <v>4402.0199999999986</v>
      </c>
      <c r="S579" s="3">
        <f>IFERROR(Table2[[#This Row],[RETURNS_UNITS]]/Table2[[#This Row],[UNITS_SOLD]],0)</f>
        <v>3.2608695652173912E-2</v>
      </c>
      <c r="T579" s="2" t="str">
        <f>TRIM(CLEAN(Table2[[#This Row],[CHANNEL]]))</f>
        <v>Swiggy Instamart</v>
      </c>
      <c r="U579" s="1">
        <f t="shared" ref="U579:U642" si="9">IF(AND(MONTH(A579)=1,DAY(A579)&gt;1),DATE(YEAR(A579),DAY(A579),1),A579)</f>
        <v>45566</v>
      </c>
    </row>
    <row r="580" spans="1:21" x14ac:dyDescent="0.3">
      <c r="A580" s="1">
        <v>45323</v>
      </c>
      <c r="B580" s="2" t="s">
        <v>50</v>
      </c>
      <c r="C580" s="2" t="s">
        <v>22</v>
      </c>
      <c r="D580" s="2" t="s">
        <v>23</v>
      </c>
      <c r="E580" s="2" t="str">
        <f>TRIM(Table2[[#This Row],[SKU_CODE]])</f>
        <v>BEC-OTH-001</v>
      </c>
      <c r="F580" s="2">
        <v>117</v>
      </c>
      <c r="G580" s="2">
        <v>17433</v>
      </c>
      <c r="H580" s="2">
        <v>2283.37</v>
      </c>
      <c r="I580" s="2">
        <v>1146.8399999999999</v>
      </c>
      <c r="J580" s="2">
        <v>2</v>
      </c>
      <c r="K580" s="2" t="str">
        <f>_xlfn.XLOOKUP(E580,[1]SKU_Master!A:A,[1]SKU_Master!C:C,"NOT FOUND")</f>
        <v>Others</v>
      </c>
      <c r="L580" s="2">
        <f>_xlfn.XLOOKUP(Table2[[#This Row],[SKU_CODE_CLEAN]],[1]SKU_Master!A:A,[1]SKU_Master!E:E,"Not Found")</f>
        <v>149</v>
      </c>
      <c r="M580" s="2">
        <f>_xlfn.XLOOKUP(E580,[1]SKU_Master!A:A,[1]SKU_Master!F:F,"NOT FOUND")</f>
        <v>72</v>
      </c>
      <c r="N580" s="2" t="str">
        <f>IF(ISNUMBER(_xlfn.XMATCH(E580,[1]SKU_Master!A:A)),"MATCH","NOT FOUND")</f>
        <v>MATCH</v>
      </c>
      <c r="O580" s="2">
        <f>Table2[[#This Row],[GROSS_REVENUE]]-Table2[[#This Row],[DISCOUNT]]</f>
        <v>15149.630000000001</v>
      </c>
      <c r="P580" s="3">
        <f>IFERROR((Table2[[#This Row],[NET_REVENUE]]-(Table2[[#This Row],[UNITS_SOLD]]*Table2[[#This Row],[UNIT_COGS]]))/Table2[[#This Row],[NET_REVENUE]],0)</f>
        <v>0.44394681586282969</v>
      </c>
      <c r="Q580" s="4">
        <f>IFERROR(Table2[[#This Row],[GROSS_REVENUE]]/Table2[[#This Row],[AD_SPEND]],0)</f>
        <v>15.200899863974051</v>
      </c>
      <c r="R580" s="2">
        <f>IFERROR((Table2[[#This Row],[NET_REVENUE]]-(Table2[[#This Row],[UNITS_SOLD]]*Table2[[#This Row],[UNIT_COGS]])-Table2[[#This Row],[AD_SPEND]]),0)</f>
        <v>5578.7900000000009</v>
      </c>
      <c r="S580" s="3">
        <f>IFERROR(Table2[[#This Row],[RETURNS_UNITS]]/Table2[[#This Row],[UNITS_SOLD]],0)</f>
        <v>1.7094017094017096E-2</v>
      </c>
      <c r="T580" s="2" t="str">
        <f>TRIM(CLEAN(Table2[[#This Row],[CHANNEL]]))</f>
        <v>Amazon</v>
      </c>
      <c r="U580" s="1">
        <f t="shared" si="9"/>
        <v>45323</v>
      </c>
    </row>
    <row r="581" spans="1:21" x14ac:dyDescent="0.3">
      <c r="A581" s="1">
        <v>45505</v>
      </c>
      <c r="B581" s="2" t="s">
        <v>33</v>
      </c>
      <c r="C581" s="2" t="s">
        <v>22</v>
      </c>
      <c r="D581" s="2" t="s">
        <v>35</v>
      </c>
      <c r="E581" s="2" t="str">
        <f>TRIM(Table2[[#This Row],[SKU_CODE]])</f>
        <v>BEC-CMB-001</v>
      </c>
      <c r="F581" s="2">
        <v>20</v>
      </c>
      <c r="G581" s="2">
        <v>13980</v>
      </c>
      <c r="H581" s="2">
        <v>2769.85</v>
      </c>
      <c r="I581" s="2">
        <v>1148.3800000000001</v>
      </c>
      <c r="J581" s="2">
        <v>0</v>
      </c>
      <c r="K581" s="2" t="str">
        <f>_xlfn.XLOOKUP(E581,[1]SKU_Master!A:A,[1]SKU_Master!C:C,"NOT FOUND")</f>
        <v>Others</v>
      </c>
      <c r="L581" s="2">
        <f>_xlfn.XLOOKUP(Table2[[#This Row],[SKU_CODE_CLEAN]],[1]SKU_Master!A:A,[1]SKU_Master!E:E,"Not Found")</f>
        <v>699</v>
      </c>
      <c r="M581" s="2">
        <f>_xlfn.XLOOKUP(E581,[1]SKU_Master!A:A,[1]SKU_Master!F:F,"NOT FOUND")</f>
        <v>330</v>
      </c>
      <c r="N581" s="2" t="str">
        <f>IF(ISNUMBER(_xlfn.XMATCH(E581,[1]SKU_Master!A:A)),"MATCH","NOT FOUND")</f>
        <v>MATCH</v>
      </c>
      <c r="O581" s="2">
        <f>Table2[[#This Row],[GROSS_REVENUE]]-Table2[[#This Row],[DISCOUNT]]</f>
        <v>11210.15</v>
      </c>
      <c r="P581" s="3">
        <f>IFERROR((Table2[[#This Row],[NET_REVENUE]]-(Table2[[#This Row],[UNITS_SOLD]]*Table2[[#This Row],[UNIT_COGS]]))/Table2[[#This Row],[NET_REVENUE]],0)</f>
        <v>0.41124784235714951</v>
      </c>
      <c r="Q581" s="4">
        <f>IFERROR(Table2[[#This Row],[GROSS_REVENUE]]/Table2[[#This Row],[AD_SPEND]],0)</f>
        <v>12.17367073616747</v>
      </c>
      <c r="R581" s="2">
        <f>IFERROR((Table2[[#This Row],[NET_REVENUE]]-(Table2[[#This Row],[UNITS_SOLD]]*Table2[[#This Row],[UNIT_COGS]])-Table2[[#This Row],[AD_SPEND]]),0)</f>
        <v>3461.7699999999995</v>
      </c>
      <c r="S581" s="3">
        <f>IFERROR(Table2[[#This Row],[RETURNS_UNITS]]/Table2[[#This Row],[UNITS_SOLD]],0)</f>
        <v>0</v>
      </c>
      <c r="T581" s="2" t="str">
        <f>TRIM(CLEAN(Table2[[#This Row],[CHANNEL]]))</f>
        <v>Swiggy Instamart</v>
      </c>
      <c r="U581" s="1">
        <f t="shared" si="9"/>
        <v>45505</v>
      </c>
    </row>
    <row r="582" spans="1:21" x14ac:dyDescent="0.3">
      <c r="A582" s="1">
        <v>45597</v>
      </c>
      <c r="B582" s="2" t="s">
        <v>27</v>
      </c>
      <c r="C582" s="2" t="s">
        <v>22</v>
      </c>
      <c r="D582" s="2" t="s">
        <v>42</v>
      </c>
      <c r="E582" s="2" t="str">
        <f>TRIM(Table2[[#This Row],[SKU_CODE]])</f>
        <v>BEC-BW-002</v>
      </c>
      <c r="F582" s="2">
        <v>118</v>
      </c>
      <c r="G582" s="2">
        <v>20650</v>
      </c>
      <c r="H582" s="2">
        <v>1663.65</v>
      </c>
      <c r="I582" s="2">
        <v>1148.6600000000001</v>
      </c>
      <c r="J582" s="2">
        <v>4</v>
      </c>
      <c r="K582" s="2" t="str">
        <f>_xlfn.XLOOKUP(E582,[1]SKU_Master!A:A,[1]SKU_Master!C:C,"NOT FOUND")</f>
        <v>Bake &amp; Wrap</v>
      </c>
      <c r="L582" s="2">
        <f>_xlfn.XLOOKUP(Table2[[#This Row],[SKU_CODE_CLEAN]],[1]SKU_Master!A:A,[1]SKU_Master!E:E,"Not Found")</f>
        <v>175</v>
      </c>
      <c r="M582" s="2">
        <f>_xlfn.XLOOKUP(E582,[1]SKU_Master!A:A,[1]SKU_Master!F:F,"NOT FOUND")</f>
        <v>92</v>
      </c>
      <c r="N582" s="2" t="str">
        <f>IF(ISNUMBER(_xlfn.XMATCH(E582,[1]SKU_Master!A:A)),"MATCH","NOT FOUND")</f>
        <v>MATCH</v>
      </c>
      <c r="O582" s="2">
        <f>Table2[[#This Row],[GROSS_REVENUE]]-Table2[[#This Row],[DISCOUNT]]</f>
        <v>18986.349999999999</v>
      </c>
      <c r="P582" s="3">
        <f>IFERROR((Table2[[#This Row],[NET_REVENUE]]-(Table2[[#This Row],[UNITS_SOLD]]*Table2[[#This Row],[UNIT_COGS]]))/Table2[[#This Row],[NET_REVENUE]],0)</f>
        <v>0.42822080073315827</v>
      </c>
      <c r="Q582" s="4">
        <f>IFERROR(Table2[[#This Row],[GROSS_REVENUE]]/Table2[[#This Row],[AD_SPEND]],0)</f>
        <v>17.977469399125937</v>
      </c>
      <c r="R582" s="2">
        <f>IFERROR((Table2[[#This Row],[NET_REVENUE]]-(Table2[[#This Row],[UNITS_SOLD]]*Table2[[#This Row],[UNIT_COGS]])-Table2[[#This Row],[AD_SPEND]]),0)</f>
        <v>6981.6899999999987</v>
      </c>
      <c r="S582" s="3">
        <f>IFERROR(Table2[[#This Row],[RETURNS_UNITS]]/Table2[[#This Row],[UNITS_SOLD]],0)</f>
        <v>3.3898305084745763E-2</v>
      </c>
      <c r="T582" s="2" t="str">
        <f>TRIM(CLEAN(Table2[[#This Row],[CHANNEL]]))</f>
        <v>Zepto</v>
      </c>
      <c r="U582" s="1">
        <f t="shared" si="9"/>
        <v>45597</v>
      </c>
    </row>
    <row r="583" spans="1:21" x14ac:dyDescent="0.3">
      <c r="A583" s="1">
        <v>45352</v>
      </c>
      <c r="B583" s="2" t="s">
        <v>24</v>
      </c>
      <c r="C583" s="2" t="s">
        <v>22</v>
      </c>
      <c r="D583" s="2" t="s">
        <v>23</v>
      </c>
      <c r="E583" s="2" t="str">
        <f>TRIM(Table2[[#This Row],[SKU_CODE]])</f>
        <v>BEC-OTH-001</v>
      </c>
      <c r="F583" s="2">
        <v>61</v>
      </c>
      <c r="G583" s="2">
        <v>9089</v>
      </c>
      <c r="H583" s="2">
        <v>385.43</v>
      </c>
      <c r="I583" s="2">
        <v>1150.51</v>
      </c>
      <c r="J583" s="2">
        <v>7</v>
      </c>
      <c r="K583" s="2" t="str">
        <f>_xlfn.XLOOKUP(E583,[1]SKU_Master!A:A,[1]SKU_Master!C:C,"NOT FOUND")</f>
        <v>Others</v>
      </c>
      <c r="L583" s="2">
        <f>_xlfn.XLOOKUP(Table2[[#This Row],[SKU_CODE_CLEAN]],[1]SKU_Master!A:A,[1]SKU_Master!E:E,"Not Found")</f>
        <v>149</v>
      </c>
      <c r="M583" s="2">
        <f>_xlfn.XLOOKUP(E583,[1]SKU_Master!A:A,[1]SKU_Master!F:F,"NOT FOUND")</f>
        <v>72</v>
      </c>
      <c r="N583" s="2" t="str">
        <f>IF(ISNUMBER(_xlfn.XMATCH(E583,[1]SKU_Master!A:A)),"MATCH","NOT FOUND")</f>
        <v>MATCH</v>
      </c>
      <c r="O583" s="2">
        <f>Table2[[#This Row],[GROSS_REVENUE]]-Table2[[#This Row],[DISCOUNT]]</f>
        <v>8703.57</v>
      </c>
      <c r="P583" s="3">
        <f>IFERROR((Table2[[#This Row],[NET_REVENUE]]-(Table2[[#This Row],[UNITS_SOLD]]*Table2[[#This Row],[UNIT_COGS]]))/Table2[[#This Row],[NET_REVENUE]],0)</f>
        <v>0.49537948221247141</v>
      </c>
      <c r="Q583" s="4">
        <f>IFERROR(Table2[[#This Row],[GROSS_REVENUE]]/Table2[[#This Row],[AD_SPEND]],0)</f>
        <v>7.899974793787103</v>
      </c>
      <c r="R583" s="2">
        <f>IFERROR((Table2[[#This Row],[NET_REVENUE]]-(Table2[[#This Row],[UNITS_SOLD]]*Table2[[#This Row],[UNIT_COGS]])-Table2[[#This Row],[AD_SPEND]]),0)</f>
        <v>3161.0599999999995</v>
      </c>
      <c r="S583" s="3">
        <f>IFERROR(Table2[[#This Row],[RETURNS_UNITS]]/Table2[[#This Row],[UNITS_SOLD]],0)</f>
        <v>0.11475409836065574</v>
      </c>
      <c r="T583" s="2" t="str">
        <f>TRIM(CLEAN(Table2[[#This Row],[CHANNEL]]))</f>
        <v>D2C</v>
      </c>
      <c r="U583" s="1">
        <f t="shared" si="9"/>
        <v>45352</v>
      </c>
    </row>
    <row r="584" spans="1:21" x14ac:dyDescent="0.3">
      <c r="A584" s="1">
        <v>45536</v>
      </c>
      <c r="B584" s="2" t="s">
        <v>21</v>
      </c>
      <c r="C584" s="2" t="s">
        <v>28</v>
      </c>
      <c r="D584" s="2" t="s">
        <v>45</v>
      </c>
      <c r="E584" s="2" t="str">
        <f>TRIM(Table2[[#This Row],[SKU_CODE]])</f>
        <v>BEC-TIS-001</v>
      </c>
      <c r="F584" s="2">
        <v>120</v>
      </c>
      <c r="G584" s="2">
        <v>11400</v>
      </c>
      <c r="H584" s="2">
        <v>1445.71</v>
      </c>
      <c r="I584" s="2">
        <v>1152.1400000000001</v>
      </c>
      <c r="J584" s="2">
        <v>5</v>
      </c>
      <c r="K584" s="2" t="str">
        <f>_xlfn.XLOOKUP(E584,[1]SKU_Master!A:A,[1]SKU_Master!C:C,"NOT FOUND")</f>
        <v>Tissues</v>
      </c>
      <c r="L584" s="2">
        <f>_xlfn.XLOOKUP(Table2[[#This Row],[SKU_CODE_CLEAN]],[1]SKU_Master!A:A,[1]SKU_Master!E:E,"Not Found")</f>
        <v>95</v>
      </c>
      <c r="M584" s="2">
        <f>_xlfn.XLOOKUP(E584,[1]SKU_Master!A:A,[1]SKU_Master!F:F,"NOT FOUND")</f>
        <v>42</v>
      </c>
      <c r="N584" s="2" t="str">
        <f>IF(ISNUMBER(_xlfn.XMATCH(E584,[1]SKU_Master!A:A)),"MATCH","NOT FOUND")</f>
        <v>MATCH</v>
      </c>
      <c r="O584" s="2">
        <f>Table2[[#This Row],[GROSS_REVENUE]]-Table2[[#This Row],[DISCOUNT]]</f>
        <v>9954.2900000000009</v>
      </c>
      <c r="P584" s="3">
        <f>IFERROR((Table2[[#This Row],[NET_REVENUE]]-(Table2[[#This Row],[UNITS_SOLD]]*Table2[[#This Row],[UNIT_COGS]]))/Table2[[#This Row],[NET_REVENUE]],0)</f>
        <v>0.49368563704694163</v>
      </c>
      <c r="Q584" s="4">
        <f>IFERROR(Table2[[#This Row],[GROSS_REVENUE]]/Table2[[#This Row],[AD_SPEND]],0)</f>
        <v>9.8946308608328835</v>
      </c>
      <c r="R584" s="2">
        <f>IFERROR((Table2[[#This Row],[NET_REVENUE]]-(Table2[[#This Row],[UNITS_SOLD]]*Table2[[#This Row],[UNIT_COGS]])-Table2[[#This Row],[AD_SPEND]]),0)</f>
        <v>3762.1500000000005</v>
      </c>
      <c r="S584" s="3">
        <f>IFERROR(Table2[[#This Row],[RETURNS_UNITS]]/Table2[[#This Row],[UNITS_SOLD]],0)</f>
        <v>4.1666666666666664E-2</v>
      </c>
      <c r="T584" s="2" t="str">
        <f>TRIM(CLEAN(Table2[[#This Row],[CHANNEL]]))</f>
        <v>Flipkart</v>
      </c>
      <c r="U584" s="1">
        <f t="shared" si="9"/>
        <v>45536</v>
      </c>
    </row>
    <row r="585" spans="1:21" x14ac:dyDescent="0.3">
      <c r="A585" s="1">
        <v>45689</v>
      </c>
      <c r="B585" s="2" t="s">
        <v>33</v>
      </c>
      <c r="C585" s="2" t="s">
        <v>28</v>
      </c>
      <c r="D585" s="2" t="s">
        <v>35</v>
      </c>
      <c r="E585" s="2" t="str">
        <f>TRIM(Table2[[#This Row],[SKU_CODE]])</f>
        <v>BEC-CMB-001</v>
      </c>
      <c r="F585" s="2">
        <v>29</v>
      </c>
      <c r="G585" s="2">
        <v>20271</v>
      </c>
      <c r="H585" s="2">
        <v>4021.79</v>
      </c>
      <c r="I585" s="2">
        <v>1152.55</v>
      </c>
      <c r="J585" s="2">
        <v>0</v>
      </c>
      <c r="K585" s="2" t="str">
        <f>_xlfn.XLOOKUP(E585,[1]SKU_Master!A:A,[1]SKU_Master!C:C,"NOT FOUND")</f>
        <v>Others</v>
      </c>
      <c r="L585" s="2">
        <f>_xlfn.XLOOKUP(Table2[[#This Row],[SKU_CODE_CLEAN]],[1]SKU_Master!A:A,[1]SKU_Master!E:E,"Not Found")</f>
        <v>699</v>
      </c>
      <c r="M585" s="2">
        <f>_xlfn.XLOOKUP(E585,[1]SKU_Master!A:A,[1]SKU_Master!F:F,"NOT FOUND")</f>
        <v>330</v>
      </c>
      <c r="N585" s="2" t="str">
        <f>IF(ISNUMBER(_xlfn.XMATCH(E585,[1]SKU_Master!A:A)),"MATCH","NOT FOUND")</f>
        <v>MATCH</v>
      </c>
      <c r="O585" s="2">
        <f>Table2[[#This Row],[GROSS_REVENUE]]-Table2[[#This Row],[DISCOUNT]]</f>
        <v>16249.21</v>
      </c>
      <c r="P585" s="3">
        <f>IFERROR((Table2[[#This Row],[NET_REVENUE]]-(Table2[[#This Row],[UNITS_SOLD]]*Table2[[#This Row],[UNIT_COGS]]))/Table2[[#This Row],[NET_REVENUE]],0)</f>
        <v>0.41104829096306833</v>
      </c>
      <c r="Q585" s="4">
        <f>IFERROR(Table2[[#This Row],[GROSS_REVENUE]]/Table2[[#This Row],[AD_SPEND]],0)</f>
        <v>17.587957138518938</v>
      </c>
      <c r="R585" s="2">
        <f>IFERROR((Table2[[#This Row],[NET_REVENUE]]-(Table2[[#This Row],[UNITS_SOLD]]*Table2[[#This Row],[UNIT_COGS]])-Table2[[#This Row],[AD_SPEND]]),0)</f>
        <v>5526.6599999999989</v>
      </c>
      <c r="S585" s="3">
        <f>IFERROR(Table2[[#This Row],[RETURNS_UNITS]]/Table2[[#This Row],[UNITS_SOLD]],0)</f>
        <v>0</v>
      </c>
      <c r="T585" s="2" t="str">
        <f>TRIM(CLEAN(Table2[[#This Row],[CHANNEL]]))</f>
        <v>Swiggy Instamart</v>
      </c>
      <c r="U585" s="1">
        <f t="shared" si="9"/>
        <v>45689</v>
      </c>
    </row>
    <row r="586" spans="1:21" x14ac:dyDescent="0.3">
      <c r="A586" s="1">
        <v>45413</v>
      </c>
      <c r="B586" s="2" t="s">
        <v>27</v>
      </c>
      <c r="C586" s="2" t="s">
        <v>22</v>
      </c>
      <c r="D586" s="2" t="s">
        <v>32</v>
      </c>
      <c r="E586" s="2" t="str">
        <f>TRIM(Table2[[#This Row],[SKU_CODE]])</f>
        <v>BEC-BW-001</v>
      </c>
      <c r="F586" s="2">
        <v>82</v>
      </c>
      <c r="G586" s="2">
        <v>18040</v>
      </c>
      <c r="H586" s="2">
        <v>1172.6500000000001</v>
      </c>
      <c r="I586" s="2">
        <v>1153.1099999999999</v>
      </c>
      <c r="J586" s="2">
        <v>2</v>
      </c>
      <c r="K586" s="2" t="str">
        <f>_xlfn.XLOOKUP(E586,[1]SKU_Master!A:A,[1]SKU_Master!C:C,"NOT FOUND")</f>
        <v>Bake &amp; Wrap</v>
      </c>
      <c r="L586" s="2">
        <f>_xlfn.XLOOKUP(Table2[[#This Row],[SKU_CODE_CLEAN]],[1]SKU_Master!A:A,[1]SKU_Master!E:E,"Not Found")</f>
        <v>220</v>
      </c>
      <c r="M586" s="2">
        <f>_xlfn.XLOOKUP(E586,[1]SKU_Master!A:A,[1]SKU_Master!F:F,"NOT FOUND")</f>
        <v>118</v>
      </c>
      <c r="N586" s="2" t="str">
        <f>IF(ISNUMBER(_xlfn.XMATCH(E586,[1]SKU_Master!A:A)),"MATCH","NOT FOUND")</f>
        <v>MATCH</v>
      </c>
      <c r="O586" s="2">
        <f>Table2[[#This Row],[GROSS_REVENUE]]-Table2[[#This Row],[DISCOUNT]]</f>
        <v>16867.349999999999</v>
      </c>
      <c r="P586" s="3">
        <f>IFERROR((Table2[[#This Row],[NET_REVENUE]]-(Table2[[#This Row],[UNITS_SOLD]]*Table2[[#This Row],[UNIT_COGS]]))/Table2[[#This Row],[NET_REVENUE]],0)</f>
        <v>0.42634735154010556</v>
      </c>
      <c r="Q586" s="4">
        <f>IFERROR(Table2[[#This Row],[GROSS_REVENUE]]/Table2[[#This Row],[AD_SPEND]],0)</f>
        <v>15.644647952060083</v>
      </c>
      <c r="R586" s="2">
        <f>IFERROR((Table2[[#This Row],[NET_REVENUE]]-(Table2[[#This Row],[UNITS_SOLD]]*Table2[[#This Row],[UNIT_COGS]])-Table2[[#This Row],[AD_SPEND]]),0)</f>
        <v>6038.2399999999989</v>
      </c>
      <c r="S586" s="3">
        <f>IFERROR(Table2[[#This Row],[RETURNS_UNITS]]/Table2[[#This Row],[UNITS_SOLD]],0)</f>
        <v>2.4390243902439025E-2</v>
      </c>
      <c r="T586" s="2" t="str">
        <f>TRIM(CLEAN(Table2[[#This Row],[CHANNEL]]))</f>
        <v>Zepto</v>
      </c>
      <c r="U586" s="1">
        <f t="shared" si="9"/>
        <v>45413</v>
      </c>
    </row>
    <row r="587" spans="1:21" x14ac:dyDescent="0.3">
      <c r="A587" s="1">
        <v>45689</v>
      </c>
      <c r="B587" s="2" t="s">
        <v>33</v>
      </c>
      <c r="C587" s="2" t="s">
        <v>28</v>
      </c>
      <c r="D587" s="2" t="s">
        <v>23</v>
      </c>
      <c r="E587" s="2" t="str">
        <f>TRIM(Table2[[#This Row],[SKU_CODE]])</f>
        <v>BEC-OTH-001</v>
      </c>
      <c r="F587" s="2">
        <v>65</v>
      </c>
      <c r="G587" s="2">
        <v>9685</v>
      </c>
      <c r="H587" s="2">
        <v>1537.98</v>
      </c>
      <c r="I587" s="2">
        <v>1154.47</v>
      </c>
      <c r="J587" s="2">
        <v>2</v>
      </c>
      <c r="K587" s="2" t="str">
        <f>_xlfn.XLOOKUP(E587,[1]SKU_Master!A:A,[1]SKU_Master!C:C,"NOT FOUND")</f>
        <v>Others</v>
      </c>
      <c r="L587" s="2">
        <f>_xlfn.XLOOKUP(Table2[[#This Row],[SKU_CODE_CLEAN]],[1]SKU_Master!A:A,[1]SKU_Master!E:E,"Not Found")</f>
        <v>149</v>
      </c>
      <c r="M587" s="2">
        <f>_xlfn.XLOOKUP(E587,[1]SKU_Master!A:A,[1]SKU_Master!F:F,"NOT FOUND")</f>
        <v>72</v>
      </c>
      <c r="N587" s="2" t="str">
        <f>IF(ISNUMBER(_xlfn.XMATCH(E587,[1]SKU_Master!A:A)),"MATCH","NOT FOUND")</f>
        <v>MATCH</v>
      </c>
      <c r="O587" s="2">
        <f>Table2[[#This Row],[GROSS_REVENUE]]-Table2[[#This Row],[DISCOUNT]]</f>
        <v>8147.02</v>
      </c>
      <c r="P587" s="3">
        <f>IFERROR((Table2[[#This Row],[NET_REVENUE]]-(Table2[[#This Row],[UNITS_SOLD]]*Table2[[#This Row],[UNIT_COGS]]))/Table2[[#This Row],[NET_REVENUE]],0)</f>
        <v>0.42555682936828437</v>
      </c>
      <c r="Q587" s="4">
        <f>IFERROR(Table2[[#This Row],[GROSS_REVENUE]]/Table2[[#This Row],[AD_SPEND]],0)</f>
        <v>8.3891309432033747</v>
      </c>
      <c r="R587" s="2">
        <f>IFERROR((Table2[[#This Row],[NET_REVENUE]]-(Table2[[#This Row],[UNITS_SOLD]]*Table2[[#This Row],[UNIT_COGS]])-Table2[[#This Row],[AD_SPEND]]),0)</f>
        <v>2312.5500000000002</v>
      </c>
      <c r="S587" s="3">
        <f>IFERROR(Table2[[#This Row],[RETURNS_UNITS]]/Table2[[#This Row],[UNITS_SOLD]],0)</f>
        <v>3.0769230769230771E-2</v>
      </c>
      <c r="T587" s="2" t="str">
        <f>TRIM(CLEAN(Table2[[#This Row],[CHANNEL]]))</f>
        <v>Swiggy Instamart</v>
      </c>
      <c r="U587" s="1">
        <f t="shared" si="9"/>
        <v>45689</v>
      </c>
    </row>
    <row r="588" spans="1:21" x14ac:dyDescent="0.3">
      <c r="A588" s="1">
        <v>45474</v>
      </c>
      <c r="B588" s="2" t="s">
        <v>24</v>
      </c>
      <c r="C588" s="2" t="s">
        <v>25</v>
      </c>
      <c r="D588" s="2" t="s">
        <v>32</v>
      </c>
      <c r="E588" s="2" t="str">
        <f>TRIM(Table2[[#This Row],[SKU_CODE]])</f>
        <v>BEC-BW-001</v>
      </c>
      <c r="F588" s="2">
        <v>64</v>
      </c>
      <c r="G588" s="2">
        <v>14080</v>
      </c>
      <c r="H588" s="2">
        <v>1422.8</v>
      </c>
      <c r="I588" s="2">
        <v>1154.55</v>
      </c>
      <c r="J588" s="2">
        <v>8</v>
      </c>
      <c r="K588" s="2" t="str">
        <f>_xlfn.XLOOKUP(E588,[1]SKU_Master!A:A,[1]SKU_Master!C:C,"NOT FOUND")</f>
        <v>Bake &amp; Wrap</v>
      </c>
      <c r="L588" s="2">
        <f>_xlfn.XLOOKUP(Table2[[#This Row],[SKU_CODE_CLEAN]],[1]SKU_Master!A:A,[1]SKU_Master!E:E,"Not Found")</f>
        <v>220</v>
      </c>
      <c r="M588" s="2">
        <f>_xlfn.XLOOKUP(E588,[1]SKU_Master!A:A,[1]SKU_Master!F:F,"NOT FOUND")</f>
        <v>118</v>
      </c>
      <c r="N588" s="2" t="str">
        <f>IF(ISNUMBER(_xlfn.XMATCH(E588,[1]SKU_Master!A:A)),"MATCH","NOT FOUND")</f>
        <v>MATCH</v>
      </c>
      <c r="O588" s="2">
        <f>Table2[[#This Row],[GROSS_REVENUE]]-Table2[[#This Row],[DISCOUNT]]</f>
        <v>12657.2</v>
      </c>
      <c r="P588" s="3">
        <f>IFERROR((Table2[[#This Row],[NET_REVENUE]]-(Table2[[#This Row],[UNITS_SOLD]]*Table2[[#This Row],[UNIT_COGS]]))/Table2[[#This Row],[NET_REVENUE]],0)</f>
        <v>0.40334355149638151</v>
      </c>
      <c r="Q588" s="4">
        <f>IFERROR(Table2[[#This Row],[GROSS_REVENUE]]/Table2[[#This Row],[AD_SPEND]],0)</f>
        <v>12.195227577844182</v>
      </c>
      <c r="R588" s="2">
        <f>IFERROR((Table2[[#This Row],[NET_REVENUE]]-(Table2[[#This Row],[UNITS_SOLD]]*Table2[[#This Row],[UNIT_COGS]])-Table2[[#This Row],[AD_SPEND]]),0)</f>
        <v>3950.6500000000005</v>
      </c>
      <c r="S588" s="3">
        <f>IFERROR(Table2[[#This Row],[RETURNS_UNITS]]/Table2[[#This Row],[UNITS_SOLD]],0)</f>
        <v>0.125</v>
      </c>
      <c r="T588" s="2" t="str">
        <f>TRIM(CLEAN(Table2[[#This Row],[CHANNEL]]))</f>
        <v>D2C</v>
      </c>
      <c r="U588" s="1">
        <f t="shared" si="9"/>
        <v>45474</v>
      </c>
    </row>
    <row r="589" spans="1:21" x14ac:dyDescent="0.3">
      <c r="A589" s="1">
        <v>45444</v>
      </c>
      <c r="B589" s="2" t="s">
        <v>33</v>
      </c>
      <c r="C589" s="2" t="s">
        <v>25</v>
      </c>
      <c r="D589" s="2" t="s">
        <v>45</v>
      </c>
      <c r="E589" s="2" t="str">
        <f>TRIM(Table2[[#This Row],[SKU_CODE]])</f>
        <v>BEC-TIS-001</v>
      </c>
      <c r="F589" s="2">
        <v>144</v>
      </c>
      <c r="G589" s="2">
        <v>13680</v>
      </c>
      <c r="H589" s="2">
        <v>2699.78</v>
      </c>
      <c r="I589" s="2">
        <v>1154.8</v>
      </c>
      <c r="J589" s="2">
        <v>3</v>
      </c>
      <c r="K589" s="2" t="str">
        <f>_xlfn.XLOOKUP(E589,[1]SKU_Master!A:A,[1]SKU_Master!C:C,"NOT FOUND")</f>
        <v>Tissues</v>
      </c>
      <c r="L589" s="2">
        <f>_xlfn.XLOOKUP(Table2[[#This Row],[SKU_CODE_CLEAN]],[1]SKU_Master!A:A,[1]SKU_Master!E:E,"Not Found")</f>
        <v>95</v>
      </c>
      <c r="M589" s="2">
        <f>_xlfn.XLOOKUP(E589,[1]SKU_Master!A:A,[1]SKU_Master!F:F,"NOT FOUND")</f>
        <v>42</v>
      </c>
      <c r="N589" s="2" t="str">
        <f>IF(ISNUMBER(_xlfn.XMATCH(E589,[1]SKU_Master!A:A)),"MATCH","NOT FOUND")</f>
        <v>MATCH</v>
      </c>
      <c r="O589" s="2">
        <f>Table2[[#This Row],[GROSS_REVENUE]]-Table2[[#This Row],[DISCOUNT]]</f>
        <v>10980.22</v>
      </c>
      <c r="P589" s="3">
        <f>IFERROR((Table2[[#This Row],[NET_REVENUE]]-(Table2[[#This Row],[UNITS_SOLD]]*Table2[[#This Row],[UNIT_COGS]]))/Table2[[#This Row],[NET_REVENUE]],0)</f>
        <v>0.44919136410745863</v>
      </c>
      <c r="Q589" s="4">
        <f>IFERROR(Table2[[#This Row],[GROSS_REVENUE]]/Table2[[#This Row],[AD_SPEND]],0)</f>
        <v>11.846207135434708</v>
      </c>
      <c r="R589" s="2">
        <f>IFERROR((Table2[[#This Row],[NET_REVENUE]]-(Table2[[#This Row],[UNITS_SOLD]]*Table2[[#This Row],[UNIT_COGS]])-Table2[[#This Row],[AD_SPEND]]),0)</f>
        <v>3777.4199999999992</v>
      </c>
      <c r="S589" s="3">
        <f>IFERROR(Table2[[#This Row],[RETURNS_UNITS]]/Table2[[#This Row],[UNITS_SOLD]],0)</f>
        <v>2.0833333333333332E-2</v>
      </c>
      <c r="T589" s="2" t="str">
        <f>TRIM(CLEAN(Table2[[#This Row],[CHANNEL]]))</f>
        <v>Swiggy Instamart</v>
      </c>
      <c r="U589" s="1">
        <f t="shared" si="9"/>
        <v>45444</v>
      </c>
    </row>
    <row r="590" spans="1:21" x14ac:dyDescent="0.3">
      <c r="A590" s="1">
        <v>45505</v>
      </c>
      <c r="B590" s="2" t="s">
        <v>21</v>
      </c>
      <c r="C590" s="2" t="s">
        <v>22</v>
      </c>
      <c r="D590" s="2" t="s">
        <v>32</v>
      </c>
      <c r="E590" s="2" t="str">
        <f>TRIM(Table2[[#This Row],[SKU_CODE]])</f>
        <v>BEC-BW-001</v>
      </c>
      <c r="F590" s="2">
        <v>76</v>
      </c>
      <c r="G590" s="2">
        <v>16720</v>
      </c>
      <c r="H590" s="2">
        <v>4796.3500000000004</v>
      </c>
      <c r="I590" s="2">
        <v>1156.29</v>
      </c>
      <c r="J590" s="2">
        <v>3</v>
      </c>
      <c r="K590" s="2" t="str">
        <f>_xlfn.XLOOKUP(E590,[1]SKU_Master!A:A,[1]SKU_Master!C:C,"NOT FOUND")</f>
        <v>Bake &amp; Wrap</v>
      </c>
      <c r="L590" s="2">
        <f>_xlfn.XLOOKUP(Table2[[#This Row],[SKU_CODE_CLEAN]],[1]SKU_Master!A:A,[1]SKU_Master!E:E,"Not Found")</f>
        <v>220</v>
      </c>
      <c r="M590" s="2">
        <f>_xlfn.XLOOKUP(E590,[1]SKU_Master!A:A,[1]SKU_Master!F:F,"NOT FOUND")</f>
        <v>118</v>
      </c>
      <c r="N590" s="2" t="str">
        <f>IF(ISNUMBER(_xlfn.XMATCH(E590,[1]SKU_Master!A:A)),"MATCH","NOT FOUND")</f>
        <v>MATCH</v>
      </c>
      <c r="O590" s="2">
        <f>Table2[[#This Row],[GROSS_REVENUE]]-Table2[[#This Row],[DISCOUNT]]</f>
        <v>11923.65</v>
      </c>
      <c r="P590" s="3">
        <f>IFERROR((Table2[[#This Row],[NET_REVENUE]]-(Table2[[#This Row],[UNITS_SOLD]]*Table2[[#This Row],[UNIT_COGS]]))/Table2[[#This Row],[NET_REVENUE]],0)</f>
        <v>0.24788131151115639</v>
      </c>
      <c r="Q590" s="4">
        <f>IFERROR(Table2[[#This Row],[GROSS_REVENUE]]/Table2[[#This Row],[AD_SPEND]],0)</f>
        <v>14.460040301308496</v>
      </c>
      <c r="R590" s="2">
        <f>IFERROR((Table2[[#This Row],[NET_REVENUE]]-(Table2[[#This Row],[UNITS_SOLD]]*Table2[[#This Row],[UNIT_COGS]])-Table2[[#This Row],[AD_SPEND]]),0)</f>
        <v>1799.3599999999997</v>
      </c>
      <c r="S590" s="3">
        <f>IFERROR(Table2[[#This Row],[RETURNS_UNITS]]/Table2[[#This Row],[UNITS_SOLD]],0)</f>
        <v>3.9473684210526314E-2</v>
      </c>
      <c r="T590" s="2" t="str">
        <f>TRIM(CLEAN(Table2[[#This Row],[CHANNEL]]))</f>
        <v>Flipkart</v>
      </c>
      <c r="U590" s="1">
        <f t="shared" si="9"/>
        <v>45505</v>
      </c>
    </row>
    <row r="591" spans="1:21" x14ac:dyDescent="0.3">
      <c r="A591" s="1">
        <v>45689</v>
      </c>
      <c r="B591" s="2" t="s">
        <v>33</v>
      </c>
      <c r="C591" s="2" t="s">
        <v>22</v>
      </c>
      <c r="D591" s="2" t="s">
        <v>35</v>
      </c>
      <c r="E591" s="2" t="str">
        <f>TRIM(Table2[[#This Row],[SKU_CODE]])</f>
        <v>BEC-CMB-001</v>
      </c>
      <c r="F591" s="2">
        <v>34</v>
      </c>
      <c r="G591" s="2">
        <v>23766</v>
      </c>
      <c r="H591" s="2">
        <v>4290.41</v>
      </c>
      <c r="I591" s="2">
        <v>1156.57</v>
      </c>
      <c r="J591" s="2">
        <v>0</v>
      </c>
      <c r="K591" s="2" t="str">
        <f>_xlfn.XLOOKUP(E591,[1]SKU_Master!A:A,[1]SKU_Master!C:C,"NOT FOUND")</f>
        <v>Others</v>
      </c>
      <c r="L591" s="2">
        <f>_xlfn.XLOOKUP(Table2[[#This Row],[SKU_CODE_CLEAN]],[1]SKU_Master!A:A,[1]SKU_Master!E:E,"Not Found")</f>
        <v>699</v>
      </c>
      <c r="M591" s="2">
        <f>_xlfn.XLOOKUP(E591,[1]SKU_Master!A:A,[1]SKU_Master!F:F,"NOT FOUND")</f>
        <v>330</v>
      </c>
      <c r="N591" s="2" t="str">
        <f>IF(ISNUMBER(_xlfn.XMATCH(E591,[1]SKU_Master!A:A)),"MATCH","NOT FOUND")</f>
        <v>MATCH</v>
      </c>
      <c r="O591" s="2">
        <f>Table2[[#This Row],[GROSS_REVENUE]]-Table2[[#This Row],[DISCOUNT]]</f>
        <v>19475.59</v>
      </c>
      <c r="P591" s="3">
        <f>IFERROR((Table2[[#This Row],[NET_REVENUE]]-(Table2[[#This Row],[UNITS_SOLD]]*Table2[[#This Row],[UNIT_COGS]]))/Table2[[#This Row],[NET_REVENUE]],0)</f>
        <v>0.42389421835230667</v>
      </c>
      <c r="Q591" s="4">
        <f>IFERROR(Table2[[#This Row],[GROSS_REVENUE]]/Table2[[#This Row],[AD_SPEND]],0)</f>
        <v>20.548691389193912</v>
      </c>
      <c r="R591" s="2">
        <f>IFERROR((Table2[[#This Row],[NET_REVENUE]]-(Table2[[#This Row],[UNITS_SOLD]]*Table2[[#This Row],[UNIT_COGS]])-Table2[[#This Row],[AD_SPEND]]),0)</f>
        <v>7099.02</v>
      </c>
      <c r="S591" s="3">
        <f>IFERROR(Table2[[#This Row],[RETURNS_UNITS]]/Table2[[#This Row],[UNITS_SOLD]],0)</f>
        <v>0</v>
      </c>
      <c r="T591" s="2" t="str">
        <f>TRIM(CLEAN(Table2[[#This Row],[CHANNEL]]))</f>
        <v>Swiggy Instamart</v>
      </c>
      <c r="U591" s="1">
        <f t="shared" si="9"/>
        <v>45689</v>
      </c>
    </row>
    <row r="592" spans="1:21" x14ac:dyDescent="0.3">
      <c r="A592" s="1">
        <v>45444</v>
      </c>
      <c r="B592" s="2" t="s">
        <v>24</v>
      </c>
      <c r="C592" s="2" t="s">
        <v>25</v>
      </c>
      <c r="D592" s="2" t="s">
        <v>46</v>
      </c>
      <c r="E592" s="2" t="str">
        <f>TRIM(Table2[[#This Row],[SKU_CODE]])</f>
        <v>BEC-KT-001</v>
      </c>
      <c r="F592" s="2">
        <v>153</v>
      </c>
      <c r="G592" s="2">
        <v>24480</v>
      </c>
      <c r="H592" s="2">
        <v>2145.94</v>
      </c>
      <c r="I592" s="2">
        <v>1156.8599999999999</v>
      </c>
      <c r="J592" s="2">
        <v>15</v>
      </c>
      <c r="K592" s="2" t="str">
        <f>_xlfn.XLOOKUP(E592,[1]SKU_Master!A:A,[1]SKU_Master!C:C,"NOT FOUND")</f>
        <v>Kitchen Towel</v>
      </c>
      <c r="L592" s="2">
        <f>_xlfn.XLOOKUP(Table2[[#This Row],[SKU_CODE_CLEAN]],[1]SKU_Master!A:A,[1]SKU_Master!E:E,"Not Found")</f>
        <v>160</v>
      </c>
      <c r="M592" s="2">
        <f>_xlfn.XLOOKUP(E592,[1]SKU_Master!A:A,[1]SKU_Master!F:F,"NOT FOUND")</f>
        <v>78</v>
      </c>
      <c r="N592" s="2" t="str">
        <f>IF(ISNUMBER(_xlfn.XMATCH(E592,[1]SKU_Master!A:A)),"MATCH","NOT FOUND")</f>
        <v>MATCH</v>
      </c>
      <c r="O592" s="2">
        <f>Table2[[#This Row],[GROSS_REVENUE]]-Table2[[#This Row],[DISCOUNT]]</f>
        <v>22334.06</v>
      </c>
      <c r="P592" s="3">
        <f>IFERROR((Table2[[#This Row],[NET_REVENUE]]-(Table2[[#This Row],[UNITS_SOLD]]*Table2[[#This Row],[UNIT_COGS]]))/Table2[[#This Row],[NET_REVENUE]],0)</f>
        <v>0.46565917705961213</v>
      </c>
      <c r="Q592" s="4">
        <f>IFERROR(Table2[[#This Row],[GROSS_REVENUE]]/Table2[[#This Row],[AD_SPEND]],0)</f>
        <v>21.160728177999069</v>
      </c>
      <c r="R592" s="2">
        <f>IFERROR((Table2[[#This Row],[NET_REVENUE]]-(Table2[[#This Row],[UNITS_SOLD]]*Table2[[#This Row],[UNIT_COGS]])-Table2[[#This Row],[AD_SPEND]]),0)</f>
        <v>9243.2000000000007</v>
      </c>
      <c r="S592" s="3">
        <f>IFERROR(Table2[[#This Row],[RETURNS_UNITS]]/Table2[[#This Row],[UNITS_SOLD]],0)</f>
        <v>9.8039215686274508E-2</v>
      </c>
      <c r="T592" s="2" t="str">
        <f>TRIM(CLEAN(Table2[[#This Row],[CHANNEL]]))</f>
        <v>D2C</v>
      </c>
      <c r="U592" s="1">
        <f t="shared" si="9"/>
        <v>45444</v>
      </c>
    </row>
    <row r="593" spans="1:21" x14ac:dyDescent="0.3">
      <c r="A593" s="1">
        <v>45352</v>
      </c>
      <c r="B593" s="2" t="s">
        <v>33</v>
      </c>
      <c r="C593" s="2" t="s">
        <v>28</v>
      </c>
      <c r="D593" s="2" t="s">
        <v>30</v>
      </c>
      <c r="E593" s="2" t="str">
        <f>TRIM(Table2[[#This Row],[SKU_CODE]])</f>
        <v>BEC-TIS-002</v>
      </c>
      <c r="F593" s="2">
        <v>105</v>
      </c>
      <c r="G593" s="2">
        <v>18900</v>
      </c>
      <c r="H593" s="2">
        <v>5495.55</v>
      </c>
      <c r="I593" s="2">
        <v>1157.6500000000001</v>
      </c>
      <c r="J593" s="2">
        <v>5</v>
      </c>
      <c r="K593" s="2" t="str">
        <f>_xlfn.XLOOKUP(E593,[1]SKU_Master!A:A,[1]SKU_Master!C:C,"NOT FOUND")</f>
        <v>Tissues</v>
      </c>
      <c r="L593" s="2">
        <f>_xlfn.XLOOKUP(Table2[[#This Row],[SKU_CODE_CLEAN]],[1]SKU_Master!A:A,[1]SKU_Master!E:E,"Not Found")</f>
        <v>180</v>
      </c>
      <c r="M593" s="2">
        <f>_xlfn.XLOOKUP(E593,[1]SKU_Master!A:A,[1]SKU_Master!F:F,"NOT FOUND")</f>
        <v>95</v>
      </c>
      <c r="N593" s="2" t="str">
        <f>IF(ISNUMBER(_xlfn.XMATCH(E593,[1]SKU_Master!A:A)),"MATCH","NOT FOUND")</f>
        <v>MATCH</v>
      </c>
      <c r="O593" s="2">
        <f>Table2[[#This Row],[GROSS_REVENUE]]-Table2[[#This Row],[DISCOUNT]]</f>
        <v>13404.45</v>
      </c>
      <c r="P593" s="3">
        <f>IFERROR((Table2[[#This Row],[NET_REVENUE]]-(Table2[[#This Row],[UNITS_SOLD]]*Table2[[#This Row],[UNIT_COGS]]))/Table2[[#This Row],[NET_REVENUE]],0)</f>
        <v>0.25584414131128097</v>
      </c>
      <c r="Q593" s="4">
        <f>IFERROR(Table2[[#This Row],[GROSS_REVENUE]]/Table2[[#This Row],[AD_SPEND]],0)</f>
        <v>16.326178033084265</v>
      </c>
      <c r="R593" s="2">
        <f>IFERROR((Table2[[#This Row],[NET_REVENUE]]-(Table2[[#This Row],[UNITS_SOLD]]*Table2[[#This Row],[UNIT_COGS]])-Table2[[#This Row],[AD_SPEND]]),0)</f>
        <v>2271.8000000000006</v>
      </c>
      <c r="S593" s="3">
        <f>IFERROR(Table2[[#This Row],[RETURNS_UNITS]]/Table2[[#This Row],[UNITS_SOLD]],0)</f>
        <v>4.7619047619047616E-2</v>
      </c>
      <c r="T593" s="2" t="str">
        <f>TRIM(CLEAN(Table2[[#This Row],[CHANNEL]]))</f>
        <v>Swiggy Instamart</v>
      </c>
      <c r="U593" s="1">
        <f t="shared" si="9"/>
        <v>45352</v>
      </c>
    </row>
    <row r="594" spans="1:21" x14ac:dyDescent="0.3">
      <c r="A594" s="1">
        <v>45474</v>
      </c>
      <c r="B594" s="2" t="s">
        <v>21</v>
      </c>
      <c r="C594" s="2" t="s">
        <v>25</v>
      </c>
      <c r="D594" s="2" t="s">
        <v>32</v>
      </c>
      <c r="E594" s="2" t="str">
        <f>TRIM(Table2[[#This Row],[SKU_CODE]])</f>
        <v>BEC-BW-001</v>
      </c>
      <c r="F594" s="2">
        <v>109</v>
      </c>
      <c r="G594" s="2">
        <v>23980</v>
      </c>
      <c r="H594" s="2">
        <v>6759.45</v>
      </c>
      <c r="I594" s="2">
        <v>1157.92</v>
      </c>
      <c r="J594" s="2">
        <v>2</v>
      </c>
      <c r="K594" s="2" t="str">
        <f>_xlfn.XLOOKUP(E594,[1]SKU_Master!A:A,[1]SKU_Master!C:C,"NOT FOUND")</f>
        <v>Bake &amp; Wrap</v>
      </c>
      <c r="L594" s="2">
        <f>_xlfn.XLOOKUP(Table2[[#This Row],[SKU_CODE_CLEAN]],[1]SKU_Master!A:A,[1]SKU_Master!E:E,"Not Found")</f>
        <v>220</v>
      </c>
      <c r="M594" s="2">
        <f>_xlfn.XLOOKUP(E594,[1]SKU_Master!A:A,[1]SKU_Master!F:F,"NOT FOUND")</f>
        <v>118</v>
      </c>
      <c r="N594" s="2" t="str">
        <f>IF(ISNUMBER(_xlfn.XMATCH(E594,[1]SKU_Master!A:A)),"MATCH","NOT FOUND")</f>
        <v>MATCH</v>
      </c>
      <c r="O594" s="2">
        <f>Table2[[#This Row],[GROSS_REVENUE]]-Table2[[#This Row],[DISCOUNT]]</f>
        <v>17220.55</v>
      </c>
      <c r="P594" s="3">
        <f>IFERROR((Table2[[#This Row],[NET_REVENUE]]-(Table2[[#This Row],[UNITS_SOLD]]*Table2[[#This Row],[UNIT_COGS]]))/Table2[[#This Row],[NET_REVENUE]],0)</f>
        <v>0.25310167213010032</v>
      </c>
      <c r="Q594" s="4">
        <f>IFERROR(Table2[[#This Row],[GROSS_REVENUE]]/Table2[[#This Row],[AD_SPEND]],0)</f>
        <v>20.709548155312973</v>
      </c>
      <c r="R594" s="2">
        <f>IFERROR((Table2[[#This Row],[NET_REVENUE]]-(Table2[[#This Row],[UNITS_SOLD]]*Table2[[#This Row],[UNIT_COGS]])-Table2[[#This Row],[AD_SPEND]]),0)</f>
        <v>3200.6299999999992</v>
      </c>
      <c r="S594" s="3">
        <f>IFERROR(Table2[[#This Row],[RETURNS_UNITS]]/Table2[[#This Row],[UNITS_SOLD]],0)</f>
        <v>1.834862385321101E-2</v>
      </c>
      <c r="T594" s="2" t="str">
        <f>TRIM(CLEAN(Table2[[#This Row],[CHANNEL]]))</f>
        <v>Flipkart</v>
      </c>
      <c r="U594" s="1">
        <f t="shared" si="9"/>
        <v>45474</v>
      </c>
    </row>
    <row r="595" spans="1:21" x14ac:dyDescent="0.3">
      <c r="A595" s="1">
        <v>45505</v>
      </c>
      <c r="B595" s="2" t="s">
        <v>33</v>
      </c>
      <c r="C595" s="2" t="s">
        <v>28</v>
      </c>
      <c r="D595" s="2" t="s">
        <v>32</v>
      </c>
      <c r="E595" s="2" t="str">
        <f>TRIM(Table2[[#This Row],[SKU_CODE]])</f>
        <v>BEC-BW-001</v>
      </c>
      <c r="F595" s="2">
        <v>58</v>
      </c>
      <c r="G595" s="2">
        <v>12760</v>
      </c>
      <c r="H595" s="2">
        <v>1263.9000000000001</v>
      </c>
      <c r="I595" s="2">
        <v>1157.97</v>
      </c>
      <c r="J595" s="2">
        <v>3</v>
      </c>
      <c r="K595" s="2" t="str">
        <f>_xlfn.XLOOKUP(E595,[1]SKU_Master!A:A,[1]SKU_Master!C:C,"NOT FOUND")</f>
        <v>Bake &amp; Wrap</v>
      </c>
      <c r="L595" s="2">
        <f>_xlfn.XLOOKUP(Table2[[#This Row],[SKU_CODE_CLEAN]],[1]SKU_Master!A:A,[1]SKU_Master!E:E,"Not Found")</f>
        <v>220</v>
      </c>
      <c r="M595" s="2">
        <f>_xlfn.XLOOKUP(E595,[1]SKU_Master!A:A,[1]SKU_Master!F:F,"NOT FOUND")</f>
        <v>118</v>
      </c>
      <c r="N595" s="2" t="str">
        <f>IF(ISNUMBER(_xlfn.XMATCH(E595,[1]SKU_Master!A:A)),"MATCH","NOT FOUND")</f>
        <v>MATCH</v>
      </c>
      <c r="O595" s="2">
        <f>Table2[[#This Row],[GROSS_REVENUE]]-Table2[[#This Row],[DISCOUNT]]</f>
        <v>11496.1</v>
      </c>
      <c r="P595" s="3">
        <f>IFERROR((Table2[[#This Row],[NET_REVENUE]]-(Table2[[#This Row],[UNITS_SOLD]]*Table2[[#This Row],[UNIT_COGS]]))/Table2[[#This Row],[NET_REVENUE]],0)</f>
        <v>0.40466766990544623</v>
      </c>
      <c r="Q595" s="4">
        <f>IFERROR(Table2[[#This Row],[GROSS_REVENUE]]/Table2[[#This Row],[AD_SPEND]],0)</f>
        <v>11.019283746556473</v>
      </c>
      <c r="R595" s="2">
        <f>IFERROR((Table2[[#This Row],[NET_REVENUE]]-(Table2[[#This Row],[UNITS_SOLD]]*Table2[[#This Row],[UNIT_COGS]])-Table2[[#This Row],[AD_SPEND]]),0)</f>
        <v>3494.13</v>
      </c>
      <c r="S595" s="3">
        <f>IFERROR(Table2[[#This Row],[RETURNS_UNITS]]/Table2[[#This Row],[UNITS_SOLD]],0)</f>
        <v>5.1724137931034482E-2</v>
      </c>
      <c r="T595" s="2" t="str">
        <f>TRIM(CLEAN(Table2[[#This Row],[CHANNEL]]))</f>
        <v>Swiggy Instamart</v>
      </c>
      <c r="U595" s="1">
        <f t="shared" si="9"/>
        <v>45505</v>
      </c>
    </row>
    <row r="596" spans="1:21" x14ac:dyDescent="0.3">
      <c r="A596" s="1">
        <v>45444</v>
      </c>
      <c r="B596" s="2" t="s">
        <v>37</v>
      </c>
      <c r="C596" s="2" t="s">
        <v>28</v>
      </c>
      <c r="D596" s="2" t="s">
        <v>32</v>
      </c>
      <c r="E596" s="2" t="str">
        <f>TRIM(Table2[[#This Row],[SKU_CODE]])</f>
        <v>BEC-BW-001</v>
      </c>
      <c r="F596" s="2">
        <v>80</v>
      </c>
      <c r="G596" s="2">
        <v>17600</v>
      </c>
      <c r="H596" s="2">
        <v>1161.32</v>
      </c>
      <c r="I596" s="2">
        <v>1159.5899999999999</v>
      </c>
      <c r="J596" s="2">
        <v>2</v>
      </c>
      <c r="K596" s="2" t="str">
        <f>_xlfn.XLOOKUP(E596,[1]SKU_Master!A:A,[1]SKU_Master!C:C,"NOT FOUND")</f>
        <v>Bake &amp; Wrap</v>
      </c>
      <c r="L596" s="2">
        <f>_xlfn.XLOOKUP(Table2[[#This Row],[SKU_CODE_CLEAN]],[1]SKU_Master!A:A,[1]SKU_Master!E:E,"Not Found")</f>
        <v>220</v>
      </c>
      <c r="M596" s="2">
        <f>_xlfn.XLOOKUP(E596,[1]SKU_Master!A:A,[1]SKU_Master!F:F,"NOT FOUND")</f>
        <v>118</v>
      </c>
      <c r="N596" s="2" t="str">
        <f>IF(ISNUMBER(_xlfn.XMATCH(E596,[1]SKU_Master!A:A)),"MATCH","NOT FOUND")</f>
        <v>MATCH</v>
      </c>
      <c r="O596" s="2">
        <f>Table2[[#This Row],[GROSS_REVENUE]]-Table2[[#This Row],[DISCOUNT]]</f>
        <v>16438.68</v>
      </c>
      <c r="P596" s="3">
        <f>IFERROR((Table2[[#This Row],[NET_REVENUE]]-(Table2[[#This Row],[UNITS_SOLD]]*Table2[[#This Row],[UNIT_COGS]]))/Table2[[#This Row],[NET_REVENUE]],0)</f>
        <v>0.42574464616380392</v>
      </c>
      <c r="Q596" s="4">
        <f>IFERROR(Table2[[#This Row],[GROSS_REVENUE]]/Table2[[#This Row],[AD_SPEND]],0)</f>
        <v>15.177778352693625</v>
      </c>
      <c r="R596" s="2">
        <f>IFERROR((Table2[[#This Row],[NET_REVENUE]]-(Table2[[#This Row],[UNITS_SOLD]]*Table2[[#This Row],[UNIT_COGS]])-Table2[[#This Row],[AD_SPEND]]),0)</f>
        <v>5839.09</v>
      </c>
      <c r="S596" s="3">
        <f>IFERROR(Table2[[#This Row],[RETURNS_UNITS]]/Table2[[#This Row],[UNITS_SOLD]],0)</f>
        <v>2.5000000000000001E-2</v>
      </c>
      <c r="T596" s="2" t="str">
        <f>TRIM(CLEAN(Table2[[#This Row],[CHANNEL]]))</f>
        <v>Blinkit</v>
      </c>
      <c r="U596" s="1">
        <f t="shared" si="9"/>
        <v>45444</v>
      </c>
    </row>
    <row r="597" spans="1:21" x14ac:dyDescent="0.3">
      <c r="A597" s="1">
        <v>45383</v>
      </c>
      <c r="B597" s="2" t="s">
        <v>27</v>
      </c>
      <c r="C597" s="2" t="s">
        <v>22</v>
      </c>
      <c r="D597" s="2" t="s">
        <v>42</v>
      </c>
      <c r="E597" s="2" t="str">
        <f>TRIM(Table2[[#This Row],[SKU_CODE]])</f>
        <v>BEC-BW-002</v>
      </c>
      <c r="F597" s="2">
        <v>134</v>
      </c>
      <c r="G597" s="2">
        <v>23450</v>
      </c>
      <c r="H597" s="2">
        <v>2771.75</v>
      </c>
      <c r="I597" s="2">
        <v>1159.78</v>
      </c>
      <c r="J597" s="2">
        <v>4</v>
      </c>
      <c r="K597" s="2" t="str">
        <f>_xlfn.XLOOKUP(E597,[1]SKU_Master!A:A,[1]SKU_Master!C:C,"NOT FOUND")</f>
        <v>Bake &amp; Wrap</v>
      </c>
      <c r="L597" s="2">
        <f>_xlfn.XLOOKUP(Table2[[#This Row],[SKU_CODE_CLEAN]],[1]SKU_Master!A:A,[1]SKU_Master!E:E,"Not Found")</f>
        <v>175</v>
      </c>
      <c r="M597" s="2">
        <f>_xlfn.XLOOKUP(E597,[1]SKU_Master!A:A,[1]SKU_Master!F:F,"NOT FOUND")</f>
        <v>92</v>
      </c>
      <c r="N597" s="2" t="str">
        <f>IF(ISNUMBER(_xlfn.XMATCH(E597,[1]SKU_Master!A:A)),"MATCH","NOT FOUND")</f>
        <v>MATCH</v>
      </c>
      <c r="O597" s="2">
        <f>Table2[[#This Row],[GROSS_REVENUE]]-Table2[[#This Row],[DISCOUNT]]</f>
        <v>20678.25</v>
      </c>
      <c r="P597" s="3">
        <f>IFERROR((Table2[[#This Row],[NET_REVENUE]]-(Table2[[#This Row],[UNITS_SOLD]]*Table2[[#This Row],[UNIT_COGS]]))/Table2[[#This Row],[NET_REVENUE]],0)</f>
        <v>0.40381802135093636</v>
      </c>
      <c r="Q597" s="4">
        <f>IFERROR(Table2[[#This Row],[GROSS_REVENUE]]/Table2[[#This Row],[AD_SPEND]],0)</f>
        <v>20.219351946058737</v>
      </c>
      <c r="R597" s="2">
        <f>IFERROR((Table2[[#This Row],[NET_REVENUE]]-(Table2[[#This Row],[UNITS_SOLD]]*Table2[[#This Row],[UNIT_COGS]])-Table2[[#This Row],[AD_SPEND]]),0)</f>
        <v>7190.47</v>
      </c>
      <c r="S597" s="3">
        <f>IFERROR(Table2[[#This Row],[RETURNS_UNITS]]/Table2[[#This Row],[UNITS_SOLD]],0)</f>
        <v>2.9850746268656716E-2</v>
      </c>
      <c r="T597" s="2" t="str">
        <f>TRIM(CLEAN(Table2[[#This Row],[CHANNEL]]))</f>
        <v>Zepto</v>
      </c>
      <c r="U597" s="1">
        <f t="shared" si="9"/>
        <v>45383</v>
      </c>
    </row>
    <row r="598" spans="1:21" x14ac:dyDescent="0.3">
      <c r="A598" s="1">
        <v>45413</v>
      </c>
      <c r="B598" s="2" t="s">
        <v>27</v>
      </c>
      <c r="C598" s="2" t="s">
        <v>25</v>
      </c>
      <c r="D598" s="2" t="s">
        <v>42</v>
      </c>
      <c r="E598" s="2" t="str">
        <f>TRIM(Table2[[#This Row],[SKU_CODE]])</f>
        <v>BEC-BW-002</v>
      </c>
      <c r="F598" s="2">
        <v>113</v>
      </c>
      <c r="G598" s="2">
        <v>19775</v>
      </c>
      <c r="H598" s="2">
        <v>5671.91</v>
      </c>
      <c r="I598" s="2">
        <v>1160.26</v>
      </c>
      <c r="J598" s="2">
        <v>5</v>
      </c>
      <c r="K598" s="2" t="str">
        <f>_xlfn.XLOOKUP(E598,[1]SKU_Master!A:A,[1]SKU_Master!C:C,"NOT FOUND")</f>
        <v>Bake &amp; Wrap</v>
      </c>
      <c r="L598" s="2">
        <f>_xlfn.XLOOKUP(Table2[[#This Row],[SKU_CODE_CLEAN]],[1]SKU_Master!A:A,[1]SKU_Master!E:E,"Not Found")</f>
        <v>175</v>
      </c>
      <c r="M598" s="2">
        <f>_xlfn.XLOOKUP(E598,[1]SKU_Master!A:A,[1]SKU_Master!F:F,"NOT FOUND")</f>
        <v>92</v>
      </c>
      <c r="N598" s="2" t="str">
        <f>IF(ISNUMBER(_xlfn.XMATCH(E598,[1]SKU_Master!A:A)),"MATCH","NOT FOUND")</f>
        <v>MATCH</v>
      </c>
      <c r="O598" s="2">
        <f>Table2[[#This Row],[GROSS_REVENUE]]-Table2[[#This Row],[DISCOUNT]]</f>
        <v>14103.09</v>
      </c>
      <c r="P598" s="3">
        <f>IFERROR((Table2[[#This Row],[NET_REVENUE]]-(Table2[[#This Row],[UNITS_SOLD]]*Table2[[#This Row],[UNIT_COGS]]))/Table2[[#This Row],[NET_REVENUE]],0)</f>
        <v>0.26285657965736586</v>
      </c>
      <c r="Q598" s="4">
        <f>IFERROR(Table2[[#This Row],[GROSS_REVENUE]]/Table2[[#This Row],[AD_SPEND]],0)</f>
        <v>17.04359367727923</v>
      </c>
      <c r="R598" s="2">
        <f>IFERROR((Table2[[#This Row],[NET_REVENUE]]-(Table2[[#This Row],[UNITS_SOLD]]*Table2[[#This Row],[UNIT_COGS]])-Table2[[#This Row],[AD_SPEND]]),0)</f>
        <v>2546.83</v>
      </c>
      <c r="S598" s="3">
        <f>IFERROR(Table2[[#This Row],[RETURNS_UNITS]]/Table2[[#This Row],[UNITS_SOLD]],0)</f>
        <v>4.4247787610619468E-2</v>
      </c>
      <c r="T598" s="2" t="str">
        <f>TRIM(CLEAN(Table2[[#This Row],[CHANNEL]]))</f>
        <v>Zepto</v>
      </c>
      <c r="U598" s="1">
        <f t="shared" si="9"/>
        <v>45413</v>
      </c>
    </row>
    <row r="599" spans="1:21" x14ac:dyDescent="0.3">
      <c r="A599" s="1">
        <v>45689</v>
      </c>
      <c r="B599" s="2" t="s">
        <v>27</v>
      </c>
      <c r="C599" s="2" t="s">
        <v>28</v>
      </c>
      <c r="D599" s="2" t="s">
        <v>45</v>
      </c>
      <c r="E599" s="2" t="str">
        <f>TRIM(Table2[[#This Row],[SKU_CODE]])</f>
        <v>BEC-TIS-001</v>
      </c>
      <c r="F599" s="2">
        <v>270</v>
      </c>
      <c r="G599" s="2">
        <v>25650</v>
      </c>
      <c r="H599" s="2">
        <v>4173.1499999999996</v>
      </c>
      <c r="I599" s="2">
        <v>1160.47</v>
      </c>
      <c r="J599" s="2">
        <v>6</v>
      </c>
      <c r="K599" s="2" t="str">
        <f>_xlfn.XLOOKUP(E599,[1]SKU_Master!A:A,[1]SKU_Master!C:C,"NOT FOUND")</f>
        <v>Tissues</v>
      </c>
      <c r="L599" s="2">
        <f>_xlfn.XLOOKUP(Table2[[#This Row],[SKU_CODE_CLEAN]],[1]SKU_Master!A:A,[1]SKU_Master!E:E,"Not Found")</f>
        <v>95</v>
      </c>
      <c r="M599" s="2">
        <f>_xlfn.XLOOKUP(E599,[1]SKU_Master!A:A,[1]SKU_Master!F:F,"NOT FOUND")</f>
        <v>42</v>
      </c>
      <c r="N599" s="2" t="str">
        <f>IF(ISNUMBER(_xlfn.XMATCH(E599,[1]SKU_Master!A:A)),"MATCH","NOT FOUND")</f>
        <v>MATCH</v>
      </c>
      <c r="O599" s="2">
        <f>Table2[[#This Row],[GROSS_REVENUE]]-Table2[[#This Row],[DISCOUNT]]</f>
        <v>21476.85</v>
      </c>
      <c r="P599" s="3">
        <f>IFERROR((Table2[[#This Row],[NET_REVENUE]]-(Table2[[#This Row],[UNITS_SOLD]]*Table2[[#This Row],[UNIT_COGS]]))/Table2[[#This Row],[NET_REVENUE]],0)</f>
        <v>0.47198960741449508</v>
      </c>
      <c r="Q599" s="4">
        <f>IFERROR(Table2[[#This Row],[GROSS_REVENUE]]/Table2[[#This Row],[AD_SPEND]],0)</f>
        <v>22.103113393711169</v>
      </c>
      <c r="R599" s="2">
        <f>IFERROR((Table2[[#This Row],[NET_REVENUE]]-(Table2[[#This Row],[UNITS_SOLD]]*Table2[[#This Row],[UNIT_COGS]])-Table2[[#This Row],[AD_SPEND]]),0)</f>
        <v>8976.3799999999992</v>
      </c>
      <c r="S599" s="3">
        <f>IFERROR(Table2[[#This Row],[RETURNS_UNITS]]/Table2[[#This Row],[UNITS_SOLD]],0)</f>
        <v>2.2222222222222223E-2</v>
      </c>
      <c r="T599" s="2" t="str">
        <f>TRIM(CLEAN(Table2[[#This Row],[CHANNEL]]))</f>
        <v>Zepto</v>
      </c>
      <c r="U599" s="1">
        <f t="shared" si="9"/>
        <v>45689</v>
      </c>
    </row>
    <row r="600" spans="1:21" x14ac:dyDescent="0.3">
      <c r="A600" s="1">
        <v>45474</v>
      </c>
      <c r="B600" s="2" t="s">
        <v>37</v>
      </c>
      <c r="C600" s="2" t="s">
        <v>22</v>
      </c>
      <c r="D600" s="2" t="s">
        <v>35</v>
      </c>
      <c r="E600" s="2" t="str">
        <f>TRIM(Table2[[#This Row],[SKU_CODE]])</f>
        <v>BEC-CMB-001</v>
      </c>
      <c r="F600" s="2">
        <v>37</v>
      </c>
      <c r="G600" s="2">
        <v>25863</v>
      </c>
      <c r="H600" s="2">
        <v>3255.83</v>
      </c>
      <c r="I600" s="2">
        <v>1160.77</v>
      </c>
      <c r="J600" s="2">
        <v>0</v>
      </c>
      <c r="K600" s="2" t="str">
        <f>_xlfn.XLOOKUP(E600,[1]SKU_Master!A:A,[1]SKU_Master!C:C,"NOT FOUND")</f>
        <v>Others</v>
      </c>
      <c r="L600" s="2">
        <f>_xlfn.XLOOKUP(Table2[[#This Row],[SKU_CODE_CLEAN]],[1]SKU_Master!A:A,[1]SKU_Master!E:E,"Not Found")</f>
        <v>699</v>
      </c>
      <c r="M600" s="2">
        <f>_xlfn.XLOOKUP(E600,[1]SKU_Master!A:A,[1]SKU_Master!F:F,"NOT FOUND")</f>
        <v>330</v>
      </c>
      <c r="N600" s="2" t="str">
        <f>IF(ISNUMBER(_xlfn.XMATCH(E600,[1]SKU_Master!A:A)),"MATCH","NOT FOUND")</f>
        <v>MATCH</v>
      </c>
      <c r="O600" s="2">
        <f>Table2[[#This Row],[GROSS_REVENUE]]-Table2[[#This Row],[DISCOUNT]]</f>
        <v>22607.17</v>
      </c>
      <c r="P600" s="3">
        <f>IFERROR((Table2[[#This Row],[NET_REVENUE]]-(Table2[[#This Row],[UNITS_SOLD]]*Table2[[#This Row],[UNIT_COGS]]))/Table2[[#This Row],[NET_REVENUE]],0)</f>
        <v>0.45990586172439979</v>
      </c>
      <c r="Q600" s="4">
        <f>IFERROR(Table2[[#This Row],[GROSS_REVENUE]]/Table2[[#This Row],[AD_SPEND]],0)</f>
        <v>22.280899747581348</v>
      </c>
      <c r="R600" s="2">
        <f>IFERROR((Table2[[#This Row],[NET_REVENUE]]-(Table2[[#This Row],[UNITS_SOLD]]*Table2[[#This Row],[UNIT_COGS]])-Table2[[#This Row],[AD_SPEND]]),0)</f>
        <v>9236.3999999999978</v>
      </c>
      <c r="S600" s="3">
        <f>IFERROR(Table2[[#This Row],[RETURNS_UNITS]]/Table2[[#This Row],[UNITS_SOLD]],0)</f>
        <v>0</v>
      </c>
      <c r="T600" s="2" t="str">
        <f>TRIM(CLEAN(Table2[[#This Row],[CHANNEL]]))</f>
        <v>Blinkit</v>
      </c>
      <c r="U600" s="1">
        <f t="shared" si="9"/>
        <v>45474</v>
      </c>
    </row>
    <row r="601" spans="1:21" x14ac:dyDescent="0.3">
      <c r="A601" s="1">
        <v>45566</v>
      </c>
      <c r="B601" s="2" t="s">
        <v>33</v>
      </c>
      <c r="C601" s="2" t="s">
        <v>22</v>
      </c>
      <c r="D601" s="2" t="s">
        <v>45</v>
      </c>
      <c r="E601" s="2" t="str">
        <f>TRIM(Table2[[#This Row],[SKU_CODE]])</f>
        <v>BEC-TIS-001</v>
      </c>
      <c r="F601" s="2">
        <v>106</v>
      </c>
      <c r="G601" s="2">
        <v>10070</v>
      </c>
      <c r="H601" s="2">
        <v>1053.0899999999999</v>
      </c>
      <c r="I601" s="2">
        <v>1161.99</v>
      </c>
      <c r="J601" s="2">
        <v>6</v>
      </c>
      <c r="K601" s="2" t="str">
        <f>_xlfn.XLOOKUP(E601,[1]SKU_Master!A:A,[1]SKU_Master!C:C,"NOT FOUND")</f>
        <v>Tissues</v>
      </c>
      <c r="L601" s="2">
        <f>_xlfn.XLOOKUP(Table2[[#This Row],[SKU_CODE_CLEAN]],[1]SKU_Master!A:A,[1]SKU_Master!E:E,"Not Found")</f>
        <v>95</v>
      </c>
      <c r="M601" s="2">
        <f>_xlfn.XLOOKUP(E601,[1]SKU_Master!A:A,[1]SKU_Master!F:F,"NOT FOUND")</f>
        <v>42</v>
      </c>
      <c r="N601" s="2" t="str">
        <f>IF(ISNUMBER(_xlfn.XMATCH(E601,[1]SKU_Master!A:A)),"MATCH","NOT FOUND")</f>
        <v>MATCH</v>
      </c>
      <c r="O601" s="2">
        <f>Table2[[#This Row],[GROSS_REVENUE]]-Table2[[#This Row],[DISCOUNT]]</f>
        <v>9016.91</v>
      </c>
      <c r="P601" s="3">
        <f>IFERROR((Table2[[#This Row],[NET_REVENUE]]-(Table2[[#This Row],[UNITS_SOLD]]*Table2[[#This Row],[UNIT_COGS]]))/Table2[[#This Row],[NET_REVENUE]],0)</f>
        <v>0.50626101402808721</v>
      </c>
      <c r="Q601" s="4">
        <f>IFERROR(Table2[[#This Row],[GROSS_REVENUE]]/Table2[[#This Row],[AD_SPEND]],0)</f>
        <v>8.6661675229563073</v>
      </c>
      <c r="R601" s="2">
        <f>IFERROR((Table2[[#This Row],[NET_REVENUE]]-(Table2[[#This Row],[UNITS_SOLD]]*Table2[[#This Row],[UNIT_COGS]])-Table2[[#This Row],[AD_SPEND]]),0)</f>
        <v>3402.92</v>
      </c>
      <c r="S601" s="3">
        <f>IFERROR(Table2[[#This Row],[RETURNS_UNITS]]/Table2[[#This Row],[UNITS_SOLD]],0)</f>
        <v>5.6603773584905662E-2</v>
      </c>
      <c r="T601" s="2" t="str">
        <f>TRIM(CLEAN(Table2[[#This Row],[CHANNEL]]))</f>
        <v>Swiggy Instamart</v>
      </c>
      <c r="U601" s="1">
        <f t="shared" si="9"/>
        <v>45566</v>
      </c>
    </row>
    <row r="602" spans="1:21" x14ac:dyDescent="0.3">
      <c r="A602" s="1">
        <v>45292</v>
      </c>
      <c r="B602" s="2" t="s">
        <v>21</v>
      </c>
      <c r="C602" s="2" t="s">
        <v>22</v>
      </c>
      <c r="D602" s="2" t="s">
        <v>23</v>
      </c>
      <c r="E602" s="2" t="str">
        <f>TRIM(Table2[[#This Row],[SKU_CODE]])</f>
        <v>BEC-OTH-001</v>
      </c>
      <c r="F602" s="2">
        <v>92</v>
      </c>
      <c r="G602" s="2">
        <v>13708</v>
      </c>
      <c r="H602" s="2">
        <v>3163.67</v>
      </c>
      <c r="I602" s="2">
        <v>1162.93</v>
      </c>
      <c r="J602" s="2">
        <v>3</v>
      </c>
      <c r="K602" s="2" t="str">
        <f>_xlfn.XLOOKUP(E602,[1]SKU_Master!A:A,[1]SKU_Master!C:C,"NOT FOUND")</f>
        <v>Others</v>
      </c>
      <c r="L602" s="2">
        <f>_xlfn.XLOOKUP(Table2[[#This Row],[SKU_CODE_CLEAN]],[1]SKU_Master!A:A,[1]SKU_Master!E:E,"Not Found")</f>
        <v>149</v>
      </c>
      <c r="M602" s="2">
        <f>_xlfn.XLOOKUP(E602,[1]SKU_Master!A:A,[1]SKU_Master!F:F,"NOT FOUND")</f>
        <v>72</v>
      </c>
      <c r="N602" s="2" t="str">
        <f>IF(ISNUMBER(_xlfn.XMATCH(E602,[1]SKU_Master!A:A)),"MATCH","NOT FOUND")</f>
        <v>MATCH</v>
      </c>
      <c r="O602" s="2">
        <f>Table2[[#This Row],[GROSS_REVENUE]]-Table2[[#This Row],[DISCOUNT]]</f>
        <v>10544.33</v>
      </c>
      <c r="P602" s="3">
        <f>IFERROR((Table2[[#This Row],[NET_REVENUE]]-(Table2[[#This Row],[UNITS_SOLD]]*Table2[[#This Row],[UNIT_COGS]]))/Table2[[#This Row],[NET_REVENUE]],0)</f>
        <v>0.37179507849242199</v>
      </c>
      <c r="Q602" s="4">
        <f>IFERROR(Table2[[#This Row],[GROSS_REVENUE]]/Table2[[#This Row],[AD_SPEND]],0)</f>
        <v>11.78746786135021</v>
      </c>
      <c r="R602" s="2">
        <f>IFERROR((Table2[[#This Row],[NET_REVENUE]]-(Table2[[#This Row],[UNITS_SOLD]]*Table2[[#This Row],[UNIT_COGS]])-Table2[[#This Row],[AD_SPEND]]),0)</f>
        <v>2757.3999999999996</v>
      </c>
      <c r="S602" s="3">
        <f>IFERROR(Table2[[#This Row],[RETURNS_UNITS]]/Table2[[#This Row],[UNITS_SOLD]],0)</f>
        <v>3.2608695652173912E-2</v>
      </c>
      <c r="T602" s="2" t="str">
        <f>TRIM(CLEAN(Table2[[#This Row],[CHANNEL]]))</f>
        <v>Flipkart</v>
      </c>
      <c r="U602" s="1">
        <f t="shared" si="9"/>
        <v>45292</v>
      </c>
    </row>
    <row r="603" spans="1:21" x14ac:dyDescent="0.3">
      <c r="A603" s="1">
        <v>45627</v>
      </c>
      <c r="B603" s="2" t="s">
        <v>24</v>
      </c>
      <c r="C603" s="2" t="s">
        <v>28</v>
      </c>
      <c r="D603" s="2" t="s">
        <v>45</v>
      </c>
      <c r="E603" s="2" t="str">
        <f>TRIM(Table2[[#This Row],[SKU_CODE]])</f>
        <v>BEC-TIS-001</v>
      </c>
      <c r="F603" s="2">
        <v>125</v>
      </c>
      <c r="G603" s="2">
        <v>11875</v>
      </c>
      <c r="H603" s="2">
        <v>883.93</v>
      </c>
      <c r="I603" s="2">
        <v>1163.0999999999999</v>
      </c>
      <c r="J603" s="2">
        <v>16</v>
      </c>
      <c r="K603" s="2" t="str">
        <f>_xlfn.XLOOKUP(E603,[1]SKU_Master!A:A,[1]SKU_Master!C:C,"NOT FOUND")</f>
        <v>Tissues</v>
      </c>
      <c r="L603" s="2">
        <f>_xlfn.XLOOKUP(Table2[[#This Row],[SKU_CODE_CLEAN]],[1]SKU_Master!A:A,[1]SKU_Master!E:E,"Not Found")</f>
        <v>95</v>
      </c>
      <c r="M603" s="2">
        <f>_xlfn.XLOOKUP(E603,[1]SKU_Master!A:A,[1]SKU_Master!F:F,"NOT FOUND")</f>
        <v>42</v>
      </c>
      <c r="N603" s="2" t="str">
        <f>IF(ISNUMBER(_xlfn.XMATCH(E603,[1]SKU_Master!A:A)),"MATCH","NOT FOUND")</f>
        <v>MATCH</v>
      </c>
      <c r="O603" s="2">
        <f>Table2[[#This Row],[GROSS_REVENUE]]-Table2[[#This Row],[DISCOUNT]]</f>
        <v>10991.07</v>
      </c>
      <c r="P603" s="3">
        <f>IFERROR((Table2[[#This Row],[NET_REVENUE]]-(Table2[[#This Row],[UNITS_SOLD]]*Table2[[#This Row],[UNIT_COGS]]))/Table2[[#This Row],[NET_REVENUE]],0)</f>
        <v>0.52233949924802592</v>
      </c>
      <c r="Q603" s="4">
        <f>IFERROR(Table2[[#This Row],[GROSS_REVENUE]]/Table2[[#This Row],[AD_SPEND]],0)</f>
        <v>10.209784197403492</v>
      </c>
      <c r="R603" s="2">
        <f>IFERROR((Table2[[#This Row],[NET_REVENUE]]-(Table2[[#This Row],[UNITS_SOLD]]*Table2[[#This Row],[UNIT_COGS]])-Table2[[#This Row],[AD_SPEND]]),0)</f>
        <v>4577.9699999999993</v>
      </c>
      <c r="S603" s="3">
        <f>IFERROR(Table2[[#This Row],[RETURNS_UNITS]]/Table2[[#This Row],[UNITS_SOLD]],0)</f>
        <v>0.128</v>
      </c>
      <c r="T603" s="2" t="str">
        <f>TRIM(CLEAN(Table2[[#This Row],[CHANNEL]]))</f>
        <v>D2C</v>
      </c>
      <c r="U603" s="1">
        <f t="shared" si="9"/>
        <v>45627</v>
      </c>
    </row>
    <row r="604" spans="1:21" x14ac:dyDescent="0.3">
      <c r="A604" s="1">
        <v>45748</v>
      </c>
      <c r="B604" s="2" t="s">
        <v>21</v>
      </c>
      <c r="C604" s="2" t="s">
        <v>22</v>
      </c>
      <c r="D604" s="2" t="s">
        <v>42</v>
      </c>
      <c r="E604" s="2" t="str">
        <f>TRIM(Table2[[#This Row],[SKU_CODE]])</f>
        <v>BEC-BW-002</v>
      </c>
      <c r="F604" s="2">
        <v>140</v>
      </c>
      <c r="G604" s="2">
        <v>24500</v>
      </c>
      <c r="H604" s="2">
        <v>5655.18</v>
      </c>
      <c r="I604" s="2">
        <v>1163.55</v>
      </c>
      <c r="J604" s="2">
        <v>3</v>
      </c>
      <c r="K604" s="2" t="str">
        <f>_xlfn.XLOOKUP(E604,[1]SKU_Master!A:A,[1]SKU_Master!C:C,"NOT FOUND")</f>
        <v>Bake &amp; Wrap</v>
      </c>
      <c r="L604" s="2">
        <f>_xlfn.XLOOKUP(Table2[[#This Row],[SKU_CODE_CLEAN]],[1]SKU_Master!A:A,[1]SKU_Master!E:E,"Not Found")</f>
        <v>175</v>
      </c>
      <c r="M604" s="2">
        <f>_xlfn.XLOOKUP(E604,[1]SKU_Master!A:A,[1]SKU_Master!F:F,"NOT FOUND")</f>
        <v>92</v>
      </c>
      <c r="N604" s="2" t="str">
        <f>IF(ISNUMBER(_xlfn.XMATCH(E604,[1]SKU_Master!A:A)),"MATCH","NOT FOUND")</f>
        <v>MATCH</v>
      </c>
      <c r="O604" s="2">
        <f>Table2[[#This Row],[GROSS_REVENUE]]-Table2[[#This Row],[DISCOUNT]]</f>
        <v>18844.82</v>
      </c>
      <c r="P604" s="3">
        <f>IFERROR((Table2[[#This Row],[NET_REVENUE]]-(Table2[[#This Row],[UNITS_SOLD]]*Table2[[#This Row],[UNIT_COGS]]))/Table2[[#This Row],[NET_REVENUE]],0)</f>
        <v>0.31652305514194351</v>
      </c>
      <c r="Q604" s="4">
        <f>IFERROR(Table2[[#This Row],[GROSS_REVENUE]]/Table2[[#This Row],[AD_SPEND]],0)</f>
        <v>21.056250268574622</v>
      </c>
      <c r="R604" s="2">
        <f>IFERROR((Table2[[#This Row],[NET_REVENUE]]-(Table2[[#This Row],[UNITS_SOLD]]*Table2[[#This Row],[UNIT_COGS]])-Table2[[#This Row],[AD_SPEND]]),0)</f>
        <v>4801.2699999999995</v>
      </c>
      <c r="S604" s="3">
        <f>IFERROR(Table2[[#This Row],[RETURNS_UNITS]]/Table2[[#This Row],[UNITS_SOLD]],0)</f>
        <v>2.1428571428571429E-2</v>
      </c>
      <c r="T604" s="2" t="str">
        <f>TRIM(CLEAN(Table2[[#This Row],[CHANNEL]]))</f>
        <v>Flipkart</v>
      </c>
      <c r="U604" s="1">
        <f t="shared" si="9"/>
        <v>45748</v>
      </c>
    </row>
    <row r="605" spans="1:21" x14ac:dyDescent="0.3">
      <c r="A605" s="1">
        <v>45295</v>
      </c>
      <c r="B605" s="2" t="s">
        <v>33</v>
      </c>
      <c r="C605" s="2" t="s">
        <v>25</v>
      </c>
      <c r="D605" s="2" t="s">
        <v>23</v>
      </c>
      <c r="E605" s="2" t="str">
        <f>TRIM(Table2[[#This Row],[SKU_CODE]])</f>
        <v>BEC-OTH-001</v>
      </c>
      <c r="F605" s="2">
        <v>73</v>
      </c>
      <c r="G605" s="2">
        <v>10877</v>
      </c>
      <c r="H605" s="2">
        <v>2662.83</v>
      </c>
      <c r="I605" s="2">
        <v>1163.6199999999999</v>
      </c>
      <c r="J605" s="2">
        <v>3</v>
      </c>
      <c r="K605" s="2" t="str">
        <f>_xlfn.XLOOKUP(E605,[1]SKU_Master!A:A,[1]SKU_Master!C:C,"NOT FOUND")</f>
        <v>Others</v>
      </c>
      <c r="L605" s="2">
        <f>_xlfn.XLOOKUP(Table2[[#This Row],[SKU_CODE_CLEAN]],[1]SKU_Master!A:A,[1]SKU_Master!E:E,"Not Found")</f>
        <v>149</v>
      </c>
      <c r="M605" s="2">
        <f>_xlfn.XLOOKUP(E605,[1]SKU_Master!A:A,[1]SKU_Master!F:F,"NOT FOUND")</f>
        <v>72</v>
      </c>
      <c r="N605" s="2" t="str">
        <f>IF(ISNUMBER(_xlfn.XMATCH(E605,[1]SKU_Master!A:A)),"MATCH","NOT FOUND")</f>
        <v>MATCH</v>
      </c>
      <c r="O605" s="2">
        <f>Table2[[#This Row],[GROSS_REVENUE]]-Table2[[#This Row],[DISCOUNT]]</f>
        <v>8214.17</v>
      </c>
      <c r="P605" s="3">
        <f>IFERROR((Table2[[#This Row],[NET_REVENUE]]-(Table2[[#This Row],[UNITS_SOLD]]*Table2[[#This Row],[UNIT_COGS]]))/Table2[[#This Row],[NET_REVENUE]],0)</f>
        <v>0.36013011661555583</v>
      </c>
      <c r="Q605" s="4">
        <f>IFERROR(Table2[[#This Row],[GROSS_REVENUE]]/Table2[[#This Row],[AD_SPEND]],0)</f>
        <v>9.3475533249686329</v>
      </c>
      <c r="R605" s="2">
        <f>IFERROR((Table2[[#This Row],[NET_REVENUE]]-(Table2[[#This Row],[UNITS_SOLD]]*Table2[[#This Row],[UNIT_COGS]])-Table2[[#This Row],[AD_SPEND]]),0)</f>
        <v>1794.5500000000002</v>
      </c>
      <c r="S605" s="3">
        <f>IFERROR(Table2[[#This Row],[RETURNS_UNITS]]/Table2[[#This Row],[UNITS_SOLD]],0)</f>
        <v>4.1095890410958902E-2</v>
      </c>
      <c r="T605" s="2" t="str">
        <f>TRIM(CLEAN(Table2[[#This Row],[CHANNEL]]))</f>
        <v>Swiggy Instamart</v>
      </c>
      <c r="U605" s="1">
        <f t="shared" si="9"/>
        <v>45383</v>
      </c>
    </row>
    <row r="606" spans="1:21" x14ac:dyDescent="0.3">
      <c r="A606" s="1">
        <v>45597</v>
      </c>
      <c r="B606" s="2" t="s">
        <v>24</v>
      </c>
      <c r="C606" s="2" t="s">
        <v>28</v>
      </c>
      <c r="D606" s="2" t="s">
        <v>45</v>
      </c>
      <c r="E606" s="2" t="str">
        <f>TRIM(Table2[[#This Row],[SKU_CODE]])</f>
        <v>BEC-TIS-001</v>
      </c>
      <c r="F606" s="2">
        <v>118</v>
      </c>
      <c r="G606" s="2">
        <v>11210</v>
      </c>
      <c r="H606" s="2">
        <v>855.94</v>
      </c>
      <c r="I606" s="2">
        <v>1164</v>
      </c>
      <c r="J606" s="2">
        <v>15</v>
      </c>
      <c r="K606" s="2" t="str">
        <f>_xlfn.XLOOKUP(E606,[1]SKU_Master!A:A,[1]SKU_Master!C:C,"NOT FOUND")</f>
        <v>Tissues</v>
      </c>
      <c r="L606" s="2">
        <f>_xlfn.XLOOKUP(Table2[[#This Row],[SKU_CODE_CLEAN]],[1]SKU_Master!A:A,[1]SKU_Master!E:E,"Not Found")</f>
        <v>95</v>
      </c>
      <c r="M606" s="2">
        <f>_xlfn.XLOOKUP(E606,[1]SKU_Master!A:A,[1]SKU_Master!F:F,"NOT FOUND")</f>
        <v>42</v>
      </c>
      <c r="N606" s="2" t="str">
        <f>IF(ISNUMBER(_xlfn.XMATCH(E606,[1]SKU_Master!A:A)),"MATCH","NOT FOUND")</f>
        <v>MATCH</v>
      </c>
      <c r="O606" s="2">
        <f>Table2[[#This Row],[GROSS_REVENUE]]-Table2[[#This Row],[DISCOUNT]]</f>
        <v>10354.06</v>
      </c>
      <c r="P606" s="3">
        <f>IFERROR((Table2[[#This Row],[NET_REVENUE]]-(Table2[[#This Row],[UNITS_SOLD]]*Table2[[#This Row],[UNIT_COGS]]))/Table2[[#This Row],[NET_REVENUE]],0)</f>
        <v>0.52134718168525196</v>
      </c>
      <c r="Q606" s="4">
        <f>IFERROR(Table2[[#This Row],[GROSS_REVENUE]]/Table2[[#This Row],[AD_SPEND]],0)</f>
        <v>9.6305841924398621</v>
      </c>
      <c r="R606" s="2">
        <f>IFERROR((Table2[[#This Row],[NET_REVENUE]]-(Table2[[#This Row],[UNITS_SOLD]]*Table2[[#This Row],[UNIT_COGS]])-Table2[[#This Row],[AD_SPEND]]),0)</f>
        <v>4234.0599999999995</v>
      </c>
      <c r="S606" s="3">
        <f>IFERROR(Table2[[#This Row],[RETURNS_UNITS]]/Table2[[#This Row],[UNITS_SOLD]],0)</f>
        <v>0.1271186440677966</v>
      </c>
      <c r="T606" s="2" t="str">
        <f>TRIM(CLEAN(Table2[[#This Row],[CHANNEL]]))</f>
        <v>D2C</v>
      </c>
      <c r="U606" s="1">
        <f t="shared" si="9"/>
        <v>45597</v>
      </c>
    </row>
    <row r="607" spans="1:21" x14ac:dyDescent="0.3">
      <c r="A607" s="1">
        <v>45627</v>
      </c>
      <c r="B607" s="2" t="s">
        <v>21</v>
      </c>
      <c r="C607" s="2" t="s">
        <v>28</v>
      </c>
      <c r="D607" s="2" t="s">
        <v>32</v>
      </c>
      <c r="E607" s="2" t="str">
        <f>TRIM(Table2[[#This Row],[SKU_CODE]])</f>
        <v>BEC-BW-001</v>
      </c>
      <c r="F607" s="2">
        <v>63</v>
      </c>
      <c r="G607" s="2">
        <v>13860</v>
      </c>
      <c r="H607" s="2">
        <v>965.53</v>
      </c>
      <c r="I607" s="2">
        <v>1164.76</v>
      </c>
      <c r="J607" s="2">
        <v>3</v>
      </c>
      <c r="K607" s="2" t="str">
        <f>_xlfn.XLOOKUP(E607,[1]SKU_Master!A:A,[1]SKU_Master!C:C,"NOT FOUND")</f>
        <v>Bake &amp; Wrap</v>
      </c>
      <c r="L607" s="2">
        <f>_xlfn.XLOOKUP(Table2[[#This Row],[SKU_CODE_CLEAN]],[1]SKU_Master!A:A,[1]SKU_Master!E:E,"Not Found")</f>
        <v>220</v>
      </c>
      <c r="M607" s="2">
        <f>_xlfn.XLOOKUP(E607,[1]SKU_Master!A:A,[1]SKU_Master!F:F,"NOT FOUND")</f>
        <v>118</v>
      </c>
      <c r="N607" s="2" t="str">
        <f>IF(ISNUMBER(_xlfn.XMATCH(E607,[1]SKU_Master!A:A)),"MATCH","NOT FOUND")</f>
        <v>MATCH</v>
      </c>
      <c r="O607" s="2">
        <f>Table2[[#This Row],[GROSS_REVENUE]]-Table2[[#This Row],[DISCOUNT]]</f>
        <v>12894.47</v>
      </c>
      <c r="P607" s="3">
        <f>IFERROR((Table2[[#This Row],[NET_REVENUE]]-(Table2[[#This Row],[UNITS_SOLD]]*Table2[[#This Row],[UNIT_COGS]]))/Table2[[#This Row],[NET_REVENUE]],0)</f>
        <v>0.42347378372278965</v>
      </c>
      <c r="Q607" s="4">
        <f>IFERROR(Table2[[#This Row],[GROSS_REVENUE]]/Table2[[#This Row],[AD_SPEND]],0)</f>
        <v>11.899447096397541</v>
      </c>
      <c r="R607" s="2">
        <f>IFERROR((Table2[[#This Row],[NET_REVENUE]]-(Table2[[#This Row],[UNITS_SOLD]]*Table2[[#This Row],[UNIT_COGS]])-Table2[[#This Row],[AD_SPEND]]),0)</f>
        <v>4295.7099999999991</v>
      </c>
      <c r="S607" s="3">
        <f>IFERROR(Table2[[#This Row],[RETURNS_UNITS]]/Table2[[#This Row],[UNITS_SOLD]],0)</f>
        <v>4.7619047619047616E-2</v>
      </c>
      <c r="T607" s="2" t="str">
        <f>TRIM(CLEAN(Table2[[#This Row],[CHANNEL]]))</f>
        <v>Flipkart</v>
      </c>
      <c r="U607" s="1">
        <f t="shared" si="9"/>
        <v>45627</v>
      </c>
    </row>
    <row r="608" spans="1:21" x14ac:dyDescent="0.3">
      <c r="A608" s="1">
        <v>45505</v>
      </c>
      <c r="B608" s="2" t="s">
        <v>33</v>
      </c>
      <c r="C608" s="2" t="s">
        <v>28</v>
      </c>
      <c r="D608" s="2" t="s">
        <v>46</v>
      </c>
      <c r="E608" s="2" t="str">
        <f>TRIM(Table2[[#This Row],[SKU_CODE]])</f>
        <v>BEC-KT-001</v>
      </c>
      <c r="F608" s="2">
        <v>65</v>
      </c>
      <c r="G608" s="2">
        <v>10400</v>
      </c>
      <c r="H608" s="2">
        <v>630.53</v>
      </c>
      <c r="I608" s="2">
        <v>1165.3499999999999</v>
      </c>
      <c r="J608" s="2">
        <v>2</v>
      </c>
      <c r="K608" s="2" t="str">
        <f>_xlfn.XLOOKUP(E608,[1]SKU_Master!A:A,[1]SKU_Master!C:C,"NOT FOUND")</f>
        <v>Kitchen Towel</v>
      </c>
      <c r="L608" s="2">
        <f>_xlfn.XLOOKUP(Table2[[#This Row],[SKU_CODE_CLEAN]],[1]SKU_Master!A:A,[1]SKU_Master!E:E,"Not Found")</f>
        <v>160</v>
      </c>
      <c r="M608" s="2">
        <f>_xlfn.XLOOKUP(E608,[1]SKU_Master!A:A,[1]SKU_Master!F:F,"NOT FOUND")</f>
        <v>78</v>
      </c>
      <c r="N608" s="2" t="str">
        <f>IF(ISNUMBER(_xlfn.XMATCH(E608,[1]SKU_Master!A:A)),"MATCH","NOT FOUND")</f>
        <v>MATCH</v>
      </c>
      <c r="O608" s="2">
        <f>Table2[[#This Row],[GROSS_REVENUE]]-Table2[[#This Row],[DISCOUNT]]</f>
        <v>9769.4699999999993</v>
      </c>
      <c r="P608" s="3">
        <f>IFERROR((Table2[[#This Row],[NET_REVENUE]]-(Table2[[#This Row],[UNITS_SOLD]]*Table2[[#This Row],[UNIT_COGS]]))/Table2[[#This Row],[NET_REVENUE]],0)</f>
        <v>0.48103633052765399</v>
      </c>
      <c r="Q608" s="4">
        <f>IFERROR(Table2[[#This Row],[GROSS_REVENUE]]/Table2[[#This Row],[AD_SPEND]],0)</f>
        <v>8.9243574891663453</v>
      </c>
      <c r="R608" s="2">
        <f>IFERROR((Table2[[#This Row],[NET_REVENUE]]-(Table2[[#This Row],[UNITS_SOLD]]*Table2[[#This Row],[UNIT_COGS]])-Table2[[#This Row],[AD_SPEND]]),0)</f>
        <v>3534.1199999999994</v>
      </c>
      <c r="S608" s="3">
        <f>IFERROR(Table2[[#This Row],[RETURNS_UNITS]]/Table2[[#This Row],[UNITS_SOLD]],0)</f>
        <v>3.0769230769230771E-2</v>
      </c>
      <c r="T608" s="2" t="str">
        <f>TRIM(CLEAN(Table2[[#This Row],[CHANNEL]]))</f>
        <v>Swiggy Instamart</v>
      </c>
      <c r="U608" s="1">
        <f t="shared" si="9"/>
        <v>45505</v>
      </c>
    </row>
    <row r="609" spans="1:21" x14ac:dyDescent="0.3">
      <c r="A609" s="1">
        <v>45627</v>
      </c>
      <c r="B609" s="2" t="s">
        <v>34</v>
      </c>
      <c r="C609" s="2" t="s">
        <v>28</v>
      </c>
      <c r="D609" s="2" t="s">
        <v>23</v>
      </c>
      <c r="E609" s="2" t="str">
        <f>TRIM(Table2[[#This Row],[SKU_CODE]])</f>
        <v>BEC-OTH-001</v>
      </c>
      <c r="F609" s="2">
        <v>85</v>
      </c>
      <c r="G609" s="2">
        <v>12665</v>
      </c>
      <c r="H609" s="2">
        <v>2736.49</v>
      </c>
      <c r="I609" s="2">
        <v>1165.42</v>
      </c>
      <c r="J609" s="2">
        <v>4</v>
      </c>
      <c r="K609" s="2" t="str">
        <f>_xlfn.XLOOKUP(E609,[1]SKU_Master!A:A,[1]SKU_Master!C:C,"NOT FOUND")</f>
        <v>Others</v>
      </c>
      <c r="L609" s="2">
        <f>_xlfn.XLOOKUP(Table2[[#This Row],[SKU_CODE_CLEAN]],[1]SKU_Master!A:A,[1]SKU_Master!E:E,"Not Found")</f>
        <v>149</v>
      </c>
      <c r="M609" s="2">
        <f>_xlfn.XLOOKUP(E609,[1]SKU_Master!A:A,[1]SKU_Master!F:F,"NOT FOUND")</f>
        <v>72</v>
      </c>
      <c r="N609" s="2" t="str">
        <f>IF(ISNUMBER(_xlfn.XMATCH(E609,[1]SKU_Master!A:A)),"MATCH","NOT FOUND")</f>
        <v>MATCH</v>
      </c>
      <c r="O609" s="2">
        <f>Table2[[#This Row],[GROSS_REVENUE]]-Table2[[#This Row],[DISCOUNT]]</f>
        <v>9928.51</v>
      </c>
      <c r="P609" s="3">
        <f>IFERROR((Table2[[#This Row],[NET_REVENUE]]-(Table2[[#This Row],[UNITS_SOLD]]*Table2[[#This Row],[UNIT_COGS]]))/Table2[[#This Row],[NET_REVENUE]],0)</f>
        <v>0.38359330856291629</v>
      </c>
      <c r="Q609" s="4">
        <f>IFERROR(Table2[[#This Row],[GROSS_REVENUE]]/Table2[[#This Row],[AD_SPEND]],0)</f>
        <v>10.867326800638395</v>
      </c>
      <c r="R609" s="2">
        <f>IFERROR((Table2[[#This Row],[NET_REVENUE]]-(Table2[[#This Row],[UNITS_SOLD]]*Table2[[#This Row],[UNIT_COGS]])-Table2[[#This Row],[AD_SPEND]]),0)</f>
        <v>2643.09</v>
      </c>
      <c r="S609" s="3">
        <f>IFERROR(Table2[[#This Row],[RETURNS_UNITS]]/Table2[[#This Row],[UNITS_SOLD]],0)</f>
        <v>4.7058823529411764E-2</v>
      </c>
      <c r="T609" s="2" t="str">
        <f>TRIM(CLEAN(Table2[[#This Row],[CHANNEL]]))</f>
        <v>Zepto</v>
      </c>
      <c r="U609" s="1">
        <f t="shared" si="9"/>
        <v>45627</v>
      </c>
    </row>
    <row r="610" spans="1:21" x14ac:dyDescent="0.3">
      <c r="A610" s="1">
        <v>45778</v>
      </c>
      <c r="B610" s="2" t="s">
        <v>33</v>
      </c>
      <c r="C610" s="2" t="s">
        <v>25</v>
      </c>
      <c r="D610" s="2" t="s">
        <v>30</v>
      </c>
      <c r="E610" s="2" t="str">
        <f>TRIM(Table2[[#This Row],[SKU_CODE]])</f>
        <v>BEC-TIS-002</v>
      </c>
      <c r="F610" s="2">
        <v>168</v>
      </c>
      <c r="G610" s="2">
        <v>30240</v>
      </c>
      <c r="H610" s="2">
        <v>8869.09</v>
      </c>
      <c r="I610" s="2">
        <v>1165.8699999999999</v>
      </c>
      <c r="J610" s="2">
        <v>8</v>
      </c>
      <c r="K610" s="2" t="str">
        <f>_xlfn.XLOOKUP(E610,[1]SKU_Master!A:A,[1]SKU_Master!C:C,"NOT FOUND")</f>
        <v>Tissues</v>
      </c>
      <c r="L610" s="2">
        <f>_xlfn.XLOOKUP(Table2[[#This Row],[SKU_CODE_CLEAN]],[1]SKU_Master!A:A,[1]SKU_Master!E:E,"Not Found")</f>
        <v>180</v>
      </c>
      <c r="M610" s="2">
        <f>_xlfn.XLOOKUP(E610,[1]SKU_Master!A:A,[1]SKU_Master!F:F,"NOT FOUND")</f>
        <v>95</v>
      </c>
      <c r="N610" s="2" t="str">
        <f>IF(ISNUMBER(_xlfn.XMATCH(E610,[1]SKU_Master!A:A)),"MATCH","NOT FOUND")</f>
        <v>MATCH</v>
      </c>
      <c r="O610" s="2">
        <f>Table2[[#This Row],[GROSS_REVENUE]]-Table2[[#This Row],[DISCOUNT]]</f>
        <v>21370.91</v>
      </c>
      <c r="P610" s="3">
        <f>IFERROR((Table2[[#This Row],[NET_REVENUE]]-(Table2[[#This Row],[UNITS_SOLD]]*Table2[[#This Row],[UNIT_COGS]]))/Table2[[#This Row],[NET_REVENUE]],0)</f>
        <v>0.2531904350352886</v>
      </c>
      <c r="Q610" s="4">
        <f>IFERROR(Table2[[#This Row],[GROSS_REVENUE]]/Table2[[#This Row],[AD_SPEND]],0)</f>
        <v>25.937711751739048</v>
      </c>
      <c r="R610" s="2">
        <f>IFERROR((Table2[[#This Row],[NET_REVENUE]]-(Table2[[#This Row],[UNITS_SOLD]]*Table2[[#This Row],[UNIT_COGS]])-Table2[[#This Row],[AD_SPEND]]),0)</f>
        <v>4245.04</v>
      </c>
      <c r="S610" s="3">
        <f>IFERROR(Table2[[#This Row],[RETURNS_UNITS]]/Table2[[#This Row],[UNITS_SOLD]],0)</f>
        <v>4.7619047619047616E-2</v>
      </c>
      <c r="T610" s="2" t="str">
        <f>TRIM(CLEAN(Table2[[#This Row],[CHANNEL]]))</f>
        <v>Swiggy Instamart</v>
      </c>
      <c r="U610" s="1">
        <f t="shared" si="9"/>
        <v>45778</v>
      </c>
    </row>
    <row r="611" spans="1:21" x14ac:dyDescent="0.3">
      <c r="A611" s="1">
        <v>45413</v>
      </c>
      <c r="B611" s="2" t="s">
        <v>27</v>
      </c>
      <c r="C611" s="2" t="s">
        <v>25</v>
      </c>
      <c r="D611" s="2" t="s">
        <v>45</v>
      </c>
      <c r="E611" s="2" t="str">
        <f>TRIM(Table2[[#This Row],[SKU_CODE]])</f>
        <v>BEC-TIS-001</v>
      </c>
      <c r="F611" s="2">
        <v>233</v>
      </c>
      <c r="G611" s="2">
        <v>22135</v>
      </c>
      <c r="H611" s="2">
        <v>3520.43</v>
      </c>
      <c r="I611" s="2">
        <v>1165.8900000000001</v>
      </c>
      <c r="J611" s="2">
        <v>10</v>
      </c>
      <c r="K611" s="2" t="str">
        <f>_xlfn.XLOOKUP(E611,[1]SKU_Master!A:A,[1]SKU_Master!C:C,"NOT FOUND")</f>
        <v>Tissues</v>
      </c>
      <c r="L611" s="2">
        <f>_xlfn.XLOOKUP(Table2[[#This Row],[SKU_CODE_CLEAN]],[1]SKU_Master!A:A,[1]SKU_Master!E:E,"Not Found")</f>
        <v>95</v>
      </c>
      <c r="M611" s="2">
        <f>_xlfn.XLOOKUP(E611,[1]SKU_Master!A:A,[1]SKU_Master!F:F,"NOT FOUND")</f>
        <v>42</v>
      </c>
      <c r="N611" s="2" t="str">
        <f>IF(ISNUMBER(_xlfn.XMATCH(E611,[1]SKU_Master!A:A)),"MATCH","NOT FOUND")</f>
        <v>MATCH</v>
      </c>
      <c r="O611" s="2">
        <f>Table2[[#This Row],[GROSS_REVENUE]]-Table2[[#This Row],[DISCOUNT]]</f>
        <v>18614.57</v>
      </c>
      <c r="P611" s="3">
        <f>IFERROR((Table2[[#This Row],[NET_REVENUE]]-(Table2[[#This Row],[UNITS_SOLD]]*Table2[[#This Row],[UNIT_COGS]]))/Table2[[#This Row],[NET_REVENUE]],0)</f>
        <v>0.47428277956460985</v>
      </c>
      <c r="Q611" s="4">
        <f>IFERROR(Table2[[#This Row],[GROSS_REVENUE]]/Table2[[#This Row],[AD_SPEND]],0)</f>
        <v>18.985496058804859</v>
      </c>
      <c r="R611" s="2">
        <f>IFERROR((Table2[[#This Row],[NET_REVENUE]]-(Table2[[#This Row],[UNITS_SOLD]]*Table2[[#This Row],[UNIT_COGS]])-Table2[[#This Row],[AD_SPEND]]),0)</f>
        <v>7662.6799999999994</v>
      </c>
      <c r="S611" s="3">
        <f>IFERROR(Table2[[#This Row],[RETURNS_UNITS]]/Table2[[#This Row],[UNITS_SOLD]],0)</f>
        <v>4.2918454935622317E-2</v>
      </c>
      <c r="T611" s="2" t="str">
        <f>TRIM(CLEAN(Table2[[#This Row],[CHANNEL]]))</f>
        <v>Zepto</v>
      </c>
      <c r="U611" s="1">
        <f t="shared" si="9"/>
        <v>45413</v>
      </c>
    </row>
    <row r="612" spans="1:21" x14ac:dyDescent="0.3">
      <c r="A612" s="1">
        <v>45627</v>
      </c>
      <c r="B612" s="2" t="s">
        <v>33</v>
      </c>
      <c r="C612" s="2" t="s">
        <v>22</v>
      </c>
      <c r="D612" s="2" t="s">
        <v>46</v>
      </c>
      <c r="E612" s="2" t="str">
        <f>TRIM(Table2[[#This Row],[SKU_CODE]])</f>
        <v>BEC-KT-001</v>
      </c>
      <c r="F612" s="2">
        <v>139</v>
      </c>
      <c r="G612" s="2">
        <v>22240</v>
      </c>
      <c r="H612" s="2">
        <v>4933.16</v>
      </c>
      <c r="I612" s="2">
        <v>1166.07</v>
      </c>
      <c r="J612" s="2">
        <v>5</v>
      </c>
      <c r="K612" s="2" t="str">
        <f>_xlfn.XLOOKUP(E612,[1]SKU_Master!A:A,[1]SKU_Master!C:C,"NOT FOUND")</f>
        <v>Kitchen Towel</v>
      </c>
      <c r="L612" s="2">
        <f>_xlfn.XLOOKUP(Table2[[#This Row],[SKU_CODE_CLEAN]],[1]SKU_Master!A:A,[1]SKU_Master!E:E,"Not Found")</f>
        <v>160</v>
      </c>
      <c r="M612" s="2">
        <f>_xlfn.XLOOKUP(E612,[1]SKU_Master!A:A,[1]SKU_Master!F:F,"NOT FOUND")</f>
        <v>78</v>
      </c>
      <c r="N612" s="2" t="str">
        <f>IF(ISNUMBER(_xlfn.XMATCH(E612,[1]SKU_Master!A:A)),"MATCH","NOT FOUND")</f>
        <v>MATCH</v>
      </c>
      <c r="O612" s="2">
        <f>Table2[[#This Row],[GROSS_REVENUE]]-Table2[[#This Row],[DISCOUNT]]</f>
        <v>17306.84</v>
      </c>
      <c r="P612" s="3">
        <f>IFERROR((Table2[[#This Row],[NET_REVENUE]]-(Table2[[#This Row],[UNITS_SOLD]]*Table2[[#This Row],[UNIT_COGS]]))/Table2[[#This Row],[NET_REVENUE]],0)</f>
        <v>0.3735424837809791</v>
      </c>
      <c r="Q612" s="4">
        <f>IFERROR(Table2[[#This Row],[GROSS_REVENUE]]/Table2[[#This Row],[AD_SPEND]],0)</f>
        <v>19.072611421269738</v>
      </c>
      <c r="R612" s="2">
        <f>IFERROR((Table2[[#This Row],[NET_REVENUE]]-(Table2[[#This Row],[UNITS_SOLD]]*Table2[[#This Row],[UNIT_COGS]])-Table2[[#This Row],[AD_SPEND]]),0)</f>
        <v>5298.77</v>
      </c>
      <c r="S612" s="3">
        <f>IFERROR(Table2[[#This Row],[RETURNS_UNITS]]/Table2[[#This Row],[UNITS_SOLD]],0)</f>
        <v>3.5971223021582732E-2</v>
      </c>
      <c r="T612" s="2" t="str">
        <f>TRIM(CLEAN(Table2[[#This Row],[CHANNEL]]))</f>
        <v>Swiggy Instamart</v>
      </c>
      <c r="U612" s="1">
        <f t="shared" si="9"/>
        <v>45627</v>
      </c>
    </row>
    <row r="613" spans="1:21" x14ac:dyDescent="0.3">
      <c r="A613" s="1">
        <v>45809</v>
      </c>
      <c r="B613" s="2" t="s">
        <v>37</v>
      </c>
      <c r="C613" s="2" t="s">
        <v>25</v>
      </c>
      <c r="D613" s="2" t="s">
        <v>23</v>
      </c>
      <c r="E613" s="2" t="str">
        <f>TRIM(Table2[[#This Row],[SKU_CODE]])</f>
        <v>BEC-OTH-001</v>
      </c>
      <c r="F613" s="2">
        <v>107</v>
      </c>
      <c r="G613" s="2">
        <v>15943</v>
      </c>
      <c r="H613" s="2">
        <v>1879.15</v>
      </c>
      <c r="I613" s="2">
        <v>1167.8900000000001</v>
      </c>
      <c r="J613" s="2">
        <v>5</v>
      </c>
      <c r="K613" s="2" t="str">
        <f>_xlfn.XLOOKUP(E613,[1]SKU_Master!A:A,[1]SKU_Master!C:C,"NOT FOUND")</f>
        <v>Others</v>
      </c>
      <c r="L613" s="2">
        <f>_xlfn.XLOOKUP(Table2[[#This Row],[SKU_CODE_CLEAN]],[1]SKU_Master!A:A,[1]SKU_Master!E:E,"Not Found")</f>
        <v>149</v>
      </c>
      <c r="M613" s="2">
        <f>_xlfn.XLOOKUP(E613,[1]SKU_Master!A:A,[1]SKU_Master!F:F,"NOT FOUND")</f>
        <v>72</v>
      </c>
      <c r="N613" s="2" t="str">
        <f>IF(ISNUMBER(_xlfn.XMATCH(E613,[1]SKU_Master!A:A)),"MATCH","NOT FOUND")</f>
        <v>MATCH</v>
      </c>
      <c r="O613" s="2">
        <f>Table2[[#This Row],[GROSS_REVENUE]]-Table2[[#This Row],[DISCOUNT]]</f>
        <v>14063.85</v>
      </c>
      <c r="P613" s="3">
        <f>IFERROR((Table2[[#This Row],[NET_REVENUE]]-(Table2[[#This Row],[UNITS_SOLD]]*Table2[[#This Row],[UNIT_COGS]]))/Table2[[#This Row],[NET_REVENUE]],0)</f>
        <v>0.45221258759159122</v>
      </c>
      <c r="Q613" s="4">
        <f>IFERROR(Table2[[#This Row],[GROSS_REVENUE]]/Table2[[#This Row],[AD_SPEND]],0)</f>
        <v>13.651114402897532</v>
      </c>
      <c r="R613" s="2">
        <f>IFERROR((Table2[[#This Row],[NET_REVENUE]]-(Table2[[#This Row],[UNITS_SOLD]]*Table2[[#This Row],[UNIT_COGS]])-Table2[[#This Row],[AD_SPEND]]),0)</f>
        <v>5191.96</v>
      </c>
      <c r="S613" s="3">
        <f>IFERROR(Table2[[#This Row],[RETURNS_UNITS]]/Table2[[#This Row],[UNITS_SOLD]],0)</f>
        <v>4.6728971962616821E-2</v>
      </c>
      <c r="T613" s="2" t="str">
        <f>TRIM(CLEAN(Table2[[#This Row],[CHANNEL]]))</f>
        <v>Blinkit</v>
      </c>
      <c r="U613" s="1">
        <f t="shared" si="9"/>
        <v>45809</v>
      </c>
    </row>
    <row r="614" spans="1:21" x14ac:dyDescent="0.3">
      <c r="A614" s="1">
        <v>45413</v>
      </c>
      <c r="B614" s="2" t="s">
        <v>27</v>
      </c>
      <c r="C614" s="2" t="s">
        <v>28</v>
      </c>
      <c r="D614" s="2" t="s">
        <v>42</v>
      </c>
      <c r="E614" s="2" t="str">
        <f>TRIM(Table2[[#This Row],[SKU_CODE]])</f>
        <v>BEC-BW-002</v>
      </c>
      <c r="F614" s="2">
        <v>106</v>
      </c>
      <c r="G614" s="2">
        <v>18550</v>
      </c>
      <c r="H614" s="2">
        <v>5232.7299999999996</v>
      </c>
      <c r="I614" s="2">
        <v>1168.48</v>
      </c>
      <c r="J614" s="2">
        <v>5</v>
      </c>
      <c r="K614" s="2" t="str">
        <f>_xlfn.XLOOKUP(E614,[1]SKU_Master!A:A,[1]SKU_Master!C:C,"NOT FOUND")</f>
        <v>Bake &amp; Wrap</v>
      </c>
      <c r="L614" s="2">
        <f>_xlfn.XLOOKUP(Table2[[#This Row],[SKU_CODE_CLEAN]],[1]SKU_Master!A:A,[1]SKU_Master!E:E,"Not Found")</f>
        <v>175</v>
      </c>
      <c r="M614" s="2">
        <f>_xlfn.XLOOKUP(E614,[1]SKU_Master!A:A,[1]SKU_Master!F:F,"NOT FOUND")</f>
        <v>92</v>
      </c>
      <c r="N614" s="2" t="str">
        <f>IF(ISNUMBER(_xlfn.XMATCH(E614,[1]SKU_Master!A:A)),"MATCH","NOT FOUND")</f>
        <v>MATCH</v>
      </c>
      <c r="O614" s="2">
        <f>Table2[[#This Row],[GROSS_REVENUE]]-Table2[[#This Row],[DISCOUNT]]</f>
        <v>13317.27</v>
      </c>
      <c r="P614" s="3">
        <f>IFERROR((Table2[[#This Row],[NET_REVENUE]]-(Table2[[#This Row],[UNITS_SOLD]]*Table2[[#This Row],[UNIT_COGS]]))/Table2[[#This Row],[NET_REVENUE]],0)</f>
        <v>0.26771778299906818</v>
      </c>
      <c r="Q614" s="4">
        <f>IFERROR(Table2[[#This Row],[GROSS_REVENUE]]/Table2[[#This Row],[AD_SPEND]],0)</f>
        <v>15.875325208818294</v>
      </c>
      <c r="R614" s="2">
        <f>IFERROR((Table2[[#This Row],[NET_REVENUE]]-(Table2[[#This Row],[UNITS_SOLD]]*Table2[[#This Row],[UNIT_COGS]])-Table2[[#This Row],[AD_SPEND]]),0)</f>
        <v>2396.7900000000004</v>
      </c>
      <c r="S614" s="3">
        <f>IFERROR(Table2[[#This Row],[RETURNS_UNITS]]/Table2[[#This Row],[UNITS_SOLD]],0)</f>
        <v>4.716981132075472E-2</v>
      </c>
      <c r="T614" s="2" t="str">
        <f>TRIM(CLEAN(Table2[[#This Row],[CHANNEL]]))</f>
        <v>Zepto</v>
      </c>
      <c r="U614" s="1">
        <f t="shared" si="9"/>
        <v>45413</v>
      </c>
    </row>
    <row r="615" spans="1:21" x14ac:dyDescent="0.3">
      <c r="A615" s="1">
        <v>45352</v>
      </c>
      <c r="B615" s="2" t="s">
        <v>24</v>
      </c>
      <c r="C615" s="2" t="s">
        <v>25</v>
      </c>
      <c r="D615" s="2" t="s">
        <v>42</v>
      </c>
      <c r="E615" s="2" t="str">
        <f>TRIM(Table2[[#This Row],[SKU_CODE]])</f>
        <v>BEC-BW-002</v>
      </c>
      <c r="F615" s="2">
        <v>143</v>
      </c>
      <c r="G615" s="2">
        <v>25025</v>
      </c>
      <c r="H615" s="2">
        <v>3179.18</v>
      </c>
      <c r="I615" s="2">
        <v>1169.44</v>
      </c>
      <c r="J615" s="2">
        <v>15</v>
      </c>
      <c r="K615" s="2" t="str">
        <f>_xlfn.XLOOKUP(E615,[1]SKU_Master!A:A,[1]SKU_Master!C:C,"NOT FOUND")</f>
        <v>Bake &amp; Wrap</v>
      </c>
      <c r="L615" s="2">
        <f>_xlfn.XLOOKUP(Table2[[#This Row],[SKU_CODE_CLEAN]],[1]SKU_Master!A:A,[1]SKU_Master!E:E,"Not Found")</f>
        <v>175</v>
      </c>
      <c r="M615" s="2">
        <f>_xlfn.XLOOKUP(E615,[1]SKU_Master!A:A,[1]SKU_Master!F:F,"NOT FOUND")</f>
        <v>92</v>
      </c>
      <c r="N615" s="2" t="str">
        <f>IF(ISNUMBER(_xlfn.XMATCH(E615,[1]SKU_Master!A:A)),"MATCH","NOT FOUND")</f>
        <v>MATCH</v>
      </c>
      <c r="O615" s="2">
        <f>Table2[[#This Row],[GROSS_REVENUE]]-Table2[[#This Row],[DISCOUNT]]</f>
        <v>21845.82</v>
      </c>
      <c r="P615" s="3">
        <f>IFERROR((Table2[[#This Row],[NET_REVENUE]]-(Table2[[#This Row],[UNITS_SOLD]]*Table2[[#This Row],[UNIT_COGS]]))/Table2[[#This Row],[NET_REVENUE]],0)</f>
        <v>0.39777952944773876</v>
      </c>
      <c r="Q615" s="4">
        <f>IFERROR(Table2[[#This Row],[GROSS_REVENUE]]/Table2[[#This Row],[AD_SPEND]],0)</f>
        <v>21.399131208099604</v>
      </c>
      <c r="R615" s="2">
        <f>IFERROR((Table2[[#This Row],[NET_REVENUE]]-(Table2[[#This Row],[UNITS_SOLD]]*Table2[[#This Row],[UNIT_COGS]])-Table2[[#This Row],[AD_SPEND]]),0)</f>
        <v>7520.3799999999992</v>
      </c>
      <c r="S615" s="3">
        <f>IFERROR(Table2[[#This Row],[RETURNS_UNITS]]/Table2[[#This Row],[UNITS_SOLD]],0)</f>
        <v>0.1048951048951049</v>
      </c>
      <c r="T615" s="2" t="str">
        <f>TRIM(CLEAN(Table2[[#This Row],[CHANNEL]]))</f>
        <v>D2C</v>
      </c>
      <c r="U615" s="1">
        <f t="shared" si="9"/>
        <v>45352</v>
      </c>
    </row>
    <row r="616" spans="1:21" x14ac:dyDescent="0.3">
      <c r="A616" s="1">
        <v>45717</v>
      </c>
      <c r="B616" s="2" t="s">
        <v>33</v>
      </c>
      <c r="C616" s="2" t="s">
        <v>22</v>
      </c>
      <c r="D616" s="2" t="s">
        <v>23</v>
      </c>
      <c r="E616" s="2" t="str">
        <f>TRIM(Table2[[#This Row],[SKU_CODE]])</f>
        <v>BEC-OTH-001</v>
      </c>
      <c r="F616" s="2">
        <v>60</v>
      </c>
      <c r="G616" s="2">
        <v>8940</v>
      </c>
      <c r="H616" s="2">
        <v>652.1</v>
      </c>
      <c r="I616" s="2">
        <v>1170.21</v>
      </c>
      <c r="J616" s="2">
        <v>2</v>
      </c>
      <c r="K616" s="2" t="str">
        <f>_xlfn.XLOOKUP(E616,[1]SKU_Master!A:A,[1]SKU_Master!C:C,"NOT FOUND")</f>
        <v>Others</v>
      </c>
      <c r="L616" s="2">
        <f>_xlfn.XLOOKUP(Table2[[#This Row],[SKU_CODE_CLEAN]],[1]SKU_Master!A:A,[1]SKU_Master!E:E,"Not Found")</f>
        <v>149</v>
      </c>
      <c r="M616" s="2">
        <f>_xlfn.XLOOKUP(E616,[1]SKU_Master!A:A,[1]SKU_Master!F:F,"NOT FOUND")</f>
        <v>72</v>
      </c>
      <c r="N616" s="2" t="str">
        <f>IF(ISNUMBER(_xlfn.XMATCH(E616,[1]SKU_Master!A:A)),"MATCH","NOT FOUND")</f>
        <v>MATCH</v>
      </c>
      <c r="O616" s="2">
        <f>Table2[[#This Row],[GROSS_REVENUE]]-Table2[[#This Row],[DISCOUNT]]</f>
        <v>8287.9</v>
      </c>
      <c r="P616" s="3">
        <f>IFERROR((Table2[[#This Row],[NET_REVENUE]]-(Table2[[#This Row],[UNITS_SOLD]]*Table2[[#This Row],[UNIT_COGS]]))/Table2[[#This Row],[NET_REVENUE]],0)</f>
        <v>0.47875818964997163</v>
      </c>
      <c r="Q616" s="4">
        <f>IFERROR(Table2[[#This Row],[GROSS_REVENUE]]/Table2[[#This Row],[AD_SPEND]],0)</f>
        <v>7.6396544210013584</v>
      </c>
      <c r="R616" s="2">
        <f>IFERROR((Table2[[#This Row],[NET_REVENUE]]-(Table2[[#This Row],[UNITS_SOLD]]*Table2[[#This Row],[UNIT_COGS]])-Table2[[#This Row],[AD_SPEND]]),0)</f>
        <v>2797.6899999999996</v>
      </c>
      <c r="S616" s="3">
        <f>IFERROR(Table2[[#This Row],[RETURNS_UNITS]]/Table2[[#This Row],[UNITS_SOLD]],0)</f>
        <v>3.3333333333333333E-2</v>
      </c>
      <c r="T616" s="2" t="str">
        <f>TRIM(CLEAN(Table2[[#This Row],[CHANNEL]]))</f>
        <v>Swiggy Instamart</v>
      </c>
      <c r="U616" s="1">
        <f t="shared" si="9"/>
        <v>45717</v>
      </c>
    </row>
    <row r="617" spans="1:21" x14ac:dyDescent="0.3">
      <c r="A617" s="1">
        <v>45292</v>
      </c>
      <c r="B617" s="2" t="s">
        <v>27</v>
      </c>
      <c r="C617" s="2" t="s">
        <v>25</v>
      </c>
      <c r="D617" s="2" t="s">
        <v>23</v>
      </c>
      <c r="E617" s="2" t="str">
        <f>TRIM(Table2[[#This Row],[SKU_CODE]])</f>
        <v>BEC-OTH-001</v>
      </c>
      <c r="F617" s="2">
        <v>152</v>
      </c>
      <c r="G617" s="2">
        <v>22648</v>
      </c>
      <c r="H617" s="2">
        <v>5750.61</v>
      </c>
      <c r="I617" s="2">
        <v>1170.31</v>
      </c>
      <c r="J617" s="2">
        <v>8</v>
      </c>
      <c r="K617" s="2" t="str">
        <f>_xlfn.XLOOKUP(E617,[1]SKU_Master!A:A,[1]SKU_Master!C:C,"NOT FOUND")</f>
        <v>Others</v>
      </c>
      <c r="L617" s="2">
        <f>_xlfn.XLOOKUP(Table2[[#This Row],[SKU_CODE_CLEAN]],[1]SKU_Master!A:A,[1]SKU_Master!E:E,"Not Found")</f>
        <v>149</v>
      </c>
      <c r="M617" s="2">
        <f>_xlfn.XLOOKUP(E617,[1]SKU_Master!A:A,[1]SKU_Master!F:F,"NOT FOUND")</f>
        <v>72</v>
      </c>
      <c r="N617" s="2" t="str">
        <f>IF(ISNUMBER(_xlfn.XMATCH(E617,[1]SKU_Master!A:A)),"MATCH","NOT FOUND")</f>
        <v>MATCH</v>
      </c>
      <c r="O617" s="2">
        <f>Table2[[#This Row],[GROSS_REVENUE]]-Table2[[#This Row],[DISCOUNT]]</f>
        <v>16897.39</v>
      </c>
      <c r="P617" s="3">
        <f>IFERROR((Table2[[#This Row],[NET_REVENUE]]-(Table2[[#This Row],[UNITS_SOLD]]*Table2[[#This Row],[UNIT_COGS]]))/Table2[[#This Row],[NET_REVENUE]],0)</f>
        <v>0.35232601011162079</v>
      </c>
      <c r="Q617" s="4">
        <f>IFERROR(Table2[[#This Row],[GROSS_REVENUE]]/Table2[[#This Row],[AD_SPEND]],0)</f>
        <v>19.352137467850401</v>
      </c>
      <c r="R617" s="2">
        <f>IFERROR((Table2[[#This Row],[NET_REVENUE]]-(Table2[[#This Row],[UNITS_SOLD]]*Table2[[#This Row],[UNIT_COGS]])-Table2[[#This Row],[AD_SPEND]]),0)</f>
        <v>4783.08</v>
      </c>
      <c r="S617" s="3">
        <f>IFERROR(Table2[[#This Row],[RETURNS_UNITS]]/Table2[[#This Row],[UNITS_SOLD]],0)</f>
        <v>5.2631578947368418E-2</v>
      </c>
      <c r="T617" s="2" t="str">
        <f>TRIM(CLEAN(Table2[[#This Row],[CHANNEL]]))</f>
        <v>Zepto</v>
      </c>
      <c r="U617" s="1">
        <f t="shared" si="9"/>
        <v>45292</v>
      </c>
    </row>
    <row r="618" spans="1:21" x14ac:dyDescent="0.3">
      <c r="A618" s="1">
        <v>45474</v>
      </c>
      <c r="B618" s="2" t="s">
        <v>37</v>
      </c>
      <c r="C618" s="2" t="s">
        <v>28</v>
      </c>
      <c r="D618" s="2" t="s">
        <v>23</v>
      </c>
      <c r="E618" s="2" t="str">
        <f>TRIM(Table2[[#This Row],[SKU_CODE]])</f>
        <v>BEC-OTH-001</v>
      </c>
      <c r="F618" s="2">
        <v>92</v>
      </c>
      <c r="G618" s="2">
        <v>13708</v>
      </c>
      <c r="H618" s="2">
        <v>2982.9</v>
      </c>
      <c r="I618" s="2">
        <v>1172.27</v>
      </c>
      <c r="J618" s="2">
        <v>3</v>
      </c>
      <c r="K618" s="2" t="str">
        <f>_xlfn.XLOOKUP(E618,[1]SKU_Master!A:A,[1]SKU_Master!C:C,"NOT FOUND")</f>
        <v>Others</v>
      </c>
      <c r="L618" s="2">
        <f>_xlfn.XLOOKUP(Table2[[#This Row],[SKU_CODE_CLEAN]],[1]SKU_Master!A:A,[1]SKU_Master!E:E,"Not Found")</f>
        <v>149</v>
      </c>
      <c r="M618" s="2">
        <f>_xlfn.XLOOKUP(E618,[1]SKU_Master!A:A,[1]SKU_Master!F:F,"NOT FOUND")</f>
        <v>72</v>
      </c>
      <c r="N618" s="2" t="str">
        <f>IF(ISNUMBER(_xlfn.XMATCH(E618,[1]SKU_Master!A:A)),"MATCH","NOT FOUND")</f>
        <v>MATCH</v>
      </c>
      <c r="O618" s="2">
        <f>Table2[[#This Row],[GROSS_REVENUE]]-Table2[[#This Row],[DISCOUNT]]</f>
        <v>10725.1</v>
      </c>
      <c r="P618" s="3">
        <f>IFERROR((Table2[[#This Row],[NET_REVENUE]]-(Table2[[#This Row],[UNITS_SOLD]]*Table2[[#This Row],[UNIT_COGS]]))/Table2[[#This Row],[NET_REVENUE]],0)</f>
        <v>0.38238338104073621</v>
      </c>
      <c r="Q618" s="4">
        <f>IFERROR(Table2[[#This Row],[GROSS_REVENUE]]/Table2[[#This Row],[AD_SPEND]],0)</f>
        <v>11.693551826797581</v>
      </c>
      <c r="R618" s="2">
        <f>IFERROR((Table2[[#This Row],[NET_REVENUE]]-(Table2[[#This Row],[UNITS_SOLD]]*Table2[[#This Row],[UNIT_COGS]])-Table2[[#This Row],[AD_SPEND]]),0)</f>
        <v>2928.8300000000004</v>
      </c>
      <c r="S618" s="3">
        <f>IFERROR(Table2[[#This Row],[RETURNS_UNITS]]/Table2[[#This Row],[UNITS_SOLD]],0)</f>
        <v>3.2608695652173912E-2</v>
      </c>
      <c r="T618" s="2" t="str">
        <f>TRIM(CLEAN(Table2[[#This Row],[CHANNEL]]))</f>
        <v>Blinkit</v>
      </c>
      <c r="U618" s="1">
        <f t="shared" si="9"/>
        <v>45474</v>
      </c>
    </row>
    <row r="619" spans="1:21" x14ac:dyDescent="0.3">
      <c r="A619" s="1">
        <v>45689</v>
      </c>
      <c r="B619" s="2" t="s">
        <v>24</v>
      </c>
      <c r="C619" s="2" t="s">
        <v>22</v>
      </c>
      <c r="D619" s="2" t="s">
        <v>23</v>
      </c>
      <c r="E619" s="2" t="str">
        <f>TRIM(Table2[[#This Row],[SKU_CODE]])</f>
        <v>BEC-OTH-001</v>
      </c>
      <c r="F619" s="2">
        <v>70</v>
      </c>
      <c r="G619" s="2">
        <v>10430</v>
      </c>
      <c r="H619" s="2">
        <v>983.85</v>
      </c>
      <c r="I619" s="2">
        <v>1174.07</v>
      </c>
      <c r="J619" s="2">
        <v>9</v>
      </c>
      <c r="K619" s="2" t="str">
        <f>_xlfn.XLOOKUP(E619,[1]SKU_Master!A:A,[1]SKU_Master!C:C,"NOT FOUND")</f>
        <v>Others</v>
      </c>
      <c r="L619" s="2">
        <f>_xlfn.XLOOKUP(Table2[[#This Row],[SKU_CODE_CLEAN]],[1]SKU_Master!A:A,[1]SKU_Master!E:E,"Not Found")</f>
        <v>149</v>
      </c>
      <c r="M619" s="2">
        <f>_xlfn.XLOOKUP(E619,[1]SKU_Master!A:A,[1]SKU_Master!F:F,"NOT FOUND")</f>
        <v>72</v>
      </c>
      <c r="N619" s="2" t="str">
        <f>IF(ISNUMBER(_xlfn.XMATCH(E619,[1]SKU_Master!A:A)),"MATCH","NOT FOUND")</f>
        <v>MATCH</v>
      </c>
      <c r="O619" s="2">
        <f>Table2[[#This Row],[GROSS_REVENUE]]-Table2[[#This Row],[DISCOUNT]]</f>
        <v>9446.15</v>
      </c>
      <c r="P619" s="3">
        <f>IFERROR((Table2[[#This Row],[NET_REVENUE]]-(Table2[[#This Row],[UNITS_SOLD]]*Table2[[#This Row],[UNIT_COGS]]))/Table2[[#This Row],[NET_REVENUE]],0)</f>
        <v>0.46644929415687869</v>
      </c>
      <c r="Q619" s="4">
        <f>IFERROR(Table2[[#This Row],[GROSS_REVENUE]]/Table2[[#This Row],[AD_SPEND]],0)</f>
        <v>8.8836270409771139</v>
      </c>
      <c r="R619" s="2">
        <f>IFERROR((Table2[[#This Row],[NET_REVENUE]]-(Table2[[#This Row],[UNITS_SOLD]]*Table2[[#This Row],[UNIT_COGS]])-Table2[[#This Row],[AD_SPEND]]),0)</f>
        <v>3232.08</v>
      </c>
      <c r="S619" s="3">
        <f>IFERROR(Table2[[#This Row],[RETURNS_UNITS]]/Table2[[#This Row],[UNITS_SOLD]],0)</f>
        <v>0.12857142857142856</v>
      </c>
      <c r="T619" s="2" t="str">
        <f>TRIM(CLEAN(Table2[[#This Row],[CHANNEL]]))</f>
        <v>D2C</v>
      </c>
      <c r="U619" s="1">
        <f t="shared" si="9"/>
        <v>45689</v>
      </c>
    </row>
    <row r="620" spans="1:21" x14ac:dyDescent="0.3">
      <c r="A620" s="1">
        <v>45474</v>
      </c>
      <c r="B620" s="2" t="s">
        <v>33</v>
      </c>
      <c r="C620" s="2" t="s">
        <v>28</v>
      </c>
      <c r="D620" s="2" t="s">
        <v>45</v>
      </c>
      <c r="E620" s="2" t="str">
        <f>TRIM(Table2[[#This Row],[SKU_CODE]])</f>
        <v>BEC-TIS-001</v>
      </c>
      <c r="F620" s="2">
        <v>119</v>
      </c>
      <c r="G620" s="2">
        <v>11305</v>
      </c>
      <c r="H620" s="2">
        <v>1233.54</v>
      </c>
      <c r="I620" s="2">
        <v>1174.78</v>
      </c>
      <c r="J620" s="2">
        <v>3</v>
      </c>
      <c r="K620" s="2" t="str">
        <f>_xlfn.XLOOKUP(E620,[1]SKU_Master!A:A,[1]SKU_Master!C:C,"NOT FOUND")</f>
        <v>Tissues</v>
      </c>
      <c r="L620" s="2">
        <f>_xlfn.XLOOKUP(Table2[[#This Row],[SKU_CODE_CLEAN]],[1]SKU_Master!A:A,[1]SKU_Master!E:E,"Not Found")</f>
        <v>95</v>
      </c>
      <c r="M620" s="2">
        <f>_xlfn.XLOOKUP(E620,[1]SKU_Master!A:A,[1]SKU_Master!F:F,"NOT FOUND")</f>
        <v>42</v>
      </c>
      <c r="N620" s="2" t="str">
        <f>IF(ISNUMBER(_xlfn.XMATCH(E620,[1]SKU_Master!A:A)),"MATCH","NOT FOUND")</f>
        <v>MATCH</v>
      </c>
      <c r="O620" s="2">
        <f>Table2[[#This Row],[GROSS_REVENUE]]-Table2[[#This Row],[DISCOUNT]]</f>
        <v>10071.459999999999</v>
      </c>
      <c r="P620" s="3">
        <f>IFERROR((Table2[[#This Row],[NET_REVENUE]]-(Table2[[#This Row],[UNITS_SOLD]]*Table2[[#This Row],[UNIT_COGS]]))/Table2[[#This Row],[NET_REVENUE]],0)</f>
        <v>0.50374622944439029</v>
      </c>
      <c r="Q620" s="4">
        <f>IFERROR(Table2[[#This Row],[GROSS_REVENUE]]/Table2[[#This Row],[AD_SPEND]],0)</f>
        <v>9.6230783636085064</v>
      </c>
      <c r="R620" s="2">
        <f>IFERROR((Table2[[#This Row],[NET_REVENUE]]-(Table2[[#This Row],[UNITS_SOLD]]*Table2[[#This Row],[UNIT_COGS]])-Table2[[#This Row],[AD_SPEND]]),0)</f>
        <v>3898.6799999999994</v>
      </c>
      <c r="S620" s="3">
        <f>IFERROR(Table2[[#This Row],[RETURNS_UNITS]]/Table2[[#This Row],[UNITS_SOLD]],0)</f>
        <v>2.5210084033613446E-2</v>
      </c>
      <c r="T620" s="2" t="str">
        <f>TRIM(CLEAN(Table2[[#This Row],[CHANNEL]]))</f>
        <v>Swiggy Instamart</v>
      </c>
      <c r="U620" s="1">
        <f t="shared" si="9"/>
        <v>45474</v>
      </c>
    </row>
    <row r="621" spans="1:21" x14ac:dyDescent="0.3">
      <c r="A621" s="1">
        <v>45778</v>
      </c>
      <c r="B621" s="2" t="s">
        <v>33</v>
      </c>
      <c r="C621" s="2" t="s">
        <v>28</v>
      </c>
      <c r="D621" s="2" t="s">
        <v>46</v>
      </c>
      <c r="E621" s="2" t="str">
        <f>TRIM(Table2[[#This Row],[SKU_CODE]])</f>
        <v>BEC-KT-001</v>
      </c>
      <c r="F621" s="2">
        <v>83</v>
      </c>
      <c r="G621" s="2">
        <v>13280</v>
      </c>
      <c r="H621" s="2">
        <v>1265.23</v>
      </c>
      <c r="I621" s="2">
        <v>1175.43</v>
      </c>
      <c r="J621" s="2">
        <v>4</v>
      </c>
      <c r="K621" s="2" t="str">
        <f>_xlfn.XLOOKUP(E621,[1]SKU_Master!A:A,[1]SKU_Master!C:C,"NOT FOUND")</f>
        <v>Kitchen Towel</v>
      </c>
      <c r="L621" s="2">
        <f>_xlfn.XLOOKUP(Table2[[#This Row],[SKU_CODE_CLEAN]],[1]SKU_Master!A:A,[1]SKU_Master!E:E,"Not Found")</f>
        <v>160</v>
      </c>
      <c r="M621" s="2">
        <f>_xlfn.XLOOKUP(E621,[1]SKU_Master!A:A,[1]SKU_Master!F:F,"NOT FOUND")</f>
        <v>78</v>
      </c>
      <c r="N621" s="2" t="str">
        <f>IF(ISNUMBER(_xlfn.XMATCH(E621,[1]SKU_Master!A:A)),"MATCH","NOT FOUND")</f>
        <v>MATCH</v>
      </c>
      <c r="O621" s="2">
        <f>Table2[[#This Row],[GROSS_REVENUE]]-Table2[[#This Row],[DISCOUNT]]</f>
        <v>12014.77</v>
      </c>
      <c r="P621" s="3">
        <f>IFERROR((Table2[[#This Row],[NET_REVENUE]]-(Table2[[#This Row],[UNITS_SOLD]]*Table2[[#This Row],[UNIT_COGS]]))/Table2[[#This Row],[NET_REVENUE]],0)</f>
        <v>0.46116321827217666</v>
      </c>
      <c r="Q621" s="4">
        <f>IFERROR(Table2[[#This Row],[GROSS_REVENUE]]/Table2[[#This Row],[AD_SPEND]],0)</f>
        <v>11.297993074874727</v>
      </c>
      <c r="R621" s="2">
        <f>IFERROR((Table2[[#This Row],[NET_REVENUE]]-(Table2[[#This Row],[UNITS_SOLD]]*Table2[[#This Row],[UNIT_COGS]])-Table2[[#This Row],[AD_SPEND]]),0)</f>
        <v>4365.34</v>
      </c>
      <c r="S621" s="3">
        <f>IFERROR(Table2[[#This Row],[RETURNS_UNITS]]/Table2[[#This Row],[UNITS_SOLD]],0)</f>
        <v>4.8192771084337352E-2</v>
      </c>
      <c r="T621" s="2" t="str">
        <f>TRIM(CLEAN(Table2[[#This Row],[CHANNEL]]))</f>
        <v>Swiggy Instamart</v>
      </c>
      <c r="U621" s="1">
        <f t="shared" si="9"/>
        <v>45778</v>
      </c>
    </row>
    <row r="622" spans="1:21" x14ac:dyDescent="0.3">
      <c r="A622" s="1">
        <v>45413</v>
      </c>
      <c r="B622" s="2" t="s">
        <v>33</v>
      </c>
      <c r="C622" s="2" t="s">
        <v>25</v>
      </c>
      <c r="D622" s="2" t="s">
        <v>23</v>
      </c>
      <c r="E622" s="2" t="str">
        <f>TRIM(Table2[[#This Row],[SKU_CODE]])</f>
        <v>BEC-OTH-001</v>
      </c>
      <c r="F622" s="2">
        <v>96</v>
      </c>
      <c r="G622" s="2">
        <v>14304</v>
      </c>
      <c r="H622" s="2">
        <v>3351.42</v>
      </c>
      <c r="I622" s="2">
        <v>1175.48</v>
      </c>
      <c r="J622" s="2">
        <v>3</v>
      </c>
      <c r="K622" s="2" t="str">
        <f>_xlfn.XLOOKUP(E622,[1]SKU_Master!A:A,[1]SKU_Master!C:C,"NOT FOUND")</f>
        <v>Others</v>
      </c>
      <c r="L622" s="2">
        <f>_xlfn.XLOOKUP(Table2[[#This Row],[SKU_CODE_CLEAN]],[1]SKU_Master!A:A,[1]SKU_Master!E:E,"Not Found")</f>
        <v>149</v>
      </c>
      <c r="M622" s="2">
        <f>_xlfn.XLOOKUP(E622,[1]SKU_Master!A:A,[1]SKU_Master!F:F,"NOT FOUND")</f>
        <v>72</v>
      </c>
      <c r="N622" s="2" t="str">
        <f>IF(ISNUMBER(_xlfn.XMATCH(E622,[1]SKU_Master!A:A)),"MATCH","NOT FOUND")</f>
        <v>MATCH</v>
      </c>
      <c r="O622" s="2">
        <f>Table2[[#This Row],[GROSS_REVENUE]]-Table2[[#This Row],[DISCOUNT]]</f>
        <v>10952.58</v>
      </c>
      <c r="P622" s="3">
        <f>IFERROR((Table2[[#This Row],[NET_REVENUE]]-(Table2[[#This Row],[UNITS_SOLD]]*Table2[[#This Row],[UNIT_COGS]]))/Table2[[#This Row],[NET_REVENUE]],0)</f>
        <v>0.3689158170951502</v>
      </c>
      <c r="Q622" s="4">
        <f>IFERROR(Table2[[#This Row],[GROSS_REVENUE]]/Table2[[#This Row],[AD_SPEND]],0)</f>
        <v>12.168645999931943</v>
      </c>
      <c r="R622" s="2">
        <f>IFERROR((Table2[[#This Row],[NET_REVENUE]]-(Table2[[#This Row],[UNITS_SOLD]]*Table2[[#This Row],[UNIT_COGS]])-Table2[[#This Row],[AD_SPEND]]),0)</f>
        <v>2865.1</v>
      </c>
      <c r="S622" s="3">
        <f>IFERROR(Table2[[#This Row],[RETURNS_UNITS]]/Table2[[#This Row],[UNITS_SOLD]],0)</f>
        <v>3.125E-2</v>
      </c>
      <c r="T622" s="2" t="str">
        <f>TRIM(CLEAN(Table2[[#This Row],[CHANNEL]]))</f>
        <v>Swiggy Instamart</v>
      </c>
      <c r="U622" s="1">
        <f t="shared" si="9"/>
        <v>45413</v>
      </c>
    </row>
    <row r="623" spans="1:21" x14ac:dyDescent="0.3">
      <c r="A623" s="1">
        <v>45352</v>
      </c>
      <c r="B623" s="2" t="s">
        <v>33</v>
      </c>
      <c r="C623" s="2" t="s">
        <v>25</v>
      </c>
      <c r="D623" s="2" t="s">
        <v>46</v>
      </c>
      <c r="E623" s="2" t="str">
        <f>TRIM(Table2[[#This Row],[SKU_CODE]])</f>
        <v>BEC-KT-001</v>
      </c>
      <c r="F623" s="2">
        <v>184</v>
      </c>
      <c r="G623" s="2">
        <v>29440</v>
      </c>
      <c r="H623" s="2">
        <v>6622.28</v>
      </c>
      <c r="I623" s="2">
        <v>1176.5999999999999</v>
      </c>
      <c r="J623" s="2">
        <v>7</v>
      </c>
      <c r="K623" s="2" t="str">
        <f>_xlfn.XLOOKUP(E623,[1]SKU_Master!A:A,[1]SKU_Master!C:C,"NOT FOUND")</f>
        <v>Kitchen Towel</v>
      </c>
      <c r="L623" s="2">
        <f>_xlfn.XLOOKUP(Table2[[#This Row],[SKU_CODE_CLEAN]],[1]SKU_Master!A:A,[1]SKU_Master!E:E,"Not Found")</f>
        <v>160</v>
      </c>
      <c r="M623" s="2">
        <f>_xlfn.XLOOKUP(E623,[1]SKU_Master!A:A,[1]SKU_Master!F:F,"NOT FOUND")</f>
        <v>78</v>
      </c>
      <c r="N623" s="2" t="str">
        <f>IF(ISNUMBER(_xlfn.XMATCH(E623,[1]SKU_Master!A:A)),"MATCH","NOT FOUND")</f>
        <v>MATCH</v>
      </c>
      <c r="O623" s="2">
        <f>Table2[[#This Row],[GROSS_REVENUE]]-Table2[[#This Row],[DISCOUNT]]</f>
        <v>22817.72</v>
      </c>
      <c r="P623" s="3">
        <f>IFERROR((Table2[[#This Row],[NET_REVENUE]]-(Table2[[#This Row],[UNITS_SOLD]]*Table2[[#This Row],[UNIT_COGS]]))/Table2[[#This Row],[NET_REVENUE]],0)</f>
        <v>0.37101515839444082</v>
      </c>
      <c r="Q623" s="4">
        <f>IFERROR(Table2[[#This Row],[GROSS_REVENUE]]/Table2[[#This Row],[AD_SPEND]],0)</f>
        <v>25.021247662757098</v>
      </c>
      <c r="R623" s="2">
        <f>IFERROR((Table2[[#This Row],[NET_REVENUE]]-(Table2[[#This Row],[UNITS_SOLD]]*Table2[[#This Row],[UNIT_COGS]])-Table2[[#This Row],[AD_SPEND]]),0)</f>
        <v>7289.1200000000008</v>
      </c>
      <c r="S623" s="3">
        <f>IFERROR(Table2[[#This Row],[RETURNS_UNITS]]/Table2[[#This Row],[UNITS_SOLD]],0)</f>
        <v>3.8043478260869568E-2</v>
      </c>
      <c r="T623" s="2" t="str">
        <f>TRIM(CLEAN(Table2[[#This Row],[CHANNEL]]))</f>
        <v>Swiggy Instamart</v>
      </c>
      <c r="U623" s="1">
        <f t="shared" si="9"/>
        <v>45352</v>
      </c>
    </row>
    <row r="624" spans="1:21" x14ac:dyDescent="0.3">
      <c r="A624" s="1">
        <v>45809</v>
      </c>
      <c r="B624" s="2" t="s">
        <v>21</v>
      </c>
      <c r="C624" s="2" t="s">
        <v>22</v>
      </c>
      <c r="D624" s="2" t="s">
        <v>35</v>
      </c>
      <c r="E624" s="2" t="str">
        <f>TRIM(Table2[[#This Row],[SKU_CODE]])</f>
        <v>BEC-CMB-001</v>
      </c>
      <c r="F624" s="2">
        <v>23</v>
      </c>
      <c r="G624" s="2">
        <v>16077</v>
      </c>
      <c r="H624" s="2">
        <v>4374.7700000000004</v>
      </c>
      <c r="I624" s="2">
        <v>1178.52</v>
      </c>
      <c r="J624" s="2">
        <v>0</v>
      </c>
      <c r="K624" s="2" t="str">
        <f>_xlfn.XLOOKUP(E624,[1]SKU_Master!A:A,[1]SKU_Master!C:C,"NOT FOUND")</f>
        <v>Others</v>
      </c>
      <c r="L624" s="2">
        <f>_xlfn.XLOOKUP(Table2[[#This Row],[SKU_CODE_CLEAN]],[1]SKU_Master!A:A,[1]SKU_Master!E:E,"Not Found")</f>
        <v>699</v>
      </c>
      <c r="M624" s="2">
        <f>_xlfn.XLOOKUP(E624,[1]SKU_Master!A:A,[1]SKU_Master!F:F,"NOT FOUND")</f>
        <v>330</v>
      </c>
      <c r="N624" s="2" t="str">
        <f>IF(ISNUMBER(_xlfn.XMATCH(E624,[1]SKU_Master!A:A)),"MATCH","NOT FOUND")</f>
        <v>MATCH</v>
      </c>
      <c r="O624" s="2">
        <f>Table2[[#This Row],[GROSS_REVENUE]]-Table2[[#This Row],[DISCOUNT]]</f>
        <v>11702.23</v>
      </c>
      <c r="P624" s="3">
        <f>IFERROR((Table2[[#This Row],[NET_REVENUE]]-(Table2[[#This Row],[UNITS_SOLD]]*Table2[[#This Row],[UNIT_COGS]]))/Table2[[#This Row],[NET_REVENUE]],0)</f>
        <v>0.35140567225221175</v>
      </c>
      <c r="Q624" s="4">
        <f>IFERROR(Table2[[#This Row],[GROSS_REVENUE]]/Table2[[#This Row],[AD_SPEND]],0)</f>
        <v>13.641686182669789</v>
      </c>
      <c r="R624" s="2">
        <f>IFERROR((Table2[[#This Row],[NET_REVENUE]]-(Table2[[#This Row],[UNITS_SOLD]]*Table2[[#This Row],[UNIT_COGS]])-Table2[[#This Row],[AD_SPEND]]),0)</f>
        <v>2933.7099999999996</v>
      </c>
      <c r="S624" s="3">
        <f>IFERROR(Table2[[#This Row],[RETURNS_UNITS]]/Table2[[#This Row],[UNITS_SOLD]],0)</f>
        <v>0</v>
      </c>
      <c r="T624" s="2" t="str">
        <f>TRIM(CLEAN(Table2[[#This Row],[CHANNEL]]))</f>
        <v>Flipkart</v>
      </c>
      <c r="U624" s="1">
        <f t="shared" si="9"/>
        <v>45809</v>
      </c>
    </row>
    <row r="625" spans="1:21" x14ac:dyDescent="0.3">
      <c r="A625" s="1">
        <v>45778</v>
      </c>
      <c r="B625" s="2" t="s">
        <v>39</v>
      </c>
      <c r="C625" s="2" t="s">
        <v>28</v>
      </c>
      <c r="D625" s="2" t="s">
        <v>23</v>
      </c>
      <c r="E625" s="2" t="str">
        <f>TRIM(Table2[[#This Row],[SKU_CODE]])</f>
        <v>BEC-OTH-001</v>
      </c>
      <c r="F625" s="2">
        <v>129</v>
      </c>
      <c r="G625" s="2">
        <v>19221</v>
      </c>
      <c r="H625" s="2">
        <v>3784.67</v>
      </c>
      <c r="I625" s="2">
        <v>1179.2</v>
      </c>
      <c r="J625" s="2">
        <v>6</v>
      </c>
      <c r="K625" s="2" t="str">
        <f>_xlfn.XLOOKUP(E625,[1]SKU_Master!A:A,[1]SKU_Master!C:C,"NOT FOUND")</f>
        <v>Others</v>
      </c>
      <c r="L625" s="2">
        <f>_xlfn.XLOOKUP(Table2[[#This Row],[SKU_CODE_CLEAN]],[1]SKU_Master!A:A,[1]SKU_Master!E:E,"Not Found")</f>
        <v>149</v>
      </c>
      <c r="M625" s="2">
        <f>_xlfn.XLOOKUP(E625,[1]SKU_Master!A:A,[1]SKU_Master!F:F,"NOT FOUND")</f>
        <v>72</v>
      </c>
      <c r="N625" s="2" t="str">
        <f>IF(ISNUMBER(_xlfn.XMATCH(E625,[1]SKU_Master!A:A)),"MATCH","NOT FOUND")</f>
        <v>MATCH</v>
      </c>
      <c r="O625" s="2">
        <f>Table2[[#This Row],[GROSS_REVENUE]]-Table2[[#This Row],[DISCOUNT]]</f>
        <v>15436.33</v>
      </c>
      <c r="P625" s="3">
        <f>IFERROR((Table2[[#This Row],[NET_REVENUE]]-(Table2[[#This Row],[UNITS_SOLD]]*Table2[[#This Row],[UNIT_COGS]]))/Table2[[#This Row],[NET_REVENUE]],0)</f>
        <v>0.39830257580655504</v>
      </c>
      <c r="Q625" s="4">
        <f>IFERROR(Table2[[#This Row],[GROSS_REVENUE]]/Table2[[#This Row],[AD_SPEND]],0)</f>
        <v>16.300033921302578</v>
      </c>
      <c r="R625" s="2">
        <f>IFERROR((Table2[[#This Row],[NET_REVENUE]]-(Table2[[#This Row],[UNITS_SOLD]]*Table2[[#This Row],[UNIT_COGS]])-Table2[[#This Row],[AD_SPEND]]),0)</f>
        <v>4969.13</v>
      </c>
      <c r="S625" s="3">
        <f>IFERROR(Table2[[#This Row],[RETURNS_UNITS]]/Table2[[#This Row],[UNITS_SOLD]],0)</f>
        <v>4.6511627906976744E-2</v>
      </c>
      <c r="T625" s="2" t="str">
        <f>TRIM(CLEAN(Table2[[#This Row],[CHANNEL]]))</f>
        <v>Amazon</v>
      </c>
      <c r="U625" s="1">
        <f t="shared" si="9"/>
        <v>45778</v>
      </c>
    </row>
    <row r="626" spans="1:21" x14ac:dyDescent="0.3">
      <c r="A626" s="1">
        <v>45505</v>
      </c>
      <c r="B626" s="2" t="s">
        <v>21</v>
      </c>
      <c r="C626" s="2" t="s">
        <v>22</v>
      </c>
      <c r="D626" s="2" t="s">
        <v>35</v>
      </c>
      <c r="E626" s="2" t="str">
        <f>TRIM(Table2[[#This Row],[SKU_CODE]])</f>
        <v>BEC-CMB-001</v>
      </c>
      <c r="F626" s="2">
        <v>23</v>
      </c>
      <c r="G626" s="2">
        <v>16077</v>
      </c>
      <c r="H626" s="2">
        <v>3129.06</v>
      </c>
      <c r="I626" s="2">
        <v>1179.3399999999999</v>
      </c>
      <c r="J626" s="2">
        <v>0</v>
      </c>
      <c r="K626" s="2" t="str">
        <f>_xlfn.XLOOKUP(E626,[1]SKU_Master!A:A,[1]SKU_Master!C:C,"NOT FOUND")</f>
        <v>Others</v>
      </c>
      <c r="L626" s="2">
        <f>_xlfn.XLOOKUP(Table2[[#This Row],[SKU_CODE_CLEAN]],[1]SKU_Master!A:A,[1]SKU_Master!E:E,"Not Found")</f>
        <v>699</v>
      </c>
      <c r="M626" s="2">
        <f>_xlfn.XLOOKUP(E626,[1]SKU_Master!A:A,[1]SKU_Master!F:F,"NOT FOUND")</f>
        <v>330</v>
      </c>
      <c r="N626" s="2" t="str">
        <f>IF(ISNUMBER(_xlfn.XMATCH(E626,[1]SKU_Master!A:A)),"MATCH","NOT FOUND")</f>
        <v>MATCH</v>
      </c>
      <c r="O626" s="2">
        <f>Table2[[#This Row],[GROSS_REVENUE]]-Table2[[#This Row],[DISCOUNT]]</f>
        <v>12947.94</v>
      </c>
      <c r="P626" s="3">
        <f>IFERROR((Table2[[#This Row],[NET_REVENUE]]-(Table2[[#This Row],[UNITS_SOLD]]*Table2[[#This Row],[UNIT_COGS]]))/Table2[[#This Row],[NET_REVENUE]],0)</f>
        <v>0.41380636610920352</v>
      </c>
      <c r="Q626" s="4">
        <f>IFERROR(Table2[[#This Row],[GROSS_REVENUE]]/Table2[[#This Row],[AD_SPEND]],0)</f>
        <v>13.632201061610733</v>
      </c>
      <c r="R626" s="2">
        <f>IFERROR((Table2[[#This Row],[NET_REVENUE]]-(Table2[[#This Row],[UNITS_SOLD]]*Table2[[#This Row],[UNIT_COGS]])-Table2[[#This Row],[AD_SPEND]]),0)</f>
        <v>4178.6000000000004</v>
      </c>
      <c r="S626" s="3">
        <f>IFERROR(Table2[[#This Row],[RETURNS_UNITS]]/Table2[[#This Row],[UNITS_SOLD]],0)</f>
        <v>0</v>
      </c>
      <c r="T626" s="2" t="str">
        <f>TRIM(CLEAN(Table2[[#This Row],[CHANNEL]]))</f>
        <v>Flipkart</v>
      </c>
      <c r="U626" s="1">
        <f t="shared" si="9"/>
        <v>45505</v>
      </c>
    </row>
    <row r="627" spans="1:21" x14ac:dyDescent="0.3">
      <c r="A627" s="1">
        <v>45748</v>
      </c>
      <c r="B627" s="2" t="s">
        <v>33</v>
      </c>
      <c r="C627" s="2" t="s">
        <v>22</v>
      </c>
      <c r="D627" s="2" t="s">
        <v>23</v>
      </c>
      <c r="E627" s="2" t="str">
        <f>TRIM(Table2[[#This Row],[SKU_CODE]])</f>
        <v>BEC-OTH-001</v>
      </c>
      <c r="F627" s="2">
        <v>79</v>
      </c>
      <c r="G627" s="2">
        <v>11771</v>
      </c>
      <c r="H627" s="2">
        <v>2950.76</v>
      </c>
      <c r="I627" s="2">
        <v>1179.96</v>
      </c>
      <c r="J627" s="2">
        <v>3</v>
      </c>
      <c r="K627" s="2" t="str">
        <f>_xlfn.XLOOKUP(E627,[1]SKU_Master!A:A,[1]SKU_Master!C:C,"NOT FOUND")</f>
        <v>Others</v>
      </c>
      <c r="L627" s="2">
        <f>_xlfn.XLOOKUP(Table2[[#This Row],[SKU_CODE_CLEAN]],[1]SKU_Master!A:A,[1]SKU_Master!E:E,"Not Found")</f>
        <v>149</v>
      </c>
      <c r="M627" s="2">
        <f>_xlfn.XLOOKUP(E627,[1]SKU_Master!A:A,[1]SKU_Master!F:F,"NOT FOUND")</f>
        <v>72</v>
      </c>
      <c r="N627" s="2" t="str">
        <f>IF(ISNUMBER(_xlfn.XMATCH(E627,[1]SKU_Master!A:A)),"MATCH","NOT FOUND")</f>
        <v>MATCH</v>
      </c>
      <c r="O627" s="2">
        <f>Table2[[#This Row],[GROSS_REVENUE]]-Table2[[#This Row],[DISCOUNT]]</f>
        <v>8820.24</v>
      </c>
      <c r="P627" s="3">
        <f>IFERROR((Table2[[#This Row],[NET_REVENUE]]-(Table2[[#This Row],[UNITS_SOLD]]*Table2[[#This Row],[UNIT_COGS]]))/Table2[[#This Row],[NET_REVENUE]],0)</f>
        <v>0.3551195885826236</v>
      </c>
      <c r="Q627" s="4">
        <f>IFERROR(Table2[[#This Row],[GROSS_REVENUE]]/Table2[[#This Row],[AD_SPEND]],0)</f>
        <v>9.9757618902335672</v>
      </c>
      <c r="R627" s="2">
        <f>IFERROR((Table2[[#This Row],[NET_REVENUE]]-(Table2[[#This Row],[UNITS_SOLD]]*Table2[[#This Row],[UNIT_COGS]])-Table2[[#This Row],[AD_SPEND]]),0)</f>
        <v>1952.2799999999997</v>
      </c>
      <c r="S627" s="3">
        <f>IFERROR(Table2[[#This Row],[RETURNS_UNITS]]/Table2[[#This Row],[UNITS_SOLD]],0)</f>
        <v>3.7974683544303799E-2</v>
      </c>
      <c r="T627" s="2" t="str">
        <f>TRIM(CLEAN(Table2[[#This Row],[CHANNEL]]))</f>
        <v>Swiggy Instamart</v>
      </c>
      <c r="U627" s="1">
        <f t="shared" si="9"/>
        <v>45748</v>
      </c>
    </row>
    <row r="628" spans="1:21" x14ac:dyDescent="0.3">
      <c r="A628" s="1">
        <v>45689</v>
      </c>
      <c r="B628" s="2" t="s">
        <v>24</v>
      </c>
      <c r="C628" s="2" t="s">
        <v>22</v>
      </c>
      <c r="D628" s="2" t="s">
        <v>45</v>
      </c>
      <c r="E628" s="2" t="str">
        <f>TRIM(Table2[[#This Row],[SKU_CODE]])</f>
        <v>BEC-TIS-001</v>
      </c>
      <c r="F628" s="2">
        <v>261</v>
      </c>
      <c r="G628" s="2">
        <v>24795</v>
      </c>
      <c r="H628" s="2">
        <v>2982.76</v>
      </c>
      <c r="I628" s="2">
        <v>1181.6199999999999</v>
      </c>
      <c r="J628" s="2">
        <v>33</v>
      </c>
      <c r="K628" s="2" t="str">
        <f>_xlfn.XLOOKUP(E628,[1]SKU_Master!A:A,[1]SKU_Master!C:C,"NOT FOUND")</f>
        <v>Tissues</v>
      </c>
      <c r="L628" s="2">
        <f>_xlfn.XLOOKUP(Table2[[#This Row],[SKU_CODE_CLEAN]],[1]SKU_Master!A:A,[1]SKU_Master!E:E,"Not Found")</f>
        <v>95</v>
      </c>
      <c r="M628" s="2">
        <f>_xlfn.XLOOKUP(E628,[1]SKU_Master!A:A,[1]SKU_Master!F:F,"NOT FOUND")</f>
        <v>42</v>
      </c>
      <c r="N628" s="2" t="str">
        <f>IF(ISNUMBER(_xlfn.XMATCH(E628,[1]SKU_Master!A:A)),"MATCH","NOT FOUND")</f>
        <v>MATCH</v>
      </c>
      <c r="O628" s="2">
        <f>Table2[[#This Row],[GROSS_REVENUE]]-Table2[[#This Row],[DISCOUNT]]</f>
        <v>21812.239999999998</v>
      </c>
      <c r="P628" s="3">
        <f>IFERROR((Table2[[#This Row],[NET_REVENUE]]-(Table2[[#This Row],[UNITS_SOLD]]*Table2[[#This Row],[UNIT_COGS]]))/Table2[[#This Row],[NET_REVENUE]],0)</f>
        <v>0.4974381356522759</v>
      </c>
      <c r="Q628" s="4">
        <f>IFERROR(Table2[[#This Row],[GROSS_REVENUE]]/Table2[[#This Row],[AD_SPEND]],0)</f>
        <v>20.983903454579309</v>
      </c>
      <c r="R628" s="2">
        <f>IFERROR((Table2[[#This Row],[NET_REVENUE]]-(Table2[[#This Row],[UNITS_SOLD]]*Table2[[#This Row],[UNIT_COGS]])-Table2[[#This Row],[AD_SPEND]]),0)</f>
        <v>9668.619999999999</v>
      </c>
      <c r="S628" s="3">
        <f>IFERROR(Table2[[#This Row],[RETURNS_UNITS]]/Table2[[#This Row],[UNITS_SOLD]],0)</f>
        <v>0.12643678160919541</v>
      </c>
      <c r="T628" s="2" t="str">
        <f>TRIM(CLEAN(Table2[[#This Row],[CHANNEL]]))</f>
        <v>D2C</v>
      </c>
      <c r="U628" s="1">
        <f t="shared" si="9"/>
        <v>45689</v>
      </c>
    </row>
    <row r="629" spans="1:21" x14ac:dyDescent="0.3">
      <c r="A629" s="1">
        <v>45778</v>
      </c>
      <c r="B629" s="2" t="s">
        <v>24</v>
      </c>
      <c r="C629" s="2" t="s">
        <v>25</v>
      </c>
      <c r="D629" s="2" t="s">
        <v>23</v>
      </c>
      <c r="E629" s="2" t="str">
        <f>TRIM(Table2[[#This Row],[SKU_CODE]])</f>
        <v>BEC-OTH-001</v>
      </c>
      <c r="F629" s="2">
        <v>120</v>
      </c>
      <c r="G629" s="2">
        <v>17880</v>
      </c>
      <c r="H629" s="2">
        <v>1082.17</v>
      </c>
      <c r="I629" s="2">
        <v>1182.1099999999999</v>
      </c>
      <c r="J629" s="2">
        <v>18</v>
      </c>
      <c r="K629" s="2" t="str">
        <f>_xlfn.XLOOKUP(E629,[1]SKU_Master!A:A,[1]SKU_Master!C:C,"NOT FOUND")</f>
        <v>Others</v>
      </c>
      <c r="L629" s="2">
        <f>_xlfn.XLOOKUP(Table2[[#This Row],[SKU_CODE_CLEAN]],[1]SKU_Master!A:A,[1]SKU_Master!E:E,"Not Found")</f>
        <v>149</v>
      </c>
      <c r="M629" s="2">
        <f>_xlfn.XLOOKUP(E629,[1]SKU_Master!A:A,[1]SKU_Master!F:F,"NOT FOUND")</f>
        <v>72</v>
      </c>
      <c r="N629" s="2" t="str">
        <f>IF(ISNUMBER(_xlfn.XMATCH(E629,[1]SKU_Master!A:A)),"MATCH","NOT FOUND")</f>
        <v>MATCH</v>
      </c>
      <c r="O629" s="2">
        <f>Table2[[#This Row],[GROSS_REVENUE]]-Table2[[#This Row],[DISCOUNT]]</f>
        <v>16797.830000000002</v>
      </c>
      <c r="P629" s="3">
        <f>IFERROR((Table2[[#This Row],[NET_REVENUE]]-(Table2[[#This Row],[UNITS_SOLD]]*Table2[[#This Row],[UNIT_COGS]]))/Table2[[#This Row],[NET_REVENUE]],0)</f>
        <v>0.48564784856139159</v>
      </c>
      <c r="Q629" s="4">
        <f>IFERROR(Table2[[#This Row],[GROSS_REVENUE]]/Table2[[#This Row],[AD_SPEND]],0)</f>
        <v>15.125495935234454</v>
      </c>
      <c r="R629" s="2">
        <f>IFERROR((Table2[[#This Row],[NET_REVENUE]]-(Table2[[#This Row],[UNITS_SOLD]]*Table2[[#This Row],[UNIT_COGS]])-Table2[[#This Row],[AD_SPEND]]),0)</f>
        <v>6975.7200000000021</v>
      </c>
      <c r="S629" s="3">
        <f>IFERROR(Table2[[#This Row],[RETURNS_UNITS]]/Table2[[#This Row],[UNITS_SOLD]],0)</f>
        <v>0.15</v>
      </c>
      <c r="T629" s="2" t="str">
        <f>TRIM(CLEAN(Table2[[#This Row],[CHANNEL]]))</f>
        <v>D2C</v>
      </c>
      <c r="U629" s="1">
        <f t="shared" si="9"/>
        <v>45778</v>
      </c>
    </row>
    <row r="630" spans="1:21" x14ac:dyDescent="0.3">
      <c r="A630" s="1">
        <v>45292</v>
      </c>
      <c r="B630" s="2" t="s">
        <v>27</v>
      </c>
      <c r="C630" s="2" t="s">
        <v>28</v>
      </c>
      <c r="D630" s="2" t="s">
        <v>46</v>
      </c>
      <c r="E630" s="2" t="str">
        <f>TRIM(Table2[[#This Row],[SKU_CODE]])</f>
        <v>BEC-KT-001</v>
      </c>
      <c r="F630" s="2">
        <v>140</v>
      </c>
      <c r="G630" s="2">
        <v>22400</v>
      </c>
      <c r="H630" s="2">
        <v>1709.24</v>
      </c>
      <c r="I630" s="2">
        <v>1183.8499999999999</v>
      </c>
      <c r="J630" s="2">
        <v>6</v>
      </c>
      <c r="K630" s="2" t="str">
        <f>_xlfn.XLOOKUP(E630,[1]SKU_Master!A:A,[1]SKU_Master!C:C,"NOT FOUND")</f>
        <v>Kitchen Towel</v>
      </c>
      <c r="L630" s="2">
        <f>_xlfn.XLOOKUP(Table2[[#This Row],[SKU_CODE_CLEAN]],[1]SKU_Master!A:A,[1]SKU_Master!E:E,"Not Found")</f>
        <v>160</v>
      </c>
      <c r="M630" s="2">
        <f>_xlfn.XLOOKUP(E630,[1]SKU_Master!A:A,[1]SKU_Master!F:F,"NOT FOUND")</f>
        <v>78</v>
      </c>
      <c r="N630" s="2" t="str">
        <f>IF(ISNUMBER(_xlfn.XMATCH(E630,[1]SKU_Master!A:A)),"MATCH","NOT FOUND")</f>
        <v>MATCH</v>
      </c>
      <c r="O630" s="2">
        <f>Table2[[#This Row],[GROSS_REVENUE]]-Table2[[#This Row],[DISCOUNT]]</f>
        <v>20690.759999999998</v>
      </c>
      <c r="P630" s="3">
        <f>IFERROR((Table2[[#This Row],[NET_REVENUE]]-(Table2[[#This Row],[UNITS_SOLD]]*Table2[[#This Row],[UNIT_COGS]]))/Table2[[#This Row],[NET_REVENUE]],0)</f>
        <v>0.47222818301502695</v>
      </c>
      <c r="Q630" s="4">
        <f>IFERROR(Table2[[#This Row],[GROSS_REVENUE]]/Table2[[#This Row],[AD_SPEND]],0)</f>
        <v>18.921316045107066</v>
      </c>
      <c r="R630" s="2">
        <f>IFERROR((Table2[[#This Row],[NET_REVENUE]]-(Table2[[#This Row],[UNITS_SOLD]]*Table2[[#This Row],[UNIT_COGS]])-Table2[[#This Row],[AD_SPEND]]),0)</f>
        <v>8586.909999999998</v>
      </c>
      <c r="S630" s="3">
        <f>IFERROR(Table2[[#This Row],[RETURNS_UNITS]]/Table2[[#This Row],[UNITS_SOLD]],0)</f>
        <v>4.2857142857142858E-2</v>
      </c>
      <c r="T630" s="2" t="str">
        <f>TRIM(CLEAN(Table2[[#This Row],[CHANNEL]]))</f>
        <v>Zepto</v>
      </c>
      <c r="U630" s="1">
        <f t="shared" si="9"/>
        <v>45292</v>
      </c>
    </row>
    <row r="631" spans="1:21" x14ac:dyDescent="0.3">
      <c r="A631" s="1">
        <v>45505</v>
      </c>
      <c r="B631" s="2" t="s">
        <v>50</v>
      </c>
      <c r="C631" s="2" t="s">
        <v>28</v>
      </c>
      <c r="D631" s="2" t="s">
        <v>46</v>
      </c>
      <c r="E631" s="2" t="str">
        <f>TRIM(Table2[[#This Row],[SKU_CODE]])</f>
        <v>BEC-KT-001</v>
      </c>
      <c r="F631" s="2">
        <v>179</v>
      </c>
      <c r="G631" s="2">
        <v>28640</v>
      </c>
      <c r="H631" s="2">
        <v>6201.17</v>
      </c>
      <c r="I631" s="2">
        <v>1183.99</v>
      </c>
      <c r="J631" s="2">
        <v>4</v>
      </c>
      <c r="K631" s="2" t="str">
        <f>_xlfn.XLOOKUP(E631,[1]SKU_Master!A:A,[1]SKU_Master!C:C,"NOT FOUND")</f>
        <v>Kitchen Towel</v>
      </c>
      <c r="L631" s="2">
        <f>_xlfn.XLOOKUP(Table2[[#This Row],[SKU_CODE_CLEAN]],[1]SKU_Master!A:A,[1]SKU_Master!E:E,"Not Found")</f>
        <v>160</v>
      </c>
      <c r="M631" s="2">
        <f>_xlfn.XLOOKUP(E631,[1]SKU_Master!A:A,[1]SKU_Master!F:F,"NOT FOUND")</f>
        <v>78</v>
      </c>
      <c r="N631" s="2" t="str">
        <f>IF(ISNUMBER(_xlfn.XMATCH(E631,[1]SKU_Master!A:A)),"MATCH","NOT FOUND")</f>
        <v>MATCH</v>
      </c>
      <c r="O631" s="2">
        <f>Table2[[#This Row],[GROSS_REVENUE]]-Table2[[#This Row],[DISCOUNT]]</f>
        <v>22438.83</v>
      </c>
      <c r="P631" s="3">
        <f>IFERROR((Table2[[#This Row],[NET_REVENUE]]-(Table2[[#This Row],[UNITS_SOLD]]*Table2[[#This Row],[UNIT_COGS]]))/Table2[[#This Row],[NET_REVENUE]],0)</f>
        <v>0.37777504442076532</v>
      </c>
      <c r="Q631" s="4">
        <f>IFERROR(Table2[[#This Row],[GROSS_REVENUE]]/Table2[[#This Row],[AD_SPEND]],0)</f>
        <v>24.189393491499082</v>
      </c>
      <c r="R631" s="2">
        <f>IFERROR((Table2[[#This Row],[NET_REVENUE]]-(Table2[[#This Row],[UNITS_SOLD]]*Table2[[#This Row],[UNIT_COGS]])-Table2[[#This Row],[AD_SPEND]]),0)</f>
        <v>7292.840000000002</v>
      </c>
      <c r="S631" s="3">
        <f>IFERROR(Table2[[#This Row],[RETURNS_UNITS]]/Table2[[#This Row],[UNITS_SOLD]],0)</f>
        <v>2.23463687150838E-2</v>
      </c>
      <c r="T631" s="2" t="str">
        <f>TRIM(CLEAN(Table2[[#This Row],[CHANNEL]]))</f>
        <v>Amazon</v>
      </c>
      <c r="U631" s="1">
        <f t="shared" si="9"/>
        <v>45505</v>
      </c>
    </row>
    <row r="632" spans="1:21" x14ac:dyDescent="0.3">
      <c r="A632" s="1">
        <v>45536</v>
      </c>
      <c r="B632" s="2" t="s">
        <v>27</v>
      </c>
      <c r="C632" s="2" t="s">
        <v>28</v>
      </c>
      <c r="D632" s="2" t="s">
        <v>46</v>
      </c>
      <c r="E632" s="2" t="str">
        <f>TRIM(Table2[[#This Row],[SKU_CODE]])</f>
        <v>BEC-KT-001</v>
      </c>
      <c r="F632" s="2">
        <v>118</v>
      </c>
      <c r="G632" s="2">
        <v>18880</v>
      </c>
      <c r="H632" s="2">
        <v>5524.43</v>
      </c>
      <c r="I632" s="2">
        <v>1184.1099999999999</v>
      </c>
      <c r="J632" s="2">
        <v>3</v>
      </c>
      <c r="K632" s="2" t="str">
        <f>_xlfn.XLOOKUP(E632,[1]SKU_Master!A:A,[1]SKU_Master!C:C,"NOT FOUND")</f>
        <v>Kitchen Towel</v>
      </c>
      <c r="L632" s="2">
        <f>_xlfn.XLOOKUP(Table2[[#This Row],[SKU_CODE_CLEAN]],[1]SKU_Master!A:A,[1]SKU_Master!E:E,"Not Found")</f>
        <v>160</v>
      </c>
      <c r="M632" s="2">
        <f>_xlfn.XLOOKUP(E632,[1]SKU_Master!A:A,[1]SKU_Master!F:F,"NOT FOUND")</f>
        <v>78</v>
      </c>
      <c r="N632" s="2" t="str">
        <f>IF(ISNUMBER(_xlfn.XMATCH(E632,[1]SKU_Master!A:A)),"MATCH","NOT FOUND")</f>
        <v>MATCH</v>
      </c>
      <c r="O632" s="2">
        <f>Table2[[#This Row],[GROSS_REVENUE]]-Table2[[#This Row],[DISCOUNT]]</f>
        <v>13355.57</v>
      </c>
      <c r="P632" s="3">
        <f>IFERROR((Table2[[#This Row],[NET_REVENUE]]-(Table2[[#This Row],[UNITS_SOLD]]*Table2[[#This Row],[UNIT_COGS]]))/Table2[[#This Row],[NET_REVENUE]],0)</f>
        <v>0.31084933102817774</v>
      </c>
      <c r="Q632" s="4">
        <f>IFERROR(Table2[[#This Row],[GROSS_REVENUE]]/Table2[[#This Row],[AD_SPEND]],0)</f>
        <v>15.944464618996546</v>
      </c>
      <c r="R632" s="2">
        <f>IFERROR((Table2[[#This Row],[NET_REVENUE]]-(Table2[[#This Row],[UNITS_SOLD]]*Table2[[#This Row],[UNIT_COGS]])-Table2[[#This Row],[AD_SPEND]]),0)</f>
        <v>2967.46</v>
      </c>
      <c r="S632" s="3">
        <f>IFERROR(Table2[[#This Row],[RETURNS_UNITS]]/Table2[[#This Row],[UNITS_SOLD]],0)</f>
        <v>2.5423728813559324E-2</v>
      </c>
      <c r="T632" s="2" t="str">
        <f>TRIM(CLEAN(Table2[[#This Row],[CHANNEL]]))</f>
        <v>Zepto</v>
      </c>
      <c r="U632" s="1">
        <f t="shared" si="9"/>
        <v>45536</v>
      </c>
    </row>
    <row r="633" spans="1:21" x14ac:dyDescent="0.3">
      <c r="A633" s="1">
        <v>45474</v>
      </c>
      <c r="B633" s="2" t="s">
        <v>21</v>
      </c>
      <c r="C633" s="2" t="s">
        <v>25</v>
      </c>
      <c r="D633" s="2" t="s">
        <v>42</v>
      </c>
      <c r="E633" s="2" t="str">
        <f>TRIM(Table2[[#This Row],[SKU_CODE]])</f>
        <v>BEC-BW-002</v>
      </c>
      <c r="F633" s="2">
        <v>75</v>
      </c>
      <c r="G633" s="2">
        <v>13125</v>
      </c>
      <c r="H633" s="2">
        <v>3921.86</v>
      </c>
      <c r="I633" s="2">
        <v>1185.42</v>
      </c>
      <c r="J633" s="2">
        <v>3</v>
      </c>
      <c r="K633" s="2" t="str">
        <f>_xlfn.XLOOKUP(E633,[1]SKU_Master!A:A,[1]SKU_Master!C:C,"NOT FOUND")</f>
        <v>Bake &amp; Wrap</v>
      </c>
      <c r="L633" s="2">
        <f>_xlfn.XLOOKUP(Table2[[#This Row],[SKU_CODE_CLEAN]],[1]SKU_Master!A:A,[1]SKU_Master!E:E,"Not Found")</f>
        <v>175</v>
      </c>
      <c r="M633" s="2">
        <f>_xlfn.XLOOKUP(E633,[1]SKU_Master!A:A,[1]SKU_Master!F:F,"NOT FOUND")</f>
        <v>92</v>
      </c>
      <c r="N633" s="2" t="str">
        <f>IF(ISNUMBER(_xlfn.XMATCH(E633,[1]SKU_Master!A:A)),"MATCH","NOT FOUND")</f>
        <v>MATCH</v>
      </c>
      <c r="O633" s="2">
        <f>Table2[[#This Row],[GROSS_REVENUE]]-Table2[[#This Row],[DISCOUNT]]</f>
        <v>9203.14</v>
      </c>
      <c r="P633" s="3">
        <f>IFERROR((Table2[[#This Row],[NET_REVENUE]]-(Table2[[#This Row],[UNITS_SOLD]]*Table2[[#This Row],[UNIT_COGS]]))/Table2[[#This Row],[NET_REVENUE]],0)</f>
        <v>0.25025589092418454</v>
      </c>
      <c r="Q633" s="4">
        <f>IFERROR(Table2[[#This Row],[GROSS_REVENUE]]/Table2[[#This Row],[AD_SPEND]],0)</f>
        <v>11.072025105026066</v>
      </c>
      <c r="R633" s="2">
        <f>IFERROR((Table2[[#This Row],[NET_REVENUE]]-(Table2[[#This Row],[UNITS_SOLD]]*Table2[[#This Row],[UNIT_COGS]])-Table2[[#This Row],[AD_SPEND]]),0)</f>
        <v>1117.7199999999993</v>
      </c>
      <c r="S633" s="3">
        <f>IFERROR(Table2[[#This Row],[RETURNS_UNITS]]/Table2[[#This Row],[UNITS_SOLD]],0)</f>
        <v>0.04</v>
      </c>
      <c r="T633" s="2" t="str">
        <f>TRIM(CLEAN(Table2[[#This Row],[CHANNEL]]))</f>
        <v>Flipkart</v>
      </c>
      <c r="U633" s="1">
        <f t="shared" si="9"/>
        <v>45474</v>
      </c>
    </row>
    <row r="634" spans="1:21" x14ac:dyDescent="0.3">
      <c r="A634" s="1">
        <v>45383</v>
      </c>
      <c r="B634" s="2" t="s">
        <v>33</v>
      </c>
      <c r="C634" s="2" t="s">
        <v>28</v>
      </c>
      <c r="D634" s="2" t="s">
        <v>45</v>
      </c>
      <c r="E634" s="2" t="str">
        <f>TRIM(Table2[[#This Row],[SKU_CODE]])</f>
        <v>BEC-TIS-001</v>
      </c>
      <c r="F634" s="2">
        <v>107</v>
      </c>
      <c r="G634" s="2">
        <v>10165</v>
      </c>
      <c r="H634" s="2">
        <v>1769.32</v>
      </c>
      <c r="I634" s="2">
        <v>1185.7</v>
      </c>
      <c r="J634" s="2">
        <v>6</v>
      </c>
      <c r="K634" s="2" t="str">
        <f>_xlfn.XLOOKUP(E634,[1]SKU_Master!A:A,[1]SKU_Master!C:C,"NOT FOUND")</f>
        <v>Tissues</v>
      </c>
      <c r="L634" s="2">
        <f>_xlfn.XLOOKUP(Table2[[#This Row],[SKU_CODE_CLEAN]],[1]SKU_Master!A:A,[1]SKU_Master!E:E,"Not Found")</f>
        <v>95</v>
      </c>
      <c r="M634" s="2">
        <f>_xlfn.XLOOKUP(E634,[1]SKU_Master!A:A,[1]SKU_Master!F:F,"NOT FOUND")</f>
        <v>42</v>
      </c>
      <c r="N634" s="2" t="str">
        <f>IF(ISNUMBER(_xlfn.XMATCH(E634,[1]SKU_Master!A:A)),"MATCH","NOT FOUND")</f>
        <v>MATCH</v>
      </c>
      <c r="O634" s="2">
        <f>Table2[[#This Row],[GROSS_REVENUE]]-Table2[[#This Row],[DISCOUNT]]</f>
        <v>8395.68</v>
      </c>
      <c r="P634" s="3">
        <f>IFERROR((Table2[[#This Row],[NET_REVENUE]]-(Table2[[#This Row],[UNITS_SOLD]]*Table2[[#This Row],[UNIT_COGS]]))/Table2[[#This Row],[NET_REVENUE]],0)</f>
        <v>0.46472471556800643</v>
      </c>
      <c r="Q634" s="4">
        <f>IFERROR(Table2[[#This Row],[GROSS_REVENUE]]/Table2[[#This Row],[AD_SPEND]],0)</f>
        <v>8.5729948553597026</v>
      </c>
      <c r="R634" s="2">
        <f>IFERROR((Table2[[#This Row],[NET_REVENUE]]-(Table2[[#This Row],[UNITS_SOLD]]*Table2[[#This Row],[UNIT_COGS]])-Table2[[#This Row],[AD_SPEND]]),0)</f>
        <v>2715.9800000000005</v>
      </c>
      <c r="S634" s="3">
        <f>IFERROR(Table2[[#This Row],[RETURNS_UNITS]]/Table2[[#This Row],[UNITS_SOLD]],0)</f>
        <v>5.6074766355140186E-2</v>
      </c>
      <c r="T634" s="2" t="str">
        <f>TRIM(CLEAN(Table2[[#This Row],[CHANNEL]]))</f>
        <v>Swiggy Instamart</v>
      </c>
      <c r="U634" s="1">
        <f t="shared" si="9"/>
        <v>45383</v>
      </c>
    </row>
    <row r="635" spans="1:21" x14ac:dyDescent="0.3">
      <c r="A635" s="1">
        <v>45748</v>
      </c>
      <c r="B635" s="2" t="s">
        <v>34</v>
      </c>
      <c r="C635" s="2" t="s">
        <v>28</v>
      </c>
      <c r="D635" s="2" t="s">
        <v>32</v>
      </c>
      <c r="E635" s="2" t="str">
        <f>TRIM(Table2[[#This Row],[SKU_CODE]])</f>
        <v>BEC-BW-001</v>
      </c>
      <c r="F635" s="2">
        <v>108</v>
      </c>
      <c r="G635" s="2">
        <v>23760</v>
      </c>
      <c r="H635" s="2">
        <v>3969.74</v>
      </c>
      <c r="I635" s="2">
        <v>1185.71</v>
      </c>
      <c r="J635" s="2">
        <v>2</v>
      </c>
      <c r="K635" s="2" t="str">
        <f>_xlfn.XLOOKUP(E635,[1]SKU_Master!A:A,[1]SKU_Master!C:C,"NOT FOUND")</f>
        <v>Bake &amp; Wrap</v>
      </c>
      <c r="L635" s="2">
        <f>_xlfn.XLOOKUP(Table2[[#This Row],[SKU_CODE_CLEAN]],[1]SKU_Master!A:A,[1]SKU_Master!E:E,"Not Found")</f>
        <v>220</v>
      </c>
      <c r="M635" s="2">
        <f>_xlfn.XLOOKUP(E635,[1]SKU_Master!A:A,[1]SKU_Master!F:F,"NOT FOUND")</f>
        <v>118</v>
      </c>
      <c r="N635" s="2" t="str">
        <f>IF(ISNUMBER(_xlfn.XMATCH(E635,[1]SKU_Master!A:A)),"MATCH","NOT FOUND")</f>
        <v>MATCH</v>
      </c>
      <c r="O635" s="2">
        <f>Table2[[#This Row],[GROSS_REVENUE]]-Table2[[#This Row],[DISCOUNT]]</f>
        <v>19790.260000000002</v>
      </c>
      <c r="P635" s="3">
        <f>IFERROR((Table2[[#This Row],[NET_REVENUE]]-(Table2[[#This Row],[UNITS_SOLD]]*Table2[[#This Row],[UNIT_COGS]]))/Table2[[#This Row],[NET_REVENUE]],0)</f>
        <v>0.35604686345707443</v>
      </c>
      <c r="Q635" s="4">
        <f>IFERROR(Table2[[#This Row],[GROSS_REVENUE]]/Table2[[#This Row],[AD_SPEND]],0)</f>
        <v>20.038626645638477</v>
      </c>
      <c r="R635" s="2">
        <f>IFERROR((Table2[[#This Row],[NET_REVENUE]]-(Table2[[#This Row],[UNITS_SOLD]]*Table2[[#This Row],[UNIT_COGS]])-Table2[[#This Row],[AD_SPEND]]),0)</f>
        <v>5860.550000000002</v>
      </c>
      <c r="S635" s="3">
        <f>IFERROR(Table2[[#This Row],[RETURNS_UNITS]]/Table2[[#This Row],[UNITS_SOLD]],0)</f>
        <v>1.8518518518518517E-2</v>
      </c>
      <c r="T635" s="2" t="str">
        <f>TRIM(CLEAN(Table2[[#This Row],[CHANNEL]]))</f>
        <v>Zepto</v>
      </c>
      <c r="U635" s="1">
        <f t="shared" si="9"/>
        <v>45748</v>
      </c>
    </row>
    <row r="636" spans="1:21" x14ac:dyDescent="0.3">
      <c r="A636" s="1">
        <v>45809</v>
      </c>
      <c r="B636" s="2" t="s">
        <v>27</v>
      </c>
      <c r="C636" s="2" t="s">
        <v>22</v>
      </c>
      <c r="D636" s="2" t="s">
        <v>45</v>
      </c>
      <c r="E636" s="2" t="str">
        <f>TRIM(Table2[[#This Row],[SKU_CODE]])</f>
        <v>BEC-TIS-001</v>
      </c>
      <c r="F636" s="2">
        <v>294</v>
      </c>
      <c r="G636" s="2">
        <v>27930</v>
      </c>
      <c r="H636" s="2">
        <v>6515.63</v>
      </c>
      <c r="I636" s="2">
        <v>1189.27</v>
      </c>
      <c r="J636" s="2">
        <v>9</v>
      </c>
      <c r="K636" s="2" t="str">
        <f>_xlfn.XLOOKUP(E636,[1]SKU_Master!A:A,[1]SKU_Master!C:C,"NOT FOUND")</f>
        <v>Tissues</v>
      </c>
      <c r="L636" s="2">
        <f>_xlfn.XLOOKUP(Table2[[#This Row],[SKU_CODE_CLEAN]],[1]SKU_Master!A:A,[1]SKU_Master!E:E,"Not Found")</f>
        <v>95</v>
      </c>
      <c r="M636" s="2">
        <f>_xlfn.XLOOKUP(E636,[1]SKU_Master!A:A,[1]SKU_Master!F:F,"NOT FOUND")</f>
        <v>42</v>
      </c>
      <c r="N636" s="2" t="str">
        <f>IF(ISNUMBER(_xlfn.XMATCH(E636,[1]SKU_Master!A:A)),"MATCH","NOT FOUND")</f>
        <v>MATCH</v>
      </c>
      <c r="O636" s="2">
        <f>Table2[[#This Row],[GROSS_REVENUE]]-Table2[[#This Row],[DISCOUNT]]</f>
        <v>21414.37</v>
      </c>
      <c r="P636" s="3">
        <f>IFERROR((Table2[[#This Row],[NET_REVENUE]]-(Table2[[#This Row],[UNITS_SOLD]]*Table2[[#This Row],[UNIT_COGS]]))/Table2[[#This Row],[NET_REVENUE]],0)</f>
        <v>0.42337785328263217</v>
      </c>
      <c r="Q636" s="4">
        <f>IFERROR(Table2[[#This Row],[GROSS_REVENUE]]/Table2[[#This Row],[AD_SPEND]],0)</f>
        <v>23.48499499693089</v>
      </c>
      <c r="R636" s="2">
        <f>IFERROR((Table2[[#This Row],[NET_REVENUE]]-(Table2[[#This Row],[UNITS_SOLD]]*Table2[[#This Row],[UNIT_COGS]])-Table2[[#This Row],[AD_SPEND]]),0)</f>
        <v>7877.0999999999985</v>
      </c>
      <c r="S636" s="3">
        <f>IFERROR(Table2[[#This Row],[RETURNS_UNITS]]/Table2[[#This Row],[UNITS_SOLD]],0)</f>
        <v>3.0612244897959183E-2</v>
      </c>
      <c r="T636" s="2" t="str">
        <f>TRIM(CLEAN(Table2[[#This Row],[CHANNEL]]))</f>
        <v>Zepto</v>
      </c>
      <c r="U636" s="1">
        <f t="shared" si="9"/>
        <v>45809</v>
      </c>
    </row>
    <row r="637" spans="1:21" x14ac:dyDescent="0.3">
      <c r="A637" s="1">
        <v>45352</v>
      </c>
      <c r="B637" s="2" t="s">
        <v>21</v>
      </c>
      <c r="C637" s="2" t="s">
        <v>28</v>
      </c>
      <c r="D637" s="2" t="s">
        <v>35</v>
      </c>
      <c r="E637" s="2" t="str">
        <f>TRIM(Table2[[#This Row],[SKU_CODE]])</f>
        <v>BEC-CMB-001</v>
      </c>
      <c r="F637" s="2">
        <v>25</v>
      </c>
      <c r="G637" s="2">
        <v>17475</v>
      </c>
      <c r="H637" s="2">
        <v>3153.57</v>
      </c>
      <c r="I637" s="2">
        <v>1191.32</v>
      </c>
      <c r="J637" s="2">
        <v>0</v>
      </c>
      <c r="K637" s="2" t="str">
        <f>_xlfn.XLOOKUP(E637,[1]SKU_Master!A:A,[1]SKU_Master!C:C,"NOT FOUND")</f>
        <v>Others</v>
      </c>
      <c r="L637" s="2">
        <f>_xlfn.XLOOKUP(Table2[[#This Row],[SKU_CODE_CLEAN]],[1]SKU_Master!A:A,[1]SKU_Master!E:E,"Not Found")</f>
        <v>699</v>
      </c>
      <c r="M637" s="2">
        <f>_xlfn.XLOOKUP(E637,[1]SKU_Master!A:A,[1]SKU_Master!F:F,"NOT FOUND")</f>
        <v>330</v>
      </c>
      <c r="N637" s="2" t="str">
        <f>IF(ISNUMBER(_xlfn.XMATCH(E637,[1]SKU_Master!A:A)),"MATCH","NOT FOUND")</f>
        <v>MATCH</v>
      </c>
      <c r="O637" s="2">
        <f>Table2[[#This Row],[GROSS_REVENUE]]-Table2[[#This Row],[DISCOUNT]]</f>
        <v>14321.43</v>
      </c>
      <c r="P637" s="3">
        <f>IFERROR((Table2[[#This Row],[NET_REVENUE]]-(Table2[[#This Row],[UNITS_SOLD]]*Table2[[#This Row],[UNIT_COGS]]))/Table2[[#This Row],[NET_REVENUE]],0)</f>
        <v>0.42394020708825864</v>
      </c>
      <c r="Q637" s="4">
        <f>IFERROR(Table2[[#This Row],[GROSS_REVENUE]]/Table2[[#This Row],[AD_SPEND]],0)</f>
        <v>14.668602894268544</v>
      </c>
      <c r="R637" s="2">
        <f>IFERROR((Table2[[#This Row],[NET_REVENUE]]-(Table2[[#This Row],[UNITS_SOLD]]*Table2[[#This Row],[UNIT_COGS]])-Table2[[#This Row],[AD_SPEND]]),0)</f>
        <v>4880.1100000000006</v>
      </c>
      <c r="S637" s="3">
        <f>IFERROR(Table2[[#This Row],[RETURNS_UNITS]]/Table2[[#This Row],[UNITS_SOLD]],0)</f>
        <v>0</v>
      </c>
      <c r="T637" s="2" t="str">
        <f>TRIM(CLEAN(Table2[[#This Row],[CHANNEL]]))</f>
        <v>Flipkart</v>
      </c>
      <c r="U637" s="1">
        <f t="shared" si="9"/>
        <v>45352</v>
      </c>
    </row>
    <row r="638" spans="1:21" x14ac:dyDescent="0.3">
      <c r="A638" s="1">
        <v>45627</v>
      </c>
      <c r="B638" s="2" t="s">
        <v>34</v>
      </c>
      <c r="C638" s="2" t="s">
        <v>22</v>
      </c>
      <c r="D638" s="2" t="s">
        <v>32</v>
      </c>
      <c r="E638" s="2" t="str">
        <f>TRIM(Table2[[#This Row],[SKU_CODE]])</f>
        <v>BEC-BW-001</v>
      </c>
      <c r="F638" s="2">
        <v>88</v>
      </c>
      <c r="G638" s="2">
        <v>19360</v>
      </c>
      <c r="H638" s="2">
        <v>4101.99</v>
      </c>
      <c r="I638" s="2">
        <v>1191.7</v>
      </c>
      <c r="J638" s="2">
        <v>5</v>
      </c>
      <c r="K638" s="2" t="str">
        <f>_xlfn.XLOOKUP(E638,[1]SKU_Master!A:A,[1]SKU_Master!C:C,"NOT FOUND")</f>
        <v>Bake &amp; Wrap</v>
      </c>
      <c r="L638" s="2">
        <f>_xlfn.XLOOKUP(Table2[[#This Row],[SKU_CODE_CLEAN]],[1]SKU_Master!A:A,[1]SKU_Master!E:E,"Not Found")</f>
        <v>220</v>
      </c>
      <c r="M638" s="2">
        <f>_xlfn.XLOOKUP(E638,[1]SKU_Master!A:A,[1]SKU_Master!F:F,"NOT FOUND")</f>
        <v>118</v>
      </c>
      <c r="N638" s="2" t="str">
        <f>IF(ISNUMBER(_xlfn.XMATCH(E638,[1]SKU_Master!A:A)),"MATCH","NOT FOUND")</f>
        <v>MATCH</v>
      </c>
      <c r="O638" s="2">
        <f>Table2[[#This Row],[GROSS_REVENUE]]-Table2[[#This Row],[DISCOUNT]]</f>
        <v>15258.01</v>
      </c>
      <c r="P638" s="3">
        <f>IFERROR((Table2[[#This Row],[NET_REVENUE]]-(Table2[[#This Row],[UNITS_SOLD]]*Table2[[#This Row],[UNIT_COGS]]))/Table2[[#This Row],[NET_REVENUE]],0)</f>
        <v>0.31943942886392129</v>
      </c>
      <c r="Q638" s="4">
        <f>IFERROR(Table2[[#This Row],[GROSS_REVENUE]]/Table2[[#This Row],[AD_SPEND]],0)</f>
        <v>16.245699420995216</v>
      </c>
      <c r="R638" s="2">
        <f>IFERROR((Table2[[#This Row],[NET_REVENUE]]-(Table2[[#This Row],[UNITS_SOLD]]*Table2[[#This Row],[UNIT_COGS]])-Table2[[#This Row],[AD_SPEND]]),0)</f>
        <v>3682.3100000000004</v>
      </c>
      <c r="S638" s="3">
        <f>IFERROR(Table2[[#This Row],[RETURNS_UNITS]]/Table2[[#This Row],[UNITS_SOLD]],0)</f>
        <v>5.6818181818181816E-2</v>
      </c>
      <c r="T638" s="2" t="str">
        <f>TRIM(CLEAN(Table2[[#This Row],[CHANNEL]]))</f>
        <v>Zepto</v>
      </c>
      <c r="U638" s="1">
        <f t="shared" si="9"/>
        <v>45627</v>
      </c>
    </row>
    <row r="639" spans="1:21" x14ac:dyDescent="0.3">
      <c r="A639" s="1">
        <v>45383</v>
      </c>
      <c r="B639" s="2" t="s">
        <v>33</v>
      </c>
      <c r="C639" s="2" t="s">
        <v>25</v>
      </c>
      <c r="D639" s="2" t="s">
        <v>35</v>
      </c>
      <c r="E639" s="2" t="str">
        <f>TRIM(Table2[[#This Row],[SKU_CODE]])</f>
        <v>BEC-CMB-001</v>
      </c>
      <c r="F639" s="2">
        <v>38</v>
      </c>
      <c r="G639" s="2">
        <v>26562</v>
      </c>
      <c r="H639" s="2">
        <v>7272.26</v>
      </c>
      <c r="I639" s="2">
        <v>1191.7</v>
      </c>
      <c r="J639" s="2">
        <v>1</v>
      </c>
      <c r="K639" s="2" t="str">
        <f>_xlfn.XLOOKUP(E639,[1]SKU_Master!A:A,[1]SKU_Master!C:C,"NOT FOUND")</f>
        <v>Others</v>
      </c>
      <c r="L639" s="2">
        <f>_xlfn.XLOOKUP(Table2[[#This Row],[SKU_CODE_CLEAN]],[1]SKU_Master!A:A,[1]SKU_Master!E:E,"Not Found")</f>
        <v>699</v>
      </c>
      <c r="M639" s="2">
        <f>_xlfn.XLOOKUP(E639,[1]SKU_Master!A:A,[1]SKU_Master!F:F,"NOT FOUND")</f>
        <v>330</v>
      </c>
      <c r="N639" s="2" t="str">
        <f>IF(ISNUMBER(_xlfn.XMATCH(E639,[1]SKU_Master!A:A)),"MATCH","NOT FOUND")</f>
        <v>MATCH</v>
      </c>
      <c r="O639" s="2">
        <f>Table2[[#This Row],[GROSS_REVENUE]]-Table2[[#This Row],[DISCOUNT]]</f>
        <v>19289.739999999998</v>
      </c>
      <c r="P639" s="3">
        <f>IFERROR((Table2[[#This Row],[NET_REVENUE]]-(Table2[[#This Row],[UNITS_SOLD]]*Table2[[#This Row],[UNIT_COGS]]))/Table2[[#This Row],[NET_REVENUE]],0)</f>
        <v>0.3499134773200675</v>
      </c>
      <c r="Q639" s="4">
        <f>IFERROR(Table2[[#This Row],[GROSS_REVENUE]]/Table2[[#This Row],[AD_SPEND]],0)</f>
        <v>22.28916673659478</v>
      </c>
      <c r="R639" s="2">
        <f>IFERROR((Table2[[#This Row],[NET_REVENUE]]-(Table2[[#This Row],[UNITS_SOLD]]*Table2[[#This Row],[UNIT_COGS]])-Table2[[#This Row],[AD_SPEND]]),0)</f>
        <v>5558.0399999999981</v>
      </c>
      <c r="S639" s="3">
        <f>IFERROR(Table2[[#This Row],[RETURNS_UNITS]]/Table2[[#This Row],[UNITS_SOLD]],0)</f>
        <v>2.6315789473684209E-2</v>
      </c>
      <c r="T639" s="2" t="str">
        <f>TRIM(CLEAN(Table2[[#This Row],[CHANNEL]]))</f>
        <v>Swiggy Instamart</v>
      </c>
      <c r="U639" s="1">
        <f t="shared" si="9"/>
        <v>45383</v>
      </c>
    </row>
    <row r="640" spans="1:21" x14ac:dyDescent="0.3">
      <c r="A640" s="1">
        <v>45627</v>
      </c>
      <c r="B640" s="2" t="s">
        <v>39</v>
      </c>
      <c r="C640" s="2" t="s">
        <v>22</v>
      </c>
      <c r="D640" s="2" t="s">
        <v>45</v>
      </c>
      <c r="E640" s="2" t="str">
        <f>TRIM(Table2[[#This Row],[SKU_CODE]])</f>
        <v>BEC-TIS-001</v>
      </c>
      <c r="F640" s="2">
        <v>282</v>
      </c>
      <c r="G640" s="2">
        <v>26790</v>
      </c>
      <c r="H640" s="2">
        <v>3270.17</v>
      </c>
      <c r="I640" s="2">
        <v>1192.46</v>
      </c>
      <c r="J640" s="2">
        <v>13</v>
      </c>
      <c r="K640" s="2" t="str">
        <f>_xlfn.XLOOKUP(E640,[1]SKU_Master!A:A,[1]SKU_Master!C:C,"NOT FOUND")</f>
        <v>Tissues</v>
      </c>
      <c r="L640" s="2">
        <f>_xlfn.XLOOKUP(Table2[[#This Row],[SKU_CODE_CLEAN]],[1]SKU_Master!A:A,[1]SKU_Master!E:E,"Not Found")</f>
        <v>95</v>
      </c>
      <c r="M640" s="2">
        <f>_xlfn.XLOOKUP(E640,[1]SKU_Master!A:A,[1]SKU_Master!F:F,"NOT FOUND")</f>
        <v>42</v>
      </c>
      <c r="N640" s="2" t="str">
        <f>IF(ISNUMBER(_xlfn.XMATCH(E640,[1]SKU_Master!A:A)),"MATCH","NOT FOUND")</f>
        <v>MATCH</v>
      </c>
      <c r="O640" s="2">
        <f>Table2[[#This Row],[GROSS_REVENUE]]-Table2[[#This Row],[DISCOUNT]]</f>
        <v>23519.83</v>
      </c>
      <c r="P640" s="3">
        <f>IFERROR((Table2[[#This Row],[NET_REVENUE]]-(Table2[[#This Row],[UNITS_SOLD]]*Table2[[#This Row],[UNIT_COGS]]))/Table2[[#This Row],[NET_REVENUE]],0)</f>
        <v>0.49642493164278828</v>
      </c>
      <c r="Q640" s="4">
        <f>IFERROR(Table2[[#This Row],[GROSS_REVENUE]]/Table2[[#This Row],[AD_SPEND]],0)</f>
        <v>22.466162386998306</v>
      </c>
      <c r="R640" s="2">
        <f>IFERROR((Table2[[#This Row],[NET_REVENUE]]-(Table2[[#This Row],[UNITS_SOLD]]*Table2[[#This Row],[UNIT_COGS]])-Table2[[#This Row],[AD_SPEND]]),0)</f>
        <v>10483.370000000003</v>
      </c>
      <c r="S640" s="3">
        <f>IFERROR(Table2[[#This Row],[RETURNS_UNITS]]/Table2[[#This Row],[UNITS_SOLD]],0)</f>
        <v>4.6099290780141841E-2</v>
      </c>
      <c r="T640" s="2" t="str">
        <f>TRIM(CLEAN(Table2[[#This Row],[CHANNEL]]))</f>
        <v>Amazon</v>
      </c>
      <c r="U640" s="1">
        <f t="shared" si="9"/>
        <v>45627</v>
      </c>
    </row>
    <row r="641" spans="1:21" x14ac:dyDescent="0.3">
      <c r="A641" s="1">
        <v>45809</v>
      </c>
      <c r="B641" s="2" t="s">
        <v>33</v>
      </c>
      <c r="C641" s="2" t="s">
        <v>28</v>
      </c>
      <c r="D641" s="2" t="s">
        <v>31</v>
      </c>
      <c r="E641" s="2" t="str">
        <f>TRIM(Table2[[#This Row],[SKU_CODE]])</f>
        <v>BEC-GB-002</v>
      </c>
      <c r="F641" s="2">
        <v>147</v>
      </c>
      <c r="G641" s="2">
        <v>26313</v>
      </c>
      <c r="H641" s="2">
        <v>3147.05</v>
      </c>
      <c r="I641" s="2">
        <v>1192.58</v>
      </c>
      <c r="J641" s="2">
        <v>5</v>
      </c>
      <c r="K641" s="2" t="str">
        <f>_xlfn.XLOOKUP(E641,[1]SKU_Master!A:A,[1]SKU_Master!C:C,"NOT FOUND")</f>
        <v>Garbage Bags</v>
      </c>
      <c r="L641" s="2">
        <f>_xlfn.XLOOKUP(Table2[[#This Row],[SKU_CODE_CLEAN]],[1]SKU_Master!A:A,[1]SKU_Master!E:E,"Not Found")</f>
        <v>179</v>
      </c>
      <c r="M641" s="2">
        <f>_xlfn.XLOOKUP(E641,[1]SKU_Master!A:A,[1]SKU_Master!F:F,"NOT FOUND")</f>
        <v>86</v>
      </c>
      <c r="N641" s="2" t="str">
        <f>IF(ISNUMBER(_xlfn.XMATCH(E641,[1]SKU_Master!A:A)),"MATCH","NOT FOUND")</f>
        <v>MATCH</v>
      </c>
      <c r="O641" s="2">
        <f>Table2[[#This Row],[GROSS_REVENUE]]-Table2[[#This Row],[DISCOUNT]]</f>
        <v>23165.95</v>
      </c>
      <c r="P641" s="3">
        <f>IFERROR((Table2[[#This Row],[NET_REVENUE]]-(Table2[[#This Row],[UNITS_SOLD]]*Table2[[#This Row],[UNIT_COGS]]))/Table2[[#This Row],[NET_REVENUE]],0)</f>
        <v>0.45428527645099814</v>
      </c>
      <c r="Q641" s="4">
        <f>IFERROR(Table2[[#This Row],[GROSS_REVENUE]]/Table2[[#This Row],[AD_SPEND]],0)</f>
        <v>22.063928625333311</v>
      </c>
      <c r="R641" s="2">
        <f>IFERROR((Table2[[#This Row],[NET_REVENUE]]-(Table2[[#This Row],[UNITS_SOLD]]*Table2[[#This Row],[UNIT_COGS]])-Table2[[#This Row],[AD_SPEND]]),0)</f>
        <v>9331.3700000000008</v>
      </c>
      <c r="S641" s="3">
        <f>IFERROR(Table2[[#This Row],[RETURNS_UNITS]]/Table2[[#This Row],[UNITS_SOLD]],0)</f>
        <v>3.4013605442176874E-2</v>
      </c>
      <c r="T641" s="2" t="str">
        <f>TRIM(CLEAN(Table2[[#This Row],[CHANNEL]]))</f>
        <v>Swiggy Instamart</v>
      </c>
      <c r="U641" s="1">
        <f t="shared" si="9"/>
        <v>45809</v>
      </c>
    </row>
    <row r="642" spans="1:21" x14ac:dyDescent="0.3">
      <c r="A642" s="1">
        <v>45352</v>
      </c>
      <c r="B642" s="2" t="s">
        <v>37</v>
      </c>
      <c r="C642" s="2" t="s">
        <v>22</v>
      </c>
      <c r="D642" s="2" t="s">
        <v>43</v>
      </c>
      <c r="E642" s="2" t="str">
        <f>TRIM(Table2[[#This Row],[SKU_CODE]])</f>
        <v>BEC-GB-001</v>
      </c>
      <c r="F642" s="2">
        <v>180</v>
      </c>
      <c r="G642" s="2">
        <v>26820</v>
      </c>
      <c r="H642" s="2">
        <v>7063.66</v>
      </c>
      <c r="I642" s="2">
        <v>1192.77</v>
      </c>
      <c r="J642" s="2">
        <v>5</v>
      </c>
      <c r="K642" s="2" t="str">
        <f>_xlfn.XLOOKUP(E642,[1]SKU_Master!A:A,[1]SKU_Master!C:C,"NOT FOUND")</f>
        <v>Garbage Bags</v>
      </c>
      <c r="L642" s="2">
        <f>_xlfn.XLOOKUP(Table2[[#This Row],[SKU_CODE_CLEAN]],[1]SKU_Master!A:A,[1]SKU_Master!E:E,"Not Found")</f>
        <v>149</v>
      </c>
      <c r="M642" s="2">
        <f>_xlfn.XLOOKUP(E642,[1]SKU_Master!A:A,[1]SKU_Master!F:F,"NOT FOUND")</f>
        <v>70</v>
      </c>
      <c r="N642" s="2" t="str">
        <f>IF(ISNUMBER(_xlfn.XMATCH(E642,[1]SKU_Master!A:A)),"MATCH","NOT FOUND")</f>
        <v>MATCH</v>
      </c>
      <c r="O642" s="2">
        <f>Table2[[#This Row],[GROSS_REVENUE]]-Table2[[#This Row],[DISCOUNT]]</f>
        <v>19756.34</v>
      </c>
      <c r="P642" s="3">
        <f>IFERROR((Table2[[#This Row],[NET_REVENUE]]-(Table2[[#This Row],[UNITS_SOLD]]*Table2[[#This Row],[UNIT_COGS]]))/Table2[[#This Row],[NET_REVENUE]],0)</f>
        <v>0.36223004868310626</v>
      </c>
      <c r="Q642" s="4">
        <f>IFERROR(Table2[[#This Row],[GROSS_REVENUE]]/Table2[[#This Row],[AD_SPEND]],0)</f>
        <v>22.485474986795442</v>
      </c>
      <c r="R642" s="2">
        <f>IFERROR((Table2[[#This Row],[NET_REVENUE]]-(Table2[[#This Row],[UNITS_SOLD]]*Table2[[#This Row],[UNIT_COGS]])-Table2[[#This Row],[AD_SPEND]]),0)</f>
        <v>5963.57</v>
      </c>
      <c r="S642" s="3">
        <f>IFERROR(Table2[[#This Row],[RETURNS_UNITS]]/Table2[[#This Row],[UNITS_SOLD]],0)</f>
        <v>2.7777777777777776E-2</v>
      </c>
      <c r="T642" s="2" t="str">
        <f>TRIM(CLEAN(Table2[[#This Row],[CHANNEL]]))</f>
        <v>Blinkit</v>
      </c>
      <c r="U642" s="1">
        <f t="shared" si="9"/>
        <v>45352</v>
      </c>
    </row>
    <row r="643" spans="1:21" x14ac:dyDescent="0.3">
      <c r="A643" s="1">
        <v>45809</v>
      </c>
      <c r="B643" s="2" t="s">
        <v>34</v>
      </c>
      <c r="C643" s="2" t="s">
        <v>25</v>
      </c>
      <c r="D643" s="2" t="s">
        <v>23</v>
      </c>
      <c r="E643" s="2" t="str">
        <f>TRIM(Table2[[#This Row],[SKU_CODE]])</f>
        <v>BEC-OTH-001</v>
      </c>
      <c r="F643" s="2">
        <v>121</v>
      </c>
      <c r="G643" s="2">
        <v>18029</v>
      </c>
      <c r="H643" s="2">
        <v>1828.77</v>
      </c>
      <c r="I643" s="2">
        <v>1193.07</v>
      </c>
      <c r="J643" s="2">
        <v>4</v>
      </c>
      <c r="K643" s="2" t="str">
        <f>_xlfn.XLOOKUP(E643,[1]SKU_Master!A:A,[1]SKU_Master!C:C,"NOT FOUND")</f>
        <v>Others</v>
      </c>
      <c r="L643" s="2">
        <f>_xlfn.XLOOKUP(Table2[[#This Row],[SKU_CODE_CLEAN]],[1]SKU_Master!A:A,[1]SKU_Master!E:E,"Not Found")</f>
        <v>149</v>
      </c>
      <c r="M643" s="2">
        <f>_xlfn.XLOOKUP(E643,[1]SKU_Master!A:A,[1]SKU_Master!F:F,"NOT FOUND")</f>
        <v>72</v>
      </c>
      <c r="N643" s="2" t="str">
        <f>IF(ISNUMBER(_xlfn.XMATCH(E643,[1]SKU_Master!A:A)),"MATCH","NOT FOUND")</f>
        <v>MATCH</v>
      </c>
      <c r="O643" s="2">
        <f>Table2[[#This Row],[GROSS_REVENUE]]-Table2[[#This Row],[DISCOUNT]]</f>
        <v>16200.23</v>
      </c>
      <c r="P643" s="3">
        <f>IFERROR((Table2[[#This Row],[NET_REVENUE]]-(Table2[[#This Row],[UNITS_SOLD]]*Table2[[#This Row],[UNIT_COGS]]))/Table2[[#This Row],[NET_REVENUE]],0)</f>
        <v>0.46222985723042204</v>
      </c>
      <c r="Q643" s="4">
        <f>IFERROR(Table2[[#This Row],[GROSS_REVENUE]]/Table2[[#This Row],[AD_SPEND]],0)</f>
        <v>15.1114352049754</v>
      </c>
      <c r="R643" s="2">
        <f>IFERROR((Table2[[#This Row],[NET_REVENUE]]-(Table2[[#This Row],[UNITS_SOLD]]*Table2[[#This Row],[UNIT_COGS]])-Table2[[#This Row],[AD_SPEND]]),0)</f>
        <v>6295.16</v>
      </c>
      <c r="S643" s="3">
        <f>IFERROR(Table2[[#This Row],[RETURNS_UNITS]]/Table2[[#This Row],[UNITS_SOLD]],0)</f>
        <v>3.3057851239669422E-2</v>
      </c>
      <c r="T643" s="2" t="str">
        <f>TRIM(CLEAN(Table2[[#This Row],[CHANNEL]]))</f>
        <v>Zepto</v>
      </c>
      <c r="U643" s="1">
        <f t="shared" ref="U643:U706" si="10">IF(AND(MONTH(A643)=1,DAY(A643)&gt;1),DATE(YEAR(A643),DAY(A643),1),A643)</f>
        <v>45809</v>
      </c>
    </row>
    <row r="644" spans="1:21" x14ac:dyDescent="0.3">
      <c r="A644" s="1">
        <v>45383</v>
      </c>
      <c r="B644" s="2" t="s">
        <v>33</v>
      </c>
      <c r="C644" s="2" t="s">
        <v>22</v>
      </c>
      <c r="D644" s="2" t="s">
        <v>35</v>
      </c>
      <c r="E644" s="2" t="str">
        <f>TRIM(Table2[[#This Row],[SKU_CODE]])</f>
        <v>BEC-CMB-001</v>
      </c>
      <c r="F644" s="2">
        <v>18</v>
      </c>
      <c r="G644" s="2">
        <v>12582</v>
      </c>
      <c r="H644" s="2">
        <v>2999.39</v>
      </c>
      <c r="I644" s="2">
        <v>1193.17</v>
      </c>
      <c r="J644" s="2">
        <v>0</v>
      </c>
      <c r="K644" s="2" t="str">
        <f>_xlfn.XLOOKUP(E644,[1]SKU_Master!A:A,[1]SKU_Master!C:C,"NOT FOUND")</f>
        <v>Others</v>
      </c>
      <c r="L644" s="2">
        <f>_xlfn.XLOOKUP(Table2[[#This Row],[SKU_CODE_CLEAN]],[1]SKU_Master!A:A,[1]SKU_Master!E:E,"Not Found")</f>
        <v>699</v>
      </c>
      <c r="M644" s="2">
        <f>_xlfn.XLOOKUP(E644,[1]SKU_Master!A:A,[1]SKU_Master!F:F,"NOT FOUND")</f>
        <v>330</v>
      </c>
      <c r="N644" s="2" t="str">
        <f>IF(ISNUMBER(_xlfn.XMATCH(E644,[1]SKU_Master!A:A)),"MATCH","NOT FOUND")</f>
        <v>MATCH</v>
      </c>
      <c r="O644" s="2">
        <f>Table2[[#This Row],[GROSS_REVENUE]]-Table2[[#This Row],[DISCOUNT]]</f>
        <v>9582.61</v>
      </c>
      <c r="P644" s="3">
        <f>IFERROR((Table2[[#This Row],[NET_REVENUE]]-(Table2[[#This Row],[UNITS_SOLD]]*Table2[[#This Row],[UNIT_COGS]]))/Table2[[#This Row],[NET_REVENUE]],0)</f>
        <v>0.38012712611699739</v>
      </c>
      <c r="Q644" s="4">
        <f>IFERROR(Table2[[#This Row],[GROSS_REVENUE]]/Table2[[#This Row],[AD_SPEND]],0)</f>
        <v>10.545018731614103</v>
      </c>
      <c r="R644" s="2">
        <f>IFERROR((Table2[[#This Row],[NET_REVENUE]]-(Table2[[#This Row],[UNITS_SOLD]]*Table2[[#This Row],[UNIT_COGS]])-Table2[[#This Row],[AD_SPEND]]),0)</f>
        <v>2449.4400000000005</v>
      </c>
      <c r="S644" s="3">
        <f>IFERROR(Table2[[#This Row],[RETURNS_UNITS]]/Table2[[#This Row],[UNITS_SOLD]],0)</f>
        <v>0</v>
      </c>
      <c r="T644" s="2" t="str">
        <f>TRIM(CLEAN(Table2[[#This Row],[CHANNEL]]))</f>
        <v>Swiggy Instamart</v>
      </c>
      <c r="U644" s="1">
        <f t="shared" si="10"/>
        <v>45383</v>
      </c>
    </row>
    <row r="645" spans="1:21" x14ac:dyDescent="0.3">
      <c r="A645" s="1">
        <v>45627</v>
      </c>
      <c r="B645" s="2" t="s">
        <v>34</v>
      </c>
      <c r="C645" s="2" t="s">
        <v>28</v>
      </c>
      <c r="D645" s="2" t="s">
        <v>43</v>
      </c>
      <c r="E645" s="2" t="str">
        <f>TRIM(Table2[[#This Row],[SKU_CODE]])</f>
        <v>BEC-GB-001</v>
      </c>
      <c r="F645" s="2">
        <v>194</v>
      </c>
      <c r="G645" s="2">
        <v>28906</v>
      </c>
      <c r="H645" s="2">
        <v>6227.75</v>
      </c>
      <c r="I645" s="2">
        <v>1194.44</v>
      </c>
      <c r="J645" s="2">
        <v>11</v>
      </c>
      <c r="K645" s="2" t="str">
        <f>_xlfn.XLOOKUP(E645,[1]SKU_Master!A:A,[1]SKU_Master!C:C,"NOT FOUND")</f>
        <v>Garbage Bags</v>
      </c>
      <c r="L645" s="2">
        <f>_xlfn.XLOOKUP(Table2[[#This Row],[SKU_CODE_CLEAN]],[1]SKU_Master!A:A,[1]SKU_Master!E:E,"Not Found")</f>
        <v>149</v>
      </c>
      <c r="M645" s="2">
        <f>_xlfn.XLOOKUP(E645,[1]SKU_Master!A:A,[1]SKU_Master!F:F,"NOT FOUND")</f>
        <v>70</v>
      </c>
      <c r="N645" s="2" t="str">
        <f>IF(ISNUMBER(_xlfn.XMATCH(E645,[1]SKU_Master!A:A)),"MATCH","NOT FOUND")</f>
        <v>MATCH</v>
      </c>
      <c r="O645" s="2">
        <f>Table2[[#This Row],[GROSS_REVENUE]]-Table2[[#This Row],[DISCOUNT]]</f>
        <v>22678.25</v>
      </c>
      <c r="P645" s="3">
        <f>IFERROR((Table2[[#This Row],[NET_REVENUE]]-(Table2[[#This Row],[UNITS_SOLD]]*Table2[[#This Row],[UNIT_COGS]]))/Table2[[#This Row],[NET_REVENUE]],0)</f>
        <v>0.40118836329963731</v>
      </c>
      <c r="Q645" s="4">
        <f>IFERROR(Table2[[#This Row],[GROSS_REVENUE]]/Table2[[#This Row],[AD_SPEND]],0)</f>
        <v>24.200462141254476</v>
      </c>
      <c r="R645" s="2">
        <f>IFERROR((Table2[[#This Row],[NET_REVENUE]]-(Table2[[#This Row],[UNITS_SOLD]]*Table2[[#This Row],[UNIT_COGS]])-Table2[[#This Row],[AD_SPEND]]),0)</f>
        <v>7903.8099999999995</v>
      </c>
      <c r="S645" s="3">
        <f>IFERROR(Table2[[#This Row],[RETURNS_UNITS]]/Table2[[#This Row],[UNITS_SOLD]],0)</f>
        <v>5.6701030927835051E-2</v>
      </c>
      <c r="T645" s="2" t="str">
        <f>TRIM(CLEAN(Table2[[#This Row],[CHANNEL]]))</f>
        <v>Zepto</v>
      </c>
      <c r="U645" s="1">
        <f t="shared" si="10"/>
        <v>45627</v>
      </c>
    </row>
    <row r="646" spans="1:21" x14ac:dyDescent="0.3">
      <c r="A646" s="1">
        <v>45323</v>
      </c>
      <c r="B646" s="2" t="s">
        <v>24</v>
      </c>
      <c r="C646" s="2" t="s">
        <v>28</v>
      </c>
      <c r="D646" s="2" t="s">
        <v>32</v>
      </c>
      <c r="E646" s="2" t="str">
        <f>TRIM(Table2[[#This Row],[SKU_CODE]])</f>
        <v>BEC-BW-001</v>
      </c>
      <c r="F646" s="2">
        <v>50</v>
      </c>
      <c r="G646" s="2">
        <v>11000</v>
      </c>
      <c r="H646" s="2">
        <v>1118.93</v>
      </c>
      <c r="I646" s="2">
        <v>1194.8499999999999</v>
      </c>
      <c r="J646" s="2">
        <v>6</v>
      </c>
      <c r="K646" s="2" t="str">
        <f>_xlfn.XLOOKUP(E646,[1]SKU_Master!A:A,[1]SKU_Master!C:C,"NOT FOUND")</f>
        <v>Bake &amp; Wrap</v>
      </c>
      <c r="L646" s="2">
        <f>_xlfn.XLOOKUP(Table2[[#This Row],[SKU_CODE_CLEAN]],[1]SKU_Master!A:A,[1]SKU_Master!E:E,"Not Found")</f>
        <v>220</v>
      </c>
      <c r="M646" s="2">
        <f>_xlfn.XLOOKUP(E646,[1]SKU_Master!A:A,[1]SKU_Master!F:F,"NOT FOUND")</f>
        <v>118</v>
      </c>
      <c r="N646" s="2" t="str">
        <f>IF(ISNUMBER(_xlfn.XMATCH(E646,[1]SKU_Master!A:A)),"MATCH","NOT FOUND")</f>
        <v>MATCH</v>
      </c>
      <c r="O646" s="2">
        <f>Table2[[#This Row],[GROSS_REVENUE]]-Table2[[#This Row],[DISCOUNT]]</f>
        <v>9881.07</v>
      </c>
      <c r="P646" s="3">
        <f>IFERROR((Table2[[#This Row],[NET_REVENUE]]-(Table2[[#This Row],[UNITS_SOLD]]*Table2[[#This Row],[UNIT_COGS]]))/Table2[[#This Row],[NET_REVENUE]],0)</f>
        <v>0.40289867392903805</v>
      </c>
      <c r="Q646" s="4">
        <f>IFERROR(Table2[[#This Row],[GROSS_REVENUE]]/Table2[[#This Row],[AD_SPEND]],0)</f>
        <v>9.2061765075114046</v>
      </c>
      <c r="R646" s="2">
        <f>IFERROR((Table2[[#This Row],[NET_REVENUE]]-(Table2[[#This Row],[UNITS_SOLD]]*Table2[[#This Row],[UNIT_COGS]])-Table2[[#This Row],[AD_SPEND]]),0)</f>
        <v>2786.22</v>
      </c>
      <c r="S646" s="3">
        <f>IFERROR(Table2[[#This Row],[RETURNS_UNITS]]/Table2[[#This Row],[UNITS_SOLD]],0)</f>
        <v>0.12</v>
      </c>
      <c r="T646" s="2" t="str">
        <f>TRIM(CLEAN(Table2[[#This Row],[CHANNEL]]))</f>
        <v>D2C</v>
      </c>
      <c r="U646" s="1">
        <f t="shared" si="10"/>
        <v>45323</v>
      </c>
    </row>
    <row r="647" spans="1:21" x14ac:dyDescent="0.3">
      <c r="A647" s="1">
        <v>45566</v>
      </c>
      <c r="B647" s="2" t="s">
        <v>24</v>
      </c>
      <c r="C647" s="2" t="s">
        <v>22</v>
      </c>
      <c r="D647" s="2" t="s">
        <v>31</v>
      </c>
      <c r="E647" s="2" t="str">
        <f>TRIM(Table2[[#This Row],[SKU_CODE]])</f>
        <v>BEC-GB-002</v>
      </c>
      <c r="F647" s="2">
        <v>115</v>
      </c>
      <c r="G647" s="2">
        <v>20585</v>
      </c>
      <c r="H647" s="2">
        <v>2378.58</v>
      </c>
      <c r="I647" s="2">
        <v>1195.25</v>
      </c>
      <c r="J647" s="2">
        <v>16</v>
      </c>
      <c r="K647" s="2" t="str">
        <f>_xlfn.XLOOKUP(E647,[1]SKU_Master!A:A,[1]SKU_Master!C:C,"NOT FOUND")</f>
        <v>Garbage Bags</v>
      </c>
      <c r="L647" s="2">
        <f>_xlfn.XLOOKUP(Table2[[#This Row],[SKU_CODE_CLEAN]],[1]SKU_Master!A:A,[1]SKU_Master!E:E,"Not Found")</f>
        <v>179</v>
      </c>
      <c r="M647" s="2">
        <f>_xlfn.XLOOKUP(E647,[1]SKU_Master!A:A,[1]SKU_Master!F:F,"NOT FOUND")</f>
        <v>86</v>
      </c>
      <c r="N647" s="2" t="str">
        <f>IF(ISNUMBER(_xlfn.XMATCH(E647,[1]SKU_Master!A:A)),"MATCH","NOT FOUND")</f>
        <v>MATCH</v>
      </c>
      <c r="O647" s="2">
        <f>Table2[[#This Row],[GROSS_REVENUE]]-Table2[[#This Row],[DISCOUNT]]</f>
        <v>18206.419999999998</v>
      </c>
      <c r="P647" s="3">
        <f>IFERROR((Table2[[#This Row],[NET_REVENUE]]-(Table2[[#This Row],[UNITS_SOLD]]*Table2[[#This Row],[UNIT_COGS]]))/Table2[[#This Row],[NET_REVENUE]],0)</f>
        <v>0.45678502418377687</v>
      </c>
      <c r="Q647" s="4">
        <f>IFERROR(Table2[[#This Row],[GROSS_REVENUE]]/Table2[[#This Row],[AD_SPEND]],0)</f>
        <v>17.222338422924075</v>
      </c>
      <c r="R647" s="2">
        <f>IFERROR((Table2[[#This Row],[NET_REVENUE]]-(Table2[[#This Row],[UNITS_SOLD]]*Table2[[#This Row],[UNIT_COGS]])-Table2[[#This Row],[AD_SPEND]]),0)</f>
        <v>7121.1699999999983</v>
      </c>
      <c r="S647" s="3">
        <f>IFERROR(Table2[[#This Row],[RETURNS_UNITS]]/Table2[[#This Row],[UNITS_SOLD]],0)</f>
        <v>0.1391304347826087</v>
      </c>
      <c r="T647" s="2" t="str">
        <f>TRIM(CLEAN(Table2[[#This Row],[CHANNEL]]))</f>
        <v>D2C</v>
      </c>
      <c r="U647" s="1">
        <f t="shared" si="10"/>
        <v>45566</v>
      </c>
    </row>
    <row r="648" spans="1:21" x14ac:dyDescent="0.3">
      <c r="A648" s="1">
        <v>45566</v>
      </c>
      <c r="B648" s="2" t="s">
        <v>37</v>
      </c>
      <c r="C648" s="2" t="s">
        <v>28</v>
      </c>
      <c r="D648" s="2" t="s">
        <v>35</v>
      </c>
      <c r="E648" s="2" t="str">
        <f>TRIM(Table2[[#This Row],[SKU_CODE]])</f>
        <v>BEC-CMB-001</v>
      </c>
      <c r="F648" s="2">
        <v>27</v>
      </c>
      <c r="G648" s="2">
        <v>18873</v>
      </c>
      <c r="H648" s="2">
        <v>5612.46</v>
      </c>
      <c r="I648" s="2">
        <v>1196.17</v>
      </c>
      <c r="J648" s="2">
        <v>1</v>
      </c>
      <c r="K648" s="2" t="str">
        <f>_xlfn.XLOOKUP(E648,[1]SKU_Master!A:A,[1]SKU_Master!C:C,"NOT FOUND")</f>
        <v>Others</v>
      </c>
      <c r="L648" s="2">
        <f>_xlfn.XLOOKUP(Table2[[#This Row],[SKU_CODE_CLEAN]],[1]SKU_Master!A:A,[1]SKU_Master!E:E,"Not Found")</f>
        <v>699</v>
      </c>
      <c r="M648" s="2">
        <f>_xlfn.XLOOKUP(E648,[1]SKU_Master!A:A,[1]SKU_Master!F:F,"NOT FOUND")</f>
        <v>330</v>
      </c>
      <c r="N648" s="2" t="str">
        <f>IF(ISNUMBER(_xlfn.XMATCH(E648,[1]SKU_Master!A:A)),"MATCH","NOT FOUND")</f>
        <v>MATCH</v>
      </c>
      <c r="O648" s="2">
        <f>Table2[[#This Row],[GROSS_REVENUE]]-Table2[[#This Row],[DISCOUNT]]</f>
        <v>13260.54</v>
      </c>
      <c r="P648" s="3">
        <f>IFERROR((Table2[[#This Row],[NET_REVENUE]]-(Table2[[#This Row],[UNITS_SOLD]]*Table2[[#This Row],[UNIT_COGS]]))/Table2[[#This Row],[NET_REVENUE]],0)</f>
        <v>0.32808166183277609</v>
      </c>
      <c r="Q648" s="4">
        <f>IFERROR(Table2[[#This Row],[GROSS_REVENUE]]/Table2[[#This Row],[AD_SPEND]],0)</f>
        <v>15.777857662372405</v>
      </c>
      <c r="R648" s="2">
        <f>IFERROR((Table2[[#This Row],[NET_REVENUE]]-(Table2[[#This Row],[UNITS_SOLD]]*Table2[[#This Row],[UNIT_COGS]])-Table2[[#This Row],[AD_SPEND]]),0)</f>
        <v>3154.3700000000008</v>
      </c>
      <c r="S648" s="3">
        <f>IFERROR(Table2[[#This Row],[RETURNS_UNITS]]/Table2[[#This Row],[UNITS_SOLD]],0)</f>
        <v>3.7037037037037035E-2</v>
      </c>
      <c r="T648" s="2" t="str">
        <f>TRIM(CLEAN(Table2[[#This Row],[CHANNEL]]))</f>
        <v>Blinkit</v>
      </c>
      <c r="U648" s="1">
        <f t="shared" si="10"/>
        <v>45566</v>
      </c>
    </row>
    <row r="649" spans="1:21" x14ac:dyDescent="0.3">
      <c r="A649" s="1">
        <v>45536</v>
      </c>
      <c r="B649" s="2" t="s">
        <v>34</v>
      </c>
      <c r="C649" s="2" t="s">
        <v>22</v>
      </c>
      <c r="D649" s="2" t="s">
        <v>32</v>
      </c>
      <c r="E649" s="2" t="str">
        <f>TRIM(Table2[[#This Row],[SKU_CODE]])</f>
        <v>BEC-BW-001</v>
      </c>
      <c r="F649" s="2">
        <v>86</v>
      </c>
      <c r="G649" s="2">
        <v>18920</v>
      </c>
      <c r="H649" s="2">
        <v>3991.79</v>
      </c>
      <c r="I649" s="2">
        <v>1196.76</v>
      </c>
      <c r="J649" s="2">
        <v>2</v>
      </c>
      <c r="K649" s="2" t="str">
        <f>_xlfn.XLOOKUP(E649,[1]SKU_Master!A:A,[1]SKU_Master!C:C,"NOT FOUND")</f>
        <v>Bake &amp; Wrap</v>
      </c>
      <c r="L649" s="2">
        <f>_xlfn.XLOOKUP(Table2[[#This Row],[SKU_CODE_CLEAN]],[1]SKU_Master!A:A,[1]SKU_Master!E:E,"Not Found")</f>
        <v>220</v>
      </c>
      <c r="M649" s="2">
        <f>_xlfn.XLOOKUP(E649,[1]SKU_Master!A:A,[1]SKU_Master!F:F,"NOT FOUND")</f>
        <v>118</v>
      </c>
      <c r="N649" s="2" t="str">
        <f>IF(ISNUMBER(_xlfn.XMATCH(E649,[1]SKU_Master!A:A)),"MATCH","NOT FOUND")</f>
        <v>MATCH</v>
      </c>
      <c r="O649" s="2">
        <f>Table2[[#This Row],[GROSS_REVENUE]]-Table2[[#This Row],[DISCOUNT]]</f>
        <v>14928.21</v>
      </c>
      <c r="P649" s="3">
        <f>IFERROR((Table2[[#This Row],[NET_REVENUE]]-(Table2[[#This Row],[UNITS_SOLD]]*Table2[[#This Row],[UNIT_COGS]]))/Table2[[#This Row],[NET_REVENUE]],0)</f>
        <v>0.32021320707573109</v>
      </c>
      <c r="Q649" s="4">
        <f>IFERROR(Table2[[#This Row],[GROSS_REVENUE]]/Table2[[#This Row],[AD_SPEND]],0)</f>
        <v>15.809351916842141</v>
      </c>
      <c r="R649" s="2">
        <f>IFERROR((Table2[[#This Row],[NET_REVENUE]]-(Table2[[#This Row],[UNITS_SOLD]]*Table2[[#This Row],[UNIT_COGS]])-Table2[[#This Row],[AD_SPEND]]),0)</f>
        <v>3583.4499999999989</v>
      </c>
      <c r="S649" s="3">
        <f>IFERROR(Table2[[#This Row],[RETURNS_UNITS]]/Table2[[#This Row],[UNITS_SOLD]],0)</f>
        <v>2.3255813953488372E-2</v>
      </c>
      <c r="T649" s="2" t="str">
        <f>TRIM(CLEAN(Table2[[#This Row],[CHANNEL]]))</f>
        <v>Zepto</v>
      </c>
      <c r="U649" s="1">
        <f t="shared" si="10"/>
        <v>45536</v>
      </c>
    </row>
    <row r="650" spans="1:21" x14ac:dyDescent="0.3">
      <c r="A650" s="1">
        <v>45627</v>
      </c>
      <c r="B650" s="2" t="s">
        <v>34</v>
      </c>
      <c r="C650" s="2" t="s">
        <v>28</v>
      </c>
      <c r="D650" s="2" t="s">
        <v>42</v>
      </c>
      <c r="E650" s="2" t="str">
        <f>TRIM(Table2[[#This Row],[SKU_CODE]])</f>
        <v>BEC-BW-002</v>
      </c>
      <c r="F650" s="2">
        <v>86</v>
      </c>
      <c r="G650" s="2">
        <v>15050</v>
      </c>
      <c r="H650" s="2">
        <v>4090.16</v>
      </c>
      <c r="I650" s="2">
        <v>1197.0899999999999</v>
      </c>
      <c r="J650" s="2">
        <v>4</v>
      </c>
      <c r="K650" s="2" t="str">
        <f>_xlfn.XLOOKUP(E650,[1]SKU_Master!A:A,[1]SKU_Master!C:C,"NOT FOUND")</f>
        <v>Bake &amp; Wrap</v>
      </c>
      <c r="L650" s="2">
        <f>_xlfn.XLOOKUP(Table2[[#This Row],[SKU_CODE_CLEAN]],[1]SKU_Master!A:A,[1]SKU_Master!E:E,"Not Found")</f>
        <v>175</v>
      </c>
      <c r="M650" s="2">
        <f>_xlfn.XLOOKUP(E650,[1]SKU_Master!A:A,[1]SKU_Master!F:F,"NOT FOUND")</f>
        <v>92</v>
      </c>
      <c r="N650" s="2" t="str">
        <f>IF(ISNUMBER(_xlfn.XMATCH(E650,[1]SKU_Master!A:A)),"MATCH","NOT FOUND")</f>
        <v>MATCH</v>
      </c>
      <c r="O650" s="2">
        <f>Table2[[#This Row],[GROSS_REVENUE]]-Table2[[#This Row],[DISCOUNT]]</f>
        <v>10959.84</v>
      </c>
      <c r="P650" s="3">
        <f>IFERROR((Table2[[#This Row],[NET_REVENUE]]-(Table2[[#This Row],[UNITS_SOLD]]*Table2[[#This Row],[UNIT_COGS]]))/Table2[[#This Row],[NET_REVENUE]],0)</f>
        <v>0.27809165097300692</v>
      </c>
      <c r="Q650" s="4">
        <f>IFERROR(Table2[[#This Row],[GROSS_REVENUE]]/Table2[[#This Row],[AD_SPEND]],0)</f>
        <v>12.572154140457277</v>
      </c>
      <c r="R650" s="2">
        <f>IFERROR((Table2[[#This Row],[NET_REVENUE]]-(Table2[[#This Row],[UNITS_SOLD]]*Table2[[#This Row],[UNIT_COGS]])-Table2[[#This Row],[AD_SPEND]]),0)</f>
        <v>1850.7500000000002</v>
      </c>
      <c r="S650" s="3">
        <f>IFERROR(Table2[[#This Row],[RETURNS_UNITS]]/Table2[[#This Row],[UNITS_SOLD]],0)</f>
        <v>4.6511627906976744E-2</v>
      </c>
      <c r="T650" s="2" t="str">
        <f>TRIM(CLEAN(Table2[[#This Row],[CHANNEL]]))</f>
        <v>Zepto</v>
      </c>
      <c r="U650" s="1">
        <f t="shared" si="10"/>
        <v>45627</v>
      </c>
    </row>
    <row r="651" spans="1:21" x14ac:dyDescent="0.3">
      <c r="A651" s="1">
        <v>45383</v>
      </c>
      <c r="B651" s="2" t="s">
        <v>21</v>
      </c>
      <c r="C651" s="2" t="s">
        <v>25</v>
      </c>
      <c r="D651" s="2" t="s">
        <v>32</v>
      </c>
      <c r="E651" s="2" t="str">
        <f>TRIM(Table2[[#This Row],[SKU_CODE]])</f>
        <v>BEC-BW-001</v>
      </c>
      <c r="F651" s="2">
        <v>101</v>
      </c>
      <c r="G651" s="2">
        <v>22220</v>
      </c>
      <c r="H651" s="2">
        <v>4818.71</v>
      </c>
      <c r="I651" s="2">
        <v>1197.3399999999999</v>
      </c>
      <c r="J651" s="2">
        <v>3</v>
      </c>
      <c r="K651" s="2" t="str">
        <f>_xlfn.XLOOKUP(E651,[1]SKU_Master!A:A,[1]SKU_Master!C:C,"NOT FOUND")</f>
        <v>Bake &amp; Wrap</v>
      </c>
      <c r="L651" s="2">
        <f>_xlfn.XLOOKUP(Table2[[#This Row],[SKU_CODE_CLEAN]],[1]SKU_Master!A:A,[1]SKU_Master!E:E,"Not Found")</f>
        <v>220</v>
      </c>
      <c r="M651" s="2">
        <f>_xlfn.XLOOKUP(E651,[1]SKU_Master!A:A,[1]SKU_Master!F:F,"NOT FOUND")</f>
        <v>118</v>
      </c>
      <c r="N651" s="2" t="str">
        <f>IF(ISNUMBER(_xlfn.XMATCH(E651,[1]SKU_Master!A:A)),"MATCH","NOT FOUND")</f>
        <v>MATCH</v>
      </c>
      <c r="O651" s="2">
        <f>Table2[[#This Row],[GROSS_REVENUE]]-Table2[[#This Row],[DISCOUNT]]</f>
        <v>17401.29</v>
      </c>
      <c r="P651" s="3">
        <f>IFERROR((Table2[[#This Row],[NET_REVENUE]]-(Table2[[#This Row],[UNITS_SOLD]]*Table2[[#This Row],[UNIT_COGS]]))/Table2[[#This Row],[NET_REVENUE]],0)</f>
        <v>0.31510824772186435</v>
      </c>
      <c r="Q651" s="4">
        <f>IFERROR(Table2[[#This Row],[GROSS_REVENUE]]/Table2[[#This Row],[AD_SPEND]],0)</f>
        <v>18.557803130272106</v>
      </c>
      <c r="R651" s="2">
        <f>IFERROR((Table2[[#This Row],[NET_REVENUE]]-(Table2[[#This Row],[UNITS_SOLD]]*Table2[[#This Row],[UNIT_COGS]])-Table2[[#This Row],[AD_SPEND]]),0)</f>
        <v>4285.9500000000007</v>
      </c>
      <c r="S651" s="3">
        <f>IFERROR(Table2[[#This Row],[RETURNS_UNITS]]/Table2[[#This Row],[UNITS_SOLD]],0)</f>
        <v>2.9702970297029702E-2</v>
      </c>
      <c r="T651" s="2" t="str">
        <f>TRIM(CLEAN(Table2[[#This Row],[CHANNEL]]))</f>
        <v>Flipkart</v>
      </c>
      <c r="U651" s="1">
        <f t="shared" si="10"/>
        <v>45383</v>
      </c>
    </row>
    <row r="652" spans="1:21" x14ac:dyDescent="0.3">
      <c r="A652" s="1">
        <v>45627</v>
      </c>
      <c r="B652" s="2" t="s">
        <v>21</v>
      </c>
      <c r="C652" s="2" t="s">
        <v>22</v>
      </c>
      <c r="D652" s="2" t="s">
        <v>45</v>
      </c>
      <c r="E652" s="2" t="str">
        <f>TRIM(Table2[[#This Row],[SKU_CODE]])</f>
        <v>BEC-TIS-001</v>
      </c>
      <c r="F652" s="2">
        <v>183</v>
      </c>
      <c r="G652" s="2">
        <v>17385</v>
      </c>
      <c r="H652" s="2">
        <v>2183.08</v>
      </c>
      <c r="I652" s="2">
        <v>1198.31</v>
      </c>
      <c r="J652" s="2">
        <v>5</v>
      </c>
      <c r="K652" s="2" t="str">
        <f>_xlfn.XLOOKUP(E652,[1]SKU_Master!A:A,[1]SKU_Master!C:C,"NOT FOUND")</f>
        <v>Tissues</v>
      </c>
      <c r="L652" s="2">
        <f>_xlfn.XLOOKUP(Table2[[#This Row],[SKU_CODE_CLEAN]],[1]SKU_Master!A:A,[1]SKU_Master!E:E,"Not Found")</f>
        <v>95</v>
      </c>
      <c r="M652" s="2">
        <f>_xlfn.XLOOKUP(E652,[1]SKU_Master!A:A,[1]SKU_Master!F:F,"NOT FOUND")</f>
        <v>42</v>
      </c>
      <c r="N652" s="2" t="str">
        <f>IF(ISNUMBER(_xlfn.XMATCH(E652,[1]SKU_Master!A:A)),"MATCH","NOT FOUND")</f>
        <v>MATCH</v>
      </c>
      <c r="O652" s="2">
        <f>Table2[[#This Row],[GROSS_REVENUE]]-Table2[[#This Row],[DISCOUNT]]</f>
        <v>15201.92</v>
      </c>
      <c r="P652" s="3">
        <f>IFERROR((Table2[[#This Row],[NET_REVENUE]]-(Table2[[#This Row],[UNITS_SOLD]]*Table2[[#This Row],[UNIT_COGS]]))/Table2[[#This Row],[NET_REVENUE]],0)</f>
        <v>0.49440596977223927</v>
      </c>
      <c r="Q652" s="4">
        <f>IFERROR(Table2[[#This Row],[GROSS_REVENUE]]/Table2[[#This Row],[AD_SPEND]],0)</f>
        <v>14.507932004239304</v>
      </c>
      <c r="R652" s="2">
        <f>IFERROR((Table2[[#This Row],[NET_REVENUE]]-(Table2[[#This Row],[UNITS_SOLD]]*Table2[[#This Row],[UNIT_COGS]])-Table2[[#This Row],[AD_SPEND]]),0)</f>
        <v>6317.6100000000006</v>
      </c>
      <c r="S652" s="3">
        <f>IFERROR(Table2[[#This Row],[RETURNS_UNITS]]/Table2[[#This Row],[UNITS_SOLD]],0)</f>
        <v>2.7322404371584699E-2</v>
      </c>
      <c r="T652" s="2" t="str">
        <f>TRIM(CLEAN(Table2[[#This Row],[CHANNEL]]))</f>
        <v>Flipkart</v>
      </c>
      <c r="U652" s="1">
        <f t="shared" si="10"/>
        <v>45627</v>
      </c>
    </row>
    <row r="653" spans="1:21" x14ac:dyDescent="0.3">
      <c r="A653" s="1">
        <v>45444</v>
      </c>
      <c r="B653" s="2" t="s">
        <v>24</v>
      </c>
      <c r="C653" s="2" t="s">
        <v>28</v>
      </c>
      <c r="D653" s="2" t="s">
        <v>45</v>
      </c>
      <c r="E653" s="2" t="str">
        <f>TRIM(Table2[[#This Row],[SKU_CODE]])</f>
        <v>BEC-TIS-001</v>
      </c>
      <c r="F653" s="2">
        <v>141</v>
      </c>
      <c r="G653" s="2">
        <v>13395</v>
      </c>
      <c r="H653" s="2">
        <v>1610.5</v>
      </c>
      <c r="I653" s="2">
        <v>1198.74</v>
      </c>
      <c r="J653" s="2">
        <v>13</v>
      </c>
      <c r="K653" s="2" t="str">
        <f>_xlfn.XLOOKUP(E653,[1]SKU_Master!A:A,[1]SKU_Master!C:C,"NOT FOUND")</f>
        <v>Tissues</v>
      </c>
      <c r="L653" s="2">
        <f>_xlfn.XLOOKUP(Table2[[#This Row],[SKU_CODE_CLEAN]],[1]SKU_Master!A:A,[1]SKU_Master!E:E,"Not Found")</f>
        <v>95</v>
      </c>
      <c r="M653" s="2">
        <f>_xlfn.XLOOKUP(E653,[1]SKU_Master!A:A,[1]SKU_Master!F:F,"NOT FOUND")</f>
        <v>42</v>
      </c>
      <c r="N653" s="2" t="str">
        <f>IF(ISNUMBER(_xlfn.XMATCH(E653,[1]SKU_Master!A:A)),"MATCH","NOT FOUND")</f>
        <v>MATCH</v>
      </c>
      <c r="O653" s="2">
        <f>Table2[[#This Row],[GROSS_REVENUE]]-Table2[[#This Row],[DISCOUNT]]</f>
        <v>11784.5</v>
      </c>
      <c r="P653" s="3">
        <f>IFERROR((Table2[[#This Row],[NET_REVENUE]]-(Table2[[#This Row],[UNITS_SOLD]]*Table2[[#This Row],[UNIT_COGS]]))/Table2[[#This Row],[NET_REVENUE]],0)</f>
        <v>0.49747549747549746</v>
      </c>
      <c r="Q653" s="4">
        <f>IFERROR(Table2[[#This Row],[GROSS_REVENUE]]/Table2[[#This Row],[AD_SPEND]],0)</f>
        <v>11.174232944591822</v>
      </c>
      <c r="R653" s="2">
        <f>IFERROR((Table2[[#This Row],[NET_REVENUE]]-(Table2[[#This Row],[UNITS_SOLD]]*Table2[[#This Row],[UNIT_COGS]])-Table2[[#This Row],[AD_SPEND]]),0)</f>
        <v>4663.76</v>
      </c>
      <c r="S653" s="3">
        <f>IFERROR(Table2[[#This Row],[RETURNS_UNITS]]/Table2[[#This Row],[UNITS_SOLD]],0)</f>
        <v>9.2198581560283682E-2</v>
      </c>
      <c r="T653" s="2" t="str">
        <f>TRIM(CLEAN(Table2[[#This Row],[CHANNEL]]))</f>
        <v>D2C</v>
      </c>
      <c r="U653" s="1">
        <f t="shared" si="10"/>
        <v>45444</v>
      </c>
    </row>
    <row r="654" spans="1:21" x14ac:dyDescent="0.3">
      <c r="A654" s="1">
        <v>45474</v>
      </c>
      <c r="B654" s="2" t="s">
        <v>37</v>
      </c>
      <c r="C654" s="2" t="s">
        <v>28</v>
      </c>
      <c r="D654" s="2" t="s">
        <v>42</v>
      </c>
      <c r="E654" s="2" t="str">
        <f>TRIM(Table2[[#This Row],[SKU_CODE]])</f>
        <v>BEC-BW-002</v>
      </c>
      <c r="F654" s="2">
        <v>116</v>
      </c>
      <c r="G654" s="2">
        <v>20300</v>
      </c>
      <c r="H654" s="2">
        <v>4885.3100000000004</v>
      </c>
      <c r="I654" s="2">
        <v>1199.19</v>
      </c>
      <c r="J654" s="2">
        <v>3</v>
      </c>
      <c r="K654" s="2" t="str">
        <f>_xlfn.XLOOKUP(E654,[1]SKU_Master!A:A,[1]SKU_Master!C:C,"NOT FOUND")</f>
        <v>Bake &amp; Wrap</v>
      </c>
      <c r="L654" s="2">
        <f>_xlfn.XLOOKUP(Table2[[#This Row],[SKU_CODE_CLEAN]],[1]SKU_Master!A:A,[1]SKU_Master!E:E,"Not Found")</f>
        <v>175</v>
      </c>
      <c r="M654" s="2">
        <f>_xlfn.XLOOKUP(E654,[1]SKU_Master!A:A,[1]SKU_Master!F:F,"NOT FOUND")</f>
        <v>92</v>
      </c>
      <c r="N654" s="2" t="str">
        <f>IF(ISNUMBER(_xlfn.XMATCH(E654,[1]SKU_Master!A:A)),"MATCH","NOT FOUND")</f>
        <v>MATCH</v>
      </c>
      <c r="O654" s="2">
        <f>Table2[[#This Row],[GROSS_REVENUE]]-Table2[[#This Row],[DISCOUNT]]</f>
        <v>15414.689999999999</v>
      </c>
      <c r="P654" s="3">
        <f>IFERROR((Table2[[#This Row],[NET_REVENUE]]-(Table2[[#This Row],[UNITS_SOLD]]*Table2[[#This Row],[UNIT_COGS]]))/Table2[[#This Row],[NET_REVENUE]],0)</f>
        <v>0.30767339466444016</v>
      </c>
      <c r="Q654" s="4">
        <f>IFERROR(Table2[[#This Row],[GROSS_REVENUE]]/Table2[[#This Row],[AD_SPEND]],0)</f>
        <v>16.928093129529099</v>
      </c>
      <c r="R654" s="2">
        <f>IFERROR((Table2[[#This Row],[NET_REVENUE]]-(Table2[[#This Row],[UNITS_SOLD]]*Table2[[#This Row],[UNIT_COGS]])-Table2[[#This Row],[AD_SPEND]]),0)</f>
        <v>3543.4999999999986</v>
      </c>
      <c r="S654" s="3">
        <f>IFERROR(Table2[[#This Row],[RETURNS_UNITS]]/Table2[[#This Row],[UNITS_SOLD]],0)</f>
        <v>2.5862068965517241E-2</v>
      </c>
      <c r="T654" s="2" t="str">
        <f>TRIM(CLEAN(Table2[[#This Row],[CHANNEL]]))</f>
        <v>Blinkit</v>
      </c>
      <c r="U654" s="1">
        <f t="shared" si="10"/>
        <v>45474</v>
      </c>
    </row>
    <row r="655" spans="1:21" x14ac:dyDescent="0.3">
      <c r="A655" s="1">
        <v>45536</v>
      </c>
      <c r="B655" s="2" t="s">
        <v>27</v>
      </c>
      <c r="C655" s="2" t="s">
        <v>28</v>
      </c>
      <c r="D655" s="2" t="s">
        <v>35</v>
      </c>
      <c r="E655" s="2" t="str">
        <f>TRIM(Table2[[#This Row],[SKU_CODE]])</f>
        <v>BEC-CMB-001</v>
      </c>
      <c r="F655" s="2">
        <v>19</v>
      </c>
      <c r="G655" s="2">
        <v>13281</v>
      </c>
      <c r="H655" s="2">
        <v>1004.84</v>
      </c>
      <c r="I655" s="2">
        <v>1199.31</v>
      </c>
      <c r="J655" s="2">
        <v>0</v>
      </c>
      <c r="K655" s="2" t="str">
        <f>_xlfn.XLOOKUP(E655,[1]SKU_Master!A:A,[1]SKU_Master!C:C,"NOT FOUND")</f>
        <v>Others</v>
      </c>
      <c r="L655" s="2">
        <f>_xlfn.XLOOKUP(Table2[[#This Row],[SKU_CODE_CLEAN]],[1]SKU_Master!A:A,[1]SKU_Master!E:E,"Not Found")</f>
        <v>699</v>
      </c>
      <c r="M655" s="2">
        <f>_xlfn.XLOOKUP(E655,[1]SKU_Master!A:A,[1]SKU_Master!F:F,"NOT FOUND")</f>
        <v>330</v>
      </c>
      <c r="N655" s="2" t="str">
        <f>IF(ISNUMBER(_xlfn.XMATCH(E655,[1]SKU_Master!A:A)),"MATCH","NOT FOUND")</f>
        <v>MATCH</v>
      </c>
      <c r="O655" s="2">
        <f>Table2[[#This Row],[GROSS_REVENUE]]-Table2[[#This Row],[DISCOUNT]]</f>
        <v>12276.16</v>
      </c>
      <c r="P655" s="3">
        <f>IFERROR((Table2[[#This Row],[NET_REVENUE]]-(Table2[[#This Row],[UNITS_SOLD]]*Table2[[#This Row],[UNIT_COGS]]))/Table2[[#This Row],[NET_REVENUE]],0)</f>
        <v>0.48925396866772669</v>
      </c>
      <c r="Q655" s="4">
        <f>IFERROR(Table2[[#This Row],[GROSS_REVENUE]]/Table2[[#This Row],[AD_SPEND]],0)</f>
        <v>11.073867473797433</v>
      </c>
      <c r="R655" s="2">
        <f>IFERROR((Table2[[#This Row],[NET_REVENUE]]-(Table2[[#This Row],[UNITS_SOLD]]*Table2[[#This Row],[UNIT_COGS]])-Table2[[#This Row],[AD_SPEND]]),0)</f>
        <v>4806.8500000000004</v>
      </c>
      <c r="S655" s="3">
        <f>IFERROR(Table2[[#This Row],[RETURNS_UNITS]]/Table2[[#This Row],[UNITS_SOLD]],0)</f>
        <v>0</v>
      </c>
      <c r="T655" s="2" t="str">
        <f>TRIM(CLEAN(Table2[[#This Row],[CHANNEL]]))</f>
        <v>Zepto</v>
      </c>
      <c r="U655" s="1">
        <f t="shared" si="10"/>
        <v>45536</v>
      </c>
    </row>
    <row r="656" spans="1:21" x14ac:dyDescent="0.3">
      <c r="A656" s="1">
        <v>45505</v>
      </c>
      <c r="B656" s="2" t="s">
        <v>24</v>
      </c>
      <c r="C656" s="2" t="s">
        <v>25</v>
      </c>
      <c r="D656" s="2" t="s">
        <v>32</v>
      </c>
      <c r="E656" s="2" t="str">
        <f>TRIM(Table2[[#This Row],[SKU_CODE]])</f>
        <v>BEC-BW-001</v>
      </c>
      <c r="F656" s="2">
        <v>79</v>
      </c>
      <c r="G656" s="2">
        <v>17380</v>
      </c>
      <c r="H656" s="2">
        <v>525.71</v>
      </c>
      <c r="I656" s="2">
        <v>1199.6600000000001</v>
      </c>
      <c r="J656" s="2">
        <v>11</v>
      </c>
      <c r="K656" s="2" t="str">
        <f>_xlfn.XLOOKUP(E656,[1]SKU_Master!A:A,[1]SKU_Master!C:C,"NOT FOUND")</f>
        <v>Bake &amp; Wrap</v>
      </c>
      <c r="L656" s="2">
        <f>_xlfn.XLOOKUP(Table2[[#This Row],[SKU_CODE_CLEAN]],[1]SKU_Master!A:A,[1]SKU_Master!E:E,"Not Found")</f>
        <v>220</v>
      </c>
      <c r="M656" s="2">
        <f>_xlfn.XLOOKUP(E656,[1]SKU_Master!A:A,[1]SKU_Master!F:F,"NOT FOUND")</f>
        <v>118</v>
      </c>
      <c r="N656" s="2" t="str">
        <f>IF(ISNUMBER(_xlfn.XMATCH(E656,[1]SKU_Master!A:A)),"MATCH","NOT FOUND")</f>
        <v>MATCH</v>
      </c>
      <c r="O656" s="2">
        <f>Table2[[#This Row],[GROSS_REVENUE]]-Table2[[#This Row],[DISCOUNT]]</f>
        <v>16854.29</v>
      </c>
      <c r="P656" s="3">
        <f>IFERROR((Table2[[#This Row],[NET_REVENUE]]-(Table2[[#This Row],[UNITS_SOLD]]*Table2[[#This Row],[UNIT_COGS]]))/Table2[[#This Row],[NET_REVENUE]],0)</f>
        <v>0.44690639593836351</v>
      </c>
      <c r="Q656" s="4">
        <f>IFERROR(Table2[[#This Row],[GROSS_REVENUE]]/Table2[[#This Row],[AD_SPEND]],0)</f>
        <v>14.487438107463781</v>
      </c>
      <c r="R656" s="2">
        <f>IFERROR((Table2[[#This Row],[NET_REVENUE]]-(Table2[[#This Row],[UNITS_SOLD]]*Table2[[#This Row],[UNIT_COGS]])-Table2[[#This Row],[AD_SPEND]]),0)</f>
        <v>6332.630000000001</v>
      </c>
      <c r="S656" s="3">
        <f>IFERROR(Table2[[#This Row],[RETURNS_UNITS]]/Table2[[#This Row],[UNITS_SOLD]],0)</f>
        <v>0.13924050632911392</v>
      </c>
      <c r="T656" s="2" t="str">
        <f>TRIM(CLEAN(Table2[[#This Row],[CHANNEL]]))</f>
        <v>D2C</v>
      </c>
      <c r="U656" s="1">
        <f t="shared" si="10"/>
        <v>45505</v>
      </c>
    </row>
    <row r="657" spans="1:21" x14ac:dyDescent="0.3">
      <c r="A657" s="1">
        <v>45474</v>
      </c>
      <c r="B657" s="2" t="s">
        <v>33</v>
      </c>
      <c r="C657" s="2" t="s">
        <v>22</v>
      </c>
      <c r="D657" s="2" t="s">
        <v>45</v>
      </c>
      <c r="E657" s="2" t="str">
        <f>TRIM(Table2[[#This Row],[SKU_CODE]])</f>
        <v>BEC-TIS-001</v>
      </c>
      <c r="F657" s="2">
        <v>111</v>
      </c>
      <c r="G657" s="2">
        <v>10545</v>
      </c>
      <c r="H657" s="2">
        <v>1947.53</v>
      </c>
      <c r="I657" s="2">
        <v>1200.23</v>
      </c>
      <c r="J657" s="2">
        <v>5</v>
      </c>
      <c r="K657" s="2" t="str">
        <f>_xlfn.XLOOKUP(E657,[1]SKU_Master!A:A,[1]SKU_Master!C:C,"NOT FOUND")</f>
        <v>Tissues</v>
      </c>
      <c r="L657" s="2">
        <f>_xlfn.XLOOKUP(Table2[[#This Row],[SKU_CODE_CLEAN]],[1]SKU_Master!A:A,[1]SKU_Master!E:E,"Not Found")</f>
        <v>95</v>
      </c>
      <c r="M657" s="2">
        <f>_xlfn.XLOOKUP(E657,[1]SKU_Master!A:A,[1]SKU_Master!F:F,"NOT FOUND")</f>
        <v>42</v>
      </c>
      <c r="N657" s="2" t="str">
        <f>IF(ISNUMBER(_xlfn.XMATCH(E657,[1]SKU_Master!A:A)),"MATCH","NOT FOUND")</f>
        <v>MATCH</v>
      </c>
      <c r="O657" s="2">
        <f>Table2[[#This Row],[GROSS_REVENUE]]-Table2[[#This Row],[DISCOUNT]]</f>
        <v>8597.4699999999993</v>
      </c>
      <c r="P657" s="3">
        <f>IFERROR((Table2[[#This Row],[NET_REVENUE]]-(Table2[[#This Row],[UNITS_SOLD]]*Table2[[#This Row],[UNIT_COGS]]))/Table2[[#This Row],[NET_REVENUE]],0)</f>
        <v>0.45774745361135305</v>
      </c>
      <c r="Q657" s="4">
        <f>IFERROR(Table2[[#This Row],[GROSS_REVENUE]]/Table2[[#This Row],[AD_SPEND]],0)</f>
        <v>8.7858160519233817</v>
      </c>
      <c r="R657" s="2">
        <f>IFERROR((Table2[[#This Row],[NET_REVENUE]]-(Table2[[#This Row],[UNITS_SOLD]]*Table2[[#This Row],[UNIT_COGS]])-Table2[[#This Row],[AD_SPEND]]),0)</f>
        <v>2735.2399999999993</v>
      </c>
      <c r="S657" s="3">
        <f>IFERROR(Table2[[#This Row],[RETURNS_UNITS]]/Table2[[#This Row],[UNITS_SOLD]],0)</f>
        <v>4.5045045045045043E-2</v>
      </c>
      <c r="T657" s="2" t="str">
        <f>TRIM(CLEAN(Table2[[#This Row],[CHANNEL]]))</f>
        <v>Swiggy Instamart</v>
      </c>
      <c r="U657" s="1">
        <f t="shared" si="10"/>
        <v>45474</v>
      </c>
    </row>
    <row r="658" spans="1:21" x14ac:dyDescent="0.3">
      <c r="A658" s="1">
        <v>45689</v>
      </c>
      <c r="B658" s="2" t="s">
        <v>33</v>
      </c>
      <c r="C658" s="2" t="s">
        <v>25</v>
      </c>
      <c r="D658" s="2" t="s">
        <v>31</v>
      </c>
      <c r="E658" s="2" t="str">
        <f>TRIM(Table2[[#This Row],[SKU_CODE]])</f>
        <v>BEC-GB-002</v>
      </c>
      <c r="F658" s="2">
        <v>177</v>
      </c>
      <c r="G658" s="2">
        <v>31683</v>
      </c>
      <c r="H658" s="2">
        <v>8888.26</v>
      </c>
      <c r="I658" s="2">
        <v>1200.32</v>
      </c>
      <c r="J658" s="2">
        <v>9</v>
      </c>
      <c r="K658" s="2" t="str">
        <f>_xlfn.XLOOKUP(E658,[1]SKU_Master!A:A,[1]SKU_Master!C:C,"NOT FOUND")</f>
        <v>Garbage Bags</v>
      </c>
      <c r="L658" s="2">
        <f>_xlfn.XLOOKUP(Table2[[#This Row],[SKU_CODE_CLEAN]],[1]SKU_Master!A:A,[1]SKU_Master!E:E,"Not Found")</f>
        <v>179</v>
      </c>
      <c r="M658" s="2">
        <f>_xlfn.XLOOKUP(E658,[1]SKU_Master!A:A,[1]SKU_Master!F:F,"NOT FOUND")</f>
        <v>86</v>
      </c>
      <c r="N658" s="2" t="str">
        <f>IF(ISNUMBER(_xlfn.XMATCH(E658,[1]SKU_Master!A:A)),"MATCH","NOT FOUND")</f>
        <v>MATCH</v>
      </c>
      <c r="O658" s="2">
        <f>Table2[[#This Row],[GROSS_REVENUE]]-Table2[[#This Row],[DISCOUNT]]</f>
        <v>22794.739999999998</v>
      </c>
      <c r="P658" s="3">
        <f>IFERROR((Table2[[#This Row],[NET_REVENUE]]-(Table2[[#This Row],[UNITS_SOLD]]*Table2[[#This Row],[UNIT_COGS]]))/Table2[[#This Row],[NET_REVENUE]],0)</f>
        <v>0.33221436173432989</v>
      </c>
      <c r="Q658" s="4">
        <f>IFERROR(Table2[[#This Row],[GROSS_REVENUE]]/Table2[[#This Row],[AD_SPEND]],0)</f>
        <v>26.39546121034391</v>
      </c>
      <c r="R658" s="2">
        <f>IFERROR((Table2[[#This Row],[NET_REVENUE]]-(Table2[[#This Row],[UNITS_SOLD]]*Table2[[#This Row],[UNIT_COGS]])-Table2[[#This Row],[AD_SPEND]]),0)</f>
        <v>6372.4199999999983</v>
      </c>
      <c r="S658" s="3">
        <f>IFERROR(Table2[[#This Row],[RETURNS_UNITS]]/Table2[[#This Row],[UNITS_SOLD]],0)</f>
        <v>5.0847457627118647E-2</v>
      </c>
      <c r="T658" s="2" t="str">
        <f>TRIM(CLEAN(Table2[[#This Row],[CHANNEL]]))</f>
        <v>Swiggy Instamart</v>
      </c>
      <c r="U658" s="1">
        <f t="shared" si="10"/>
        <v>45689</v>
      </c>
    </row>
    <row r="659" spans="1:21" x14ac:dyDescent="0.3">
      <c r="A659" s="1">
        <v>45444</v>
      </c>
      <c r="B659" s="2" t="s">
        <v>21</v>
      </c>
      <c r="C659" s="2" t="s">
        <v>28</v>
      </c>
      <c r="D659" s="2" t="s">
        <v>45</v>
      </c>
      <c r="E659" s="2" t="str">
        <f>TRIM(Table2[[#This Row],[SKU_CODE]])</f>
        <v>BEC-TIS-001</v>
      </c>
      <c r="F659" s="2">
        <v>113</v>
      </c>
      <c r="G659" s="2">
        <v>10735</v>
      </c>
      <c r="H659" s="2">
        <v>2474.81</v>
      </c>
      <c r="I659" s="2">
        <v>1201.47</v>
      </c>
      <c r="J659" s="2">
        <v>5</v>
      </c>
      <c r="K659" s="2" t="str">
        <f>_xlfn.XLOOKUP(E659,[1]SKU_Master!A:A,[1]SKU_Master!C:C,"NOT FOUND")</f>
        <v>Tissues</v>
      </c>
      <c r="L659" s="2">
        <f>_xlfn.XLOOKUP(Table2[[#This Row],[SKU_CODE_CLEAN]],[1]SKU_Master!A:A,[1]SKU_Master!E:E,"Not Found")</f>
        <v>95</v>
      </c>
      <c r="M659" s="2">
        <f>_xlfn.XLOOKUP(E659,[1]SKU_Master!A:A,[1]SKU_Master!F:F,"NOT FOUND")</f>
        <v>42</v>
      </c>
      <c r="N659" s="2" t="str">
        <f>IF(ISNUMBER(_xlfn.XMATCH(E659,[1]SKU_Master!A:A)),"MATCH","NOT FOUND")</f>
        <v>MATCH</v>
      </c>
      <c r="O659" s="2">
        <f>Table2[[#This Row],[GROSS_REVENUE]]-Table2[[#This Row],[DISCOUNT]]</f>
        <v>8260.19</v>
      </c>
      <c r="P659" s="3">
        <f>IFERROR((Table2[[#This Row],[NET_REVENUE]]-(Table2[[#This Row],[UNITS_SOLD]]*Table2[[#This Row],[UNIT_COGS]]))/Table2[[#This Row],[NET_REVENUE]],0)</f>
        <v>0.42543694515501462</v>
      </c>
      <c r="Q659" s="4">
        <f>IFERROR(Table2[[#This Row],[GROSS_REVENUE]]/Table2[[#This Row],[AD_SPEND]],0)</f>
        <v>8.9348880954164471</v>
      </c>
      <c r="R659" s="2">
        <f>IFERROR((Table2[[#This Row],[NET_REVENUE]]-(Table2[[#This Row],[UNITS_SOLD]]*Table2[[#This Row],[UNIT_COGS]])-Table2[[#This Row],[AD_SPEND]]),0)</f>
        <v>2312.7200000000003</v>
      </c>
      <c r="S659" s="3">
        <f>IFERROR(Table2[[#This Row],[RETURNS_UNITS]]/Table2[[#This Row],[UNITS_SOLD]],0)</f>
        <v>4.4247787610619468E-2</v>
      </c>
      <c r="T659" s="2" t="str">
        <f>TRIM(CLEAN(Table2[[#This Row],[CHANNEL]]))</f>
        <v>Flipkart</v>
      </c>
      <c r="U659" s="1">
        <f t="shared" si="10"/>
        <v>45444</v>
      </c>
    </row>
    <row r="660" spans="1:21" x14ac:dyDescent="0.3">
      <c r="A660" s="1">
        <v>45474</v>
      </c>
      <c r="B660" s="2" t="s">
        <v>21</v>
      </c>
      <c r="C660" s="2" t="s">
        <v>25</v>
      </c>
      <c r="D660" s="2" t="s">
        <v>45</v>
      </c>
      <c r="E660" s="2" t="str">
        <f>TRIM(Table2[[#This Row],[SKU_CODE]])</f>
        <v>BEC-TIS-001</v>
      </c>
      <c r="F660" s="2">
        <v>202</v>
      </c>
      <c r="G660" s="2">
        <v>19190</v>
      </c>
      <c r="H660" s="2">
        <v>5289.53</v>
      </c>
      <c r="I660" s="2">
        <v>1201.76</v>
      </c>
      <c r="J660" s="2">
        <v>9</v>
      </c>
      <c r="K660" s="2" t="str">
        <f>_xlfn.XLOOKUP(E660,[1]SKU_Master!A:A,[1]SKU_Master!C:C,"NOT FOUND")</f>
        <v>Tissues</v>
      </c>
      <c r="L660" s="2">
        <f>_xlfn.XLOOKUP(Table2[[#This Row],[SKU_CODE_CLEAN]],[1]SKU_Master!A:A,[1]SKU_Master!E:E,"Not Found")</f>
        <v>95</v>
      </c>
      <c r="M660" s="2">
        <f>_xlfn.XLOOKUP(E660,[1]SKU_Master!A:A,[1]SKU_Master!F:F,"NOT FOUND")</f>
        <v>42</v>
      </c>
      <c r="N660" s="2" t="str">
        <f>IF(ISNUMBER(_xlfn.XMATCH(E660,[1]SKU_Master!A:A)),"MATCH","NOT FOUND")</f>
        <v>MATCH</v>
      </c>
      <c r="O660" s="2">
        <f>Table2[[#This Row],[GROSS_REVENUE]]-Table2[[#This Row],[DISCOUNT]]</f>
        <v>13900.470000000001</v>
      </c>
      <c r="P660" s="3">
        <f>IFERROR((Table2[[#This Row],[NET_REVENUE]]-(Table2[[#This Row],[UNITS_SOLD]]*Table2[[#This Row],[UNIT_COGS]]))/Table2[[#This Row],[NET_REVENUE]],0)</f>
        <v>0.38966092513418615</v>
      </c>
      <c r="Q660" s="4">
        <f>IFERROR(Table2[[#This Row],[GROSS_REVENUE]]/Table2[[#This Row],[AD_SPEND]],0)</f>
        <v>15.968246571694849</v>
      </c>
      <c r="R660" s="2">
        <f>IFERROR((Table2[[#This Row],[NET_REVENUE]]-(Table2[[#This Row],[UNITS_SOLD]]*Table2[[#This Row],[UNIT_COGS]])-Table2[[#This Row],[AD_SPEND]]),0)</f>
        <v>4214.7100000000009</v>
      </c>
      <c r="S660" s="3">
        <f>IFERROR(Table2[[#This Row],[RETURNS_UNITS]]/Table2[[#This Row],[UNITS_SOLD]],0)</f>
        <v>4.4554455445544552E-2</v>
      </c>
      <c r="T660" s="2" t="str">
        <f>TRIM(CLEAN(Table2[[#This Row],[CHANNEL]]))</f>
        <v>Flipkart</v>
      </c>
      <c r="U660" s="1">
        <f t="shared" si="10"/>
        <v>45474</v>
      </c>
    </row>
    <row r="661" spans="1:21" x14ac:dyDescent="0.3">
      <c r="A661" s="1">
        <v>45536</v>
      </c>
      <c r="B661" s="2" t="s">
        <v>21</v>
      </c>
      <c r="C661" s="2" t="s">
        <v>28</v>
      </c>
      <c r="D661" s="2" t="s">
        <v>43</v>
      </c>
      <c r="E661" s="2" t="str">
        <f>TRIM(Table2[[#This Row],[SKU_CODE]])</f>
        <v>BEC-GB-001</v>
      </c>
      <c r="F661" s="2">
        <v>114</v>
      </c>
      <c r="G661" s="2">
        <v>16986</v>
      </c>
      <c r="H661" s="2">
        <v>2664.53</v>
      </c>
      <c r="I661" s="2">
        <v>1202.6600000000001</v>
      </c>
      <c r="J661" s="2">
        <v>4</v>
      </c>
      <c r="K661" s="2" t="str">
        <f>_xlfn.XLOOKUP(E661,[1]SKU_Master!A:A,[1]SKU_Master!C:C,"NOT FOUND")</f>
        <v>Garbage Bags</v>
      </c>
      <c r="L661" s="2">
        <f>_xlfn.XLOOKUP(Table2[[#This Row],[SKU_CODE_CLEAN]],[1]SKU_Master!A:A,[1]SKU_Master!E:E,"Not Found")</f>
        <v>149</v>
      </c>
      <c r="M661" s="2">
        <f>_xlfn.XLOOKUP(E661,[1]SKU_Master!A:A,[1]SKU_Master!F:F,"NOT FOUND")</f>
        <v>70</v>
      </c>
      <c r="N661" s="2" t="str">
        <f>IF(ISNUMBER(_xlfn.XMATCH(E661,[1]SKU_Master!A:A)),"MATCH","NOT FOUND")</f>
        <v>MATCH</v>
      </c>
      <c r="O661" s="2">
        <f>Table2[[#This Row],[GROSS_REVENUE]]-Table2[[#This Row],[DISCOUNT]]</f>
        <v>14321.47</v>
      </c>
      <c r="P661" s="3">
        <f>IFERROR((Table2[[#This Row],[NET_REVENUE]]-(Table2[[#This Row],[UNITS_SOLD]]*Table2[[#This Row],[UNIT_COGS]]))/Table2[[#This Row],[NET_REVENUE]],0)</f>
        <v>0.44279462932226926</v>
      </c>
      <c r="Q661" s="4">
        <f>IFERROR(Table2[[#This Row],[GROSS_REVENUE]]/Table2[[#This Row],[AD_SPEND]],0)</f>
        <v>14.123692481665641</v>
      </c>
      <c r="R661" s="2">
        <f>IFERROR((Table2[[#This Row],[NET_REVENUE]]-(Table2[[#This Row],[UNITS_SOLD]]*Table2[[#This Row],[UNIT_COGS]])-Table2[[#This Row],[AD_SPEND]]),0)</f>
        <v>5138.8099999999995</v>
      </c>
      <c r="S661" s="3">
        <f>IFERROR(Table2[[#This Row],[RETURNS_UNITS]]/Table2[[#This Row],[UNITS_SOLD]],0)</f>
        <v>3.5087719298245612E-2</v>
      </c>
      <c r="T661" s="2" t="str">
        <f>TRIM(CLEAN(Table2[[#This Row],[CHANNEL]]))</f>
        <v>Flipkart</v>
      </c>
      <c r="U661" s="1">
        <f t="shared" si="10"/>
        <v>45536</v>
      </c>
    </row>
    <row r="662" spans="1:21" x14ac:dyDescent="0.3">
      <c r="A662" s="1">
        <v>45444</v>
      </c>
      <c r="B662" s="2" t="s">
        <v>34</v>
      </c>
      <c r="C662" s="2" t="s">
        <v>28</v>
      </c>
      <c r="D662" s="2" t="s">
        <v>45</v>
      </c>
      <c r="E662" s="2" t="str">
        <f>TRIM(Table2[[#This Row],[SKU_CODE]])</f>
        <v>BEC-TIS-001</v>
      </c>
      <c r="F662" s="2">
        <v>194</v>
      </c>
      <c r="G662" s="2">
        <v>18430</v>
      </c>
      <c r="H662" s="2">
        <v>4103.6499999999996</v>
      </c>
      <c r="I662" s="2">
        <v>1203.27</v>
      </c>
      <c r="J662" s="2">
        <v>4</v>
      </c>
      <c r="K662" s="2" t="str">
        <f>_xlfn.XLOOKUP(E662,[1]SKU_Master!A:A,[1]SKU_Master!C:C,"NOT FOUND")</f>
        <v>Tissues</v>
      </c>
      <c r="L662" s="2">
        <f>_xlfn.XLOOKUP(Table2[[#This Row],[SKU_CODE_CLEAN]],[1]SKU_Master!A:A,[1]SKU_Master!E:E,"Not Found")</f>
        <v>95</v>
      </c>
      <c r="M662" s="2">
        <f>_xlfn.XLOOKUP(E662,[1]SKU_Master!A:A,[1]SKU_Master!F:F,"NOT FOUND")</f>
        <v>42</v>
      </c>
      <c r="N662" s="2" t="str">
        <f>IF(ISNUMBER(_xlfn.XMATCH(E662,[1]SKU_Master!A:A)),"MATCH","NOT FOUND")</f>
        <v>MATCH</v>
      </c>
      <c r="O662" s="2">
        <f>Table2[[#This Row],[GROSS_REVENUE]]-Table2[[#This Row],[DISCOUNT]]</f>
        <v>14326.35</v>
      </c>
      <c r="P662" s="3">
        <f>IFERROR((Table2[[#This Row],[NET_REVENUE]]-(Table2[[#This Row],[UNITS_SOLD]]*Table2[[#This Row],[UNIT_COGS]]))/Table2[[#This Row],[NET_REVENUE]],0)</f>
        <v>0.43125778722424069</v>
      </c>
      <c r="Q662" s="4">
        <f>IFERROR(Table2[[#This Row],[GROSS_REVENUE]]/Table2[[#This Row],[AD_SPEND]],0)</f>
        <v>15.316595610295279</v>
      </c>
      <c r="R662" s="2">
        <f>IFERROR((Table2[[#This Row],[NET_REVENUE]]-(Table2[[#This Row],[UNITS_SOLD]]*Table2[[#This Row],[UNIT_COGS]])-Table2[[#This Row],[AD_SPEND]]),0)</f>
        <v>4975.08</v>
      </c>
      <c r="S662" s="3">
        <f>IFERROR(Table2[[#This Row],[RETURNS_UNITS]]/Table2[[#This Row],[UNITS_SOLD]],0)</f>
        <v>2.0618556701030927E-2</v>
      </c>
      <c r="T662" s="2" t="str">
        <f>TRIM(CLEAN(Table2[[#This Row],[CHANNEL]]))</f>
        <v>Zepto</v>
      </c>
      <c r="U662" s="1">
        <f t="shared" si="10"/>
        <v>45444</v>
      </c>
    </row>
    <row r="663" spans="1:21" x14ac:dyDescent="0.3">
      <c r="A663" s="1">
        <v>45383</v>
      </c>
      <c r="B663" s="2" t="s">
        <v>37</v>
      </c>
      <c r="C663" s="2" t="s">
        <v>25</v>
      </c>
      <c r="D663" s="2" t="s">
        <v>45</v>
      </c>
      <c r="E663" s="2" t="str">
        <f>TRIM(Table2[[#This Row],[SKU_CODE]])</f>
        <v>BEC-TIS-001</v>
      </c>
      <c r="F663" s="2">
        <v>290</v>
      </c>
      <c r="G663" s="2">
        <v>27550</v>
      </c>
      <c r="H663" s="2">
        <v>6574.14</v>
      </c>
      <c r="I663" s="2">
        <v>1204.4100000000001</v>
      </c>
      <c r="J663" s="2">
        <v>14</v>
      </c>
      <c r="K663" s="2" t="str">
        <f>_xlfn.XLOOKUP(E663,[1]SKU_Master!A:A,[1]SKU_Master!C:C,"NOT FOUND")</f>
        <v>Tissues</v>
      </c>
      <c r="L663" s="2">
        <f>_xlfn.XLOOKUP(Table2[[#This Row],[SKU_CODE_CLEAN]],[1]SKU_Master!A:A,[1]SKU_Master!E:E,"Not Found")</f>
        <v>95</v>
      </c>
      <c r="M663" s="2">
        <f>_xlfn.XLOOKUP(E663,[1]SKU_Master!A:A,[1]SKU_Master!F:F,"NOT FOUND")</f>
        <v>42</v>
      </c>
      <c r="N663" s="2" t="str">
        <f>IF(ISNUMBER(_xlfn.XMATCH(E663,[1]SKU_Master!A:A)),"MATCH","NOT FOUND")</f>
        <v>MATCH</v>
      </c>
      <c r="O663" s="2">
        <f>Table2[[#This Row],[GROSS_REVENUE]]-Table2[[#This Row],[DISCOUNT]]</f>
        <v>20975.86</v>
      </c>
      <c r="P663" s="3">
        <f>IFERROR((Table2[[#This Row],[NET_REVENUE]]-(Table2[[#This Row],[UNITS_SOLD]]*Table2[[#This Row],[UNIT_COGS]]))/Table2[[#This Row],[NET_REVENUE]],0)</f>
        <v>0.41933250889355672</v>
      </c>
      <c r="Q663" s="4">
        <f>IFERROR(Table2[[#This Row],[GROSS_REVENUE]]/Table2[[#This Row],[AD_SPEND]],0)</f>
        <v>22.874270389651365</v>
      </c>
      <c r="R663" s="2">
        <f>IFERROR((Table2[[#This Row],[NET_REVENUE]]-(Table2[[#This Row],[UNITS_SOLD]]*Table2[[#This Row],[UNIT_COGS]])-Table2[[#This Row],[AD_SPEND]]),0)</f>
        <v>7591.4500000000007</v>
      </c>
      <c r="S663" s="3">
        <f>IFERROR(Table2[[#This Row],[RETURNS_UNITS]]/Table2[[#This Row],[UNITS_SOLD]],0)</f>
        <v>4.8275862068965517E-2</v>
      </c>
      <c r="T663" s="2" t="str">
        <f>TRIM(CLEAN(Table2[[#This Row],[CHANNEL]]))</f>
        <v>Blinkit</v>
      </c>
      <c r="U663" s="1">
        <f t="shared" si="10"/>
        <v>45383</v>
      </c>
    </row>
    <row r="664" spans="1:21" x14ac:dyDescent="0.3">
      <c r="A664" s="1">
        <v>45444</v>
      </c>
      <c r="B664" s="2" t="s">
        <v>24</v>
      </c>
      <c r="C664" s="2" t="s">
        <v>28</v>
      </c>
      <c r="D664" s="2" t="s">
        <v>30</v>
      </c>
      <c r="E664" s="2" t="str">
        <f>TRIM(Table2[[#This Row],[SKU_CODE]])</f>
        <v>BEC-TIS-002</v>
      </c>
      <c r="F664" s="2">
        <v>96</v>
      </c>
      <c r="G664" s="2">
        <v>17280</v>
      </c>
      <c r="H664" s="2">
        <v>2009</v>
      </c>
      <c r="I664" s="2">
        <v>1204.48</v>
      </c>
      <c r="J664" s="2">
        <v>14</v>
      </c>
      <c r="K664" s="2" t="str">
        <f>_xlfn.XLOOKUP(E664,[1]SKU_Master!A:A,[1]SKU_Master!C:C,"NOT FOUND")</f>
        <v>Tissues</v>
      </c>
      <c r="L664" s="2">
        <f>_xlfn.XLOOKUP(Table2[[#This Row],[SKU_CODE_CLEAN]],[1]SKU_Master!A:A,[1]SKU_Master!E:E,"Not Found")</f>
        <v>180</v>
      </c>
      <c r="M664" s="2">
        <f>_xlfn.XLOOKUP(E664,[1]SKU_Master!A:A,[1]SKU_Master!F:F,"NOT FOUND")</f>
        <v>95</v>
      </c>
      <c r="N664" s="2" t="str">
        <f>IF(ISNUMBER(_xlfn.XMATCH(E664,[1]SKU_Master!A:A)),"MATCH","NOT FOUND")</f>
        <v>MATCH</v>
      </c>
      <c r="O664" s="2">
        <f>Table2[[#This Row],[GROSS_REVENUE]]-Table2[[#This Row],[DISCOUNT]]</f>
        <v>15271</v>
      </c>
      <c r="P664" s="3">
        <f>IFERROR((Table2[[#This Row],[NET_REVENUE]]-(Table2[[#This Row],[UNITS_SOLD]]*Table2[[#This Row],[UNIT_COGS]]))/Table2[[#This Row],[NET_REVENUE]],0)</f>
        <v>0.40278960120489815</v>
      </c>
      <c r="Q664" s="4">
        <f>IFERROR(Table2[[#This Row],[GROSS_REVENUE]]/Table2[[#This Row],[AD_SPEND]],0)</f>
        <v>14.346439957492029</v>
      </c>
      <c r="R664" s="2">
        <f>IFERROR((Table2[[#This Row],[NET_REVENUE]]-(Table2[[#This Row],[UNITS_SOLD]]*Table2[[#This Row],[UNIT_COGS]])-Table2[[#This Row],[AD_SPEND]]),0)</f>
        <v>4946.5200000000004</v>
      </c>
      <c r="S664" s="3">
        <f>IFERROR(Table2[[#This Row],[RETURNS_UNITS]]/Table2[[#This Row],[UNITS_SOLD]],0)</f>
        <v>0.14583333333333334</v>
      </c>
      <c r="T664" s="2" t="str">
        <f>TRIM(CLEAN(Table2[[#This Row],[CHANNEL]]))</f>
        <v>D2C</v>
      </c>
      <c r="U664" s="1">
        <f t="shared" si="10"/>
        <v>45444</v>
      </c>
    </row>
    <row r="665" spans="1:21" x14ac:dyDescent="0.3">
      <c r="A665" s="1">
        <v>45413</v>
      </c>
      <c r="B665" s="2" t="s">
        <v>24</v>
      </c>
      <c r="C665" s="2" t="s">
        <v>28</v>
      </c>
      <c r="D665" s="2" t="s">
        <v>42</v>
      </c>
      <c r="E665" s="2" t="str">
        <f>TRIM(Table2[[#This Row],[SKU_CODE]])</f>
        <v>BEC-BW-002</v>
      </c>
      <c r="F665" s="2">
        <v>60</v>
      </c>
      <c r="G665" s="2">
        <v>10500</v>
      </c>
      <c r="H665" s="2">
        <v>417.5</v>
      </c>
      <c r="I665" s="2">
        <v>1204.54</v>
      </c>
      <c r="J665" s="2">
        <v>5</v>
      </c>
      <c r="K665" s="2" t="str">
        <f>_xlfn.XLOOKUP(E665,[1]SKU_Master!A:A,[1]SKU_Master!C:C,"NOT FOUND")</f>
        <v>Bake &amp; Wrap</v>
      </c>
      <c r="L665" s="2">
        <f>_xlfn.XLOOKUP(Table2[[#This Row],[SKU_CODE_CLEAN]],[1]SKU_Master!A:A,[1]SKU_Master!E:E,"Not Found")</f>
        <v>175</v>
      </c>
      <c r="M665" s="2">
        <f>_xlfn.XLOOKUP(E665,[1]SKU_Master!A:A,[1]SKU_Master!F:F,"NOT FOUND")</f>
        <v>92</v>
      </c>
      <c r="N665" s="2" t="str">
        <f>IF(ISNUMBER(_xlfn.XMATCH(E665,[1]SKU_Master!A:A)),"MATCH","NOT FOUND")</f>
        <v>MATCH</v>
      </c>
      <c r="O665" s="2">
        <f>Table2[[#This Row],[GROSS_REVENUE]]-Table2[[#This Row],[DISCOUNT]]</f>
        <v>10082.5</v>
      </c>
      <c r="P665" s="3">
        <f>IFERROR((Table2[[#This Row],[NET_REVENUE]]-(Table2[[#This Row],[UNITS_SOLD]]*Table2[[#This Row],[UNIT_COGS]]))/Table2[[#This Row],[NET_REVENUE]],0)</f>
        <v>0.45251673692040667</v>
      </c>
      <c r="Q665" s="4">
        <f>IFERROR(Table2[[#This Row],[GROSS_REVENUE]]/Table2[[#This Row],[AD_SPEND]],0)</f>
        <v>8.7170206053763266</v>
      </c>
      <c r="R665" s="2">
        <f>IFERROR((Table2[[#This Row],[NET_REVENUE]]-(Table2[[#This Row],[UNITS_SOLD]]*Table2[[#This Row],[UNIT_COGS]])-Table2[[#This Row],[AD_SPEND]]),0)</f>
        <v>3357.96</v>
      </c>
      <c r="S665" s="3">
        <f>IFERROR(Table2[[#This Row],[RETURNS_UNITS]]/Table2[[#This Row],[UNITS_SOLD]],0)</f>
        <v>8.3333333333333329E-2</v>
      </c>
      <c r="T665" s="2" t="str">
        <f>TRIM(CLEAN(Table2[[#This Row],[CHANNEL]]))</f>
        <v>D2C</v>
      </c>
      <c r="U665" s="1">
        <f t="shared" si="10"/>
        <v>45413</v>
      </c>
    </row>
    <row r="666" spans="1:21" x14ac:dyDescent="0.3">
      <c r="A666" s="1">
        <v>45505</v>
      </c>
      <c r="B666" s="2" t="s">
        <v>33</v>
      </c>
      <c r="C666" s="2" t="s">
        <v>28</v>
      </c>
      <c r="D666" s="2" t="s">
        <v>31</v>
      </c>
      <c r="E666" s="2" t="str">
        <f>TRIM(Table2[[#This Row],[SKU_CODE]])</f>
        <v>BEC-GB-002</v>
      </c>
      <c r="F666" s="2">
        <v>107</v>
      </c>
      <c r="G666" s="2">
        <v>19153</v>
      </c>
      <c r="H666" s="2">
        <v>2692.55</v>
      </c>
      <c r="I666" s="2">
        <v>1205.3900000000001</v>
      </c>
      <c r="J666" s="2">
        <v>4</v>
      </c>
      <c r="K666" s="2" t="str">
        <f>_xlfn.XLOOKUP(E666,[1]SKU_Master!A:A,[1]SKU_Master!C:C,"NOT FOUND")</f>
        <v>Garbage Bags</v>
      </c>
      <c r="L666" s="2">
        <f>_xlfn.XLOOKUP(Table2[[#This Row],[SKU_CODE_CLEAN]],[1]SKU_Master!A:A,[1]SKU_Master!E:E,"Not Found")</f>
        <v>179</v>
      </c>
      <c r="M666" s="2">
        <f>_xlfn.XLOOKUP(E666,[1]SKU_Master!A:A,[1]SKU_Master!F:F,"NOT FOUND")</f>
        <v>86</v>
      </c>
      <c r="N666" s="2" t="str">
        <f>IF(ISNUMBER(_xlfn.XMATCH(E666,[1]SKU_Master!A:A)),"MATCH","NOT FOUND")</f>
        <v>MATCH</v>
      </c>
      <c r="O666" s="2">
        <f>Table2[[#This Row],[GROSS_REVENUE]]-Table2[[#This Row],[DISCOUNT]]</f>
        <v>16460.45</v>
      </c>
      <c r="P666" s="3">
        <f>IFERROR((Table2[[#This Row],[NET_REVENUE]]-(Table2[[#This Row],[UNITS_SOLD]]*Table2[[#This Row],[UNIT_COGS]]))/Table2[[#This Row],[NET_REVENUE]],0)</f>
        <v>0.44096303563997341</v>
      </c>
      <c r="Q666" s="4">
        <f>IFERROR(Table2[[#This Row],[GROSS_REVENUE]]/Table2[[#This Row],[AD_SPEND]],0)</f>
        <v>15.88946316130049</v>
      </c>
      <c r="R666" s="2">
        <f>IFERROR((Table2[[#This Row],[NET_REVENUE]]-(Table2[[#This Row],[UNITS_SOLD]]*Table2[[#This Row],[UNIT_COGS]])-Table2[[#This Row],[AD_SPEND]]),0)</f>
        <v>6053.06</v>
      </c>
      <c r="S666" s="3">
        <f>IFERROR(Table2[[#This Row],[RETURNS_UNITS]]/Table2[[#This Row],[UNITS_SOLD]],0)</f>
        <v>3.7383177570093455E-2</v>
      </c>
      <c r="T666" s="2" t="str">
        <f>TRIM(CLEAN(Table2[[#This Row],[CHANNEL]]))</f>
        <v>Swiggy Instamart</v>
      </c>
      <c r="U666" s="1">
        <f t="shared" si="10"/>
        <v>45505</v>
      </c>
    </row>
    <row r="667" spans="1:21" x14ac:dyDescent="0.3">
      <c r="A667" s="1">
        <v>45413</v>
      </c>
      <c r="B667" s="2" t="s">
        <v>39</v>
      </c>
      <c r="C667" s="2" t="s">
        <v>28</v>
      </c>
      <c r="D667" s="2" t="s">
        <v>32</v>
      </c>
      <c r="E667" s="2" t="str">
        <f>TRIM(Table2[[#This Row],[SKU_CODE]])</f>
        <v>BEC-BW-001</v>
      </c>
      <c r="F667" s="2">
        <v>116</v>
      </c>
      <c r="G667" s="2">
        <v>25520</v>
      </c>
      <c r="H667" s="2">
        <v>5943.96</v>
      </c>
      <c r="I667" s="2">
        <v>1207.3900000000001</v>
      </c>
      <c r="J667" s="2">
        <v>5</v>
      </c>
      <c r="K667" s="2" t="str">
        <f>_xlfn.XLOOKUP(E667,[1]SKU_Master!A:A,[1]SKU_Master!C:C,"NOT FOUND")</f>
        <v>Bake &amp; Wrap</v>
      </c>
      <c r="L667" s="2">
        <f>_xlfn.XLOOKUP(Table2[[#This Row],[SKU_CODE_CLEAN]],[1]SKU_Master!A:A,[1]SKU_Master!E:E,"Not Found")</f>
        <v>220</v>
      </c>
      <c r="M667" s="2">
        <f>_xlfn.XLOOKUP(E667,[1]SKU_Master!A:A,[1]SKU_Master!F:F,"NOT FOUND")</f>
        <v>118</v>
      </c>
      <c r="N667" s="2" t="str">
        <f>IF(ISNUMBER(_xlfn.XMATCH(E667,[1]SKU_Master!A:A)),"MATCH","NOT FOUND")</f>
        <v>MATCH</v>
      </c>
      <c r="O667" s="2">
        <f>Table2[[#This Row],[GROSS_REVENUE]]-Table2[[#This Row],[DISCOUNT]]</f>
        <v>19576.04</v>
      </c>
      <c r="P667" s="3">
        <f>IFERROR((Table2[[#This Row],[NET_REVENUE]]-(Table2[[#This Row],[UNITS_SOLD]]*Table2[[#This Row],[UNIT_COGS]]))/Table2[[#This Row],[NET_REVENUE]],0)</f>
        <v>0.30077788970598757</v>
      </c>
      <c r="Q667" s="4">
        <f>IFERROR(Table2[[#This Row],[GROSS_REVENUE]]/Table2[[#This Row],[AD_SPEND]],0)</f>
        <v>21.136501047714489</v>
      </c>
      <c r="R667" s="2">
        <f>IFERROR((Table2[[#This Row],[NET_REVENUE]]-(Table2[[#This Row],[UNITS_SOLD]]*Table2[[#This Row],[UNIT_COGS]])-Table2[[#This Row],[AD_SPEND]]),0)</f>
        <v>4680.6500000000005</v>
      </c>
      <c r="S667" s="3">
        <f>IFERROR(Table2[[#This Row],[RETURNS_UNITS]]/Table2[[#This Row],[UNITS_SOLD]],0)</f>
        <v>4.3103448275862072E-2</v>
      </c>
      <c r="T667" s="2" t="str">
        <f>TRIM(CLEAN(Table2[[#This Row],[CHANNEL]]))</f>
        <v>Amazon</v>
      </c>
      <c r="U667" s="1">
        <f t="shared" si="10"/>
        <v>45413</v>
      </c>
    </row>
    <row r="668" spans="1:21" x14ac:dyDescent="0.3">
      <c r="A668" s="1">
        <v>45444</v>
      </c>
      <c r="B668" s="2" t="s">
        <v>34</v>
      </c>
      <c r="C668" s="2" t="s">
        <v>22</v>
      </c>
      <c r="D668" s="2" t="s">
        <v>43</v>
      </c>
      <c r="E668" s="2" t="str">
        <f>TRIM(Table2[[#This Row],[SKU_CODE]])</f>
        <v>BEC-GB-001</v>
      </c>
      <c r="F668" s="2">
        <v>204</v>
      </c>
      <c r="G668" s="5">
        <v>30396</v>
      </c>
      <c r="H668" s="2">
        <v>6584.07</v>
      </c>
      <c r="I668" s="2">
        <v>1208.05</v>
      </c>
      <c r="J668" s="2">
        <v>7</v>
      </c>
      <c r="K668" s="2" t="str">
        <f>_xlfn.XLOOKUP(E668,[1]SKU_Master!A:A,[1]SKU_Master!C:C,"NOT FOUND")</f>
        <v>Garbage Bags</v>
      </c>
      <c r="L668" s="2">
        <f>_xlfn.XLOOKUP(Table2[[#This Row],[SKU_CODE_CLEAN]],[1]SKU_Master!A:A,[1]SKU_Master!E:E,"Not Found")</f>
        <v>149</v>
      </c>
      <c r="M668" s="2">
        <f>_xlfn.XLOOKUP(E668,[1]SKU_Master!A:A,[1]SKU_Master!F:F,"NOT FOUND")</f>
        <v>70</v>
      </c>
      <c r="N668" s="2" t="str">
        <f>IF(ISNUMBER(_xlfn.XMATCH(E668,[1]SKU_Master!A:A)),"MATCH","NOT FOUND")</f>
        <v>MATCH</v>
      </c>
      <c r="O668" s="2">
        <f>Table2[[#This Row],[GROSS_REVENUE]]-Table2[[#This Row],[DISCOUNT]]</f>
        <v>23811.93</v>
      </c>
      <c r="P668" s="3">
        <f>IFERROR((Table2[[#This Row],[NET_REVENUE]]-(Table2[[#This Row],[UNITS_SOLD]]*Table2[[#This Row],[UNIT_COGS]]))/Table2[[#This Row],[NET_REVENUE]],0)</f>
        <v>0.40030060562079595</v>
      </c>
      <c r="Q668" s="4">
        <f>IFERROR(Table2[[#This Row],[GROSS_REVENUE]]/Table2[[#This Row],[AD_SPEND]],0)</f>
        <v>25.161210214808989</v>
      </c>
      <c r="R668" s="2">
        <f>IFERROR((Table2[[#This Row],[NET_REVENUE]]-(Table2[[#This Row],[UNITS_SOLD]]*Table2[[#This Row],[UNIT_COGS]])-Table2[[#This Row],[AD_SPEND]]),0)</f>
        <v>8323.880000000001</v>
      </c>
      <c r="S668" s="3">
        <f>IFERROR(Table2[[#This Row],[RETURNS_UNITS]]/Table2[[#This Row],[UNITS_SOLD]],0)</f>
        <v>3.4313725490196081E-2</v>
      </c>
      <c r="T668" s="2" t="str">
        <f>TRIM(CLEAN(Table2[[#This Row],[CHANNEL]]))</f>
        <v>Zepto</v>
      </c>
      <c r="U668" s="1">
        <f t="shared" si="10"/>
        <v>45444</v>
      </c>
    </row>
    <row r="669" spans="1:21" x14ac:dyDescent="0.3">
      <c r="A669" s="1">
        <v>45474</v>
      </c>
      <c r="B669" s="2" t="s">
        <v>34</v>
      </c>
      <c r="C669" s="2" t="s">
        <v>25</v>
      </c>
      <c r="D669" s="2" t="s">
        <v>35</v>
      </c>
      <c r="E669" s="2" t="str">
        <f>TRIM(Table2[[#This Row],[SKU_CODE]])</f>
        <v>BEC-CMB-001</v>
      </c>
      <c r="F669" s="2">
        <v>36</v>
      </c>
      <c r="G669" s="2">
        <v>25164</v>
      </c>
      <c r="H669" s="2">
        <v>3784.94</v>
      </c>
      <c r="I669" s="2">
        <v>1208.3399999999999</v>
      </c>
      <c r="J669" s="2">
        <v>1</v>
      </c>
      <c r="K669" s="2" t="str">
        <f>_xlfn.XLOOKUP(E669,[1]SKU_Master!A:A,[1]SKU_Master!C:C,"NOT FOUND")</f>
        <v>Others</v>
      </c>
      <c r="L669" s="2">
        <f>_xlfn.XLOOKUP(Table2[[#This Row],[SKU_CODE_CLEAN]],[1]SKU_Master!A:A,[1]SKU_Master!E:E,"Not Found")</f>
        <v>699</v>
      </c>
      <c r="M669" s="2">
        <f>_xlfn.XLOOKUP(E669,[1]SKU_Master!A:A,[1]SKU_Master!F:F,"NOT FOUND")</f>
        <v>330</v>
      </c>
      <c r="N669" s="2" t="str">
        <f>IF(ISNUMBER(_xlfn.XMATCH(E669,[1]SKU_Master!A:A)),"MATCH","NOT FOUND")</f>
        <v>MATCH</v>
      </c>
      <c r="O669" s="2">
        <f>Table2[[#This Row],[GROSS_REVENUE]]-Table2[[#This Row],[DISCOUNT]]</f>
        <v>21379.06</v>
      </c>
      <c r="P669" s="3">
        <f>IFERROR((Table2[[#This Row],[NET_REVENUE]]-(Table2[[#This Row],[UNITS_SOLD]]*Table2[[#This Row],[UNIT_COGS]]))/Table2[[#This Row],[NET_REVENUE]],0)</f>
        <v>0.44431607376563798</v>
      </c>
      <c r="Q669" s="4">
        <f>IFERROR(Table2[[#This Row],[GROSS_REVENUE]]/Table2[[#This Row],[AD_SPEND]],0)</f>
        <v>20.825264412334278</v>
      </c>
      <c r="R669" s="2">
        <f>IFERROR((Table2[[#This Row],[NET_REVENUE]]-(Table2[[#This Row],[UNITS_SOLD]]*Table2[[#This Row],[UNIT_COGS]])-Table2[[#This Row],[AD_SPEND]]),0)</f>
        <v>8290.7200000000012</v>
      </c>
      <c r="S669" s="3">
        <f>IFERROR(Table2[[#This Row],[RETURNS_UNITS]]/Table2[[#This Row],[UNITS_SOLD]],0)</f>
        <v>2.7777777777777776E-2</v>
      </c>
      <c r="T669" s="2" t="str">
        <f>TRIM(CLEAN(Table2[[#This Row],[CHANNEL]]))</f>
        <v>Zepto</v>
      </c>
      <c r="U669" s="1">
        <f t="shared" si="10"/>
        <v>45474</v>
      </c>
    </row>
    <row r="670" spans="1:21" x14ac:dyDescent="0.3">
      <c r="A670" s="1">
        <v>45809</v>
      </c>
      <c r="B670" s="2" t="s">
        <v>33</v>
      </c>
      <c r="C670" s="2" t="s">
        <v>22</v>
      </c>
      <c r="D670" s="2" t="s">
        <v>45</v>
      </c>
      <c r="E670" s="2" t="str">
        <f>TRIM(Table2[[#This Row],[SKU_CODE]])</f>
        <v>BEC-TIS-001</v>
      </c>
      <c r="F670" s="2">
        <v>182</v>
      </c>
      <c r="G670" s="2">
        <v>17290</v>
      </c>
      <c r="H670" s="2">
        <v>4962.24</v>
      </c>
      <c r="I670" s="2">
        <v>1208.71</v>
      </c>
      <c r="J670" s="2">
        <v>6</v>
      </c>
      <c r="K670" s="2" t="str">
        <f>_xlfn.XLOOKUP(E670,[1]SKU_Master!A:A,[1]SKU_Master!C:C,"NOT FOUND")</f>
        <v>Tissues</v>
      </c>
      <c r="L670" s="2">
        <f>_xlfn.XLOOKUP(Table2[[#This Row],[SKU_CODE_CLEAN]],[1]SKU_Master!A:A,[1]SKU_Master!E:E,"Not Found")</f>
        <v>95</v>
      </c>
      <c r="M670" s="2">
        <f>_xlfn.XLOOKUP(E670,[1]SKU_Master!A:A,[1]SKU_Master!F:F,"NOT FOUND")</f>
        <v>42</v>
      </c>
      <c r="N670" s="2" t="str">
        <f>IF(ISNUMBER(_xlfn.XMATCH(E670,[1]SKU_Master!A:A)),"MATCH","NOT FOUND")</f>
        <v>MATCH</v>
      </c>
      <c r="O670" s="2">
        <f>Table2[[#This Row],[GROSS_REVENUE]]-Table2[[#This Row],[DISCOUNT]]</f>
        <v>12327.76</v>
      </c>
      <c r="P670" s="3">
        <f>IFERROR((Table2[[#This Row],[NET_REVENUE]]-(Table2[[#This Row],[UNITS_SOLD]]*Table2[[#This Row],[UNIT_COGS]]))/Table2[[#This Row],[NET_REVENUE]],0)</f>
        <v>0.37993601432863716</v>
      </c>
      <c r="Q670" s="4">
        <f>IFERROR(Table2[[#This Row],[GROSS_REVENUE]]/Table2[[#This Row],[AD_SPEND]],0)</f>
        <v>14.30450645729745</v>
      </c>
      <c r="R670" s="2">
        <f>IFERROR((Table2[[#This Row],[NET_REVENUE]]-(Table2[[#This Row],[UNITS_SOLD]]*Table2[[#This Row],[UNIT_COGS]])-Table2[[#This Row],[AD_SPEND]]),0)</f>
        <v>3475.05</v>
      </c>
      <c r="S670" s="3">
        <f>IFERROR(Table2[[#This Row],[RETURNS_UNITS]]/Table2[[#This Row],[UNITS_SOLD]],0)</f>
        <v>3.2967032967032968E-2</v>
      </c>
      <c r="T670" s="2" t="str">
        <f>TRIM(CLEAN(Table2[[#This Row],[CHANNEL]]))</f>
        <v>Swiggy Instamart</v>
      </c>
      <c r="U670" s="1">
        <f t="shared" si="10"/>
        <v>45809</v>
      </c>
    </row>
    <row r="671" spans="1:21" x14ac:dyDescent="0.3">
      <c r="A671" s="1">
        <v>45597</v>
      </c>
      <c r="B671" s="2" t="s">
        <v>21</v>
      </c>
      <c r="C671" s="2" t="s">
        <v>28</v>
      </c>
      <c r="D671" s="2" t="s">
        <v>43</v>
      </c>
      <c r="E671" s="2" t="str">
        <f>TRIM(Table2[[#This Row],[SKU_CODE]])</f>
        <v>BEC-GB-001</v>
      </c>
      <c r="F671" s="2">
        <v>101</v>
      </c>
      <c r="G671" s="2">
        <v>15049</v>
      </c>
      <c r="H671" s="2">
        <v>1042.27</v>
      </c>
      <c r="I671" s="2">
        <v>1210.3800000000001</v>
      </c>
      <c r="J671" s="2">
        <v>5</v>
      </c>
      <c r="K671" s="2" t="str">
        <f>_xlfn.XLOOKUP(E671,[1]SKU_Master!A:A,[1]SKU_Master!C:C,"NOT FOUND")</f>
        <v>Garbage Bags</v>
      </c>
      <c r="L671" s="2">
        <f>_xlfn.XLOOKUP(Table2[[#This Row],[SKU_CODE_CLEAN]],[1]SKU_Master!A:A,[1]SKU_Master!E:E,"Not Found")</f>
        <v>149</v>
      </c>
      <c r="M671" s="2">
        <f>_xlfn.XLOOKUP(E671,[1]SKU_Master!A:A,[1]SKU_Master!F:F,"NOT FOUND")</f>
        <v>70</v>
      </c>
      <c r="N671" s="2" t="str">
        <f>IF(ISNUMBER(_xlfn.XMATCH(E671,[1]SKU_Master!A:A)),"MATCH","NOT FOUND")</f>
        <v>MATCH</v>
      </c>
      <c r="O671" s="2">
        <f>Table2[[#This Row],[GROSS_REVENUE]]-Table2[[#This Row],[DISCOUNT]]</f>
        <v>14006.73</v>
      </c>
      <c r="P671" s="3">
        <f>IFERROR((Table2[[#This Row],[NET_REVENUE]]-(Table2[[#This Row],[UNITS_SOLD]]*Table2[[#This Row],[UNIT_COGS]]))/Table2[[#This Row],[NET_REVENUE]],0)</f>
        <v>0.49524264407181401</v>
      </c>
      <c r="Q671" s="4">
        <f>IFERROR(Table2[[#This Row],[GROSS_REVENUE]]/Table2[[#This Row],[AD_SPEND]],0)</f>
        <v>12.433285414497925</v>
      </c>
      <c r="R671" s="2">
        <f>IFERROR((Table2[[#This Row],[NET_REVENUE]]-(Table2[[#This Row],[UNITS_SOLD]]*Table2[[#This Row],[UNIT_COGS]])-Table2[[#This Row],[AD_SPEND]]),0)</f>
        <v>5726.3499999999995</v>
      </c>
      <c r="S671" s="3">
        <f>IFERROR(Table2[[#This Row],[RETURNS_UNITS]]/Table2[[#This Row],[UNITS_SOLD]],0)</f>
        <v>4.9504950495049507E-2</v>
      </c>
      <c r="T671" s="2" t="str">
        <f>TRIM(CLEAN(Table2[[#This Row],[CHANNEL]]))</f>
        <v>Flipkart</v>
      </c>
      <c r="U671" s="1">
        <f t="shared" si="10"/>
        <v>45597</v>
      </c>
    </row>
    <row r="672" spans="1:21" x14ac:dyDescent="0.3">
      <c r="A672" s="1">
        <v>45292</v>
      </c>
      <c r="B672" s="2" t="s">
        <v>21</v>
      </c>
      <c r="C672" s="2" t="s">
        <v>22</v>
      </c>
      <c r="D672" s="2" t="s">
        <v>30</v>
      </c>
      <c r="E672" s="2" t="str">
        <f>TRIM(Table2[[#This Row],[SKU_CODE]])</f>
        <v>BEC-TIS-002</v>
      </c>
      <c r="F672" s="2">
        <v>155</v>
      </c>
      <c r="G672" s="2">
        <v>27900</v>
      </c>
      <c r="H672" s="2">
        <v>7409.12</v>
      </c>
      <c r="I672" s="2">
        <v>1210.78</v>
      </c>
      <c r="J672" s="2">
        <v>8</v>
      </c>
      <c r="K672" s="2" t="str">
        <f>_xlfn.XLOOKUP(E672,[1]SKU_Master!A:A,[1]SKU_Master!C:C,"NOT FOUND")</f>
        <v>Tissues</v>
      </c>
      <c r="L672" s="2">
        <f>_xlfn.XLOOKUP(Table2[[#This Row],[SKU_CODE_CLEAN]],[1]SKU_Master!A:A,[1]SKU_Master!E:E,"Not Found")</f>
        <v>180</v>
      </c>
      <c r="M672" s="2">
        <f>_xlfn.XLOOKUP(E672,[1]SKU_Master!A:A,[1]SKU_Master!F:F,"NOT FOUND")</f>
        <v>95</v>
      </c>
      <c r="N672" s="2" t="str">
        <f>IF(ISNUMBER(_xlfn.XMATCH(E672,[1]SKU_Master!A:A)),"MATCH","NOT FOUND")</f>
        <v>MATCH</v>
      </c>
      <c r="O672" s="2">
        <f>Table2[[#This Row],[GROSS_REVENUE]]-Table2[[#This Row],[DISCOUNT]]</f>
        <v>20490.88</v>
      </c>
      <c r="P672" s="3">
        <f>IFERROR((Table2[[#This Row],[NET_REVENUE]]-(Table2[[#This Row],[UNITS_SOLD]]*Table2[[#This Row],[UNIT_COGS]]))/Table2[[#This Row],[NET_REVENUE]],0)</f>
        <v>0.2813876222007059</v>
      </c>
      <c r="Q672" s="4">
        <f>IFERROR(Table2[[#This Row],[GROSS_REVENUE]]/Table2[[#This Row],[AD_SPEND]],0)</f>
        <v>23.042997076264889</v>
      </c>
      <c r="R672" s="2">
        <f>IFERROR((Table2[[#This Row],[NET_REVENUE]]-(Table2[[#This Row],[UNITS_SOLD]]*Table2[[#This Row],[UNIT_COGS]])-Table2[[#This Row],[AD_SPEND]]),0)</f>
        <v>4555.1000000000013</v>
      </c>
      <c r="S672" s="3">
        <f>IFERROR(Table2[[#This Row],[RETURNS_UNITS]]/Table2[[#This Row],[UNITS_SOLD]],0)</f>
        <v>5.1612903225806452E-2</v>
      </c>
      <c r="T672" s="2" t="str">
        <f>TRIM(CLEAN(Table2[[#This Row],[CHANNEL]]))</f>
        <v>Flipkart</v>
      </c>
      <c r="U672" s="1">
        <f t="shared" si="10"/>
        <v>45292</v>
      </c>
    </row>
    <row r="673" spans="1:21" x14ac:dyDescent="0.3">
      <c r="A673" s="1">
        <v>45717</v>
      </c>
      <c r="B673" s="2" t="s">
        <v>33</v>
      </c>
      <c r="C673" s="2" t="s">
        <v>25</v>
      </c>
      <c r="D673" s="2" t="s">
        <v>42</v>
      </c>
      <c r="E673" s="2" t="str">
        <f>TRIM(Table2[[#This Row],[SKU_CODE]])</f>
        <v>BEC-BW-002</v>
      </c>
      <c r="F673" s="2">
        <v>139</v>
      </c>
      <c r="G673" s="2">
        <v>24325</v>
      </c>
      <c r="H673" s="2">
        <v>4053.79</v>
      </c>
      <c r="I673" s="2">
        <v>1212.57</v>
      </c>
      <c r="J673" s="2">
        <v>5</v>
      </c>
      <c r="K673" s="2" t="str">
        <f>_xlfn.XLOOKUP(E673,[1]SKU_Master!A:A,[1]SKU_Master!C:C,"NOT FOUND")</f>
        <v>Bake &amp; Wrap</v>
      </c>
      <c r="L673" s="2">
        <f>_xlfn.XLOOKUP(Table2[[#This Row],[SKU_CODE_CLEAN]],[1]SKU_Master!A:A,[1]SKU_Master!E:E,"Not Found")</f>
        <v>175</v>
      </c>
      <c r="M673" s="2">
        <f>_xlfn.XLOOKUP(E673,[1]SKU_Master!A:A,[1]SKU_Master!F:F,"NOT FOUND")</f>
        <v>92</v>
      </c>
      <c r="N673" s="2" t="str">
        <f>IF(ISNUMBER(_xlfn.XMATCH(E673,[1]SKU_Master!A:A)),"MATCH","NOT FOUND")</f>
        <v>MATCH</v>
      </c>
      <c r="O673" s="2">
        <f>Table2[[#This Row],[GROSS_REVENUE]]-Table2[[#This Row],[DISCOUNT]]</f>
        <v>20271.21</v>
      </c>
      <c r="P673" s="3">
        <f>IFERROR((Table2[[#This Row],[NET_REVENUE]]-(Table2[[#This Row],[UNITS_SOLD]]*Table2[[#This Row],[UNIT_COGS]]))/Table2[[#This Row],[NET_REVENUE]],0)</f>
        <v>0.36915457932703571</v>
      </c>
      <c r="Q673" s="4">
        <f>IFERROR(Table2[[#This Row],[GROSS_REVENUE]]/Table2[[#This Row],[AD_SPEND]],0)</f>
        <v>20.060697526740725</v>
      </c>
      <c r="R673" s="2">
        <f>IFERROR((Table2[[#This Row],[NET_REVENUE]]-(Table2[[#This Row],[UNITS_SOLD]]*Table2[[#This Row],[UNIT_COGS]])-Table2[[#This Row],[AD_SPEND]]),0)</f>
        <v>6270.6399999999994</v>
      </c>
      <c r="S673" s="3">
        <f>IFERROR(Table2[[#This Row],[RETURNS_UNITS]]/Table2[[#This Row],[UNITS_SOLD]],0)</f>
        <v>3.5971223021582732E-2</v>
      </c>
      <c r="T673" s="2" t="str">
        <f>TRIM(CLEAN(Table2[[#This Row],[CHANNEL]]))</f>
        <v>Swiggy Instamart</v>
      </c>
      <c r="U673" s="1">
        <f t="shared" si="10"/>
        <v>45717</v>
      </c>
    </row>
    <row r="674" spans="1:21" x14ac:dyDescent="0.3">
      <c r="A674" s="1">
        <v>45474</v>
      </c>
      <c r="B674" s="2" t="s">
        <v>21</v>
      </c>
      <c r="C674" s="2" t="s">
        <v>28</v>
      </c>
      <c r="D674" s="2" t="s">
        <v>32</v>
      </c>
      <c r="E674" s="2" t="str">
        <f>TRIM(Table2[[#This Row],[SKU_CODE]])</f>
        <v>BEC-BW-001</v>
      </c>
      <c r="F674" s="2">
        <v>61</v>
      </c>
      <c r="G674" s="2">
        <v>13420</v>
      </c>
      <c r="H674" s="2">
        <v>2885.82</v>
      </c>
      <c r="I674" s="2">
        <v>1213.1600000000001</v>
      </c>
      <c r="J674" s="2">
        <v>2</v>
      </c>
      <c r="K674" s="2" t="str">
        <f>_xlfn.XLOOKUP(E674,[1]SKU_Master!A:A,[1]SKU_Master!C:C,"NOT FOUND")</f>
        <v>Bake &amp; Wrap</v>
      </c>
      <c r="L674" s="2">
        <f>_xlfn.XLOOKUP(Table2[[#This Row],[SKU_CODE_CLEAN]],[1]SKU_Master!A:A,[1]SKU_Master!E:E,"Not Found")</f>
        <v>220</v>
      </c>
      <c r="M674" s="2">
        <f>_xlfn.XLOOKUP(E674,[1]SKU_Master!A:A,[1]SKU_Master!F:F,"NOT FOUND")</f>
        <v>118</v>
      </c>
      <c r="N674" s="2" t="str">
        <f>IF(ISNUMBER(_xlfn.XMATCH(E674,[1]SKU_Master!A:A)),"MATCH","NOT FOUND")</f>
        <v>MATCH</v>
      </c>
      <c r="O674" s="2">
        <f>Table2[[#This Row],[GROSS_REVENUE]]-Table2[[#This Row],[DISCOUNT]]</f>
        <v>10534.18</v>
      </c>
      <c r="P674" s="3">
        <f>IFERROR((Table2[[#This Row],[NET_REVENUE]]-(Table2[[#This Row],[UNITS_SOLD]]*Table2[[#This Row],[UNIT_COGS]]))/Table2[[#This Row],[NET_REVENUE]],0)</f>
        <v>0.31670049306163367</v>
      </c>
      <c r="Q674" s="4">
        <f>IFERROR(Table2[[#This Row],[GROSS_REVENUE]]/Table2[[#This Row],[AD_SPEND]],0)</f>
        <v>11.062019848989415</v>
      </c>
      <c r="R674" s="2">
        <f>IFERROR((Table2[[#This Row],[NET_REVENUE]]-(Table2[[#This Row],[UNITS_SOLD]]*Table2[[#This Row],[UNIT_COGS]])-Table2[[#This Row],[AD_SPEND]]),0)</f>
        <v>2123.0200000000004</v>
      </c>
      <c r="S674" s="3">
        <f>IFERROR(Table2[[#This Row],[RETURNS_UNITS]]/Table2[[#This Row],[UNITS_SOLD]],0)</f>
        <v>3.2786885245901641E-2</v>
      </c>
      <c r="T674" s="2" t="str">
        <f>TRIM(CLEAN(Table2[[#This Row],[CHANNEL]]))</f>
        <v>Flipkart</v>
      </c>
      <c r="U674" s="1">
        <f t="shared" si="10"/>
        <v>45474</v>
      </c>
    </row>
    <row r="675" spans="1:21" x14ac:dyDescent="0.3">
      <c r="A675" s="1">
        <v>45536</v>
      </c>
      <c r="B675" s="2" t="s">
        <v>34</v>
      </c>
      <c r="C675" s="2" t="s">
        <v>22</v>
      </c>
      <c r="D675" s="2" t="s">
        <v>42</v>
      </c>
      <c r="E675" s="2" t="str">
        <f>TRIM(Table2[[#This Row],[SKU_CODE]])</f>
        <v>BEC-BW-002</v>
      </c>
      <c r="F675" s="2">
        <v>112</v>
      </c>
      <c r="G675" s="2">
        <v>19600</v>
      </c>
      <c r="H675" s="2">
        <v>1285.6400000000001</v>
      </c>
      <c r="I675" s="2">
        <v>1214.22</v>
      </c>
      <c r="J675" s="2">
        <v>5</v>
      </c>
      <c r="K675" s="2" t="str">
        <f>_xlfn.XLOOKUP(E675,[1]SKU_Master!A:A,[1]SKU_Master!C:C,"NOT FOUND")</f>
        <v>Bake &amp; Wrap</v>
      </c>
      <c r="L675" s="2">
        <f>_xlfn.XLOOKUP(Table2[[#This Row],[SKU_CODE_CLEAN]],[1]SKU_Master!A:A,[1]SKU_Master!E:E,"Not Found")</f>
        <v>175</v>
      </c>
      <c r="M675" s="2">
        <f>_xlfn.XLOOKUP(E675,[1]SKU_Master!A:A,[1]SKU_Master!F:F,"NOT FOUND")</f>
        <v>92</v>
      </c>
      <c r="N675" s="2" t="str">
        <f>IF(ISNUMBER(_xlfn.XMATCH(E675,[1]SKU_Master!A:A)),"MATCH","NOT FOUND")</f>
        <v>MATCH</v>
      </c>
      <c r="O675" s="2">
        <f>Table2[[#This Row],[GROSS_REVENUE]]-Table2[[#This Row],[DISCOUNT]]</f>
        <v>18314.36</v>
      </c>
      <c r="P675" s="3">
        <f>IFERROR((Table2[[#This Row],[NET_REVENUE]]-(Table2[[#This Row],[UNITS_SOLD]]*Table2[[#This Row],[UNIT_COGS]]))/Table2[[#This Row],[NET_REVENUE]],0)</f>
        <v>0.43738137723622339</v>
      </c>
      <c r="Q675" s="4">
        <f>IFERROR(Table2[[#This Row],[GROSS_REVENUE]]/Table2[[#This Row],[AD_SPEND]],0)</f>
        <v>16.142050040355123</v>
      </c>
      <c r="R675" s="2">
        <f>IFERROR((Table2[[#This Row],[NET_REVENUE]]-(Table2[[#This Row],[UNITS_SOLD]]*Table2[[#This Row],[UNIT_COGS]])-Table2[[#This Row],[AD_SPEND]]),0)</f>
        <v>6796.14</v>
      </c>
      <c r="S675" s="3">
        <f>IFERROR(Table2[[#This Row],[RETURNS_UNITS]]/Table2[[#This Row],[UNITS_SOLD]],0)</f>
        <v>4.4642857142857144E-2</v>
      </c>
      <c r="T675" s="2" t="str">
        <f>TRIM(CLEAN(Table2[[#This Row],[CHANNEL]]))</f>
        <v>Zepto</v>
      </c>
      <c r="U675" s="1">
        <f t="shared" si="10"/>
        <v>45536</v>
      </c>
    </row>
    <row r="676" spans="1:21" x14ac:dyDescent="0.3">
      <c r="A676" s="1">
        <v>45658</v>
      </c>
      <c r="B676" s="2" t="s">
        <v>34</v>
      </c>
      <c r="C676" s="2" t="s">
        <v>28</v>
      </c>
      <c r="D676" s="2" t="s">
        <v>23</v>
      </c>
      <c r="E676" s="2" t="str">
        <f>TRIM(Table2[[#This Row],[SKU_CODE]])</f>
        <v>BEC-OTH-001</v>
      </c>
      <c r="F676" s="2">
        <v>80</v>
      </c>
      <c r="G676" s="2">
        <v>11920</v>
      </c>
      <c r="H676" s="2">
        <v>2349.67</v>
      </c>
      <c r="I676" s="2">
        <v>1214.72</v>
      </c>
      <c r="J676" s="2">
        <v>1</v>
      </c>
      <c r="K676" s="2" t="str">
        <f>_xlfn.XLOOKUP(E676,[1]SKU_Master!A:A,[1]SKU_Master!C:C,"NOT FOUND")</f>
        <v>Others</v>
      </c>
      <c r="L676" s="2">
        <f>_xlfn.XLOOKUP(Table2[[#This Row],[SKU_CODE_CLEAN]],[1]SKU_Master!A:A,[1]SKU_Master!E:E,"Not Found")</f>
        <v>149</v>
      </c>
      <c r="M676" s="2">
        <f>_xlfn.XLOOKUP(E676,[1]SKU_Master!A:A,[1]SKU_Master!F:F,"NOT FOUND")</f>
        <v>72</v>
      </c>
      <c r="N676" s="2" t="str">
        <f>IF(ISNUMBER(_xlfn.XMATCH(E676,[1]SKU_Master!A:A)),"MATCH","NOT FOUND")</f>
        <v>MATCH</v>
      </c>
      <c r="O676" s="2">
        <f>Table2[[#This Row],[GROSS_REVENUE]]-Table2[[#This Row],[DISCOUNT]]</f>
        <v>9570.33</v>
      </c>
      <c r="P676" s="3">
        <f>IFERROR((Table2[[#This Row],[NET_REVENUE]]-(Table2[[#This Row],[UNITS_SOLD]]*Table2[[#This Row],[UNIT_COGS]]))/Table2[[#This Row],[NET_REVENUE]],0)</f>
        <v>0.39813987605443074</v>
      </c>
      <c r="Q676" s="4">
        <f>IFERROR(Table2[[#This Row],[GROSS_REVENUE]]/Table2[[#This Row],[AD_SPEND]],0)</f>
        <v>9.812961011591149</v>
      </c>
      <c r="R676" s="2">
        <f>IFERROR((Table2[[#This Row],[NET_REVENUE]]-(Table2[[#This Row],[UNITS_SOLD]]*Table2[[#This Row],[UNIT_COGS]])-Table2[[#This Row],[AD_SPEND]]),0)</f>
        <v>2595.6099999999997</v>
      </c>
      <c r="S676" s="3">
        <f>IFERROR(Table2[[#This Row],[RETURNS_UNITS]]/Table2[[#This Row],[UNITS_SOLD]],0)</f>
        <v>1.2500000000000001E-2</v>
      </c>
      <c r="T676" s="2" t="str">
        <f>TRIM(CLEAN(Table2[[#This Row],[CHANNEL]]))</f>
        <v>Zepto</v>
      </c>
      <c r="U676" s="1">
        <f t="shared" si="10"/>
        <v>45658</v>
      </c>
    </row>
    <row r="677" spans="1:21" x14ac:dyDescent="0.3">
      <c r="A677" s="1">
        <v>45658</v>
      </c>
      <c r="B677" s="2" t="s">
        <v>24</v>
      </c>
      <c r="C677" s="2" t="s">
        <v>22</v>
      </c>
      <c r="D677" s="2" t="s">
        <v>23</v>
      </c>
      <c r="E677" s="2" t="str">
        <f>TRIM(Table2[[#This Row],[SKU_CODE]])</f>
        <v>BEC-OTH-001</v>
      </c>
      <c r="F677" s="2">
        <v>63</v>
      </c>
      <c r="G677" s="2">
        <v>9387</v>
      </c>
      <c r="H677" s="2">
        <v>660.79</v>
      </c>
      <c r="I677" s="2">
        <v>1214.82</v>
      </c>
      <c r="J677" s="2">
        <v>6</v>
      </c>
      <c r="K677" s="2" t="str">
        <f>_xlfn.XLOOKUP(E677,[1]SKU_Master!A:A,[1]SKU_Master!C:C,"NOT FOUND")</f>
        <v>Others</v>
      </c>
      <c r="L677" s="2">
        <f>_xlfn.XLOOKUP(Table2[[#This Row],[SKU_CODE_CLEAN]],[1]SKU_Master!A:A,[1]SKU_Master!E:E,"Not Found")</f>
        <v>149</v>
      </c>
      <c r="M677" s="2">
        <f>_xlfn.XLOOKUP(E677,[1]SKU_Master!A:A,[1]SKU_Master!F:F,"NOT FOUND")</f>
        <v>72</v>
      </c>
      <c r="N677" s="2" t="str">
        <f>IF(ISNUMBER(_xlfn.XMATCH(E677,[1]SKU_Master!A:A)),"MATCH","NOT FOUND")</f>
        <v>MATCH</v>
      </c>
      <c r="O677" s="2">
        <f>Table2[[#This Row],[GROSS_REVENUE]]-Table2[[#This Row],[DISCOUNT]]</f>
        <v>8726.2099999999991</v>
      </c>
      <c r="P677" s="3">
        <f>IFERROR((Table2[[#This Row],[NET_REVENUE]]-(Table2[[#This Row],[UNITS_SOLD]]*Table2[[#This Row],[UNIT_COGS]]))/Table2[[#This Row],[NET_REVENUE]],0)</f>
        <v>0.48018670190151275</v>
      </c>
      <c r="Q677" s="4">
        <f>IFERROR(Table2[[#This Row],[GROSS_REVENUE]]/Table2[[#This Row],[AD_SPEND]],0)</f>
        <v>7.7270706771373545</v>
      </c>
      <c r="R677" s="2">
        <f>IFERROR((Table2[[#This Row],[NET_REVENUE]]-(Table2[[#This Row],[UNITS_SOLD]]*Table2[[#This Row],[UNIT_COGS]])-Table2[[#This Row],[AD_SPEND]]),0)</f>
        <v>2975.3899999999994</v>
      </c>
      <c r="S677" s="3">
        <f>IFERROR(Table2[[#This Row],[RETURNS_UNITS]]/Table2[[#This Row],[UNITS_SOLD]],0)</f>
        <v>9.5238095238095233E-2</v>
      </c>
      <c r="T677" s="2" t="str">
        <f>TRIM(CLEAN(Table2[[#This Row],[CHANNEL]]))</f>
        <v>D2C</v>
      </c>
      <c r="U677" s="1">
        <f t="shared" si="10"/>
        <v>45658</v>
      </c>
    </row>
    <row r="678" spans="1:21" x14ac:dyDescent="0.3">
      <c r="A678" s="1">
        <v>45383</v>
      </c>
      <c r="B678" s="2" t="s">
        <v>21</v>
      </c>
      <c r="C678" s="2" t="s">
        <v>22</v>
      </c>
      <c r="D678" s="2" t="s">
        <v>43</v>
      </c>
      <c r="E678" s="2" t="str">
        <f>TRIM(Table2[[#This Row],[SKU_CODE]])</f>
        <v>BEC-GB-001</v>
      </c>
      <c r="F678" s="2">
        <v>179</v>
      </c>
      <c r="G678" s="2">
        <v>26671</v>
      </c>
      <c r="H678" s="2">
        <v>5363.33</v>
      </c>
      <c r="I678" s="2">
        <v>1215.56</v>
      </c>
      <c r="J678" s="2">
        <v>5</v>
      </c>
      <c r="K678" s="2" t="str">
        <f>_xlfn.XLOOKUP(E678,[1]SKU_Master!A:A,[1]SKU_Master!C:C,"NOT FOUND")</f>
        <v>Garbage Bags</v>
      </c>
      <c r="L678" s="2">
        <f>_xlfn.XLOOKUP(Table2[[#This Row],[SKU_CODE_CLEAN]],[1]SKU_Master!A:A,[1]SKU_Master!E:E,"Not Found")</f>
        <v>149</v>
      </c>
      <c r="M678" s="2">
        <f>_xlfn.XLOOKUP(E678,[1]SKU_Master!A:A,[1]SKU_Master!F:F,"NOT FOUND")</f>
        <v>70</v>
      </c>
      <c r="N678" s="2" t="str">
        <f>IF(ISNUMBER(_xlfn.XMATCH(E678,[1]SKU_Master!A:A)),"MATCH","NOT FOUND")</f>
        <v>MATCH</v>
      </c>
      <c r="O678" s="2">
        <f>Table2[[#This Row],[GROSS_REVENUE]]-Table2[[#This Row],[DISCOUNT]]</f>
        <v>21307.67</v>
      </c>
      <c r="P678" s="3">
        <f>IFERROR((Table2[[#This Row],[NET_REVENUE]]-(Table2[[#This Row],[UNITS_SOLD]]*Table2[[#This Row],[UNIT_COGS]]))/Table2[[#This Row],[NET_REVENUE]],0)</f>
        <v>0.41194884283452854</v>
      </c>
      <c r="Q678" s="4">
        <f>IFERROR(Table2[[#This Row],[GROSS_REVENUE]]/Table2[[#This Row],[AD_SPEND]],0)</f>
        <v>21.941327454012967</v>
      </c>
      <c r="R678" s="2">
        <f>IFERROR((Table2[[#This Row],[NET_REVENUE]]-(Table2[[#This Row],[UNITS_SOLD]]*Table2[[#This Row],[UNIT_COGS]])-Table2[[#This Row],[AD_SPEND]]),0)</f>
        <v>7562.1099999999988</v>
      </c>
      <c r="S678" s="3">
        <f>IFERROR(Table2[[#This Row],[RETURNS_UNITS]]/Table2[[#This Row],[UNITS_SOLD]],0)</f>
        <v>2.7932960893854747E-2</v>
      </c>
      <c r="T678" s="2" t="str">
        <f>TRIM(CLEAN(Table2[[#This Row],[CHANNEL]]))</f>
        <v>Flipkart</v>
      </c>
      <c r="U678" s="1">
        <f t="shared" si="10"/>
        <v>45383</v>
      </c>
    </row>
    <row r="679" spans="1:21" x14ac:dyDescent="0.3">
      <c r="A679" s="1">
        <v>45689</v>
      </c>
      <c r="B679" s="2" t="s">
        <v>37</v>
      </c>
      <c r="C679" s="2" t="s">
        <v>22</v>
      </c>
      <c r="D679" s="2" t="s">
        <v>35</v>
      </c>
      <c r="E679" s="2" t="str">
        <f>TRIM(Table2[[#This Row],[SKU_CODE]])</f>
        <v>BEC-CMB-001</v>
      </c>
      <c r="F679" s="2">
        <v>44</v>
      </c>
      <c r="G679" s="2">
        <v>30756</v>
      </c>
      <c r="H679" s="2">
        <v>8571.23</v>
      </c>
      <c r="I679" s="2">
        <v>1216.27</v>
      </c>
      <c r="J679" s="2">
        <v>1</v>
      </c>
      <c r="K679" s="2" t="str">
        <f>_xlfn.XLOOKUP(E679,[1]SKU_Master!A:A,[1]SKU_Master!C:C,"NOT FOUND")</f>
        <v>Others</v>
      </c>
      <c r="L679" s="2">
        <f>_xlfn.XLOOKUP(Table2[[#This Row],[SKU_CODE_CLEAN]],[1]SKU_Master!A:A,[1]SKU_Master!E:E,"Not Found")</f>
        <v>699</v>
      </c>
      <c r="M679" s="2">
        <f>_xlfn.XLOOKUP(E679,[1]SKU_Master!A:A,[1]SKU_Master!F:F,"NOT FOUND")</f>
        <v>330</v>
      </c>
      <c r="N679" s="2" t="str">
        <f>IF(ISNUMBER(_xlfn.XMATCH(E679,[1]SKU_Master!A:A)),"MATCH","NOT FOUND")</f>
        <v>MATCH</v>
      </c>
      <c r="O679" s="2">
        <f>Table2[[#This Row],[GROSS_REVENUE]]-Table2[[#This Row],[DISCOUNT]]</f>
        <v>22184.77</v>
      </c>
      <c r="P679" s="3">
        <f>IFERROR((Table2[[#This Row],[NET_REVENUE]]-(Table2[[#This Row],[UNITS_SOLD]]*Table2[[#This Row],[UNIT_COGS]]))/Table2[[#This Row],[NET_REVENUE]],0)</f>
        <v>0.3454969332564638</v>
      </c>
      <c r="Q679" s="4">
        <f>IFERROR(Table2[[#This Row],[GROSS_REVENUE]]/Table2[[#This Row],[AD_SPEND]],0)</f>
        <v>25.28714841277019</v>
      </c>
      <c r="R679" s="2">
        <f>IFERROR((Table2[[#This Row],[NET_REVENUE]]-(Table2[[#This Row],[UNITS_SOLD]]*Table2[[#This Row],[UNIT_COGS]])-Table2[[#This Row],[AD_SPEND]]),0)</f>
        <v>6448.5</v>
      </c>
      <c r="S679" s="3">
        <f>IFERROR(Table2[[#This Row],[RETURNS_UNITS]]/Table2[[#This Row],[UNITS_SOLD]],0)</f>
        <v>2.2727272727272728E-2</v>
      </c>
      <c r="T679" s="2" t="str">
        <f>TRIM(CLEAN(Table2[[#This Row],[CHANNEL]]))</f>
        <v>Blinkit</v>
      </c>
      <c r="U679" s="1">
        <f t="shared" si="10"/>
        <v>45689</v>
      </c>
    </row>
    <row r="680" spans="1:21" x14ac:dyDescent="0.3">
      <c r="A680" s="1">
        <v>45323</v>
      </c>
      <c r="B680" s="2" t="s">
        <v>33</v>
      </c>
      <c r="C680" s="2" t="s">
        <v>28</v>
      </c>
      <c r="D680" s="2" t="s">
        <v>31</v>
      </c>
      <c r="E680" s="2" t="str">
        <f>TRIM(Table2[[#This Row],[SKU_CODE]])</f>
        <v>BEC-GB-002</v>
      </c>
      <c r="F680" s="2">
        <v>139</v>
      </c>
      <c r="G680" s="2">
        <v>24881</v>
      </c>
      <c r="H680" s="2">
        <v>6660.48</v>
      </c>
      <c r="I680" s="2">
        <v>1217.1400000000001</v>
      </c>
      <c r="J680" s="2">
        <v>6</v>
      </c>
      <c r="K680" s="2" t="str">
        <f>_xlfn.XLOOKUP(E680,[1]SKU_Master!A:A,[1]SKU_Master!C:C,"NOT FOUND")</f>
        <v>Garbage Bags</v>
      </c>
      <c r="L680" s="2">
        <f>_xlfn.XLOOKUP(Table2[[#This Row],[SKU_CODE_CLEAN]],[1]SKU_Master!A:A,[1]SKU_Master!E:E,"Not Found")</f>
        <v>179</v>
      </c>
      <c r="M680" s="2">
        <f>_xlfn.XLOOKUP(E680,[1]SKU_Master!A:A,[1]SKU_Master!F:F,"NOT FOUND")</f>
        <v>86</v>
      </c>
      <c r="N680" s="2" t="str">
        <f>IF(ISNUMBER(_xlfn.XMATCH(E680,[1]SKU_Master!A:A)),"MATCH","NOT FOUND")</f>
        <v>MATCH</v>
      </c>
      <c r="O680" s="2">
        <f>Table2[[#This Row],[GROSS_REVENUE]]-Table2[[#This Row],[DISCOUNT]]</f>
        <v>18220.52</v>
      </c>
      <c r="P680" s="3">
        <f>IFERROR((Table2[[#This Row],[NET_REVENUE]]-(Table2[[#This Row],[UNITS_SOLD]]*Table2[[#This Row],[UNIT_COGS]]))/Table2[[#This Row],[NET_REVENUE]],0)</f>
        <v>0.34392651801375596</v>
      </c>
      <c r="Q680" s="4">
        <f>IFERROR(Table2[[#This Row],[GROSS_REVENUE]]/Table2[[#This Row],[AD_SPEND]],0)</f>
        <v>20.44218413658248</v>
      </c>
      <c r="R680" s="2">
        <f>IFERROR((Table2[[#This Row],[NET_REVENUE]]-(Table2[[#This Row],[UNITS_SOLD]]*Table2[[#This Row],[UNIT_COGS]])-Table2[[#This Row],[AD_SPEND]]),0)</f>
        <v>5049.38</v>
      </c>
      <c r="S680" s="3">
        <f>IFERROR(Table2[[#This Row],[RETURNS_UNITS]]/Table2[[#This Row],[UNITS_SOLD]],0)</f>
        <v>4.3165467625899283E-2</v>
      </c>
      <c r="T680" s="2" t="str">
        <f>TRIM(CLEAN(Table2[[#This Row],[CHANNEL]]))</f>
        <v>Swiggy Instamart</v>
      </c>
      <c r="U680" s="1">
        <f t="shared" si="10"/>
        <v>45323</v>
      </c>
    </row>
    <row r="681" spans="1:21" x14ac:dyDescent="0.3">
      <c r="A681" s="1">
        <v>45474</v>
      </c>
      <c r="B681" s="2" t="s">
        <v>27</v>
      </c>
      <c r="C681" s="2" t="s">
        <v>25</v>
      </c>
      <c r="D681" s="2" t="s">
        <v>23</v>
      </c>
      <c r="E681" s="2" t="str">
        <f>TRIM(Table2[[#This Row],[SKU_CODE]])</f>
        <v>BEC-OTH-001</v>
      </c>
      <c r="F681" s="2">
        <v>102</v>
      </c>
      <c r="G681" s="2">
        <v>15198</v>
      </c>
      <c r="H681" s="2">
        <v>3572.57</v>
      </c>
      <c r="I681" s="2">
        <v>1217.29</v>
      </c>
      <c r="J681" s="2">
        <v>5</v>
      </c>
      <c r="K681" s="2" t="str">
        <f>_xlfn.XLOOKUP(E681,[1]SKU_Master!A:A,[1]SKU_Master!C:C,"NOT FOUND")</f>
        <v>Others</v>
      </c>
      <c r="L681" s="2">
        <f>_xlfn.XLOOKUP(Table2[[#This Row],[SKU_CODE_CLEAN]],[1]SKU_Master!A:A,[1]SKU_Master!E:E,"Not Found")</f>
        <v>149</v>
      </c>
      <c r="M681" s="2">
        <f>_xlfn.XLOOKUP(E681,[1]SKU_Master!A:A,[1]SKU_Master!F:F,"NOT FOUND")</f>
        <v>72</v>
      </c>
      <c r="N681" s="2" t="str">
        <f>IF(ISNUMBER(_xlfn.XMATCH(E681,[1]SKU_Master!A:A)),"MATCH","NOT FOUND")</f>
        <v>MATCH</v>
      </c>
      <c r="O681" s="2">
        <f>Table2[[#This Row],[GROSS_REVENUE]]-Table2[[#This Row],[DISCOUNT]]</f>
        <v>11625.43</v>
      </c>
      <c r="P681" s="3">
        <f>IFERROR((Table2[[#This Row],[NET_REVENUE]]-(Table2[[#This Row],[UNITS_SOLD]]*Table2[[#This Row],[UNIT_COGS]]))/Table2[[#This Row],[NET_REVENUE]],0)</f>
        <v>0.36828143131049779</v>
      </c>
      <c r="Q681" s="4">
        <f>IFERROR(Table2[[#This Row],[GROSS_REVENUE]]/Table2[[#This Row],[AD_SPEND]],0)</f>
        <v>12.485110368112775</v>
      </c>
      <c r="R681" s="2">
        <f>IFERROR((Table2[[#This Row],[NET_REVENUE]]-(Table2[[#This Row],[UNITS_SOLD]]*Table2[[#This Row],[UNIT_COGS]])-Table2[[#This Row],[AD_SPEND]]),0)</f>
        <v>3064.1400000000003</v>
      </c>
      <c r="S681" s="3">
        <f>IFERROR(Table2[[#This Row],[RETURNS_UNITS]]/Table2[[#This Row],[UNITS_SOLD]],0)</f>
        <v>4.9019607843137254E-2</v>
      </c>
      <c r="T681" s="2" t="str">
        <f>TRIM(CLEAN(Table2[[#This Row],[CHANNEL]]))</f>
        <v>Zepto</v>
      </c>
      <c r="U681" s="1">
        <f t="shared" si="10"/>
        <v>45474</v>
      </c>
    </row>
    <row r="682" spans="1:21" x14ac:dyDescent="0.3">
      <c r="A682" s="1">
        <v>45566</v>
      </c>
      <c r="B682" s="2" t="s">
        <v>33</v>
      </c>
      <c r="C682" s="2" t="s">
        <v>28</v>
      </c>
      <c r="D682" s="2" t="s">
        <v>43</v>
      </c>
      <c r="E682" s="2" t="str">
        <f>TRIM(Table2[[#This Row],[SKU_CODE]])</f>
        <v>BEC-GB-001</v>
      </c>
      <c r="F682" s="2">
        <v>100</v>
      </c>
      <c r="G682" s="2">
        <v>14900</v>
      </c>
      <c r="H682" s="2">
        <v>2145.3000000000002</v>
      </c>
      <c r="I682" s="2">
        <v>1217.83</v>
      </c>
      <c r="J682" s="2">
        <v>3</v>
      </c>
      <c r="K682" s="2" t="str">
        <f>_xlfn.XLOOKUP(E682,[1]SKU_Master!A:A,[1]SKU_Master!C:C,"NOT FOUND")</f>
        <v>Garbage Bags</v>
      </c>
      <c r="L682" s="2">
        <f>_xlfn.XLOOKUP(Table2[[#This Row],[SKU_CODE_CLEAN]],[1]SKU_Master!A:A,[1]SKU_Master!E:E,"Not Found")</f>
        <v>149</v>
      </c>
      <c r="M682" s="2">
        <f>_xlfn.XLOOKUP(E682,[1]SKU_Master!A:A,[1]SKU_Master!F:F,"NOT FOUND")</f>
        <v>70</v>
      </c>
      <c r="N682" s="2" t="str">
        <f>IF(ISNUMBER(_xlfn.XMATCH(E682,[1]SKU_Master!A:A)),"MATCH","NOT FOUND")</f>
        <v>MATCH</v>
      </c>
      <c r="O682" s="2">
        <f>Table2[[#This Row],[GROSS_REVENUE]]-Table2[[#This Row],[DISCOUNT]]</f>
        <v>12754.7</v>
      </c>
      <c r="P682" s="3">
        <f>IFERROR((Table2[[#This Row],[NET_REVENUE]]-(Table2[[#This Row],[UNITS_SOLD]]*Table2[[#This Row],[UNIT_COGS]]))/Table2[[#This Row],[NET_REVENUE]],0)</f>
        <v>0.45118270127874432</v>
      </c>
      <c r="Q682" s="4">
        <f>IFERROR(Table2[[#This Row],[GROSS_REVENUE]]/Table2[[#This Row],[AD_SPEND]],0)</f>
        <v>12.234876789042806</v>
      </c>
      <c r="R682" s="2">
        <f>IFERROR((Table2[[#This Row],[NET_REVENUE]]-(Table2[[#This Row],[UNITS_SOLD]]*Table2[[#This Row],[UNIT_COGS]])-Table2[[#This Row],[AD_SPEND]]),0)</f>
        <v>4536.8700000000008</v>
      </c>
      <c r="S682" s="3">
        <f>IFERROR(Table2[[#This Row],[RETURNS_UNITS]]/Table2[[#This Row],[UNITS_SOLD]],0)</f>
        <v>0.03</v>
      </c>
      <c r="T682" s="2" t="str">
        <f>TRIM(CLEAN(Table2[[#This Row],[CHANNEL]]))</f>
        <v>Swiggy Instamart</v>
      </c>
      <c r="U682" s="1">
        <f t="shared" si="10"/>
        <v>45566</v>
      </c>
    </row>
    <row r="683" spans="1:21" x14ac:dyDescent="0.3">
      <c r="A683" s="1">
        <v>45566</v>
      </c>
      <c r="B683" s="2" t="s">
        <v>37</v>
      </c>
      <c r="C683" s="2" t="s">
        <v>22</v>
      </c>
      <c r="D683" s="2" t="s">
        <v>42</v>
      </c>
      <c r="E683" s="2" t="str">
        <f>TRIM(Table2[[#This Row],[SKU_CODE]])</f>
        <v>BEC-BW-002</v>
      </c>
      <c r="F683" s="2">
        <v>84</v>
      </c>
      <c r="G683" s="2">
        <v>14700</v>
      </c>
      <c r="H683" s="2">
        <v>1935.08</v>
      </c>
      <c r="I683" s="2">
        <v>1218.58</v>
      </c>
      <c r="J683" s="2">
        <v>2</v>
      </c>
      <c r="K683" s="2" t="str">
        <f>_xlfn.XLOOKUP(E683,[1]SKU_Master!A:A,[1]SKU_Master!C:C,"NOT FOUND")</f>
        <v>Bake &amp; Wrap</v>
      </c>
      <c r="L683" s="2">
        <f>_xlfn.XLOOKUP(Table2[[#This Row],[SKU_CODE_CLEAN]],[1]SKU_Master!A:A,[1]SKU_Master!E:E,"Not Found")</f>
        <v>175</v>
      </c>
      <c r="M683" s="2">
        <f>_xlfn.XLOOKUP(E683,[1]SKU_Master!A:A,[1]SKU_Master!F:F,"NOT FOUND")</f>
        <v>92</v>
      </c>
      <c r="N683" s="2" t="str">
        <f>IF(ISNUMBER(_xlfn.XMATCH(E683,[1]SKU_Master!A:A)),"MATCH","NOT FOUND")</f>
        <v>MATCH</v>
      </c>
      <c r="O683" s="2">
        <f>Table2[[#This Row],[GROSS_REVENUE]]-Table2[[#This Row],[DISCOUNT]]</f>
        <v>12764.92</v>
      </c>
      <c r="P683" s="3">
        <f>IFERROR((Table2[[#This Row],[NET_REVENUE]]-(Table2[[#This Row],[UNITS_SOLD]]*Table2[[#This Row],[UNIT_COGS]]))/Table2[[#This Row],[NET_REVENUE]],0)</f>
        <v>0.3945908004123802</v>
      </c>
      <c r="Q683" s="4">
        <f>IFERROR(Table2[[#This Row],[GROSS_REVENUE]]/Table2[[#This Row],[AD_SPEND]],0)</f>
        <v>12.063221126228891</v>
      </c>
      <c r="R683" s="2">
        <f>IFERROR((Table2[[#This Row],[NET_REVENUE]]-(Table2[[#This Row],[UNITS_SOLD]]*Table2[[#This Row],[UNIT_COGS]])-Table2[[#This Row],[AD_SPEND]]),0)</f>
        <v>3818.34</v>
      </c>
      <c r="S683" s="3">
        <f>IFERROR(Table2[[#This Row],[RETURNS_UNITS]]/Table2[[#This Row],[UNITS_SOLD]],0)</f>
        <v>2.3809523809523808E-2</v>
      </c>
      <c r="T683" s="2" t="str">
        <f>TRIM(CLEAN(Table2[[#This Row],[CHANNEL]]))</f>
        <v>Blinkit</v>
      </c>
      <c r="U683" s="1">
        <f t="shared" si="10"/>
        <v>45566</v>
      </c>
    </row>
    <row r="684" spans="1:21" x14ac:dyDescent="0.3">
      <c r="A684" s="1">
        <v>45292</v>
      </c>
      <c r="B684" s="2" t="s">
        <v>33</v>
      </c>
      <c r="C684" s="2" t="s">
        <v>22</v>
      </c>
      <c r="D684" s="2" t="s">
        <v>32</v>
      </c>
      <c r="E684" s="2" t="str">
        <f>TRIM(Table2[[#This Row],[SKU_CODE]])</f>
        <v>BEC-BW-001</v>
      </c>
      <c r="F684" s="2">
        <v>76</v>
      </c>
      <c r="G684" s="2">
        <v>16720</v>
      </c>
      <c r="H684" s="2">
        <v>1998.87</v>
      </c>
      <c r="I684" s="2">
        <v>1218.6500000000001</v>
      </c>
      <c r="J684" s="2">
        <v>2</v>
      </c>
      <c r="K684" s="2" t="str">
        <f>_xlfn.XLOOKUP(E684,[1]SKU_Master!A:A,[1]SKU_Master!C:C,"NOT FOUND")</f>
        <v>Bake &amp; Wrap</v>
      </c>
      <c r="L684" s="2">
        <f>_xlfn.XLOOKUP(Table2[[#This Row],[SKU_CODE_CLEAN]],[1]SKU_Master!A:A,[1]SKU_Master!E:E,"Not Found")</f>
        <v>220</v>
      </c>
      <c r="M684" s="2">
        <f>_xlfn.XLOOKUP(E684,[1]SKU_Master!A:A,[1]SKU_Master!F:F,"NOT FOUND")</f>
        <v>118</v>
      </c>
      <c r="N684" s="2" t="str">
        <f>IF(ISNUMBER(_xlfn.XMATCH(E684,[1]SKU_Master!A:A)),"MATCH","NOT FOUND")</f>
        <v>MATCH</v>
      </c>
      <c r="O684" s="2">
        <f>Table2[[#This Row],[GROSS_REVENUE]]-Table2[[#This Row],[DISCOUNT]]</f>
        <v>14721.130000000001</v>
      </c>
      <c r="P684" s="3">
        <f>IFERROR((Table2[[#This Row],[NET_REVENUE]]-(Table2[[#This Row],[UNITS_SOLD]]*Table2[[#This Row],[UNIT_COGS]]))/Table2[[#This Row],[NET_REVENUE]],0)</f>
        <v>0.3908076350117145</v>
      </c>
      <c r="Q684" s="4">
        <f>IFERROR(Table2[[#This Row],[GROSS_REVENUE]]/Table2[[#This Row],[AD_SPEND]],0)</f>
        <v>13.720100110778318</v>
      </c>
      <c r="R684" s="2">
        <f>IFERROR((Table2[[#This Row],[NET_REVENUE]]-(Table2[[#This Row],[UNITS_SOLD]]*Table2[[#This Row],[UNIT_COGS]])-Table2[[#This Row],[AD_SPEND]]),0)</f>
        <v>4534.4800000000014</v>
      </c>
      <c r="S684" s="3">
        <f>IFERROR(Table2[[#This Row],[RETURNS_UNITS]]/Table2[[#This Row],[UNITS_SOLD]],0)</f>
        <v>2.6315789473684209E-2</v>
      </c>
      <c r="T684" s="2" t="str">
        <f>TRIM(CLEAN(Table2[[#This Row],[CHANNEL]]))</f>
        <v>Swiggy Instamart</v>
      </c>
      <c r="U684" s="1">
        <f t="shared" si="10"/>
        <v>45292</v>
      </c>
    </row>
    <row r="685" spans="1:21" x14ac:dyDescent="0.3">
      <c r="A685" s="1">
        <v>45778</v>
      </c>
      <c r="B685" s="2" t="s">
        <v>21</v>
      </c>
      <c r="C685" s="2" t="s">
        <v>25</v>
      </c>
      <c r="D685" s="2" t="s">
        <v>23</v>
      </c>
      <c r="E685" s="2" t="str">
        <f>TRIM(Table2[[#This Row],[SKU_CODE]])</f>
        <v>BEC-OTH-001</v>
      </c>
      <c r="F685" s="2">
        <v>89</v>
      </c>
      <c r="G685" s="2">
        <v>13261</v>
      </c>
      <c r="H685" s="2">
        <v>2070.14</v>
      </c>
      <c r="I685" s="2">
        <v>1219.75</v>
      </c>
      <c r="J685" s="2">
        <v>4</v>
      </c>
      <c r="K685" s="2" t="str">
        <f>_xlfn.XLOOKUP(E685,[1]SKU_Master!A:A,[1]SKU_Master!C:C,"NOT FOUND")</f>
        <v>Others</v>
      </c>
      <c r="L685" s="2">
        <f>_xlfn.XLOOKUP(Table2[[#This Row],[SKU_CODE_CLEAN]],[1]SKU_Master!A:A,[1]SKU_Master!E:E,"Not Found")</f>
        <v>149</v>
      </c>
      <c r="M685" s="2">
        <f>_xlfn.XLOOKUP(E685,[1]SKU_Master!A:A,[1]SKU_Master!F:F,"NOT FOUND")</f>
        <v>72</v>
      </c>
      <c r="N685" s="2" t="str">
        <f>IF(ISNUMBER(_xlfn.XMATCH(E685,[1]SKU_Master!A:A)),"MATCH","NOT FOUND")</f>
        <v>MATCH</v>
      </c>
      <c r="O685" s="2">
        <f>Table2[[#This Row],[GROSS_REVENUE]]-Table2[[#This Row],[DISCOUNT]]</f>
        <v>11190.86</v>
      </c>
      <c r="P685" s="3">
        <f>IFERROR((Table2[[#This Row],[NET_REVENUE]]-(Table2[[#This Row],[UNITS_SOLD]]*Table2[[#This Row],[UNIT_COGS]]))/Table2[[#This Row],[NET_REVENUE]],0)</f>
        <v>0.42738985207571184</v>
      </c>
      <c r="Q685" s="4">
        <f>IFERROR(Table2[[#This Row],[GROSS_REVENUE]]/Table2[[#This Row],[AD_SPEND]],0)</f>
        <v>10.871899979503997</v>
      </c>
      <c r="R685" s="2">
        <f>IFERROR((Table2[[#This Row],[NET_REVENUE]]-(Table2[[#This Row],[UNITS_SOLD]]*Table2[[#This Row],[UNIT_COGS]])-Table2[[#This Row],[AD_SPEND]]),0)</f>
        <v>3563.1100000000006</v>
      </c>
      <c r="S685" s="3">
        <f>IFERROR(Table2[[#This Row],[RETURNS_UNITS]]/Table2[[#This Row],[UNITS_SOLD]],0)</f>
        <v>4.49438202247191E-2</v>
      </c>
      <c r="T685" s="2" t="str">
        <f>TRIM(CLEAN(Table2[[#This Row],[CHANNEL]]))</f>
        <v>Flipkart</v>
      </c>
      <c r="U685" s="1">
        <f t="shared" si="10"/>
        <v>45778</v>
      </c>
    </row>
    <row r="686" spans="1:21" x14ac:dyDescent="0.3">
      <c r="A686" s="1">
        <v>45413</v>
      </c>
      <c r="B686" s="2" t="s">
        <v>33</v>
      </c>
      <c r="C686" s="2" t="s">
        <v>28</v>
      </c>
      <c r="D686" s="2" t="s">
        <v>45</v>
      </c>
      <c r="E686" s="2" t="str">
        <f>TRIM(Table2[[#This Row],[SKU_CODE]])</f>
        <v>BEC-TIS-001</v>
      </c>
      <c r="F686" s="2">
        <v>108</v>
      </c>
      <c r="G686" s="2">
        <v>10260</v>
      </c>
      <c r="H686" s="2">
        <v>2021.13</v>
      </c>
      <c r="I686" s="2">
        <v>1219.8900000000001</v>
      </c>
      <c r="J686" s="2">
        <v>3</v>
      </c>
      <c r="K686" s="2" t="str">
        <f>_xlfn.XLOOKUP(E686,[1]SKU_Master!A:A,[1]SKU_Master!C:C,"NOT FOUND")</f>
        <v>Tissues</v>
      </c>
      <c r="L686" s="2">
        <f>_xlfn.XLOOKUP(Table2[[#This Row],[SKU_CODE_CLEAN]],[1]SKU_Master!A:A,[1]SKU_Master!E:E,"Not Found")</f>
        <v>95</v>
      </c>
      <c r="M686" s="2">
        <f>_xlfn.XLOOKUP(E686,[1]SKU_Master!A:A,[1]SKU_Master!F:F,"NOT FOUND")</f>
        <v>42</v>
      </c>
      <c r="N686" s="2" t="str">
        <f>IF(ISNUMBER(_xlfn.XMATCH(E686,[1]SKU_Master!A:A)),"MATCH","NOT FOUND")</f>
        <v>MATCH</v>
      </c>
      <c r="O686" s="2">
        <f>Table2[[#This Row],[GROSS_REVENUE]]-Table2[[#This Row],[DISCOUNT]]</f>
        <v>8238.869999999999</v>
      </c>
      <c r="P686" s="3">
        <f>IFERROR((Table2[[#This Row],[NET_REVENUE]]-(Table2[[#This Row],[UNITS_SOLD]]*Table2[[#This Row],[UNIT_COGS]]))/Table2[[#This Row],[NET_REVENUE]],0)</f>
        <v>0.44943906142468559</v>
      </c>
      <c r="Q686" s="4">
        <f>IFERROR(Table2[[#This Row],[GROSS_REVENUE]]/Table2[[#This Row],[AD_SPEND]],0)</f>
        <v>8.4105943978555437</v>
      </c>
      <c r="R686" s="2">
        <f>IFERROR((Table2[[#This Row],[NET_REVENUE]]-(Table2[[#This Row],[UNITS_SOLD]]*Table2[[#This Row],[UNIT_COGS]])-Table2[[#This Row],[AD_SPEND]]),0)</f>
        <v>2482.9799999999987</v>
      </c>
      <c r="S686" s="3">
        <f>IFERROR(Table2[[#This Row],[RETURNS_UNITS]]/Table2[[#This Row],[UNITS_SOLD]],0)</f>
        <v>2.7777777777777776E-2</v>
      </c>
      <c r="T686" s="2" t="str">
        <f>TRIM(CLEAN(Table2[[#This Row],[CHANNEL]]))</f>
        <v>Swiggy Instamart</v>
      </c>
      <c r="U686" s="1">
        <f t="shared" si="10"/>
        <v>45413</v>
      </c>
    </row>
    <row r="687" spans="1:21" x14ac:dyDescent="0.3">
      <c r="A687" s="1">
        <v>45536</v>
      </c>
      <c r="B687" s="2" t="s">
        <v>24</v>
      </c>
      <c r="C687" s="2" t="s">
        <v>28</v>
      </c>
      <c r="D687" s="2" t="s">
        <v>35</v>
      </c>
      <c r="E687" s="2" t="str">
        <f>TRIM(Table2[[#This Row],[SKU_CODE]])</f>
        <v>BEC-CMB-001</v>
      </c>
      <c r="F687" s="2">
        <v>18</v>
      </c>
      <c r="G687" s="2">
        <v>12582</v>
      </c>
      <c r="H687" s="2">
        <v>1880.21</v>
      </c>
      <c r="I687" s="2">
        <v>1220.02</v>
      </c>
      <c r="J687" s="2">
        <v>2</v>
      </c>
      <c r="K687" s="2" t="str">
        <f>_xlfn.XLOOKUP(E687,[1]SKU_Master!A:A,[1]SKU_Master!C:C,"NOT FOUND")</f>
        <v>Others</v>
      </c>
      <c r="L687" s="2">
        <f>_xlfn.XLOOKUP(Table2[[#This Row],[SKU_CODE_CLEAN]],[1]SKU_Master!A:A,[1]SKU_Master!E:E,"Not Found")</f>
        <v>699</v>
      </c>
      <c r="M687" s="2">
        <f>_xlfn.XLOOKUP(E687,[1]SKU_Master!A:A,[1]SKU_Master!F:F,"NOT FOUND")</f>
        <v>330</v>
      </c>
      <c r="N687" s="2" t="str">
        <f>IF(ISNUMBER(_xlfn.XMATCH(E687,[1]SKU_Master!A:A)),"MATCH","NOT FOUND")</f>
        <v>MATCH</v>
      </c>
      <c r="O687" s="2">
        <f>Table2[[#This Row],[GROSS_REVENUE]]-Table2[[#This Row],[DISCOUNT]]</f>
        <v>10701.79</v>
      </c>
      <c r="P687" s="3">
        <f>IFERROR((Table2[[#This Row],[NET_REVENUE]]-(Table2[[#This Row],[UNITS_SOLD]]*Table2[[#This Row],[UNIT_COGS]]))/Table2[[#This Row],[NET_REVENUE]],0)</f>
        <v>0.44495266679686302</v>
      </c>
      <c r="Q687" s="4">
        <f>IFERROR(Table2[[#This Row],[GROSS_REVENUE]]/Table2[[#This Row],[AD_SPEND]],0)</f>
        <v>10.312945689414928</v>
      </c>
      <c r="R687" s="2">
        <f>IFERROR((Table2[[#This Row],[NET_REVENUE]]-(Table2[[#This Row],[UNITS_SOLD]]*Table2[[#This Row],[UNIT_COGS]])-Table2[[#This Row],[AD_SPEND]]),0)</f>
        <v>3541.7700000000009</v>
      </c>
      <c r="S687" s="3">
        <f>IFERROR(Table2[[#This Row],[RETURNS_UNITS]]/Table2[[#This Row],[UNITS_SOLD]],0)</f>
        <v>0.1111111111111111</v>
      </c>
      <c r="T687" s="2" t="str">
        <f>TRIM(CLEAN(Table2[[#This Row],[CHANNEL]]))</f>
        <v>D2C</v>
      </c>
      <c r="U687" s="1">
        <f t="shared" si="10"/>
        <v>45536</v>
      </c>
    </row>
    <row r="688" spans="1:21" x14ac:dyDescent="0.3">
      <c r="A688" s="1">
        <v>45566</v>
      </c>
      <c r="B688" s="2" t="s">
        <v>33</v>
      </c>
      <c r="C688" s="2" t="s">
        <v>22</v>
      </c>
      <c r="D688" s="2" t="s">
        <v>32</v>
      </c>
      <c r="E688" s="2" t="str">
        <f>TRIM(Table2[[#This Row],[SKU_CODE]])</f>
        <v>BEC-BW-001</v>
      </c>
      <c r="F688" s="2">
        <v>58</v>
      </c>
      <c r="G688" s="2">
        <v>12760</v>
      </c>
      <c r="H688" s="2">
        <v>2987.82</v>
      </c>
      <c r="I688" s="2">
        <v>1220.82</v>
      </c>
      <c r="J688" s="2">
        <v>2</v>
      </c>
      <c r="K688" s="2" t="str">
        <f>_xlfn.XLOOKUP(E688,[1]SKU_Master!A:A,[1]SKU_Master!C:C,"NOT FOUND")</f>
        <v>Bake &amp; Wrap</v>
      </c>
      <c r="L688" s="2">
        <f>_xlfn.XLOOKUP(Table2[[#This Row],[SKU_CODE_CLEAN]],[1]SKU_Master!A:A,[1]SKU_Master!E:E,"Not Found")</f>
        <v>220</v>
      </c>
      <c r="M688" s="2">
        <f>_xlfn.XLOOKUP(E688,[1]SKU_Master!A:A,[1]SKU_Master!F:F,"NOT FOUND")</f>
        <v>118</v>
      </c>
      <c r="N688" s="2" t="str">
        <f>IF(ISNUMBER(_xlfn.XMATCH(E688,[1]SKU_Master!A:A)),"MATCH","NOT FOUND")</f>
        <v>MATCH</v>
      </c>
      <c r="O688" s="2">
        <f>Table2[[#This Row],[GROSS_REVENUE]]-Table2[[#This Row],[DISCOUNT]]</f>
        <v>9772.18</v>
      </c>
      <c r="P688" s="3">
        <f>IFERROR((Table2[[#This Row],[NET_REVENUE]]-(Table2[[#This Row],[UNITS_SOLD]]*Table2[[#This Row],[UNIT_COGS]]))/Table2[[#This Row],[NET_REVENUE]],0)</f>
        <v>0.29964450102228984</v>
      </c>
      <c r="Q688" s="4">
        <f>IFERROR(Table2[[#This Row],[GROSS_REVENUE]]/Table2[[#This Row],[AD_SPEND]],0)</f>
        <v>10.451991284546454</v>
      </c>
      <c r="R688" s="2">
        <f>IFERROR((Table2[[#This Row],[NET_REVENUE]]-(Table2[[#This Row],[UNITS_SOLD]]*Table2[[#This Row],[UNIT_COGS]])-Table2[[#This Row],[AD_SPEND]]),0)</f>
        <v>1707.3600000000004</v>
      </c>
      <c r="S688" s="3">
        <f>IFERROR(Table2[[#This Row],[RETURNS_UNITS]]/Table2[[#This Row],[UNITS_SOLD]],0)</f>
        <v>3.4482758620689655E-2</v>
      </c>
      <c r="T688" s="2" t="str">
        <f>TRIM(CLEAN(Table2[[#This Row],[CHANNEL]]))</f>
        <v>Swiggy Instamart</v>
      </c>
      <c r="U688" s="1">
        <f t="shared" si="10"/>
        <v>45566</v>
      </c>
    </row>
    <row r="689" spans="1:21" x14ac:dyDescent="0.3">
      <c r="A689" s="1">
        <v>45536</v>
      </c>
      <c r="B689" s="2" t="s">
        <v>37</v>
      </c>
      <c r="C689" s="2" t="s">
        <v>28</v>
      </c>
      <c r="D689" s="2" t="s">
        <v>47</v>
      </c>
      <c r="E689" s="2" t="str">
        <f>TRIM(Table2[[#This Row],[SKU_CODE]])</f>
        <v>BEC-TIS-001</v>
      </c>
      <c r="F689" s="2">
        <v>175</v>
      </c>
      <c r="G689" s="2">
        <v>16625</v>
      </c>
      <c r="H689" s="2">
        <v>4273.78</v>
      </c>
      <c r="I689" s="2">
        <v>1221.06</v>
      </c>
      <c r="J689" s="2">
        <v>5</v>
      </c>
      <c r="K689" s="2" t="str">
        <f>_xlfn.XLOOKUP(E689,[1]SKU_Master!A:A,[1]SKU_Master!C:C,"NOT FOUND")</f>
        <v>Tissues</v>
      </c>
      <c r="L689" s="2">
        <f>_xlfn.XLOOKUP(Table2[[#This Row],[SKU_CODE_CLEAN]],[1]SKU_Master!A:A,[1]SKU_Master!E:E,"Not Found")</f>
        <v>95</v>
      </c>
      <c r="M689" s="2">
        <f>_xlfn.XLOOKUP(E689,[1]SKU_Master!A:A,[1]SKU_Master!F:F,"NOT FOUND")</f>
        <v>42</v>
      </c>
      <c r="N689" s="2" t="str">
        <f>IF(ISNUMBER(_xlfn.XMATCH(E689,[1]SKU_Master!A:A)),"MATCH","NOT FOUND")</f>
        <v>MATCH</v>
      </c>
      <c r="O689" s="2">
        <f>Table2[[#This Row],[GROSS_REVENUE]]-Table2[[#This Row],[DISCOUNT]]</f>
        <v>12351.220000000001</v>
      </c>
      <c r="P689" s="3">
        <f>IFERROR((Table2[[#This Row],[NET_REVENUE]]-(Table2[[#This Row],[UNITS_SOLD]]*Table2[[#This Row],[UNIT_COGS]]))/Table2[[#This Row],[NET_REVENUE]],0)</f>
        <v>0.40491708511385927</v>
      </c>
      <c r="Q689" s="4">
        <f>IFERROR(Table2[[#This Row],[GROSS_REVENUE]]/Table2[[#This Row],[AD_SPEND]],0)</f>
        <v>13.615219563330221</v>
      </c>
      <c r="R689" s="2">
        <f>IFERROR((Table2[[#This Row],[NET_REVENUE]]-(Table2[[#This Row],[UNITS_SOLD]]*Table2[[#This Row],[UNIT_COGS]])-Table2[[#This Row],[AD_SPEND]]),0)</f>
        <v>3780.1600000000012</v>
      </c>
      <c r="S689" s="3">
        <f>IFERROR(Table2[[#This Row],[RETURNS_UNITS]]/Table2[[#This Row],[UNITS_SOLD]],0)</f>
        <v>2.8571428571428571E-2</v>
      </c>
      <c r="T689" s="2" t="str">
        <f>TRIM(CLEAN(Table2[[#This Row],[CHANNEL]]))</f>
        <v>Blinkit</v>
      </c>
      <c r="U689" s="1">
        <f t="shared" si="10"/>
        <v>45536</v>
      </c>
    </row>
    <row r="690" spans="1:21" x14ac:dyDescent="0.3">
      <c r="A690" s="1">
        <v>45689</v>
      </c>
      <c r="B690" s="2" t="s">
        <v>39</v>
      </c>
      <c r="C690" s="2" t="s">
        <v>28</v>
      </c>
      <c r="D690" s="2" t="s">
        <v>23</v>
      </c>
      <c r="E690" s="2" t="str">
        <f>TRIM(Table2[[#This Row],[SKU_CODE]])</f>
        <v>BEC-OTH-001</v>
      </c>
      <c r="F690" s="2">
        <v>100</v>
      </c>
      <c r="G690" s="2">
        <v>14900</v>
      </c>
      <c r="H690" s="2">
        <v>1498.96</v>
      </c>
      <c r="I690" s="2">
        <v>1222.54</v>
      </c>
      <c r="J690" s="2">
        <v>3</v>
      </c>
      <c r="K690" s="2" t="str">
        <f>_xlfn.XLOOKUP(E690,[1]SKU_Master!A:A,[1]SKU_Master!C:C,"NOT FOUND")</f>
        <v>Others</v>
      </c>
      <c r="L690" s="2">
        <f>_xlfn.XLOOKUP(Table2[[#This Row],[SKU_CODE_CLEAN]],[1]SKU_Master!A:A,[1]SKU_Master!E:E,"Not Found")</f>
        <v>149</v>
      </c>
      <c r="M690" s="2">
        <f>_xlfn.XLOOKUP(E690,[1]SKU_Master!A:A,[1]SKU_Master!F:F,"NOT FOUND")</f>
        <v>72</v>
      </c>
      <c r="N690" s="2" t="str">
        <f>IF(ISNUMBER(_xlfn.XMATCH(E690,[1]SKU_Master!A:A)),"MATCH","NOT FOUND")</f>
        <v>MATCH</v>
      </c>
      <c r="O690" s="2">
        <f>Table2[[#This Row],[GROSS_REVENUE]]-Table2[[#This Row],[DISCOUNT]]</f>
        <v>13401.04</v>
      </c>
      <c r="P690" s="3">
        <f>IFERROR((Table2[[#This Row],[NET_REVENUE]]-(Table2[[#This Row],[UNITS_SOLD]]*Table2[[#This Row],[UNIT_COGS]]))/Table2[[#This Row],[NET_REVENUE]],0)</f>
        <v>0.46272826586593285</v>
      </c>
      <c r="Q690" s="4">
        <f>IFERROR(Table2[[#This Row],[GROSS_REVENUE]]/Table2[[#This Row],[AD_SPEND]],0)</f>
        <v>12.187740278436697</v>
      </c>
      <c r="R690" s="2">
        <f>IFERROR((Table2[[#This Row],[NET_REVENUE]]-(Table2[[#This Row],[UNITS_SOLD]]*Table2[[#This Row],[UNIT_COGS]])-Table2[[#This Row],[AD_SPEND]]),0)</f>
        <v>4978.5000000000009</v>
      </c>
      <c r="S690" s="3">
        <f>IFERROR(Table2[[#This Row],[RETURNS_UNITS]]/Table2[[#This Row],[UNITS_SOLD]],0)</f>
        <v>0.03</v>
      </c>
      <c r="T690" s="2" t="str">
        <f>TRIM(CLEAN(Table2[[#This Row],[CHANNEL]]))</f>
        <v>Amazon</v>
      </c>
      <c r="U690" s="1">
        <f t="shared" si="10"/>
        <v>45689</v>
      </c>
    </row>
    <row r="691" spans="1:21" x14ac:dyDescent="0.3">
      <c r="A691" s="1">
        <v>45352</v>
      </c>
      <c r="B691" s="2" t="s">
        <v>34</v>
      </c>
      <c r="C691" s="2" t="s">
        <v>22</v>
      </c>
      <c r="D691" s="2" t="s">
        <v>42</v>
      </c>
      <c r="E691" s="2" t="str">
        <f>TRIM(Table2[[#This Row],[SKU_CODE]])</f>
        <v>BEC-BW-002</v>
      </c>
      <c r="F691" s="2">
        <v>110</v>
      </c>
      <c r="G691" s="2">
        <v>19250</v>
      </c>
      <c r="H691" s="2">
        <v>5092.2299999999996</v>
      </c>
      <c r="I691" s="2">
        <v>1223.06</v>
      </c>
      <c r="J691" s="2">
        <v>6</v>
      </c>
      <c r="K691" s="2" t="str">
        <f>_xlfn.XLOOKUP(E691,[1]SKU_Master!A:A,[1]SKU_Master!C:C,"NOT FOUND")</f>
        <v>Bake &amp; Wrap</v>
      </c>
      <c r="L691" s="2">
        <f>_xlfn.XLOOKUP(Table2[[#This Row],[SKU_CODE_CLEAN]],[1]SKU_Master!A:A,[1]SKU_Master!E:E,"Not Found")</f>
        <v>175</v>
      </c>
      <c r="M691" s="2">
        <f>_xlfn.XLOOKUP(E691,[1]SKU_Master!A:A,[1]SKU_Master!F:F,"NOT FOUND")</f>
        <v>92</v>
      </c>
      <c r="N691" s="2" t="str">
        <f>IF(ISNUMBER(_xlfn.XMATCH(E691,[1]SKU_Master!A:A)),"MATCH","NOT FOUND")</f>
        <v>MATCH</v>
      </c>
      <c r="O691" s="2">
        <f>Table2[[#This Row],[GROSS_REVENUE]]-Table2[[#This Row],[DISCOUNT]]</f>
        <v>14157.77</v>
      </c>
      <c r="P691" s="3">
        <f>IFERROR((Table2[[#This Row],[NET_REVENUE]]-(Table2[[#This Row],[UNITS_SOLD]]*Table2[[#This Row],[UNIT_COGS]]))/Table2[[#This Row],[NET_REVENUE]],0)</f>
        <v>0.28519816327006303</v>
      </c>
      <c r="Q691" s="4">
        <f>IFERROR(Table2[[#This Row],[GROSS_REVENUE]]/Table2[[#This Row],[AD_SPEND]],0)</f>
        <v>15.73921148594509</v>
      </c>
      <c r="R691" s="2">
        <f>IFERROR((Table2[[#This Row],[NET_REVENUE]]-(Table2[[#This Row],[UNITS_SOLD]]*Table2[[#This Row],[UNIT_COGS]])-Table2[[#This Row],[AD_SPEND]]),0)</f>
        <v>2814.7100000000005</v>
      </c>
      <c r="S691" s="3">
        <f>IFERROR(Table2[[#This Row],[RETURNS_UNITS]]/Table2[[#This Row],[UNITS_SOLD]],0)</f>
        <v>5.4545454545454543E-2</v>
      </c>
      <c r="T691" s="2" t="str">
        <f>TRIM(CLEAN(Table2[[#This Row],[CHANNEL]]))</f>
        <v>Zepto</v>
      </c>
      <c r="U691" s="1">
        <f t="shared" si="10"/>
        <v>45352</v>
      </c>
    </row>
    <row r="692" spans="1:21" x14ac:dyDescent="0.3">
      <c r="A692" s="1">
        <v>45809</v>
      </c>
      <c r="B692" s="2" t="s">
        <v>37</v>
      </c>
      <c r="C692" s="2" t="s">
        <v>22</v>
      </c>
      <c r="D692" s="2" t="s">
        <v>35</v>
      </c>
      <c r="E692" s="2" t="str">
        <f>TRIM(Table2[[#This Row],[SKU_CODE]])</f>
        <v>BEC-CMB-001</v>
      </c>
      <c r="F692" s="2">
        <v>34</v>
      </c>
      <c r="G692" s="5">
        <v>23766</v>
      </c>
      <c r="H692" s="2">
        <v>3102.35</v>
      </c>
      <c r="I692" s="2">
        <v>1224.3599999999999</v>
      </c>
      <c r="J692" s="2">
        <v>1</v>
      </c>
      <c r="K692" s="2" t="str">
        <f>_xlfn.XLOOKUP(E692,[1]SKU_Master!A:A,[1]SKU_Master!C:C,"NOT FOUND")</f>
        <v>Others</v>
      </c>
      <c r="L692" s="2">
        <f>_xlfn.XLOOKUP(Table2[[#This Row],[SKU_CODE_CLEAN]],[1]SKU_Master!A:A,[1]SKU_Master!E:E,"Not Found")</f>
        <v>699</v>
      </c>
      <c r="M692" s="2">
        <f>_xlfn.XLOOKUP(E692,[1]SKU_Master!A:A,[1]SKU_Master!F:F,"NOT FOUND")</f>
        <v>330</v>
      </c>
      <c r="N692" s="2" t="str">
        <f>IF(ISNUMBER(_xlfn.XMATCH(E692,[1]SKU_Master!A:A)),"MATCH","NOT FOUND")</f>
        <v>MATCH</v>
      </c>
      <c r="O692" s="2">
        <f>Table2[[#This Row],[GROSS_REVENUE]]-Table2[[#This Row],[DISCOUNT]]</f>
        <v>20663.650000000001</v>
      </c>
      <c r="P692" s="3">
        <f>IFERROR((Table2[[#This Row],[NET_REVENUE]]-(Table2[[#This Row],[UNITS_SOLD]]*Table2[[#This Row],[UNIT_COGS]]))/Table2[[#This Row],[NET_REVENUE]],0)</f>
        <v>0.45701751626648734</v>
      </c>
      <c r="Q692" s="4">
        <f>IFERROR(Table2[[#This Row],[GROSS_REVENUE]]/Table2[[#This Row],[AD_SPEND]],0)</f>
        <v>19.410957561501522</v>
      </c>
      <c r="R692" s="2">
        <f>IFERROR((Table2[[#This Row],[NET_REVENUE]]-(Table2[[#This Row],[UNITS_SOLD]]*Table2[[#This Row],[UNIT_COGS]])-Table2[[#This Row],[AD_SPEND]]),0)</f>
        <v>8219.2900000000009</v>
      </c>
      <c r="S692" s="3">
        <f>IFERROR(Table2[[#This Row],[RETURNS_UNITS]]/Table2[[#This Row],[UNITS_SOLD]],0)</f>
        <v>2.9411764705882353E-2</v>
      </c>
      <c r="T692" s="2" t="str">
        <f>TRIM(CLEAN(Table2[[#This Row],[CHANNEL]]))</f>
        <v>Blinkit</v>
      </c>
      <c r="U692" s="1">
        <f t="shared" si="10"/>
        <v>45809</v>
      </c>
    </row>
    <row r="693" spans="1:21" x14ac:dyDescent="0.3">
      <c r="A693" s="1">
        <v>45748</v>
      </c>
      <c r="B693" s="2" t="s">
        <v>37</v>
      </c>
      <c r="C693" s="2" t="s">
        <v>25</v>
      </c>
      <c r="D693" s="2" t="s">
        <v>23</v>
      </c>
      <c r="E693" s="2" t="str">
        <f>TRIM(Table2[[#This Row],[SKU_CODE]])</f>
        <v>BEC-OTH-001</v>
      </c>
      <c r="F693" s="2">
        <v>169</v>
      </c>
      <c r="G693" s="2">
        <v>25181</v>
      </c>
      <c r="H693" s="2">
        <v>3334.54</v>
      </c>
      <c r="I693" s="2">
        <v>1225.3800000000001</v>
      </c>
      <c r="J693" s="2">
        <v>4</v>
      </c>
      <c r="K693" s="2" t="str">
        <f>_xlfn.XLOOKUP(E693,[1]SKU_Master!A:A,[1]SKU_Master!C:C,"NOT FOUND")</f>
        <v>Others</v>
      </c>
      <c r="L693" s="2">
        <f>_xlfn.XLOOKUP(Table2[[#This Row],[SKU_CODE_CLEAN]],[1]SKU_Master!A:A,[1]SKU_Master!E:E,"Not Found")</f>
        <v>149</v>
      </c>
      <c r="M693" s="2">
        <f>_xlfn.XLOOKUP(E693,[1]SKU_Master!A:A,[1]SKU_Master!F:F,"NOT FOUND")</f>
        <v>72</v>
      </c>
      <c r="N693" s="2" t="str">
        <f>IF(ISNUMBER(_xlfn.XMATCH(E693,[1]SKU_Master!A:A)),"MATCH","NOT FOUND")</f>
        <v>MATCH</v>
      </c>
      <c r="O693" s="2">
        <f>Table2[[#This Row],[GROSS_REVENUE]]-Table2[[#This Row],[DISCOUNT]]</f>
        <v>21846.46</v>
      </c>
      <c r="P693" s="3">
        <f>IFERROR((Table2[[#This Row],[NET_REVENUE]]-(Table2[[#This Row],[UNITS_SOLD]]*Table2[[#This Row],[UNIT_COGS]]))/Table2[[#This Row],[NET_REVENUE]],0)</f>
        <v>0.4430218900453437</v>
      </c>
      <c r="Q693" s="4">
        <f>IFERROR(Table2[[#This Row],[GROSS_REVENUE]]/Table2[[#This Row],[AD_SPEND]],0)</f>
        <v>20.549543814979842</v>
      </c>
      <c r="R693" s="2">
        <f>IFERROR((Table2[[#This Row],[NET_REVENUE]]-(Table2[[#This Row],[UNITS_SOLD]]*Table2[[#This Row],[UNIT_COGS]])-Table2[[#This Row],[AD_SPEND]]),0)</f>
        <v>8453.0799999999981</v>
      </c>
      <c r="S693" s="3">
        <f>IFERROR(Table2[[#This Row],[RETURNS_UNITS]]/Table2[[#This Row],[UNITS_SOLD]],0)</f>
        <v>2.3668639053254437E-2</v>
      </c>
      <c r="T693" s="2" t="str">
        <f>TRIM(CLEAN(Table2[[#This Row],[CHANNEL]]))</f>
        <v>Blinkit</v>
      </c>
      <c r="U693" s="1">
        <f t="shared" si="10"/>
        <v>45748</v>
      </c>
    </row>
    <row r="694" spans="1:21" x14ac:dyDescent="0.3">
      <c r="A694" s="1">
        <v>45303</v>
      </c>
      <c r="B694" s="2" t="s">
        <v>37</v>
      </c>
      <c r="C694" s="2" t="s">
        <v>28</v>
      </c>
      <c r="D694" s="2" t="s">
        <v>43</v>
      </c>
      <c r="E694" s="2" t="str">
        <f>TRIM(Table2[[#This Row],[SKU_CODE]])</f>
        <v>BEC-GB-001</v>
      </c>
      <c r="F694" s="2">
        <v>169</v>
      </c>
      <c r="G694" s="2">
        <v>25181</v>
      </c>
      <c r="H694" s="2">
        <v>6853.72</v>
      </c>
      <c r="I694" s="2">
        <v>1227.6300000000001</v>
      </c>
      <c r="J694" s="2">
        <v>8</v>
      </c>
      <c r="K694" s="2" t="str">
        <f>_xlfn.XLOOKUP(E694,[1]SKU_Master!A:A,[1]SKU_Master!C:C,"NOT FOUND")</f>
        <v>Garbage Bags</v>
      </c>
      <c r="L694" s="2">
        <f>_xlfn.XLOOKUP(Table2[[#This Row],[SKU_CODE_CLEAN]],[1]SKU_Master!A:A,[1]SKU_Master!E:E,"Not Found")</f>
        <v>149</v>
      </c>
      <c r="M694" s="2">
        <f>_xlfn.XLOOKUP(E694,[1]SKU_Master!A:A,[1]SKU_Master!F:F,"NOT FOUND")</f>
        <v>70</v>
      </c>
      <c r="N694" s="2" t="str">
        <f>IF(ISNUMBER(_xlfn.XMATCH(E694,[1]SKU_Master!A:A)),"MATCH","NOT FOUND")</f>
        <v>MATCH</v>
      </c>
      <c r="O694" s="2">
        <f>Table2[[#This Row],[GROSS_REVENUE]]-Table2[[#This Row],[DISCOUNT]]</f>
        <v>18327.28</v>
      </c>
      <c r="P694" s="3">
        <f>IFERROR((Table2[[#This Row],[NET_REVENUE]]-(Table2[[#This Row],[UNITS_SOLD]]*Table2[[#This Row],[UNIT_COGS]]))/Table2[[#This Row],[NET_REVENUE]],0)</f>
        <v>0.35451414503406942</v>
      </c>
      <c r="Q694" s="4">
        <f>IFERROR(Table2[[#This Row],[GROSS_REVENUE]]/Table2[[#This Row],[AD_SPEND]],0)</f>
        <v>20.511880615494896</v>
      </c>
      <c r="R694" s="2">
        <f>IFERROR((Table2[[#This Row],[NET_REVENUE]]-(Table2[[#This Row],[UNITS_SOLD]]*Table2[[#This Row],[UNIT_COGS]])-Table2[[#This Row],[AD_SPEND]]),0)</f>
        <v>5269.6499999999987</v>
      </c>
      <c r="S694" s="3">
        <f>IFERROR(Table2[[#This Row],[RETURNS_UNITS]]/Table2[[#This Row],[UNITS_SOLD]],0)</f>
        <v>4.7337278106508875E-2</v>
      </c>
      <c r="T694" s="2" t="str">
        <f>TRIM(CLEAN(Table2[[#This Row],[CHANNEL]]))</f>
        <v>Blinkit</v>
      </c>
      <c r="U694" s="1">
        <f t="shared" si="10"/>
        <v>45627</v>
      </c>
    </row>
    <row r="695" spans="1:21" x14ac:dyDescent="0.3">
      <c r="A695" s="1">
        <v>45505</v>
      </c>
      <c r="B695" s="2" t="s">
        <v>21</v>
      </c>
      <c r="C695" s="2" t="s">
        <v>28</v>
      </c>
      <c r="D695" s="2" t="s">
        <v>43</v>
      </c>
      <c r="E695" s="2" t="str">
        <f>TRIM(Table2[[#This Row],[SKU_CODE]])</f>
        <v>BEC-GB-001</v>
      </c>
      <c r="F695" s="2">
        <v>88</v>
      </c>
      <c r="G695" s="2">
        <v>13112</v>
      </c>
      <c r="H695" s="2">
        <v>3322.09</v>
      </c>
      <c r="I695" s="2">
        <v>1229.45</v>
      </c>
      <c r="J695" s="2">
        <v>3</v>
      </c>
      <c r="K695" s="2" t="str">
        <f>_xlfn.XLOOKUP(E695,[1]SKU_Master!A:A,[1]SKU_Master!C:C,"NOT FOUND")</f>
        <v>Garbage Bags</v>
      </c>
      <c r="L695" s="2">
        <f>_xlfn.XLOOKUP(Table2[[#This Row],[SKU_CODE_CLEAN]],[1]SKU_Master!A:A,[1]SKU_Master!E:E,"Not Found")</f>
        <v>149</v>
      </c>
      <c r="M695" s="2">
        <f>_xlfn.XLOOKUP(E695,[1]SKU_Master!A:A,[1]SKU_Master!F:F,"NOT FOUND")</f>
        <v>70</v>
      </c>
      <c r="N695" s="2" t="str">
        <f>IF(ISNUMBER(_xlfn.XMATCH(E695,[1]SKU_Master!A:A)),"MATCH","NOT FOUND")</f>
        <v>MATCH</v>
      </c>
      <c r="O695" s="2">
        <f>Table2[[#This Row],[GROSS_REVENUE]]-Table2[[#This Row],[DISCOUNT]]</f>
        <v>9789.91</v>
      </c>
      <c r="P695" s="3">
        <f>IFERROR((Table2[[#This Row],[NET_REVENUE]]-(Table2[[#This Row],[UNITS_SOLD]]*Table2[[#This Row],[UNIT_COGS]]))/Table2[[#This Row],[NET_REVENUE]],0)</f>
        <v>0.37078073240714166</v>
      </c>
      <c r="Q695" s="4">
        <f>IFERROR(Table2[[#This Row],[GROSS_REVENUE]]/Table2[[#This Row],[AD_SPEND]],0)</f>
        <v>10.664931473423074</v>
      </c>
      <c r="R695" s="2">
        <f>IFERROR((Table2[[#This Row],[NET_REVENUE]]-(Table2[[#This Row],[UNITS_SOLD]]*Table2[[#This Row],[UNIT_COGS]])-Table2[[#This Row],[AD_SPEND]]),0)</f>
        <v>2400.46</v>
      </c>
      <c r="S695" s="3">
        <f>IFERROR(Table2[[#This Row],[RETURNS_UNITS]]/Table2[[#This Row],[UNITS_SOLD]],0)</f>
        <v>3.4090909090909088E-2</v>
      </c>
      <c r="T695" s="2" t="str">
        <f>TRIM(CLEAN(Table2[[#This Row],[CHANNEL]]))</f>
        <v>Flipkart</v>
      </c>
      <c r="U695" s="1">
        <f t="shared" si="10"/>
        <v>45505</v>
      </c>
    </row>
    <row r="696" spans="1:21" x14ac:dyDescent="0.3">
      <c r="A696" s="1">
        <v>45444</v>
      </c>
      <c r="B696" s="2" t="s">
        <v>33</v>
      </c>
      <c r="C696" s="2" t="s">
        <v>25</v>
      </c>
      <c r="D696" s="2" t="s">
        <v>42</v>
      </c>
      <c r="E696" s="2" t="str">
        <f>TRIM(Table2[[#This Row],[SKU_CODE]])</f>
        <v>BEC-BW-002</v>
      </c>
      <c r="F696" s="2">
        <v>88</v>
      </c>
      <c r="G696" s="2">
        <v>15400</v>
      </c>
      <c r="H696" s="2">
        <v>2886.37</v>
      </c>
      <c r="I696" s="2">
        <v>1231.1400000000001</v>
      </c>
      <c r="J696" s="2">
        <v>4</v>
      </c>
      <c r="K696" s="2" t="str">
        <f>_xlfn.XLOOKUP(E696,[1]SKU_Master!A:A,[1]SKU_Master!C:C,"NOT FOUND")</f>
        <v>Bake &amp; Wrap</v>
      </c>
      <c r="L696" s="2">
        <f>_xlfn.XLOOKUP(Table2[[#This Row],[SKU_CODE_CLEAN]],[1]SKU_Master!A:A,[1]SKU_Master!E:E,"Not Found")</f>
        <v>175</v>
      </c>
      <c r="M696" s="2">
        <f>_xlfn.XLOOKUP(E696,[1]SKU_Master!A:A,[1]SKU_Master!F:F,"NOT FOUND")</f>
        <v>92</v>
      </c>
      <c r="N696" s="2" t="str">
        <f>IF(ISNUMBER(_xlfn.XMATCH(E696,[1]SKU_Master!A:A)),"MATCH","NOT FOUND")</f>
        <v>MATCH</v>
      </c>
      <c r="O696" s="2">
        <f>Table2[[#This Row],[GROSS_REVENUE]]-Table2[[#This Row],[DISCOUNT]]</f>
        <v>12513.630000000001</v>
      </c>
      <c r="P696" s="3">
        <f>IFERROR((Table2[[#This Row],[NET_REVENUE]]-(Table2[[#This Row],[UNITS_SOLD]]*Table2[[#This Row],[UNIT_COGS]]))/Table2[[#This Row],[NET_REVENUE]],0)</f>
        <v>0.35302546103728499</v>
      </c>
      <c r="Q696" s="4">
        <f>IFERROR(Table2[[#This Row],[GROSS_REVENUE]]/Table2[[#This Row],[AD_SPEND]],0)</f>
        <v>12.508731744561949</v>
      </c>
      <c r="R696" s="2">
        <f>IFERROR((Table2[[#This Row],[NET_REVENUE]]-(Table2[[#This Row],[UNITS_SOLD]]*Table2[[#This Row],[UNIT_COGS]])-Table2[[#This Row],[AD_SPEND]]),0)</f>
        <v>3186.4900000000007</v>
      </c>
      <c r="S696" s="3">
        <f>IFERROR(Table2[[#This Row],[RETURNS_UNITS]]/Table2[[#This Row],[UNITS_SOLD]],0)</f>
        <v>4.5454545454545456E-2</v>
      </c>
      <c r="T696" s="2" t="str">
        <f>TRIM(CLEAN(Table2[[#This Row],[CHANNEL]]))</f>
        <v>Swiggy Instamart</v>
      </c>
      <c r="U696" s="1">
        <f t="shared" si="10"/>
        <v>45444</v>
      </c>
    </row>
    <row r="697" spans="1:21" x14ac:dyDescent="0.3">
      <c r="A697" s="1">
        <v>45444</v>
      </c>
      <c r="B697" s="2" t="s">
        <v>21</v>
      </c>
      <c r="C697" s="2" t="s">
        <v>22</v>
      </c>
      <c r="D697" s="2" t="s">
        <v>23</v>
      </c>
      <c r="E697" s="2" t="str">
        <f>TRIM(Table2[[#This Row],[SKU_CODE]])</f>
        <v>BEC-OTH-001</v>
      </c>
      <c r="F697" s="2">
        <v>77</v>
      </c>
      <c r="G697" s="2">
        <v>11473</v>
      </c>
      <c r="H697" s="2">
        <v>3117.06</v>
      </c>
      <c r="I697" s="2">
        <v>1231.8800000000001</v>
      </c>
      <c r="J697" s="2">
        <v>4</v>
      </c>
      <c r="K697" s="2" t="str">
        <f>_xlfn.XLOOKUP(E697,[1]SKU_Master!A:A,[1]SKU_Master!C:C,"NOT FOUND")</f>
        <v>Others</v>
      </c>
      <c r="L697" s="2">
        <f>_xlfn.XLOOKUP(Table2[[#This Row],[SKU_CODE_CLEAN]],[1]SKU_Master!A:A,[1]SKU_Master!E:E,"Not Found")</f>
        <v>149</v>
      </c>
      <c r="M697" s="2">
        <f>_xlfn.XLOOKUP(E697,[1]SKU_Master!A:A,[1]SKU_Master!F:F,"NOT FOUND")</f>
        <v>72</v>
      </c>
      <c r="N697" s="2" t="str">
        <f>IF(ISNUMBER(_xlfn.XMATCH(E697,[1]SKU_Master!A:A)),"MATCH","NOT FOUND")</f>
        <v>MATCH</v>
      </c>
      <c r="O697" s="2">
        <f>Table2[[#This Row],[GROSS_REVENUE]]-Table2[[#This Row],[DISCOUNT]]</f>
        <v>8355.94</v>
      </c>
      <c r="P697" s="3">
        <f>IFERROR((Table2[[#This Row],[NET_REVENUE]]-(Table2[[#This Row],[UNITS_SOLD]]*Table2[[#This Row],[UNIT_COGS]]))/Table2[[#This Row],[NET_REVENUE]],0)</f>
        <v>0.33651988884553985</v>
      </c>
      <c r="Q697" s="4">
        <f>IFERROR(Table2[[#This Row],[GROSS_REVENUE]]/Table2[[#This Row],[AD_SPEND]],0)</f>
        <v>9.3134071500470821</v>
      </c>
      <c r="R697" s="2">
        <f>IFERROR((Table2[[#This Row],[NET_REVENUE]]-(Table2[[#This Row],[UNITS_SOLD]]*Table2[[#This Row],[UNIT_COGS]])-Table2[[#This Row],[AD_SPEND]]),0)</f>
        <v>1580.0600000000004</v>
      </c>
      <c r="S697" s="3">
        <f>IFERROR(Table2[[#This Row],[RETURNS_UNITS]]/Table2[[#This Row],[UNITS_SOLD]],0)</f>
        <v>5.1948051948051951E-2</v>
      </c>
      <c r="T697" s="2" t="str">
        <f>TRIM(CLEAN(Table2[[#This Row],[CHANNEL]]))</f>
        <v>Flipkart</v>
      </c>
      <c r="U697" s="1">
        <f t="shared" si="10"/>
        <v>45444</v>
      </c>
    </row>
    <row r="698" spans="1:21" x14ac:dyDescent="0.3">
      <c r="A698" s="1">
        <v>45536</v>
      </c>
      <c r="B698" s="2" t="s">
        <v>33</v>
      </c>
      <c r="C698" s="2" t="s">
        <v>25</v>
      </c>
      <c r="D698" s="2" t="s">
        <v>32</v>
      </c>
      <c r="E698" s="2" t="str">
        <f>TRIM(Table2[[#This Row],[SKU_CODE]])</f>
        <v>BEC-BW-001</v>
      </c>
      <c r="F698" s="2">
        <v>68</v>
      </c>
      <c r="G698" s="2">
        <v>14960</v>
      </c>
      <c r="H698" s="2">
        <v>3722.07</v>
      </c>
      <c r="I698" s="2">
        <v>1232.69</v>
      </c>
      <c r="J698" s="2">
        <v>3</v>
      </c>
      <c r="K698" s="2" t="str">
        <f>_xlfn.XLOOKUP(E698,[1]SKU_Master!A:A,[1]SKU_Master!C:C,"NOT FOUND")</f>
        <v>Bake &amp; Wrap</v>
      </c>
      <c r="L698" s="2">
        <f>_xlfn.XLOOKUP(Table2[[#This Row],[SKU_CODE_CLEAN]],[1]SKU_Master!A:A,[1]SKU_Master!E:E,"Not Found")</f>
        <v>220</v>
      </c>
      <c r="M698" s="2">
        <f>_xlfn.XLOOKUP(E698,[1]SKU_Master!A:A,[1]SKU_Master!F:F,"NOT FOUND")</f>
        <v>118</v>
      </c>
      <c r="N698" s="2" t="str">
        <f>IF(ISNUMBER(_xlfn.XMATCH(E698,[1]SKU_Master!A:A)),"MATCH","NOT FOUND")</f>
        <v>MATCH</v>
      </c>
      <c r="O698" s="2">
        <f>Table2[[#This Row],[GROSS_REVENUE]]-Table2[[#This Row],[DISCOUNT]]</f>
        <v>11237.93</v>
      </c>
      <c r="P698" s="3">
        <f>IFERROR((Table2[[#This Row],[NET_REVENUE]]-(Table2[[#This Row],[UNITS_SOLD]]*Table2[[#This Row],[UNIT_COGS]]))/Table2[[#This Row],[NET_REVENUE]],0)</f>
        <v>0.28598950162529935</v>
      </c>
      <c r="Q698" s="4">
        <f>IFERROR(Table2[[#This Row],[GROSS_REVENUE]]/Table2[[#This Row],[AD_SPEND]],0)</f>
        <v>12.136060161111066</v>
      </c>
      <c r="R698" s="2">
        <f>IFERROR((Table2[[#This Row],[NET_REVENUE]]-(Table2[[#This Row],[UNITS_SOLD]]*Table2[[#This Row],[UNIT_COGS]])-Table2[[#This Row],[AD_SPEND]]),0)</f>
        <v>1981.2400000000002</v>
      </c>
      <c r="S698" s="3">
        <f>IFERROR(Table2[[#This Row],[RETURNS_UNITS]]/Table2[[#This Row],[UNITS_SOLD]],0)</f>
        <v>4.4117647058823532E-2</v>
      </c>
      <c r="T698" s="2" t="str">
        <f>TRIM(CLEAN(Table2[[#This Row],[CHANNEL]]))</f>
        <v>Swiggy Instamart</v>
      </c>
      <c r="U698" s="1">
        <f t="shared" si="10"/>
        <v>45536</v>
      </c>
    </row>
    <row r="699" spans="1:21" x14ac:dyDescent="0.3">
      <c r="A699" s="1">
        <v>45413</v>
      </c>
      <c r="B699" s="2" t="s">
        <v>27</v>
      </c>
      <c r="C699" s="2" t="s">
        <v>25</v>
      </c>
      <c r="D699" s="2" t="s">
        <v>23</v>
      </c>
      <c r="E699" s="2" t="str">
        <f>TRIM(Table2[[#This Row],[SKU_CODE]])</f>
        <v>BEC-OTH-001</v>
      </c>
      <c r="F699" s="2">
        <v>148</v>
      </c>
      <c r="G699" s="2">
        <v>22052</v>
      </c>
      <c r="H699" s="2">
        <v>3794.92</v>
      </c>
      <c r="I699" s="2">
        <v>1233.7</v>
      </c>
      <c r="J699" s="2">
        <v>4</v>
      </c>
      <c r="K699" s="2" t="str">
        <f>_xlfn.XLOOKUP(E699,[1]SKU_Master!A:A,[1]SKU_Master!C:C,"NOT FOUND")</f>
        <v>Others</v>
      </c>
      <c r="L699" s="2">
        <f>_xlfn.XLOOKUP(Table2[[#This Row],[SKU_CODE_CLEAN]],[1]SKU_Master!A:A,[1]SKU_Master!E:E,"Not Found")</f>
        <v>149</v>
      </c>
      <c r="M699" s="2">
        <f>_xlfn.XLOOKUP(E699,[1]SKU_Master!A:A,[1]SKU_Master!F:F,"NOT FOUND")</f>
        <v>72</v>
      </c>
      <c r="N699" s="2" t="str">
        <f>IF(ISNUMBER(_xlfn.XMATCH(E699,[1]SKU_Master!A:A)),"MATCH","NOT FOUND")</f>
        <v>MATCH</v>
      </c>
      <c r="O699" s="2">
        <f>Table2[[#This Row],[GROSS_REVENUE]]-Table2[[#This Row],[DISCOUNT]]</f>
        <v>18257.080000000002</v>
      </c>
      <c r="P699" s="3">
        <f>IFERROR((Table2[[#This Row],[NET_REVENUE]]-(Table2[[#This Row],[UNITS_SOLD]]*Table2[[#This Row],[UNIT_COGS]]))/Table2[[#This Row],[NET_REVENUE]],0)</f>
        <v>0.41633601868425846</v>
      </c>
      <c r="Q699" s="4">
        <f>IFERROR(Table2[[#This Row],[GROSS_REVENUE]]/Table2[[#This Row],[AD_SPEND]],0)</f>
        <v>17.874685904190645</v>
      </c>
      <c r="R699" s="2">
        <f>IFERROR((Table2[[#This Row],[NET_REVENUE]]-(Table2[[#This Row],[UNITS_SOLD]]*Table2[[#This Row],[UNIT_COGS]])-Table2[[#This Row],[AD_SPEND]]),0)</f>
        <v>6367.3800000000019</v>
      </c>
      <c r="S699" s="3">
        <f>IFERROR(Table2[[#This Row],[RETURNS_UNITS]]/Table2[[#This Row],[UNITS_SOLD]],0)</f>
        <v>2.7027027027027029E-2</v>
      </c>
      <c r="T699" s="2" t="str">
        <f>TRIM(CLEAN(Table2[[#This Row],[CHANNEL]]))</f>
        <v>Zepto</v>
      </c>
      <c r="U699" s="1">
        <f t="shared" si="10"/>
        <v>45413</v>
      </c>
    </row>
    <row r="700" spans="1:21" x14ac:dyDescent="0.3">
      <c r="A700" s="1">
        <v>45292</v>
      </c>
      <c r="B700" s="2" t="s">
        <v>33</v>
      </c>
      <c r="C700" s="2" t="s">
        <v>25</v>
      </c>
      <c r="D700" s="2" t="s">
        <v>45</v>
      </c>
      <c r="E700" s="2" t="str">
        <f>TRIM(Table2[[#This Row],[SKU_CODE]])</f>
        <v>BEC-TIS-001</v>
      </c>
      <c r="F700" s="2">
        <v>171</v>
      </c>
      <c r="G700" s="2">
        <v>16245</v>
      </c>
      <c r="H700" s="2">
        <v>3061.32</v>
      </c>
      <c r="I700" s="2">
        <v>1234.06</v>
      </c>
      <c r="J700" s="2">
        <v>8</v>
      </c>
      <c r="K700" s="2" t="str">
        <f>_xlfn.XLOOKUP(E700,[1]SKU_Master!A:A,[1]SKU_Master!C:C,"NOT FOUND")</f>
        <v>Tissues</v>
      </c>
      <c r="L700" s="2">
        <f>_xlfn.XLOOKUP(Table2[[#This Row],[SKU_CODE_CLEAN]],[1]SKU_Master!A:A,[1]SKU_Master!E:E,"Not Found")</f>
        <v>95</v>
      </c>
      <c r="M700" s="2">
        <f>_xlfn.XLOOKUP(E700,[1]SKU_Master!A:A,[1]SKU_Master!F:F,"NOT FOUND")</f>
        <v>42</v>
      </c>
      <c r="N700" s="2" t="str">
        <f>IF(ISNUMBER(_xlfn.XMATCH(E700,[1]SKU_Master!A:A)),"MATCH","NOT FOUND")</f>
        <v>MATCH</v>
      </c>
      <c r="O700" s="2">
        <f>Table2[[#This Row],[GROSS_REVENUE]]-Table2[[#This Row],[DISCOUNT]]</f>
        <v>13183.68</v>
      </c>
      <c r="P700" s="3">
        <f>IFERROR((Table2[[#This Row],[NET_REVENUE]]-(Table2[[#This Row],[UNITS_SOLD]]*Table2[[#This Row],[UNIT_COGS]]))/Table2[[#This Row],[NET_REVENUE]],0)</f>
        <v>0.45523556396999926</v>
      </c>
      <c r="Q700" s="4">
        <f>IFERROR(Table2[[#This Row],[GROSS_REVENUE]]/Table2[[#This Row],[AD_SPEND]],0)</f>
        <v>13.16386561431373</v>
      </c>
      <c r="R700" s="2">
        <f>IFERROR((Table2[[#This Row],[NET_REVENUE]]-(Table2[[#This Row],[UNITS_SOLD]]*Table2[[#This Row],[UNIT_COGS]])-Table2[[#This Row],[AD_SPEND]]),0)</f>
        <v>4767.6200000000008</v>
      </c>
      <c r="S700" s="3">
        <f>IFERROR(Table2[[#This Row],[RETURNS_UNITS]]/Table2[[#This Row],[UNITS_SOLD]],0)</f>
        <v>4.6783625730994149E-2</v>
      </c>
      <c r="T700" s="2" t="str">
        <f>TRIM(CLEAN(Table2[[#This Row],[CHANNEL]]))</f>
        <v>Swiggy Instamart</v>
      </c>
      <c r="U700" s="1">
        <f t="shared" si="10"/>
        <v>45292</v>
      </c>
    </row>
    <row r="701" spans="1:21" x14ac:dyDescent="0.3">
      <c r="A701" s="1">
        <v>45505</v>
      </c>
      <c r="B701" s="2" t="s">
        <v>24</v>
      </c>
      <c r="C701" s="2" t="s">
        <v>28</v>
      </c>
      <c r="D701" s="2" t="s">
        <v>43</v>
      </c>
      <c r="E701" s="2" t="str">
        <f>TRIM(Table2[[#This Row],[SKU_CODE]])</f>
        <v>BEC-GB-001</v>
      </c>
      <c r="F701" s="2">
        <v>83</v>
      </c>
      <c r="G701" s="2">
        <v>12367</v>
      </c>
      <c r="H701" s="2">
        <v>1549.07</v>
      </c>
      <c r="I701" s="2">
        <v>1234.07</v>
      </c>
      <c r="J701" s="2">
        <v>9</v>
      </c>
      <c r="K701" s="2" t="str">
        <f>_xlfn.XLOOKUP(E701,[1]SKU_Master!A:A,[1]SKU_Master!C:C,"NOT FOUND")</f>
        <v>Garbage Bags</v>
      </c>
      <c r="L701" s="2">
        <f>_xlfn.XLOOKUP(Table2[[#This Row],[SKU_CODE_CLEAN]],[1]SKU_Master!A:A,[1]SKU_Master!E:E,"Not Found")</f>
        <v>149</v>
      </c>
      <c r="M701" s="2">
        <f>_xlfn.XLOOKUP(E701,[1]SKU_Master!A:A,[1]SKU_Master!F:F,"NOT FOUND")</f>
        <v>70</v>
      </c>
      <c r="N701" s="2" t="str">
        <f>IF(ISNUMBER(_xlfn.XMATCH(E701,[1]SKU_Master!A:A)),"MATCH","NOT FOUND")</f>
        <v>MATCH</v>
      </c>
      <c r="O701" s="2">
        <f>Table2[[#This Row],[GROSS_REVENUE]]-Table2[[#This Row],[DISCOUNT]]</f>
        <v>10817.93</v>
      </c>
      <c r="P701" s="3">
        <f>IFERROR((Table2[[#This Row],[NET_REVENUE]]-(Table2[[#This Row],[UNITS_SOLD]]*Table2[[#This Row],[UNIT_COGS]]))/Table2[[#This Row],[NET_REVENUE]],0)</f>
        <v>0.46292867489436518</v>
      </c>
      <c r="Q701" s="4">
        <f>IFERROR(Table2[[#This Row],[GROSS_REVENUE]]/Table2[[#This Row],[AD_SPEND]],0)</f>
        <v>10.021311594966251</v>
      </c>
      <c r="R701" s="2">
        <f>IFERROR((Table2[[#This Row],[NET_REVENUE]]-(Table2[[#This Row],[UNITS_SOLD]]*Table2[[#This Row],[UNIT_COGS]])-Table2[[#This Row],[AD_SPEND]]),0)</f>
        <v>3773.8600000000006</v>
      </c>
      <c r="S701" s="3">
        <f>IFERROR(Table2[[#This Row],[RETURNS_UNITS]]/Table2[[#This Row],[UNITS_SOLD]],0)</f>
        <v>0.10843373493975904</v>
      </c>
      <c r="T701" s="2" t="str">
        <f>TRIM(CLEAN(Table2[[#This Row],[CHANNEL]]))</f>
        <v>D2C</v>
      </c>
      <c r="U701" s="1">
        <f t="shared" si="10"/>
        <v>45505</v>
      </c>
    </row>
    <row r="702" spans="1:21" x14ac:dyDescent="0.3">
      <c r="A702" s="1">
        <v>45292</v>
      </c>
      <c r="B702" s="2" t="s">
        <v>33</v>
      </c>
      <c r="C702" s="2" t="s">
        <v>28</v>
      </c>
      <c r="D702" s="2" t="s">
        <v>46</v>
      </c>
      <c r="E702" s="2" t="str">
        <f>TRIM(Table2[[#This Row],[SKU_CODE]])</f>
        <v>BEC-KT-001</v>
      </c>
      <c r="F702" s="2">
        <v>116</v>
      </c>
      <c r="G702" s="2">
        <v>18560</v>
      </c>
      <c r="H702" s="2">
        <v>1540.59</v>
      </c>
      <c r="I702" s="2">
        <v>1237.75</v>
      </c>
      <c r="J702" s="2">
        <v>5</v>
      </c>
      <c r="K702" s="2" t="str">
        <f>_xlfn.XLOOKUP(E702,[1]SKU_Master!A:A,[1]SKU_Master!C:C,"NOT FOUND")</f>
        <v>Kitchen Towel</v>
      </c>
      <c r="L702" s="2">
        <f>_xlfn.XLOOKUP(Table2[[#This Row],[SKU_CODE_CLEAN]],[1]SKU_Master!A:A,[1]SKU_Master!E:E,"Not Found")</f>
        <v>160</v>
      </c>
      <c r="M702" s="2">
        <f>_xlfn.XLOOKUP(E702,[1]SKU_Master!A:A,[1]SKU_Master!F:F,"NOT FOUND")</f>
        <v>78</v>
      </c>
      <c r="N702" s="2" t="str">
        <f>IF(ISNUMBER(_xlfn.XMATCH(E702,[1]SKU_Master!A:A)),"MATCH","NOT FOUND")</f>
        <v>MATCH</v>
      </c>
      <c r="O702" s="2">
        <f>Table2[[#This Row],[GROSS_REVENUE]]-Table2[[#This Row],[DISCOUNT]]</f>
        <v>17019.41</v>
      </c>
      <c r="P702" s="3">
        <f>IFERROR((Table2[[#This Row],[NET_REVENUE]]-(Table2[[#This Row],[UNITS_SOLD]]*Table2[[#This Row],[UNIT_COGS]]))/Table2[[#This Row],[NET_REVENUE]],0)</f>
        <v>0.46837170031158543</v>
      </c>
      <c r="Q702" s="4">
        <f>IFERROR(Table2[[#This Row],[GROSS_REVENUE]]/Table2[[#This Row],[AD_SPEND]],0)</f>
        <v>14.994950515047465</v>
      </c>
      <c r="R702" s="2">
        <f>IFERROR((Table2[[#This Row],[NET_REVENUE]]-(Table2[[#This Row],[UNITS_SOLD]]*Table2[[#This Row],[UNIT_COGS]])-Table2[[#This Row],[AD_SPEND]]),0)</f>
        <v>6733.66</v>
      </c>
      <c r="S702" s="3">
        <f>IFERROR(Table2[[#This Row],[RETURNS_UNITS]]/Table2[[#This Row],[UNITS_SOLD]],0)</f>
        <v>4.3103448275862072E-2</v>
      </c>
      <c r="T702" s="2" t="str">
        <f>TRIM(CLEAN(Table2[[#This Row],[CHANNEL]]))</f>
        <v>Swiggy Instamart</v>
      </c>
      <c r="U702" s="1">
        <f t="shared" si="10"/>
        <v>45292</v>
      </c>
    </row>
    <row r="703" spans="1:21" x14ac:dyDescent="0.3">
      <c r="A703" s="1">
        <v>45505</v>
      </c>
      <c r="B703" s="2" t="s">
        <v>37</v>
      </c>
      <c r="C703" s="2" t="s">
        <v>22</v>
      </c>
      <c r="D703" s="2" t="s">
        <v>31</v>
      </c>
      <c r="E703" s="2" t="str">
        <f>TRIM(Table2[[#This Row],[SKU_CODE]])</f>
        <v>BEC-GB-002</v>
      </c>
      <c r="F703" s="2">
        <v>150</v>
      </c>
      <c r="G703" s="2">
        <v>26850</v>
      </c>
      <c r="H703" s="2">
        <v>5580.32</v>
      </c>
      <c r="I703" s="2">
        <v>1239.6099999999999</v>
      </c>
      <c r="J703" s="2">
        <v>3</v>
      </c>
      <c r="K703" s="2" t="str">
        <f>_xlfn.XLOOKUP(E703,[1]SKU_Master!A:A,[1]SKU_Master!C:C,"NOT FOUND")</f>
        <v>Garbage Bags</v>
      </c>
      <c r="L703" s="2">
        <f>_xlfn.XLOOKUP(Table2[[#This Row],[SKU_CODE_CLEAN]],[1]SKU_Master!A:A,[1]SKU_Master!E:E,"Not Found")</f>
        <v>179</v>
      </c>
      <c r="M703" s="2">
        <f>_xlfn.XLOOKUP(E703,[1]SKU_Master!A:A,[1]SKU_Master!F:F,"NOT FOUND")</f>
        <v>86</v>
      </c>
      <c r="N703" s="2" t="str">
        <f>IF(ISNUMBER(_xlfn.XMATCH(E703,[1]SKU_Master!A:A)),"MATCH","NOT FOUND")</f>
        <v>MATCH</v>
      </c>
      <c r="O703" s="2">
        <f>Table2[[#This Row],[GROSS_REVENUE]]-Table2[[#This Row],[DISCOUNT]]</f>
        <v>21269.68</v>
      </c>
      <c r="P703" s="3">
        <f>IFERROR((Table2[[#This Row],[NET_REVENUE]]-(Table2[[#This Row],[UNITS_SOLD]]*Table2[[#This Row],[UNIT_COGS]]))/Table2[[#This Row],[NET_REVENUE]],0)</f>
        <v>0.39350286417097013</v>
      </c>
      <c r="Q703" s="4">
        <f>IFERROR(Table2[[#This Row],[GROSS_REVENUE]]/Table2[[#This Row],[AD_SPEND]],0)</f>
        <v>21.660038237832868</v>
      </c>
      <c r="R703" s="2">
        <f>IFERROR((Table2[[#This Row],[NET_REVENUE]]-(Table2[[#This Row],[UNITS_SOLD]]*Table2[[#This Row],[UNIT_COGS]])-Table2[[#This Row],[AD_SPEND]]),0)</f>
        <v>7130.0700000000006</v>
      </c>
      <c r="S703" s="3">
        <f>IFERROR(Table2[[#This Row],[RETURNS_UNITS]]/Table2[[#This Row],[UNITS_SOLD]],0)</f>
        <v>0.02</v>
      </c>
      <c r="T703" s="2" t="str">
        <f>TRIM(CLEAN(Table2[[#This Row],[CHANNEL]]))</f>
        <v>Blinkit</v>
      </c>
      <c r="U703" s="1">
        <f t="shared" si="10"/>
        <v>45505</v>
      </c>
    </row>
    <row r="704" spans="1:21" x14ac:dyDescent="0.3">
      <c r="A704" s="1">
        <v>45505</v>
      </c>
      <c r="B704" s="2" t="s">
        <v>33</v>
      </c>
      <c r="C704" s="2" t="s">
        <v>22</v>
      </c>
      <c r="D704" s="2" t="s">
        <v>30</v>
      </c>
      <c r="E704" s="2" t="str">
        <f>TRIM(Table2[[#This Row],[SKU_CODE]])</f>
        <v>BEC-TIS-002</v>
      </c>
      <c r="F704" s="2">
        <v>117</v>
      </c>
      <c r="G704" s="2">
        <v>21060</v>
      </c>
      <c r="H704" s="2">
        <v>5201.03</v>
      </c>
      <c r="I704" s="2">
        <v>1240.32</v>
      </c>
      <c r="J704" s="2">
        <v>4</v>
      </c>
      <c r="K704" s="2" t="str">
        <f>_xlfn.XLOOKUP(E704,[1]SKU_Master!A:A,[1]SKU_Master!C:C,"NOT FOUND")</f>
        <v>Tissues</v>
      </c>
      <c r="L704" s="2">
        <f>_xlfn.XLOOKUP(Table2[[#This Row],[SKU_CODE_CLEAN]],[1]SKU_Master!A:A,[1]SKU_Master!E:E,"Not Found")</f>
        <v>180</v>
      </c>
      <c r="M704" s="2">
        <f>_xlfn.XLOOKUP(E704,[1]SKU_Master!A:A,[1]SKU_Master!F:F,"NOT FOUND")</f>
        <v>95</v>
      </c>
      <c r="N704" s="2" t="str">
        <f>IF(ISNUMBER(_xlfn.XMATCH(E704,[1]SKU_Master!A:A)),"MATCH","NOT FOUND")</f>
        <v>MATCH</v>
      </c>
      <c r="O704" s="2">
        <f>Table2[[#This Row],[GROSS_REVENUE]]-Table2[[#This Row],[DISCOUNT]]</f>
        <v>15858.970000000001</v>
      </c>
      <c r="P704" s="3">
        <f>IFERROR((Table2[[#This Row],[NET_REVENUE]]-(Table2[[#This Row],[UNITS_SOLD]]*Table2[[#This Row],[UNIT_COGS]]))/Table2[[#This Row],[NET_REVENUE]],0)</f>
        <v>0.2991348114032627</v>
      </c>
      <c r="Q704" s="4">
        <f>IFERROR(Table2[[#This Row],[GROSS_REVENUE]]/Table2[[#This Row],[AD_SPEND]],0)</f>
        <v>16.979489164086687</v>
      </c>
      <c r="R704" s="2">
        <f>IFERROR((Table2[[#This Row],[NET_REVENUE]]-(Table2[[#This Row],[UNITS_SOLD]]*Table2[[#This Row],[UNIT_COGS]])-Table2[[#This Row],[AD_SPEND]]),0)</f>
        <v>3503.6500000000015</v>
      </c>
      <c r="S704" s="3">
        <f>IFERROR(Table2[[#This Row],[RETURNS_UNITS]]/Table2[[#This Row],[UNITS_SOLD]],0)</f>
        <v>3.4188034188034191E-2</v>
      </c>
      <c r="T704" s="2" t="str">
        <f>TRIM(CLEAN(Table2[[#This Row],[CHANNEL]]))</f>
        <v>Swiggy Instamart</v>
      </c>
      <c r="U704" s="1">
        <f t="shared" si="10"/>
        <v>45505</v>
      </c>
    </row>
    <row r="705" spans="1:21" x14ac:dyDescent="0.3">
      <c r="A705" s="1">
        <v>45292</v>
      </c>
      <c r="B705" s="2" t="s">
        <v>27</v>
      </c>
      <c r="C705" s="2" t="s">
        <v>28</v>
      </c>
      <c r="D705" s="2" t="s">
        <v>32</v>
      </c>
      <c r="E705" s="2" t="str">
        <f>TRIM(Table2[[#This Row],[SKU_CODE]])</f>
        <v>BEC-BW-001</v>
      </c>
      <c r="F705" s="2">
        <v>81</v>
      </c>
      <c r="G705" s="2">
        <v>17820</v>
      </c>
      <c r="H705" s="2">
        <v>4749.6000000000004</v>
      </c>
      <c r="I705" s="2">
        <v>1240.53</v>
      </c>
      <c r="J705" s="2">
        <v>2</v>
      </c>
      <c r="K705" s="2" t="str">
        <f>_xlfn.XLOOKUP(E705,[1]SKU_Master!A:A,[1]SKU_Master!C:C,"NOT FOUND")</f>
        <v>Bake &amp; Wrap</v>
      </c>
      <c r="L705" s="2">
        <f>_xlfn.XLOOKUP(Table2[[#This Row],[SKU_CODE_CLEAN]],[1]SKU_Master!A:A,[1]SKU_Master!E:E,"Not Found")</f>
        <v>220</v>
      </c>
      <c r="M705" s="2">
        <f>_xlfn.XLOOKUP(E705,[1]SKU_Master!A:A,[1]SKU_Master!F:F,"NOT FOUND")</f>
        <v>118</v>
      </c>
      <c r="N705" s="2" t="str">
        <f>IF(ISNUMBER(_xlfn.XMATCH(E705,[1]SKU_Master!A:A)),"MATCH","NOT FOUND")</f>
        <v>MATCH</v>
      </c>
      <c r="O705" s="2">
        <f>Table2[[#This Row],[GROSS_REVENUE]]-Table2[[#This Row],[DISCOUNT]]</f>
        <v>13070.4</v>
      </c>
      <c r="P705" s="3">
        <f>IFERROR((Table2[[#This Row],[NET_REVENUE]]-(Table2[[#This Row],[UNITS_SOLD]]*Table2[[#This Row],[UNIT_COGS]]))/Table2[[#This Row],[NET_REVENUE]],0)</f>
        <v>0.26872934263679765</v>
      </c>
      <c r="Q705" s="4">
        <f>IFERROR(Table2[[#This Row],[GROSS_REVENUE]]/Table2[[#This Row],[AD_SPEND]],0)</f>
        <v>14.364827936446519</v>
      </c>
      <c r="R705" s="2">
        <f>IFERROR((Table2[[#This Row],[NET_REVENUE]]-(Table2[[#This Row],[UNITS_SOLD]]*Table2[[#This Row],[UNIT_COGS]])-Table2[[#This Row],[AD_SPEND]]),0)</f>
        <v>2271.87</v>
      </c>
      <c r="S705" s="3">
        <f>IFERROR(Table2[[#This Row],[RETURNS_UNITS]]/Table2[[#This Row],[UNITS_SOLD]],0)</f>
        <v>2.4691358024691357E-2</v>
      </c>
      <c r="T705" s="2" t="str">
        <f>TRIM(CLEAN(Table2[[#This Row],[CHANNEL]]))</f>
        <v>Zepto</v>
      </c>
      <c r="U705" s="1">
        <f t="shared" si="10"/>
        <v>45292</v>
      </c>
    </row>
    <row r="706" spans="1:21" x14ac:dyDescent="0.3">
      <c r="A706" s="1">
        <v>45292</v>
      </c>
      <c r="B706" s="2" t="s">
        <v>33</v>
      </c>
      <c r="C706" s="2" t="s">
        <v>28</v>
      </c>
      <c r="D706" s="2" t="s">
        <v>32</v>
      </c>
      <c r="E706" s="2" t="str">
        <f>TRIM(Table2[[#This Row],[SKU_CODE]])</f>
        <v>BEC-BW-001</v>
      </c>
      <c r="F706" s="2">
        <v>60</v>
      </c>
      <c r="G706" s="2">
        <v>13200</v>
      </c>
      <c r="H706" s="2">
        <v>2332.9299999999998</v>
      </c>
      <c r="I706" s="2">
        <v>1240.55</v>
      </c>
      <c r="J706" s="2">
        <v>3</v>
      </c>
      <c r="K706" s="2" t="str">
        <f>_xlfn.XLOOKUP(E706,[1]SKU_Master!A:A,[1]SKU_Master!C:C,"NOT FOUND")</f>
        <v>Bake &amp; Wrap</v>
      </c>
      <c r="L706" s="2">
        <f>_xlfn.XLOOKUP(Table2[[#This Row],[SKU_CODE_CLEAN]],[1]SKU_Master!A:A,[1]SKU_Master!E:E,"Not Found")</f>
        <v>220</v>
      </c>
      <c r="M706" s="2">
        <f>_xlfn.XLOOKUP(E706,[1]SKU_Master!A:A,[1]SKU_Master!F:F,"NOT FOUND")</f>
        <v>118</v>
      </c>
      <c r="N706" s="2" t="str">
        <f>IF(ISNUMBER(_xlfn.XMATCH(E706,[1]SKU_Master!A:A)),"MATCH","NOT FOUND")</f>
        <v>MATCH</v>
      </c>
      <c r="O706" s="2">
        <f>Table2[[#This Row],[GROSS_REVENUE]]-Table2[[#This Row],[DISCOUNT]]</f>
        <v>10867.07</v>
      </c>
      <c r="P706" s="3">
        <f>IFERROR((Table2[[#This Row],[NET_REVENUE]]-(Table2[[#This Row],[UNITS_SOLD]]*Table2[[#This Row],[UNIT_COGS]]))/Table2[[#This Row],[NET_REVENUE]],0)</f>
        <v>0.34849043946528363</v>
      </c>
      <c r="Q706" s="4">
        <f>IFERROR(Table2[[#This Row],[GROSS_REVENUE]]/Table2[[#This Row],[AD_SPEND]],0)</f>
        <v>10.640441739551006</v>
      </c>
      <c r="R706" s="2">
        <f>IFERROR((Table2[[#This Row],[NET_REVENUE]]-(Table2[[#This Row],[UNITS_SOLD]]*Table2[[#This Row],[UNIT_COGS]])-Table2[[#This Row],[AD_SPEND]]),0)</f>
        <v>2546.5199999999995</v>
      </c>
      <c r="S706" s="3">
        <f>IFERROR(Table2[[#This Row],[RETURNS_UNITS]]/Table2[[#This Row],[UNITS_SOLD]],0)</f>
        <v>0.05</v>
      </c>
      <c r="T706" s="2" t="str">
        <f>TRIM(CLEAN(Table2[[#This Row],[CHANNEL]]))</f>
        <v>Swiggy Instamart</v>
      </c>
      <c r="U706" s="1">
        <f t="shared" si="10"/>
        <v>45292</v>
      </c>
    </row>
    <row r="707" spans="1:21" x14ac:dyDescent="0.3">
      <c r="A707" s="1">
        <v>45292</v>
      </c>
      <c r="B707" s="2" t="s">
        <v>24</v>
      </c>
      <c r="C707" s="2" t="s">
        <v>28</v>
      </c>
      <c r="D707" s="2" t="s">
        <v>52</v>
      </c>
      <c r="E707" s="2" t="str">
        <f>TRIM(Table2[[#This Row],[SKU_CODE]])</f>
        <v>BEC-GB-001</v>
      </c>
      <c r="F707" s="2">
        <v>148</v>
      </c>
      <c r="G707" s="2">
        <v>22052</v>
      </c>
      <c r="H707" s="2">
        <v>1704.21</v>
      </c>
      <c r="I707" s="2">
        <v>1241.07</v>
      </c>
      <c r="J707" s="2">
        <v>20</v>
      </c>
      <c r="K707" s="2" t="str">
        <f>_xlfn.XLOOKUP(E707,[1]SKU_Master!A:A,[1]SKU_Master!C:C,"NOT FOUND")</f>
        <v>Garbage Bags</v>
      </c>
      <c r="L707" s="2">
        <f>_xlfn.XLOOKUP(Table2[[#This Row],[SKU_CODE_CLEAN]],[1]SKU_Master!A:A,[1]SKU_Master!E:E,"Not Found")</f>
        <v>149</v>
      </c>
      <c r="M707" s="2">
        <f>_xlfn.XLOOKUP(E707,[1]SKU_Master!A:A,[1]SKU_Master!F:F,"NOT FOUND")</f>
        <v>70</v>
      </c>
      <c r="N707" s="2" t="str">
        <f>IF(ISNUMBER(_xlfn.XMATCH(E707,[1]SKU_Master!A:A)),"MATCH","NOT FOUND")</f>
        <v>MATCH</v>
      </c>
      <c r="O707" s="2">
        <f>Table2[[#This Row],[GROSS_REVENUE]]-Table2[[#This Row],[DISCOUNT]]</f>
        <v>20347.79</v>
      </c>
      <c r="P707" s="3">
        <f>IFERROR((Table2[[#This Row],[NET_REVENUE]]-(Table2[[#This Row],[UNITS_SOLD]]*Table2[[#This Row],[UNIT_COGS]]))/Table2[[#This Row],[NET_REVENUE]],0)</f>
        <v>0.49085379788173555</v>
      </c>
      <c r="Q707" s="4">
        <f>IFERROR(Table2[[#This Row],[GROSS_REVENUE]]/Table2[[#This Row],[AD_SPEND]],0)</f>
        <v>17.768538438605397</v>
      </c>
      <c r="R707" s="2">
        <f>IFERROR((Table2[[#This Row],[NET_REVENUE]]-(Table2[[#This Row],[UNITS_SOLD]]*Table2[[#This Row],[UNIT_COGS]])-Table2[[#This Row],[AD_SPEND]]),0)</f>
        <v>8746.7200000000012</v>
      </c>
      <c r="S707" s="3">
        <f>IFERROR(Table2[[#This Row],[RETURNS_UNITS]]/Table2[[#This Row],[UNITS_SOLD]],0)</f>
        <v>0.13513513513513514</v>
      </c>
      <c r="T707" s="2" t="str">
        <f>TRIM(CLEAN(Table2[[#This Row],[CHANNEL]]))</f>
        <v>D2C</v>
      </c>
      <c r="U707" s="1">
        <f t="shared" ref="U707:U770" si="11">IF(AND(MONTH(A707)=1,DAY(A707)&gt;1),DATE(YEAR(A707),DAY(A707),1),A707)</f>
        <v>45292</v>
      </c>
    </row>
    <row r="708" spans="1:21" x14ac:dyDescent="0.3">
      <c r="A708" s="1">
        <v>45566</v>
      </c>
      <c r="B708" s="2" t="s">
        <v>33</v>
      </c>
      <c r="C708" s="2" t="s">
        <v>25</v>
      </c>
      <c r="D708" s="2" t="s">
        <v>32</v>
      </c>
      <c r="E708" s="2" t="str">
        <f>TRIM(Table2[[#This Row],[SKU_CODE]])</f>
        <v>BEC-BW-001</v>
      </c>
      <c r="F708" s="2">
        <v>66</v>
      </c>
      <c r="G708" s="2">
        <v>14520</v>
      </c>
      <c r="H708" s="2">
        <v>3428.59</v>
      </c>
      <c r="I708" s="2">
        <v>1245.57</v>
      </c>
      <c r="J708" s="2">
        <v>2</v>
      </c>
      <c r="K708" s="2" t="str">
        <f>_xlfn.XLOOKUP(E708,[1]SKU_Master!A:A,[1]SKU_Master!C:C,"NOT FOUND")</f>
        <v>Bake &amp; Wrap</v>
      </c>
      <c r="L708" s="2">
        <f>_xlfn.XLOOKUP(Table2[[#This Row],[SKU_CODE_CLEAN]],[1]SKU_Master!A:A,[1]SKU_Master!E:E,"Not Found")</f>
        <v>220</v>
      </c>
      <c r="M708" s="2">
        <f>_xlfn.XLOOKUP(E708,[1]SKU_Master!A:A,[1]SKU_Master!F:F,"NOT FOUND")</f>
        <v>118</v>
      </c>
      <c r="N708" s="2" t="str">
        <f>IF(ISNUMBER(_xlfn.XMATCH(E708,[1]SKU_Master!A:A)),"MATCH","NOT FOUND")</f>
        <v>MATCH</v>
      </c>
      <c r="O708" s="2">
        <f>Table2[[#This Row],[GROSS_REVENUE]]-Table2[[#This Row],[DISCOUNT]]</f>
        <v>11091.41</v>
      </c>
      <c r="P708" s="3">
        <f>IFERROR((Table2[[#This Row],[NET_REVENUE]]-(Table2[[#This Row],[UNITS_SOLD]]*Table2[[#This Row],[UNIT_COGS]]))/Table2[[#This Row],[NET_REVENUE]],0)</f>
        <v>0.29783499122293738</v>
      </c>
      <c r="Q708" s="4">
        <f>IFERROR(Table2[[#This Row],[GROSS_REVENUE]]/Table2[[#This Row],[AD_SPEND]],0)</f>
        <v>11.657313519111733</v>
      </c>
      <c r="R708" s="2">
        <f>IFERROR((Table2[[#This Row],[NET_REVENUE]]-(Table2[[#This Row],[UNITS_SOLD]]*Table2[[#This Row],[UNIT_COGS]])-Table2[[#This Row],[AD_SPEND]]),0)</f>
        <v>2057.84</v>
      </c>
      <c r="S708" s="3">
        <f>IFERROR(Table2[[#This Row],[RETURNS_UNITS]]/Table2[[#This Row],[UNITS_SOLD]],0)</f>
        <v>3.0303030303030304E-2</v>
      </c>
      <c r="T708" s="2" t="str">
        <f>TRIM(CLEAN(Table2[[#This Row],[CHANNEL]]))</f>
        <v>Swiggy Instamart</v>
      </c>
      <c r="U708" s="1">
        <f t="shared" si="11"/>
        <v>45566</v>
      </c>
    </row>
    <row r="709" spans="1:21" x14ac:dyDescent="0.3">
      <c r="A709" s="1">
        <v>45717</v>
      </c>
      <c r="B709" s="2" t="s">
        <v>33</v>
      </c>
      <c r="C709" s="2" t="s">
        <v>25</v>
      </c>
      <c r="D709" s="2" t="s">
        <v>23</v>
      </c>
      <c r="E709" s="2" t="str">
        <f>TRIM(Table2[[#This Row],[SKU_CODE]])</f>
        <v>BEC-OTH-001</v>
      </c>
      <c r="F709" s="2">
        <v>76</v>
      </c>
      <c r="G709" s="2">
        <v>11324</v>
      </c>
      <c r="H709" s="2">
        <v>2526.5300000000002</v>
      </c>
      <c r="I709" s="2">
        <v>1245.8399999999999</v>
      </c>
      <c r="J709" s="2">
        <v>2</v>
      </c>
      <c r="K709" s="2" t="str">
        <f>_xlfn.XLOOKUP(E709,[1]SKU_Master!A:A,[1]SKU_Master!C:C,"NOT FOUND")</f>
        <v>Others</v>
      </c>
      <c r="L709" s="2">
        <f>_xlfn.XLOOKUP(Table2[[#This Row],[SKU_CODE_CLEAN]],[1]SKU_Master!A:A,[1]SKU_Master!E:E,"Not Found")</f>
        <v>149</v>
      </c>
      <c r="M709" s="2">
        <f>_xlfn.XLOOKUP(E709,[1]SKU_Master!A:A,[1]SKU_Master!F:F,"NOT FOUND")</f>
        <v>72</v>
      </c>
      <c r="N709" s="2" t="str">
        <f>IF(ISNUMBER(_xlfn.XMATCH(E709,[1]SKU_Master!A:A)),"MATCH","NOT FOUND")</f>
        <v>MATCH</v>
      </c>
      <c r="O709" s="2">
        <f>Table2[[#This Row],[GROSS_REVENUE]]-Table2[[#This Row],[DISCOUNT]]</f>
        <v>8797.4699999999993</v>
      </c>
      <c r="P709" s="3">
        <f>IFERROR((Table2[[#This Row],[NET_REVENUE]]-(Table2[[#This Row],[UNITS_SOLD]]*Table2[[#This Row],[UNIT_COGS]]))/Table2[[#This Row],[NET_REVENUE]],0)</f>
        <v>0.3780029940426054</v>
      </c>
      <c r="Q709" s="4">
        <f>IFERROR(Table2[[#This Row],[GROSS_REVENUE]]/Table2[[#This Row],[AD_SPEND]],0)</f>
        <v>9.0894496885635405</v>
      </c>
      <c r="R709" s="2">
        <f>IFERROR((Table2[[#This Row],[NET_REVENUE]]-(Table2[[#This Row],[UNITS_SOLD]]*Table2[[#This Row],[UNIT_COGS]])-Table2[[#This Row],[AD_SPEND]]),0)</f>
        <v>2079.6299999999992</v>
      </c>
      <c r="S709" s="3">
        <f>IFERROR(Table2[[#This Row],[RETURNS_UNITS]]/Table2[[#This Row],[UNITS_SOLD]],0)</f>
        <v>2.6315789473684209E-2</v>
      </c>
      <c r="T709" s="2" t="str">
        <f>TRIM(CLEAN(Table2[[#This Row],[CHANNEL]]))</f>
        <v>Swiggy Instamart</v>
      </c>
      <c r="U709" s="1">
        <f t="shared" si="11"/>
        <v>45717</v>
      </c>
    </row>
    <row r="710" spans="1:21" x14ac:dyDescent="0.3">
      <c r="A710" s="1">
        <v>45352</v>
      </c>
      <c r="B710" s="2" t="s">
        <v>24</v>
      </c>
      <c r="C710" s="2" t="s">
        <v>28</v>
      </c>
      <c r="D710" s="2" t="s">
        <v>35</v>
      </c>
      <c r="E710" s="2" t="str">
        <f>TRIM(Table2[[#This Row],[SKU_CODE]])</f>
        <v>BEC-CMB-001</v>
      </c>
      <c r="F710" s="2">
        <v>22</v>
      </c>
      <c r="G710" s="2">
        <v>15378</v>
      </c>
      <c r="H710" s="2">
        <v>2087.5</v>
      </c>
      <c r="I710" s="2">
        <v>1249.0899999999999</v>
      </c>
      <c r="J710" s="2">
        <v>2</v>
      </c>
      <c r="K710" s="2" t="str">
        <f>_xlfn.XLOOKUP(E710,[1]SKU_Master!A:A,[1]SKU_Master!C:C,"NOT FOUND")</f>
        <v>Others</v>
      </c>
      <c r="L710" s="2">
        <f>_xlfn.XLOOKUP(Table2[[#This Row],[SKU_CODE_CLEAN]],[1]SKU_Master!A:A,[1]SKU_Master!E:E,"Not Found")</f>
        <v>699</v>
      </c>
      <c r="M710" s="2">
        <f>_xlfn.XLOOKUP(E710,[1]SKU_Master!A:A,[1]SKU_Master!F:F,"NOT FOUND")</f>
        <v>330</v>
      </c>
      <c r="N710" s="2" t="str">
        <f>IF(ISNUMBER(_xlfn.XMATCH(E710,[1]SKU_Master!A:A)),"MATCH","NOT FOUND")</f>
        <v>MATCH</v>
      </c>
      <c r="O710" s="2">
        <f>Table2[[#This Row],[GROSS_REVENUE]]-Table2[[#This Row],[DISCOUNT]]</f>
        <v>13290.5</v>
      </c>
      <c r="P710" s="3">
        <f>IFERROR((Table2[[#This Row],[NET_REVENUE]]-(Table2[[#This Row],[UNITS_SOLD]]*Table2[[#This Row],[UNIT_COGS]]))/Table2[[#This Row],[NET_REVENUE]],0)</f>
        <v>0.45374515631466084</v>
      </c>
      <c r="Q710" s="4">
        <f>IFERROR(Table2[[#This Row],[GROSS_REVENUE]]/Table2[[#This Row],[AD_SPEND]],0)</f>
        <v>12.311362672025234</v>
      </c>
      <c r="R710" s="2">
        <f>IFERROR((Table2[[#This Row],[NET_REVENUE]]-(Table2[[#This Row],[UNITS_SOLD]]*Table2[[#This Row],[UNIT_COGS]])-Table2[[#This Row],[AD_SPEND]]),0)</f>
        <v>4781.41</v>
      </c>
      <c r="S710" s="3">
        <f>IFERROR(Table2[[#This Row],[RETURNS_UNITS]]/Table2[[#This Row],[UNITS_SOLD]],0)</f>
        <v>9.0909090909090912E-2</v>
      </c>
      <c r="T710" s="2" t="str">
        <f>TRIM(CLEAN(Table2[[#This Row],[CHANNEL]]))</f>
        <v>D2C</v>
      </c>
      <c r="U710" s="1">
        <f t="shared" si="11"/>
        <v>45352</v>
      </c>
    </row>
    <row r="711" spans="1:21" x14ac:dyDescent="0.3">
      <c r="A711" s="1">
        <v>45536</v>
      </c>
      <c r="B711" s="2" t="s">
        <v>24</v>
      </c>
      <c r="C711" s="2" t="s">
        <v>25</v>
      </c>
      <c r="D711" s="2" t="s">
        <v>42</v>
      </c>
      <c r="E711" s="2" t="str">
        <f>TRIM(Table2[[#This Row],[SKU_CODE]])</f>
        <v>BEC-BW-002</v>
      </c>
      <c r="F711" s="2">
        <v>85</v>
      </c>
      <c r="G711" s="2">
        <v>14875</v>
      </c>
      <c r="H711" s="2">
        <v>1747.26</v>
      </c>
      <c r="I711" s="2">
        <v>1252.2</v>
      </c>
      <c r="J711" s="2">
        <v>12</v>
      </c>
      <c r="K711" s="2" t="str">
        <f>_xlfn.XLOOKUP(E711,[1]SKU_Master!A:A,[1]SKU_Master!C:C,"NOT FOUND")</f>
        <v>Bake &amp; Wrap</v>
      </c>
      <c r="L711" s="2">
        <f>_xlfn.XLOOKUP(Table2[[#This Row],[SKU_CODE_CLEAN]],[1]SKU_Master!A:A,[1]SKU_Master!E:E,"Not Found")</f>
        <v>175</v>
      </c>
      <c r="M711" s="2">
        <f>_xlfn.XLOOKUP(E711,[1]SKU_Master!A:A,[1]SKU_Master!F:F,"NOT FOUND")</f>
        <v>92</v>
      </c>
      <c r="N711" s="2" t="str">
        <f>IF(ISNUMBER(_xlfn.XMATCH(E711,[1]SKU_Master!A:A)),"MATCH","NOT FOUND")</f>
        <v>MATCH</v>
      </c>
      <c r="O711" s="2">
        <f>Table2[[#This Row],[GROSS_REVENUE]]-Table2[[#This Row],[DISCOUNT]]</f>
        <v>13127.74</v>
      </c>
      <c r="P711" s="3">
        <f>IFERROR((Table2[[#This Row],[NET_REVENUE]]-(Table2[[#This Row],[UNITS_SOLD]]*Table2[[#This Row],[UNIT_COGS]]))/Table2[[#This Row],[NET_REVENUE]],0)</f>
        <v>0.40431483256066925</v>
      </c>
      <c r="Q711" s="4">
        <f>IFERROR(Table2[[#This Row],[GROSS_REVENUE]]/Table2[[#This Row],[AD_SPEND]],0)</f>
        <v>11.879092796677847</v>
      </c>
      <c r="R711" s="2">
        <f>IFERROR((Table2[[#This Row],[NET_REVENUE]]-(Table2[[#This Row],[UNITS_SOLD]]*Table2[[#This Row],[UNIT_COGS]])-Table2[[#This Row],[AD_SPEND]]),0)</f>
        <v>4055.54</v>
      </c>
      <c r="S711" s="3">
        <f>IFERROR(Table2[[#This Row],[RETURNS_UNITS]]/Table2[[#This Row],[UNITS_SOLD]],0)</f>
        <v>0.14117647058823529</v>
      </c>
      <c r="T711" s="2" t="str">
        <f>TRIM(CLEAN(Table2[[#This Row],[CHANNEL]]))</f>
        <v>D2C</v>
      </c>
      <c r="U711" s="1">
        <f t="shared" si="11"/>
        <v>45536</v>
      </c>
    </row>
    <row r="712" spans="1:21" x14ac:dyDescent="0.3">
      <c r="A712" s="1">
        <v>45566</v>
      </c>
      <c r="B712" s="2" t="s">
        <v>37</v>
      </c>
      <c r="C712" s="2" t="s">
        <v>28</v>
      </c>
      <c r="D712" s="2" t="s">
        <v>32</v>
      </c>
      <c r="E712" s="2" t="str">
        <f>TRIM(Table2[[#This Row],[SKU_CODE]])</f>
        <v>BEC-BW-001</v>
      </c>
      <c r="F712" s="2">
        <v>104</v>
      </c>
      <c r="G712" s="2">
        <v>22880</v>
      </c>
      <c r="H712" s="2">
        <v>2173.7600000000002</v>
      </c>
      <c r="I712" s="2">
        <v>1252.23</v>
      </c>
      <c r="J712" s="2">
        <v>4</v>
      </c>
      <c r="K712" s="2" t="str">
        <f>_xlfn.XLOOKUP(E712,[1]SKU_Master!A:A,[1]SKU_Master!C:C,"NOT FOUND")</f>
        <v>Bake &amp; Wrap</v>
      </c>
      <c r="L712" s="2">
        <f>_xlfn.XLOOKUP(Table2[[#This Row],[SKU_CODE_CLEAN]],[1]SKU_Master!A:A,[1]SKU_Master!E:E,"Not Found")</f>
        <v>220</v>
      </c>
      <c r="M712" s="2">
        <f>_xlfn.XLOOKUP(E712,[1]SKU_Master!A:A,[1]SKU_Master!F:F,"NOT FOUND")</f>
        <v>118</v>
      </c>
      <c r="N712" s="2" t="str">
        <f>IF(ISNUMBER(_xlfn.XMATCH(E712,[1]SKU_Master!A:A)),"MATCH","NOT FOUND")</f>
        <v>MATCH</v>
      </c>
      <c r="O712" s="2">
        <f>Table2[[#This Row],[GROSS_REVENUE]]-Table2[[#This Row],[DISCOUNT]]</f>
        <v>20706.239999999998</v>
      </c>
      <c r="P712" s="3">
        <f>IFERROR((Table2[[#This Row],[NET_REVENUE]]-(Table2[[#This Row],[UNITS_SOLD]]*Table2[[#This Row],[UNIT_COGS]]))/Table2[[#This Row],[NET_REVENUE]],0)</f>
        <v>0.40732841887276489</v>
      </c>
      <c r="Q712" s="4">
        <f>IFERROR(Table2[[#This Row],[GROSS_REVENUE]]/Table2[[#This Row],[AD_SPEND]],0)</f>
        <v>18.271403815592983</v>
      </c>
      <c r="R712" s="2">
        <f>IFERROR((Table2[[#This Row],[NET_REVENUE]]-(Table2[[#This Row],[UNITS_SOLD]]*Table2[[#This Row],[UNIT_COGS]])-Table2[[#This Row],[AD_SPEND]]),0)</f>
        <v>7182.0099999999984</v>
      </c>
      <c r="S712" s="3">
        <f>IFERROR(Table2[[#This Row],[RETURNS_UNITS]]/Table2[[#This Row],[UNITS_SOLD]],0)</f>
        <v>3.8461538461538464E-2</v>
      </c>
      <c r="T712" s="2" t="str">
        <f>TRIM(CLEAN(Table2[[#This Row],[CHANNEL]]))</f>
        <v>Blinkit</v>
      </c>
      <c r="U712" s="1">
        <f t="shared" si="11"/>
        <v>45566</v>
      </c>
    </row>
    <row r="713" spans="1:21" x14ac:dyDescent="0.3">
      <c r="A713" s="1">
        <v>45717</v>
      </c>
      <c r="B713" s="2" t="s">
        <v>24</v>
      </c>
      <c r="C713" s="2" t="s">
        <v>22</v>
      </c>
      <c r="D713" s="2" t="s">
        <v>32</v>
      </c>
      <c r="E713" s="2" t="str">
        <f>TRIM(Table2[[#This Row],[SKU_CODE]])</f>
        <v>BEC-BW-001</v>
      </c>
      <c r="F713" s="2">
        <v>101</v>
      </c>
      <c r="G713" s="2">
        <v>22220</v>
      </c>
      <c r="H713" s="2">
        <v>1548.78</v>
      </c>
      <c r="I713" s="2">
        <v>1253.0899999999999</v>
      </c>
      <c r="J713" s="2">
        <v>10</v>
      </c>
      <c r="K713" s="2" t="str">
        <f>_xlfn.XLOOKUP(E713,[1]SKU_Master!A:A,[1]SKU_Master!C:C,"NOT FOUND")</f>
        <v>Bake &amp; Wrap</v>
      </c>
      <c r="L713" s="2">
        <f>_xlfn.XLOOKUP(Table2[[#This Row],[SKU_CODE_CLEAN]],[1]SKU_Master!A:A,[1]SKU_Master!E:E,"Not Found")</f>
        <v>220</v>
      </c>
      <c r="M713" s="2">
        <f>_xlfn.XLOOKUP(E713,[1]SKU_Master!A:A,[1]SKU_Master!F:F,"NOT FOUND")</f>
        <v>118</v>
      </c>
      <c r="N713" s="2" t="str">
        <f>IF(ISNUMBER(_xlfn.XMATCH(E713,[1]SKU_Master!A:A)),"MATCH","NOT FOUND")</f>
        <v>MATCH</v>
      </c>
      <c r="O713" s="2">
        <f>Table2[[#This Row],[GROSS_REVENUE]]-Table2[[#This Row],[DISCOUNT]]</f>
        <v>20671.22</v>
      </c>
      <c r="P713" s="3">
        <f>IFERROR((Table2[[#This Row],[NET_REVENUE]]-(Table2[[#This Row],[UNITS_SOLD]]*Table2[[#This Row],[UNIT_COGS]]))/Table2[[#This Row],[NET_REVENUE]],0)</f>
        <v>0.42344960771546142</v>
      </c>
      <c r="Q713" s="4">
        <f>IFERROR(Table2[[#This Row],[GROSS_REVENUE]]/Table2[[#This Row],[AD_SPEND]],0)</f>
        <v>17.732166085436802</v>
      </c>
      <c r="R713" s="2">
        <f>IFERROR((Table2[[#This Row],[NET_REVENUE]]-(Table2[[#This Row],[UNITS_SOLD]]*Table2[[#This Row],[UNIT_COGS]])-Table2[[#This Row],[AD_SPEND]]),0)</f>
        <v>7500.130000000001</v>
      </c>
      <c r="S713" s="3">
        <f>IFERROR(Table2[[#This Row],[RETURNS_UNITS]]/Table2[[#This Row],[UNITS_SOLD]],0)</f>
        <v>9.9009900990099015E-2</v>
      </c>
      <c r="T713" s="2" t="str">
        <f>TRIM(CLEAN(Table2[[#This Row],[CHANNEL]]))</f>
        <v>D2C</v>
      </c>
      <c r="U713" s="1">
        <f t="shared" si="11"/>
        <v>45717</v>
      </c>
    </row>
    <row r="714" spans="1:21" x14ac:dyDescent="0.3">
      <c r="A714" s="1">
        <v>45292</v>
      </c>
      <c r="B714" s="2" t="s">
        <v>34</v>
      </c>
      <c r="C714" s="2" t="s">
        <v>22</v>
      </c>
      <c r="D714" s="2" t="s">
        <v>31</v>
      </c>
      <c r="E714" s="2" t="str">
        <f>TRIM(Table2[[#This Row],[SKU_CODE]])</f>
        <v>BEC-GB-002</v>
      </c>
      <c r="F714" s="2">
        <v>181</v>
      </c>
      <c r="G714" s="2">
        <v>32399</v>
      </c>
      <c r="H714" s="2">
        <v>9345.19</v>
      </c>
      <c r="I714" s="2">
        <v>1253.17</v>
      </c>
      <c r="J714" s="2">
        <v>9</v>
      </c>
      <c r="K714" s="2" t="str">
        <f>_xlfn.XLOOKUP(E714,[1]SKU_Master!A:A,[1]SKU_Master!C:C,"NOT FOUND")</f>
        <v>Garbage Bags</v>
      </c>
      <c r="L714" s="2">
        <f>_xlfn.XLOOKUP(Table2[[#This Row],[SKU_CODE_CLEAN]],[1]SKU_Master!A:A,[1]SKU_Master!E:E,"Not Found")</f>
        <v>179</v>
      </c>
      <c r="M714" s="2">
        <f>_xlfn.XLOOKUP(E714,[1]SKU_Master!A:A,[1]SKU_Master!F:F,"NOT FOUND")</f>
        <v>86</v>
      </c>
      <c r="N714" s="2" t="str">
        <f>IF(ISNUMBER(_xlfn.XMATCH(E714,[1]SKU_Master!A:A)),"MATCH","NOT FOUND")</f>
        <v>MATCH</v>
      </c>
      <c r="O714" s="2">
        <f>Table2[[#This Row],[GROSS_REVENUE]]-Table2[[#This Row],[DISCOUNT]]</f>
        <v>23053.809999999998</v>
      </c>
      <c r="P714" s="3">
        <f>IFERROR((Table2[[#This Row],[NET_REVENUE]]-(Table2[[#This Row],[UNITS_SOLD]]*Table2[[#This Row],[UNIT_COGS]]))/Table2[[#This Row],[NET_REVENUE]],0)</f>
        <v>0.32479707258800167</v>
      </c>
      <c r="Q714" s="4">
        <f>IFERROR(Table2[[#This Row],[GROSS_REVENUE]]/Table2[[#This Row],[AD_SPEND]],0)</f>
        <v>25.853635181180525</v>
      </c>
      <c r="R714" s="2">
        <f>IFERROR((Table2[[#This Row],[NET_REVENUE]]-(Table2[[#This Row],[UNITS_SOLD]]*Table2[[#This Row],[UNIT_COGS]])-Table2[[#This Row],[AD_SPEND]]),0)</f>
        <v>6234.6399999999976</v>
      </c>
      <c r="S714" s="3">
        <f>IFERROR(Table2[[#This Row],[RETURNS_UNITS]]/Table2[[#This Row],[UNITS_SOLD]],0)</f>
        <v>4.9723756906077346E-2</v>
      </c>
      <c r="T714" s="2" t="str">
        <f>TRIM(CLEAN(Table2[[#This Row],[CHANNEL]]))</f>
        <v>Zepto</v>
      </c>
      <c r="U714" s="1">
        <f t="shared" si="11"/>
        <v>45292</v>
      </c>
    </row>
    <row r="715" spans="1:21" x14ac:dyDescent="0.3">
      <c r="A715" s="1">
        <v>45505</v>
      </c>
      <c r="B715" s="2" t="s">
        <v>39</v>
      </c>
      <c r="C715" s="2" t="s">
        <v>28</v>
      </c>
      <c r="D715" s="2" t="s">
        <v>23</v>
      </c>
      <c r="E715" s="2" t="str">
        <f>TRIM(Table2[[#This Row],[SKU_CODE]])</f>
        <v>BEC-OTH-001</v>
      </c>
      <c r="F715" s="2">
        <v>114</v>
      </c>
      <c r="G715" s="2">
        <v>16986</v>
      </c>
      <c r="H715" s="2">
        <v>3428.71</v>
      </c>
      <c r="I715" s="2">
        <v>1255.49</v>
      </c>
      <c r="J715" s="2">
        <v>3</v>
      </c>
      <c r="K715" s="2" t="str">
        <f>_xlfn.XLOOKUP(E715,[1]SKU_Master!A:A,[1]SKU_Master!C:C,"NOT FOUND")</f>
        <v>Others</v>
      </c>
      <c r="L715" s="2">
        <f>_xlfn.XLOOKUP(Table2[[#This Row],[SKU_CODE_CLEAN]],[1]SKU_Master!A:A,[1]SKU_Master!E:E,"Not Found")</f>
        <v>149</v>
      </c>
      <c r="M715" s="2">
        <f>_xlfn.XLOOKUP(E715,[1]SKU_Master!A:A,[1]SKU_Master!F:F,"NOT FOUND")</f>
        <v>72</v>
      </c>
      <c r="N715" s="2" t="str">
        <f>IF(ISNUMBER(_xlfn.XMATCH(E715,[1]SKU_Master!A:A)),"MATCH","NOT FOUND")</f>
        <v>MATCH</v>
      </c>
      <c r="O715" s="2">
        <f>Table2[[#This Row],[GROSS_REVENUE]]-Table2[[#This Row],[DISCOUNT]]</f>
        <v>13557.29</v>
      </c>
      <c r="P715" s="3">
        <f>IFERROR((Table2[[#This Row],[NET_REVENUE]]-(Table2[[#This Row],[UNITS_SOLD]]*Table2[[#This Row],[UNIT_COGS]]))/Table2[[#This Row],[NET_REVENUE]],0)</f>
        <v>0.39456926863702113</v>
      </c>
      <c r="Q715" s="4">
        <f>IFERROR(Table2[[#This Row],[GROSS_REVENUE]]/Table2[[#This Row],[AD_SPEND]],0)</f>
        <v>13.529378967574413</v>
      </c>
      <c r="R715" s="2">
        <f>IFERROR((Table2[[#This Row],[NET_REVENUE]]-(Table2[[#This Row],[UNITS_SOLD]]*Table2[[#This Row],[UNIT_COGS]])-Table2[[#This Row],[AD_SPEND]]),0)</f>
        <v>4093.8000000000011</v>
      </c>
      <c r="S715" s="3">
        <f>IFERROR(Table2[[#This Row],[RETURNS_UNITS]]/Table2[[#This Row],[UNITS_SOLD]],0)</f>
        <v>2.6315789473684209E-2</v>
      </c>
      <c r="T715" s="2" t="str">
        <f>TRIM(CLEAN(Table2[[#This Row],[CHANNEL]]))</f>
        <v>Amazon</v>
      </c>
      <c r="U715" s="1">
        <f t="shared" si="11"/>
        <v>45505</v>
      </c>
    </row>
    <row r="716" spans="1:21" x14ac:dyDescent="0.3">
      <c r="A716" s="1">
        <v>45627</v>
      </c>
      <c r="B716" s="2" t="s">
        <v>24</v>
      </c>
      <c r="C716" s="2" t="s">
        <v>22</v>
      </c>
      <c r="D716" s="2" t="s">
        <v>46</v>
      </c>
      <c r="E716" s="2" t="str">
        <f>TRIM(Table2[[#This Row],[SKU_CODE]])</f>
        <v>BEC-KT-001</v>
      </c>
      <c r="F716" s="2">
        <v>111</v>
      </c>
      <c r="G716" s="2">
        <v>17760</v>
      </c>
      <c r="H716" s="2">
        <v>859.59</v>
      </c>
      <c r="I716" s="2">
        <v>1255.7</v>
      </c>
      <c r="J716" s="2">
        <v>16</v>
      </c>
      <c r="K716" s="2" t="str">
        <f>_xlfn.XLOOKUP(E716,[1]SKU_Master!A:A,[1]SKU_Master!C:C,"NOT FOUND")</f>
        <v>Kitchen Towel</v>
      </c>
      <c r="L716" s="2">
        <f>_xlfn.XLOOKUP(Table2[[#This Row],[SKU_CODE_CLEAN]],[1]SKU_Master!A:A,[1]SKU_Master!E:E,"Not Found")</f>
        <v>160</v>
      </c>
      <c r="M716" s="2">
        <f>_xlfn.XLOOKUP(E716,[1]SKU_Master!A:A,[1]SKU_Master!F:F,"NOT FOUND")</f>
        <v>78</v>
      </c>
      <c r="N716" s="2" t="str">
        <f>IF(ISNUMBER(_xlfn.XMATCH(E716,[1]SKU_Master!A:A)),"MATCH","NOT FOUND")</f>
        <v>MATCH</v>
      </c>
      <c r="O716" s="2">
        <f>Table2[[#This Row],[GROSS_REVENUE]]-Table2[[#This Row],[DISCOUNT]]</f>
        <v>16900.41</v>
      </c>
      <c r="P716" s="3">
        <f>IFERROR((Table2[[#This Row],[NET_REVENUE]]-(Table2[[#This Row],[UNITS_SOLD]]*Table2[[#This Row],[UNIT_COGS]]))/Table2[[#This Row],[NET_REVENUE]],0)</f>
        <v>0.48770473615728849</v>
      </c>
      <c r="Q716" s="4">
        <f>IFERROR(Table2[[#This Row],[GROSS_REVENUE]]/Table2[[#This Row],[AD_SPEND]],0)</f>
        <v>14.143505614398343</v>
      </c>
      <c r="R716" s="2">
        <f>IFERROR((Table2[[#This Row],[NET_REVENUE]]-(Table2[[#This Row],[UNITS_SOLD]]*Table2[[#This Row],[UNIT_COGS]])-Table2[[#This Row],[AD_SPEND]]),0)</f>
        <v>6986.71</v>
      </c>
      <c r="S716" s="3">
        <f>IFERROR(Table2[[#This Row],[RETURNS_UNITS]]/Table2[[#This Row],[UNITS_SOLD]],0)</f>
        <v>0.14414414414414414</v>
      </c>
      <c r="T716" s="2" t="str">
        <f>TRIM(CLEAN(Table2[[#This Row],[CHANNEL]]))</f>
        <v>D2C</v>
      </c>
      <c r="U716" s="1">
        <f t="shared" si="11"/>
        <v>45627</v>
      </c>
    </row>
    <row r="717" spans="1:21" x14ac:dyDescent="0.3">
      <c r="A717" s="1">
        <v>45566</v>
      </c>
      <c r="B717" s="2" t="s">
        <v>21</v>
      </c>
      <c r="C717" s="2" t="s">
        <v>22</v>
      </c>
      <c r="D717" s="2" t="s">
        <v>23</v>
      </c>
      <c r="E717" s="2" t="str">
        <f>TRIM(Table2[[#This Row],[SKU_CODE]])</f>
        <v>BEC-OTH-001</v>
      </c>
      <c r="F717" s="2">
        <v>73</v>
      </c>
      <c r="G717" s="2">
        <v>10877</v>
      </c>
      <c r="H717" s="2">
        <v>2335.25</v>
      </c>
      <c r="I717" s="2">
        <v>1257.3599999999999</v>
      </c>
      <c r="J717" s="2">
        <v>3</v>
      </c>
      <c r="K717" s="2" t="str">
        <f>_xlfn.XLOOKUP(E717,[1]SKU_Master!A:A,[1]SKU_Master!C:C,"NOT FOUND")</f>
        <v>Others</v>
      </c>
      <c r="L717" s="2">
        <f>_xlfn.XLOOKUP(Table2[[#This Row],[SKU_CODE_CLEAN]],[1]SKU_Master!A:A,[1]SKU_Master!E:E,"Not Found")</f>
        <v>149</v>
      </c>
      <c r="M717" s="2">
        <f>_xlfn.XLOOKUP(E717,[1]SKU_Master!A:A,[1]SKU_Master!F:F,"NOT FOUND")</f>
        <v>72</v>
      </c>
      <c r="N717" s="2" t="str">
        <f>IF(ISNUMBER(_xlfn.XMATCH(E717,[1]SKU_Master!A:A)),"MATCH","NOT FOUND")</f>
        <v>MATCH</v>
      </c>
      <c r="O717" s="2">
        <f>Table2[[#This Row],[GROSS_REVENUE]]-Table2[[#This Row],[DISCOUNT]]</f>
        <v>8541.75</v>
      </c>
      <c r="P717" s="3">
        <f>IFERROR((Table2[[#This Row],[NET_REVENUE]]-(Table2[[#This Row],[UNITS_SOLD]]*Table2[[#This Row],[UNIT_COGS]]))/Table2[[#This Row],[NET_REVENUE]],0)</f>
        <v>0.38466941785933795</v>
      </c>
      <c r="Q717" s="4">
        <f>IFERROR(Table2[[#This Row],[GROSS_REVENUE]]/Table2[[#This Row],[AD_SPEND]],0)</f>
        <v>8.6506648851562016</v>
      </c>
      <c r="R717" s="2">
        <f>IFERROR((Table2[[#This Row],[NET_REVENUE]]-(Table2[[#This Row],[UNITS_SOLD]]*Table2[[#This Row],[UNIT_COGS]])-Table2[[#This Row],[AD_SPEND]]),0)</f>
        <v>2028.39</v>
      </c>
      <c r="S717" s="3">
        <f>IFERROR(Table2[[#This Row],[RETURNS_UNITS]]/Table2[[#This Row],[UNITS_SOLD]],0)</f>
        <v>4.1095890410958902E-2</v>
      </c>
      <c r="T717" s="2" t="str">
        <f>TRIM(CLEAN(Table2[[#This Row],[CHANNEL]]))</f>
        <v>Flipkart</v>
      </c>
      <c r="U717" s="1">
        <f t="shared" si="11"/>
        <v>45566</v>
      </c>
    </row>
    <row r="718" spans="1:21" x14ac:dyDescent="0.3">
      <c r="A718" s="1">
        <v>45505</v>
      </c>
      <c r="B718" s="2" t="s">
        <v>33</v>
      </c>
      <c r="C718" s="2" t="s">
        <v>25</v>
      </c>
      <c r="D718" s="2" t="s">
        <v>23</v>
      </c>
      <c r="E718" s="2" t="str">
        <f>TRIM(Table2[[#This Row],[SKU_CODE]])</f>
        <v>BEC-OTH-001</v>
      </c>
      <c r="F718" s="2">
        <v>74</v>
      </c>
      <c r="G718" s="2">
        <v>11026</v>
      </c>
      <c r="H718" s="2">
        <v>1523.13</v>
      </c>
      <c r="I718" s="2">
        <v>1257.5</v>
      </c>
      <c r="J718" s="2">
        <v>1</v>
      </c>
      <c r="K718" s="2" t="str">
        <f>_xlfn.XLOOKUP(E718,[1]SKU_Master!A:A,[1]SKU_Master!C:C,"NOT FOUND")</f>
        <v>Others</v>
      </c>
      <c r="L718" s="2">
        <f>_xlfn.XLOOKUP(Table2[[#This Row],[SKU_CODE_CLEAN]],[1]SKU_Master!A:A,[1]SKU_Master!E:E,"Not Found")</f>
        <v>149</v>
      </c>
      <c r="M718" s="2">
        <f>_xlfn.XLOOKUP(E718,[1]SKU_Master!A:A,[1]SKU_Master!F:F,"NOT FOUND")</f>
        <v>72</v>
      </c>
      <c r="N718" s="2" t="str">
        <f>IF(ISNUMBER(_xlfn.XMATCH(E718,[1]SKU_Master!A:A)),"MATCH","NOT FOUND")</f>
        <v>MATCH</v>
      </c>
      <c r="O718" s="2">
        <f>Table2[[#This Row],[GROSS_REVENUE]]-Table2[[#This Row],[DISCOUNT]]</f>
        <v>9502.869999999999</v>
      </c>
      <c r="P718" s="3">
        <f>IFERROR((Table2[[#This Row],[NET_REVENUE]]-(Table2[[#This Row],[UNITS_SOLD]]*Table2[[#This Row],[UNIT_COGS]]))/Table2[[#This Row],[NET_REVENUE]],0)</f>
        <v>0.43932727691739437</v>
      </c>
      <c r="Q718" s="4">
        <f>IFERROR(Table2[[#This Row],[GROSS_REVENUE]]/Table2[[#This Row],[AD_SPEND]],0)</f>
        <v>8.7681908548707757</v>
      </c>
      <c r="R718" s="2">
        <f>IFERROR((Table2[[#This Row],[NET_REVENUE]]-(Table2[[#This Row],[UNITS_SOLD]]*Table2[[#This Row],[UNIT_COGS]])-Table2[[#This Row],[AD_SPEND]]),0)</f>
        <v>2917.369999999999</v>
      </c>
      <c r="S718" s="3">
        <f>IFERROR(Table2[[#This Row],[RETURNS_UNITS]]/Table2[[#This Row],[UNITS_SOLD]],0)</f>
        <v>1.3513513513513514E-2</v>
      </c>
      <c r="T718" s="2" t="str">
        <f>TRIM(CLEAN(Table2[[#This Row],[CHANNEL]]))</f>
        <v>Swiggy Instamart</v>
      </c>
      <c r="U718" s="1">
        <f t="shared" si="11"/>
        <v>45505</v>
      </c>
    </row>
    <row r="719" spans="1:21" x14ac:dyDescent="0.3">
      <c r="A719" s="1">
        <v>45474</v>
      </c>
      <c r="B719" s="2" t="s">
        <v>33</v>
      </c>
      <c r="C719" s="2" t="s">
        <v>22</v>
      </c>
      <c r="D719" s="2" t="s">
        <v>51</v>
      </c>
      <c r="E719" s="2" t="str">
        <f>TRIM(Table2[[#This Row],[SKU_CODE]])</f>
        <v>BEC-BW-001</v>
      </c>
      <c r="F719" s="2">
        <v>53</v>
      </c>
      <c r="G719" s="2">
        <v>11660</v>
      </c>
      <c r="H719" s="2">
        <v>2496.65</v>
      </c>
      <c r="I719" s="2">
        <v>1258.69</v>
      </c>
      <c r="J719" s="2">
        <v>1</v>
      </c>
      <c r="K719" s="2" t="str">
        <f>_xlfn.XLOOKUP(E719,[1]SKU_Master!A:A,[1]SKU_Master!C:C,"NOT FOUND")</f>
        <v>Bake &amp; Wrap</v>
      </c>
      <c r="L719" s="2">
        <f>_xlfn.XLOOKUP(Table2[[#This Row],[SKU_CODE_CLEAN]],[1]SKU_Master!A:A,[1]SKU_Master!E:E,"Not Found")</f>
        <v>220</v>
      </c>
      <c r="M719" s="2">
        <f>_xlfn.XLOOKUP(E719,[1]SKU_Master!A:A,[1]SKU_Master!F:F,"NOT FOUND")</f>
        <v>118</v>
      </c>
      <c r="N719" s="2" t="str">
        <f>IF(ISNUMBER(_xlfn.XMATCH(E719,[1]SKU_Master!A:A)),"MATCH","NOT FOUND")</f>
        <v>MATCH</v>
      </c>
      <c r="O719" s="2">
        <f>Table2[[#This Row],[GROSS_REVENUE]]-Table2[[#This Row],[DISCOUNT]]</f>
        <v>9163.35</v>
      </c>
      <c r="P719" s="3">
        <f>IFERROR((Table2[[#This Row],[NET_REVENUE]]-(Table2[[#This Row],[UNITS_SOLD]]*Table2[[#This Row],[UNIT_COGS]]))/Table2[[#This Row],[NET_REVENUE]],0)</f>
        <v>0.31749851309837562</v>
      </c>
      <c r="Q719" s="4">
        <f>IFERROR(Table2[[#This Row],[GROSS_REVENUE]]/Table2[[#This Row],[AD_SPEND]],0)</f>
        <v>9.2635994565778699</v>
      </c>
      <c r="R719" s="2">
        <f>IFERROR((Table2[[#This Row],[NET_REVENUE]]-(Table2[[#This Row],[UNITS_SOLD]]*Table2[[#This Row],[UNIT_COGS]])-Table2[[#This Row],[AD_SPEND]]),0)</f>
        <v>1650.6600000000003</v>
      </c>
      <c r="S719" s="3">
        <f>IFERROR(Table2[[#This Row],[RETURNS_UNITS]]/Table2[[#This Row],[UNITS_SOLD]],0)</f>
        <v>1.8867924528301886E-2</v>
      </c>
      <c r="T719" s="2" t="str">
        <f>TRIM(CLEAN(Table2[[#This Row],[CHANNEL]]))</f>
        <v>Swiggy Instamart</v>
      </c>
      <c r="U719" s="1">
        <f t="shared" si="11"/>
        <v>45474</v>
      </c>
    </row>
    <row r="720" spans="1:21" x14ac:dyDescent="0.3">
      <c r="A720" s="1">
        <v>45597</v>
      </c>
      <c r="B720" s="2" t="s">
        <v>37</v>
      </c>
      <c r="C720" s="2" t="s">
        <v>28</v>
      </c>
      <c r="D720" s="2" t="s">
        <v>35</v>
      </c>
      <c r="E720" s="2" t="str">
        <f>TRIM(Table2[[#This Row],[SKU_CODE]])</f>
        <v>BEC-CMB-001</v>
      </c>
      <c r="F720" s="2">
        <v>36</v>
      </c>
      <c r="G720" s="2">
        <v>25164</v>
      </c>
      <c r="H720" s="2">
        <v>7017.16</v>
      </c>
      <c r="I720" s="2">
        <v>1258.95</v>
      </c>
      <c r="J720" s="2">
        <v>1</v>
      </c>
      <c r="K720" s="2" t="str">
        <f>_xlfn.XLOOKUP(E720,[1]SKU_Master!A:A,[1]SKU_Master!C:C,"NOT FOUND")</f>
        <v>Others</v>
      </c>
      <c r="L720" s="2">
        <f>_xlfn.XLOOKUP(Table2[[#This Row],[SKU_CODE_CLEAN]],[1]SKU_Master!A:A,[1]SKU_Master!E:E,"Not Found")</f>
        <v>699</v>
      </c>
      <c r="M720" s="2">
        <f>_xlfn.XLOOKUP(E720,[1]SKU_Master!A:A,[1]SKU_Master!F:F,"NOT FOUND")</f>
        <v>330</v>
      </c>
      <c r="N720" s="2" t="str">
        <f>IF(ISNUMBER(_xlfn.XMATCH(E720,[1]SKU_Master!A:A)),"MATCH","NOT FOUND")</f>
        <v>MATCH</v>
      </c>
      <c r="O720" s="2">
        <f>Table2[[#This Row],[GROSS_REVENUE]]-Table2[[#This Row],[DISCOUNT]]</f>
        <v>18146.84</v>
      </c>
      <c r="P720" s="3">
        <f>IFERROR((Table2[[#This Row],[NET_REVENUE]]-(Table2[[#This Row],[UNITS_SOLD]]*Table2[[#This Row],[UNIT_COGS]]))/Table2[[#This Row],[NET_REVENUE]],0)</f>
        <v>0.34534056618121944</v>
      </c>
      <c r="Q720" s="4">
        <f>IFERROR(Table2[[#This Row],[GROSS_REVENUE]]/Table2[[#This Row],[AD_SPEND]],0)</f>
        <v>19.988085309186225</v>
      </c>
      <c r="R720" s="2">
        <f>IFERROR((Table2[[#This Row],[NET_REVENUE]]-(Table2[[#This Row],[UNITS_SOLD]]*Table2[[#This Row],[UNIT_COGS]])-Table2[[#This Row],[AD_SPEND]]),0)</f>
        <v>5007.8900000000003</v>
      </c>
      <c r="S720" s="3">
        <f>IFERROR(Table2[[#This Row],[RETURNS_UNITS]]/Table2[[#This Row],[UNITS_SOLD]],0)</f>
        <v>2.7777777777777776E-2</v>
      </c>
      <c r="T720" s="2" t="str">
        <f>TRIM(CLEAN(Table2[[#This Row],[CHANNEL]]))</f>
        <v>Blinkit</v>
      </c>
      <c r="U720" s="1">
        <f t="shared" si="11"/>
        <v>45597</v>
      </c>
    </row>
    <row r="721" spans="1:21" x14ac:dyDescent="0.3">
      <c r="A721" s="1">
        <v>45413</v>
      </c>
      <c r="B721" s="2" t="s">
        <v>21</v>
      </c>
      <c r="C721" s="2" t="s">
        <v>28</v>
      </c>
      <c r="D721" s="2" t="s">
        <v>35</v>
      </c>
      <c r="E721" s="2" t="str">
        <f>TRIM(Table2[[#This Row],[SKU_CODE]])</f>
        <v>BEC-CMB-001</v>
      </c>
      <c r="F721" s="2">
        <v>18</v>
      </c>
      <c r="G721" s="2">
        <v>12582</v>
      </c>
      <c r="H721" s="2">
        <v>687</v>
      </c>
      <c r="I721" s="2">
        <v>1260.1600000000001</v>
      </c>
      <c r="J721" s="2">
        <v>1</v>
      </c>
      <c r="K721" s="2" t="str">
        <f>_xlfn.XLOOKUP(E721,[1]SKU_Master!A:A,[1]SKU_Master!C:C,"NOT FOUND")</f>
        <v>Others</v>
      </c>
      <c r="L721" s="2">
        <f>_xlfn.XLOOKUP(Table2[[#This Row],[SKU_CODE_CLEAN]],[1]SKU_Master!A:A,[1]SKU_Master!E:E,"Not Found")</f>
        <v>699</v>
      </c>
      <c r="M721" s="2">
        <f>_xlfn.XLOOKUP(E721,[1]SKU_Master!A:A,[1]SKU_Master!F:F,"NOT FOUND")</f>
        <v>330</v>
      </c>
      <c r="N721" s="2" t="str">
        <f>IF(ISNUMBER(_xlfn.XMATCH(E721,[1]SKU_Master!A:A)),"MATCH","NOT FOUND")</f>
        <v>MATCH</v>
      </c>
      <c r="O721" s="2">
        <f>Table2[[#This Row],[GROSS_REVENUE]]-Table2[[#This Row],[DISCOUNT]]</f>
        <v>11895</v>
      </c>
      <c r="P721" s="3">
        <f>IFERROR((Table2[[#This Row],[NET_REVENUE]]-(Table2[[#This Row],[UNITS_SOLD]]*Table2[[#This Row],[UNIT_COGS]]))/Table2[[#This Row],[NET_REVENUE]],0)</f>
        <v>0.50063051702395966</v>
      </c>
      <c r="Q721" s="4">
        <f>IFERROR(Table2[[#This Row],[GROSS_REVENUE]]/Table2[[#This Row],[AD_SPEND]],0)</f>
        <v>9.9844464195022855</v>
      </c>
      <c r="R721" s="2">
        <f>IFERROR((Table2[[#This Row],[NET_REVENUE]]-(Table2[[#This Row],[UNITS_SOLD]]*Table2[[#This Row],[UNIT_COGS]])-Table2[[#This Row],[AD_SPEND]]),0)</f>
        <v>4694.84</v>
      </c>
      <c r="S721" s="3">
        <f>IFERROR(Table2[[#This Row],[RETURNS_UNITS]]/Table2[[#This Row],[UNITS_SOLD]],0)</f>
        <v>5.5555555555555552E-2</v>
      </c>
      <c r="T721" s="2" t="str">
        <f>TRIM(CLEAN(Table2[[#This Row],[CHANNEL]]))</f>
        <v>Flipkart</v>
      </c>
      <c r="U721" s="1">
        <f t="shared" si="11"/>
        <v>45413</v>
      </c>
    </row>
    <row r="722" spans="1:21" x14ac:dyDescent="0.3">
      <c r="A722" s="1">
        <v>45717</v>
      </c>
      <c r="B722" s="2" t="s">
        <v>34</v>
      </c>
      <c r="C722" s="2" t="s">
        <v>28</v>
      </c>
      <c r="D722" s="2" t="s">
        <v>46</v>
      </c>
      <c r="E722" s="2" t="str">
        <f>TRIM(Table2[[#This Row],[SKU_CODE]])</f>
        <v>BEC-KT-001</v>
      </c>
      <c r="F722" s="2">
        <v>153</v>
      </c>
      <c r="G722" s="2">
        <v>24480</v>
      </c>
      <c r="H722" s="2">
        <v>5603.76</v>
      </c>
      <c r="I722" s="2">
        <v>1260.19</v>
      </c>
      <c r="J722" s="2">
        <v>4</v>
      </c>
      <c r="K722" s="2" t="str">
        <f>_xlfn.XLOOKUP(E722,[1]SKU_Master!A:A,[1]SKU_Master!C:C,"NOT FOUND")</f>
        <v>Kitchen Towel</v>
      </c>
      <c r="L722" s="2">
        <f>_xlfn.XLOOKUP(Table2[[#This Row],[SKU_CODE_CLEAN]],[1]SKU_Master!A:A,[1]SKU_Master!E:E,"Not Found")</f>
        <v>160</v>
      </c>
      <c r="M722" s="2">
        <f>_xlfn.XLOOKUP(E722,[1]SKU_Master!A:A,[1]SKU_Master!F:F,"NOT FOUND")</f>
        <v>78</v>
      </c>
      <c r="N722" s="2" t="str">
        <f>IF(ISNUMBER(_xlfn.XMATCH(E722,[1]SKU_Master!A:A)),"MATCH","NOT FOUND")</f>
        <v>MATCH</v>
      </c>
      <c r="O722" s="2">
        <f>Table2[[#This Row],[GROSS_REVENUE]]-Table2[[#This Row],[DISCOUNT]]</f>
        <v>18876.239999999998</v>
      </c>
      <c r="P722" s="3">
        <f>IFERROR((Table2[[#This Row],[NET_REVENUE]]-(Table2[[#This Row],[UNITS_SOLD]]*Table2[[#This Row],[UNIT_COGS]]))/Table2[[#This Row],[NET_REVENUE]],0)</f>
        <v>0.36777663348209172</v>
      </c>
      <c r="Q722" s="4">
        <f>IFERROR(Table2[[#This Row],[GROSS_REVENUE]]/Table2[[#This Row],[AD_SPEND]],0)</f>
        <v>19.425642165070347</v>
      </c>
      <c r="R722" s="2">
        <f>IFERROR((Table2[[#This Row],[NET_REVENUE]]-(Table2[[#This Row],[UNITS_SOLD]]*Table2[[#This Row],[UNIT_COGS]])-Table2[[#This Row],[AD_SPEND]]),0)</f>
        <v>5682.0499999999975</v>
      </c>
      <c r="S722" s="3">
        <f>IFERROR(Table2[[#This Row],[RETURNS_UNITS]]/Table2[[#This Row],[UNITS_SOLD]],0)</f>
        <v>2.6143790849673203E-2</v>
      </c>
      <c r="T722" s="2" t="str">
        <f>TRIM(CLEAN(Table2[[#This Row],[CHANNEL]]))</f>
        <v>Zepto</v>
      </c>
      <c r="U722" s="1">
        <f t="shared" si="11"/>
        <v>45717</v>
      </c>
    </row>
    <row r="723" spans="1:21" x14ac:dyDescent="0.3">
      <c r="A723" s="1">
        <v>45597</v>
      </c>
      <c r="B723" s="2" t="s">
        <v>27</v>
      </c>
      <c r="C723" s="2" t="s">
        <v>22</v>
      </c>
      <c r="D723" s="2" t="s">
        <v>23</v>
      </c>
      <c r="E723" s="2" t="str">
        <f>TRIM(Table2[[#This Row],[SKU_CODE]])</f>
        <v>BEC-OTH-001</v>
      </c>
      <c r="F723" s="2">
        <v>92</v>
      </c>
      <c r="G723" s="2">
        <v>13708</v>
      </c>
      <c r="H723" s="2">
        <v>2369.8200000000002</v>
      </c>
      <c r="I723" s="2">
        <v>1260.56</v>
      </c>
      <c r="J723" s="2">
        <v>3</v>
      </c>
      <c r="K723" s="2" t="str">
        <f>_xlfn.XLOOKUP(E723,[1]SKU_Master!A:A,[1]SKU_Master!C:C,"NOT FOUND")</f>
        <v>Others</v>
      </c>
      <c r="L723" s="2">
        <f>_xlfn.XLOOKUP(Table2[[#This Row],[SKU_CODE_CLEAN]],[1]SKU_Master!A:A,[1]SKU_Master!E:E,"Not Found")</f>
        <v>149</v>
      </c>
      <c r="M723" s="2">
        <f>_xlfn.XLOOKUP(E723,[1]SKU_Master!A:A,[1]SKU_Master!F:F,"NOT FOUND")</f>
        <v>72</v>
      </c>
      <c r="N723" s="2" t="str">
        <f>IF(ISNUMBER(_xlfn.XMATCH(E723,[1]SKU_Master!A:A)),"MATCH","NOT FOUND")</f>
        <v>MATCH</v>
      </c>
      <c r="O723" s="2">
        <f>Table2[[#This Row],[GROSS_REVENUE]]-Table2[[#This Row],[DISCOUNT]]</f>
        <v>11338.18</v>
      </c>
      <c r="P723" s="3">
        <f>IFERROR((Table2[[#This Row],[NET_REVENUE]]-(Table2[[#This Row],[UNITS_SOLD]]*Table2[[#This Row],[UNIT_COGS]]))/Table2[[#This Row],[NET_REVENUE]],0)</f>
        <v>0.41577925204927069</v>
      </c>
      <c r="Q723" s="4">
        <f>IFERROR(Table2[[#This Row],[GROSS_REVENUE]]/Table2[[#This Row],[AD_SPEND]],0)</f>
        <v>10.874531954052168</v>
      </c>
      <c r="R723" s="2">
        <f>IFERROR((Table2[[#This Row],[NET_REVENUE]]-(Table2[[#This Row],[UNITS_SOLD]]*Table2[[#This Row],[UNIT_COGS]])-Table2[[#This Row],[AD_SPEND]]),0)</f>
        <v>3453.6200000000003</v>
      </c>
      <c r="S723" s="3">
        <f>IFERROR(Table2[[#This Row],[RETURNS_UNITS]]/Table2[[#This Row],[UNITS_SOLD]],0)</f>
        <v>3.2608695652173912E-2</v>
      </c>
      <c r="T723" s="2" t="str">
        <f>TRIM(CLEAN(Table2[[#This Row],[CHANNEL]]))</f>
        <v>Zepto</v>
      </c>
      <c r="U723" s="1">
        <f t="shared" si="11"/>
        <v>45597</v>
      </c>
    </row>
    <row r="724" spans="1:21" x14ac:dyDescent="0.3">
      <c r="A724" s="1">
        <v>45536</v>
      </c>
      <c r="B724" s="2" t="s">
        <v>21</v>
      </c>
      <c r="C724" s="2" t="s">
        <v>28</v>
      </c>
      <c r="D724" s="2" t="s">
        <v>46</v>
      </c>
      <c r="E724" s="2" t="str">
        <f>TRIM(Table2[[#This Row],[SKU_CODE]])</f>
        <v>BEC-KT-001</v>
      </c>
      <c r="F724" s="2">
        <v>68</v>
      </c>
      <c r="G724" s="2">
        <v>10880</v>
      </c>
      <c r="H724" s="2">
        <v>1558.55</v>
      </c>
      <c r="I724" s="2">
        <v>1260.93</v>
      </c>
      <c r="J724" s="2">
        <v>2</v>
      </c>
      <c r="K724" s="2" t="str">
        <f>_xlfn.XLOOKUP(E724,[1]SKU_Master!A:A,[1]SKU_Master!C:C,"NOT FOUND")</f>
        <v>Kitchen Towel</v>
      </c>
      <c r="L724" s="2">
        <f>_xlfn.XLOOKUP(Table2[[#This Row],[SKU_CODE_CLEAN]],[1]SKU_Master!A:A,[1]SKU_Master!E:E,"Not Found")</f>
        <v>160</v>
      </c>
      <c r="M724" s="2">
        <f>_xlfn.XLOOKUP(E724,[1]SKU_Master!A:A,[1]SKU_Master!F:F,"NOT FOUND")</f>
        <v>78</v>
      </c>
      <c r="N724" s="2" t="str">
        <f>IF(ISNUMBER(_xlfn.XMATCH(E724,[1]SKU_Master!A:A)),"MATCH","NOT FOUND")</f>
        <v>MATCH</v>
      </c>
      <c r="O724" s="2">
        <f>Table2[[#This Row],[GROSS_REVENUE]]-Table2[[#This Row],[DISCOUNT]]</f>
        <v>9321.4500000000007</v>
      </c>
      <c r="P724" s="3">
        <f>IFERROR((Table2[[#This Row],[NET_REVENUE]]-(Table2[[#This Row],[UNITS_SOLD]]*Table2[[#This Row],[UNIT_COGS]]))/Table2[[#This Row],[NET_REVENUE]],0)</f>
        <v>0.43098981381652002</v>
      </c>
      <c r="Q724" s="4">
        <f>IFERROR(Table2[[#This Row],[GROSS_REVENUE]]/Table2[[#This Row],[AD_SPEND]],0)</f>
        <v>8.6285519418207191</v>
      </c>
      <c r="R724" s="2">
        <f>IFERROR((Table2[[#This Row],[NET_REVENUE]]-(Table2[[#This Row],[UNITS_SOLD]]*Table2[[#This Row],[UNIT_COGS]])-Table2[[#This Row],[AD_SPEND]]),0)</f>
        <v>2756.5200000000004</v>
      </c>
      <c r="S724" s="3">
        <f>IFERROR(Table2[[#This Row],[RETURNS_UNITS]]/Table2[[#This Row],[UNITS_SOLD]],0)</f>
        <v>2.9411764705882353E-2</v>
      </c>
      <c r="T724" s="2" t="str">
        <f>TRIM(CLEAN(Table2[[#This Row],[CHANNEL]]))</f>
        <v>Flipkart</v>
      </c>
      <c r="U724" s="1">
        <f t="shared" si="11"/>
        <v>45536</v>
      </c>
    </row>
    <row r="725" spans="1:21" x14ac:dyDescent="0.3">
      <c r="A725" s="1">
        <v>45809</v>
      </c>
      <c r="B725" s="2" t="s">
        <v>33</v>
      </c>
      <c r="C725" s="2" t="s">
        <v>25</v>
      </c>
      <c r="D725" s="2" t="s">
        <v>51</v>
      </c>
      <c r="E725" s="2" t="str">
        <f>TRIM(Table2[[#This Row],[SKU_CODE]])</f>
        <v>BEC-BW-001</v>
      </c>
      <c r="F725" s="2">
        <v>94</v>
      </c>
      <c r="G725" s="2">
        <v>20680</v>
      </c>
      <c r="H725" s="2">
        <v>4914.2700000000004</v>
      </c>
      <c r="I725" s="2">
        <v>1261.1400000000001</v>
      </c>
      <c r="J725" s="2">
        <v>2</v>
      </c>
      <c r="K725" s="2" t="str">
        <f>_xlfn.XLOOKUP(E725,[1]SKU_Master!A:A,[1]SKU_Master!C:C,"NOT FOUND")</f>
        <v>Bake &amp; Wrap</v>
      </c>
      <c r="L725" s="2">
        <f>_xlfn.XLOOKUP(Table2[[#This Row],[SKU_CODE_CLEAN]],[1]SKU_Master!A:A,[1]SKU_Master!E:E,"Not Found")</f>
        <v>220</v>
      </c>
      <c r="M725" s="2">
        <f>_xlfn.XLOOKUP(E725,[1]SKU_Master!A:A,[1]SKU_Master!F:F,"NOT FOUND")</f>
        <v>118</v>
      </c>
      <c r="N725" s="2" t="str">
        <f>IF(ISNUMBER(_xlfn.XMATCH(E725,[1]SKU_Master!A:A)),"MATCH","NOT FOUND")</f>
        <v>MATCH</v>
      </c>
      <c r="O725" s="2">
        <f>Table2[[#This Row],[GROSS_REVENUE]]-Table2[[#This Row],[DISCOUNT]]</f>
        <v>15765.73</v>
      </c>
      <c r="P725" s="3">
        <f>IFERROR((Table2[[#This Row],[NET_REVENUE]]-(Table2[[#This Row],[UNITS_SOLD]]*Table2[[#This Row],[UNIT_COGS]]))/Table2[[#This Row],[NET_REVENUE]],0)</f>
        <v>0.29644868965788451</v>
      </c>
      <c r="Q725" s="4">
        <f>IFERROR(Table2[[#This Row],[GROSS_REVENUE]]/Table2[[#This Row],[AD_SPEND]],0)</f>
        <v>16.397862251613617</v>
      </c>
      <c r="R725" s="2">
        <f>IFERROR((Table2[[#This Row],[NET_REVENUE]]-(Table2[[#This Row],[UNITS_SOLD]]*Table2[[#This Row],[UNIT_COGS]])-Table2[[#This Row],[AD_SPEND]]),0)</f>
        <v>3412.5899999999992</v>
      </c>
      <c r="S725" s="3">
        <f>IFERROR(Table2[[#This Row],[RETURNS_UNITS]]/Table2[[#This Row],[UNITS_SOLD]],0)</f>
        <v>2.1276595744680851E-2</v>
      </c>
      <c r="T725" s="2" t="str">
        <f>TRIM(CLEAN(Table2[[#This Row],[CHANNEL]]))</f>
        <v>Swiggy Instamart</v>
      </c>
      <c r="U725" s="1">
        <f t="shared" si="11"/>
        <v>45809</v>
      </c>
    </row>
    <row r="726" spans="1:21" x14ac:dyDescent="0.3">
      <c r="A726" s="1">
        <v>45505</v>
      </c>
      <c r="B726" s="2" t="s">
        <v>37</v>
      </c>
      <c r="C726" s="2" t="s">
        <v>22</v>
      </c>
      <c r="D726" s="2" t="s">
        <v>43</v>
      </c>
      <c r="E726" s="2" t="str">
        <f>TRIM(Table2[[#This Row],[SKU_CODE]])</f>
        <v>BEC-GB-001</v>
      </c>
      <c r="F726" s="2">
        <v>176</v>
      </c>
      <c r="G726" s="2">
        <v>26224</v>
      </c>
      <c r="H726" s="2">
        <v>4625.07</v>
      </c>
      <c r="I726" s="2">
        <v>1261.8699999999999</v>
      </c>
      <c r="J726" s="2">
        <v>7</v>
      </c>
      <c r="K726" s="2" t="str">
        <f>_xlfn.XLOOKUP(E726,[1]SKU_Master!A:A,[1]SKU_Master!C:C,"NOT FOUND")</f>
        <v>Garbage Bags</v>
      </c>
      <c r="L726" s="2">
        <f>_xlfn.XLOOKUP(Table2[[#This Row],[SKU_CODE_CLEAN]],[1]SKU_Master!A:A,[1]SKU_Master!E:E,"Not Found")</f>
        <v>149</v>
      </c>
      <c r="M726" s="2">
        <f>_xlfn.XLOOKUP(E726,[1]SKU_Master!A:A,[1]SKU_Master!F:F,"NOT FOUND")</f>
        <v>70</v>
      </c>
      <c r="N726" s="2" t="str">
        <f>IF(ISNUMBER(_xlfn.XMATCH(E726,[1]SKU_Master!A:A)),"MATCH","NOT FOUND")</f>
        <v>MATCH</v>
      </c>
      <c r="O726" s="2">
        <f>Table2[[#This Row],[GROSS_REVENUE]]-Table2[[#This Row],[DISCOUNT]]</f>
        <v>21598.93</v>
      </c>
      <c r="P726" s="3">
        <f>IFERROR((Table2[[#This Row],[NET_REVENUE]]-(Table2[[#This Row],[UNITS_SOLD]]*Table2[[#This Row],[UNIT_COGS]]))/Table2[[#This Row],[NET_REVENUE]],0)</f>
        <v>0.42960137377175628</v>
      </c>
      <c r="Q726" s="4">
        <f>IFERROR(Table2[[#This Row],[GROSS_REVENUE]]/Table2[[#This Row],[AD_SPEND]],0)</f>
        <v>20.781855500170384</v>
      </c>
      <c r="R726" s="2">
        <f>IFERROR((Table2[[#This Row],[NET_REVENUE]]-(Table2[[#This Row],[UNITS_SOLD]]*Table2[[#This Row],[UNIT_COGS]])-Table2[[#This Row],[AD_SPEND]]),0)</f>
        <v>8017.06</v>
      </c>
      <c r="S726" s="3">
        <f>IFERROR(Table2[[#This Row],[RETURNS_UNITS]]/Table2[[#This Row],[UNITS_SOLD]],0)</f>
        <v>3.9772727272727272E-2</v>
      </c>
      <c r="T726" s="2" t="str">
        <f>TRIM(CLEAN(Table2[[#This Row],[CHANNEL]]))</f>
        <v>Blinkit</v>
      </c>
      <c r="U726" s="1">
        <f t="shared" si="11"/>
        <v>45505</v>
      </c>
    </row>
    <row r="727" spans="1:21" x14ac:dyDescent="0.3">
      <c r="A727" s="1">
        <v>45717</v>
      </c>
      <c r="B727" s="2" t="s">
        <v>21</v>
      </c>
      <c r="C727" s="2" t="s">
        <v>25</v>
      </c>
      <c r="D727" s="2" t="s">
        <v>42</v>
      </c>
      <c r="E727" s="2" t="str">
        <f>TRIM(Table2[[#This Row],[SKU_CODE]])</f>
        <v>BEC-BW-002</v>
      </c>
      <c r="F727" s="2">
        <v>137</v>
      </c>
      <c r="G727" s="2">
        <v>23975</v>
      </c>
      <c r="H727" s="2">
        <v>4818.3</v>
      </c>
      <c r="I727" s="2">
        <v>1262.99</v>
      </c>
      <c r="J727" s="2">
        <v>3</v>
      </c>
      <c r="K727" s="2" t="str">
        <f>_xlfn.XLOOKUP(E727,[1]SKU_Master!A:A,[1]SKU_Master!C:C,"NOT FOUND")</f>
        <v>Bake &amp; Wrap</v>
      </c>
      <c r="L727" s="2">
        <f>_xlfn.XLOOKUP(Table2[[#This Row],[SKU_CODE_CLEAN]],[1]SKU_Master!A:A,[1]SKU_Master!E:E,"Not Found")</f>
        <v>175</v>
      </c>
      <c r="M727" s="2">
        <f>_xlfn.XLOOKUP(E727,[1]SKU_Master!A:A,[1]SKU_Master!F:F,"NOT FOUND")</f>
        <v>92</v>
      </c>
      <c r="N727" s="2" t="str">
        <f>IF(ISNUMBER(_xlfn.XMATCH(E727,[1]SKU_Master!A:A)),"MATCH","NOT FOUND")</f>
        <v>MATCH</v>
      </c>
      <c r="O727" s="2">
        <f>Table2[[#This Row],[GROSS_REVENUE]]-Table2[[#This Row],[DISCOUNT]]</f>
        <v>19156.7</v>
      </c>
      <c r="P727" s="3">
        <f>IFERROR((Table2[[#This Row],[NET_REVENUE]]-(Table2[[#This Row],[UNITS_SOLD]]*Table2[[#This Row],[UNIT_COGS]]))/Table2[[#This Row],[NET_REVENUE]],0)</f>
        <v>0.34205787009244809</v>
      </c>
      <c r="Q727" s="4">
        <f>IFERROR(Table2[[#This Row],[GROSS_REVENUE]]/Table2[[#This Row],[AD_SPEND]],0)</f>
        <v>18.982731454722522</v>
      </c>
      <c r="R727" s="2">
        <f>IFERROR((Table2[[#This Row],[NET_REVENUE]]-(Table2[[#This Row],[UNITS_SOLD]]*Table2[[#This Row],[UNIT_COGS]])-Table2[[#This Row],[AD_SPEND]]),0)</f>
        <v>5289.7100000000009</v>
      </c>
      <c r="S727" s="3">
        <f>IFERROR(Table2[[#This Row],[RETURNS_UNITS]]/Table2[[#This Row],[UNITS_SOLD]],0)</f>
        <v>2.1897810218978103E-2</v>
      </c>
      <c r="T727" s="2" t="str">
        <f>TRIM(CLEAN(Table2[[#This Row],[CHANNEL]]))</f>
        <v>Flipkart</v>
      </c>
      <c r="U727" s="1">
        <f t="shared" si="11"/>
        <v>45717</v>
      </c>
    </row>
    <row r="728" spans="1:21" x14ac:dyDescent="0.3">
      <c r="A728" s="1">
        <v>45566</v>
      </c>
      <c r="B728" s="2" t="s">
        <v>24</v>
      </c>
      <c r="C728" s="2" t="s">
        <v>25</v>
      </c>
      <c r="D728" s="2" t="s">
        <v>23</v>
      </c>
      <c r="E728" s="2" t="str">
        <f>TRIM(Table2[[#This Row],[SKU_CODE]])</f>
        <v>BEC-OTH-001</v>
      </c>
      <c r="F728" s="2">
        <v>89</v>
      </c>
      <c r="G728" s="2">
        <v>13261</v>
      </c>
      <c r="H728" s="2">
        <v>1370.68</v>
      </c>
      <c r="I728" s="2">
        <v>1264.6600000000001</v>
      </c>
      <c r="J728" s="2">
        <v>14</v>
      </c>
      <c r="K728" s="2" t="str">
        <f>_xlfn.XLOOKUP(E728,[1]SKU_Master!A:A,[1]SKU_Master!C:C,"NOT FOUND")</f>
        <v>Others</v>
      </c>
      <c r="L728" s="2">
        <f>_xlfn.XLOOKUP(Table2[[#This Row],[SKU_CODE_CLEAN]],[1]SKU_Master!A:A,[1]SKU_Master!E:E,"Not Found")</f>
        <v>149</v>
      </c>
      <c r="M728" s="2">
        <f>_xlfn.XLOOKUP(E728,[1]SKU_Master!A:A,[1]SKU_Master!F:F,"NOT FOUND")</f>
        <v>72</v>
      </c>
      <c r="N728" s="2" t="str">
        <f>IF(ISNUMBER(_xlfn.XMATCH(E728,[1]SKU_Master!A:A)),"MATCH","NOT FOUND")</f>
        <v>MATCH</v>
      </c>
      <c r="O728" s="2">
        <f>Table2[[#This Row],[GROSS_REVENUE]]-Table2[[#This Row],[DISCOUNT]]</f>
        <v>11890.32</v>
      </c>
      <c r="P728" s="3">
        <f>IFERROR((Table2[[#This Row],[NET_REVENUE]]-(Table2[[#This Row],[UNITS_SOLD]]*Table2[[#This Row],[UNIT_COGS]]))/Table2[[#This Row],[NET_REVENUE]],0)</f>
        <v>0.46107421835577173</v>
      </c>
      <c r="Q728" s="4">
        <f>IFERROR(Table2[[#This Row],[GROSS_REVENUE]]/Table2[[#This Row],[AD_SPEND]],0)</f>
        <v>10.485822276343049</v>
      </c>
      <c r="R728" s="2">
        <f>IFERROR((Table2[[#This Row],[NET_REVENUE]]-(Table2[[#This Row],[UNITS_SOLD]]*Table2[[#This Row],[UNIT_COGS]])-Table2[[#This Row],[AD_SPEND]]),0)</f>
        <v>4217.66</v>
      </c>
      <c r="S728" s="3">
        <f>IFERROR(Table2[[#This Row],[RETURNS_UNITS]]/Table2[[#This Row],[UNITS_SOLD]],0)</f>
        <v>0.15730337078651685</v>
      </c>
      <c r="T728" s="2" t="str">
        <f>TRIM(CLEAN(Table2[[#This Row],[CHANNEL]]))</f>
        <v>D2C</v>
      </c>
      <c r="U728" s="1">
        <f t="shared" si="11"/>
        <v>45566</v>
      </c>
    </row>
    <row r="729" spans="1:21" x14ac:dyDescent="0.3">
      <c r="A729" s="1">
        <v>45717</v>
      </c>
      <c r="B729" s="2" t="s">
        <v>24</v>
      </c>
      <c r="C729" s="2" t="s">
        <v>22</v>
      </c>
      <c r="D729" s="2" t="s">
        <v>23</v>
      </c>
      <c r="E729" s="2" t="str">
        <f>TRIM(Table2[[#This Row],[SKU_CODE]])</f>
        <v>BEC-OTH-001</v>
      </c>
      <c r="F729" s="2">
        <v>100</v>
      </c>
      <c r="G729" s="2">
        <v>14900</v>
      </c>
      <c r="H729" s="2">
        <v>1907.31</v>
      </c>
      <c r="I729" s="2">
        <v>1265.8499999999999</v>
      </c>
      <c r="J729" s="2">
        <v>12</v>
      </c>
      <c r="K729" s="2" t="str">
        <f>_xlfn.XLOOKUP(E729,[1]SKU_Master!A:A,[1]SKU_Master!C:C,"NOT FOUND")</f>
        <v>Others</v>
      </c>
      <c r="L729" s="2">
        <f>_xlfn.XLOOKUP(Table2[[#This Row],[SKU_CODE_CLEAN]],[1]SKU_Master!A:A,[1]SKU_Master!E:E,"Not Found")</f>
        <v>149</v>
      </c>
      <c r="M729" s="2">
        <f>_xlfn.XLOOKUP(E729,[1]SKU_Master!A:A,[1]SKU_Master!F:F,"NOT FOUND")</f>
        <v>72</v>
      </c>
      <c r="N729" s="2" t="str">
        <f>IF(ISNUMBER(_xlfn.XMATCH(E729,[1]SKU_Master!A:A)),"MATCH","NOT FOUND")</f>
        <v>MATCH</v>
      </c>
      <c r="O729" s="2">
        <f>Table2[[#This Row],[GROSS_REVENUE]]-Table2[[#This Row],[DISCOUNT]]</f>
        <v>12992.69</v>
      </c>
      <c r="P729" s="3">
        <f>IFERROR((Table2[[#This Row],[NET_REVENUE]]-(Table2[[#This Row],[UNITS_SOLD]]*Table2[[#This Row],[UNIT_COGS]]))/Table2[[#This Row],[NET_REVENUE]],0)</f>
        <v>0.44584223898207381</v>
      </c>
      <c r="Q729" s="4">
        <f>IFERROR(Table2[[#This Row],[GROSS_REVENUE]]/Table2[[#This Row],[AD_SPEND]],0)</f>
        <v>11.770746928941028</v>
      </c>
      <c r="R729" s="2">
        <f>IFERROR((Table2[[#This Row],[NET_REVENUE]]-(Table2[[#This Row],[UNITS_SOLD]]*Table2[[#This Row],[UNIT_COGS]])-Table2[[#This Row],[AD_SPEND]]),0)</f>
        <v>4526.84</v>
      </c>
      <c r="S729" s="3">
        <f>IFERROR(Table2[[#This Row],[RETURNS_UNITS]]/Table2[[#This Row],[UNITS_SOLD]],0)</f>
        <v>0.12</v>
      </c>
      <c r="T729" s="2" t="str">
        <f>TRIM(CLEAN(Table2[[#This Row],[CHANNEL]]))</f>
        <v>D2C</v>
      </c>
      <c r="U729" s="1">
        <f t="shared" si="11"/>
        <v>45717</v>
      </c>
    </row>
    <row r="730" spans="1:21" x14ac:dyDescent="0.3">
      <c r="A730" s="1">
        <v>45658</v>
      </c>
      <c r="B730" s="2" t="s">
        <v>21</v>
      </c>
      <c r="C730" s="2" t="s">
        <v>22</v>
      </c>
      <c r="D730" s="2" t="s">
        <v>45</v>
      </c>
      <c r="E730" s="2" t="str">
        <f>TRIM(Table2[[#This Row],[SKU_CODE]])</f>
        <v>BEC-TIS-001</v>
      </c>
      <c r="F730" s="2">
        <v>220</v>
      </c>
      <c r="G730" s="2">
        <v>20900</v>
      </c>
      <c r="H730" s="2">
        <v>3509.34</v>
      </c>
      <c r="I730" s="2">
        <v>1266.3800000000001</v>
      </c>
      <c r="J730" s="2">
        <v>10</v>
      </c>
      <c r="K730" s="2" t="str">
        <f>_xlfn.XLOOKUP(E730,[1]SKU_Master!A:A,[1]SKU_Master!C:C,"NOT FOUND")</f>
        <v>Tissues</v>
      </c>
      <c r="L730" s="2">
        <f>_xlfn.XLOOKUP(Table2[[#This Row],[SKU_CODE_CLEAN]],[1]SKU_Master!A:A,[1]SKU_Master!E:E,"Not Found")</f>
        <v>95</v>
      </c>
      <c r="M730" s="2">
        <f>_xlfn.XLOOKUP(E730,[1]SKU_Master!A:A,[1]SKU_Master!F:F,"NOT FOUND")</f>
        <v>42</v>
      </c>
      <c r="N730" s="2" t="str">
        <f>IF(ISNUMBER(_xlfn.XMATCH(E730,[1]SKU_Master!A:A)),"MATCH","NOT FOUND")</f>
        <v>MATCH</v>
      </c>
      <c r="O730" s="2">
        <f>Table2[[#This Row],[GROSS_REVENUE]]-Table2[[#This Row],[DISCOUNT]]</f>
        <v>17390.66</v>
      </c>
      <c r="P730" s="3">
        <f>IFERROR((Table2[[#This Row],[NET_REVENUE]]-(Table2[[#This Row],[UNITS_SOLD]]*Table2[[#This Row],[UNIT_COGS]]))/Table2[[#This Row],[NET_REVENUE]],0)</f>
        <v>0.46868031460565612</v>
      </c>
      <c r="Q730" s="4">
        <f>IFERROR(Table2[[#This Row],[GROSS_REVENUE]]/Table2[[#This Row],[AD_SPEND]],0)</f>
        <v>16.503735055828422</v>
      </c>
      <c r="R730" s="2">
        <f>IFERROR((Table2[[#This Row],[NET_REVENUE]]-(Table2[[#This Row],[UNITS_SOLD]]*Table2[[#This Row],[UNIT_COGS]])-Table2[[#This Row],[AD_SPEND]]),0)</f>
        <v>6884.28</v>
      </c>
      <c r="S730" s="3">
        <f>IFERROR(Table2[[#This Row],[RETURNS_UNITS]]/Table2[[#This Row],[UNITS_SOLD]],0)</f>
        <v>4.5454545454545456E-2</v>
      </c>
      <c r="T730" s="2" t="str">
        <f>TRIM(CLEAN(Table2[[#This Row],[CHANNEL]]))</f>
        <v>Flipkart</v>
      </c>
      <c r="U730" s="1">
        <f t="shared" si="11"/>
        <v>45658</v>
      </c>
    </row>
    <row r="731" spans="1:21" x14ac:dyDescent="0.3">
      <c r="A731" s="1">
        <v>45809</v>
      </c>
      <c r="B731" s="2" t="s">
        <v>33</v>
      </c>
      <c r="C731" s="2" t="s">
        <v>22</v>
      </c>
      <c r="D731" s="2" t="s">
        <v>46</v>
      </c>
      <c r="E731" s="2" t="str">
        <f>TRIM(Table2[[#This Row],[SKU_CODE]])</f>
        <v>BEC-KT-001</v>
      </c>
      <c r="F731" s="2">
        <v>153</v>
      </c>
      <c r="G731" s="2">
        <v>24480</v>
      </c>
      <c r="H731" s="2">
        <v>6992.27</v>
      </c>
      <c r="I731" s="2">
        <v>1266.72</v>
      </c>
      <c r="J731" s="2">
        <v>7</v>
      </c>
      <c r="K731" s="2" t="str">
        <f>_xlfn.XLOOKUP(E731,[1]SKU_Master!A:A,[1]SKU_Master!C:C,"NOT FOUND")</f>
        <v>Kitchen Towel</v>
      </c>
      <c r="L731" s="2">
        <f>_xlfn.XLOOKUP(Table2[[#This Row],[SKU_CODE_CLEAN]],[1]SKU_Master!A:A,[1]SKU_Master!E:E,"Not Found")</f>
        <v>160</v>
      </c>
      <c r="M731" s="2">
        <f>_xlfn.XLOOKUP(E731,[1]SKU_Master!A:A,[1]SKU_Master!F:F,"NOT FOUND")</f>
        <v>78</v>
      </c>
      <c r="N731" s="2" t="str">
        <f>IF(ISNUMBER(_xlfn.XMATCH(E731,[1]SKU_Master!A:A)),"MATCH","NOT FOUND")</f>
        <v>MATCH</v>
      </c>
      <c r="O731" s="2">
        <f>Table2[[#This Row],[GROSS_REVENUE]]-Table2[[#This Row],[DISCOUNT]]</f>
        <v>17487.73</v>
      </c>
      <c r="P731" s="3">
        <f>IFERROR((Table2[[#This Row],[NET_REVENUE]]-(Table2[[#This Row],[UNITS_SOLD]]*Table2[[#This Row],[UNIT_COGS]]))/Table2[[#This Row],[NET_REVENUE]],0)</f>
        <v>0.31757866801465939</v>
      </c>
      <c r="Q731" s="4">
        <f>IFERROR(Table2[[#This Row],[GROSS_REVENUE]]/Table2[[#This Row],[AD_SPEND]],0)</f>
        <v>19.325502084122775</v>
      </c>
      <c r="R731" s="2">
        <f>IFERROR((Table2[[#This Row],[NET_REVENUE]]-(Table2[[#This Row],[UNITS_SOLD]]*Table2[[#This Row],[UNIT_COGS]])-Table2[[#This Row],[AD_SPEND]]),0)</f>
        <v>4287.0099999999993</v>
      </c>
      <c r="S731" s="3">
        <f>IFERROR(Table2[[#This Row],[RETURNS_UNITS]]/Table2[[#This Row],[UNITS_SOLD]],0)</f>
        <v>4.5751633986928102E-2</v>
      </c>
      <c r="T731" s="2" t="str">
        <f>TRIM(CLEAN(Table2[[#This Row],[CHANNEL]]))</f>
        <v>Swiggy Instamart</v>
      </c>
      <c r="U731" s="1">
        <f t="shared" si="11"/>
        <v>45809</v>
      </c>
    </row>
    <row r="732" spans="1:21" x14ac:dyDescent="0.3">
      <c r="A732" s="1">
        <v>45748</v>
      </c>
      <c r="B732" s="2" t="s">
        <v>33</v>
      </c>
      <c r="C732" s="2" t="s">
        <v>28</v>
      </c>
      <c r="D732" s="2" t="s">
        <v>54</v>
      </c>
      <c r="E732" s="2" t="str">
        <f>TRIM(Table2[[#This Row],[SKU_CODE]])</f>
        <v>BEC-GB-002</v>
      </c>
      <c r="F732" s="2">
        <v>96</v>
      </c>
      <c r="G732" s="2">
        <v>17184</v>
      </c>
      <c r="H732" s="2">
        <v>4916.03</v>
      </c>
      <c r="I732" s="2">
        <v>1269.03</v>
      </c>
      <c r="J732" s="2">
        <v>2</v>
      </c>
      <c r="K732" s="2" t="str">
        <f>_xlfn.XLOOKUP(E732,[1]SKU_Master!A:A,[1]SKU_Master!C:C,"NOT FOUND")</f>
        <v>Garbage Bags</v>
      </c>
      <c r="L732" s="2">
        <f>_xlfn.XLOOKUP(Table2[[#This Row],[SKU_CODE_CLEAN]],[1]SKU_Master!A:A,[1]SKU_Master!E:E,"Not Found")</f>
        <v>179</v>
      </c>
      <c r="M732" s="2">
        <f>_xlfn.XLOOKUP(E732,[1]SKU_Master!A:A,[1]SKU_Master!F:F,"NOT FOUND")</f>
        <v>86</v>
      </c>
      <c r="N732" s="2" t="str">
        <f>IF(ISNUMBER(_xlfn.XMATCH(E732,[1]SKU_Master!A:A)),"MATCH","NOT FOUND")</f>
        <v>MATCH</v>
      </c>
      <c r="O732" s="2">
        <f>Table2[[#This Row],[GROSS_REVENUE]]-Table2[[#This Row],[DISCOUNT]]</f>
        <v>12267.970000000001</v>
      </c>
      <c r="P732" s="3">
        <f>IFERROR((Table2[[#This Row],[NET_REVENUE]]-(Table2[[#This Row],[UNITS_SOLD]]*Table2[[#This Row],[UNIT_COGS]]))/Table2[[#This Row],[NET_REVENUE]],0)</f>
        <v>0.32702802501147304</v>
      </c>
      <c r="Q732" s="4">
        <f>IFERROR(Table2[[#This Row],[GROSS_REVENUE]]/Table2[[#This Row],[AD_SPEND]],0)</f>
        <v>13.54105103898253</v>
      </c>
      <c r="R732" s="2">
        <f>IFERROR((Table2[[#This Row],[NET_REVENUE]]-(Table2[[#This Row],[UNITS_SOLD]]*Table2[[#This Row],[UNIT_COGS]])-Table2[[#This Row],[AD_SPEND]]),0)</f>
        <v>2742.9400000000014</v>
      </c>
      <c r="S732" s="3">
        <f>IFERROR(Table2[[#This Row],[RETURNS_UNITS]]/Table2[[#This Row],[UNITS_SOLD]],0)</f>
        <v>2.0833333333333332E-2</v>
      </c>
      <c r="T732" s="2" t="str">
        <f>TRIM(CLEAN(Table2[[#This Row],[CHANNEL]]))</f>
        <v>Swiggy Instamart</v>
      </c>
      <c r="U732" s="1">
        <f t="shared" si="11"/>
        <v>45748</v>
      </c>
    </row>
    <row r="733" spans="1:21" x14ac:dyDescent="0.3">
      <c r="A733" s="1">
        <v>45627</v>
      </c>
      <c r="B733" s="2" t="s">
        <v>21</v>
      </c>
      <c r="C733" s="2" t="s">
        <v>28</v>
      </c>
      <c r="D733" s="2" t="s">
        <v>42</v>
      </c>
      <c r="E733" s="2" t="str">
        <f>TRIM(Table2[[#This Row],[SKU_CODE]])</f>
        <v>BEC-BW-002</v>
      </c>
      <c r="F733" s="2">
        <v>63</v>
      </c>
      <c r="G733" s="2">
        <v>11025</v>
      </c>
      <c r="H733" s="2">
        <v>1022.56</v>
      </c>
      <c r="I733" s="2">
        <v>1270.7</v>
      </c>
      <c r="J733" s="2">
        <v>1</v>
      </c>
      <c r="K733" s="2" t="str">
        <f>_xlfn.XLOOKUP(E733,[1]SKU_Master!A:A,[1]SKU_Master!C:C,"NOT FOUND")</f>
        <v>Bake &amp; Wrap</v>
      </c>
      <c r="L733" s="2">
        <f>_xlfn.XLOOKUP(Table2[[#This Row],[SKU_CODE_CLEAN]],[1]SKU_Master!A:A,[1]SKU_Master!E:E,"Not Found")</f>
        <v>175</v>
      </c>
      <c r="M733" s="2">
        <f>_xlfn.XLOOKUP(E733,[1]SKU_Master!A:A,[1]SKU_Master!F:F,"NOT FOUND")</f>
        <v>92</v>
      </c>
      <c r="N733" s="2" t="str">
        <f>IF(ISNUMBER(_xlfn.XMATCH(E733,[1]SKU_Master!A:A)),"MATCH","NOT FOUND")</f>
        <v>MATCH</v>
      </c>
      <c r="O733" s="2">
        <f>Table2[[#This Row],[GROSS_REVENUE]]-Table2[[#This Row],[DISCOUNT]]</f>
        <v>10002.44</v>
      </c>
      <c r="P733" s="3">
        <f>IFERROR((Table2[[#This Row],[NET_REVENUE]]-(Table2[[#This Row],[UNITS_SOLD]]*Table2[[#This Row],[UNIT_COGS]]))/Table2[[#This Row],[NET_REVENUE]],0)</f>
        <v>0.42054138790135209</v>
      </c>
      <c r="Q733" s="4">
        <f>IFERROR(Table2[[#This Row],[GROSS_REVENUE]]/Table2[[#This Row],[AD_SPEND]],0)</f>
        <v>8.676320138506334</v>
      </c>
      <c r="R733" s="2">
        <f>IFERROR((Table2[[#This Row],[NET_REVENUE]]-(Table2[[#This Row],[UNITS_SOLD]]*Table2[[#This Row],[UNIT_COGS]])-Table2[[#This Row],[AD_SPEND]]),0)</f>
        <v>2935.7400000000007</v>
      </c>
      <c r="S733" s="3">
        <f>IFERROR(Table2[[#This Row],[RETURNS_UNITS]]/Table2[[#This Row],[UNITS_SOLD]],0)</f>
        <v>1.5873015873015872E-2</v>
      </c>
      <c r="T733" s="2" t="str">
        <f>TRIM(CLEAN(Table2[[#This Row],[CHANNEL]]))</f>
        <v>Flipkart</v>
      </c>
      <c r="U733" s="1">
        <f t="shared" si="11"/>
        <v>45627</v>
      </c>
    </row>
    <row r="734" spans="1:21" x14ac:dyDescent="0.3">
      <c r="A734" s="1">
        <v>45809</v>
      </c>
      <c r="B734" s="2" t="s">
        <v>21</v>
      </c>
      <c r="C734" s="2" t="s">
        <v>22</v>
      </c>
      <c r="D734" s="2" t="s">
        <v>52</v>
      </c>
      <c r="E734" s="2" t="str">
        <f>TRIM(Table2[[#This Row],[SKU_CODE]])</f>
        <v>BEC-GB-001</v>
      </c>
      <c r="F734" s="2">
        <v>154</v>
      </c>
      <c r="G734" s="2">
        <v>22946</v>
      </c>
      <c r="H734" s="2">
        <v>3053.78</v>
      </c>
      <c r="I734" s="2">
        <v>1270.76</v>
      </c>
      <c r="J734" s="2">
        <v>3</v>
      </c>
      <c r="K734" s="2" t="str">
        <f>_xlfn.XLOOKUP(E734,[1]SKU_Master!A:A,[1]SKU_Master!C:C,"NOT FOUND")</f>
        <v>Garbage Bags</v>
      </c>
      <c r="L734" s="2">
        <f>_xlfn.XLOOKUP(Table2[[#This Row],[SKU_CODE_CLEAN]],[1]SKU_Master!A:A,[1]SKU_Master!E:E,"Not Found")</f>
        <v>149</v>
      </c>
      <c r="M734" s="2">
        <f>_xlfn.XLOOKUP(E734,[1]SKU_Master!A:A,[1]SKU_Master!F:F,"NOT FOUND")</f>
        <v>70</v>
      </c>
      <c r="N734" s="2" t="str">
        <f>IF(ISNUMBER(_xlfn.XMATCH(E734,[1]SKU_Master!A:A)),"MATCH","NOT FOUND")</f>
        <v>MATCH</v>
      </c>
      <c r="O734" s="2">
        <f>Table2[[#This Row],[GROSS_REVENUE]]-Table2[[#This Row],[DISCOUNT]]</f>
        <v>19892.22</v>
      </c>
      <c r="P734" s="3">
        <f>IFERROR((Table2[[#This Row],[NET_REVENUE]]-(Table2[[#This Row],[UNITS_SOLD]]*Table2[[#This Row],[UNIT_COGS]]))/Table2[[#This Row],[NET_REVENUE]],0)</f>
        <v>0.45807959091544337</v>
      </c>
      <c r="Q734" s="4">
        <f>IFERROR(Table2[[#This Row],[GROSS_REVENUE]]/Table2[[#This Row],[AD_SPEND]],0)</f>
        <v>18.0569108250181</v>
      </c>
      <c r="R734" s="2">
        <f>IFERROR((Table2[[#This Row],[NET_REVENUE]]-(Table2[[#This Row],[UNITS_SOLD]]*Table2[[#This Row],[UNIT_COGS]])-Table2[[#This Row],[AD_SPEND]]),0)</f>
        <v>7841.4600000000009</v>
      </c>
      <c r="S734" s="3">
        <f>IFERROR(Table2[[#This Row],[RETURNS_UNITS]]/Table2[[#This Row],[UNITS_SOLD]],0)</f>
        <v>1.948051948051948E-2</v>
      </c>
      <c r="T734" s="2" t="str">
        <f>TRIM(CLEAN(Table2[[#This Row],[CHANNEL]]))</f>
        <v>Flipkart</v>
      </c>
      <c r="U734" s="1">
        <f t="shared" si="11"/>
        <v>45809</v>
      </c>
    </row>
    <row r="735" spans="1:21" x14ac:dyDescent="0.3">
      <c r="A735" s="1">
        <v>45352</v>
      </c>
      <c r="B735" s="2" t="s">
        <v>27</v>
      </c>
      <c r="C735" s="2" t="s">
        <v>28</v>
      </c>
      <c r="D735" s="2" t="s">
        <v>46</v>
      </c>
      <c r="E735" s="2" t="str">
        <f>TRIM(Table2[[#This Row],[SKU_CODE]])</f>
        <v>BEC-KT-001</v>
      </c>
      <c r="F735" s="2">
        <v>192</v>
      </c>
      <c r="G735" s="5">
        <v>30720</v>
      </c>
      <c r="H735" s="2">
        <v>9010</v>
      </c>
      <c r="I735" s="2">
        <v>1272.3</v>
      </c>
      <c r="J735" s="2">
        <v>9</v>
      </c>
      <c r="K735" s="2" t="str">
        <f>_xlfn.XLOOKUP(E735,[1]SKU_Master!A:A,[1]SKU_Master!C:C,"NOT FOUND")</f>
        <v>Kitchen Towel</v>
      </c>
      <c r="L735" s="2">
        <f>_xlfn.XLOOKUP(Table2[[#This Row],[SKU_CODE_CLEAN]],[1]SKU_Master!A:A,[1]SKU_Master!E:E,"Not Found")</f>
        <v>160</v>
      </c>
      <c r="M735" s="2">
        <f>_xlfn.XLOOKUP(E735,[1]SKU_Master!A:A,[1]SKU_Master!F:F,"NOT FOUND")</f>
        <v>78</v>
      </c>
      <c r="N735" s="2" t="str">
        <f>IF(ISNUMBER(_xlfn.XMATCH(E735,[1]SKU_Master!A:A)),"MATCH","NOT FOUND")</f>
        <v>MATCH</v>
      </c>
      <c r="O735" s="2">
        <f>Table2[[#This Row],[GROSS_REVENUE]]-Table2[[#This Row],[DISCOUNT]]</f>
        <v>21710</v>
      </c>
      <c r="P735" s="3">
        <f>IFERROR((Table2[[#This Row],[NET_REVENUE]]-(Table2[[#This Row],[UNITS_SOLD]]*Table2[[#This Row],[UNIT_COGS]]))/Table2[[#This Row],[NET_REVENUE]],0)</f>
        <v>0.31017964071856285</v>
      </c>
      <c r="Q735" s="4">
        <f>IFERROR(Table2[[#This Row],[GROSS_REVENUE]]/Table2[[#This Row],[AD_SPEND]],0)</f>
        <v>24.145248762084414</v>
      </c>
      <c r="R735" s="2">
        <f>IFERROR((Table2[[#This Row],[NET_REVENUE]]-(Table2[[#This Row],[UNITS_SOLD]]*Table2[[#This Row],[UNIT_COGS]])-Table2[[#This Row],[AD_SPEND]]),0)</f>
        <v>5461.7</v>
      </c>
      <c r="S735" s="3">
        <f>IFERROR(Table2[[#This Row],[RETURNS_UNITS]]/Table2[[#This Row],[UNITS_SOLD]],0)</f>
        <v>4.6875E-2</v>
      </c>
      <c r="T735" s="2" t="str">
        <f>TRIM(CLEAN(Table2[[#This Row],[CHANNEL]]))</f>
        <v>Zepto</v>
      </c>
      <c r="U735" s="1">
        <f t="shared" si="11"/>
        <v>45352</v>
      </c>
    </row>
    <row r="736" spans="1:21" x14ac:dyDescent="0.3">
      <c r="A736" s="1">
        <v>45505</v>
      </c>
      <c r="B736" s="2" t="s">
        <v>33</v>
      </c>
      <c r="C736" s="2" t="s">
        <v>25</v>
      </c>
      <c r="D736" s="2" t="s">
        <v>45</v>
      </c>
      <c r="E736" s="2" t="str">
        <f>TRIM(Table2[[#This Row],[SKU_CODE]])</f>
        <v>BEC-TIS-001</v>
      </c>
      <c r="F736" s="2">
        <v>131</v>
      </c>
      <c r="G736" s="2">
        <v>12445</v>
      </c>
      <c r="H736" s="2">
        <v>2461.7399999999998</v>
      </c>
      <c r="I736" s="2">
        <v>1273.07</v>
      </c>
      <c r="J736" s="2">
        <v>4</v>
      </c>
      <c r="K736" s="2" t="str">
        <f>_xlfn.XLOOKUP(E736,[1]SKU_Master!A:A,[1]SKU_Master!C:C,"NOT FOUND")</f>
        <v>Tissues</v>
      </c>
      <c r="L736" s="2">
        <f>_xlfn.XLOOKUP(Table2[[#This Row],[SKU_CODE_CLEAN]],[1]SKU_Master!A:A,[1]SKU_Master!E:E,"Not Found")</f>
        <v>95</v>
      </c>
      <c r="M736" s="2">
        <f>_xlfn.XLOOKUP(E736,[1]SKU_Master!A:A,[1]SKU_Master!F:F,"NOT FOUND")</f>
        <v>42</v>
      </c>
      <c r="N736" s="2" t="str">
        <f>IF(ISNUMBER(_xlfn.XMATCH(E736,[1]SKU_Master!A:A)),"MATCH","NOT FOUND")</f>
        <v>MATCH</v>
      </c>
      <c r="O736" s="2">
        <f>Table2[[#This Row],[GROSS_REVENUE]]-Table2[[#This Row],[DISCOUNT]]</f>
        <v>9983.26</v>
      </c>
      <c r="P736" s="3">
        <f>IFERROR((Table2[[#This Row],[NET_REVENUE]]-(Table2[[#This Row],[UNITS_SOLD]]*Table2[[#This Row],[UNIT_COGS]]))/Table2[[#This Row],[NET_REVENUE]],0)</f>
        <v>0.44887742080242327</v>
      </c>
      <c r="Q736" s="4">
        <f>IFERROR(Table2[[#This Row],[GROSS_REVENUE]]/Table2[[#This Row],[AD_SPEND]],0)</f>
        <v>9.7755818611702416</v>
      </c>
      <c r="R736" s="2">
        <f>IFERROR((Table2[[#This Row],[NET_REVENUE]]-(Table2[[#This Row],[UNITS_SOLD]]*Table2[[#This Row],[UNIT_COGS]])-Table2[[#This Row],[AD_SPEND]]),0)</f>
        <v>3208.1900000000005</v>
      </c>
      <c r="S736" s="3">
        <f>IFERROR(Table2[[#This Row],[RETURNS_UNITS]]/Table2[[#This Row],[UNITS_SOLD]],0)</f>
        <v>3.0534351145038167E-2</v>
      </c>
      <c r="T736" s="2" t="str">
        <f>TRIM(CLEAN(Table2[[#This Row],[CHANNEL]]))</f>
        <v>Swiggy Instamart</v>
      </c>
      <c r="U736" s="1">
        <f t="shared" si="11"/>
        <v>45505</v>
      </c>
    </row>
    <row r="737" spans="1:21" x14ac:dyDescent="0.3">
      <c r="A737" s="1">
        <v>45689</v>
      </c>
      <c r="B737" s="2" t="s">
        <v>21</v>
      </c>
      <c r="C737" s="2" t="s">
        <v>22</v>
      </c>
      <c r="D737" s="2" t="s">
        <v>46</v>
      </c>
      <c r="E737" s="2" t="str">
        <f>TRIM(Table2[[#This Row],[SKU_CODE]])</f>
        <v>BEC-KT-001</v>
      </c>
      <c r="F737" s="2">
        <v>193</v>
      </c>
      <c r="G737" s="2">
        <v>30880</v>
      </c>
      <c r="H737" s="2">
        <v>8050.7</v>
      </c>
      <c r="I737" s="2">
        <v>1273.93</v>
      </c>
      <c r="J737" s="2">
        <v>10</v>
      </c>
      <c r="K737" s="2" t="str">
        <f>_xlfn.XLOOKUP(E737,[1]SKU_Master!A:A,[1]SKU_Master!C:C,"NOT FOUND")</f>
        <v>Kitchen Towel</v>
      </c>
      <c r="L737" s="2">
        <f>_xlfn.XLOOKUP(Table2[[#This Row],[SKU_CODE_CLEAN]],[1]SKU_Master!A:A,[1]SKU_Master!E:E,"Not Found")</f>
        <v>160</v>
      </c>
      <c r="M737" s="2">
        <f>_xlfn.XLOOKUP(E737,[1]SKU_Master!A:A,[1]SKU_Master!F:F,"NOT FOUND")</f>
        <v>78</v>
      </c>
      <c r="N737" s="2" t="str">
        <f>IF(ISNUMBER(_xlfn.XMATCH(E737,[1]SKU_Master!A:A)),"MATCH","NOT FOUND")</f>
        <v>MATCH</v>
      </c>
      <c r="O737" s="2">
        <f>Table2[[#This Row],[GROSS_REVENUE]]-Table2[[#This Row],[DISCOUNT]]</f>
        <v>22829.3</v>
      </c>
      <c r="P737" s="3">
        <f>IFERROR((Table2[[#This Row],[NET_REVENUE]]-(Table2[[#This Row],[UNITS_SOLD]]*Table2[[#This Row],[UNIT_COGS]]))/Table2[[#This Row],[NET_REVENUE]],0)</f>
        <v>0.3405842491885428</v>
      </c>
      <c r="Q737" s="4">
        <f>IFERROR(Table2[[#This Row],[GROSS_REVENUE]]/Table2[[#This Row],[AD_SPEND]],0)</f>
        <v>24.239950389738837</v>
      </c>
      <c r="R737" s="2">
        <f>IFERROR((Table2[[#This Row],[NET_REVENUE]]-(Table2[[#This Row],[UNITS_SOLD]]*Table2[[#This Row],[UNIT_COGS]])-Table2[[#This Row],[AD_SPEND]]),0)</f>
        <v>6501.369999999999</v>
      </c>
      <c r="S737" s="3">
        <f>IFERROR(Table2[[#This Row],[RETURNS_UNITS]]/Table2[[#This Row],[UNITS_SOLD]],0)</f>
        <v>5.181347150259067E-2</v>
      </c>
      <c r="T737" s="2" t="str">
        <f>TRIM(CLEAN(Table2[[#This Row],[CHANNEL]]))</f>
        <v>Flipkart</v>
      </c>
      <c r="U737" s="1">
        <f t="shared" si="11"/>
        <v>45689</v>
      </c>
    </row>
    <row r="738" spans="1:21" x14ac:dyDescent="0.3">
      <c r="A738" s="1">
        <v>45505</v>
      </c>
      <c r="B738" s="2" t="s">
        <v>21</v>
      </c>
      <c r="C738" s="2" t="s">
        <v>25</v>
      </c>
      <c r="D738" s="2" t="s">
        <v>32</v>
      </c>
      <c r="E738" s="2" t="str">
        <f>TRIM(Table2[[#This Row],[SKU_CODE]])</f>
        <v>BEC-BW-001</v>
      </c>
      <c r="F738" s="2">
        <v>67</v>
      </c>
      <c r="G738" s="2">
        <v>14740</v>
      </c>
      <c r="H738" s="2">
        <v>2931.42</v>
      </c>
      <c r="I738" s="2">
        <v>1274.95</v>
      </c>
      <c r="J738" s="2">
        <v>2</v>
      </c>
      <c r="K738" s="2" t="str">
        <f>_xlfn.XLOOKUP(E738,[1]SKU_Master!A:A,[1]SKU_Master!C:C,"NOT FOUND")</f>
        <v>Bake &amp; Wrap</v>
      </c>
      <c r="L738" s="2">
        <f>_xlfn.XLOOKUP(Table2[[#This Row],[SKU_CODE_CLEAN]],[1]SKU_Master!A:A,[1]SKU_Master!E:E,"Not Found")</f>
        <v>220</v>
      </c>
      <c r="M738" s="2">
        <f>_xlfn.XLOOKUP(E738,[1]SKU_Master!A:A,[1]SKU_Master!F:F,"NOT FOUND")</f>
        <v>118</v>
      </c>
      <c r="N738" s="2" t="str">
        <f>IF(ISNUMBER(_xlfn.XMATCH(E738,[1]SKU_Master!A:A)),"MATCH","NOT FOUND")</f>
        <v>MATCH</v>
      </c>
      <c r="O738" s="2">
        <f>Table2[[#This Row],[GROSS_REVENUE]]-Table2[[#This Row],[DISCOUNT]]</f>
        <v>11808.58</v>
      </c>
      <c r="P738" s="3">
        <f>IFERROR((Table2[[#This Row],[NET_REVENUE]]-(Table2[[#This Row],[UNITS_SOLD]]*Table2[[#This Row],[UNIT_COGS]]))/Table2[[#This Row],[NET_REVENUE]],0)</f>
        <v>0.33048681551888542</v>
      </c>
      <c r="Q738" s="4">
        <f>IFERROR(Table2[[#This Row],[GROSS_REVENUE]]/Table2[[#This Row],[AD_SPEND]],0)</f>
        <v>11.561237695595905</v>
      </c>
      <c r="R738" s="2">
        <f>IFERROR((Table2[[#This Row],[NET_REVENUE]]-(Table2[[#This Row],[UNITS_SOLD]]*Table2[[#This Row],[UNIT_COGS]])-Table2[[#This Row],[AD_SPEND]]),0)</f>
        <v>2627.63</v>
      </c>
      <c r="S738" s="3">
        <f>IFERROR(Table2[[#This Row],[RETURNS_UNITS]]/Table2[[#This Row],[UNITS_SOLD]],0)</f>
        <v>2.9850746268656716E-2</v>
      </c>
      <c r="T738" s="2" t="str">
        <f>TRIM(CLEAN(Table2[[#This Row],[CHANNEL]]))</f>
        <v>Flipkart</v>
      </c>
      <c r="U738" s="1">
        <f t="shared" si="11"/>
        <v>45505</v>
      </c>
    </row>
    <row r="739" spans="1:21" x14ac:dyDescent="0.3">
      <c r="A739" s="1">
        <v>45505</v>
      </c>
      <c r="B739" s="2" t="s">
        <v>37</v>
      </c>
      <c r="C739" s="2" t="s">
        <v>28</v>
      </c>
      <c r="D739" s="2" t="s">
        <v>45</v>
      </c>
      <c r="E739" s="2" t="str">
        <f>TRIM(Table2[[#This Row],[SKU_CODE]])</f>
        <v>BEC-TIS-001</v>
      </c>
      <c r="F739" s="2">
        <v>177</v>
      </c>
      <c r="G739" s="2">
        <v>16815</v>
      </c>
      <c r="H739" s="2">
        <v>4684.87</v>
      </c>
      <c r="I739" s="2">
        <v>1276.07</v>
      </c>
      <c r="J739" s="2">
        <v>7</v>
      </c>
      <c r="K739" s="2" t="str">
        <f>_xlfn.XLOOKUP(E739,[1]SKU_Master!A:A,[1]SKU_Master!C:C,"NOT FOUND")</f>
        <v>Tissues</v>
      </c>
      <c r="L739" s="2">
        <f>_xlfn.XLOOKUP(Table2[[#This Row],[SKU_CODE_CLEAN]],[1]SKU_Master!A:A,[1]SKU_Master!E:E,"Not Found")</f>
        <v>95</v>
      </c>
      <c r="M739" s="2">
        <f>_xlfn.XLOOKUP(E739,[1]SKU_Master!A:A,[1]SKU_Master!F:F,"NOT FOUND")</f>
        <v>42</v>
      </c>
      <c r="N739" s="2" t="str">
        <f>IF(ISNUMBER(_xlfn.XMATCH(E739,[1]SKU_Master!A:A)),"MATCH","NOT FOUND")</f>
        <v>MATCH</v>
      </c>
      <c r="O739" s="2">
        <f>Table2[[#This Row],[GROSS_REVENUE]]-Table2[[#This Row],[DISCOUNT]]</f>
        <v>12130.130000000001</v>
      </c>
      <c r="P739" s="3">
        <f>IFERROR((Table2[[#This Row],[NET_REVENUE]]-(Table2[[#This Row],[UNITS_SOLD]]*Table2[[#This Row],[UNIT_COGS]]))/Table2[[#This Row],[NET_REVENUE]],0)</f>
        <v>0.38714589208854322</v>
      </c>
      <c r="Q739" s="4">
        <f>IFERROR(Table2[[#This Row],[GROSS_REVENUE]]/Table2[[#This Row],[AD_SPEND]],0)</f>
        <v>13.177176800645734</v>
      </c>
      <c r="R739" s="2">
        <f>IFERROR((Table2[[#This Row],[NET_REVENUE]]-(Table2[[#This Row],[UNITS_SOLD]]*Table2[[#This Row],[UNIT_COGS]])-Table2[[#This Row],[AD_SPEND]]),0)</f>
        <v>3420.0600000000013</v>
      </c>
      <c r="S739" s="3">
        <f>IFERROR(Table2[[#This Row],[RETURNS_UNITS]]/Table2[[#This Row],[UNITS_SOLD]],0)</f>
        <v>3.954802259887006E-2</v>
      </c>
      <c r="T739" s="2" t="str">
        <f>TRIM(CLEAN(Table2[[#This Row],[CHANNEL]]))</f>
        <v>Blinkit</v>
      </c>
      <c r="U739" s="1">
        <f t="shared" si="11"/>
        <v>45505</v>
      </c>
    </row>
    <row r="740" spans="1:21" x14ac:dyDescent="0.3">
      <c r="A740" s="1">
        <v>45292</v>
      </c>
      <c r="B740" s="2" t="s">
        <v>21</v>
      </c>
      <c r="C740" s="2" t="s">
        <v>28</v>
      </c>
      <c r="D740" s="2" t="s">
        <v>35</v>
      </c>
      <c r="E740" s="2" t="str">
        <f>TRIM(Table2[[#This Row],[SKU_CODE]])</f>
        <v>BEC-CMB-001</v>
      </c>
      <c r="F740" s="2">
        <v>21</v>
      </c>
      <c r="G740" s="2">
        <v>14679</v>
      </c>
      <c r="H740" s="2">
        <v>782.79</v>
      </c>
      <c r="I740" s="2">
        <v>1276.48</v>
      </c>
      <c r="J740" s="2">
        <v>0</v>
      </c>
      <c r="K740" s="2" t="str">
        <f>_xlfn.XLOOKUP(E740,[1]SKU_Master!A:A,[1]SKU_Master!C:C,"NOT FOUND")</f>
        <v>Others</v>
      </c>
      <c r="L740" s="2">
        <f>_xlfn.XLOOKUP(Table2[[#This Row],[SKU_CODE_CLEAN]],[1]SKU_Master!A:A,[1]SKU_Master!E:E,"Not Found")</f>
        <v>699</v>
      </c>
      <c r="M740" s="2">
        <f>_xlfn.XLOOKUP(E740,[1]SKU_Master!A:A,[1]SKU_Master!F:F,"NOT FOUND")</f>
        <v>330</v>
      </c>
      <c r="N740" s="2" t="str">
        <f>IF(ISNUMBER(_xlfn.XMATCH(E740,[1]SKU_Master!A:A)),"MATCH","NOT FOUND")</f>
        <v>MATCH</v>
      </c>
      <c r="O740" s="2">
        <f>Table2[[#This Row],[GROSS_REVENUE]]-Table2[[#This Row],[DISCOUNT]]</f>
        <v>13896.21</v>
      </c>
      <c r="P740" s="3">
        <f>IFERROR((Table2[[#This Row],[NET_REVENUE]]-(Table2[[#This Row],[UNITS_SOLD]]*Table2[[#This Row],[UNIT_COGS]]))/Table2[[#This Row],[NET_REVENUE]],0)</f>
        <v>0.50130287322946321</v>
      </c>
      <c r="Q740" s="4">
        <f>IFERROR(Table2[[#This Row],[GROSS_REVENUE]]/Table2[[#This Row],[AD_SPEND]],0)</f>
        <v>11.499592629731762</v>
      </c>
      <c r="R740" s="2">
        <f>IFERROR((Table2[[#This Row],[NET_REVENUE]]-(Table2[[#This Row],[UNITS_SOLD]]*Table2[[#This Row],[UNIT_COGS]])-Table2[[#This Row],[AD_SPEND]]),0)</f>
        <v>5689.73</v>
      </c>
      <c r="S740" s="3">
        <f>IFERROR(Table2[[#This Row],[RETURNS_UNITS]]/Table2[[#This Row],[UNITS_SOLD]],0)</f>
        <v>0</v>
      </c>
      <c r="T740" s="2" t="str">
        <f>TRIM(CLEAN(Table2[[#This Row],[CHANNEL]]))</f>
        <v>Flipkart</v>
      </c>
      <c r="U740" s="1">
        <f t="shared" si="11"/>
        <v>45292</v>
      </c>
    </row>
    <row r="741" spans="1:21" x14ac:dyDescent="0.3">
      <c r="A741" s="1">
        <v>45323</v>
      </c>
      <c r="B741" s="2" t="s">
        <v>24</v>
      </c>
      <c r="C741" s="2" t="s">
        <v>22</v>
      </c>
      <c r="D741" s="2" t="s">
        <v>31</v>
      </c>
      <c r="E741" s="2" t="str">
        <f>TRIM(Table2[[#This Row],[SKU_CODE]])</f>
        <v>BEC-GB-002</v>
      </c>
      <c r="F741" s="2">
        <v>126</v>
      </c>
      <c r="G741" s="2">
        <v>22554</v>
      </c>
      <c r="H741" s="2">
        <v>1894.2</v>
      </c>
      <c r="I741" s="2">
        <v>1276.6300000000001</v>
      </c>
      <c r="J741" s="2">
        <v>13</v>
      </c>
      <c r="K741" s="2" t="str">
        <f>_xlfn.XLOOKUP(E741,[1]SKU_Master!A:A,[1]SKU_Master!C:C,"NOT FOUND")</f>
        <v>Garbage Bags</v>
      </c>
      <c r="L741" s="2">
        <f>_xlfn.XLOOKUP(Table2[[#This Row],[SKU_CODE_CLEAN]],[1]SKU_Master!A:A,[1]SKU_Master!E:E,"Not Found")</f>
        <v>179</v>
      </c>
      <c r="M741" s="2">
        <f>_xlfn.XLOOKUP(E741,[1]SKU_Master!A:A,[1]SKU_Master!F:F,"NOT FOUND")</f>
        <v>86</v>
      </c>
      <c r="N741" s="2" t="str">
        <f>IF(ISNUMBER(_xlfn.XMATCH(E741,[1]SKU_Master!A:A)),"MATCH","NOT FOUND")</f>
        <v>MATCH</v>
      </c>
      <c r="O741" s="2">
        <f>Table2[[#This Row],[GROSS_REVENUE]]-Table2[[#This Row],[DISCOUNT]]</f>
        <v>20659.8</v>
      </c>
      <c r="P741" s="3">
        <f>IFERROR((Table2[[#This Row],[NET_REVENUE]]-(Table2[[#This Row],[UNITS_SOLD]]*Table2[[#This Row],[UNIT_COGS]]))/Table2[[#This Row],[NET_REVENUE]],0)</f>
        <v>0.47550315104696073</v>
      </c>
      <c r="Q741" s="4">
        <f>IFERROR(Table2[[#This Row],[GROSS_REVENUE]]/Table2[[#This Row],[AD_SPEND]],0)</f>
        <v>17.666825940170604</v>
      </c>
      <c r="R741" s="2">
        <f>IFERROR((Table2[[#This Row],[NET_REVENUE]]-(Table2[[#This Row],[UNITS_SOLD]]*Table2[[#This Row],[UNIT_COGS]])-Table2[[#This Row],[AD_SPEND]]),0)</f>
        <v>8547.1699999999983</v>
      </c>
      <c r="S741" s="3">
        <f>IFERROR(Table2[[#This Row],[RETURNS_UNITS]]/Table2[[#This Row],[UNITS_SOLD]],0)</f>
        <v>0.10317460317460317</v>
      </c>
      <c r="T741" s="2" t="str">
        <f>TRIM(CLEAN(Table2[[#This Row],[CHANNEL]]))</f>
        <v>D2C</v>
      </c>
      <c r="U741" s="1">
        <f t="shared" si="11"/>
        <v>45323</v>
      </c>
    </row>
    <row r="742" spans="1:21" x14ac:dyDescent="0.3">
      <c r="A742" s="1">
        <v>45444</v>
      </c>
      <c r="B742" s="2" t="s">
        <v>24</v>
      </c>
      <c r="C742" s="2" t="s">
        <v>28</v>
      </c>
      <c r="D742" s="2" t="s">
        <v>32</v>
      </c>
      <c r="E742" s="2" t="str">
        <f>TRIM(Table2[[#This Row],[SKU_CODE]])</f>
        <v>BEC-BW-001</v>
      </c>
      <c r="F742" s="2">
        <v>56</v>
      </c>
      <c r="G742" s="2">
        <v>12320</v>
      </c>
      <c r="H742" s="2">
        <v>1506.58</v>
      </c>
      <c r="I742" s="2">
        <v>1276.76</v>
      </c>
      <c r="J742" s="2">
        <v>7</v>
      </c>
      <c r="K742" s="2" t="str">
        <f>_xlfn.XLOOKUP(E742,[1]SKU_Master!A:A,[1]SKU_Master!C:C,"NOT FOUND")</f>
        <v>Bake &amp; Wrap</v>
      </c>
      <c r="L742" s="2">
        <f>_xlfn.XLOOKUP(Table2[[#This Row],[SKU_CODE_CLEAN]],[1]SKU_Master!A:A,[1]SKU_Master!E:E,"Not Found")</f>
        <v>220</v>
      </c>
      <c r="M742" s="2">
        <f>_xlfn.XLOOKUP(E742,[1]SKU_Master!A:A,[1]SKU_Master!F:F,"NOT FOUND")</f>
        <v>118</v>
      </c>
      <c r="N742" s="2" t="str">
        <f>IF(ISNUMBER(_xlfn.XMATCH(E742,[1]SKU_Master!A:A)),"MATCH","NOT FOUND")</f>
        <v>MATCH</v>
      </c>
      <c r="O742" s="2">
        <f>Table2[[#This Row],[GROSS_REVENUE]]-Table2[[#This Row],[DISCOUNT]]</f>
        <v>10813.42</v>
      </c>
      <c r="P742" s="3">
        <f>IFERROR((Table2[[#This Row],[NET_REVENUE]]-(Table2[[#This Row],[UNITS_SOLD]]*Table2[[#This Row],[UNIT_COGS]]))/Table2[[#This Row],[NET_REVENUE]],0)</f>
        <v>0.38890748717796958</v>
      </c>
      <c r="Q742" s="4">
        <f>IFERROR(Table2[[#This Row],[GROSS_REVENUE]]/Table2[[#This Row],[AD_SPEND]],0)</f>
        <v>9.6494251073028607</v>
      </c>
      <c r="R742" s="2">
        <f>IFERROR((Table2[[#This Row],[NET_REVENUE]]-(Table2[[#This Row],[UNITS_SOLD]]*Table2[[#This Row],[UNIT_COGS]])-Table2[[#This Row],[AD_SPEND]]),0)</f>
        <v>2928.66</v>
      </c>
      <c r="S742" s="3">
        <f>IFERROR(Table2[[#This Row],[RETURNS_UNITS]]/Table2[[#This Row],[UNITS_SOLD]],0)</f>
        <v>0.125</v>
      </c>
      <c r="T742" s="2" t="str">
        <f>TRIM(CLEAN(Table2[[#This Row],[CHANNEL]]))</f>
        <v>D2C</v>
      </c>
      <c r="U742" s="1">
        <f t="shared" si="11"/>
        <v>45444</v>
      </c>
    </row>
    <row r="743" spans="1:21" x14ac:dyDescent="0.3">
      <c r="A743" s="1">
        <v>45444</v>
      </c>
      <c r="B743" s="2" t="s">
        <v>21</v>
      </c>
      <c r="C743" s="2" t="s">
        <v>28</v>
      </c>
      <c r="D743" s="2" t="s">
        <v>43</v>
      </c>
      <c r="E743" s="2" t="str">
        <f>TRIM(Table2[[#This Row],[SKU_CODE]])</f>
        <v>BEC-GB-001</v>
      </c>
      <c r="F743" s="2">
        <v>105</v>
      </c>
      <c r="G743" s="2">
        <v>15645</v>
      </c>
      <c r="H743" s="2">
        <v>4209.13</v>
      </c>
      <c r="I743" s="2">
        <v>1278.8499999999999</v>
      </c>
      <c r="J743" s="2">
        <v>5</v>
      </c>
      <c r="K743" s="2" t="str">
        <f>_xlfn.XLOOKUP(E743,[1]SKU_Master!A:A,[1]SKU_Master!C:C,"NOT FOUND")</f>
        <v>Garbage Bags</v>
      </c>
      <c r="L743" s="2">
        <f>_xlfn.XLOOKUP(Table2[[#This Row],[SKU_CODE_CLEAN]],[1]SKU_Master!A:A,[1]SKU_Master!E:E,"Not Found")</f>
        <v>149</v>
      </c>
      <c r="M743" s="2">
        <f>_xlfn.XLOOKUP(E743,[1]SKU_Master!A:A,[1]SKU_Master!F:F,"NOT FOUND")</f>
        <v>70</v>
      </c>
      <c r="N743" s="2" t="str">
        <f>IF(ISNUMBER(_xlfn.XMATCH(E743,[1]SKU_Master!A:A)),"MATCH","NOT FOUND")</f>
        <v>MATCH</v>
      </c>
      <c r="O743" s="2">
        <f>Table2[[#This Row],[GROSS_REVENUE]]-Table2[[#This Row],[DISCOUNT]]</f>
        <v>11435.869999999999</v>
      </c>
      <c r="P743" s="3">
        <f>IFERROR((Table2[[#This Row],[NET_REVENUE]]-(Table2[[#This Row],[UNITS_SOLD]]*Table2[[#This Row],[UNIT_COGS]]))/Table2[[#This Row],[NET_REVENUE]],0)</f>
        <v>0.3572854535772092</v>
      </c>
      <c r="Q743" s="4">
        <f>IFERROR(Table2[[#This Row],[GROSS_REVENUE]]/Table2[[#This Row],[AD_SPEND]],0)</f>
        <v>12.233647417601752</v>
      </c>
      <c r="R743" s="2">
        <f>IFERROR((Table2[[#This Row],[NET_REVENUE]]-(Table2[[#This Row],[UNITS_SOLD]]*Table2[[#This Row],[UNIT_COGS]])-Table2[[#This Row],[AD_SPEND]]),0)</f>
        <v>2807.0199999999991</v>
      </c>
      <c r="S743" s="3">
        <f>IFERROR(Table2[[#This Row],[RETURNS_UNITS]]/Table2[[#This Row],[UNITS_SOLD]],0)</f>
        <v>4.7619047619047616E-2</v>
      </c>
      <c r="T743" s="2" t="str">
        <f>TRIM(CLEAN(Table2[[#This Row],[CHANNEL]]))</f>
        <v>Flipkart</v>
      </c>
      <c r="U743" s="1">
        <f t="shared" si="11"/>
        <v>45444</v>
      </c>
    </row>
    <row r="744" spans="1:21" x14ac:dyDescent="0.3">
      <c r="A744" s="1">
        <v>45323</v>
      </c>
      <c r="B744" s="2" t="s">
        <v>33</v>
      </c>
      <c r="C744" s="2" t="s">
        <v>28</v>
      </c>
      <c r="D744" s="2" t="s">
        <v>30</v>
      </c>
      <c r="E744" s="2" t="str">
        <f>TRIM(Table2[[#This Row],[SKU_CODE]])</f>
        <v>BEC-TIS-002</v>
      </c>
      <c r="F744" s="2">
        <v>136</v>
      </c>
      <c r="G744" s="2">
        <v>24480</v>
      </c>
      <c r="H744" s="2">
        <v>3649.62</v>
      </c>
      <c r="I744" s="2">
        <v>1279.51</v>
      </c>
      <c r="J744" s="2">
        <v>3</v>
      </c>
      <c r="K744" s="2" t="str">
        <f>_xlfn.XLOOKUP(E744,[1]SKU_Master!A:A,[1]SKU_Master!C:C,"NOT FOUND")</f>
        <v>Tissues</v>
      </c>
      <c r="L744" s="2">
        <f>_xlfn.XLOOKUP(Table2[[#This Row],[SKU_CODE_CLEAN]],[1]SKU_Master!A:A,[1]SKU_Master!E:E,"Not Found")</f>
        <v>180</v>
      </c>
      <c r="M744" s="2">
        <f>_xlfn.XLOOKUP(E744,[1]SKU_Master!A:A,[1]SKU_Master!F:F,"NOT FOUND")</f>
        <v>95</v>
      </c>
      <c r="N744" s="2" t="str">
        <f>IF(ISNUMBER(_xlfn.XMATCH(E744,[1]SKU_Master!A:A)),"MATCH","NOT FOUND")</f>
        <v>MATCH</v>
      </c>
      <c r="O744" s="2">
        <f>Table2[[#This Row],[GROSS_REVENUE]]-Table2[[#This Row],[DISCOUNT]]</f>
        <v>20830.38</v>
      </c>
      <c r="P744" s="3">
        <f>IFERROR((Table2[[#This Row],[NET_REVENUE]]-(Table2[[#This Row],[UNITS_SOLD]]*Table2[[#This Row],[UNIT_COGS]]))/Table2[[#This Row],[NET_REVENUE]],0)</f>
        <v>0.37975207365396124</v>
      </c>
      <c r="Q744" s="4">
        <f>IFERROR(Table2[[#This Row],[GROSS_REVENUE]]/Table2[[#This Row],[AD_SPEND]],0)</f>
        <v>19.132324092816781</v>
      </c>
      <c r="R744" s="2">
        <f>IFERROR((Table2[[#This Row],[NET_REVENUE]]-(Table2[[#This Row],[UNITS_SOLD]]*Table2[[#This Row],[UNIT_COGS]])-Table2[[#This Row],[AD_SPEND]]),0)</f>
        <v>6630.8700000000008</v>
      </c>
      <c r="S744" s="3">
        <f>IFERROR(Table2[[#This Row],[RETURNS_UNITS]]/Table2[[#This Row],[UNITS_SOLD]],0)</f>
        <v>2.2058823529411766E-2</v>
      </c>
      <c r="T744" s="2" t="str">
        <f>TRIM(CLEAN(Table2[[#This Row],[CHANNEL]]))</f>
        <v>Swiggy Instamart</v>
      </c>
      <c r="U744" s="1">
        <f t="shared" si="11"/>
        <v>45323</v>
      </c>
    </row>
    <row r="745" spans="1:21" x14ac:dyDescent="0.3">
      <c r="A745" s="1">
        <v>45505</v>
      </c>
      <c r="B745" s="2" t="s">
        <v>24</v>
      </c>
      <c r="C745" s="2" t="s">
        <v>28</v>
      </c>
      <c r="D745" s="2" t="s">
        <v>32</v>
      </c>
      <c r="E745" s="2" t="str">
        <f>TRIM(Table2[[#This Row],[SKU_CODE]])</f>
        <v>BEC-BW-001</v>
      </c>
      <c r="F745" s="2">
        <v>58</v>
      </c>
      <c r="G745" s="2">
        <v>12760</v>
      </c>
      <c r="H745" s="2">
        <v>1024.68</v>
      </c>
      <c r="I745" s="2">
        <v>1279.77</v>
      </c>
      <c r="J745" s="2">
        <v>7</v>
      </c>
      <c r="K745" s="2" t="str">
        <f>_xlfn.XLOOKUP(E745,[1]SKU_Master!A:A,[1]SKU_Master!C:C,"NOT FOUND")</f>
        <v>Bake &amp; Wrap</v>
      </c>
      <c r="L745" s="2">
        <f>_xlfn.XLOOKUP(Table2[[#This Row],[SKU_CODE_CLEAN]],[1]SKU_Master!A:A,[1]SKU_Master!E:E,"Not Found")</f>
        <v>220</v>
      </c>
      <c r="M745" s="2">
        <f>_xlfn.XLOOKUP(E745,[1]SKU_Master!A:A,[1]SKU_Master!F:F,"NOT FOUND")</f>
        <v>118</v>
      </c>
      <c r="N745" s="2" t="str">
        <f>IF(ISNUMBER(_xlfn.XMATCH(E745,[1]SKU_Master!A:A)),"MATCH","NOT FOUND")</f>
        <v>MATCH</v>
      </c>
      <c r="O745" s="2">
        <f>Table2[[#This Row],[GROSS_REVENUE]]-Table2[[#This Row],[DISCOUNT]]</f>
        <v>11735.32</v>
      </c>
      <c r="P745" s="3">
        <f>IFERROR((Table2[[#This Row],[NET_REVENUE]]-(Table2[[#This Row],[UNITS_SOLD]]*Table2[[#This Row],[UNIT_COGS]]))/Table2[[#This Row],[NET_REVENUE]],0)</f>
        <v>0.41680329126091148</v>
      </c>
      <c r="Q745" s="4">
        <f>IFERROR(Table2[[#This Row],[GROSS_REVENUE]]/Table2[[#This Row],[AD_SPEND]],0)</f>
        <v>9.9705415816904601</v>
      </c>
      <c r="R745" s="2">
        <f>IFERROR((Table2[[#This Row],[NET_REVENUE]]-(Table2[[#This Row],[UNITS_SOLD]]*Table2[[#This Row],[UNIT_COGS]])-Table2[[#This Row],[AD_SPEND]]),0)</f>
        <v>3611.5499999999997</v>
      </c>
      <c r="S745" s="3">
        <f>IFERROR(Table2[[#This Row],[RETURNS_UNITS]]/Table2[[#This Row],[UNITS_SOLD]],0)</f>
        <v>0.1206896551724138</v>
      </c>
      <c r="T745" s="2" t="str">
        <f>TRIM(CLEAN(Table2[[#This Row],[CHANNEL]]))</f>
        <v>D2C</v>
      </c>
      <c r="U745" s="1">
        <f t="shared" si="11"/>
        <v>45505</v>
      </c>
    </row>
    <row r="746" spans="1:21" x14ac:dyDescent="0.3">
      <c r="A746" s="1">
        <v>45352</v>
      </c>
      <c r="B746" s="2" t="s">
        <v>21</v>
      </c>
      <c r="C746" s="2" t="s">
        <v>22</v>
      </c>
      <c r="D746" s="2" t="s">
        <v>23</v>
      </c>
      <c r="E746" s="2" t="str">
        <f>TRIM(Table2[[#This Row],[SKU_CODE]])</f>
        <v>BEC-OTH-001</v>
      </c>
      <c r="F746" s="2">
        <v>94</v>
      </c>
      <c r="G746" s="2">
        <v>14006</v>
      </c>
      <c r="H746" s="2">
        <v>3127.25</v>
      </c>
      <c r="I746" s="2">
        <v>1279.83</v>
      </c>
      <c r="J746" s="2">
        <v>4</v>
      </c>
      <c r="K746" s="2" t="str">
        <f>_xlfn.XLOOKUP(E746,[1]SKU_Master!A:A,[1]SKU_Master!C:C,"NOT FOUND")</f>
        <v>Others</v>
      </c>
      <c r="L746" s="2">
        <f>_xlfn.XLOOKUP(Table2[[#This Row],[SKU_CODE_CLEAN]],[1]SKU_Master!A:A,[1]SKU_Master!E:E,"Not Found")</f>
        <v>149</v>
      </c>
      <c r="M746" s="2">
        <f>_xlfn.XLOOKUP(E746,[1]SKU_Master!A:A,[1]SKU_Master!F:F,"NOT FOUND")</f>
        <v>72</v>
      </c>
      <c r="N746" s="2" t="str">
        <f>IF(ISNUMBER(_xlfn.XMATCH(E746,[1]SKU_Master!A:A)),"MATCH","NOT FOUND")</f>
        <v>MATCH</v>
      </c>
      <c r="O746" s="2">
        <f>Table2[[#This Row],[GROSS_REVENUE]]-Table2[[#This Row],[DISCOUNT]]</f>
        <v>10878.75</v>
      </c>
      <c r="P746" s="3">
        <f>IFERROR((Table2[[#This Row],[NET_REVENUE]]-(Table2[[#This Row],[UNITS_SOLD]]*Table2[[#This Row],[UNIT_COGS]]))/Table2[[#This Row],[NET_REVENUE]],0)</f>
        <v>0.37786970010341264</v>
      </c>
      <c r="Q746" s="4">
        <f>IFERROR(Table2[[#This Row],[GROSS_REVENUE]]/Table2[[#This Row],[AD_SPEND]],0)</f>
        <v>10.943640952313979</v>
      </c>
      <c r="R746" s="2">
        <f>IFERROR((Table2[[#This Row],[NET_REVENUE]]-(Table2[[#This Row],[UNITS_SOLD]]*Table2[[#This Row],[UNIT_COGS]])-Table2[[#This Row],[AD_SPEND]]),0)</f>
        <v>2830.92</v>
      </c>
      <c r="S746" s="3">
        <f>IFERROR(Table2[[#This Row],[RETURNS_UNITS]]/Table2[[#This Row],[UNITS_SOLD]],0)</f>
        <v>4.2553191489361701E-2</v>
      </c>
      <c r="T746" s="2" t="str">
        <f>TRIM(CLEAN(Table2[[#This Row],[CHANNEL]]))</f>
        <v>Flipkart</v>
      </c>
      <c r="U746" s="1">
        <f t="shared" si="11"/>
        <v>45352</v>
      </c>
    </row>
    <row r="747" spans="1:21" x14ac:dyDescent="0.3">
      <c r="A747" s="1">
        <v>45292</v>
      </c>
      <c r="B747" s="2" t="s">
        <v>33</v>
      </c>
      <c r="C747" s="2" t="s">
        <v>25</v>
      </c>
      <c r="D747" s="2" t="s">
        <v>43</v>
      </c>
      <c r="E747" s="2" t="str">
        <f>TRIM(Table2[[#This Row],[SKU_CODE]])</f>
        <v>BEC-GB-001</v>
      </c>
      <c r="F747" s="2">
        <v>124</v>
      </c>
      <c r="G747" s="2">
        <v>18476</v>
      </c>
      <c r="H747" s="2">
        <v>3651.19</v>
      </c>
      <c r="I747" s="2">
        <v>1279.98</v>
      </c>
      <c r="J747" s="2">
        <v>6</v>
      </c>
      <c r="K747" s="2" t="str">
        <f>_xlfn.XLOOKUP(E747,[1]SKU_Master!A:A,[1]SKU_Master!C:C,"NOT FOUND")</f>
        <v>Garbage Bags</v>
      </c>
      <c r="L747" s="2">
        <f>_xlfn.XLOOKUP(Table2[[#This Row],[SKU_CODE_CLEAN]],[1]SKU_Master!A:A,[1]SKU_Master!E:E,"Not Found")</f>
        <v>149</v>
      </c>
      <c r="M747" s="2">
        <f>_xlfn.XLOOKUP(E747,[1]SKU_Master!A:A,[1]SKU_Master!F:F,"NOT FOUND")</f>
        <v>70</v>
      </c>
      <c r="N747" s="2" t="str">
        <f>IF(ISNUMBER(_xlfn.XMATCH(E747,[1]SKU_Master!A:A)),"MATCH","NOT FOUND")</f>
        <v>MATCH</v>
      </c>
      <c r="O747" s="2">
        <f>Table2[[#This Row],[GROSS_REVENUE]]-Table2[[#This Row],[DISCOUNT]]</f>
        <v>14824.81</v>
      </c>
      <c r="P747" s="3">
        <f>IFERROR((Table2[[#This Row],[NET_REVENUE]]-(Table2[[#This Row],[UNITS_SOLD]]*Table2[[#This Row],[UNIT_COGS]]))/Table2[[#This Row],[NET_REVENUE]],0)</f>
        <v>0.41449502556862444</v>
      </c>
      <c r="Q747" s="4">
        <f>IFERROR(Table2[[#This Row],[GROSS_REVENUE]]/Table2[[#This Row],[AD_SPEND]],0)</f>
        <v>14.434600540633447</v>
      </c>
      <c r="R747" s="2">
        <f>IFERROR((Table2[[#This Row],[NET_REVENUE]]-(Table2[[#This Row],[UNITS_SOLD]]*Table2[[#This Row],[UNIT_COGS]])-Table2[[#This Row],[AD_SPEND]]),0)</f>
        <v>4864.83</v>
      </c>
      <c r="S747" s="3">
        <f>IFERROR(Table2[[#This Row],[RETURNS_UNITS]]/Table2[[#This Row],[UNITS_SOLD]],0)</f>
        <v>4.8387096774193547E-2</v>
      </c>
      <c r="T747" s="2" t="str">
        <f>TRIM(CLEAN(Table2[[#This Row],[CHANNEL]]))</f>
        <v>Swiggy Instamart</v>
      </c>
      <c r="U747" s="1">
        <f t="shared" si="11"/>
        <v>45292</v>
      </c>
    </row>
    <row r="748" spans="1:21" x14ac:dyDescent="0.3">
      <c r="A748" s="1">
        <v>45383</v>
      </c>
      <c r="B748" s="2" t="s">
        <v>33</v>
      </c>
      <c r="C748" s="2" t="s">
        <v>28</v>
      </c>
      <c r="D748" s="2" t="s">
        <v>31</v>
      </c>
      <c r="E748" s="2" t="str">
        <f>TRIM(Table2[[#This Row],[SKU_CODE]])</f>
        <v>BEC-GB-002</v>
      </c>
      <c r="F748" s="2">
        <v>92</v>
      </c>
      <c r="G748" s="2">
        <v>16468</v>
      </c>
      <c r="H748" s="2">
        <v>3482.12</v>
      </c>
      <c r="I748" s="2">
        <v>1280.5899999999999</v>
      </c>
      <c r="J748" s="2">
        <v>2</v>
      </c>
      <c r="K748" s="2" t="str">
        <f>_xlfn.XLOOKUP(E748,[1]SKU_Master!A:A,[1]SKU_Master!C:C,"NOT FOUND")</f>
        <v>Garbage Bags</v>
      </c>
      <c r="L748" s="2">
        <f>_xlfn.XLOOKUP(Table2[[#This Row],[SKU_CODE_CLEAN]],[1]SKU_Master!A:A,[1]SKU_Master!E:E,"Not Found")</f>
        <v>179</v>
      </c>
      <c r="M748" s="2">
        <f>_xlfn.XLOOKUP(E748,[1]SKU_Master!A:A,[1]SKU_Master!F:F,"NOT FOUND")</f>
        <v>86</v>
      </c>
      <c r="N748" s="2" t="str">
        <f>IF(ISNUMBER(_xlfn.XMATCH(E748,[1]SKU_Master!A:A)),"MATCH","NOT FOUND")</f>
        <v>MATCH</v>
      </c>
      <c r="O748" s="2">
        <f>Table2[[#This Row],[GROSS_REVENUE]]-Table2[[#This Row],[DISCOUNT]]</f>
        <v>12985.880000000001</v>
      </c>
      <c r="P748" s="3">
        <f>IFERROR((Table2[[#This Row],[NET_REVENUE]]-(Table2[[#This Row],[UNITS_SOLD]]*Table2[[#This Row],[UNIT_COGS]]))/Table2[[#This Row],[NET_REVENUE]],0)</f>
        <v>0.39072284666114276</v>
      </c>
      <c r="Q748" s="4">
        <f>IFERROR(Table2[[#This Row],[GROSS_REVENUE]]/Table2[[#This Row],[AD_SPEND]],0)</f>
        <v>12.859697483191342</v>
      </c>
      <c r="R748" s="2">
        <f>IFERROR((Table2[[#This Row],[NET_REVENUE]]-(Table2[[#This Row],[UNITS_SOLD]]*Table2[[#This Row],[UNIT_COGS]])-Table2[[#This Row],[AD_SPEND]]),0)</f>
        <v>3793.2900000000009</v>
      </c>
      <c r="S748" s="3">
        <f>IFERROR(Table2[[#This Row],[RETURNS_UNITS]]/Table2[[#This Row],[UNITS_SOLD]],0)</f>
        <v>2.1739130434782608E-2</v>
      </c>
      <c r="T748" s="2" t="str">
        <f>TRIM(CLEAN(Table2[[#This Row],[CHANNEL]]))</f>
        <v>Swiggy Instamart</v>
      </c>
      <c r="U748" s="1">
        <f t="shared" si="11"/>
        <v>45383</v>
      </c>
    </row>
    <row r="749" spans="1:21" x14ac:dyDescent="0.3">
      <c r="A749" s="1">
        <v>45536</v>
      </c>
      <c r="B749" s="2" t="s">
        <v>37</v>
      </c>
      <c r="C749" s="2" t="s">
        <v>28</v>
      </c>
      <c r="D749" s="2" t="s">
        <v>32</v>
      </c>
      <c r="E749" s="2" t="str">
        <f>TRIM(Table2[[#This Row],[SKU_CODE]])</f>
        <v>BEC-BW-001</v>
      </c>
      <c r="F749" s="2">
        <v>96</v>
      </c>
      <c r="G749" s="2">
        <v>21120</v>
      </c>
      <c r="H749" s="2">
        <v>4134.07</v>
      </c>
      <c r="I749" s="2">
        <v>1281.3399999999999</v>
      </c>
      <c r="J749" s="2">
        <v>2</v>
      </c>
      <c r="K749" s="2" t="str">
        <f>_xlfn.XLOOKUP(E749,[1]SKU_Master!A:A,[1]SKU_Master!C:C,"NOT FOUND")</f>
        <v>Bake &amp; Wrap</v>
      </c>
      <c r="L749" s="2">
        <f>_xlfn.XLOOKUP(Table2[[#This Row],[SKU_CODE_CLEAN]],[1]SKU_Master!A:A,[1]SKU_Master!E:E,"Not Found")</f>
        <v>220</v>
      </c>
      <c r="M749" s="2">
        <f>_xlfn.XLOOKUP(E749,[1]SKU_Master!A:A,[1]SKU_Master!F:F,"NOT FOUND")</f>
        <v>118</v>
      </c>
      <c r="N749" s="2" t="str">
        <f>IF(ISNUMBER(_xlfn.XMATCH(E749,[1]SKU_Master!A:A)),"MATCH","NOT FOUND")</f>
        <v>MATCH</v>
      </c>
      <c r="O749" s="2">
        <f>Table2[[#This Row],[GROSS_REVENUE]]-Table2[[#This Row],[DISCOUNT]]</f>
        <v>16985.93</v>
      </c>
      <c r="P749" s="3">
        <f>IFERROR((Table2[[#This Row],[NET_REVENUE]]-(Table2[[#This Row],[UNITS_SOLD]]*Table2[[#This Row],[UNIT_COGS]]))/Table2[[#This Row],[NET_REVENUE]],0)</f>
        <v>0.33309509694199846</v>
      </c>
      <c r="Q749" s="4">
        <f>IFERROR(Table2[[#This Row],[GROSS_REVENUE]]/Table2[[#This Row],[AD_SPEND]],0)</f>
        <v>16.482744626718905</v>
      </c>
      <c r="R749" s="2">
        <f>IFERROR((Table2[[#This Row],[NET_REVENUE]]-(Table2[[#This Row],[UNITS_SOLD]]*Table2[[#This Row],[UNIT_COGS]])-Table2[[#This Row],[AD_SPEND]]),0)</f>
        <v>4376.59</v>
      </c>
      <c r="S749" s="3">
        <f>IFERROR(Table2[[#This Row],[RETURNS_UNITS]]/Table2[[#This Row],[UNITS_SOLD]],0)</f>
        <v>2.0833333333333332E-2</v>
      </c>
      <c r="T749" s="2" t="str">
        <f>TRIM(CLEAN(Table2[[#This Row],[CHANNEL]]))</f>
        <v>Blinkit</v>
      </c>
      <c r="U749" s="1">
        <f t="shared" si="11"/>
        <v>45536</v>
      </c>
    </row>
    <row r="750" spans="1:21" x14ac:dyDescent="0.3">
      <c r="A750" s="1">
        <v>45748</v>
      </c>
      <c r="B750" s="2" t="s">
        <v>21</v>
      </c>
      <c r="C750" s="2" t="s">
        <v>25</v>
      </c>
      <c r="D750" s="2" t="s">
        <v>42</v>
      </c>
      <c r="E750" s="2" t="str">
        <f>TRIM(Table2[[#This Row],[SKU_CODE]])</f>
        <v>BEC-BW-002</v>
      </c>
      <c r="F750" s="2">
        <v>111</v>
      </c>
      <c r="G750" s="2">
        <v>19425</v>
      </c>
      <c r="H750" s="2">
        <v>4918.5</v>
      </c>
      <c r="I750" s="2">
        <v>1281.47</v>
      </c>
      <c r="J750" s="2">
        <v>2</v>
      </c>
      <c r="K750" s="2" t="str">
        <f>_xlfn.XLOOKUP(E750,[1]SKU_Master!A:A,[1]SKU_Master!C:C,"NOT FOUND")</f>
        <v>Bake &amp; Wrap</v>
      </c>
      <c r="L750" s="2">
        <f>_xlfn.XLOOKUP(Table2[[#This Row],[SKU_CODE_CLEAN]],[1]SKU_Master!A:A,[1]SKU_Master!E:E,"Not Found")</f>
        <v>175</v>
      </c>
      <c r="M750" s="2">
        <f>_xlfn.XLOOKUP(E750,[1]SKU_Master!A:A,[1]SKU_Master!F:F,"NOT FOUND")</f>
        <v>92</v>
      </c>
      <c r="N750" s="2" t="str">
        <f>IF(ISNUMBER(_xlfn.XMATCH(E750,[1]SKU_Master!A:A)),"MATCH","NOT FOUND")</f>
        <v>MATCH</v>
      </c>
      <c r="O750" s="2">
        <f>Table2[[#This Row],[GROSS_REVENUE]]-Table2[[#This Row],[DISCOUNT]]</f>
        <v>14506.5</v>
      </c>
      <c r="P750" s="3">
        <f>IFERROR((Table2[[#This Row],[NET_REVENUE]]-(Table2[[#This Row],[UNITS_SOLD]]*Table2[[#This Row],[UNIT_COGS]]))/Table2[[#This Row],[NET_REVENUE]],0)</f>
        <v>0.29603970633853788</v>
      </c>
      <c r="Q750" s="4">
        <f>IFERROR(Table2[[#This Row],[GROSS_REVENUE]]/Table2[[#This Row],[AD_SPEND]],0)</f>
        <v>15.158372806230345</v>
      </c>
      <c r="R750" s="2">
        <f>IFERROR((Table2[[#This Row],[NET_REVENUE]]-(Table2[[#This Row],[UNITS_SOLD]]*Table2[[#This Row],[UNIT_COGS]])-Table2[[#This Row],[AD_SPEND]]),0)</f>
        <v>3013.0299999999997</v>
      </c>
      <c r="S750" s="3">
        <f>IFERROR(Table2[[#This Row],[RETURNS_UNITS]]/Table2[[#This Row],[UNITS_SOLD]],0)</f>
        <v>1.8018018018018018E-2</v>
      </c>
      <c r="T750" s="2" t="str">
        <f>TRIM(CLEAN(Table2[[#This Row],[CHANNEL]]))</f>
        <v>Flipkart</v>
      </c>
      <c r="U750" s="1">
        <f t="shared" si="11"/>
        <v>45748</v>
      </c>
    </row>
    <row r="751" spans="1:21" x14ac:dyDescent="0.3">
      <c r="A751" s="1">
        <v>45444</v>
      </c>
      <c r="B751" s="2" t="s">
        <v>21</v>
      </c>
      <c r="C751" s="2" t="s">
        <v>22</v>
      </c>
      <c r="D751" s="2" t="s">
        <v>42</v>
      </c>
      <c r="E751" s="2" t="str">
        <f>TRIM(Table2[[#This Row],[SKU_CODE]])</f>
        <v>BEC-BW-002</v>
      </c>
      <c r="F751" s="2">
        <v>105</v>
      </c>
      <c r="G751" s="2">
        <v>18375</v>
      </c>
      <c r="H751" s="2">
        <v>1005.37</v>
      </c>
      <c r="I751" s="2">
        <v>1281.76</v>
      </c>
      <c r="J751" s="2">
        <v>3</v>
      </c>
      <c r="K751" s="2" t="str">
        <f>_xlfn.XLOOKUP(E751,[1]SKU_Master!A:A,[1]SKU_Master!C:C,"NOT FOUND")</f>
        <v>Bake &amp; Wrap</v>
      </c>
      <c r="L751" s="2">
        <f>_xlfn.XLOOKUP(Table2[[#This Row],[SKU_CODE_CLEAN]],[1]SKU_Master!A:A,[1]SKU_Master!E:E,"Not Found")</f>
        <v>175</v>
      </c>
      <c r="M751" s="2">
        <f>_xlfn.XLOOKUP(E751,[1]SKU_Master!A:A,[1]SKU_Master!F:F,"NOT FOUND")</f>
        <v>92</v>
      </c>
      <c r="N751" s="2" t="str">
        <f>IF(ISNUMBER(_xlfn.XMATCH(E751,[1]SKU_Master!A:A)),"MATCH","NOT FOUND")</f>
        <v>MATCH</v>
      </c>
      <c r="O751" s="2">
        <f>Table2[[#This Row],[GROSS_REVENUE]]-Table2[[#This Row],[DISCOUNT]]</f>
        <v>17369.63</v>
      </c>
      <c r="P751" s="3">
        <f>IFERROR((Table2[[#This Row],[NET_REVENUE]]-(Table2[[#This Row],[UNITS_SOLD]]*Table2[[#This Row],[UNIT_COGS]]))/Table2[[#This Row],[NET_REVENUE]],0)</f>
        <v>0.4438568927490108</v>
      </c>
      <c r="Q751" s="4">
        <f>IFERROR(Table2[[#This Row],[GROSS_REVENUE]]/Table2[[#This Row],[AD_SPEND]],0)</f>
        <v>14.335757084009487</v>
      </c>
      <c r="R751" s="2">
        <f>IFERROR((Table2[[#This Row],[NET_REVENUE]]-(Table2[[#This Row],[UNITS_SOLD]]*Table2[[#This Row],[UNIT_COGS]])-Table2[[#This Row],[AD_SPEND]]),0)</f>
        <v>6427.8700000000008</v>
      </c>
      <c r="S751" s="3">
        <f>IFERROR(Table2[[#This Row],[RETURNS_UNITS]]/Table2[[#This Row],[UNITS_SOLD]],0)</f>
        <v>2.8571428571428571E-2</v>
      </c>
      <c r="T751" s="2" t="str">
        <f>TRIM(CLEAN(Table2[[#This Row],[CHANNEL]]))</f>
        <v>Flipkart</v>
      </c>
      <c r="U751" s="1">
        <f t="shared" si="11"/>
        <v>45444</v>
      </c>
    </row>
    <row r="752" spans="1:21" x14ac:dyDescent="0.3">
      <c r="A752" s="1">
        <v>45352</v>
      </c>
      <c r="B752" s="2" t="s">
        <v>27</v>
      </c>
      <c r="C752" s="2" t="s">
        <v>22</v>
      </c>
      <c r="D752" s="2" t="s">
        <v>45</v>
      </c>
      <c r="E752" s="2" t="str">
        <f>TRIM(Table2[[#This Row],[SKU_CODE]])</f>
        <v>BEC-TIS-001</v>
      </c>
      <c r="F752" s="2">
        <v>312</v>
      </c>
      <c r="G752" s="2">
        <v>29640</v>
      </c>
      <c r="H752" s="2">
        <v>5461.68</v>
      </c>
      <c r="I752" s="2">
        <v>1282.6400000000001</v>
      </c>
      <c r="J752" s="2">
        <v>15</v>
      </c>
      <c r="K752" s="2" t="str">
        <f>_xlfn.XLOOKUP(E752,[1]SKU_Master!A:A,[1]SKU_Master!C:C,"NOT FOUND")</f>
        <v>Tissues</v>
      </c>
      <c r="L752" s="2">
        <f>_xlfn.XLOOKUP(Table2[[#This Row],[SKU_CODE_CLEAN]],[1]SKU_Master!A:A,[1]SKU_Master!E:E,"Not Found")</f>
        <v>95</v>
      </c>
      <c r="M752" s="2">
        <f>_xlfn.XLOOKUP(E752,[1]SKU_Master!A:A,[1]SKU_Master!F:F,"NOT FOUND")</f>
        <v>42</v>
      </c>
      <c r="N752" s="2" t="str">
        <f>IF(ISNUMBER(_xlfn.XMATCH(E752,[1]SKU_Master!A:A)),"MATCH","NOT FOUND")</f>
        <v>MATCH</v>
      </c>
      <c r="O752" s="2">
        <f>Table2[[#This Row],[GROSS_REVENUE]]-Table2[[#This Row],[DISCOUNT]]</f>
        <v>24178.32</v>
      </c>
      <c r="P752" s="3">
        <f>IFERROR((Table2[[#This Row],[NET_REVENUE]]-(Table2[[#This Row],[UNITS_SOLD]]*Table2[[#This Row],[UNIT_COGS]]))/Table2[[#This Row],[NET_REVENUE]],0)</f>
        <v>0.45802686042702717</v>
      </c>
      <c r="Q752" s="4">
        <f>IFERROR(Table2[[#This Row],[GROSS_REVENUE]]/Table2[[#This Row],[AD_SPEND]],0)</f>
        <v>23.1085885361442</v>
      </c>
      <c r="R752" s="2">
        <f>IFERROR((Table2[[#This Row],[NET_REVENUE]]-(Table2[[#This Row],[UNITS_SOLD]]*Table2[[#This Row],[UNIT_COGS]])-Table2[[#This Row],[AD_SPEND]]),0)</f>
        <v>9791.68</v>
      </c>
      <c r="S752" s="3">
        <f>IFERROR(Table2[[#This Row],[RETURNS_UNITS]]/Table2[[#This Row],[UNITS_SOLD]],0)</f>
        <v>4.807692307692308E-2</v>
      </c>
      <c r="T752" s="2" t="str">
        <f>TRIM(CLEAN(Table2[[#This Row],[CHANNEL]]))</f>
        <v>Zepto</v>
      </c>
      <c r="U752" s="1">
        <f t="shared" si="11"/>
        <v>45352</v>
      </c>
    </row>
    <row r="753" spans="1:21" x14ac:dyDescent="0.3">
      <c r="A753" s="1">
        <v>45748</v>
      </c>
      <c r="B753" s="2" t="s">
        <v>37</v>
      </c>
      <c r="C753" s="2" t="s">
        <v>22</v>
      </c>
      <c r="D753" s="2" t="s">
        <v>32</v>
      </c>
      <c r="E753" s="2" t="str">
        <f>TRIM(Table2[[#This Row],[SKU_CODE]])</f>
        <v>BEC-BW-001</v>
      </c>
      <c r="F753" s="2">
        <v>141</v>
      </c>
      <c r="G753" s="2">
        <v>31020</v>
      </c>
      <c r="H753" s="2">
        <v>8923.48</v>
      </c>
      <c r="I753" s="2">
        <v>1284.03</v>
      </c>
      <c r="J753" s="2">
        <v>3</v>
      </c>
      <c r="K753" s="2" t="str">
        <f>_xlfn.XLOOKUP(E753,[1]SKU_Master!A:A,[1]SKU_Master!C:C,"NOT FOUND")</f>
        <v>Bake &amp; Wrap</v>
      </c>
      <c r="L753" s="2">
        <f>_xlfn.XLOOKUP(Table2[[#This Row],[SKU_CODE_CLEAN]],[1]SKU_Master!A:A,[1]SKU_Master!E:E,"Not Found")</f>
        <v>220</v>
      </c>
      <c r="M753" s="2">
        <f>_xlfn.XLOOKUP(E753,[1]SKU_Master!A:A,[1]SKU_Master!F:F,"NOT FOUND")</f>
        <v>118</v>
      </c>
      <c r="N753" s="2" t="str">
        <f>IF(ISNUMBER(_xlfn.XMATCH(E753,[1]SKU_Master!A:A)),"MATCH","NOT FOUND")</f>
        <v>MATCH</v>
      </c>
      <c r="O753" s="2">
        <f>Table2[[#This Row],[GROSS_REVENUE]]-Table2[[#This Row],[DISCOUNT]]</f>
        <v>22096.52</v>
      </c>
      <c r="P753" s="3">
        <f>IFERROR((Table2[[#This Row],[NET_REVENUE]]-(Table2[[#This Row],[UNITS_SOLD]]*Table2[[#This Row],[UNIT_COGS]]))/Table2[[#This Row],[NET_REVENUE]],0)</f>
        <v>0.24703075416400411</v>
      </c>
      <c r="Q753" s="4">
        <f>IFERROR(Table2[[#This Row],[GROSS_REVENUE]]/Table2[[#This Row],[AD_SPEND]],0)</f>
        <v>24.158314058082755</v>
      </c>
      <c r="R753" s="2">
        <f>IFERROR((Table2[[#This Row],[NET_REVENUE]]-(Table2[[#This Row],[UNITS_SOLD]]*Table2[[#This Row],[UNIT_COGS]])-Table2[[#This Row],[AD_SPEND]]),0)</f>
        <v>4174.4900000000007</v>
      </c>
      <c r="S753" s="3">
        <f>IFERROR(Table2[[#This Row],[RETURNS_UNITS]]/Table2[[#This Row],[UNITS_SOLD]],0)</f>
        <v>2.1276595744680851E-2</v>
      </c>
      <c r="T753" s="2" t="str">
        <f>TRIM(CLEAN(Table2[[#This Row],[CHANNEL]]))</f>
        <v>Blinkit</v>
      </c>
      <c r="U753" s="1">
        <f t="shared" si="11"/>
        <v>45748</v>
      </c>
    </row>
    <row r="754" spans="1:21" x14ac:dyDescent="0.3">
      <c r="A754" s="1">
        <v>45748</v>
      </c>
      <c r="B754" s="2" t="s">
        <v>37</v>
      </c>
      <c r="C754" s="2" t="s">
        <v>28</v>
      </c>
      <c r="D754" s="2" t="s">
        <v>43</v>
      </c>
      <c r="E754" s="2" t="str">
        <f>TRIM(Table2[[#This Row],[SKU_CODE]])</f>
        <v>BEC-GB-001</v>
      </c>
      <c r="F754" s="2">
        <v>206</v>
      </c>
      <c r="G754" s="2">
        <v>30694</v>
      </c>
      <c r="H754" s="2">
        <v>5865.03</v>
      </c>
      <c r="I754" s="2">
        <v>1285.32</v>
      </c>
      <c r="J754" s="2">
        <v>11</v>
      </c>
      <c r="K754" s="2" t="str">
        <f>_xlfn.XLOOKUP(E754,[1]SKU_Master!A:A,[1]SKU_Master!C:C,"NOT FOUND")</f>
        <v>Garbage Bags</v>
      </c>
      <c r="L754" s="2">
        <f>_xlfn.XLOOKUP(Table2[[#This Row],[SKU_CODE_CLEAN]],[1]SKU_Master!A:A,[1]SKU_Master!E:E,"Not Found")</f>
        <v>149</v>
      </c>
      <c r="M754" s="2">
        <f>_xlfn.XLOOKUP(E754,[1]SKU_Master!A:A,[1]SKU_Master!F:F,"NOT FOUND")</f>
        <v>70</v>
      </c>
      <c r="N754" s="2" t="str">
        <f>IF(ISNUMBER(_xlfn.XMATCH(E754,[1]SKU_Master!A:A)),"MATCH","NOT FOUND")</f>
        <v>MATCH</v>
      </c>
      <c r="O754" s="2">
        <f>Table2[[#This Row],[GROSS_REVENUE]]-Table2[[#This Row],[DISCOUNT]]</f>
        <v>24828.97</v>
      </c>
      <c r="P754" s="3">
        <f>IFERROR((Table2[[#This Row],[NET_REVENUE]]-(Table2[[#This Row],[UNITS_SOLD]]*Table2[[#This Row],[UNIT_COGS]]))/Table2[[#This Row],[NET_REVENUE]],0)</f>
        <v>0.41922681448324278</v>
      </c>
      <c r="Q754" s="4">
        <f>IFERROR(Table2[[#This Row],[GROSS_REVENUE]]/Table2[[#This Row],[AD_SPEND]],0)</f>
        <v>23.880434444340711</v>
      </c>
      <c r="R754" s="2">
        <f>IFERROR((Table2[[#This Row],[NET_REVENUE]]-(Table2[[#This Row],[UNITS_SOLD]]*Table2[[#This Row],[UNIT_COGS]])-Table2[[#This Row],[AD_SPEND]]),0)</f>
        <v>9123.6500000000015</v>
      </c>
      <c r="S754" s="3">
        <f>IFERROR(Table2[[#This Row],[RETURNS_UNITS]]/Table2[[#This Row],[UNITS_SOLD]],0)</f>
        <v>5.3398058252427182E-2</v>
      </c>
      <c r="T754" s="2" t="str">
        <f>TRIM(CLEAN(Table2[[#This Row],[CHANNEL]]))</f>
        <v>Blinkit</v>
      </c>
      <c r="U754" s="1">
        <f t="shared" si="11"/>
        <v>45748</v>
      </c>
    </row>
    <row r="755" spans="1:21" x14ac:dyDescent="0.3">
      <c r="A755" s="1">
        <v>45627</v>
      </c>
      <c r="B755" s="2" t="s">
        <v>33</v>
      </c>
      <c r="C755" s="2" t="s">
        <v>22</v>
      </c>
      <c r="D755" s="2" t="s">
        <v>42</v>
      </c>
      <c r="E755" s="2" t="str">
        <f>TRIM(Table2[[#This Row],[SKU_CODE]])</f>
        <v>BEC-BW-002</v>
      </c>
      <c r="F755" s="2">
        <v>92</v>
      </c>
      <c r="G755" s="2">
        <v>16100</v>
      </c>
      <c r="H755" s="2">
        <v>2668.64</v>
      </c>
      <c r="I755" s="2">
        <v>1285.9000000000001</v>
      </c>
      <c r="J755" s="2">
        <v>2</v>
      </c>
      <c r="K755" s="2" t="str">
        <f>_xlfn.XLOOKUP(E755,[1]SKU_Master!A:A,[1]SKU_Master!C:C,"NOT FOUND")</f>
        <v>Bake &amp; Wrap</v>
      </c>
      <c r="L755" s="2">
        <f>_xlfn.XLOOKUP(Table2[[#This Row],[SKU_CODE_CLEAN]],[1]SKU_Master!A:A,[1]SKU_Master!E:E,"Not Found")</f>
        <v>175</v>
      </c>
      <c r="M755" s="2">
        <f>_xlfn.XLOOKUP(E755,[1]SKU_Master!A:A,[1]SKU_Master!F:F,"NOT FOUND")</f>
        <v>92</v>
      </c>
      <c r="N755" s="2" t="str">
        <f>IF(ISNUMBER(_xlfn.XMATCH(E755,[1]SKU_Master!A:A)),"MATCH","NOT FOUND")</f>
        <v>MATCH</v>
      </c>
      <c r="O755" s="2">
        <f>Table2[[#This Row],[GROSS_REVENUE]]-Table2[[#This Row],[DISCOUNT]]</f>
        <v>13431.36</v>
      </c>
      <c r="P755" s="3">
        <f>IFERROR((Table2[[#This Row],[NET_REVENUE]]-(Table2[[#This Row],[UNITS_SOLD]]*Table2[[#This Row],[UNIT_COGS]]))/Table2[[#This Row],[NET_REVENUE]],0)</f>
        <v>0.3698329878731566</v>
      </c>
      <c r="Q755" s="4">
        <f>IFERROR(Table2[[#This Row],[GROSS_REVENUE]]/Table2[[#This Row],[AD_SPEND]],0)</f>
        <v>12.520413718018508</v>
      </c>
      <c r="R755" s="2">
        <f>IFERROR((Table2[[#This Row],[NET_REVENUE]]-(Table2[[#This Row],[UNITS_SOLD]]*Table2[[#This Row],[UNIT_COGS]])-Table2[[#This Row],[AD_SPEND]]),0)</f>
        <v>3681.4600000000005</v>
      </c>
      <c r="S755" s="3">
        <f>IFERROR(Table2[[#This Row],[RETURNS_UNITS]]/Table2[[#This Row],[UNITS_SOLD]],0)</f>
        <v>2.1739130434782608E-2</v>
      </c>
      <c r="T755" s="2" t="str">
        <f>TRIM(CLEAN(Table2[[#This Row],[CHANNEL]]))</f>
        <v>Swiggy Instamart</v>
      </c>
      <c r="U755" s="1">
        <f t="shared" si="11"/>
        <v>45627</v>
      </c>
    </row>
    <row r="756" spans="1:21" x14ac:dyDescent="0.3">
      <c r="A756" s="1">
        <v>45383</v>
      </c>
      <c r="B756" s="2" t="s">
        <v>24</v>
      </c>
      <c r="C756" s="2" t="s">
        <v>28</v>
      </c>
      <c r="D756" s="2" t="s">
        <v>42</v>
      </c>
      <c r="E756" s="2" t="str">
        <f>TRIM(Table2[[#This Row],[SKU_CODE]])</f>
        <v>BEC-BW-002</v>
      </c>
      <c r="F756" s="2">
        <v>57</v>
      </c>
      <c r="G756" s="2">
        <v>9975</v>
      </c>
      <c r="H756" s="2">
        <v>1344.67</v>
      </c>
      <c r="I756" s="2">
        <v>1288.02</v>
      </c>
      <c r="J756" s="2">
        <v>7</v>
      </c>
      <c r="K756" s="2" t="str">
        <f>_xlfn.XLOOKUP(E756,[1]SKU_Master!A:A,[1]SKU_Master!C:C,"NOT FOUND")</f>
        <v>Bake &amp; Wrap</v>
      </c>
      <c r="L756" s="2">
        <f>_xlfn.XLOOKUP(Table2[[#This Row],[SKU_CODE_CLEAN]],[1]SKU_Master!A:A,[1]SKU_Master!E:E,"Not Found")</f>
        <v>175</v>
      </c>
      <c r="M756" s="2">
        <f>_xlfn.XLOOKUP(E756,[1]SKU_Master!A:A,[1]SKU_Master!F:F,"NOT FOUND")</f>
        <v>92</v>
      </c>
      <c r="N756" s="2" t="str">
        <f>IF(ISNUMBER(_xlfn.XMATCH(E756,[1]SKU_Master!A:A)),"MATCH","NOT FOUND")</f>
        <v>MATCH</v>
      </c>
      <c r="O756" s="2">
        <f>Table2[[#This Row],[GROSS_REVENUE]]-Table2[[#This Row],[DISCOUNT]]</f>
        <v>8630.33</v>
      </c>
      <c r="P756" s="3">
        <f>IFERROR((Table2[[#This Row],[NET_REVENUE]]-(Table2[[#This Row],[UNITS_SOLD]]*Table2[[#This Row],[UNIT_COGS]]))/Table2[[#This Row],[NET_REVENUE]],0)</f>
        <v>0.3923754943321982</v>
      </c>
      <c r="Q756" s="4">
        <f>IFERROR(Table2[[#This Row],[GROSS_REVENUE]]/Table2[[#This Row],[AD_SPEND]],0)</f>
        <v>7.7444449620347511</v>
      </c>
      <c r="R756" s="2">
        <f>IFERROR((Table2[[#This Row],[NET_REVENUE]]-(Table2[[#This Row],[UNITS_SOLD]]*Table2[[#This Row],[UNIT_COGS]])-Table2[[#This Row],[AD_SPEND]]),0)</f>
        <v>2098.31</v>
      </c>
      <c r="S756" s="3">
        <f>IFERROR(Table2[[#This Row],[RETURNS_UNITS]]/Table2[[#This Row],[UNITS_SOLD]],0)</f>
        <v>0.12280701754385964</v>
      </c>
      <c r="T756" s="2" t="str">
        <f>TRIM(CLEAN(Table2[[#This Row],[CHANNEL]]))</f>
        <v>D2C</v>
      </c>
      <c r="U756" s="1">
        <f t="shared" si="11"/>
        <v>45383</v>
      </c>
    </row>
    <row r="757" spans="1:21" x14ac:dyDescent="0.3">
      <c r="A757" s="1">
        <v>45566</v>
      </c>
      <c r="B757" s="2" t="s">
        <v>37</v>
      </c>
      <c r="C757" s="2" t="s">
        <v>25</v>
      </c>
      <c r="D757" s="2" t="s">
        <v>45</v>
      </c>
      <c r="E757" s="2" t="str">
        <f>TRIM(Table2[[#This Row],[SKU_CODE]])</f>
        <v>BEC-TIS-001</v>
      </c>
      <c r="F757" s="2">
        <v>366</v>
      </c>
      <c r="G757" s="2">
        <v>34770</v>
      </c>
      <c r="H757" s="2">
        <v>9770.52</v>
      </c>
      <c r="I757" s="2">
        <v>1288.44</v>
      </c>
      <c r="J757" s="2">
        <v>16</v>
      </c>
      <c r="K757" s="2" t="str">
        <f>_xlfn.XLOOKUP(E757,[1]SKU_Master!A:A,[1]SKU_Master!C:C,"NOT FOUND")</f>
        <v>Tissues</v>
      </c>
      <c r="L757" s="2">
        <f>_xlfn.XLOOKUP(Table2[[#This Row],[SKU_CODE_CLEAN]],[1]SKU_Master!A:A,[1]SKU_Master!E:E,"Not Found")</f>
        <v>95</v>
      </c>
      <c r="M757" s="2">
        <f>_xlfn.XLOOKUP(E757,[1]SKU_Master!A:A,[1]SKU_Master!F:F,"NOT FOUND")</f>
        <v>42</v>
      </c>
      <c r="N757" s="2" t="str">
        <f>IF(ISNUMBER(_xlfn.XMATCH(E757,[1]SKU_Master!A:A)),"MATCH","NOT FOUND")</f>
        <v>MATCH</v>
      </c>
      <c r="O757" s="2">
        <f>Table2[[#This Row],[GROSS_REVENUE]]-Table2[[#This Row],[DISCOUNT]]</f>
        <v>24999.48</v>
      </c>
      <c r="P757" s="3">
        <f>IFERROR((Table2[[#This Row],[NET_REVENUE]]-(Table2[[#This Row],[UNITS_SOLD]]*Table2[[#This Row],[UNIT_COGS]]))/Table2[[#This Row],[NET_REVENUE]],0)</f>
        <v>0.3851072102299728</v>
      </c>
      <c r="Q757" s="4">
        <f>IFERROR(Table2[[#This Row],[GROSS_REVENUE]]/Table2[[#This Row],[AD_SPEND]],0)</f>
        <v>26.986122753096765</v>
      </c>
      <c r="R757" s="2">
        <f>IFERROR((Table2[[#This Row],[NET_REVENUE]]-(Table2[[#This Row],[UNITS_SOLD]]*Table2[[#This Row],[UNIT_COGS]])-Table2[[#This Row],[AD_SPEND]]),0)</f>
        <v>8339.0399999999991</v>
      </c>
      <c r="S757" s="3">
        <f>IFERROR(Table2[[#This Row],[RETURNS_UNITS]]/Table2[[#This Row],[UNITS_SOLD]],0)</f>
        <v>4.3715846994535519E-2</v>
      </c>
      <c r="T757" s="2" t="str">
        <f>TRIM(CLEAN(Table2[[#This Row],[CHANNEL]]))</f>
        <v>Blinkit</v>
      </c>
      <c r="U757" s="1">
        <f t="shared" si="11"/>
        <v>45566</v>
      </c>
    </row>
    <row r="758" spans="1:21" x14ac:dyDescent="0.3">
      <c r="A758" s="1">
        <v>45474</v>
      </c>
      <c r="B758" s="2" t="s">
        <v>24</v>
      </c>
      <c r="C758" s="2" t="s">
        <v>22</v>
      </c>
      <c r="D758" s="2" t="s">
        <v>52</v>
      </c>
      <c r="E758" s="2" t="str">
        <f>TRIM(Table2[[#This Row],[SKU_CODE]])</f>
        <v>BEC-GB-001</v>
      </c>
      <c r="F758" s="2">
        <v>112</v>
      </c>
      <c r="G758" s="2">
        <v>16688</v>
      </c>
      <c r="H758" s="2">
        <v>567.1</v>
      </c>
      <c r="I758" s="2">
        <v>1289.97</v>
      </c>
      <c r="J758" s="2">
        <v>18</v>
      </c>
      <c r="K758" s="2" t="str">
        <f>_xlfn.XLOOKUP(E758,[1]SKU_Master!A:A,[1]SKU_Master!C:C,"NOT FOUND")</f>
        <v>Garbage Bags</v>
      </c>
      <c r="L758" s="2">
        <f>_xlfn.XLOOKUP(Table2[[#This Row],[SKU_CODE_CLEAN]],[1]SKU_Master!A:A,[1]SKU_Master!E:E,"Not Found")</f>
        <v>149</v>
      </c>
      <c r="M758" s="2">
        <f>_xlfn.XLOOKUP(E758,[1]SKU_Master!A:A,[1]SKU_Master!F:F,"NOT FOUND")</f>
        <v>70</v>
      </c>
      <c r="N758" s="2" t="str">
        <f>IF(ISNUMBER(_xlfn.XMATCH(E758,[1]SKU_Master!A:A)),"MATCH","NOT FOUND")</f>
        <v>MATCH</v>
      </c>
      <c r="O758" s="2">
        <f>Table2[[#This Row],[GROSS_REVENUE]]-Table2[[#This Row],[DISCOUNT]]</f>
        <v>16120.9</v>
      </c>
      <c r="P758" s="3">
        <f>IFERROR((Table2[[#This Row],[NET_REVENUE]]-(Table2[[#This Row],[UNITS_SOLD]]*Table2[[#This Row],[UNIT_COGS]]))/Table2[[#This Row],[NET_REVENUE]],0)</f>
        <v>0.51367479483155409</v>
      </c>
      <c r="Q758" s="4">
        <f>IFERROR(Table2[[#This Row],[GROSS_REVENUE]]/Table2[[#This Row],[AD_SPEND]],0)</f>
        <v>12.936734962828593</v>
      </c>
      <c r="R758" s="2">
        <f>IFERROR((Table2[[#This Row],[NET_REVENUE]]-(Table2[[#This Row],[UNITS_SOLD]]*Table2[[#This Row],[UNIT_COGS]])-Table2[[#This Row],[AD_SPEND]]),0)</f>
        <v>6990.9299999999994</v>
      </c>
      <c r="S758" s="3">
        <f>IFERROR(Table2[[#This Row],[RETURNS_UNITS]]/Table2[[#This Row],[UNITS_SOLD]],0)</f>
        <v>0.16071428571428573</v>
      </c>
      <c r="T758" s="2" t="str">
        <f>TRIM(CLEAN(Table2[[#This Row],[CHANNEL]]))</f>
        <v>D2C</v>
      </c>
      <c r="U758" s="1">
        <f t="shared" si="11"/>
        <v>45474</v>
      </c>
    </row>
    <row r="759" spans="1:21" x14ac:dyDescent="0.3">
      <c r="A759" s="1">
        <v>45383</v>
      </c>
      <c r="B759" s="2" t="s">
        <v>33</v>
      </c>
      <c r="C759" s="2" t="s">
        <v>28</v>
      </c>
      <c r="D759" s="2" t="s">
        <v>43</v>
      </c>
      <c r="E759" s="2" t="str">
        <f>TRIM(Table2[[#This Row],[SKU_CODE]])</f>
        <v>BEC-GB-001</v>
      </c>
      <c r="F759" s="2">
        <v>89</v>
      </c>
      <c r="G759" s="2">
        <v>13261</v>
      </c>
      <c r="H759" s="2">
        <v>1269.6099999999999</v>
      </c>
      <c r="I759" s="2">
        <v>1292.05</v>
      </c>
      <c r="J759" s="2">
        <v>2</v>
      </c>
      <c r="K759" s="2" t="str">
        <f>_xlfn.XLOOKUP(E759,[1]SKU_Master!A:A,[1]SKU_Master!C:C,"NOT FOUND")</f>
        <v>Garbage Bags</v>
      </c>
      <c r="L759" s="2">
        <f>_xlfn.XLOOKUP(Table2[[#This Row],[SKU_CODE_CLEAN]],[1]SKU_Master!A:A,[1]SKU_Master!E:E,"Not Found")</f>
        <v>149</v>
      </c>
      <c r="M759" s="2">
        <f>_xlfn.XLOOKUP(E759,[1]SKU_Master!A:A,[1]SKU_Master!F:F,"NOT FOUND")</f>
        <v>70</v>
      </c>
      <c r="N759" s="2" t="str">
        <f>IF(ISNUMBER(_xlfn.XMATCH(E759,[1]SKU_Master!A:A)),"MATCH","NOT FOUND")</f>
        <v>MATCH</v>
      </c>
      <c r="O759" s="2">
        <f>Table2[[#This Row],[GROSS_REVENUE]]-Table2[[#This Row],[DISCOUNT]]</f>
        <v>11991.39</v>
      </c>
      <c r="P759" s="3">
        <f>IFERROR((Table2[[#This Row],[NET_REVENUE]]-(Table2[[#This Row],[UNITS_SOLD]]*Table2[[#This Row],[UNIT_COGS]]))/Table2[[#This Row],[NET_REVENUE]],0)</f>
        <v>0.48046056378785107</v>
      </c>
      <c r="Q759" s="4">
        <f>IFERROR(Table2[[#This Row],[GROSS_REVENUE]]/Table2[[#This Row],[AD_SPEND]],0)</f>
        <v>10.26353469292984</v>
      </c>
      <c r="R759" s="2">
        <f>IFERROR((Table2[[#This Row],[NET_REVENUE]]-(Table2[[#This Row],[UNITS_SOLD]]*Table2[[#This Row],[UNIT_COGS]])-Table2[[#This Row],[AD_SPEND]]),0)</f>
        <v>4469.3399999999992</v>
      </c>
      <c r="S759" s="3">
        <f>IFERROR(Table2[[#This Row],[RETURNS_UNITS]]/Table2[[#This Row],[UNITS_SOLD]],0)</f>
        <v>2.247191011235955E-2</v>
      </c>
      <c r="T759" s="2" t="str">
        <f>TRIM(CLEAN(Table2[[#This Row],[CHANNEL]]))</f>
        <v>Swiggy Instamart</v>
      </c>
      <c r="U759" s="1">
        <f t="shared" si="11"/>
        <v>45383</v>
      </c>
    </row>
    <row r="760" spans="1:21" x14ac:dyDescent="0.3">
      <c r="A760" s="1">
        <v>45474</v>
      </c>
      <c r="B760" s="2" t="s">
        <v>33</v>
      </c>
      <c r="C760" s="2" t="s">
        <v>25</v>
      </c>
      <c r="D760" s="2" t="s">
        <v>45</v>
      </c>
      <c r="E760" s="2" t="str">
        <f>TRIM(Table2[[#This Row],[SKU_CODE]])</f>
        <v>BEC-TIS-001</v>
      </c>
      <c r="F760" s="2">
        <v>199</v>
      </c>
      <c r="G760" s="2">
        <v>18905</v>
      </c>
      <c r="H760" s="2">
        <v>4873.2299999999996</v>
      </c>
      <c r="I760" s="2">
        <v>1293.53</v>
      </c>
      <c r="J760" s="2">
        <v>7</v>
      </c>
      <c r="K760" s="2" t="str">
        <f>_xlfn.XLOOKUP(E760,[1]SKU_Master!A:A,[1]SKU_Master!C:C,"NOT FOUND")</f>
        <v>Tissues</v>
      </c>
      <c r="L760" s="2">
        <f>_xlfn.XLOOKUP(Table2[[#This Row],[SKU_CODE_CLEAN]],[1]SKU_Master!A:A,[1]SKU_Master!E:E,"Not Found")</f>
        <v>95</v>
      </c>
      <c r="M760" s="2">
        <f>_xlfn.XLOOKUP(E760,[1]SKU_Master!A:A,[1]SKU_Master!F:F,"NOT FOUND")</f>
        <v>42</v>
      </c>
      <c r="N760" s="2" t="str">
        <f>IF(ISNUMBER(_xlfn.XMATCH(E760,[1]SKU_Master!A:A)),"MATCH","NOT FOUND")</f>
        <v>MATCH</v>
      </c>
      <c r="O760" s="2">
        <f>Table2[[#This Row],[GROSS_REVENUE]]-Table2[[#This Row],[DISCOUNT]]</f>
        <v>14031.77</v>
      </c>
      <c r="P760" s="3">
        <f>IFERROR((Table2[[#This Row],[NET_REVENUE]]-(Table2[[#This Row],[UNITS_SOLD]]*Table2[[#This Row],[UNIT_COGS]]))/Table2[[#This Row],[NET_REVENUE]],0)</f>
        <v>0.40435169618658234</v>
      </c>
      <c r="Q760" s="4">
        <f>IFERROR(Table2[[#This Row],[GROSS_REVENUE]]/Table2[[#This Row],[AD_SPEND]],0)</f>
        <v>14.61504565027483</v>
      </c>
      <c r="R760" s="2">
        <f>IFERROR((Table2[[#This Row],[NET_REVENUE]]-(Table2[[#This Row],[UNITS_SOLD]]*Table2[[#This Row],[UNIT_COGS]])-Table2[[#This Row],[AD_SPEND]]),0)</f>
        <v>4380.2400000000007</v>
      </c>
      <c r="S760" s="3">
        <f>IFERROR(Table2[[#This Row],[RETURNS_UNITS]]/Table2[[#This Row],[UNITS_SOLD]],0)</f>
        <v>3.5175879396984924E-2</v>
      </c>
      <c r="T760" s="2" t="str">
        <f>TRIM(CLEAN(Table2[[#This Row],[CHANNEL]]))</f>
        <v>Swiggy Instamart</v>
      </c>
      <c r="U760" s="1">
        <f t="shared" si="11"/>
        <v>45474</v>
      </c>
    </row>
    <row r="761" spans="1:21" x14ac:dyDescent="0.3">
      <c r="A761" s="1">
        <v>45352</v>
      </c>
      <c r="B761" s="2" t="s">
        <v>39</v>
      </c>
      <c r="C761" s="2" t="s">
        <v>28</v>
      </c>
      <c r="D761" s="2" t="s">
        <v>32</v>
      </c>
      <c r="E761" s="2" t="str">
        <f>TRIM(Table2[[#This Row],[SKU_CODE]])</f>
        <v>BEC-BW-001</v>
      </c>
      <c r="F761" s="2">
        <v>115</v>
      </c>
      <c r="G761" s="2">
        <v>25300</v>
      </c>
      <c r="H761" s="2">
        <v>1933.9</v>
      </c>
      <c r="I761" s="2">
        <v>1293.7</v>
      </c>
      <c r="J761" s="2">
        <v>5</v>
      </c>
      <c r="K761" s="2" t="str">
        <f>_xlfn.XLOOKUP(E761,[1]SKU_Master!A:A,[1]SKU_Master!C:C,"NOT FOUND")</f>
        <v>Bake &amp; Wrap</v>
      </c>
      <c r="L761" s="2">
        <f>_xlfn.XLOOKUP(Table2[[#This Row],[SKU_CODE_CLEAN]],[1]SKU_Master!A:A,[1]SKU_Master!E:E,"Not Found")</f>
        <v>220</v>
      </c>
      <c r="M761" s="2">
        <f>_xlfn.XLOOKUP(E761,[1]SKU_Master!A:A,[1]SKU_Master!F:F,"NOT FOUND")</f>
        <v>118</v>
      </c>
      <c r="N761" s="2" t="str">
        <f>IF(ISNUMBER(_xlfn.XMATCH(E761,[1]SKU_Master!A:A)),"MATCH","NOT FOUND")</f>
        <v>MATCH</v>
      </c>
      <c r="O761" s="2">
        <f>Table2[[#This Row],[GROSS_REVENUE]]-Table2[[#This Row],[DISCOUNT]]</f>
        <v>23366.1</v>
      </c>
      <c r="P761" s="3">
        <f>IFERROR((Table2[[#This Row],[NET_REVENUE]]-(Table2[[#This Row],[UNITS_SOLD]]*Table2[[#This Row],[UNIT_COGS]]))/Table2[[#This Row],[NET_REVENUE]],0)</f>
        <v>0.41924411861628597</v>
      </c>
      <c r="Q761" s="4">
        <f>IFERROR(Table2[[#This Row],[GROSS_REVENUE]]/Table2[[#This Row],[AD_SPEND]],0)</f>
        <v>19.556311355028214</v>
      </c>
      <c r="R761" s="2">
        <f>IFERROR((Table2[[#This Row],[NET_REVENUE]]-(Table2[[#This Row],[UNITS_SOLD]]*Table2[[#This Row],[UNIT_COGS]])-Table2[[#This Row],[AD_SPEND]]),0)</f>
        <v>8502.3999999999978</v>
      </c>
      <c r="S761" s="3">
        <f>IFERROR(Table2[[#This Row],[RETURNS_UNITS]]/Table2[[#This Row],[UNITS_SOLD]],0)</f>
        <v>4.3478260869565216E-2</v>
      </c>
      <c r="T761" s="2" t="str">
        <f>TRIM(CLEAN(Table2[[#This Row],[CHANNEL]]))</f>
        <v>Amazon</v>
      </c>
      <c r="U761" s="1">
        <f t="shared" si="11"/>
        <v>45352</v>
      </c>
    </row>
    <row r="762" spans="1:21" x14ac:dyDescent="0.3">
      <c r="A762" s="1">
        <v>45292</v>
      </c>
      <c r="B762" s="2" t="s">
        <v>24</v>
      </c>
      <c r="C762" s="2" t="s">
        <v>22</v>
      </c>
      <c r="D762" s="2" t="s">
        <v>42</v>
      </c>
      <c r="E762" s="2" t="str">
        <f>TRIM(Table2[[#This Row],[SKU_CODE]])</f>
        <v>BEC-BW-002</v>
      </c>
      <c r="F762" s="2">
        <v>93</v>
      </c>
      <c r="G762" s="2">
        <v>16275</v>
      </c>
      <c r="H762" s="2">
        <v>1045.1099999999999</v>
      </c>
      <c r="I762" s="2">
        <v>1294.81</v>
      </c>
      <c r="J762" s="2">
        <v>12</v>
      </c>
      <c r="K762" s="2" t="str">
        <f>_xlfn.XLOOKUP(E762,[1]SKU_Master!A:A,[1]SKU_Master!C:C,"NOT FOUND")</f>
        <v>Bake &amp; Wrap</v>
      </c>
      <c r="L762" s="2">
        <f>_xlfn.XLOOKUP(Table2[[#This Row],[SKU_CODE_CLEAN]],[1]SKU_Master!A:A,[1]SKU_Master!E:E,"Not Found")</f>
        <v>175</v>
      </c>
      <c r="M762" s="2">
        <f>_xlfn.XLOOKUP(E762,[1]SKU_Master!A:A,[1]SKU_Master!F:F,"NOT FOUND")</f>
        <v>92</v>
      </c>
      <c r="N762" s="2" t="str">
        <f>IF(ISNUMBER(_xlfn.XMATCH(E762,[1]SKU_Master!A:A)),"MATCH","NOT FOUND")</f>
        <v>MATCH</v>
      </c>
      <c r="O762" s="2">
        <f>Table2[[#This Row],[GROSS_REVENUE]]-Table2[[#This Row],[DISCOUNT]]</f>
        <v>15229.89</v>
      </c>
      <c r="P762" s="3">
        <f>IFERROR((Table2[[#This Row],[NET_REVENUE]]-(Table2[[#This Row],[UNITS_SOLD]]*Table2[[#This Row],[UNIT_COGS]]))/Table2[[#This Row],[NET_REVENUE]],0)</f>
        <v>0.43820999363751145</v>
      </c>
      <c r="Q762" s="4">
        <f>IFERROR(Table2[[#This Row],[GROSS_REVENUE]]/Table2[[#This Row],[AD_SPEND]],0)</f>
        <v>12.569411728361692</v>
      </c>
      <c r="R762" s="2">
        <f>IFERROR((Table2[[#This Row],[NET_REVENUE]]-(Table2[[#This Row],[UNITS_SOLD]]*Table2[[#This Row],[UNIT_COGS]])-Table2[[#This Row],[AD_SPEND]]),0)</f>
        <v>5379.08</v>
      </c>
      <c r="S762" s="3">
        <f>IFERROR(Table2[[#This Row],[RETURNS_UNITS]]/Table2[[#This Row],[UNITS_SOLD]],0)</f>
        <v>0.12903225806451613</v>
      </c>
      <c r="T762" s="2" t="str">
        <f>TRIM(CLEAN(Table2[[#This Row],[CHANNEL]]))</f>
        <v>D2C</v>
      </c>
      <c r="U762" s="1">
        <f t="shared" si="11"/>
        <v>45292</v>
      </c>
    </row>
    <row r="763" spans="1:21" x14ac:dyDescent="0.3">
      <c r="A763" s="1">
        <v>45323</v>
      </c>
      <c r="B763" s="2" t="s">
        <v>21</v>
      </c>
      <c r="C763" s="2" t="s">
        <v>28</v>
      </c>
      <c r="D763" s="2" t="s">
        <v>44</v>
      </c>
      <c r="E763" s="2" t="str">
        <f>TRIM(Table2[[#This Row],[SKU_CODE]])</f>
        <v>BEC-BW-002</v>
      </c>
      <c r="F763" s="2">
        <v>92</v>
      </c>
      <c r="G763" s="2">
        <v>16100</v>
      </c>
      <c r="H763" s="2">
        <v>4608.43</v>
      </c>
      <c r="I763" s="2">
        <v>1295.24</v>
      </c>
      <c r="J763" s="2">
        <v>2</v>
      </c>
      <c r="K763" s="2" t="str">
        <f>_xlfn.XLOOKUP(E763,[1]SKU_Master!A:A,[1]SKU_Master!C:C,"NOT FOUND")</f>
        <v>Bake &amp; Wrap</v>
      </c>
      <c r="L763" s="2">
        <f>_xlfn.XLOOKUP(Table2[[#This Row],[SKU_CODE_CLEAN]],[1]SKU_Master!A:A,[1]SKU_Master!E:E,"Not Found")</f>
        <v>175</v>
      </c>
      <c r="M763" s="2">
        <f>_xlfn.XLOOKUP(E763,[1]SKU_Master!A:A,[1]SKU_Master!F:F,"NOT FOUND")</f>
        <v>92</v>
      </c>
      <c r="N763" s="2" t="str">
        <f>IF(ISNUMBER(_xlfn.XMATCH(E763,[1]SKU_Master!A:A)),"MATCH","NOT FOUND")</f>
        <v>MATCH</v>
      </c>
      <c r="O763" s="2">
        <f>Table2[[#This Row],[GROSS_REVENUE]]-Table2[[#This Row],[DISCOUNT]]</f>
        <v>11491.57</v>
      </c>
      <c r="P763" s="3">
        <f>IFERROR((Table2[[#This Row],[NET_REVENUE]]-(Table2[[#This Row],[UNITS_SOLD]]*Table2[[#This Row],[UNIT_COGS]]))/Table2[[#This Row],[NET_REVENUE]],0)</f>
        <v>0.26346008421825734</v>
      </c>
      <c r="Q763" s="4">
        <f>IFERROR(Table2[[#This Row],[GROSS_REVENUE]]/Table2[[#This Row],[AD_SPEND]],0)</f>
        <v>12.430128779222384</v>
      </c>
      <c r="R763" s="2">
        <f>IFERROR((Table2[[#This Row],[NET_REVENUE]]-(Table2[[#This Row],[UNITS_SOLD]]*Table2[[#This Row],[UNIT_COGS]])-Table2[[#This Row],[AD_SPEND]]),0)</f>
        <v>1732.3299999999997</v>
      </c>
      <c r="S763" s="3">
        <f>IFERROR(Table2[[#This Row],[RETURNS_UNITS]]/Table2[[#This Row],[UNITS_SOLD]],0)</f>
        <v>2.1739130434782608E-2</v>
      </c>
      <c r="T763" s="2" t="str">
        <f>TRIM(CLEAN(Table2[[#This Row],[CHANNEL]]))</f>
        <v>Flipkart</v>
      </c>
      <c r="U763" s="1">
        <f t="shared" si="11"/>
        <v>45323</v>
      </c>
    </row>
    <row r="764" spans="1:21" x14ac:dyDescent="0.3">
      <c r="A764" s="1">
        <v>45627</v>
      </c>
      <c r="B764" s="2" t="s">
        <v>24</v>
      </c>
      <c r="C764" s="2" t="s">
        <v>22</v>
      </c>
      <c r="D764" s="2" t="s">
        <v>32</v>
      </c>
      <c r="E764" s="2" t="str">
        <f>TRIM(Table2[[#This Row],[SKU_CODE]])</f>
        <v>BEC-BW-001</v>
      </c>
      <c r="F764" s="2">
        <v>67</v>
      </c>
      <c r="G764" s="2">
        <v>14740</v>
      </c>
      <c r="H764" s="2">
        <v>1073.24</v>
      </c>
      <c r="I764" s="2">
        <v>1296.21</v>
      </c>
      <c r="J764" s="2">
        <v>9</v>
      </c>
      <c r="K764" s="2" t="str">
        <f>_xlfn.XLOOKUP(E764,[1]SKU_Master!A:A,[1]SKU_Master!C:C,"NOT FOUND")</f>
        <v>Bake &amp; Wrap</v>
      </c>
      <c r="L764" s="2">
        <f>_xlfn.XLOOKUP(Table2[[#This Row],[SKU_CODE_CLEAN]],[1]SKU_Master!A:A,[1]SKU_Master!E:E,"Not Found")</f>
        <v>220</v>
      </c>
      <c r="M764" s="2">
        <f>_xlfn.XLOOKUP(E764,[1]SKU_Master!A:A,[1]SKU_Master!F:F,"NOT FOUND")</f>
        <v>118</v>
      </c>
      <c r="N764" s="2" t="str">
        <f>IF(ISNUMBER(_xlfn.XMATCH(E764,[1]SKU_Master!A:A)),"MATCH","NOT FOUND")</f>
        <v>MATCH</v>
      </c>
      <c r="O764" s="2">
        <f>Table2[[#This Row],[GROSS_REVENUE]]-Table2[[#This Row],[DISCOUNT]]</f>
        <v>13666.76</v>
      </c>
      <c r="P764" s="3">
        <f>IFERROR((Table2[[#This Row],[NET_REVENUE]]-(Table2[[#This Row],[UNITS_SOLD]]*Table2[[#This Row],[UNIT_COGS]]))/Table2[[#This Row],[NET_REVENUE]],0)</f>
        <v>0.42151614574339491</v>
      </c>
      <c r="Q764" s="4">
        <f>IFERROR(Table2[[#This Row],[GROSS_REVENUE]]/Table2[[#This Row],[AD_SPEND]],0)</f>
        <v>11.371614167457434</v>
      </c>
      <c r="R764" s="2">
        <f>IFERROR((Table2[[#This Row],[NET_REVENUE]]-(Table2[[#This Row],[UNITS_SOLD]]*Table2[[#This Row],[UNIT_COGS]])-Table2[[#This Row],[AD_SPEND]]),0)</f>
        <v>4464.55</v>
      </c>
      <c r="S764" s="3">
        <f>IFERROR(Table2[[#This Row],[RETURNS_UNITS]]/Table2[[#This Row],[UNITS_SOLD]],0)</f>
        <v>0.13432835820895522</v>
      </c>
      <c r="T764" s="2" t="str">
        <f>TRIM(CLEAN(Table2[[#This Row],[CHANNEL]]))</f>
        <v>D2C</v>
      </c>
      <c r="U764" s="1">
        <f t="shared" si="11"/>
        <v>45627</v>
      </c>
    </row>
    <row r="765" spans="1:21" x14ac:dyDescent="0.3">
      <c r="A765" s="1">
        <v>45444</v>
      </c>
      <c r="B765" s="2" t="s">
        <v>33</v>
      </c>
      <c r="C765" s="2" t="s">
        <v>28</v>
      </c>
      <c r="D765" s="2" t="s">
        <v>43</v>
      </c>
      <c r="E765" s="2" t="str">
        <f>TRIM(Table2[[#This Row],[SKU_CODE]])</f>
        <v>BEC-GB-001</v>
      </c>
      <c r="F765" s="2">
        <v>106</v>
      </c>
      <c r="G765" s="2">
        <v>15794</v>
      </c>
      <c r="H765" s="2">
        <v>4371.76</v>
      </c>
      <c r="I765" s="2">
        <v>1297.22</v>
      </c>
      <c r="J765" s="2">
        <v>5</v>
      </c>
      <c r="K765" s="2" t="str">
        <f>_xlfn.XLOOKUP(E765,[1]SKU_Master!A:A,[1]SKU_Master!C:C,"NOT FOUND")</f>
        <v>Garbage Bags</v>
      </c>
      <c r="L765" s="2">
        <f>_xlfn.XLOOKUP(Table2[[#This Row],[SKU_CODE_CLEAN]],[1]SKU_Master!A:A,[1]SKU_Master!E:E,"Not Found")</f>
        <v>149</v>
      </c>
      <c r="M765" s="2">
        <f>_xlfn.XLOOKUP(E765,[1]SKU_Master!A:A,[1]SKU_Master!F:F,"NOT FOUND")</f>
        <v>70</v>
      </c>
      <c r="N765" s="2" t="str">
        <f>IF(ISNUMBER(_xlfn.XMATCH(E765,[1]SKU_Master!A:A)),"MATCH","NOT FOUND")</f>
        <v>MATCH</v>
      </c>
      <c r="O765" s="2">
        <f>Table2[[#This Row],[GROSS_REVENUE]]-Table2[[#This Row],[DISCOUNT]]</f>
        <v>11422.24</v>
      </c>
      <c r="P765" s="3">
        <f>IFERROR((Table2[[#This Row],[NET_REVENUE]]-(Table2[[#This Row],[UNITS_SOLD]]*Table2[[#This Row],[UNIT_COGS]]))/Table2[[#This Row],[NET_REVENUE]],0)</f>
        <v>0.35039011612433285</v>
      </c>
      <c r="Q765" s="4">
        <f>IFERROR(Table2[[#This Row],[GROSS_REVENUE]]/Table2[[#This Row],[AD_SPEND]],0)</f>
        <v>12.175267109665285</v>
      </c>
      <c r="R765" s="2">
        <f>IFERROR((Table2[[#This Row],[NET_REVENUE]]-(Table2[[#This Row],[UNITS_SOLD]]*Table2[[#This Row],[UNIT_COGS]])-Table2[[#This Row],[AD_SPEND]]),0)</f>
        <v>2705.0199999999995</v>
      </c>
      <c r="S765" s="3">
        <f>IFERROR(Table2[[#This Row],[RETURNS_UNITS]]/Table2[[#This Row],[UNITS_SOLD]],0)</f>
        <v>4.716981132075472E-2</v>
      </c>
      <c r="T765" s="2" t="str">
        <f>TRIM(CLEAN(Table2[[#This Row],[CHANNEL]]))</f>
        <v>Swiggy Instamart</v>
      </c>
      <c r="U765" s="1">
        <f t="shared" si="11"/>
        <v>45444</v>
      </c>
    </row>
    <row r="766" spans="1:21" x14ac:dyDescent="0.3">
      <c r="A766" s="1">
        <v>45292</v>
      </c>
      <c r="B766" s="2" t="s">
        <v>37</v>
      </c>
      <c r="C766" s="2" t="s">
        <v>28</v>
      </c>
      <c r="D766" s="2" t="s">
        <v>46</v>
      </c>
      <c r="E766" s="2" t="str">
        <f>TRIM(Table2[[#This Row],[SKU_CODE]])</f>
        <v>BEC-KT-001</v>
      </c>
      <c r="F766" s="2">
        <v>143</v>
      </c>
      <c r="G766" s="2">
        <v>22880</v>
      </c>
      <c r="H766" s="2">
        <v>4066.71</v>
      </c>
      <c r="I766" s="2">
        <v>1297.83</v>
      </c>
      <c r="J766" s="2">
        <v>4</v>
      </c>
      <c r="K766" s="2" t="str">
        <f>_xlfn.XLOOKUP(E766,[1]SKU_Master!A:A,[1]SKU_Master!C:C,"NOT FOUND")</f>
        <v>Kitchen Towel</v>
      </c>
      <c r="L766" s="2">
        <f>_xlfn.XLOOKUP(Table2[[#This Row],[SKU_CODE_CLEAN]],[1]SKU_Master!A:A,[1]SKU_Master!E:E,"Not Found")</f>
        <v>160</v>
      </c>
      <c r="M766" s="2">
        <f>_xlfn.XLOOKUP(E766,[1]SKU_Master!A:A,[1]SKU_Master!F:F,"NOT FOUND")</f>
        <v>78</v>
      </c>
      <c r="N766" s="2" t="str">
        <f>IF(ISNUMBER(_xlfn.XMATCH(E766,[1]SKU_Master!A:A)),"MATCH","NOT FOUND")</f>
        <v>MATCH</v>
      </c>
      <c r="O766" s="2">
        <f>Table2[[#This Row],[GROSS_REVENUE]]-Table2[[#This Row],[DISCOUNT]]</f>
        <v>18813.29</v>
      </c>
      <c r="P766" s="3">
        <f>IFERROR((Table2[[#This Row],[NET_REVENUE]]-(Table2[[#This Row],[UNITS_SOLD]]*Table2[[#This Row],[UNIT_COGS]]))/Table2[[#This Row],[NET_REVENUE]],0)</f>
        <v>0.40712124248337217</v>
      </c>
      <c r="Q766" s="4">
        <f>IFERROR(Table2[[#This Row],[GROSS_REVENUE]]/Table2[[#This Row],[AD_SPEND]],0)</f>
        <v>17.629427582965413</v>
      </c>
      <c r="R766" s="2">
        <f>IFERROR((Table2[[#This Row],[NET_REVENUE]]-(Table2[[#This Row],[UNITS_SOLD]]*Table2[[#This Row],[UNIT_COGS]])-Table2[[#This Row],[AD_SPEND]]),0)</f>
        <v>6361.4600000000009</v>
      </c>
      <c r="S766" s="3">
        <f>IFERROR(Table2[[#This Row],[RETURNS_UNITS]]/Table2[[#This Row],[UNITS_SOLD]],0)</f>
        <v>2.7972027972027972E-2</v>
      </c>
      <c r="T766" s="2" t="str">
        <f>TRIM(CLEAN(Table2[[#This Row],[CHANNEL]]))</f>
        <v>Blinkit</v>
      </c>
      <c r="U766" s="1">
        <f t="shared" si="11"/>
        <v>45292</v>
      </c>
    </row>
    <row r="767" spans="1:21" x14ac:dyDescent="0.3">
      <c r="A767" s="1">
        <v>45536</v>
      </c>
      <c r="B767" s="2" t="s">
        <v>33</v>
      </c>
      <c r="C767" s="2" t="s">
        <v>28</v>
      </c>
      <c r="D767" s="2" t="s">
        <v>45</v>
      </c>
      <c r="E767" s="2" t="str">
        <f>TRIM(Table2[[#This Row],[SKU_CODE]])</f>
        <v>BEC-TIS-001</v>
      </c>
      <c r="F767" s="2">
        <v>115</v>
      </c>
      <c r="G767" s="2">
        <v>10925</v>
      </c>
      <c r="H767" s="2">
        <v>2172.38</v>
      </c>
      <c r="I767" s="2">
        <v>1298.1300000000001</v>
      </c>
      <c r="J767" s="2">
        <v>2</v>
      </c>
      <c r="K767" s="2" t="str">
        <f>_xlfn.XLOOKUP(E767,[1]SKU_Master!A:A,[1]SKU_Master!C:C,"NOT FOUND")</f>
        <v>Tissues</v>
      </c>
      <c r="L767" s="2">
        <f>_xlfn.XLOOKUP(Table2[[#This Row],[SKU_CODE_CLEAN]],[1]SKU_Master!A:A,[1]SKU_Master!E:E,"Not Found")</f>
        <v>95</v>
      </c>
      <c r="M767" s="2">
        <f>_xlfn.XLOOKUP(E767,[1]SKU_Master!A:A,[1]SKU_Master!F:F,"NOT FOUND")</f>
        <v>42</v>
      </c>
      <c r="N767" s="2" t="str">
        <f>IF(ISNUMBER(_xlfn.XMATCH(E767,[1]SKU_Master!A:A)),"MATCH","NOT FOUND")</f>
        <v>MATCH</v>
      </c>
      <c r="O767" s="2">
        <f>Table2[[#This Row],[GROSS_REVENUE]]-Table2[[#This Row],[DISCOUNT]]</f>
        <v>8752.619999999999</v>
      </c>
      <c r="P767" s="3">
        <f>IFERROR((Table2[[#This Row],[NET_REVENUE]]-(Table2[[#This Row],[UNITS_SOLD]]*Table2[[#This Row],[UNIT_COGS]]))/Table2[[#This Row],[NET_REVENUE]],0)</f>
        <v>0.44816523509531997</v>
      </c>
      <c r="Q767" s="4">
        <f>IFERROR(Table2[[#This Row],[GROSS_REVENUE]]/Table2[[#This Row],[AD_SPEND]],0)</f>
        <v>8.4159521773628221</v>
      </c>
      <c r="R767" s="2">
        <f>IFERROR((Table2[[#This Row],[NET_REVENUE]]-(Table2[[#This Row],[UNITS_SOLD]]*Table2[[#This Row],[UNIT_COGS]])-Table2[[#This Row],[AD_SPEND]]),0)</f>
        <v>2624.4899999999989</v>
      </c>
      <c r="S767" s="3">
        <f>IFERROR(Table2[[#This Row],[RETURNS_UNITS]]/Table2[[#This Row],[UNITS_SOLD]],0)</f>
        <v>1.7391304347826087E-2</v>
      </c>
      <c r="T767" s="2" t="str">
        <f>TRIM(CLEAN(Table2[[#This Row],[CHANNEL]]))</f>
        <v>Swiggy Instamart</v>
      </c>
      <c r="U767" s="1">
        <f t="shared" si="11"/>
        <v>45536</v>
      </c>
    </row>
    <row r="768" spans="1:21" x14ac:dyDescent="0.3">
      <c r="A768" s="1">
        <v>45413</v>
      </c>
      <c r="B768" s="2" t="s">
        <v>24</v>
      </c>
      <c r="C768" s="2" t="s">
        <v>22</v>
      </c>
      <c r="D768" s="2" t="s">
        <v>49</v>
      </c>
      <c r="E768" s="2" t="str">
        <f>TRIM(Table2[[#This Row],[SKU_CODE]])</f>
        <v>BEC-OTH-001</v>
      </c>
      <c r="F768" s="2">
        <v>75</v>
      </c>
      <c r="G768" s="2">
        <v>11175</v>
      </c>
      <c r="H768" s="2">
        <v>438.23</v>
      </c>
      <c r="I768" s="2">
        <v>1298.83</v>
      </c>
      <c r="J768" s="2">
        <v>10</v>
      </c>
      <c r="K768" s="2" t="str">
        <f>_xlfn.XLOOKUP(E768,[1]SKU_Master!A:A,[1]SKU_Master!C:C,"NOT FOUND")</f>
        <v>Others</v>
      </c>
      <c r="L768" s="2">
        <f>_xlfn.XLOOKUP(Table2[[#This Row],[SKU_CODE_CLEAN]],[1]SKU_Master!A:A,[1]SKU_Master!E:E,"Not Found")</f>
        <v>149</v>
      </c>
      <c r="M768" s="2">
        <f>_xlfn.XLOOKUP(E768,[1]SKU_Master!A:A,[1]SKU_Master!F:F,"NOT FOUND")</f>
        <v>72</v>
      </c>
      <c r="N768" s="2" t="str">
        <f>IF(ISNUMBER(_xlfn.XMATCH(E768,[1]SKU_Master!A:A)),"MATCH","NOT FOUND")</f>
        <v>MATCH</v>
      </c>
      <c r="O768" s="2">
        <f>Table2[[#This Row],[GROSS_REVENUE]]-Table2[[#This Row],[DISCOUNT]]</f>
        <v>10736.77</v>
      </c>
      <c r="P768" s="3">
        <f>IFERROR((Table2[[#This Row],[NET_REVENUE]]-(Table2[[#This Row],[UNITS_SOLD]]*Table2[[#This Row],[UNIT_COGS]]))/Table2[[#This Row],[NET_REVENUE]],0)</f>
        <v>0.49705544591157308</v>
      </c>
      <c r="Q768" s="4">
        <f>IFERROR(Table2[[#This Row],[GROSS_REVENUE]]/Table2[[#This Row],[AD_SPEND]],0)</f>
        <v>8.6038973537722416</v>
      </c>
      <c r="R768" s="2">
        <f>IFERROR((Table2[[#This Row],[NET_REVENUE]]-(Table2[[#This Row],[UNITS_SOLD]]*Table2[[#This Row],[UNIT_COGS]])-Table2[[#This Row],[AD_SPEND]]),0)</f>
        <v>4037.9400000000005</v>
      </c>
      <c r="S768" s="3">
        <f>IFERROR(Table2[[#This Row],[RETURNS_UNITS]]/Table2[[#This Row],[UNITS_SOLD]],0)</f>
        <v>0.13333333333333333</v>
      </c>
      <c r="T768" s="2" t="str">
        <f>TRIM(CLEAN(Table2[[#This Row],[CHANNEL]]))</f>
        <v>D2C</v>
      </c>
      <c r="U768" s="1">
        <f t="shared" si="11"/>
        <v>45413</v>
      </c>
    </row>
    <row r="769" spans="1:21" x14ac:dyDescent="0.3">
      <c r="A769" s="1">
        <v>45292</v>
      </c>
      <c r="B769" s="2" t="s">
        <v>21</v>
      </c>
      <c r="C769" s="2" t="s">
        <v>25</v>
      </c>
      <c r="D769" s="2" t="s">
        <v>32</v>
      </c>
      <c r="E769" s="2" t="str">
        <f>TRIM(Table2[[#This Row],[SKU_CODE]])</f>
        <v>BEC-BW-001</v>
      </c>
      <c r="F769" s="2">
        <v>117</v>
      </c>
      <c r="G769" s="2">
        <v>25740</v>
      </c>
      <c r="H769" s="2">
        <v>6783.61</v>
      </c>
      <c r="I769" s="2">
        <v>1299.77</v>
      </c>
      <c r="J769" s="2">
        <v>4</v>
      </c>
      <c r="K769" s="2" t="str">
        <f>_xlfn.XLOOKUP(E769,[1]SKU_Master!A:A,[1]SKU_Master!C:C,"NOT FOUND")</f>
        <v>Bake &amp; Wrap</v>
      </c>
      <c r="L769" s="2">
        <f>_xlfn.XLOOKUP(Table2[[#This Row],[SKU_CODE_CLEAN]],[1]SKU_Master!A:A,[1]SKU_Master!E:E,"Not Found")</f>
        <v>220</v>
      </c>
      <c r="M769" s="2">
        <f>_xlfn.XLOOKUP(E769,[1]SKU_Master!A:A,[1]SKU_Master!F:F,"NOT FOUND")</f>
        <v>118</v>
      </c>
      <c r="N769" s="2" t="str">
        <f>IF(ISNUMBER(_xlfn.XMATCH(E769,[1]SKU_Master!A:A)),"MATCH","NOT FOUND")</f>
        <v>MATCH</v>
      </c>
      <c r="O769" s="2">
        <f>Table2[[#This Row],[GROSS_REVENUE]]-Table2[[#This Row],[DISCOUNT]]</f>
        <v>18956.39</v>
      </c>
      <c r="P769" s="3">
        <f>IFERROR((Table2[[#This Row],[NET_REVENUE]]-(Table2[[#This Row],[UNITS_SOLD]]*Table2[[#This Row],[UNIT_COGS]]))/Table2[[#This Row],[NET_REVENUE]],0)</f>
        <v>0.27169677348904508</v>
      </c>
      <c r="Q769" s="4">
        <f>IFERROR(Table2[[#This Row],[GROSS_REVENUE]]/Table2[[#This Row],[AD_SPEND]],0)</f>
        <v>19.803503696807898</v>
      </c>
      <c r="R769" s="2">
        <f>IFERROR((Table2[[#This Row],[NET_REVENUE]]-(Table2[[#This Row],[UNITS_SOLD]]*Table2[[#This Row],[UNIT_COGS]])-Table2[[#This Row],[AD_SPEND]]),0)</f>
        <v>3850.6199999999994</v>
      </c>
      <c r="S769" s="3">
        <f>IFERROR(Table2[[#This Row],[RETURNS_UNITS]]/Table2[[#This Row],[UNITS_SOLD]],0)</f>
        <v>3.4188034188034191E-2</v>
      </c>
      <c r="T769" s="2" t="str">
        <f>TRIM(CLEAN(Table2[[#This Row],[CHANNEL]]))</f>
        <v>Flipkart</v>
      </c>
      <c r="U769" s="1">
        <f t="shared" si="11"/>
        <v>45292</v>
      </c>
    </row>
    <row r="770" spans="1:21" x14ac:dyDescent="0.3">
      <c r="A770" s="1">
        <v>45444</v>
      </c>
      <c r="B770" s="2" t="s">
        <v>24</v>
      </c>
      <c r="C770" s="2" t="s">
        <v>25</v>
      </c>
      <c r="D770" s="2" t="s">
        <v>43</v>
      </c>
      <c r="E770" s="2" t="str">
        <f>TRIM(Table2[[#This Row],[SKU_CODE]])</f>
        <v>BEC-GB-001</v>
      </c>
      <c r="F770" s="2">
        <v>150</v>
      </c>
      <c r="G770" s="2">
        <v>22350</v>
      </c>
      <c r="H770" s="2">
        <v>860.84</v>
      </c>
      <c r="I770" s="2">
        <v>1300.92</v>
      </c>
      <c r="J770" s="2">
        <v>22</v>
      </c>
      <c r="K770" s="2" t="str">
        <f>_xlfn.XLOOKUP(E770,[1]SKU_Master!A:A,[1]SKU_Master!C:C,"NOT FOUND")</f>
        <v>Garbage Bags</v>
      </c>
      <c r="L770" s="2">
        <f>_xlfn.XLOOKUP(Table2[[#This Row],[SKU_CODE_CLEAN]],[1]SKU_Master!A:A,[1]SKU_Master!E:E,"Not Found")</f>
        <v>149</v>
      </c>
      <c r="M770" s="2">
        <f>_xlfn.XLOOKUP(E770,[1]SKU_Master!A:A,[1]SKU_Master!F:F,"NOT FOUND")</f>
        <v>70</v>
      </c>
      <c r="N770" s="2" t="str">
        <f>IF(ISNUMBER(_xlfn.XMATCH(E770,[1]SKU_Master!A:A)),"MATCH","NOT FOUND")</f>
        <v>MATCH</v>
      </c>
      <c r="O770" s="2">
        <f>Table2[[#This Row],[GROSS_REVENUE]]-Table2[[#This Row],[DISCOUNT]]</f>
        <v>21489.16</v>
      </c>
      <c r="P770" s="3">
        <f>IFERROR((Table2[[#This Row],[NET_REVENUE]]-(Table2[[#This Row],[UNITS_SOLD]]*Table2[[#This Row],[UNIT_COGS]]))/Table2[[#This Row],[NET_REVENUE]],0)</f>
        <v>0.51138155237338268</v>
      </c>
      <c r="Q770" s="4">
        <f>IFERROR(Table2[[#This Row],[GROSS_REVENUE]]/Table2[[#This Row],[AD_SPEND]],0)</f>
        <v>17.180149432709158</v>
      </c>
      <c r="R770" s="2">
        <f>IFERROR((Table2[[#This Row],[NET_REVENUE]]-(Table2[[#This Row],[UNITS_SOLD]]*Table2[[#This Row],[UNIT_COGS]])-Table2[[#This Row],[AD_SPEND]]),0)</f>
        <v>9688.24</v>
      </c>
      <c r="S770" s="3">
        <f>IFERROR(Table2[[#This Row],[RETURNS_UNITS]]/Table2[[#This Row],[UNITS_SOLD]],0)</f>
        <v>0.14666666666666667</v>
      </c>
      <c r="T770" s="2" t="str">
        <f>TRIM(CLEAN(Table2[[#This Row],[CHANNEL]]))</f>
        <v>D2C</v>
      </c>
      <c r="U770" s="1">
        <f t="shared" si="11"/>
        <v>45444</v>
      </c>
    </row>
    <row r="771" spans="1:21" x14ac:dyDescent="0.3">
      <c r="A771" s="1">
        <v>45748</v>
      </c>
      <c r="B771" s="2" t="s">
        <v>24</v>
      </c>
      <c r="C771" s="2" t="s">
        <v>22</v>
      </c>
      <c r="D771" s="2" t="s">
        <v>46</v>
      </c>
      <c r="E771" s="2" t="str">
        <f>TRIM(Table2[[#This Row],[SKU_CODE]])</f>
        <v>BEC-KT-001</v>
      </c>
      <c r="F771" s="2">
        <v>164</v>
      </c>
      <c r="G771" s="2">
        <v>26240</v>
      </c>
      <c r="H771" s="2">
        <v>3341.38</v>
      </c>
      <c r="I771" s="2">
        <v>1302.31</v>
      </c>
      <c r="J771" s="2">
        <v>27</v>
      </c>
      <c r="K771" s="2" t="str">
        <f>_xlfn.XLOOKUP(E771,[1]SKU_Master!A:A,[1]SKU_Master!C:C,"NOT FOUND")</f>
        <v>Kitchen Towel</v>
      </c>
      <c r="L771" s="2">
        <f>_xlfn.XLOOKUP(Table2[[#This Row],[SKU_CODE_CLEAN]],[1]SKU_Master!A:A,[1]SKU_Master!E:E,"Not Found")</f>
        <v>160</v>
      </c>
      <c r="M771" s="2">
        <f>_xlfn.XLOOKUP(E771,[1]SKU_Master!A:A,[1]SKU_Master!F:F,"NOT FOUND")</f>
        <v>78</v>
      </c>
      <c r="N771" s="2" t="str">
        <f>IF(ISNUMBER(_xlfn.XMATCH(E771,[1]SKU_Master!A:A)),"MATCH","NOT FOUND")</f>
        <v>MATCH</v>
      </c>
      <c r="O771" s="2">
        <f>Table2[[#This Row],[GROSS_REVENUE]]-Table2[[#This Row],[DISCOUNT]]</f>
        <v>22898.62</v>
      </c>
      <c r="P771" s="3">
        <f>IFERROR((Table2[[#This Row],[NET_REVENUE]]-(Table2[[#This Row],[UNITS_SOLD]]*Table2[[#This Row],[UNIT_COGS]]))/Table2[[#This Row],[NET_REVENUE]],0)</f>
        <v>0.44136371536800034</v>
      </c>
      <c r="Q771" s="4">
        <f>IFERROR(Table2[[#This Row],[GROSS_REVENUE]]/Table2[[#This Row],[AD_SPEND]],0)</f>
        <v>20.148812494720922</v>
      </c>
      <c r="R771" s="2">
        <f>IFERROR((Table2[[#This Row],[NET_REVENUE]]-(Table2[[#This Row],[UNITS_SOLD]]*Table2[[#This Row],[UNIT_COGS]])-Table2[[#This Row],[AD_SPEND]]),0)</f>
        <v>8804.31</v>
      </c>
      <c r="S771" s="3">
        <f>IFERROR(Table2[[#This Row],[RETURNS_UNITS]]/Table2[[#This Row],[UNITS_SOLD]],0)</f>
        <v>0.16463414634146342</v>
      </c>
      <c r="T771" s="2" t="str">
        <f>TRIM(CLEAN(Table2[[#This Row],[CHANNEL]]))</f>
        <v>D2C</v>
      </c>
      <c r="U771" s="1">
        <f t="shared" ref="U771:U834" si="12">IF(AND(MONTH(A771)=1,DAY(A771)&gt;1),DATE(YEAR(A771),DAY(A771),1),A771)</f>
        <v>45748</v>
      </c>
    </row>
    <row r="772" spans="1:21" x14ac:dyDescent="0.3">
      <c r="A772" s="1">
        <v>45809</v>
      </c>
      <c r="B772" s="2" t="s">
        <v>21</v>
      </c>
      <c r="C772" s="2" t="s">
        <v>25</v>
      </c>
      <c r="D772" s="2" t="s">
        <v>35</v>
      </c>
      <c r="E772" s="2" t="str">
        <f>TRIM(Table2[[#This Row],[SKU_CODE]])</f>
        <v>BEC-CMB-001</v>
      </c>
      <c r="F772" s="2">
        <v>47</v>
      </c>
      <c r="G772" s="2">
        <v>32853</v>
      </c>
      <c r="H772" s="2">
        <v>7366.4</v>
      </c>
      <c r="I772" s="2">
        <v>1302.8800000000001</v>
      </c>
      <c r="J772" s="2">
        <v>1</v>
      </c>
      <c r="K772" s="2" t="str">
        <f>_xlfn.XLOOKUP(E772,[1]SKU_Master!A:A,[1]SKU_Master!C:C,"NOT FOUND")</f>
        <v>Others</v>
      </c>
      <c r="L772" s="2">
        <f>_xlfn.XLOOKUP(Table2[[#This Row],[SKU_CODE_CLEAN]],[1]SKU_Master!A:A,[1]SKU_Master!E:E,"Not Found")</f>
        <v>699</v>
      </c>
      <c r="M772" s="2">
        <f>_xlfn.XLOOKUP(E772,[1]SKU_Master!A:A,[1]SKU_Master!F:F,"NOT FOUND")</f>
        <v>330</v>
      </c>
      <c r="N772" s="2" t="str">
        <f>IF(ISNUMBER(_xlfn.XMATCH(E772,[1]SKU_Master!A:A)),"MATCH","NOT FOUND")</f>
        <v>MATCH</v>
      </c>
      <c r="O772" s="2">
        <f>Table2[[#This Row],[GROSS_REVENUE]]-Table2[[#This Row],[DISCOUNT]]</f>
        <v>25486.6</v>
      </c>
      <c r="P772" s="3">
        <f>IFERROR((Table2[[#This Row],[NET_REVENUE]]-(Table2[[#This Row],[UNITS_SOLD]]*Table2[[#This Row],[UNIT_COGS]]))/Table2[[#This Row],[NET_REVENUE]],0)</f>
        <v>0.3914449161520171</v>
      </c>
      <c r="Q772" s="4">
        <f>IFERROR(Table2[[#This Row],[GROSS_REVENUE]]/Table2[[#This Row],[AD_SPEND]],0)</f>
        <v>25.215676040771214</v>
      </c>
      <c r="R772" s="2">
        <f>IFERROR((Table2[[#This Row],[NET_REVENUE]]-(Table2[[#This Row],[UNITS_SOLD]]*Table2[[#This Row],[UNIT_COGS]])-Table2[[#This Row],[AD_SPEND]]),0)</f>
        <v>8673.7199999999975</v>
      </c>
      <c r="S772" s="3">
        <f>IFERROR(Table2[[#This Row],[RETURNS_UNITS]]/Table2[[#This Row],[UNITS_SOLD]],0)</f>
        <v>2.1276595744680851E-2</v>
      </c>
      <c r="T772" s="2" t="str">
        <f>TRIM(CLEAN(Table2[[#This Row],[CHANNEL]]))</f>
        <v>Flipkart</v>
      </c>
      <c r="U772" s="1">
        <f t="shared" si="12"/>
        <v>45809</v>
      </c>
    </row>
    <row r="773" spans="1:21" x14ac:dyDescent="0.3">
      <c r="A773" s="1">
        <v>45689</v>
      </c>
      <c r="B773" s="2" t="s">
        <v>27</v>
      </c>
      <c r="C773" s="2" t="s">
        <v>25</v>
      </c>
      <c r="D773" s="2" t="s">
        <v>23</v>
      </c>
      <c r="E773" s="2" t="str">
        <f>TRIM(Table2[[#This Row],[SKU_CODE]])</f>
        <v>BEC-OTH-001</v>
      </c>
      <c r="F773" s="2">
        <v>109</v>
      </c>
      <c r="G773" s="2">
        <v>16241</v>
      </c>
      <c r="H773" s="2">
        <v>4790.3999999999996</v>
      </c>
      <c r="I773" s="2">
        <v>1302.99</v>
      </c>
      <c r="J773" s="2">
        <v>3</v>
      </c>
      <c r="K773" s="2" t="str">
        <f>_xlfn.XLOOKUP(E773,[1]SKU_Master!A:A,[1]SKU_Master!C:C,"NOT FOUND")</f>
        <v>Others</v>
      </c>
      <c r="L773" s="2">
        <f>_xlfn.XLOOKUP(Table2[[#This Row],[SKU_CODE_CLEAN]],[1]SKU_Master!A:A,[1]SKU_Master!E:E,"Not Found")</f>
        <v>149</v>
      </c>
      <c r="M773" s="2">
        <f>_xlfn.XLOOKUP(E773,[1]SKU_Master!A:A,[1]SKU_Master!F:F,"NOT FOUND")</f>
        <v>72</v>
      </c>
      <c r="N773" s="2" t="str">
        <f>IF(ISNUMBER(_xlfn.XMATCH(E773,[1]SKU_Master!A:A)),"MATCH","NOT FOUND")</f>
        <v>MATCH</v>
      </c>
      <c r="O773" s="2">
        <f>Table2[[#This Row],[GROSS_REVENUE]]-Table2[[#This Row],[DISCOUNT]]</f>
        <v>11450.6</v>
      </c>
      <c r="P773" s="3">
        <f>IFERROR((Table2[[#This Row],[NET_REVENUE]]-(Table2[[#This Row],[UNITS_SOLD]]*Table2[[#This Row],[UNIT_COGS]]))/Table2[[#This Row],[NET_REVENUE]],0)</f>
        <v>0.31462106789163891</v>
      </c>
      <c r="Q773" s="4">
        <f>IFERROR(Table2[[#This Row],[GROSS_REVENUE]]/Table2[[#This Row],[AD_SPEND]],0)</f>
        <v>12.464408782876307</v>
      </c>
      <c r="R773" s="2">
        <f>IFERROR((Table2[[#This Row],[NET_REVENUE]]-(Table2[[#This Row],[UNITS_SOLD]]*Table2[[#This Row],[UNIT_COGS]])-Table2[[#This Row],[AD_SPEND]]),0)</f>
        <v>2299.6100000000006</v>
      </c>
      <c r="S773" s="3">
        <f>IFERROR(Table2[[#This Row],[RETURNS_UNITS]]/Table2[[#This Row],[UNITS_SOLD]],0)</f>
        <v>2.7522935779816515E-2</v>
      </c>
      <c r="T773" s="2" t="str">
        <f>TRIM(CLEAN(Table2[[#This Row],[CHANNEL]]))</f>
        <v>Zepto</v>
      </c>
      <c r="U773" s="1">
        <f t="shared" si="12"/>
        <v>45689</v>
      </c>
    </row>
    <row r="774" spans="1:21" x14ac:dyDescent="0.3">
      <c r="A774" s="1">
        <v>45689</v>
      </c>
      <c r="B774" s="2" t="s">
        <v>27</v>
      </c>
      <c r="C774" s="2" t="s">
        <v>28</v>
      </c>
      <c r="D774" s="2" t="s">
        <v>35</v>
      </c>
      <c r="E774" s="2" t="str">
        <f>TRIM(Table2[[#This Row],[SKU_CODE]])</f>
        <v>BEC-CMB-001</v>
      </c>
      <c r="F774" s="2">
        <v>28</v>
      </c>
      <c r="G774" s="2">
        <v>19572</v>
      </c>
      <c r="H774" s="2">
        <v>4497.28</v>
      </c>
      <c r="I774" s="2">
        <v>1303.4000000000001</v>
      </c>
      <c r="J774" s="2">
        <v>1</v>
      </c>
      <c r="K774" s="2" t="str">
        <f>_xlfn.XLOOKUP(E774,[1]SKU_Master!A:A,[1]SKU_Master!C:C,"NOT FOUND")</f>
        <v>Others</v>
      </c>
      <c r="L774" s="2">
        <f>_xlfn.XLOOKUP(Table2[[#This Row],[SKU_CODE_CLEAN]],[1]SKU_Master!A:A,[1]SKU_Master!E:E,"Not Found")</f>
        <v>699</v>
      </c>
      <c r="M774" s="2">
        <f>_xlfn.XLOOKUP(E774,[1]SKU_Master!A:A,[1]SKU_Master!F:F,"NOT FOUND")</f>
        <v>330</v>
      </c>
      <c r="N774" s="2" t="str">
        <f>IF(ISNUMBER(_xlfn.XMATCH(E774,[1]SKU_Master!A:A)),"MATCH","NOT FOUND")</f>
        <v>MATCH</v>
      </c>
      <c r="O774" s="2">
        <f>Table2[[#This Row],[GROSS_REVENUE]]-Table2[[#This Row],[DISCOUNT]]</f>
        <v>15074.720000000001</v>
      </c>
      <c r="P774" s="3">
        <f>IFERROR((Table2[[#This Row],[NET_REVENUE]]-(Table2[[#This Row],[UNITS_SOLD]]*Table2[[#This Row],[UNIT_COGS]]))/Table2[[#This Row],[NET_REVENUE]],0)</f>
        <v>0.38705329186877108</v>
      </c>
      <c r="Q774" s="4">
        <f>IFERROR(Table2[[#This Row],[GROSS_REVENUE]]/Table2[[#This Row],[AD_SPEND]],0)</f>
        <v>15.016111707841031</v>
      </c>
      <c r="R774" s="2">
        <f>IFERROR((Table2[[#This Row],[NET_REVENUE]]-(Table2[[#This Row],[UNITS_SOLD]]*Table2[[#This Row],[UNIT_COGS]])-Table2[[#This Row],[AD_SPEND]]),0)</f>
        <v>4531.3200000000015</v>
      </c>
      <c r="S774" s="3">
        <f>IFERROR(Table2[[#This Row],[RETURNS_UNITS]]/Table2[[#This Row],[UNITS_SOLD]],0)</f>
        <v>3.5714285714285712E-2</v>
      </c>
      <c r="T774" s="2" t="str">
        <f>TRIM(CLEAN(Table2[[#This Row],[CHANNEL]]))</f>
        <v>Zepto</v>
      </c>
      <c r="U774" s="1">
        <f t="shared" si="12"/>
        <v>45689</v>
      </c>
    </row>
    <row r="775" spans="1:21" x14ac:dyDescent="0.3">
      <c r="A775" s="1">
        <v>45474</v>
      </c>
      <c r="B775" s="2" t="s">
        <v>21</v>
      </c>
      <c r="C775" s="2" t="s">
        <v>22</v>
      </c>
      <c r="D775" s="2" t="s">
        <v>43</v>
      </c>
      <c r="E775" s="2" t="str">
        <f>TRIM(Table2[[#This Row],[SKU_CODE]])</f>
        <v>BEC-GB-001</v>
      </c>
      <c r="F775" s="2">
        <v>138</v>
      </c>
      <c r="G775" s="2">
        <v>20562</v>
      </c>
      <c r="H775" s="2">
        <v>5093.38</v>
      </c>
      <c r="I775" s="2">
        <v>1303.44</v>
      </c>
      <c r="J775" s="2">
        <v>8</v>
      </c>
      <c r="K775" s="2" t="str">
        <f>_xlfn.XLOOKUP(E775,[1]SKU_Master!A:A,[1]SKU_Master!C:C,"NOT FOUND")</f>
        <v>Garbage Bags</v>
      </c>
      <c r="L775" s="2">
        <f>_xlfn.XLOOKUP(Table2[[#This Row],[SKU_CODE_CLEAN]],[1]SKU_Master!A:A,[1]SKU_Master!E:E,"Not Found")</f>
        <v>149</v>
      </c>
      <c r="M775" s="2">
        <f>_xlfn.XLOOKUP(E775,[1]SKU_Master!A:A,[1]SKU_Master!F:F,"NOT FOUND")</f>
        <v>70</v>
      </c>
      <c r="N775" s="2" t="str">
        <f>IF(ISNUMBER(_xlfn.XMATCH(E775,[1]SKU_Master!A:A)),"MATCH","NOT FOUND")</f>
        <v>MATCH</v>
      </c>
      <c r="O775" s="2">
        <f>Table2[[#This Row],[GROSS_REVENUE]]-Table2[[#This Row],[DISCOUNT]]</f>
        <v>15468.619999999999</v>
      </c>
      <c r="P775" s="3">
        <f>IFERROR((Table2[[#This Row],[NET_REVENUE]]-(Table2[[#This Row],[UNITS_SOLD]]*Table2[[#This Row],[UNIT_COGS]]))/Table2[[#This Row],[NET_REVENUE]],0)</f>
        <v>0.37550990327514666</v>
      </c>
      <c r="Q775" s="4">
        <f>IFERROR(Table2[[#This Row],[GROSS_REVENUE]]/Table2[[#This Row],[AD_SPEND]],0)</f>
        <v>15.775179524949364</v>
      </c>
      <c r="R775" s="2">
        <f>IFERROR((Table2[[#This Row],[NET_REVENUE]]-(Table2[[#This Row],[UNITS_SOLD]]*Table2[[#This Row],[UNIT_COGS]])-Table2[[#This Row],[AD_SPEND]]),0)</f>
        <v>4505.1799999999985</v>
      </c>
      <c r="S775" s="3">
        <f>IFERROR(Table2[[#This Row],[RETURNS_UNITS]]/Table2[[#This Row],[UNITS_SOLD]],0)</f>
        <v>5.7971014492753624E-2</v>
      </c>
      <c r="T775" s="2" t="str">
        <f>TRIM(CLEAN(Table2[[#This Row],[CHANNEL]]))</f>
        <v>Flipkart</v>
      </c>
      <c r="U775" s="1">
        <f t="shared" si="12"/>
        <v>45474</v>
      </c>
    </row>
    <row r="776" spans="1:21" x14ac:dyDescent="0.3">
      <c r="A776" s="1">
        <v>45292</v>
      </c>
      <c r="B776" s="2" t="s">
        <v>33</v>
      </c>
      <c r="C776" s="2" t="s">
        <v>28</v>
      </c>
      <c r="D776" s="2" t="s">
        <v>31</v>
      </c>
      <c r="E776" s="2" t="str">
        <f>TRIM(Table2[[#This Row],[SKU_CODE]])</f>
        <v>BEC-GB-002</v>
      </c>
      <c r="F776" s="2">
        <v>79</v>
      </c>
      <c r="G776" s="2">
        <v>14141</v>
      </c>
      <c r="H776" s="2">
        <v>2872.88</v>
      </c>
      <c r="I776" s="2">
        <v>1303.5</v>
      </c>
      <c r="J776" s="2">
        <v>2</v>
      </c>
      <c r="K776" s="2" t="str">
        <f>_xlfn.XLOOKUP(E776,[1]SKU_Master!A:A,[1]SKU_Master!C:C,"NOT FOUND")</f>
        <v>Garbage Bags</v>
      </c>
      <c r="L776" s="2">
        <f>_xlfn.XLOOKUP(Table2[[#This Row],[SKU_CODE_CLEAN]],[1]SKU_Master!A:A,[1]SKU_Master!E:E,"Not Found")</f>
        <v>179</v>
      </c>
      <c r="M776" s="2">
        <f>_xlfn.XLOOKUP(E776,[1]SKU_Master!A:A,[1]SKU_Master!F:F,"NOT FOUND")</f>
        <v>86</v>
      </c>
      <c r="N776" s="2" t="str">
        <f>IF(ISNUMBER(_xlfn.XMATCH(E776,[1]SKU_Master!A:A)),"MATCH","NOT FOUND")</f>
        <v>MATCH</v>
      </c>
      <c r="O776" s="2">
        <f>Table2[[#This Row],[GROSS_REVENUE]]-Table2[[#This Row],[DISCOUNT]]</f>
        <v>11268.119999999999</v>
      </c>
      <c r="P776" s="3">
        <f>IFERROR((Table2[[#This Row],[NET_REVENUE]]-(Table2[[#This Row],[UNITS_SOLD]]*Table2[[#This Row],[UNIT_COGS]]))/Table2[[#This Row],[NET_REVENUE]],0)</f>
        <v>0.39706002420989478</v>
      </c>
      <c r="Q776" s="4">
        <f>IFERROR(Table2[[#This Row],[GROSS_REVENUE]]/Table2[[#This Row],[AD_SPEND]],0)</f>
        <v>10.848484848484848</v>
      </c>
      <c r="R776" s="2">
        <f>IFERROR((Table2[[#This Row],[NET_REVENUE]]-(Table2[[#This Row],[UNITS_SOLD]]*Table2[[#This Row],[UNIT_COGS]])-Table2[[#This Row],[AD_SPEND]]),0)</f>
        <v>3170.619999999999</v>
      </c>
      <c r="S776" s="3">
        <f>IFERROR(Table2[[#This Row],[RETURNS_UNITS]]/Table2[[#This Row],[UNITS_SOLD]],0)</f>
        <v>2.5316455696202531E-2</v>
      </c>
      <c r="T776" s="2" t="str">
        <f>TRIM(CLEAN(Table2[[#This Row],[CHANNEL]]))</f>
        <v>Swiggy Instamart</v>
      </c>
      <c r="U776" s="1">
        <f t="shared" si="12"/>
        <v>45292</v>
      </c>
    </row>
    <row r="777" spans="1:21" x14ac:dyDescent="0.3">
      <c r="A777" s="1">
        <v>45536</v>
      </c>
      <c r="B777" s="2" t="s">
        <v>37</v>
      </c>
      <c r="C777" s="2" t="s">
        <v>25</v>
      </c>
      <c r="D777" s="2" t="s">
        <v>32</v>
      </c>
      <c r="E777" s="2" t="str">
        <f>TRIM(Table2[[#This Row],[SKU_CODE]])</f>
        <v>BEC-BW-001</v>
      </c>
      <c r="F777" s="2">
        <v>110</v>
      </c>
      <c r="G777" s="2">
        <v>24200</v>
      </c>
      <c r="H777" s="2">
        <v>7193.58</v>
      </c>
      <c r="I777" s="2">
        <v>1303.56</v>
      </c>
      <c r="J777" s="2">
        <v>4</v>
      </c>
      <c r="K777" s="2" t="str">
        <f>_xlfn.XLOOKUP(E777,[1]SKU_Master!A:A,[1]SKU_Master!C:C,"NOT FOUND")</f>
        <v>Bake &amp; Wrap</v>
      </c>
      <c r="L777" s="2">
        <f>_xlfn.XLOOKUP(Table2[[#This Row],[SKU_CODE_CLEAN]],[1]SKU_Master!A:A,[1]SKU_Master!E:E,"Not Found")</f>
        <v>220</v>
      </c>
      <c r="M777" s="2">
        <f>_xlfn.XLOOKUP(E777,[1]SKU_Master!A:A,[1]SKU_Master!F:F,"NOT FOUND")</f>
        <v>118</v>
      </c>
      <c r="N777" s="2" t="str">
        <f>IF(ISNUMBER(_xlfn.XMATCH(E777,[1]SKU_Master!A:A)),"MATCH","NOT FOUND")</f>
        <v>MATCH</v>
      </c>
      <c r="O777" s="2">
        <f>Table2[[#This Row],[GROSS_REVENUE]]-Table2[[#This Row],[DISCOUNT]]</f>
        <v>17006.419999999998</v>
      </c>
      <c r="P777" s="3">
        <f>IFERROR((Table2[[#This Row],[NET_REVENUE]]-(Table2[[#This Row],[UNITS_SOLD]]*Table2[[#This Row],[UNIT_COGS]]))/Table2[[#This Row],[NET_REVENUE]],0)</f>
        <v>0.23675882402057569</v>
      </c>
      <c r="Q777" s="4">
        <f>IFERROR(Table2[[#This Row],[GROSS_REVENUE]]/Table2[[#This Row],[AD_SPEND]],0)</f>
        <v>18.564546319310196</v>
      </c>
      <c r="R777" s="2">
        <f>IFERROR((Table2[[#This Row],[NET_REVENUE]]-(Table2[[#This Row],[UNITS_SOLD]]*Table2[[#This Row],[UNIT_COGS]])-Table2[[#This Row],[AD_SPEND]]),0)</f>
        <v>2722.8599999999983</v>
      </c>
      <c r="S777" s="3">
        <f>IFERROR(Table2[[#This Row],[RETURNS_UNITS]]/Table2[[#This Row],[UNITS_SOLD]],0)</f>
        <v>3.6363636363636362E-2</v>
      </c>
      <c r="T777" s="2" t="str">
        <f>TRIM(CLEAN(Table2[[#This Row],[CHANNEL]]))</f>
        <v>Blinkit</v>
      </c>
      <c r="U777" s="1">
        <f t="shared" si="12"/>
        <v>45536</v>
      </c>
    </row>
    <row r="778" spans="1:21" x14ac:dyDescent="0.3">
      <c r="A778" s="1">
        <v>45627</v>
      </c>
      <c r="B778" s="2" t="s">
        <v>27</v>
      </c>
      <c r="C778" s="2" t="s">
        <v>28</v>
      </c>
      <c r="D778" s="2" t="s">
        <v>32</v>
      </c>
      <c r="E778" s="2" t="str">
        <f>TRIM(Table2[[#This Row],[SKU_CODE]])</f>
        <v>BEC-BW-001</v>
      </c>
      <c r="F778" s="2">
        <v>75</v>
      </c>
      <c r="G778" s="2">
        <v>16500</v>
      </c>
      <c r="H778" s="2">
        <v>2203.5100000000002</v>
      </c>
      <c r="I778" s="2">
        <v>1303.99</v>
      </c>
      <c r="J778" s="2">
        <v>3</v>
      </c>
      <c r="K778" s="2" t="str">
        <f>_xlfn.XLOOKUP(E778,[1]SKU_Master!A:A,[1]SKU_Master!C:C,"NOT FOUND")</f>
        <v>Bake &amp; Wrap</v>
      </c>
      <c r="L778" s="2">
        <f>_xlfn.XLOOKUP(Table2[[#This Row],[SKU_CODE_CLEAN]],[1]SKU_Master!A:A,[1]SKU_Master!E:E,"Not Found")</f>
        <v>220</v>
      </c>
      <c r="M778" s="2">
        <f>_xlfn.XLOOKUP(E778,[1]SKU_Master!A:A,[1]SKU_Master!F:F,"NOT FOUND")</f>
        <v>118</v>
      </c>
      <c r="N778" s="2" t="str">
        <f>IF(ISNUMBER(_xlfn.XMATCH(E778,[1]SKU_Master!A:A)),"MATCH","NOT FOUND")</f>
        <v>MATCH</v>
      </c>
      <c r="O778" s="2">
        <f>Table2[[#This Row],[GROSS_REVENUE]]-Table2[[#This Row],[DISCOUNT]]</f>
        <v>14296.49</v>
      </c>
      <c r="P778" s="3">
        <f>IFERROR((Table2[[#This Row],[NET_REVENUE]]-(Table2[[#This Row],[UNITS_SOLD]]*Table2[[#This Row],[UNIT_COGS]]))/Table2[[#This Row],[NET_REVENUE]],0)</f>
        <v>0.38096693663969267</v>
      </c>
      <c r="Q778" s="4">
        <f>IFERROR(Table2[[#This Row],[GROSS_REVENUE]]/Table2[[#This Row],[AD_SPEND]],0)</f>
        <v>12.653471268951449</v>
      </c>
      <c r="R778" s="2">
        <f>IFERROR((Table2[[#This Row],[NET_REVENUE]]-(Table2[[#This Row],[UNITS_SOLD]]*Table2[[#This Row],[UNIT_COGS]])-Table2[[#This Row],[AD_SPEND]]),0)</f>
        <v>4142.5</v>
      </c>
      <c r="S778" s="3">
        <f>IFERROR(Table2[[#This Row],[RETURNS_UNITS]]/Table2[[#This Row],[UNITS_SOLD]],0)</f>
        <v>0.04</v>
      </c>
      <c r="T778" s="2" t="str">
        <f>TRIM(CLEAN(Table2[[#This Row],[CHANNEL]]))</f>
        <v>Zepto</v>
      </c>
      <c r="U778" s="1">
        <f t="shared" si="12"/>
        <v>45627</v>
      </c>
    </row>
    <row r="779" spans="1:21" x14ac:dyDescent="0.3">
      <c r="A779" s="1">
        <v>45809</v>
      </c>
      <c r="B779" s="2" t="s">
        <v>21</v>
      </c>
      <c r="C779" s="2" t="s">
        <v>28</v>
      </c>
      <c r="D779" s="2" t="s">
        <v>46</v>
      </c>
      <c r="E779" s="2" t="str">
        <f>TRIM(Table2[[#This Row],[SKU_CODE]])</f>
        <v>BEC-KT-001</v>
      </c>
      <c r="F779" s="2">
        <v>114</v>
      </c>
      <c r="G779" s="2">
        <v>18240</v>
      </c>
      <c r="H779" s="2">
        <v>3365.1</v>
      </c>
      <c r="I779" s="2">
        <v>1304.96</v>
      </c>
      <c r="J779" s="2">
        <v>4</v>
      </c>
      <c r="K779" s="2" t="str">
        <f>_xlfn.XLOOKUP(E779,[1]SKU_Master!A:A,[1]SKU_Master!C:C,"NOT FOUND")</f>
        <v>Kitchen Towel</v>
      </c>
      <c r="L779" s="2">
        <f>_xlfn.XLOOKUP(Table2[[#This Row],[SKU_CODE_CLEAN]],[1]SKU_Master!A:A,[1]SKU_Master!E:E,"Not Found")</f>
        <v>160</v>
      </c>
      <c r="M779" s="2">
        <f>_xlfn.XLOOKUP(E779,[1]SKU_Master!A:A,[1]SKU_Master!F:F,"NOT FOUND")</f>
        <v>78</v>
      </c>
      <c r="N779" s="2" t="str">
        <f>IF(ISNUMBER(_xlfn.XMATCH(E779,[1]SKU_Master!A:A)),"MATCH","NOT FOUND")</f>
        <v>MATCH</v>
      </c>
      <c r="O779" s="2">
        <f>Table2[[#This Row],[GROSS_REVENUE]]-Table2[[#This Row],[DISCOUNT]]</f>
        <v>14874.9</v>
      </c>
      <c r="P779" s="3">
        <f>IFERROR((Table2[[#This Row],[NET_REVENUE]]-(Table2[[#This Row],[UNITS_SOLD]]*Table2[[#This Row],[UNIT_COGS]]))/Table2[[#This Row],[NET_REVENUE]],0)</f>
        <v>0.40221446866869692</v>
      </c>
      <c r="Q779" s="4">
        <f>IFERROR(Table2[[#This Row],[GROSS_REVENUE]]/Table2[[#This Row],[AD_SPEND]],0)</f>
        <v>13.977439921530161</v>
      </c>
      <c r="R779" s="2">
        <f>IFERROR((Table2[[#This Row],[NET_REVENUE]]-(Table2[[#This Row],[UNITS_SOLD]]*Table2[[#This Row],[UNIT_COGS]])-Table2[[#This Row],[AD_SPEND]]),0)</f>
        <v>4677.9399999999996</v>
      </c>
      <c r="S779" s="3">
        <f>IFERROR(Table2[[#This Row],[RETURNS_UNITS]]/Table2[[#This Row],[UNITS_SOLD]],0)</f>
        <v>3.5087719298245612E-2</v>
      </c>
      <c r="T779" s="2" t="str">
        <f>TRIM(CLEAN(Table2[[#This Row],[CHANNEL]]))</f>
        <v>Flipkart</v>
      </c>
      <c r="U779" s="1">
        <f t="shared" si="12"/>
        <v>45809</v>
      </c>
    </row>
    <row r="780" spans="1:21" x14ac:dyDescent="0.3">
      <c r="A780" s="1">
        <v>45413</v>
      </c>
      <c r="B780" s="2" t="s">
        <v>21</v>
      </c>
      <c r="C780" s="2" t="s">
        <v>25</v>
      </c>
      <c r="D780" s="2" t="s">
        <v>23</v>
      </c>
      <c r="E780" s="2" t="str">
        <f>TRIM(Table2[[#This Row],[SKU_CODE]])</f>
        <v>BEC-OTH-001</v>
      </c>
      <c r="F780" s="2">
        <v>106</v>
      </c>
      <c r="G780" s="2">
        <v>15794</v>
      </c>
      <c r="H780" s="2">
        <v>4391.12</v>
      </c>
      <c r="I780" s="2">
        <v>1305.01</v>
      </c>
      <c r="J780" s="2">
        <v>4</v>
      </c>
      <c r="K780" s="2" t="str">
        <f>_xlfn.XLOOKUP(E780,[1]SKU_Master!A:A,[1]SKU_Master!C:C,"NOT FOUND")</f>
        <v>Others</v>
      </c>
      <c r="L780" s="2">
        <f>_xlfn.XLOOKUP(Table2[[#This Row],[SKU_CODE_CLEAN]],[1]SKU_Master!A:A,[1]SKU_Master!E:E,"Not Found")</f>
        <v>149</v>
      </c>
      <c r="M780" s="2">
        <f>_xlfn.XLOOKUP(E780,[1]SKU_Master!A:A,[1]SKU_Master!F:F,"NOT FOUND")</f>
        <v>72</v>
      </c>
      <c r="N780" s="2" t="str">
        <f>IF(ISNUMBER(_xlfn.XMATCH(E780,[1]SKU_Master!A:A)),"MATCH","NOT FOUND")</f>
        <v>MATCH</v>
      </c>
      <c r="O780" s="2">
        <f>Table2[[#This Row],[GROSS_REVENUE]]-Table2[[#This Row],[DISCOUNT]]</f>
        <v>11402.880000000001</v>
      </c>
      <c r="P780" s="3">
        <f>IFERROR((Table2[[#This Row],[NET_REVENUE]]-(Table2[[#This Row],[UNITS_SOLD]]*Table2[[#This Row],[UNIT_COGS]]))/Table2[[#This Row],[NET_REVENUE]],0)</f>
        <v>0.33069540326654323</v>
      </c>
      <c r="Q780" s="4">
        <f>IFERROR(Table2[[#This Row],[GROSS_REVENUE]]/Table2[[#This Row],[AD_SPEND]],0)</f>
        <v>12.102589252189638</v>
      </c>
      <c r="R780" s="2">
        <f>IFERROR((Table2[[#This Row],[NET_REVENUE]]-(Table2[[#This Row],[UNITS_SOLD]]*Table2[[#This Row],[UNIT_COGS]])-Table2[[#This Row],[AD_SPEND]]),0)</f>
        <v>2465.8700000000008</v>
      </c>
      <c r="S780" s="3">
        <f>IFERROR(Table2[[#This Row],[RETURNS_UNITS]]/Table2[[#This Row],[UNITS_SOLD]],0)</f>
        <v>3.7735849056603772E-2</v>
      </c>
      <c r="T780" s="2" t="str">
        <f>TRIM(CLEAN(Table2[[#This Row],[CHANNEL]]))</f>
        <v>Flipkart</v>
      </c>
      <c r="U780" s="1">
        <f t="shared" si="12"/>
        <v>45413</v>
      </c>
    </row>
    <row r="781" spans="1:21" x14ac:dyDescent="0.3">
      <c r="A781" s="1">
        <v>45292</v>
      </c>
      <c r="B781" s="2" t="s">
        <v>33</v>
      </c>
      <c r="C781" s="2" t="s">
        <v>22</v>
      </c>
      <c r="D781" s="2" t="s">
        <v>30</v>
      </c>
      <c r="E781" s="2" t="str">
        <f>TRIM(Table2[[#This Row],[SKU_CODE]])</f>
        <v>BEC-TIS-002</v>
      </c>
      <c r="F781" s="2">
        <v>107</v>
      </c>
      <c r="G781" s="2">
        <v>19260</v>
      </c>
      <c r="H781" s="2">
        <v>5711.25</v>
      </c>
      <c r="I781" s="2">
        <v>1307.82</v>
      </c>
      <c r="J781" s="2">
        <v>4</v>
      </c>
      <c r="K781" s="2" t="str">
        <f>_xlfn.XLOOKUP(E781,[1]SKU_Master!A:A,[1]SKU_Master!C:C,"NOT FOUND")</f>
        <v>Tissues</v>
      </c>
      <c r="L781" s="2">
        <f>_xlfn.XLOOKUP(Table2[[#This Row],[SKU_CODE_CLEAN]],[1]SKU_Master!A:A,[1]SKU_Master!E:E,"Not Found")</f>
        <v>180</v>
      </c>
      <c r="M781" s="2">
        <f>_xlfn.XLOOKUP(E781,[1]SKU_Master!A:A,[1]SKU_Master!F:F,"NOT FOUND")</f>
        <v>95</v>
      </c>
      <c r="N781" s="2" t="str">
        <f>IF(ISNUMBER(_xlfn.XMATCH(E781,[1]SKU_Master!A:A)),"MATCH","NOT FOUND")</f>
        <v>MATCH</v>
      </c>
      <c r="O781" s="2">
        <f>Table2[[#This Row],[GROSS_REVENUE]]-Table2[[#This Row],[DISCOUNT]]</f>
        <v>13548.75</v>
      </c>
      <c r="P781" s="3">
        <f>IFERROR((Table2[[#This Row],[NET_REVENUE]]-(Table2[[#This Row],[UNITS_SOLD]]*Table2[[#This Row],[UNIT_COGS]]))/Table2[[#This Row],[NET_REVENUE]],0)</f>
        <v>0.24974628655780054</v>
      </c>
      <c r="Q781" s="4">
        <f>IFERROR(Table2[[#This Row],[GROSS_REVENUE]]/Table2[[#This Row],[AD_SPEND]],0)</f>
        <v>14.726797265678764</v>
      </c>
      <c r="R781" s="2">
        <f>IFERROR((Table2[[#This Row],[NET_REVENUE]]-(Table2[[#This Row],[UNITS_SOLD]]*Table2[[#This Row],[UNIT_COGS]])-Table2[[#This Row],[AD_SPEND]]),0)</f>
        <v>2075.9300000000003</v>
      </c>
      <c r="S781" s="3">
        <f>IFERROR(Table2[[#This Row],[RETURNS_UNITS]]/Table2[[#This Row],[UNITS_SOLD]],0)</f>
        <v>3.7383177570093455E-2</v>
      </c>
      <c r="T781" s="2" t="str">
        <f>TRIM(CLEAN(Table2[[#This Row],[CHANNEL]]))</f>
        <v>Swiggy Instamart</v>
      </c>
      <c r="U781" s="1">
        <f t="shared" si="12"/>
        <v>45292</v>
      </c>
    </row>
    <row r="782" spans="1:21" x14ac:dyDescent="0.3">
      <c r="A782" s="1">
        <v>45323</v>
      </c>
      <c r="B782" s="2" t="s">
        <v>33</v>
      </c>
      <c r="C782" s="2" t="s">
        <v>22</v>
      </c>
      <c r="D782" s="2" t="s">
        <v>46</v>
      </c>
      <c r="E782" s="2" t="str">
        <f>TRIM(Table2[[#This Row],[SKU_CODE]])</f>
        <v>BEC-KT-001</v>
      </c>
      <c r="F782" s="2">
        <v>116</v>
      </c>
      <c r="G782" s="2">
        <v>18560</v>
      </c>
      <c r="H782" s="2">
        <v>3485.26</v>
      </c>
      <c r="I782" s="2">
        <v>1310.4100000000001</v>
      </c>
      <c r="J782" s="2">
        <v>6</v>
      </c>
      <c r="K782" s="2" t="str">
        <f>_xlfn.XLOOKUP(E782,[1]SKU_Master!A:A,[1]SKU_Master!C:C,"NOT FOUND")</f>
        <v>Kitchen Towel</v>
      </c>
      <c r="L782" s="2">
        <f>_xlfn.XLOOKUP(Table2[[#This Row],[SKU_CODE_CLEAN]],[1]SKU_Master!A:A,[1]SKU_Master!E:E,"Not Found")</f>
        <v>160</v>
      </c>
      <c r="M782" s="2">
        <f>_xlfn.XLOOKUP(E782,[1]SKU_Master!A:A,[1]SKU_Master!F:F,"NOT FOUND")</f>
        <v>78</v>
      </c>
      <c r="N782" s="2" t="str">
        <f>IF(ISNUMBER(_xlfn.XMATCH(E782,[1]SKU_Master!A:A)),"MATCH","NOT FOUND")</f>
        <v>MATCH</v>
      </c>
      <c r="O782" s="2">
        <f>Table2[[#This Row],[GROSS_REVENUE]]-Table2[[#This Row],[DISCOUNT]]</f>
        <v>15074.74</v>
      </c>
      <c r="P782" s="3">
        <f>IFERROR((Table2[[#This Row],[NET_REVENUE]]-(Table2[[#This Row],[UNITS_SOLD]]*Table2[[#This Row],[UNIT_COGS]]))/Table2[[#This Row],[NET_REVENUE]],0)</f>
        <v>0.39979064315537116</v>
      </c>
      <c r="Q782" s="4">
        <f>IFERROR(Table2[[#This Row],[GROSS_REVENUE]]/Table2[[#This Row],[AD_SPEND]],0)</f>
        <v>14.163506078250318</v>
      </c>
      <c r="R782" s="2">
        <f>IFERROR((Table2[[#This Row],[NET_REVENUE]]-(Table2[[#This Row],[UNITS_SOLD]]*Table2[[#This Row],[UNIT_COGS]])-Table2[[#This Row],[AD_SPEND]]),0)</f>
        <v>4716.33</v>
      </c>
      <c r="S782" s="3">
        <f>IFERROR(Table2[[#This Row],[RETURNS_UNITS]]/Table2[[#This Row],[UNITS_SOLD]],0)</f>
        <v>5.1724137931034482E-2</v>
      </c>
      <c r="T782" s="2" t="str">
        <f>TRIM(CLEAN(Table2[[#This Row],[CHANNEL]]))</f>
        <v>Swiggy Instamart</v>
      </c>
      <c r="U782" s="1">
        <f t="shared" si="12"/>
        <v>45323</v>
      </c>
    </row>
    <row r="783" spans="1:21" x14ac:dyDescent="0.3">
      <c r="A783" s="1">
        <v>45413</v>
      </c>
      <c r="B783" s="2" t="s">
        <v>24</v>
      </c>
      <c r="C783" s="2" t="s">
        <v>22</v>
      </c>
      <c r="D783" s="2" t="s">
        <v>35</v>
      </c>
      <c r="E783" s="2" t="str">
        <f>TRIM(Table2[[#This Row],[SKU_CODE]])</f>
        <v>BEC-CMB-001</v>
      </c>
      <c r="F783" s="2">
        <v>29</v>
      </c>
      <c r="G783" s="2">
        <v>20271</v>
      </c>
      <c r="H783" s="2">
        <v>2514.4499999999998</v>
      </c>
      <c r="I783" s="2">
        <v>1310.5899999999999</v>
      </c>
      <c r="J783" s="2">
        <v>3</v>
      </c>
      <c r="K783" s="2" t="str">
        <f>_xlfn.XLOOKUP(E783,[1]SKU_Master!A:A,[1]SKU_Master!C:C,"NOT FOUND")</f>
        <v>Others</v>
      </c>
      <c r="L783" s="2">
        <f>_xlfn.XLOOKUP(Table2[[#This Row],[SKU_CODE_CLEAN]],[1]SKU_Master!A:A,[1]SKU_Master!E:E,"Not Found")</f>
        <v>699</v>
      </c>
      <c r="M783" s="2">
        <f>_xlfn.XLOOKUP(E783,[1]SKU_Master!A:A,[1]SKU_Master!F:F,"NOT FOUND")</f>
        <v>330</v>
      </c>
      <c r="N783" s="2" t="str">
        <f>IF(ISNUMBER(_xlfn.XMATCH(E783,[1]SKU_Master!A:A)),"MATCH","NOT FOUND")</f>
        <v>MATCH</v>
      </c>
      <c r="O783" s="2">
        <f>Table2[[#This Row],[GROSS_REVENUE]]-Table2[[#This Row],[DISCOUNT]]</f>
        <v>17756.55</v>
      </c>
      <c r="P783" s="3">
        <f>IFERROR((Table2[[#This Row],[NET_REVENUE]]-(Table2[[#This Row],[UNITS_SOLD]]*Table2[[#This Row],[UNIT_COGS]]))/Table2[[#This Row],[NET_REVENUE]],0)</f>
        <v>0.46104395279488414</v>
      </c>
      <c r="Q783" s="4">
        <f>IFERROR(Table2[[#This Row],[GROSS_REVENUE]]/Table2[[#This Row],[AD_SPEND]],0)</f>
        <v>15.467079712190694</v>
      </c>
      <c r="R783" s="2">
        <f>IFERROR((Table2[[#This Row],[NET_REVENUE]]-(Table2[[#This Row],[UNITS_SOLD]]*Table2[[#This Row],[UNIT_COGS]])-Table2[[#This Row],[AD_SPEND]]),0)</f>
        <v>6875.9599999999991</v>
      </c>
      <c r="S783" s="3">
        <f>IFERROR(Table2[[#This Row],[RETURNS_UNITS]]/Table2[[#This Row],[UNITS_SOLD]],0)</f>
        <v>0.10344827586206896</v>
      </c>
      <c r="T783" s="2" t="str">
        <f>TRIM(CLEAN(Table2[[#This Row],[CHANNEL]]))</f>
        <v>D2C</v>
      </c>
      <c r="U783" s="1">
        <f t="shared" si="12"/>
        <v>45413</v>
      </c>
    </row>
    <row r="784" spans="1:21" x14ac:dyDescent="0.3">
      <c r="A784" s="1">
        <v>45474</v>
      </c>
      <c r="B784" s="2" t="s">
        <v>33</v>
      </c>
      <c r="C784" s="2" t="s">
        <v>22</v>
      </c>
      <c r="D784" s="2" t="s">
        <v>43</v>
      </c>
      <c r="E784" s="2" t="str">
        <f>TRIM(Table2[[#This Row],[SKU_CODE]])</f>
        <v>BEC-GB-001</v>
      </c>
      <c r="F784" s="2">
        <v>116</v>
      </c>
      <c r="G784" s="2">
        <v>17284</v>
      </c>
      <c r="H784" s="2">
        <v>4071.19</v>
      </c>
      <c r="I784" s="2">
        <v>1313.36</v>
      </c>
      <c r="J784" s="2">
        <v>5</v>
      </c>
      <c r="K784" s="2" t="str">
        <f>_xlfn.XLOOKUP(E784,[1]SKU_Master!A:A,[1]SKU_Master!C:C,"NOT FOUND")</f>
        <v>Garbage Bags</v>
      </c>
      <c r="L784" s="2">
        <f>_xlfn.XLOOKUP(Table2[[#This Row],[SKU_CODE_CLEAN]],[1]SKU_Master!A:A,[1]SKU_Master!E:E,"Not Found")</f>
        <v>149</v>
      </c>
      <c r="M784" s="2">
        <f>_xlfn.XLOOKUP(E784,[1]SKU_Master!A:A,[1]SKU_Master!F:F,"NOT FOUND")</f>
        <v>70</v>
      </c>
      <c r="N784" s="2" t="str">
        <f>IF(ISNUMBER(_xlfn.XMATCH(E784,[1]SKU_Master!A:A)),"MATCH","NOT FOUND")</f>
        <v>MATCH</v>
      </c>
      <c r="O784" s="2">
        <f>Table2[[#This Row],[GROSS_REVENUE]]-Table2[[#This Row],[DISCOUNT]]</f>
        <v>13212.81</v>
      </c>
      <c r="P784" s="3">
        <f>IFERROR((Table2[[#This Row],[NET_REVENUE]]-(Table2[[#This Row],[UNITS_SOLD]]*Table2[[#This Row],[UNIT_COGS]]))/Table2[[#This Row],[NET_REVENUE]],0)</f>
        <v>0.38544488265554411</v>
      </c>
      <c r="Q784" s="4">
        <f>IFERROR(Table2[[#This Row],[GROSS_REVENUE]]/Table2[[#This Row],[AD_SPEND]],0)</f>
        <v>13.160138880428825</v>
      </c>
      <c r="R784" s="2">
        <f>IFERROR((Table2[[#This Row],[NET_REVENUE]]-(Table2[[#This Row],[UNITS_SOLD]]*Table2[[#This Row],[UNIT_COGS]])-Table2[[#This Row],[AD_SPEND]]),0)</f>
        <v>3779.45</v>
      </c>
      <c r="S784" s="3">
        <f>IFERROR(Table2[[#This Row],[RETURNS_UNITS]]/Table2[[#This Row],[UNITS_SOLD]],0)</f>
        <v>4.3103448275862072E-2</v>
      </c>
      <c r="T784" s="2" t="str">
        <f>TRIM(CLEAN(Table2[[#This Row],[CHANNEL]]))</f>
        <v>Swiggy Instamart</v>
      </c>
      <c r="U784" s="1">
        <f t="shared" si="12"/>
        <v>45474</v>
      </c>
    </row>
    <row r="785" spans="1:21" x14ac:dyDescent="0.3">
      <c r="A785" s="1">
        <v>45809</v>
      </c>
      <c r="B785" s="2" t="s">
        <v>37</v>
      </c>
      <c r="C785" s="2" t="s">
        <v>28</v>
      </c>
      <c r="D785" s="2" t="s">
        <v>23</v>
      </c>
      <c r="E785" s="2" t="str">
        <f>TRIM(Table2[[#This Row],[SKU_CODE]])</f>
        <v>BEC-OTH-001</v>
      </c>
      <c r="F785" s="2">
        <v>93</v>
      </c>
      <c r="G785" s="2">
        <v>13857</v>
      </c>
      <c r="H785" s="2">
        <v>2470.46</v>
      </c>
      <c r="I785" s="2">
        <v>1315.13</v>
      </c>
      <c r="J785" s="2">
        <v>3</v>
      </c>
      <c r="K785" s="2" t="str">
        <f>_xlfn.XLOOKUP(E785,[1]SKU_Master!A:A,[1]SKU_Master!C:C,"NOT FOUND")</f>
        <v>Others</v>
      </c>
      <c r="L785" s="2">
        <f>_xlfn.XLOOKUP(Table2[[#This Row],[SKU_CODE_CLEAN]],[1]SKU_Master!A:A,[1]SKU_Master!E:E,"Not Found")</f>
        <v>149</v>
      </c>
      <c r="M785" s="2">
        <f>_xlfn.XLOOKUP(E785,[1]SKU_Master!A:A,[1]SKU_Master!F:F,"NOT FOUND")</f>
        <v>72</v>
      </c>
      <c r="N785" s="2" t="str">
        <f>IF(ISNUMBER(_xlfn.XMATCH(E785,[1]SKU_Master!A:A)),"MATCH","NOT FOUND")</f>
        <v>MATCH</v>
      </c>
      <c r="O785" s="2">
        <f>Table2[[#This Row],[GROSS_REVENUE]]-Table2[[#This Row],[DISCOUNT]]</f>
        <v>11386.54</v>
      </c>
      <c r="P785" s="3">
        <f>IFERROR((Table2[[#This Row],[NET_REVENUE]]-(Table2[[#This Row],[UNITS_SOLD]]*Table2[[#This Row],[UNIT_COGS]]))/Table2[[#This Row],[NET_REVENUE]],0)</f>
        <v>0.41193725222938665</v>
      </c>
      <c r="Q785" s="4">
        <f>IFERROR(Table2[[#This Row],[GROSS_REVENUE]]/Table2[[#This Row],[AD_SPEND]],0)</f>
        <v>10.53660094439333</v>
      </c>
      <c r="R785" s="2">
        <f>IFERROR((Table2[[#This Row],[NET_REVENUE]]-(Table2[[#This Row],[UNITS_SOLD]]*Table2[[#This Row],[UNIT_COGS]])-Table2[[#This Row],[AD_SPEND]]),0)</f>
        <v>3375.4100000000008</v>
      </c>
      <c r="S785" s="3">
        <f>IFERROR(Table2[[#This Row],[RETURNS_UNITS]]/Table2[[#This Row],[UNITS_SOLD]],0)</f>
        <v>3.2258064516129031E-2</v>
      </c>
      <c r="T785" s="2" t="str">
        <f>TRIM(CLEAN(Table2[[#This Row],[CHANNEL]]))</f>
        <v>Blinkit</v>
      </c>
      <c r="U785" s="1">
        <f t="shared" si="12"/>
        <v>45809</v>
      </c>
    </row>
    <row r="786" spans="1:21" x14ac:dyDescent="0.3">
      <c r="A786" s="1">
        <v>45566</v>
      </c>
      <c r="B786" s="2" t="s">
        <v>27</v>
      </c>
      <c r="C786" s="2" t="s">
        <v>28</v>
      </c>
      <c r="D786" s="2" t="s">
        <v>35</v>
      </c>
      <c r="E786" s="2" t="str">
        <f>TRIM(Table2[[#This Row],[SKU_CODE]])</f>
        <v>BEC-CMB-001</v>
      </c>
      <c r="F786" s="2">
        <v>28</v>
      </c>
      <c r="G786" s="2">
        <v>19572</v>
      </c>
      <c r="H786" s="2">
        <v>1982.24</v>
      </c>
      <c r="I786" s="2">
        <v>1315.72</v>
      </c>
      <c r="J786" s="2">
        <v>1</v>
      </c>
      <c r="K786" s="2" t="str">
        <f>_xlfn.XLOOKUP(E786,[1]SKU_Master!A:A,[1]SKU_Master!C:C,"NOT FOUND")</f>
        <v>Others</v>
      </c>
      <c r="L786" s="2">
        <f>_xlfn.XLOOKUP(Table2[[#This Row],[SKU_CODE_CLEAN]],[1]SKU_Master!A:A,[1]SKU_Master!E:E,"Not Found")</f>
        <v>699</v>
      </c>
      <c r="M786" s="2">
        <f>_xlfn.XLOOKUP(E786,[1]SKU_Master!A:A,[1]SKU_Master!F:F,"NOT FOUND")</f>
        <v>330</v>
      </c>
      <c r="N786" s="2" t="str">
        <f>IF(ISNUMBER(_xlfn.XMATCH(E786,[1]SKU_Master!A:A)),"MATCH","NOT FOUND")</f>
        <v>MATCH</v>
      </c>
      <c r="O786" s="2">
        <f>Table2[[#This Row],[GROSS_REVENUE]]-Table2[[#This Row],[DISCOUNT]]</f>
        <v>17589.759999999998</v>
      </c>
      <c r="P786" s="3">
        <f>IFERROR((Table2[[#This Row],[NET_REVENUE]]-(Table2[[#This Row],[UNITS_SOLD]]*Table2[[#This Row],[UNIT_COGS]]))/Table2[[#This Row],[NET_REVENUE]],0)</f>
        <v>0.47469436763207679</v>
      </c>
      <c r="Q786" s="4">
        <f>IFERROR(Table2[[#This Row],[GROSS_REVENUE]]/Table2[[#This Row],[AD_SPEND]],0)</f>
        <v>14.875505426686528</v>
      </c>
      <c r="R786" s="2">
        <f>IFERROR((Table2[[#This Row],[NET_REVENUE]]-(Table2[[#This Row],[UNITS_SOLD]]*Table2[[#This Row],[UNIT_COGS]])-Table2[[#This Row],[AD_SPEND]]),0)</f>
        <v>7034.0399999999981</v>
      </c>
      <c r="S786" s="3">
        <f>IFERROR(Table2[[#This Row],[RETURNS_UNITS]]/Table2[[#This Row],[UNITS_SOLD]],0)</f>
        <v>3.5714285714285712E-2</v>
      </c>
      <c r="T786" s="2" t="str">
        <f>TRIM(CLEAN(Table2[[#This Row],[CHANNEL]]))</f>
        <v>Zepto</v>
      </c>
      <c r="U786" s="1">
        <f t="shared" si="12"/>
        <v>45566</v>
      </c>
    </row>
    <row r="787" spans="1:21" x14ac:dyDescent="0.3">
      <c r="A787" s="1">
        <v>45474</v>
      </c>
      <c r="B787" s="2" t="s">
        <v>21</v>
      </c>
      <c r="C787" s="2" t="s">
        <v>25</v>
      </c>
      <c r="D787" s="2" t="s">
        <v>30</v>
      </c>
      <c r="E787" s="2" t="str">
        <f>TRIM(Table2[[#This Row],[SKU_CODE]])</f>
        <v>BEC-TIS-002</v>
      </c>
      <c r="F787" s="2">
        <v>185</v>
      </c>
      <c r="G787" s="2">
        <v>33300</v>
      </c>
      <c r="H787" s="2">
        <v>9414.3799999999992</v>
      </c>
      <c r="I787" s="2">
        <v>1315.86</v>
      </c>
      <c r="J787" s="2">
        <v>6</v>
      </c>
      <c r="K787" s="2" t="str">
        <f>_xlfn.XLOOKUP(E787,[1]SKU_Master!A:A,[1]SKU_Master!C:C,"NOT FOUND")</f>
        <v>Tissues</v>
      </c>
      <c r="L787" s="2">
        <f>_xlfn.XLOOKUP(Table2[[#This Row],[SKU_CODE_CLEAN]],[1]SKU_Master!A:A,[1]SKU_Master!E:E,"Not Found")</f>
        <v>180</v>
      </c>
      <c r="M787" s="2">
        <f>_xlfn.XLOOKUP(E787,[1]SKU_Master!A:A,[1]SKU_Master!F:F,"NOT FOUND")</f>
        <v>95</v>
      </c>
      <c r="N787" s="2" t="str">
        <f>IF(ISNUMBER(_xlfn.XMATCH(E787,[1]SKU_Master!A:A)),"MATCH","NOT FOUND")</f>
        <v>MATCH</v>
      </c>
      <c r="O787" s="2">
        <f>Table2[[#This Row],[GROSS_REVENUE]]-Table2[[#This Row],[DISCOUNT]]</f>
        <v>23885.620000000003</v>
      </c>
      <c r="P787" s="3">
        <f>IFERROR((Table2[[#This Row],[NET_REVENUE]]-(Table2[[#This Row],[UNITS_SOLD]]*Table2[[#This Row],[UNIT_COGS]]))/Table2[[#This Row],[NET_REVENUE]],0)</f>
        <v>0.26420164098733889</v>
      </c>
      <c r="Q787" s="4">
        <f>IFERROR(Table2[[#This Row],[GROSS_REVENUE]]/Table2[[#This Row],[AD_SPEND]],0)</f>
        <v>25.306643563904977</v>
      </c>
      <c r="R787" s="2">
        <f>IFERROR((Table2[[#This Row],[NET_REVENUE]]-(Table2[[#This Row],[UNITS_SOLD]]*Table2[[#This Row],[UNIT_COGS]])-Table2[[#This Row],[AD_SPEND]]),0)</f>
        <v>4994.7600000000029</v>
      </c>
      <c r="S787" s="3">
        <f>IFERROR(Table2[[#This Row],[RETURNS_UNITS]]/Table2[[#This Row],[UNITS_SOLD]],0)</f>
        <v>3.2432432432432434E-2</v>
      </c>
      <c r="T787" s="2" t="str">
        <f>TRIM(CLEAN(Table2[[#This Row],[CHANNEL]]))</f>
        <v>Flipkart</v>
      </c>
      <c r="U787" s="1">
        <f t="shared" si="12"/>
        <v>45474</v>
      </c>
    </row>
    <row r="788" spans="1:21" x14ac:dyDescent="0.3">
      <c r="A788" s="1">
        <v>45566</v>
      </c>
      <c r="B788" s="2" t="s">
        <v>37</v>
      </c>
      <c r="C788" s="2" t="s">
        <v>25</v>
      </c>
      <c r="D788" s="2" t="s">
        <v>32</v>
      </c>
      <c r="E788" s="2" t="str">
        <f>TRIM(Table2[[#This Row],[SKU_CODE]])</f>
        <v>BEC-BW-001</v>
      </c>
      <c r="F788" s="2">
        <v>112</v>
      </c>
      <c r="G788" s="2">
        <v>24640</v>
      </c>
      <c r="H788" s="2">
        <v>3970.17</v>
      </c>
      <c r="I788" s="2">
        <v>1316.25</v>
      </c>
      <c r="J788" s="2">
        <v>6</v>
      </c>
      <c r="K788" s="2" t="str">
        <f>_xlfn.XLOOKUP(E788,[1]SKU_Master!A:A,[1]SKU_Master!C:C,"NOT FOUND")</f>
        <v>Bake &amp; Wrap</v>
      </c>
      <c r="L788" s="2">
        <f>_xlfn.XLOOKUP(Table2[[#This Row],[SKU_CODE_CLEAN]],[1]SKU_Master!A:A,[1]SKU_Master!E:E,"Not Found")</f>
        <v>220</v>
      </c>
      <c r="M788" s="2">
        <f>_xlfn.XLOOKUP(E788,[1]SKU_Master!A:A,[1]SKU_Master!F:F,"NOT FOUND")</f>
        <v>118</v>
      </c>
      <c r="N788" s="2" t="str">
        <f>IF(ISNUMBER(_xlfn.XMATCH(E788,[1]SKU_Master!A:A)),"MATCH","NOT FOUND")</f>
        <v>MATCH</v>
      </c>
      <c r="O788" s="2">
        <f>Table2[[#This Row],[GROSS_REVENUE]]-Table2[[#This Row],[DISCOUNT]]</f>
        <v>20669.830000000002</v>
      </c>
      <c r="P788" s="3">
        <f>IFERROR((Table2[[#This Row],[NET_REVENUE]]-(Table2[[#This Row],[UNITS_SOLD]]*Table2[[#This Row],[UNIT_COGS]]))/Table2[[#This Row],[NET_REVENUE]],0)</f>
        <v>0.3606139963415278</v>
      </c>
      <c r="Q788" s="4">
        <f>IFERROR(Table2[[#This Row],[GROSS_REVENUE]]/Table2[[#This Row],[AD_SPEND]],0)</f>
        <v>18.719848053181387</v>
      </c>
      <c r="R788" s="2">
        <f>IFERROR((Table2[[#This Row],[NET_REVENUE]]-(Table2[[#This Row],[UNITS_SOLD]]*Table2[[#This Row],[UNIT_COGS]])-Table2[[#This Row],[AD_SPEND]]),0)</f>
        <v>6137.5800000000017</v>
      </c>
      <c r="S788" s="3">
        <f>IFERROR(Table2[[#This Row],[RETURNS_UNITS]]/Table2[[#This Row],[UNITS_SOLD]],0)</f>
        <v>5.3571428571428568E-2</v>
      </c>
      <c r="T788" s="2" t="str">
        <f>TRIM(CLEAN(Table2[[#This Row],[CHANNEL]]))</f>
        <v>Blinkit</v>
      </c>
      <c r="U788" s="1">
        <f t="shared" si="12"/>
        <v>45566</v>
      </c>
    </row>
    <row r="789" spans="1:21" x14ac:dyDescent="0.3">
      <c r="A789" s="1">
        <v>45597</v>
      </c>
      <c r="B789" s="2" t="s">
        <v>24</v>
      </c>
      <c r="C789" s="2" t="s">
        <v>28</v>
      </c>
      <c r="D789" s="2" t="s">
        <v>30</v>
      </c>
      <c r="E789" s="2" t="str">
        <f>TRIM(Table2[[#This Row],[SKU_CODE]])</f>
        <v>BEC-TIS-002</v>
      </c>
      <c r="F789" s="2">
        <v>141</v>
      </c>
      <c r="G789" s="2">
        <v>25380</v>
      </c>
      <c r="H789" s="2">
        <v>1659.39</v>
      </c>
      <c r="I789" s="2">
        <v>1316.76</v>
      </c>
      <c r="J789" s="2">
        <v>20</v>
      </c>
      <c r="K789" s="2" t="str">
        <f>_xlfn.XLOOKUP(E789,[1]SKU_Master!A:A,[1]SKU_Master!C:C,"NOT FOUND")</f>
        <v>Tissues</v>
      </c>
      <c r="L789" s="2">
        <f>_xlfn.XLOOKUP(Table2[[#This Row],[SKU_CODE_CLEAN]],[1]SKU_Master!A:A,[1]SKU_Master!E:E,"Not Found")</f>
        <v>180</v>
      </c>
      <c r="M789" s="2">
        <f>_xlfn.XLOOKUP(E789,[1]SKU_Master!A:A,[1]SKU_Master!F:F,"NOT FOUND")</f>
        <v>95</v>
      </c>
      <c r="N789" s="2" t="str">
        <f>IF(ISNUMBER(_xlfn.XMATCH(E789,[1]SKU_Master!A:A)),"MATCH","NOT FOUND")</f>
        <v>MATCH</v>
      </c>
      <c r="O789" s="2">
        <f>Table2[[#This Row],[GROSS_REVENUE]]-Table2[[#This Row],[DISCOUNT]]</f>
        <v>23720.61</v>
      </c>
      <c r="P789" s="3">
        <f>IFERROR((Table2[[#This Row],[NET_REVENUE]]-(Table2[[#This Row],[UNITS_SOLD]]*Table2[[#This Row],[UNIT_COGS]]))/Table2[[#This Row],[NET_REVENUE]],0)</f>
        <v>0.43530120009561307</v>
      </c>
      <c r="Q789" s="4">
        <f>IFERROR(Table2[[#This Row],[GROSS_REVENUE]]/Table2[[#This Row],[AD_SPEND]],0)</f>
        <v>19.274583067529392</v>
      </c>
      <c r="R789" s="2">
        <f>IFERROR((Table2[[#This Row],[NET_REVENUE]]-(Table2[[#This Row],[UNITS_SOLD]]*Table2[[#This Row],[UNIT_COGS]])-Table2[[#This Row],[AD_SPEND]]),0)</f>
        <v>9008.85</v>
      </c>
      <c r="S789" s="3">
        <f>IFERROR(Table2[[#This Row],[RETURNS_UNITS]]/Table2[[#This Row],[UNITS_SOLD]],0)</f>
        <v>0.14184397163120568</v>
      </c>
      <c r="T789" s="2" t="str">
        <f>TRIM(CLEAN(Table2[[#This Row],[CHANNEL]]))</f>
        <v>D2C</v>
      </c>
      <c r="U789" s="1">
        <f t="shared" si="12"/>
        <v>45597</v>
      </c>
    </row>
    <row r="790" spans="1:21" x14ac:dyDescent="0.3">
      <c r="A790" s="1">
        <v>45748</v>
      </c>
      <c r="B790" s="2" t="s">
        <v>34</v>
      </c>
      <c r="C790" s="2" t="s">
        <v>22</v>
      </c>
      <c r="D790" s="2" t="s">
        <v>42</v>
      </c>
      <c r="E790" s="2" t="str">
        <f>TRIM(Table2[[#This Row],[SKU_CODE]])</f>
        <v>BEC-BW-002</v>
      </c>
      <c r="F790" s="2">
        <v>129</v>
      </c>
      <c r="G790" s="5">
        <v>22575</v>
      </c>
      <c r="H790" s="2">
        <v>4824.25</v>
      </c>
      <c r="I790" s="2">
        <v>1316.89</v>
      </c>
      <c r="J790" s="2">
        <v>7</v>
      </c>
      <c r="K790" s="2" t="str">
        <f>_xlfn.XLOOKUP(E790,[1]SKU_Master!A:A,[1]SKU_Master!C:C,"NOT FOUND")</f>
        <v>Bake &amp; Wrap</v>
      </c>
      <c r="L790" s="2">
        <f>_xlfn.XLOOKUP(Table2[[#This Row],[SKU_CODE_CLEAN]],[1]SKU_Master!A:A,[1]SKU_Master!E:E,"Not Found")</f>
        <v>175</v>
      </c>
      <c r="M790" s="2">
        <f>_xlfn.XLOOKUP(E790,[1]SKU_Master!A:A,[1]SKU_Master!F:F,"NOT FOUND")</f>
        <v>92</v>
      </c>
      <c r="N790" s="2" t="str">
        <f>IF(ISNUMBER(_xlfn.XMATCH(E790,[1]SKU_Master!A:A)),"MATCH","NOT FOUND")</f>
        <v>MATCH</v>
      </c>
      <c r="O790" s="2">
        <f>Table2[[#This Row],[GROSS_REVENUE]]-Table2[[#This Row],[DISCOUNT]]</f>
        <v>17750.75</v>
      </c>
      <c r="P790" s="3">
        <f>IFERROR((Table2[[#This Row],[NET_REVENUE]]-(Table2[[#This Row],[UNITS_SOLD]]*Table2[[#This Row],[UNIT_COGS]]))/Table2[[#This Row],[NET_REVENUE]],0)</f>
        <v>0.33140853203385773</v>
      </c>
      <c r="Q790" s="4">
        <f>IFERROR(Table2[[#This Row],[GROSS_REVENUE]]/Table2[[#This Row],[AD_SPEND]],0)</f>
        <v>17.142661877605569</v>
      </c>
      <c r="R790" s="2">
        <f>IFERROR((Table2[[#This Row],[NET_REVENUE]]-(Table2[[#This Row],[UNITS_SOLD]]*Table2[[#This Row],[UNIT_COGS]])-Table2[[#This Row],[AD_SPEND]]),0)</f>
        <v>4565.8599999999997</v>
      </c>
      <c r="S790" s="3">
        <f>IFERROR(Table2[[#This Row],[RETURNS_UNITS]]/Table2[[#This Row],[UNITS_SOLD]],0)</f>
        <v>5.4263565891472867E-2</v>
      </c>
      <c r="T790" s="2" t="str">
        <f>TRIM(CLEAN(Table2[[#This Row],[CHANNEL]]))</f>
        <v>Zepto</v>
      </c>
      <c r="U790" s="1">
        <f t="shared" si="12"/>
        <v>45748</v>
      </c>
    </row>
    <row r="791" spans="1:21" x14ac:dyDescent="0.3">
      <c r="A791" s="1">
        <v>45778</v>
      </c>
      <c r="B791" s="2" t="s">
        <v>21</v>
      </c>
      <c r="C791" s="2" t="s">
        <v>25</v>
      </c>
      <c r="D791" s="2" t="s">
        <v>42</v>
      </c>
      <c r="E791" s="2" t="str">
        <f>TRIM(Table2[[#This Row],[SKU_CODE]])</f>
        <v>BEC-BW-002</v>
      </c>
      <c r="F791" s="2">
        <v>134</v>
      </c>
      <c r="G791" s="2">
        <v>23450</v>
      </c>
      <c r="H791" s="2">
        <v>6237.21</v>
      </c>
      <c r="I791" s="2">
        <v>1317.63</v>
      </c>
      <c r="J791" s="2">
        <v>3</v>
      </c>
      <c r="K791" s="2" t="str">
        <f>_xlfn.XLOOKUP(E791,[1]SKU_Master!A:A,[1]SKU_Master!C:C,"NOT FOUND")</f>
        <v>Bake &amp; Wrap</v>
      </c>
      <c r="L791" s="2">
        <f>_xlfn.XLOOKUP(Table2[[#This Row],[SKU_CODE_CLEAN]],[1]SKU_Master!A:A,[1]SKU_Master!E:E,"Not Found")</f>
        <v>175</v>
      </c>
      <c r="M791" s="2">
        <f>_xlfn.XLOOKUP(E791,[1]SKU_Master!A:A,[1]SKU_Master!F:F,"NOT FOUND")</f>
        <v>92</v>
      </c>
      <c r="N791" s="2" t="str">
        <f>IF(ISNUMBER(_xlfn.XMATCH(E791,[1]SKU_Master!A:A)),"MATCH","NOT FOUND")</f>
        <v>MATCH</v>
      </c>
      <c r="O791" s="2">
        <f>Table2[[#This Row],[GROSS_REVENUE]]-Table2[[#This Row],[DISCOUNT]]</f>
        <v>17212.79</v>
      </c>
      <c r="P791" s="3">
        <f>IFERROR((Table2[[#This Row],[NET_REVENUE]]-(Table2[[#This Row],[UNITS_SOLD]]*Table2[[#This Row],[UNIT_COGS]]))/Table2[[#This Row],[NET_REVENUE]],0)</f>
        <v>0.28378839223623831</v>
      </c>
      <c r="Q791" s="4">
        <f>IFERROR(Table2[[#This Row],[GROSS_REVENUE]]/Table2[[#This Row],[AD_SPEND]],0)</f>
        <v>17.797105408953954</v>
      </c>
      <c r="R791" s="2">
        <f>IFERROR((Table2[[#This Row],[NET_REVENUE]]-(Table2[[#This Row],[UNITS_SOLD]]*Table2[[#This Row],[UNIT_COGS]])-Table2[[#This Row],[AD_SPEND]]),0)</f>
        <v>3567.1600000000008</v>
      </c>
      <c r="S791" s="3">
        <f>IFERROR(Table2[[#This Row],[RETURNS_UNITS]]/Table2[[#This Row],[UNITS_SOLD]],0)</f>
        <v>2.2388059701492536E-2</v>
      </c>
      <c r="T791" s="2" t="str">
        <f>TRIM(CLEAN(Table2[[#This Row],[CHANNEL]]))</f>
        <v>Flipkart</v>
      </c>
      <c r="U791" s="1">
        <f t="shared" si="12"/>
        <v>45778</v>
      </c>
    </row>
    <row r="792" spans="1:21" x14ac:dyDescent="0.3">
      <c r="A792" s="1">
        <v>45292</v>
      </c>
      <c r="B792" s="2" t="s">
        <v>33</v>
      </c>
      <c r="C792" s="2" t="s">
        <v>28</v>
      </c>
      <c r="D792" s="2" t="s">
        <v>45</v>
      </c>
      <c r="E792" s="2" t="str">
        <f>TRIM(Table2[[#This Row],[SKU_CODE]])</f>
        <v>BEC-TIS-001</v>
      </c>
      <c r="F792" s="2">
        <v>156</v>
      </c>
      <c r="G792" s="2">
        <v>14820</v>
      </c>
      <c r="H792" s="2">
        <v>1839.1</v>
      </c>
      <c r="I792" s="2">
        <v>1319</v>
      </c>
      <c r="J792" s="2">
        <v>5</v>
      </c>
      <c r="K792" s="2" t="str">
        <f>_xlfn.XLOOKUP(E792,[1]SKU_Master!A:A,[1]SKU_Master!C:C,"NOT FOUND")</f>
        <v>Tissues</v>
      </c>
      <c r="L792" s="2">
        <f>_xlfn.XLOOKUP(Table2[[#This Row],[SKU_CODE_CLEAN]],[1]SKU_Master!A:A,[1]SKU_Master!E:E,"Not Found")</f>
        <v>95</v>
      </c>
      <c r="M792" s="2">
        <f>_xlfn.XLOOKUP(E792,[1]SKU_Master!A:A,[1]SKU_Master!F:F,"NOT FOUND")</f>
        <v>42</v>
      </c>
      <c r="N792" s="2" t="str">
        <f>IF(ISNUMBER(_xlfn.XMATCH(E792,[1]SKU_Master!A:A)),"MATCH","NOT FOUND")</f>
        <v>MATCH</v>
      </c>
      <c r="O792" s="2">
        <f>Table2[[#This Row],[GROSS_REVENUE]]-Table2[[#This Row],[DISCOUNT]]</f>
        <v>12980.9</v>
      </c>
      <c r="P792" s="3">
        <f>IFERROR((Table2[[#This Row],[NET_REVENUE]]-(Table2[[#This Row],[UNITS_SOLD]]*Table2[[#This Row],[UNIT_COGS]]))/Table2[[#This Row],[NET_REVENUE]],0)</f>
        <v>0.49525841813741728</v>
      </c>
      <c r="Q792" s="4">
        <f>IFERROR(Table2[[#This Row],[GROSS_REVENUE]]/Table2[[#This Row],[AD_SPEND]],0)</f>
        <v>11.235784685367703</v>
      </c>
      <c r="R792" s="2">
        <f>IFERROR((Table2[[#This Row],[NET_REVENUE]]-(Table2[[#This Row],[UNITS_SOLD]]*Table2[[#This Row],[UNIT_COGS]])-Table2[[#This Row],[AD_SPEND]]),0)</f>
        <v>5109.8999999999996</v>
      </c>
      <c r="S792" s="3">
        <f>IFERROR(Table2[[#This Row],[RETURNS_UNITS]]/Table2[[#This Row],[UNITS_SOLD]],0)</f>
        <v>3.2051282051282048E-2</v>
      </c>
      <c r="T792" s="2" t="str">
        <f>TRIM(CLEAN(Table2[[#This Row],[CHANNEL]]))</f>
        <v>Swiggy Instamart</v>
      </c>
      <c r="U792" s="1">
        <f t="shared" si="12"/>
        <v>45292</v>
      </c>
    </row>
    <row r="793" spans="1:21" x14ac:dyDescent="0.3">
      <c r="A793" s="1">
        <v>45597</v>
      </c>
      <c r="B793" s="2" t="s">
        <v>21</v>
      </c>
      <c r="C793" s="2" t="s">
        <v>22</v>
      </c>
      <c r="D793" s="2" t="s">
        <v>45</v>
      </c>
      <c r="E793" s="2" t="str">
        <f>TRIM(Table2[[#This Row],[SKU_CODE]])</f>
        <v>BEC-TIS-001</v>
      </c>
      <c r="F793" s="2">
        <v>134</v>
      </c>
      <c r="G793" s="2">
        <v>12730</v>
      </c>
      <c r="H793" s="2">
        <v>1224.6199999999999</v>
      </c>
      <c r="I793" s="2">
        <v>1319.05</v>
      </c>
      <c r="J793" s="2">
        <v>5</v>
      </c>
      <c r="K793" s="2" t="str">
        <f>_xlfn.XLOOKUP(E793,[1]SKU_Master!A:A,[1]SKU_Master!C:C,"NOT FOUND")</f>
        <v>Tissues</v>
      </c>
      <c r="L793" s="2">
        <f>_xlfn.XLOOKUP(Table2[[#This Row],[SKU_CODE_CLEAN]],[1]SKU_Master!A:A,[1]SKU_Master!E:E,"Not Found")</f>
        <v>95</v>
      </c>
      <c r="M793" s="2">
        <f>_xlfn.XLOOKUP(E793,[1]SKU_Master!A:A,[1]SKU_Master!F:F,"NOT FOUND")</f>
        <v>42</v>
      </c>
      <c r="N793" s="2" t="str">
        <f>IF(ISNUMBER(_xlfn.XMATCH(E793,[1]SKU_Master!A:A)),"MATCH","NOT FOUND")</f>
        <v>MATCH</v>
      </c>
      <c r="O793" s="2">
        <f>Table2[[#This Row],[GROSS_REVENUE]]-Table2[[#This Row],[DISCOUNT]]</f>
        <v>11505.380000000001</v>
      </c>
      <c r="P793" s="3">
        <f>IFERROR((Table2[[#This Row],[NET_REVENUE]]-(Table2[[#This Row],[UNITS_SOLD]]*Table2[[#This Row],[UNIT_COGS]]))/Table2[[#This Row],[NET_REVENUE]],0)</f>
        <v>0.51083753861237091</v>
      </c>
      <c r="Q793" s="4">
        <f>IFERROR(Table2[[#This Row],[GROSS_REVENUE]]/Table2[[#This Row],[AD_SPEND]],0)</f>
        <v>9.6508851067055836</v>
      </c>
      <c r="R793" s="2">
        <f>IFERROR((Table2[[#This Row],[NET_REVENUE]]-(Table2[[#This Row],[UNITS_SOLD]]*Table2[[#This Row],[UNIT_COGS]])-Table2[[#This Row],[AD_SPEND]]),0)</f>
        <v>4558.3300000000008</v>
      </c>
      <c r="S793" s="3">
        <f>IFERROR(Table2[[#This Row],[RETURNS_UNITS]]/Table2[[#This Row],[UNITS_SOLD]],0)</f>
        <v>3.7313432835820892E-2</v>
      </c>
      <c r="T793" s="2" t="str">
        <f>TRIM(CLEAN(Table2[[#This Row],[CHANNEL]]))</f>
        <v>Flipkart</v>
      </c>
      <c r="U793" s="1">
        <f t="shared" si="12"/>
        <v>45597</v>
      </c>
    </row>
    <row r="794" spans="1:21" x14ac:dyDescent="0.3">
      <c r="A794" s="1">
        <v>45505</v>
      </c>
      <c r="B794" s="2" t="s">
        <v>24</v>
      </c>
      <c r="C794" s="2" t="s">
        <v>22</v>
      </c>
      <c r="D794" s="2" t="s">
        <v>45</v>
      </c>
      <c r="E794" s="2" t="str">
        <f>TRIM(Table2[[#This Row],[SKU_CODE]])</f>
        <v>BEC-TIS-001</v>
      </c>
      <c r="F794" s="2">
        <v>128</v>
      </c>
      <c r="G794" s="2">
        <v>12160</v>
      </c>
      <c r="H794" s="2">
        <v>1074.78</v>
      </c>
      <c r="I794" s="2">
        <v>1320.19</v>
      </c>
      <c r="J794" s="2">
        <v>17</v>
      </c>
      <c r="K794" s="2" t="str">
        <f>_xlfn.XLOOKUP(E794,[1]SKU_Master!A:A,[1]SKU_Master!C:C,"NOT FOUND")</f>
        <v>Tissues</v>
      </c>
      <c r="L794" s="2">
        <f>_xlfn.XLOOKUP(Table2[[#This Row],[SKU_CODE_CLEAN]],[1]SKU_Master!A:A,[1]SKU_Master!E:E,"Not Found")</f>
        <v>95</v>
      </c>
      <c r="M794" s="2">
        <f>_xlfn.XLOOKUP(E794,[1]SKU_Master!A:A,[1]SKU_Master!F:F,"NOT FOUND")</f>
        <v>42</v>
      </c>
      <c r="N794" s="2" t="str">
        <f>IF(ISNUMBER(_xlfn.XMATCH(E794,[1]SKU_Master!A:A)),"MATCH","NOT FOUND")</f>
        <v>MATCH</v>
      </c>
      <c r="O794" s="2">
        <f>Table2[[#This Row],[GROSS_REVENUE]]-Table2[[#This Row],[DISCOUNT]]</f>
        <v>11085.22</v>
      </c>
      <c r="P794" s="3">
        <f>IFERROR((Table2[[#This Row],[NET_REVENUE]]-(Table2[[#This Row],[UNITS_SOLD]]*Table2[[#This Row],[UNIT_COGS]]))/Table2[[#This Row],[NET_REVENUE]],0)</f>
        <v>0.51502992272593595</v>
      </c>
      <c r="Q794" s="4">
        <f>IFERROR(Table2[[#This Row],[GROSS_REVENUE]]/Table2[[#This Row],[AD_SPEND]],0)</f>
        <v>9.2107954158113596</v>
      </c>
      <c r="R794" s="2">
        <f>IFERROR((Table2[[#This Row],[NET_REVENUE]]-(Table2[[#This Row],[UNITS_SOLD]]*Table2[[#This Row],[UNIT_COGS]])-Table2[[#This Row],[AD_SPEND]]),0)</f>
        <v>4389.0299999999988</v>
      </c>
      <c r="S794" s="3">
        <f>IFERROR(Table2[[#This Row],[RETURNS_UNITS]]/Table2[[#This Row],[UNITS_SOLD]],0)</f>
        <v>0.1328125</v>
      </c>
      <c r="T794" s="2" t="str">
        <f>TRIM(CLEAN(Table2[[#This Row],[CHANNEL]]))</f>
        <v>D2C</v>
      </c>
      <c r="U794" s="1">
        <f t="shared" si="12"/>
        <v>45505</v>
      </c>
    </row>
    <row r="795" spans="1:21" x14ac:dyDescent="0.3">
      <c r="A795" s="1">
        <v>45566</v>
      </c>
      <c r="B795" s="2" t="s">
        <v>50</v>
      </c>
      <c r="C795" s="2" t="s">
        <v>28</v>
      </c>
      <c r="D795" s="2" t="s">
        <v>42</v>
      </c>
      <c r="E795" s="2" t="str">
        <f>TRIM(Table2[[#This Row],[SKU_CODE]])</f>
        <v>BEC-BW-002</v>
      </c>
      <c r="F795" s="2">
        <v>91</v>
      </c>
      <c r="G795" s="2">
        <v>15925</v>
      </c>
      <c r="H795" s="2">
        <v>3121.68</v>
      </c>
      <c r="I795" s="2">
        <v>1320.74</v>
      </c>
      <c r="J795" s="2">
        <v>4</v>
      </c>
      <c r="K795" s="2" t="str">
        <f>_xlfn.XLOOKUP(E795,[1]SKU_Master!A:A,[1]SKU_Master!C:C,"NOT FOUND")</f>
        <v>Bake &amp; Wrap</v>
      </c>
      <c r="L795" s="2">
        <f>_xlfn.XLOOKUP(Table2[[#This Row],[SKU_CODE_CLEAN]],[1]SKU_Master!A:A,[1]SKU_Master!E:E,"Not Found")</f>
        <v>175</v>
      </c>
      <c r="M795" s="2">
        <f>_xlfn.XLOOKUP(E795,[1]SKU_Master!A:A,[1]SKU_Master!F:F,"NOT FOUND")</f>
        <v>92</v>
      </c>
      <c r="N795" s="2" t="str">
        <f>IF(ISNUMBER(_xlfn.XMATCH(E795,[1]SKU_Master!A:A)),"MATCH","NOT FOUND")</f>
        <v>MATCH</v>
      </c>
      <c r="O795" s="2">
        <f>Table2[[#This Row],[GROSS_REVENUE]]-Table2[[#This Row],[DISCOUNT]]</f>
        <v>12803.32</v>
      </c>
      <c r="P795" s="3">
        <f>IFERROR((Table2[[#This Row],[NET_REVENUE]]-(Table2[[#This Row],[UNITS_SOLD]]*Table2[[#This Row],[UNIT_COGS]]))/Table2[[#This Row],[NET_REVENUE]],0)</f>
        <v>0.34610710347003742</v>
      </c>
      <c r="Q795" s="4">
        <f>IFERROR(Table2[[#This Row],[GROSS_REVENUE]]/Table2[[#This Row],[AD_SPEND]],0)</f>
        <v>12.057634356497115</v>
      </c>
      <c r="R795" s="2">
        <f>IFERROR((Table2[[#This Row],[NET_REVENUE]]-(Table2[[#This Row],[UNITS_SOLD]]*Table2[[#This Row],[UNIT_COGS]])-Table2[[#This Row],[AD_SPEND]]),0)</f>
        <v>3110.58</v>
      </c>
      <c r="S795" s="3">
        <f>IFERROR(Table2[[#This Row],[RETURNS_UNITS]]/Table2[[#This Row],[UNITS_SOLD]],0)</f>
        <v>4.3956043956043959E-2</v>
      </c>
      <c r="T795" s="2" t="str">
        <f>TRIM(CLEAN(Table2[[#This Row],[CHANNEL]]))</f>
        <v>Amazon</v>
      </c>
      <c r="U795" s="1">
        <f t="shared" si="12"/>
        <v>45566</v>
      </c>
    </row>
    <row r="796" spans="1:21" x14ac:dyDescent="0.3">
      <c r="A796" s="1">
        <v>45413</v>
      </c>
      <c r="B796" s="2" t="s">
        <v>39</v>
      </c>
      <c r="C796" s="2" t="s">
        <v>25</v>
      </c>
      <c r="D796" s="2" t="s">
        <v>23</v>
      </c>
      <c r="E796" s="2" t="str">
        <f>TRIM(Table2[[#This Row],[SKU_CODE]])</f>
        <v>BEC-OTH-001</v>
      </c>
      <c r="F796" s="2">
        <v>201</v>
      </c>
      <c r="G796" s="2">
        <v>29949</v>
      </c>
      <c r="H796" s="2">
        <v>8544.6299999999992</v>
      </c>
      <c r="I796" s="2">
        <v>1321.45</v>
      </c>
      <c r="J796" s="2">
        <v>10</v>
      </c>
      <c r="K796" s="2" t="str">
        <f>_xlfn.XLOOKUP(E796,[1]SKU_Master!A:A,[1]SKU_Master!C:C,"NOT FOUND")</f>
        <v>Others</v>
      </c>
      <c r="L796" s="2">
        <f>_xlfn.XLOOKUP(Table2[[#This Row],[SKU_CODE_CLEAN]],[1]SKU_Master!A:A,[1]SKU_Master!E:E,"Not Found")</f>
        <v>149</v>
      </c>
      <c r="M796" s="2">
        <f>_xlfn.XLOOKUP(E796,[1]SKU_Master!A:A,[1]SKU_Master!F:F,"NOT FOUND")</f>
        <v>72</v>
      </c>
      <c r="N796" s="2" t="str">
        <f>IF(ISNUMBER(_xlfn.XMATCH(E796,[1]SKU_Master!A:A)),"MATCH","NOT FOUND")</f>
        <v>MATCH</v>
      </c>
      <c r="O796" s="2">
        <f>Table2[[#This Row],[GROSS_REVENUE]]-Table2[[#This Row],[DISCOUNT]]</f>
        <v>21404.370000000003</v>
      </c>
      <c r="P796" s="3">
        <f>IFERROR((Table2[[#This Row],[NET_REVENUE]]-(Table2[[#This Row],[UNITS_SOLD]]*Table2[[#This Row],[UNIT_COGS]]))/Table2[[#This Row],[NET_REVENUE]],0)</f>
        <v>0.32387638599033758</v>
      </c>
      <c r="Q796" s="4">
        <f>IFERROR(Table2[[#This Row],[GROSS_REVENUE]]/Table2[[#This Row],[AD_SPEND]],0)</f>
        <v>22.663740587990464</v>
      </c>
      <c r="R796" s="2">
        <f>IFERROR((Table2[[#This Row],[NET_REVENUE]]-(Table2[[#This Row],[UNITS_SOLD]]*Table2[[#This Row],[UNIT_COGS]])-Table2[[#This Row],[AD_SPEND]]),0)</f>
        <v>5610.9200000000028</v>
      </c>
      <c r="S796" s="3">
        <f>IFERROR(Table2[[#This Row],[RETURNS_UNITS]]/Table2[[#This Row],[UNITS_SOLD]],0)</f>
        <v>4.975124378109453E-2</v>
      </c>
      <c r="T796" s="2" t="str">
        <f>TRIM(CLEAN(Table2[[#This Row],[CHANNEL]]))</f>
        <v>Amazon</v>
      </c>
      <c r="U796" s="1">
        <f t="shared" si="12"/>
        <v>45413</v>
      </c>
    </row>
    <row r="797" spans="1:21" x14ac:dyDescent="0.3">
      <c r="A797" s="1">
        <v>45444</v>
      </c>
      <c r="B797" s="2" t="s">
        <v>34</v>
      </c>
      <c r="C797" s="2" t="s">
        <v>22</v>
      </c>
      <c r="D797" s="2" t="s">
        <v>32</v>
      </c>
      <c r="E797" s="2" t="str">
        <f>TRIM(Table2[[#This Row],[SKU_CODE]])</f>
        <v>BEC-BW-001</v>
      </c>
      <c r="F797" s="2">
        <v>113</v>
      </c>
      <c r="G797" s="2">
        <v>24860</v>
      </c>
      <c r="H797" s="2">
        <v>3799.27</v>
      </c>
      <c r="I797" s="2">
        <v>1321.79</v>
      </c>
      <c r="J797" s="2">
        <v>4</v>
      </c>
      <c r="K797" s="2" t="str">
        <f>_xlfn.XLOOKUP(E797,[1]SKU_Master!A:A,[1]SKU_Master!C:C,"NOT FOUND")</f>
        <v>Bake &amp; Wrap</v>
      </c>
      <c r="L797" s="2">
        <f>_xlfn.XLOOKUP(Table2[[#This Row],[SKU_CODE_CLEAN]],[1]SKU_Master!A:A,[1]SKU_Master!E:E,"Not Found")</f>
        <v>220</v>
      </c>
      <c r="M797" s="2">
        <f>_xlfn.XLOOKUP(E797,[1]SKU_Master!A:A,[1]SKU_Master!F:F,"NOT FOUND")</f>
        <v>118</v>
      </c>
      <c r="N797" s="2" t="str">
        <f>IF(ISNUMBER(_xlfn.XMATCH(E797,[1]SKU_Master!A:A)),"MATCH","NOT FOUND")</f>
        <v>MATCH</v>
      </c>
      <c r="O797" s="2">
        <f>Table2[[#This Row],[GROSS_REVENUE]]-Table2[[#This Row],[DISCOUNT]]</f>
        <v>21060.73</v>
      </c>
      <c r="P797" s="3">
        <f>IFERROR((Table2[[#This Row],[NET_REVENUE]]-(Table2[[#This Row],[UNITS_SOLD]]*Table2[[#This Row],[UNIT_COGS]]))/Table2[[#This Row],[NET_REVENUE]],0)</f>
        <v>0.36687854599531922</v>
      </c>
      <c r="Q797" s="4">
        <f>IFERROR(Table2[[#This Row],[GROSS_REVENUE]]/Table2[[#This Row],[AD_SPEND]],0)</f>
        <v>18.807828777642438</v>
      </c>
      <c r="R797" s="2">
        <f>IFERROR((Table2[[#This Row],[NET_REVENUE]]-(Table2[[#This Row],[UNITS_SOLD]]*Table2[[#This Row],[UNIT_COGS]])-Table2[[#This Row],[AD_SPEND]]),0)</f>
        <v>6404.94</v>
      </c>
      <c r="S797" s="3">
        <f>IFERROR(Table2[[#This Row],[RETURNS_UNITS]]/Table2[[#This Row],[UNITS_SOLD]],0)</f>
        <v>3.5398230088495575E-2</v>
      </c>
      <c r="T797" s="2" t="str">
        <f>TRIM(CLEAN(Table2[[#This Row],[CHANNEL]]))</f>
        <v>Zepto</v>
      </c>
      <c r="U797" s="1">
        <f t="shared" si="12"/>
        <v>45444</v>
      </c>
    </row>
    <row r="798" spans="1:21" x14ac:dyDescent="0.3">
      <c r="A798" s="1">
        <v>45505</v>
      </c>
      <c r="B798" s="2" t="s">
        <v>34</v>
      </c>
      <c r="C798" s="2" t="s">
        <v>28</v>
      </c>
      <c r="D798" s="2" t="s">
        <v>31</v>
      </c>
      <c r="E798" s="2" t="str">
        <f>TRIM(Table2[[#This Row],[SKU_CODE]])</f>
        <v>BEC-GB-002</v>
      </c>
      <c r="F798" s="2">
        <v>115</v>
      </c>
      <c r="G798" s="2">
        <v>20585</v>
      </c>
      <c r="H798" s="2">
        <v>5005.2700000000004</v>
      </c>
      <c r="I798" s="2">
        <v>1322.93</v>
      </c>
      <c r="J798" s="2">
        <v>5</v>
      </c>
      <c r="K798" s="2" t="str">
        <f>_xlfn.XLOOKUP(E798,[1]SKU_Master!A:A,[1]SKU_Master!C:C,"NOT FOUND")</f>
        <v>Garbage Bags</v>
      </c>
      <c r="L798" s="2">
        <f>_xlfn.XLOOKUP(Table2[[#This Row],[SKU_CODE_CLEAN]],[1]SKU_Master!A:A,[1]SKU_Master!E:E,"Not Found")</f>
        <v>179</v>
      </c>
      <c r="M798" s="2">
        <f>_xlfn.XLOOKUP(E798,[1]SKU_Master!A:A,[1]SKU_Master!F:F,"NOT FOUND")</f>
        <v>86</v>
      </c>
      <c r="N798" s="2" t="str">
        <f>IF(ISNUMBER(_xlfn.XMATCH(E798,[1]SKU_Master!A:A)),"MATCH","NOT FOUND")</f>
        <v>MATCH</v>
      </c>
      <c r="O798" s="2">
        <f>Table2[[#This Row],[GROSS_REVENUE]]-Table2[[#This Row],[DISCOUNT]]</f>
        <v>15579.73</v>
      </c>
      <c r="P798" s="3">
        <f>IFERROR((Table2[[#This Row],[NET_REVENUE]]-(Table2[[#This Row],[UNITS_SOLD]]*Table2[[#This Row],[UNIT_COGS]]))/Table2[[#This Row],[NET_REVENUE]],0)</f>
        <v>0.36520080899989921</v>
      </c>
      <c r="Q798" s="4">
        <f>IFERROR(Table2[[#This Row],[GROSS_REVENUE]]/Table2[[#This Row],[AD_SPEND]],0)</f>
        <v>15.56015813383928</v>
      </c>
      <c r="R798" s="2">
        <f>IFERROR((Table2[[#This Row],[NET_REVENUE]]-(Table2[[#This Row],[UNITS_SOLD]]*Table2[[#This Row],[UNIT_COGS]])-Table2[[#This Row],[AD_SPEND]]),0)</f>
        <v>4366.7999999999993</v>
      </c>
      <c r="S798" s="3">
        <f>IFERROR(Table2[[#This Row],[RETURNS_UNITS]]/Table2[[#This Row],[UNITS_SOLD]],0)</f>
        <v>4.3478260869565216E-2</v>
      </c>
      <c r="T798" s="2" t="str">
        <f>TRIM(CLEAN(Table2[[#This Row],[CHANNEL]]))</f>
        <v>Zepto</v>
      </c>
      <c r="U798" s="1">
        <f t="shared" si="12"/>
        <v>45505</v>
      </c>
    </row>
    <row r="799" spans="1:21" x14ac:dyDescent="0.3">
      <c r="A799" s="1">
        <v>45474</v>
      </c>
      <c r="B799" s="2" t="s">
        <v>24</v>
      </c>
      <c r="C799" s="2" t="s">
        <v>28</v>
      </c>
      <c r="D799" s="2" t="s">
        <v>32</v>
      </c>
      <c r="E799" s="2" t="str">
        <f>TRIM(Table2[[#This Row],[SKU_CODE]])</f>
        <v>BEC-BW-001</v>
      </c>
      <c r="F799" s="2">
        <v>66</v>
      </c>
      <c r="G799" s="2">
        <v>14520</v>
      </c>
      <c r="H799" s="2">
        <v>1099.94</v>
      </c>
      <c r="I799" s="2">
        <v>1323.91</v>
      </c>
      <c r="J799" s="2">
        <v>7</v>
      </c>
      <c r="K799" s="2" t="str">
        <f>_xlfn.XLOOKUP(E799,[1]SKU_Master!A:A,[1]SKU_Master!C:C,"NOT FOUND")</f>
        <v>Bake &amp; Wrap</v>
      </c>
      <c r="L799" s="2">
        <f>_xlfn.XLOOKUP(Table2[[#This Row],[SKU_CODE_CLEAN]],[1]SKU_Master!A:A,[1]SKU_Master!E:E,"Not Found")</f>
        <v>220</v>
      </c>
      <c r="M799" s="2">
        <f>_xlfn.XLOOKUP(E799,[1]SKU_Master!A:A,[1]SKU_Master!F:F,"NOT FOUND")</f>
        <v>118</v>
      </c>
      <c r="N799" s="2" t="str">
        <f>IF(ISNUMBER(_xlfn.XMATCH(E799,[1]SKU_Master!A:A)),"MATCH","NOT FOUND")</f>
        <v>MATCH</v>
      </c>
      <c r="O799" s="2">
        <f>Table2[[#This Row],[GROSS_REVENUE]]-Table2[[#This Row],[DISCOUNT]]</f>
        <v>13420.06</v>
      </c>
      <c r="P799" s="3">
        <f>IFERROR((Table2[[#This Row],[NET_REVENUE]]-(Table2[[#This Row],[UNITS_SOLD]]*Table2[[#This Row],[UNIT_COGS]]))/Table2[[#This Row],[NET_REVENUE]],0)</f>
        <v>0.41967472574638265</v>
      </c>
      <c r="Q799" s="4">
        <f>IFERROR(Table2[[#This Row],[GROSS_REVENUE]]/Table2[[#This Row],[AD_SPEND]],0)</f>
        <v>10.96751289740239</v>
      </c>
      <c r="R799" s="2">
        <f>IFERROR((Table2[[#This Row],[NET_REVENUE]]-(Table2[[#This Row],[UNITS_SOLD]]*Table2[[#This Row],[UNIT_COGS]])-Table2[[#This Row],[AD_SPEND]]),0)</f>
        <v>4308.1499999999996</v>
      </c>
      <c r="S799" s="3">
        <f>IFERROR(Table2[[#This Row],[RETURNS_UNITS]]/Table2[[#This Row],[UNITS_SOLD]],0)</f>
        <v>0.10606060606060606</v>
      </c>
      <c r="T799" s="2" t="str">
        <f>TRIM(CLEAN(Table2[[#This Row],[CHANNEL]]))</f>
        <v>D2C</v>
      </c>
      <c r="U799" s="1">
        <f t="shared" si="12"/>
        <v>45474</v>
      </c>
    </row>
    <row r="800" spans="1:21" x14ac:dyDescent="0.3">
      <c r="A800" s="1">
        <v>45778</v>
      </c>
      <c r="B800" s="2" t="s">
        <v>21</v>
      </c>
      <c r="C800" s="2" t="s">
        <v>28</v>
      </c>
      <c r="D800" s="2" t="s">
        <v>35</v>
      </c>
      <c r="E800" s="2" t="str">
        <f>TRIM(Table2[[#This Row],[SKU_CODE]])</f>
        <v>BEC-CMB-001</v>
      </c>
      <c r="F800" s="2">
        <v>22</v>
      </c>
      <c r="G800" s="2">
        <v>15378</v>
      </c>
      <c r="H800" s="2">
        <v>1168.97</v>
      </c>
      <c r="I800" s="2">
        <v>1324.59</v>
      </c>
      <c r="J800" s="2">
        <v>0</v>
      </c>
      <c r="K800" s="2" t="str">
        <f>_xlfn.XLOOKUP(E800,[1]SKU_Master!A:A,[1]SKU_Master!C:C,"NOT FOUND")</f>
        <v>Others</v>
      </c>
      <c r="L800" s="2">
        <f>_xlfn.XLOOKUP(Table2[[#This Row],[SKU_CODE_CLEAN]],[1]SKU_Master!A:A,[1]SKU_Master!E:E,"Not Found")</f>
        <v>699</v>
      </c>
      <c r="M800" s="2">
        <f>_xlfn.XLOOKUP(E800,[1]SKU_Master!A:A,[1]SKU_Master!F:F,"NOT FOUND")</f>
        <v>330</v>
      </c>
      <c r="N800" s="2" t="str">
        <f>IF(ISNUMBER(_xlfn.XMATCH(E800,[1]SKU_Master!A:A)),"MATCH","NOT FOUND")</f>
        <v>MATCH</v>
      </c>
      <c r="O800" s="2">
        <f>Table2[[#This Row],[GROSS_REVENUE]]-Table2[[#This Row],[DISCOUNT]]</f>
        <v>14209.03</v>
      </c>
      <c r="P800" s="3">
        <f>IFERROR((Table2[[#This Row],[NET_REVENUE]]-(Table2[[#This Row],[UNITS_SOLD]]*Table2[[#This Row],[UNIT_COGS]]))/Table2[[#This Row],[NET_REVENUE]],0)</f>
        <v>0.48905731073831221</v>
      </c>
      <c r="Q800" s="4">
        <f>IFERROR(Table2[[#This Row],[GROSS_REVENUE]]/Table2[[#This Row],[AD_SPEND]],0)</f>
        <v>11.609630149706703</v>
      </c>
      <c r="R800" s="2">
        <f>IFERROR((Table2[[#This Row],[NET_REVENUE]]-(Table2[[#This Row],[UNITS_SOLD]]*Table2[[#This Row],[UNIT_COGS]])-Table2[[#This Row],[AD_SPEND]]),0)</f>
        <v>5624.4400000000005</v>
      </c>
      <c r="S800" s="3">
        <f>IFERROR(Table2[[#This Row],[RETURNS_UNITS]]/Table2[[#This Row],[UNITS_SOLD]],0)</f>
        <v>0</v>
      </c>
      <c r="T800" s="2" t="str">
        <f>TRIM(CLEAN(Table2[[#This Row],[CHANNEL]]))</f>
        <v>Flipkart</v>
      </c>
      <c r="U800" s="1">
        <f t="shared" si="12"/>
        <v>45778</v>
      </c>
    </row>
    <row r="801" spans="1:21" x14ac:dyDescent="0.3">
      <c r="A801" s="1">
        <v>45536</v>
      </c>
      <c r="B801" s="2" t="s">
        <v>33</v>
      </c>
      <c r="C801" s="2" t="s">
        <v>22</v>
      </c>
      <c r="D801" s="2" t="s">
        <v>42</v>
      </c>
      <c r="E801" s="2" t="str">
        <f>TRIM(Table2[[#This Row],[SKU_CODE]])</f>
        <v>BEC-BW-002</v>
      </c>
      <c r="F801" s="2">
        <v>74</v>
      </c>
      <c r="G801" s="2">
        <v>12950</v>
      </c>
      <c r="H801" s="2">
        <v>2728.09</v>
      </c>
      <c r="I801" s="2">
        <v>1328.25</v>
      </c>
      <c r="J801" s="2">
        <v>2</v>
      </c>
      <c r="K801" s="2" t="str">
        <f>_xlfn.XLOOKUP(E801,[1]SKU_Master!A:A,[1]SKU_Master!C:C,"NOT FOUND")</f>
        <v>Bake &amp; Wrap</v>
      </c>
      <c r="L801" s="2">
        <f>_xlfn.XLOOKUP(Table2[[#This Row],[SKU_CODE_CLEAN]],[1]SKU_Master!A:A,[1]SKU_Master!E:E,"Not Found")</f>
        <v>175</v>
      </c>
      <c r="M801" s="2">
        <f>_xlfn.XLOOKUP(E801,[1]SKU_Master!A:A,[1]SKU_Master!F:F,"NOT FOUND")</f>
        <v>92</v>
      </c>
      <c r="N801" s="2" t="str">
        <f>IF(ISNUMBER(_xlfn.XMATCH(E801,[1]SKU_Master!A:A)),"MATCH","NOT FOUND")</f>
        <v>MATCH</v>
      </c>
      <c r="O801" s="2">
        <f>Table2[[#This Row],[GROSS_REVENUE]]-Table2[[#This Row],[DISCOUNT]]</f>
        <v>10221.91</v>
      </c>
      <c r="P801" s="3">
        <f>IFERROR((Table2[[#This Row],[NET_REVENUE]]-(Table2[[#This Row],[UNITS_SOLD]]*Table2[[#This Row],[UNIT_COGS]]))/Table2[[#This Row],[NET_REVENUE]],0)</f>
        <v>0.33397965742214519</v>
      </c>
      <c r="Q801" s="4">
        <f>IFERROR(Table2[[#This Row],[GROSS_REVENUE]]/Table2[[#This Row],[AD_SPEND]],0)</f>
        <v>9.749670619235836</v>
      </c>
      <c r="R801" s="2">
        <f>IFERROR((Table2[[#This Row],[NET_REVENUE]]-(Table2[[#This Row],[UNITS_SOLD]]*Table2[[#This Row],[UNIT_COGS]])-Table2[[#This Row],[AD_SPEND]]),0)</f>
        <v>2085.66</v>
      </c>
      <c r="S801" s="3">
        <f>IFERROR(Table2[[#This Row],[RETURNS_UNITS]]/Table2[[#This Row],[UNITS_SOLD]],0)</f>
        <v>2.7027027027027029E-2</v>
      </c>
      <c r="T801" s="2" t="str">
        <f>TRIM(CLEAN(Table2[[#This Row],[CHANNEL]]))</f>
        <v>Swiggy Instamart</v>
      </c>
      <c r="U801" s="1">
        <f t="shared" si="12"/>
        <v>45536</v>
      </c>
    </row>
    <row r="802" spans="1:21" x14ac:dyDescent="0.3">
      <c r="A802" s="1">
        <v>45627</v>
      </c>
      <c r="B802" s="2" t="s">
        <v>27</v>
      </c>
      <c r="C802" s="2" t="s">
        <v>28</v>
      </c>
      <c r="D802" s="2" t="s">
        <v>46</v>
      </c>
      <c r="E802" s="2" t="str">
        <f>TRIM(Table2[[#This Row],[SKU_CODE]])</f>
        <v>BEC-KT-001</v>
      </c>
      <c r="F802" s="2">
        <v>143</v>
      </c>
      <c r="G802" s="2">
        <v>22880</v>
      </c>
      <c r="H802" s="2">
        <v>5264.26</v>
      </c>
      <c r="I802" s="2">
        <v>1328.75</v>
      </c>
      <c r="J802" s="2">
        <v>3</v>
      </c>
      <c r="K802" s="2" t="str">
        <f>_xlfn.XLOOKUP(E802,[1]SKU_Master!A:A,[1]SKU_Master!C:C,"NOT FOUND")</f>
        <v>Kitchen Towel</v>
      </c>
      <c r="L802" s="2">
        <f>_xlfn.XLOOKUP(Table2[[#This Row],[SKU_CODE_CLEAN]],[1]SKU_Master!A:A,[1]SKU_Master!E:E,"Not Found")</f>
        <v>160</v>
      </c>
      <c r="M802" s="2">
        <f>_xlfn.XLOOKUP(E802,[1]SKU_Master!A:A,[1]SKU_Master!F:F,"NOT FOUND")</f>
        <v>78</v>
      </c>
      <c r="N802" s="2" t="str">
        <f>IF(ISNUMBER(_xlfn.XMATCH(E802,[1]SKU_Master!A:A)),"MATCH","NOT FOUND")</f>
        <v>MATCH</v>
      </c>
      <c r="O802" s="2">
        <f>Table2[[#This Row],[GROSS_REVENUE]]-Table2[[#This Row],[DISCOUNT]]</f>
        <v>17615.739999999998</v>
      </c>
      <c r="P802" s="3">
        <f>IFERROR((Table2[[#This Row],[NET_REVENUE]]-(Table2[[#This Row],[UNITS_SOLD]]*Table2[[#This Row],[UNIT_COGS]]))/Table2[[#This Row],[NET_REVENUE]],0)</f>
        <v>0.36681626772420567</v>
      </c>
      <c r="Q802" s="4">
        <f>IFERROR(Table2[[#This Row],[GROSS_REVENUE]]/Table2[[#This Row],[AD_SPEND]],0)</f>
        <v>17.219190968955786</v>
      </c>
      <c r="R802" s="2">
        <f>IFERROR((Table2[[#This Row],[NET_REVENUE]]-(Table2[[#This Row],[UNITS_SOLD]]*Table2[[#This Row],[UNIT_COGS]])-Table2[[#This Row],[AD_SPEND]]),0)</f>
        <v>5132.989999999998</v>
      </c>
      <c r="S802" s="3">
        <f>IFERROR(Table2[[#This Row],[RETURNS_UNITS]]/Table2[[#This Row],[UNITS_SOLD]],0)</f>
        <v>2.097902097902098E-2</v>
      </c>
      <c r="T802" s="2" t="str">
        <f>TRIM(CLEAN(Table2[[#This Row],[CHANNEL]]))</f>
        <v>Zepto</v>
      </c>
      <c r="U802" s="1">
        <f t="shared" si="12"/>
        <v>45627</v>
      </c>
    </row>
    <row r="803" spans="1:21" x14ac:dyDescent="0.3">
      <c r="A803" s="1">
        <v>45413</v>
      </c>
      <c r="B803" s="2" t="s">
        <v>50</v>
      </c>
      <c r="C803" s="2" t="s">
        <v>25</v>
      </c>
      <c r="D803" s="2" t="s">
        <v>42</v>
      </c>
      <c r="E803" s="2" t="str">
        <f>TRIM(Table2[[#This Row],[SKU_CODE]])</f>
        <v>BEC-BW-002</v>
      </c>
      <c r="F803" s="2">
        <v>193</v>
      </c>
      <c r="G803" s="2">
        <v>33775</v>
      </c>
      <c r="H803" s="2">
        <v>8218.6299999999992</v>
      </c>
      <c r="I803" s="2">
        <v>1328.86</v>
      </c>
      <c r="J803" s="2">
        <v>7</v>
      </c>
      <c r="K803" s="2" t="str">
        <f>_xlfn.XLOOKUP(E803,[1]SKU_Master!A:A,[1]SKU_Master!C:C,"NOT FOUND")</f>
        <v>Bake &amp; Wrap</v>
      </c>
      <c r="L803" s="2">
        <f>_xlfn.XLOOKUP(Table2[[#This Row],[SKU_CODE_CLEAN]],[1]SKU_Master!A:A,[1]SKU_Master!E:E,"Not Found")</f>
        <v>175</v>
      </c>
      <c r="M803" s="2">
        <f>_xlfn.XLOOKUP(E803,[1]SKU_Master!A:A,[1]SKU_Master!F:F,"NOT FOUND")</f>
        <v>92</v>
      </c>
      <c r="N803" s="2" t="str">
        <f>IF(ISNUMBER(_xlfn.XMATCH(E803,[1]SKU_Master!A:A)),"MATCH","NOT FOUND")</f>
        <v>MATCH</v>
      </c>
      <c r="O803" s="2">
        <f>Table2[[#This Row],[GROSS_REVENUE]]-Table2[[#This Row],[DISCOUNT]]</f>
        <v>25556.370000000003</v>
      </c>
      <c r="P803" s="3">
        <f>IFERROR((Table2[[#This Row],[NET_REVENUE]]-(Table2[[#This Row],[UNITS_SOLD]]*Table2[[#This Row],[UNIT_COGS]]))/Table2[[#This Row],[NET_REVENUE]],0)</f>
        <v>0.30522214226824868</v>
      </c>
      <c r="Q803" s="4">
        <f>IFERROR(Table2[[#This Row],[GROSS_REVENUE]]/Table2[[#This Row],[AD_SPEND]],0)</f>
        <v>25.416522432761919</v>
      </c>
      <c r="R803" s="2">
        <f>IFERROR((Table2[[#This Row],[NET_REVENUE]]-(Table2[[#This Row],[UNITS_SOLD]]*Table2[[#This Row],[UNIT_COGS]])-Table2[[#This Row],[AD_SPEND]]),0)</f>
        <v>6471.5100000000029</v>
      </c>
      <c r="S803" s="3">
        <f>IFERROR(Table2[[#This Row],[RETURNS_UNITS]]/Table2[[#This Row],[UNITS_SOLD]],0)</f>
        <v>3.6269430051813469E-2</v>
      </c>
      <c r="T803" s="2" t="str">
        <f>TRIM(CLEAN(Table2[[#This Row],[CHANNEL]]))</f>
        <v>Amazon</v>
      </c>
      <c r="U803" s="1">
        <f t="shared" si="12"/>
        <v>45413</v>
      </c>
    </row>
    <row r="804" spans="1:21" x14ac:dyDescent="0.3">
      <c r="A804" s="1">
        <v>45658</v>
      </c>
      <c r="B804" s="2" t="s">
        <v>33</v>
      </c>
      <c r="C804" s="2" t="s">
        <v>28</v>
      </c>
      <c r="D804" s="2" t="s">
        <v>32</v>
      </c>
      <c r="E804" s="2" t="str">
        <f>TRIM(Table2[[#This Row],[SKU_CODE]])</f>
        <v>BEC-BW-001</v>
      </c>
      <c r="F804" s="2">
        <v>61</v>
      </c>
      <c r="G804" s="2">
        <v>13420</v>
      </c>
      <c r="H804" s="2">
        <v>859.35</v>
      </c>
      <c r="I804" s="2">
        <v>1329.52</v>
      </c>
      <c r="J804" s="2">
        <v>2</v>
      </c>
      <c r="K804" s="2" t="str">
        <f>_xlfn.XLOOKUP(E804,[1]SKU_Master!A:A,[1]SKU_Master!C:C,"NOT FOUND")</f>
        <v>Bake &amp; Wrap</v>
      </c>
      <c r="L804" s="2">
        <f>_xlfn.XLOOKUP(Table2[[#This Row],[SKU_CODE_CLEAN]],[1]SKU_Master!A:A,[1]SKU_Master!E:E,"Not Found")</f>
        <v>220</v>
      </c>
      <c r="M804" s="2">
        <f>_xlfn.XLOOKUP(E804,[1]SKU_Master!A:A,[1]SKU_Master!F:F,"NOT FOUND")</f>
        <v>118</v>
      </c>
      <c r="N804" s="2" t="str">
        <f>IF(ISNUMBER(_xlfn.XMATCH(E804,[1]SKU_Master!A:A)),"MATCH","NOT FOUND")</f>
        <v>MATCH</v>
      </c>
      <c r="O804" s="2">
        <f>Table2[[#This Row],[GROSS_REVENUE]]-Table2[[#This Row],[DISCOUNT]]</f>
        <v>12560.65</v>
      </c>
      <c r="P804" s="3">
        <f>IFERROR((Table2[[#This Row],[NET_REVENUE]]-(Table2[[#This Row],[UNITS_SOLD]]*Table2[[#This Row],[UNIT_COGS]]))/Table2[[#This Row],[NET_REVENUE]],0)</f>
        <v>0.42694048476790608</v>
      </c>
      <c r="Q804" s="4">
        <f>IFERROR(Table2[[#This Row],[GROSS_REVENUE]]/Table2[[#This Row],[AD_SPEND]],0)</f>
        <v>10.093868463806487</v>
      </c>
      <c r="R804" s="2">
        <f>IFERROR((Table2[[#This Row],[NET_REVENUE]]-(Table2[[#This Row],[UNITS_SOLD]]*Table2[[#This Row],[UNIT_COGS]])-Table2[[#This Row],[AD_SPEND]]),0)</f>
        <v>4033.1299999999997</v>
      </c>
      <c r="S804" s="3">
        <f>IFERROR(Table2[[#This Row],[RETURNS_UNITS]]/Table2[[#This Row],[UNITS_SOLD]],0)</f>
        <v>3.2786885245901641E-2</v>
      </c>
      <c r="T804" s="2" t="str">
        <f>TRIM(CLEAN(Table2[[#This Row],[CHANNEL]]))</f>
        <v>Swiggy Instamart</v>
      </c>
      <c r="U804" s="1">
        <f t="shared" si="12"/>
        <v>45658</v>
      </c>
    </row>
    <row r="805" spans="1:21" x14ac:dyDescent="0.3">
      <c r="A805" s="1">
        <v>45413</v>
      </c>
      <c r="B805" s="2" t="s">
        <v>34</v>
      </c>
      <c r="C805" s="2" t="s">
        <v>22</v>
      </c>
      <c r="D805" s="2" t="s">
        <v>42</v>
      </c>
      <c r="E805" s="2" t="str">
        <f>TRIM(Table2[[#This Row],[SKU_CODE]])</f>
        <v>BEC-BW-002</v>
      </c>
      <c r="F805" s="2">
        <v>91</v>
      </c>
      <c r="G805" s="2">
        <v>15925</v>
      </c>
      <c r="H805" s="2">
        <v>4347.4399999999996</v>
      </c>
      <c r="I805" s="2">
        <v>1330.03</v>
      </c>
      <c r="J805" s="2">
        <v>3</v>
      </c>
      <c r="K805" s="2" t="str">
        <f>_xlfn.XLOOKUP(E805,[1]SKU_Master!A:A,[1]SKU_Master!C:C,"NOT FOUND")</f>
        <v>Bake &amp; Wrap</v>
      </c>
      <c r="L805" s="2">
        <f>_xlfn.XLOOKUP(Table2[[#This Row],[SKU_CODE_CLEAN]],[1]SKU_Master!A:A,[1]SKU_Master!E:E,"Not Found")</f>
        <v>175</v>
      </c>
      <c r="M805" s="2">
        <f>_xlfn.XLOOKUP(E805,[1]SKU_Master!A:A,[1]SKU_Master!F:F,"NOT FOUND")</f>
        <v>92</v>
      </c>
      <c r="N805" s="2" t="str">
        <f>IF(ISNUMBER(_xlfn.XMATCH(E805,[1]SKU_Master!A:A)),"MATCH","NOT FOUND")</f>
        <v>MATCH</v>
      </c>
      <c r="O805" s="2">
        <f>Table2[[#This Row],[GROSS_REVENUE]]-Table2[[#This Row],[DISCOUNT]]</f>
        <v>11577.560000000001</v>
      </c>
      <c r="P805" s="3">
        <f>IFERROR((Table2[[#This Row],[NET_REVENUE]]-(Table2[[#This Row],[UNITS_SOLD]]*Table2[[#This Row],[UNIT_COGS]]))/Table2[[#This Row],[NET_REVENUE]],0)</f>
        <v>0.27687699307971636</v>
      </c>
      <c r="Q805" s="4">
        <f>IFERROR(Table2[[#This Row],[GROSS_REVENUE]]/Table2[[#This Row],[AD_SPEND]],0)</f>
        <v>11.973414133515785</v>
      </c>
      <c r="R805" s="2">
        <f>IFERROR((Table2[[#This Row],[NET_REVENUE]]-(Table2[[#This Row],[UNITS_SOLD]]*Table2[[#This Row],[UNIT_COGS]])-Table2[[#This Row],[AD_SPEND]]),0)</f>
        <v>1875.5300000000013</v>
      </c>
      <c r="S805" s="3">
        <f>IFERROR(Table2[[#This Row],[RETURNS_UNITS]]/Table2[[#This Row],[UNITS_SOLD]],0)</f>
        <v>3.2967032967032968E-2</v>
      </c>
      <c r="T805" s="2" t="str">
        <f>TRIM(CLEAN(Table2[[#This Row],[CHANNEL]]))</f>
        <v>Zepto</v>
      </c>
      <c r="U805" s="1">
        <f t="shared" si="12"/>
        <v>45413</v>
      </c>
    </row>
    <row r="806" spans="1:21" x14ac:dyDescent="0.3">
      <c r="A806" s="1">
        <v>45597</v>
      </c>
      <c r="B806" s="2" t="s">
        <v>37</v>
      </c>
      <c r="C806" s="2" t="s">
        <v>22</v>
      </c>
      <c r="D806" s="2" t="s">
        <v>42</v>
      </c>
      <c r="E806" s="2" t="str">
        <f>TRIM(Table2[[#This Row],[SKU_CODE]])</f>
        <v>BEC-BW-002</v>
      </c>
      <c r="F806" s="2">
        <v>148</v>
      </c>
      <c r="G806" s="2">
        <v>25900</v>
      </c>
      <c r="H806" s="2">
        <v>4596.8100000000004</v>
      </c>
      <c r="I806" s="2">
        <v>1331.1</v>
      </c>
      <c r="J806" s="2">
        <v>6</v>
      </c>
      <c r="K806" s="2" t="str">
        <f>_xlfn.XLOOKUP(E806,[1]SKU_Master!A:A,[1]SKU_Master!C:C,"NOT FOUND")</f>
        <v>Bake &amp; Wrap</v>
      </c>
      <c r="L806" s="2">
        <f>_xlfn.XLOOKUP(Table2[[#This Row],[SKU_CODE_CLEAN]],[1]SKU_Master!A:A,[1]SKU_Master!E:E,"Not Found")</f>
        <v>175</v>
      </c>
      <c r="M806" s="2">
        <f>_xlfn.XLOOKUP(E806,[1]SKU_Master!A:A,[1]SKU_Master!F:F,"NOT FOUND")</f>
        <v>92</v>
      </c>
      <c r="N806" s="2" t="str">
        <f>IF(ISNUMBER(_xlfn.XMATCH(E806,[1]SKU_Master!A:A)),"MATCH","NOT FOUND")</f>
        <v>MATCH</v>
      </c>
      <c r="O806" s="2">
        <f>Table2[[#This Row],[GROSS_REVENUE]]-Table2[[#This Row],[DISCOUNT]]</f>
        <v>21303.19</v>
      </c>
      <c r="P806" s="3">
        <f>IFERROR((Table2[[#This Row],[NET_REVENUE]]-(Table2[[#This Row],[UNITS_SOLD]]*Table2[[#This Row],[UNIT_COGS]]))/Table2[[#This Row],[NET_REVENUE]],0)</f>
        <v>0.36084689663848463</v>
      </c>
      <c r="Q806" s="4">
        <f>IFERROR(Table2[[#This Row],[GROSS_REVENUE]]/Table2[[#This Row],[AD_SPEND]],0)</f>
        <v>19.457591465705057</v>
      </c>
      <c r="R806" s="2">
        <f>IFERROR((Table2[[#This Row],[NET_REVENUE]]-(Table2[[#This Row],[UNITS_SOLD]]*Table2[[#This Row],[UNIT_COGS]])-Table2[[#This Row],[AD_SPEND]]),0)</f>
        <v>6356.0899999999983</v>
      </c>
      <c r="S806" s="3">
        <f>IFERROR(Table2[[#This Row],[RETURNS_UNITS]]/Table2[[#This Row],[UNITS_SOLD]],0)</f>
        <v>4.0540540540540543E-2</v>
      </c>
      <c r="T806" s="2" t="str">
        <f>TRIM(CLEAN(Table2[[#This Row],[CHANNEL]]))</f>
        <v>Blinkit</v>
      </c>
      <c r="U806" s="1">
        <f t="shared" si="12"/>
        <v>45597</v>
      </c>
    </row>
    <row r="807" spans="1:21" x14ac:dyDescent="0.3">
      <c r="A807" s="1">
        <v>45597</v>
      </c>
      <c r="B807" s="2" t="s">
        <v>33</v>
      </c>
      <c r="C807" s="2" t="s">
        <v>22</v>
      </c>
      <c r="D807" s="2" t="s">
        <v>26</v>
      </c>
      <c r="E807" s="2" t="str">
        <f>TRIM(Table2[[#This Row],[SKU_CODE]])</f>
        <v>BEC-TIS-002</v>
      </c>
      <c r="F807" s="2">
        <v>128</v>
      </c>
      <c r="G807" s="2">
        <v>23040</v>
      </c>
      <c r="H807" s="2">
        <v>2461.0700000000002</v>
      </c>
      <c r="I807" s="2">
        <v>1331.78</v>
      </c>
      <c r="J807" s="2">
        <v>4</v>
      </c>
      <c r="K807" s="2" t="str">
        <f>_xlfn.XLOOKUP(E807,[1]SKU_Master!A:A,[1]SKU_Master!C:C,"NOT FOUND")</f>
        <v>Tissues</v>
      </c>
      <c r="L807" s="2">
        <f>_xlfn.XLOOKUP(Table2[[#This Row],[SKU_CODE_CLEAN]],[1]SKU_Master!A:A,[1]SKU_Master!E:E,"Not Found")</f>
        <v>180</v>
      </c>
      <c r="M807" s="2">
        <f>_xlfn.XLOOKUP(E807,[1]SKU_Master!A:A,[1]SKU_Master!F:F,"NOT FOUND")</f>
        <v>95</v>
      </c>
      <c r="N807" s="2" t="str">
        <f>IF(ISNUMBER(_xlfn.XMATCH(E807,[1]SKU_Master!A:A)),"MATCH","NOT FOUND")</f>
        <v>MATCH</v>
      </c>
      <c r="O807" s="2">
        <f>Table2[[#This Row],[GROSS_REVENUE]]-Table2[[#This Row],[DISCOUNT]]</f>
        <v>20578.93</v>
      </c>
      <c r="P807" s="3">
        <f>IFERROR((Table2[[#This Row],[NET_REVENUE]]-(Table2[[#This Row],[UNITS_SOLD]]*Table2[[#This Row],[UNIT_COGS]]))/Table2[[#This Row],[NET_REVENUE]],0)</f>
        <v>0.4091043606251637</v>
      </c>
      <c r="Q807" s="4">
        <f>IFERROR(Table2[[#This Row],[GROSS_REVENUE]]/Table2[[#This Row],[AD_SPEND]],0)</f>
        <v>17.300154680202436</v>
      </c>
      <c r="R807" s="2">
        <f>IFERROR((Table2[[#This Row],[NET_REVENUE]]-(Table2[[#This Row],[UNITS_SOLD]]*Table2[[#This Row],[UNIT_COGS]])-Table2[[#This Row],[AD_SPEND]]),0)</f>
        <v>7087.1500000000005</v>
      </c>
      <c r="S807" s="3">
        <f>IFERROR(Table2[[#This Row],[RETURNS_UNITS]]/Table2[[#This Row],[UNITS_SOLD]],0)</f>
        <v>3.125E-2</v>
      </c>
      <c r="T807" s="2" t="str">
        <f>TRIM(CLEAN(Table2[[#This Row],[CHANNEL]]))</f>
        <v>Swiggy Instamart</v>
      </c>
      <c r="U807" s="1">
        <f t="shared" si="12"/>
        <v>45597</v>
      </c>
    </row>
    <row r="808" spans="1:21" x14ac:dyDescent="0.3">
      <c r="A808" s="1">
        <v>45689</v>
      </c>
      <c r="B808" s="2" t="s">
        <v>37</v>
      </c>
      <c r="C808" s="2" t="s">
        <v>22</v>
      </c>
      <c r="D808" s="2" t="s">
        <v>45</v>
      </c>
      <c r="E808" s="2" t="str">
        <f>TRIM(Table2[[#This Row],[SKU_CODE]])</f>
        <v>BEC-TIS-001</v>
      </c>
      <c r="F808" s="2">
        <v>336</v>
      </c>
      <c r="G808" s="2">
        <v>31920</v>
      </c>
      <c r="H808" s="2">
        <v>6465.09</v>
      </c>
      <c r="I808" s="2">
        <v>1332.03</v>
      </c>
      <c r="J808" s="2">
        <v>16</v>
      </c>
      <c r="K808" s="2" t="str">
        <f>_xlfn.XLOOKUP(E808,[1]SKU_Master!A:A,[1]SKU_Master!C:C,"NOT FOUND")</f>
        <v>Tissues</v>
      </c>
      <c r="L808" s="2">
        <f>_xlfn.XLOOKUP(Table2[[#This Row],[SKU_CODE_CLEAN]],[1]SKU_Master!A:A,[1]SKU_Master!E:E,"Not Found")</f>
        <v>95</v>
      </c>
      <c r="M808" s="2">
        <f>_xlfn.XLOOKUP(E808,[1]SKU_Master!A:A,[1]SKU_Master!F:F,"NOT FOUND")</f>
        <v>42</v>
      </c>
      <c r="N808" s="2" t="str">
        <f>IF(ISNUMBER(_xlfn.XMATCH(E808,[1]SKU_Master!A:A)),"MATCH","NOT FOUND")</f>
        <v>MATCH</v>
      </c>
      <c r="O808" s="2">
        <f>Table2[[#This Row],[GROSS_REVENUE]]-Table2[[#This Row],[DISCOUNT]]</f>
        <v>25454.91</v>
      </c>
      <c r="P808" s="3">
        <f>IFERROR((Table2[[#This Row],[NET_REVENUE]]-(Table2[[#This Row],[UNITS_SOLD]]*Table2[[#This Row],[UNIT_COGS]]))/Table2[[#This Row],[NET_REVENUE]],0)</f>
        <v>0.44560793968629236</v>
      </c>
      <c r="Q808" s="4">
        <f>IFERROR(Table2[[#This Row],[GROSS_REVENUE]]/Table2[[#This Row],[AD_SPEND]],0)</f>
        <v>23.96342424720164</v>
      </c>
      <c r="R808" s="2">
        <f>IFERROR((Table2[[#This Row],[NET_REVENUE]]-(Table2[[#This Row],[UNITS_SOLD]]*Table2[[#This Row],[UNIT_COGS]])-Table2[[#This Row],[AD_SPEND]]),0)</f>
        <v>10010.879999999999</v>
      </c>
      <c r="S808" s="3">
        <f>IFERROR(Table2[[#This Row],[RETURNS_UNITS]]/Table2[[#This Row],[UNITS_SOLD]],0)</f>
        <v>4.7619047619047616E-2</v>
      </c>
      <c r="T808" s="2" t="str">
        <f>TRIM(CLEAN(Table2[[#This Row],[CHANNEL]]))</f>
        <v>Blinkit</v>
      </c>
      <c r="U808" s="1">
        <f t="shared" si="12"/>
        <v>45689</v>
      </c>
    </row>
    <row r="809" spans="1:21" x14ac:dyDescent="0.3">
      <c r="A809" s="1">
        <v>45658</v>
      </c>
      <c r="B809" s="2" t="s">
        <v>24</v>
      </c>
      <c r="C809" s="2" t="s">
        <v>25</v>
      </c>
      <c r="D809" s="2" t="s">
        <v>23</v>
      </c>
      <c r="E809" s="2" t="str">
        <f>TRIM(Table2[[#This Row],[SKU_CODE]])</f>
        <v>BEC-OTH-001</v>
      </c>
      <c r="F809" s="2">
        <v>118</v>
      </c>
      <c r="G809" s="2">
        <v>17582</v>
      </c>
      <c r="H809" s="2">
        <v>2056.7199999999998</v>
      </c>
      <c r="I809" s="2">
        <v>1333.73</v>
      </c>
      <c r="J809" s="2">
        <v>11</v>
      </c>
      <c r="K809" s="2" t="str">
        <f>_xlfn.XLOOKUP(E809,[1]SKU_Master!A:A,[1]SKU_Master!C:C,"NOT FOUND")</f>
        <v>Others</v>
      </c>
      <c r="L809" s="2">
        <f>_xlfn.XLOOKUP(Table2[[#This Row],[SKU_CODE_CLEAN]],[1]SKU_Master!A:A,[1]SKU_Master!E:E,"Not Found")</f>
        <v>149</v>
      </c>
      <c r="M809" s="2">
        <f>_xlfn.XLOOKUP(E809,[1]SKU_Master!A:A,[1]SKU_Master!F:F,"NOT FOUND")</f>
        <v>72</v>
      </c>
      <c r="N809" s="2" t="str">
        <f>IF(ISNUMBER(_xlfn.XMATCH(E809,[1]SKU_Master!A:A)),"MATCH","NOT FOUND")</f>
        <v>MATCH</v>
      </c>
      <c r="O809" s="2">
        <f>Table2[[#This Row],[GROSS_REVENUE]]-Table2[[#This Row],[DISCOUNT]]</f>
        <v>15525.28</v>
      </c>
      <c r="P809" s="3">
        <f>IFERROR((Table2[[#This Row],[NET_REVENUE]]-(Table2[[#This Row],[UNITS_SOLD]]*Table2[[#This Row],[UNIT_COGS]]))/Table2[[#This Row],[NET_REVENUE]],0)</f>
        <v>0.45276349283233541</v>
      </c>
      <c r="Q809" s="4">
        <f>IFERROR(Table2[[#This Row],[GROSS_REVENUE]]/Table2[[#This Row],[AD_SPEND]],0)</f>
        <v>13.182578182990561</v>
      </c>
      <c r="R809" s="2">
        <f>IFERROR((Table2[[#This Row],[NET_REVENUE]]-(Table2[[#This Row],[UNITS_SOLD]]*Table2[[#This Row],[UNIT_COGS]])-Table2[[#This Row],[AD_SPEND]]),0)</f>
        <v>5695.5500000000011</v>
      </c>
      <c r="S809" s="3">
        <f>IFERROR(Table2[[#This Row],[RETURNS_UNITS]]/Table2[[#This Row],[UNITS_SOLD]],0)</f>
        <v>9.3220338983050849E-2</v>
      </c>
      <c r="T809" s="2" t="str">
        <f>TRIM(CLEAN(Table2[[#This Row],[CHANNEL]]))</f>
        <v>D2C</v>
      </c>
      <c r="U809" s="1">
        <f t="shared" si="12"/>
        <v>45658</v>
      </c>
    </row>
    <row r="810" spans="1:21" x14ac:dyDescent="0.3">
      <c r="A810" s="1">
        <v>45474</v>
      </c>
      <c r="B810" s="2" t="s">
        <v>37</v>
      </c>
      <c r="C810" s="2" t="s">
        <v>28</v>
      </c>
      <c r="D810" s="2" t="s">
        <v>35</v>
      </c>
      <c r="E810" s="2" t="str">
        <f>TRIM(Table2[[#This Row],[SKU_CODE]])</f>
        <v>BEC-CMB-001</v>
      </c>
      <c r="F810" s="2">
        <v>38</v>
      </c>
      <c r="G810" s="2">
        <v>26562</v>
      </c>
      <c r="H810" s="2">
        <v>4280.8900000000003</v>
      </c>
      <c r="I810" s="2">
        <v>1334.22</v>
      </c>
      <c r="J810" s="2">
        <v>2</v>
      </c>
      <c r="K810" s="2" t="str">
        <f>_xlfn.XLOOKUP(E810,[1]SKU_Master!A:A,[1]SKU_Master!C:C,"NOT FOUND")</f>
        <v>Others</v>
      </c>
      <c r="L810" s="2">
        <f>_xlfn.XLOOKUP(Table2[[#This Row],[SKU_CODE_CLEAN]],[1]SKU_Master!A:A,[1]SKU_Master!E:E,"Not Found")</f>
        <v>699</v>
      </c>
      <c r="M810" s="2">
        <f>_xlfn.XLOOKUP(E810,[1]SKU_Master!A:A,[1]SKU_Master!F:F,"NOT FOUND")</f>
        <v>330</v>
      </c>
      <c r="N810" s="2" t="str">
        <f>IF(ISNUMBER(_xlfn.XMATCH(E810,[1]SKU_Master!A:A)),"MATCH","NOT FOUND")</f>
        <v>MATCH</v>
      </c>
      <c r="O810" s="2">
        <f>Table2[[#This Row],[GROSS_REVENUE]]-Table2[[#This Row],[DISCOUNT]]</f>
        <v>22281.11</v>
      </c>
      <c r="P810" s="3">
        <f>IFERROR((Table2[[#This Row],[NET_REVENUE]]-(Table2[[#This Row],[UNITS_SOLD]]*Table2[[#This Row],[UNIT_COGS]]))/Table2[[#This Row],[NET_REVENUE]],0)</f>
        <v>0.43719141461085198</v>
      </c>
      <c r="Q810" s="4">
        <f>IFERROR(Table2[[#This Row],[GROSS_REVENUE]]/Table2[[#This Row],[AD_SPEND]],0)</f>
        <v>19.908261006430724</v>
      </c>
      <c r="R810" s="2">
        <f>IFERROR((Table2[[#This Row],[NET_REVENUE]]-(Table2[[#This Row],[UNITS_SOLD]]*Table2[[#This Row],[UNIT_COGS]])-Table2[[#This Row],[AD_SPEND]]),0)</f>
        <v>8406.8900000000012</v>
      </c>
      <c r="S810" s="3">
        <f>IFERROR(Table2[[#This Row],[RETURNS_UNITS]]/Table2[[#This Row],[UNITS_SOLD]],0)</f>
        <v>5.2631578947368418E-2</v>
      </c>
      <c r="T810" s="2" t="str">
        <f>TRIM(CLEAN(Table2[[#This Row],[CHANNEL]]))</f>
        <v>Blinkit</v>
      </c>
      <c r="U810" s="1">
        <f t="shared" si="12"/>
        <v>45474</v>
      </c>
    </row>
    <row r="811" spans="1:21" x14ac:dyDescent="0.3">
      <c r="A811" s="1">
        <v>45292</v>
      </c>
      <c r="B811" s="2" t="s">
        <v>50</v>
      </c>
      <c r="C811" s="2" t="s">
        <v>28</v>
      </c>
      <c r="D811" s="2" t="s">
        <v>46</v>
      </c>
      <c r="E811" s="2" t="str">
        <f>TRIM(Table2[[#This Row],[SKU_CODE]])</f>
        <v>BEC-KT-001</v>
      </c>
      <c r="F811" s="2">
        <v>175</v>
      </c>
      <c r="G811" s="2">
        <v>28000</v>
      </c>
      <c r="H811" s="2">
        <v>3258.95</v>
      </c>
      <c r="I811" s="2">
        <v>1335</v>
      </c>
      <c r="J811" s="2">
        <v>8</v>
      </c>
      <c r="K811" s="2" t="str">
        <f>_xlfn.XLOOKUP(E811,[1]SKU_Master!A:A,[1]SKU_Master!C:C,"NOT FOUND")</f>
        <v>Kitchen Towel</v>
      </c>
      <c r="L811" s="2">
        <f>_xlfn.XLOOKUP(Table2[[#This Row],[SKU_CODE_CLEAN]],[1]SKU_Master!A:A,[1]SKU_Master!E:E,"Not Found")</f>
        <v>160</v>
      </c>
      <c r="M811" s="2">
        <f>_xlfn.XLOOKUP(E811,[1]SKU_Master!A:A,[1]SKU_Master!F:F,"NOT FOUND")</f>
        <v>78</v>
      </c>
      <c r="N811" s="2" t="str">
        <f>IF(ISNUMBER(_xlfn.XMATCH(E811,[1]SKU_Master!A:A)),"MATCH","NOT FOUND")</f>
        <v>MATCH</v>
      </c>
      <c r="O811" s="2">
        <f>Table2[[#This Row],[GROSS_REVENUE]]-Table2[[#This Row],[DISCOUNT]]</f>
        <v>24741.05</v>
      </c>
      <c r="P811" s="3">
        <f>IFERROR((Table2[[#This Row],[NET_REVENUE]]-(Table2[[#This Row],[UNITS_SOLD]]*Table2[[#This Row],[UNIT_COGS]]))/Table2[[#This Row],[NET_REVENUE]],0)</f>
        <v>0.44828533954702809</v>
      </c>
      <c r="Q811" s="4">
        <f>IFERROR(Table2[[#This Row],[GROSS_REVENUE]]/Table2[[#This Row],[AD_SPEND]],0)</f>
        <v>20.973782771535582</v>
      </c>
      <c r="R811" s="2">
        <f>IFERROR((Table2[[#This Row],[NET_REVENUE]]-(Table2[[#This Row],[UNITS_SOLD]]*Table2[[#This Row],[UNIT_COGS]])-Table2[[#This Row],[AD_SPEND]]),0)</f>
        <v>9756.0499999999993</v>
      </c>
      <c r="S811" s="3">
        <f>IFERROR(Table2[[#This Row],[RETURNS_UNITS]]/Table2[[#This Row],[UNITS_SOLD]],0)</f>
        <v>4.5714285714285714E-2</v>
      </c>
      <c r="T811" s="2" t="str">
        <f>TRIM(CLEAN(Table2[[#This Row],[CHANNEL]]))</f>
        <v>Amazon</v>
      </c>
      <c r="U811" s="1">
        <f t="shared" si="12"/>
        <v>45292</v>
      </c>
    </row>
    <row r="812" spans="1:21" x14ac:dyDescent="0.3">
      <c r="A812" s="1">
        <v>45383</v>
      </c>
      <c r="B812" s="2" t="s">
        <v>33</v>
      </c>
      <c r="C812" s="2" t="s">
        <v>28</v>
      </c>
      <c r="D812" s="2" t="s">
        <v>30</v>
      </c>
      <c r="E812" s="2" t="str">
        <f>TRIM(Table2[[#This Row],[SKU_CODE]])</f>
        <v>BEC-TIS-002</v>
      </c>
      <c r="F812" s="2">
        <v>106</v>
      </c>
      <c r="G812" s="2">
        <v>19080</v>
      </c>
      <c r="H812" s="2">
        <v>5335.45</v>
      </c>
      <c r="I812" s="2">
        <v>1335.74</v>
      </c>
      <c r="J812" s="2">
        <v>4</v>
      </c>
      <c r="K812" s="2" t="str">
        <f>_xlfn.XLOOKUP(E812,[1]SKU_Master!A:A,[1]SKU_Master!C:C,"NOT FOUND")</f>
        <v>Tissues</v>
      </c>
      <c r="L812" s="2">
        <f>_xlfn.XLOOKUP(Table2[[#This Row],[SKU_CODE_CLEAN]],[1]SKU_Master!A:A,[1]SKU_Master!E:E,"Not Found")</f>
        <v>180</v>
      </c>
      <c r="M812" s="2">
        <f>_xlfn.XLOOKUP(E812,[1]SKU_Master!A:A,[1]SKU_Master!F:F,"NOT FOUND")</f>
        <v>95</v>
      </c>
      <c r="N812" s="2" t="str">
        <f>IF(ISNUMBER(_xlfn.XMATCH(E812,[1]SKU_Master!A:A)),"MATCH","NOT FOUND")</f>
        <v>MATCH</v>
      </c>
      <c r="O812" s="2">
        <f>Table2[[#This Row],[GROSS_REVENUE]]-Table2[[#This Row],[DISCOUNT]]</f>
        <v>13744.55</v>
      </c>
      <c r="P812" s="3">
        <f>IFERROR((Table2[[#This Row],[NET_REVENUE]]-(Table2[[#This Row],[UNITS_SOLD]]*Table2[[#This Row],[UNIT_COGS]]))/Table2[[#This Row],[NET_REVENUE]],0)</f>
        <v>0.26734596621933782</v>
      </c>
      <c r="Q812" s="4">
        <f>IFERROR(Table2[[#This Row],[GROSS_REVENUE]]/Table2[[#This Row],[AD_SPEND]],0)</f>
        <v>14.284216988336054</v>
      </c>
      <c r="R812" s="2">
        <f>IFERROR((Table2[[#This Row],[NET_REVENUE]]-(Table2[[#This Row],[UNITS_SOLD]]*Table2[[#This Row],[UNIT_COGS]])-Table2[[#This Row],[AD_SPEND]]),0)</f>
        <v>2338.8099999999995</v>
      </c>
      <c r="S812" s="3">
        <f>IFERROR(Table2[[#This Row],[RETURNS_UNITS]]/Table2[[#This Row],[UNITS_SOLD]],0)</f>
        <v>3.7735849056603772E-2</v>
      </c>
      <c r="T812" s="2" t="str">
        <f>TRIM(CLEAN(Table2[[#This Row],[CHANNEL]]))</f>
        <v>Swiggy Instamart</v>
      </c>
      <c r="U812" s="1">
        <f t="shared" si="12"/>
        <v>45383</v>
      </c>
    </row>
    <row r="813" spans="1:21" x14ac:dyDescent="0.3">
      <c r="A813" s="1">
        <v>45689</v>
      </c>
      <c r="B813" s="2" t="s">
        <v>24</v>
      </c>
      <c r="C813" s="2" t="s">
        <v>28</v>
      </c>
      <c r="D813" s="2" t="s">
        <v>42</v>
      </c>
      <c r="E813" s="2" t="str">
        <f>TRIM(Table2[[#This Row],[SKU_CODE]])</f>
        <v>BEC-BW-002</v>
      </c>
      <c r="F813" s="2">
        <v>83</v>
      </c>
      <c r="G813" s="2">
        <v>14525</v>
      </c>
      <c r="H813" s="2">
        <v>1839.46</v>
      </c>
      <c r="I813" s="2">
        <v>1336.43</v>
      </c>
      <c r="J813" s="2">
        <v>10</v>
      </c>
      <c r="K813" s="2" t="str">
        <f>_xlfn.XLOOKUP(E813,[1]SKU_Master!A:A,[1]SKU_Master!C:C,"NOT FOUND")</f>
        <v>Bake &amp; Wrap</v>
      </c>
      <c r="L813" s="2">
        <f>_xlfn.XLOOKUP(Table2[[#This Row],[SKU_CODE_CLEAN]],[1]SKU_Master!A:A,[1]SKU_Master!E:E,"Not Found")</f>
        <v>175</v>
      </c>
      <c r="M813" s="2">
        <f>_xlfn.XLOOKUP(E813,[1]SKU_Master!A:A,[1]SKU_Master!F:F,"NOT FOUND")</f>
        <v>92</v>
      </c>
      <c r="N813" s="2" t="str">
        <f>IF(ISNUMBER(_xlfn.XMATCH(E813,[1]SKU_Master!A:A)),"MATCH","NOT FOUND")</f>
        <v>MATCH</v>
      </c>
      <c r="O813" s="2">
        <f>Table2[[#This Row],[GROSS_REVENUE]]-Table2[[#This Row],[DISCOUNT]]</f>
        <v>12685.54</v>
      </c>
      <c r="P813" s="3">
        <f>IFERROR((Table2[[#This Row],[NET_REVENUE]]-(Table2[[#This Row],[UNITS_SOLD]]*Table2[[#This Row],[UNIT_COGS]]))/Table2[[#This Row],[NET_REVENUE]],0)</f>
        <v>0.39805479309513042</v>
      </c>
      <c r="Q813" s="4">
        <f>IFERROR(Table2[[#This Row],[GROSS_REVENUE]]/Table2[[#This Row],[AD_SPEND]],0)</f>
        <v>10.868507890424489</v>
      </c>
      <c r="R813" s="2">
        <f>IFERROR((Table2[[#This Row],[NET_REVENUE]]-(Table2[[#This Row],[UNITS_SOLD]]*Table2[[#This Row],[UNIT_COGS]])-Table2[[#This Row],[AD_SPEND]]),0)</f>
        <v>3713.1100000000006</v>
      </c>
      <c r="S813" s="3">
        <f>IFERROR(Table2[[#This Row],[RETURNS_UNITS]]/Table2[[#This Row],[UNITS_SOLD]],0)</f>
        <v>0.12048192771084337</v>
      </c>
      <c r="T813" s="2" t="str">
        <f>TRIM(CLEAN(Table2[[#This Row],[CHANNEL]]))</f>
        <v>D2C</v>
      </c>
      <c r="U813" s="1">
        <f t="shared" si="12"/>
        <v>45689</v>
      </c>
    </row>
    <row r="814" spans="1:21" x14ac:dyDescent="0.3">
      <c r="A814" s="1">
        <v>45444</v>
      </c>
      <c r="B814" s="2" t="s">
        <v>27</v>
      </c>
      <c r="C814" s="2" t="s">
        <v>28</v>
      </c>
      <c r="D814" s="2" t="s">
        <v>31</v>
      </c>
      <c r="E814" s="2" t="str">
        <f>TRIM(Table2[[#This Row],[SKU_CODE]])</f>
        <v>BEC-GB-002</v>
      </c>
      <c r="F814" s="2">
        <v>135</v>
      </c>
      <c r="G814" s="2">
        <v>24165</v>
      </c>
      <c r="H814" s="2">
        <v>2322.46</v>
      </c>
      <c r="I814" s="2">
        <v>1337.9</v>
      </c>
      <c r="J814" s="2">
        <v>7</v>
      </c>
      <c r="K814" s="2" t="str">
        <f>_xlfn.XLOOKUP(E814,[1]SKU_Master!A:A,[1]SKU_Master!C:C,"NOT FOUND")</f>
        <v>Garbage Bags</v>
      </c>
      <c r="L814" s="2">
        <f>_xlfn.XLOOKUP(Table2[[#This Row],[SKU_CODE_CLEAN]],[1]SKU_Master!A:A,[1]SKU_Master!E:E,"Not Found")</f>
        <v>179</v>
      </c>
      <c r="M814" s="2">
        <f>_xlfn.XLOOKUP(E814,[1]SKU_Master!A:A,[1]SKU_Master!F:F,"NOT FOUND")</f>
        <v>86</v>
      </c>
      <c r="N814" s="2" t="str">
        <f>IF(ISNUMBER(_xlfn.XMATCH(E814,[1]SKU_Master!A:A)),"MATCH","NOT FOUND")</f>
        <v>MATCH</v>
      </c>
      <c r="O814" s="2">
        <f>Table2[[#This Row],[GROSS_REVENUE]]-Table2[[#This Row],[DISCOUNT]]</f>
        <v>21842.54</v>
      </c>
      <c r="P814" s="3">
        <f>IFERROR((Table2[[#This Row],[NET_REVENUE]]-(Table2[[#This Row],[UNITS_SOLD]]*Table2[[#This Row],[UNIT_COGS]]))/Table2[[#This Row],[NET_REVENUE]],0)</f>
        <v>0.46846841072512629</v>
      </c>
      <c r="Q814" s="4">
        <f>IFERROR(Table2[[#This Row],[GROSS_REVENUE]]/Table2[[#This Row],[AD_SPEND]],0)</f>
        <v>18.06188803348531</v>
      </c>
      <c r="R814" s="2">
        <f>IFERROR((Table2[[#This Row],[NET_REVENUE]]-(Table2[[#This Row],[UNITS_SOLD]]*Table2[[#This Row],[UNIT_COGS]])-Table2[[#This Row],[AD_SPEND]]),0)</f>
        <v>8894.6400000000012</v>
      </c>
      <c r="S814" s="3">
        <f>IFERROR(Table2[[#This Row],[RETURNS_UNITS]]/Table2[[#This Row],[UNITS_SOLD]],0)</f>
        <v>5.185185185185185E-2</v>
      </c>
      <c r="T814" s="2" t="str">
        <f>TRIM(CLEAN(Table2[[#This Row],[CHANNEL]]))</f>
        <v>Zepto</v>
      </c>
      <c r="U814" s="1">
        <f t="shared" si="12"/>
        <v>45444</v>
      </c>
    </row>
    <row r="815" spans="1:21" x14ac:dyDescent="0.3">
      <c r="A815" s="1">
        <v>45566</v>
      </c>
      <c r="B815" s="2" t="s">
        <v>39</v>
      </c>
      <c r="C815" s="2" t="s">
        <v>28</v>
      </c>
      <c r="D815" s="2" t="s">
        <v>45</v>
      </c>
      <c r="E815" s="2" t="str">
        <f>TRIM(Table2[[#This Row],[SKU_CODE]])</f>
        <v>BEC-TIS-001</v>
      </c>
      <c r="F815" s="2">
        <v>251</v>
      </c>
      <c r="G815" s="2">
        <v>23845</v>
      </c>
      <c r="H815" s="2">
        <v>5820.95</v>
      </c>
      <c r="I815" s="2">
        <v>1339.54</v>
      </c>
      <c r="J815" s="2">
        <v>8</v>
      </c>
      <c r="K815" s="2" t="str">
        <f>_xlfn.XLOOKUP(E815,[1]SKU_Master!A:A,[1]SKU_Master!C:C,"NOT FOUND")</f>
        <v>Tissues</v>
      </c>
      <c r="L815" s="2">
        <f>_xlfn.XLOOKUP(Table2[[#This Row],[SKU_CODE_CLEAN]],[1]SKU_Master!A:A,[1]SKU_Master!E:E,"Not Found")</f>
        <v>95</v>
      </c>
      <c r="M815" s="2">
        <f>_xlfn.XLOOKUP(E815,[1]SKU_Master!A:A,[1]SKU_Master!F:F,"NOT FOUND")</f>
        <v>42</v>
      </c>
      <c r="N815" s="2" t="str">
        <f>IF(ISNUMBER(_xlfn.XMATCH(E815,[1]SKU_Master!A:A)),"MATCH","NOT FOUND")</f>
        <v>MATCH</v>
      </c>
      <c r="O815" s="2">
        <f>Table2[[#This Row],[GROSS_REVENUE]]-Table2[[#This Row],[DISCOUNT]]</f>
        <v>18024.05</v>
      </c>
      <c r="P815" s="3">
        <f>IFERROR((Table2[[#This Row],[NET_REVENUE]]-(Table2[[#This Row],[UNITS_SOLD]]*Table2[[#This Row],[UNIT_COGS]]))/Table2[[#This Row],[NET_REVENUE]],0)</f>
        <v>0.41511480494117581</v>
      </c>
      <c r="Q815" s="4">
        <f>IFERROR(Table2[[#This Row],[GROSS_REVENUE]]/Table2[[#This Row],[AD_SPEND]],0)</f>
        <v>17.800886871612644</v>
      </c>
      <c r="R815" s="2">
        <f>IFERROR((Table2[[#This Row],[NET_REVENUE]]-(Table2[[#This Row],[UNITS_SOLD]]*Table2[[#This Row],[UNIT_COGS]])-Table2[[#This Row],[AD_SPEND]]),0)</f>
        <v>6142.5099999999993</v>
      </c>
      <c r="S815" s="3">
        <f>IFERROR(Table2[[#This Row],[RETURNS_UNITS]]/Table2[[#This Row],[UNITS_SOLD]],0)</f>
        <v>3.1872509960159362E-2</v>
      </c>
      <c r="T815" s="2" t="str">
        <f>TRIM(CLEAN(Table2[[#This Row],[CHANNEL]]))</f>
        <v>Amazon</v>
      </c>
      <c r="U815" s="1">
        <f t="shared" si="12"/>
        <v>45566</v>
      </c>
    </row>
    <row r="816" spans="1:21" x14ac:dyDescent="0.3">
      <c r="A816" s="1">
        <v>45292</v>
      </c>
      <c r="B816" s="2" t="s">
        <v>33</v>
      </c>
      <c r="C816" s="2" t="s">
        <v>22</v>
      </c>
      <c r="D816" s="2" t="s">
        <v>31</v>
      </c>
      <c r="E816" s="2" t="str">
        <f>TRIM(Table2[[#This Row],[SKU_CODE]])</f>
        <v>BEC-GB-002</v>
      </c>
      <c r="F816" s="2">
        <v>111</v>
      </c>
      <c r="G816" s="2">
        <v>19869</v>
      </c>
      <c r="H816" s="2">
        <v>3506.91</v>
      </c>
      <c r="I816" s="2">
        <v>1340.18</v>
      </c>
      <c r="J816" s="2">
        <v>2</v>
      </c>
      <c r="K816" s="2" t="str">
        <f>_xlfn.XLOOKUP(E816,[1]SKU_Master!A:A,[1]SKU_Master!C:C,"NOT FOUND")</f>
        <v>Garbage Bags</v>
      </c>
      <c r="L816" s="2">
        <f>_xlfn.XLOOKUP(Table2[[#This Row],[SKU_CODE_CLEAN]],[1]SKU_Master!A:A,[1]SKU_Master!E:E,"Not Found")</f>
        <v>179</v>
      </c>
      <c r="M816" s="2">
        <f>_xlfn.XLOOKUP(E816,[1]SKU_Master!A:A,[1]SKU_Master!F:F,"NOT FOUND")</f>
        <v>86</v>
      </c>
      <c r="N816" s="2" t="str">
        <f>IF(ISNUMBER(_xlfn.XMATCH(E816,[1]SKU_Master!A:A)),"MATCH","NOT FOUND")</f>
        <v>MATCH</v>
      </c>
      <c r="O816" s="2">
        <f>Table2[[#This Row],[GROSS_REVENUE]]-Table2[[#This Row],[DISCOUNT]]</f>
        <v>16362.09</v>
      </c>
      <c r="P816" s="3">
        <f>IFERROR((Table2[[#This Row],[NET_REVENUE]]-(Table2[[#This Row],[UNITS_SOLD]]*Table2[[#This Row],[UNIT_COGS]]))/Table2[[#This Row],[NET_REVENUE]],0)</f>
        <v>0.41657819997323081</v>
      </c>
      <c r="Q816" s="4">
        <f>IFERROR(Table2[[#This Row],[GROSS_REVENUE]]/Table2[[#This Row],[AD_SPEND]],0)</f>
        <v>14.825620439045501</v>
      </c>
      <c r="R816" s="2">
        <f>IFERROR((Table2[[#This Row],[NET_REVENUE]]-(Table2[[#This Row],[UNITS_SOLD]]*Table2[[#This Row],[UNIT_COGS]])-Table2[[#This Row],[AD_SPEND]]),0)</f>
        <v>5475.91</v>
      </c>
      <c r="S816" s="3">
        <f>IFERROR(Table2[[#This Row],[RETURNS_UNITS]]/Table2[[#This Row],[UNITS_SOLD]],0)</f>
        <v>1.8018018018018018E-2</v>
      </c>
      <c r="T816" s="2" t="str">
        <f>TRIM(CLEAN(Table2[[#This Row],[CHANNEL]]))</f>
        <v>Swiggy Instamart</v>
      </c>
      <c r="U816" s="1">
        <f t="shared" si="12"/>
        <v>45292</v>
      </c>
    </row>
    <row r="817" spans="1:21" x14ac:dyDescent="0.3">
      <c r="A817" s="1">
        <v>45658</v>
      </c>
      <c r="B817" s="2" t="s">
        <v>33</v>
      </c>
      <c r="C817" s="2" t="s">
        <v>22</v>
      </c>
      <c r="D817" s="2" t="s">
        <v>46</v>
      </c>
      <c r="E817" s="2" t="str">
        <f>TRIM(Table2[[#This Row],[SKU_CODE]])</f>
        <v>BEC-KT-001</v>
      </c>
      <c r="F817" s="2">
        <v>124</v>
      </c>
      <c r="G817" s="2">
        <v>19840</v>
      </c>
      <c r="H817" s="2">
        <v>5335.26</v>
      </c>
      <c r="I817" s="2">
        <v>1340.19</v>
      </c>
      <c r="J817" s="2">
        <v>5</v>
      </c>
      <c r="K817" s="2" t="str">
        <f>_xlfn.XLOOKUP(E817,[1]SKU_Master!A:A,[1]SKU_Master!C:C,"NOT FOUND")</f>
        <v>Kitchen Towel</v>
      </c>
      <c r="L817" s="2">
        <f>_xlfn.XLOOKUP(Table2[[#This Row],[SKU_CODE_CLEAN]],[1]SKU_Master!A:A,[1]SKU_Master!E:E,"Not Found")</f>
        <v>160</v>
      </c>
      <c r="M817" s="2">
        <f>_xlfn.XLOOKUP(E817,[1]SKU_Master!A:A,[1]SKU_Master!F:F,"NOT FOUND")</f>
        <v>78</v>
      </c>
      <c r="N817" s="2" t="str">
        <f>IF(ISNUMBER(_xlfn.XMATCH(E817,[1]SKU_Master!A:A)),"MATCH","NOT FOUND")</f>
        <v>MATCH</v>
      </c>
      <c r="O817" s="2">
        <f>Table2[[#This Row],[GROSS_REVENUE]]-Table2[[#This Row],[DISCOUNT]]</f>
        <v>14504.74</v>
      </c>
      <c r="P817" s="3">
        <f>IFERROR((Table2[[#This Row],[NET_REVENUE]]-(Table2[[#This Row],[UNITS_SOLD]]*Table2[[#This Row],[UNIT_COGS]]))/Table2[[#This Row],[NET_REVENUE]],0)</f>
        <v>0.33318349725675883</v>
      </c>
      <c r="Q817" s="4">
        <f>IFERROR(Table2[[#This Row],[GROSS_REVENUE]]/Table2[[#This Row],[AD_SPEND]],0)</f>
        <v>14.803871092904737</v>
      </c>
      <c r="R817" s="2">
        <f>IFERROR((Table2[[#This Row],[NET_REVENUE]]-(Table2[[#This Row],[UNITS_SOLD]]*Table2[[#This Row],[UNIT_COGS]])-Table2[[#This Row],[AD_SPEND]]),0)</f>
        <v>3492.5499999999997</v>
      </c>
      <c r="S817" s="3">
        <f>IFERROR(Table2[[#This Row],[RETURNS_UNITS]]/Table2[[#This Row],[UNITS_SOLD]],0)</f>
        <v>4.0322580645161289E-2</v>
      </c>
      <c r="T817" s="2" t="str">
        <f>TRIM(CLEAN(Table2[[#This Row],[CHANNEL]]))</f>
        <v>Swiggy Instamart</v>
      </c>
      <c r="U817" s="1">
        <f t="shared" si="12"/>
        <v>45658</v>
      </c>
    </row>
    <row r="818" spans="1:21" x14ac:dyDescent="0.3">
      <c r="A818" s="1">
        <v>45444</v>
      </c>
      <c r="B818" s="2" t="s">
        <v>27</v>
      </c>
      <c r="C818" s="2" t="s">
        <v>22</v>
      </c>
      <c r="D818" s="2" t="s">
        <v>42</v>
      </c>
      <c r="E818" s="2" t="str">
        <f>TRIM(Table2[[#This Row],[SKU_CODE]])</f>
        <v>BEC-BW-002</v>
      </c>
      <c r="F818" s="2">
        <v>103</v>
      </c>
      <c r="G818" s="2">
        <v>18025</v>
      </c>
      <c r="H818" s="2">
        <v>5185.49</v>
      </c>
      <c r="I818" s="2">
        <v>1341.12</v>
      </c>
      <c r="J818" s="2">
        <v>4</v>
      </c>
      <c r="K818" s="2" t="str">
        <f>_xlfn.XLOOKUP(E818,[1]SKU_Master!A:A,[1]SKU_Master!C:C,"NOT FOUND")</f>
        <v>Bake &amp; Wrap</v>
      </c>
      <c r="L818" s="2">
        <f>_xlfn.XLOOKUP(Table2[[#This Row],[SKU_CODE_CLEAN]],[1]SKU_Master!A:A,[1]SKU_Master!E:E,"Not Found")</f>
        <v>175</v>
      </c>
      <c r="M818" s="2">
        <f>_xlfn.XLOOKUP(E818,[1]SKU_Master!A:A,[1]SKU_Master!F:F,"NOT FOUND")</f>
        <v>92</v>
      </c>
      <c r="N818" s="2" t="str">
        <f>IF(ISNUMBER(_xlfn.XMATCH(E818,[1]SKU_Master!A:A)),"MATCH","NOT FOUND")</f>
        <v>MATCH</v>
      </c>
      <c r="O818" s="2">
        <f>Table2[[#This Row],[GROSS_REVENUE]]-Table2[[#This Row],[DISCOUNT]]</f>
        <v>12839.51</v>
      </c>
      <c r="P818" s="3">
        <f>IFERROR((Table2[[#This Row],[NET_REVENUE]]-(Table2[[#This Row],[UNITS_SOLD]]*Table2[[#This Row],[UNIT_COGS]]))/Table2[[#This Row],[NET_REVENUE]],0)</f>
        <v>0.26196560460640633</v>
      </c>
      <c r="Q818" s="4">
        <f>IFERROR(Table2[[#This Row],[GROSS_REVENUE]]/Table2[[#This Row],[AD_SPEND]],0)</f>
        <v>13.440258888093535</v>
      </c>
      <c r="R818" s="2">
        <f>IFERROR((Table2[[#This Row],[NET_REVENUE]]-(Table2[[#This Row],[UNITS_SOLD]]*Table2[[#This Row],[UNIT_COGS]])-Table2[[#This Row],[AD_SPEND]]),0)</f>
        <v>2022.3900000000003</v>
      </c>
      <c r="S818" s="3">
        <f>IFERROR(Table2[[#This Row],[RETURNS_UNITS]]/Table2[[#This Row],[UNITS_SOLD]],0)</f>
        <v>3.8834951456310676E-2</v>
      </c>
      <c r="T818" s="2" t="str">
        <f>TRIM(CLEAN(Table2[[#This Row],[CHANNEL]]))</f>
        <v>Zepto</v>
      </c>
      <c r="U818" s="1">
        <f t="shared" si="12"/>
        <v>45444</v>
      </c>
    </row>
    <row r="819" spans="1:21" x14ac:dyDescent="0.3">
      <c r="A819" s="1">
        <v>45748</v>
      </c>
      <c r="B819" s="2" t="s">
        <v>33</v>
      </c>
      <c r="C819" s="2" t="s">
        <v>28</v>
      </c>
      <c r="D819" s="2" t="s">
        <v>42</v>
      </c>
      <c r="E819" s="2" t="str">
        <f>TRIM(Table2[[#This Row],[SKU_CODE]])</f>
        <v>BEC-BW-002</v>
      </c>
      <c r="F819" s="2">
        <v>79</v>
      </c>
      <c r="G819" s="2">
        <v>13825</v>
      </c>
      <c r="H819" s="2">
        <v>2767.7</v>
      </c>
      <c r="I819" s="2">
        <v>1342.06</v>
      </c>
      <c r="J819" s="2">
        <v>4</v>
      </c>
      <c r="K819" s="2" t="str">
        <f>_xlfn.XLOOKUP(E819,[1]SKU_Master!A:A,[1]SKU_Master!C:C,"NOT FOUND")</f>
        <v>Bake &amp; Wrap</v>
      </c>
      <c r="L819" s="2">
        <f>_xlfn.XLOOKUP(Table2[[#This Row],[SKU_CODE_CLEAN]],[1]SKU_Master!A:A,[1]SKU_Master!E:E,"Not Found")</f>
        <v>175</v>
      </c>
      <c r="M819" s="2">
        <f>_xlfn.XLOOKUP(E819,[1]SKU_Master!A:A,[1]SKU_Master!F:F,"NOT FOUND")</f>
        <v>92</v>
      </c>
      <c r="N819" s="2" t="str">
        <f>IF(ISNUMBER(_xlfn.XMATCH(E819,[1]SKU_Master!A:A)),"MATCH","NOT FOUND")</f>
        <v>MATCH</v>
      </c>
      <c r="O819" s="2">
        <f>Table2[[#This Row],[GROSS_REVENUE]]-Table2[[#This Row],[DISCOUNT]]</f>
        <v>11057.3</v>
      </c>
      <c r="P819" s="3">
        <f>IFERROR((Table2[[#This Row],[NET_REVENUE]]-(Table2[[#This Row],[UNITS_SOLD]]*Table2[[#This Row],[UNIT_COGS]]))/Table2[[#This Row],[NET_REVENUE]],0)</f>
        <v>0.34269668002134335</v>
      </c>
      <c r="Q819" s="4">
        <f>IFERROR(Table2[[#This Row],[GROSS_REVENUE]]/Table2[[#This Row],[AD_SPEND]],0)</f>
        <v>10.301327809486908</v>
      </c>
      <c r="R819" s="2">
        <f>IFERROR((Table2[[#This Row],[NET_REVENUE]]-(Table2[[#This Row],[UNITS_SOLD]]*Table2[[#This Row],[UNIT_COGS]])-Table2[[#This Row],[AD_SPEND]]),0)</f>
        <v>2447.2399999999993</v>
      </c>
      <c r="S819" s="3">
        <f>IFERROR(Table2[[#This Row],[RETURNS_UNITS]]/Table2[[#This Row],[UNITS_SOLD]],0)</f>
        <v>5.0632911392405063E-2</v>
      </c>
      <c r="T819" s="2" t="str">
        <f>TRIM(CLEAN(Table2[[#This Row],[CHANNEL]]))</f>
        <v>Swiggy Instamart</v>
      </c>
      <c r="U819" s="1">
        <f t="shared" si="12"/>
        <v>45748</v>
      </c>
    </row>
    <row r="820" spans="1:21" x14ac:dyDescent="0.3">
      <c r="A820" s="1">
        <v>45658</v>
      </c>
      <c r="B820" s="2" t="s">
        <v>27</v>
      </c>
      <c r="C820" s="2" t="s">
        <v>28</v>
      </c>
      <c r="D820" s="2" t="s">
        <v>43</v>
      </c>
      <c r="E820" s="2" t="str">
        <f>TRIM(Table2[[#This Row],[SKU_CODE]])</f>
        <v>BEC-GB-001</v>
      </c>
      <c r="F820" s="2">
        <v>195</v>
      </c>
      <c r="G820" s="2">
        <v>29055</v>
      </c>
      <c r="H820" s="2">
        <v>4305.22</v>
      </c>
      <c r="I820" s="2">
        <v>1343</v>
      </c>
      <c r="J820" s="2">
        <v>9</v>
      </c>
      <c r="K820" s="2" t="str">
        <f>_xlfn.XLOOKUP(E820,[1]SKU_Master!A:A,[1]SKU_Master!C:C,"NOT FOUND")</f>
        <v>Garbage Bags</v>
      </c>
      <c r="L820" s="2">
        <f>_xlfn.XLOOKUP(Table2[[#This Row],[SKU_CODE_CLEAN]],[1]SKU_Master!A:A,[1]SKU_Master!E:E,"Not Found")</f>
        <v>149</v>
      </c>
      <c r="M820" s="2">
        <f>_xlfn.XLOOKUP(E820,[1]SKU_Master!A:A,[1]SKU_Master!F:F,"NOT FOUND")</f>
        <v>70</v>
      </c>
      <c r="N820" s="2" t="str">
        <f>IF(ISNUMBER(_xlfn.XMATCH(E820,[1]SKU_Master!A:A)),"MATCH","NOT FOUND")</f>
        <v>MATCH</v>
      </c>
      <c r="O820" s="2">
        <f>Table2[[#This Row],[GROSS_REVENUE]]-Table2[[#This Row],[DISCOUNT]]</f>
        <v>24749.78</v>
      </c>
      <c r="P820" s="3">
        <f>IFERROR((Table2[[#This Row],[NET_REVENUE]]-(Table2[[#This Row],[UNITS_SOLD]]*Table2[[#This Row],[UNIT_COGS]]))/Table2[[#This Row],[NET_REVENUE]],0)</f>
        <v>0.4484799460843692</v>
      </c>
      <c r="Q820" s="4">
        <f>IFERROR(Table2[[#This Row],[GROSS_REVENUE]]/Table2[[#This Row],[AD_SPEND]],0)</f>
        <v>21.63440059568131</v>
      </c>
      <c r="R820" s="2">
        <f>IFERROR((Table2[[#This Row],[NET_REVENUE]]-(Table2[[#This Row],[UNITS_SOLD]]*Table2[[#This Row],[UNIT_COGS]])-Table2[[#This Row],[AD_SPEND]]),0)</f>
        <v>9756.7799999999988</v>
      </c>
      <c r="S820" s="3">
        <f>IFERROR(Table2[[#This Row],[RETURNS_UNITS]]/Table2[[#This Row],[UNITS_SOLD]],0)</f>
        <v>4.6153846153846156E-2</v>
      </c>
      <c r="T820" s="2" t="str">
        <f>TRIM(CLEAN(Table2[[#This Row],[CHANNEL]]))</f>
        <v>Zepto</v>
      </c>
      <c r="U820" s="1">
        <f t="shared" si="12"/>
        <v>45658</v>
      </c>
    </row>
    <row r="821" spans="1:21" x14ac:dyDescent="0.3">
      <c r="A821" s="1">
        <v>45413</v>
      </c>
      <c r="B821" s="2" t="s">
        <v>50</v>
      </c>
      <c r="C821" s="2" t="s">
        <v>22</v>
      </c>
      <c r="D821" s="2" t="s">
        <v>23</v>
      </c>
      <c r="E821" s="2" t="str">
        <f>TRIM(Table2[[#This Row],[SKU_CODE]])</f>
        <v>BEC-OTH-001</v>
      </c>
      <c r="F821" s="2">
        <v>187</v>
      </c>
      <c r="G821" s="2">
        <v>27863</v>
      </c>
      <c r="H821" s="2">
        <v>6680.54</v>
      </c>
      <c r="I821" s="2">
        <v>1343.35</v>
      </c>
      <c r="J821" s="2">
        <v>9</v>
      </c>
      <c r="K821" s="2" t="str">
        <f>_xlfn.XLOOKUP(E821,[1]SKU_Master!A:A,[1]SKU_Master!C:C,"NOT FOUND")</f>
        <v>Others</v>
      </c>
      <c r="L821" s="2">
        <f>_xlfn.XLOOKUP(Table2[[#This Row],[SKU_CODE_CLEAN]],[1]SKU_Master!A:A,[1]SKU_Master!E:E,"Not Found")</f>
        <v>149</v>
      </c>
      <c r="M821" s="2">
        <f>_xlfn.XLOOKUP(E821,[1]SKU_Master!A:A,[1]SKU_Master!F:F,"NOT FOUND")</f>
        <v>72</v>
      </c>
      <c r="N821" s="2" t="str">
        <f>IF(ISNUMBER(_xlfn.XMATCH(E821,[1]SKU_Master!A:A)),"MATCH","NOT FOUND")</f>
        <v>MATCH</v>
      </c>
      <c r="O821" s="2">
        <f>Table2[[#This Row],[GROSS_REVENUE]]-Table2[[#This Row],[DISCOUNT]]</f>
        <v>21182.46</v>
      </c>
      <c r="P821" s="3">
        <f>IFERROR((Table2[[#This Row],[NET_REVENUE]]-(Table2[[#This Row],[UNITS_SOLD]]*Table2[[#This Row],[UNIT_COGS]]))/Table2[[#This Row],[NET_REVENUE]],0)</f>
        <v>0.36437977458708759</v>
      </c>
      <c r="Q821" s="4">
        <f>IFERROR(Table2[[#This Row],[GROSS_REVENUE]]/Table2[[#This Row],[AD_SPEND]],0)</f>
        <v>20.741430007071873</v>
      </c>
      <c r="R821" s="2">
        <f>IFERROR((Table2[[#This Row],[NET_REVENUE]]-(Table2[[#This Row],[UNITS_SOLD]]*Table2[[#This Row],[UNIT_COGS]])-Table2[[#This Row],[AD_SPEND]]),0)</f>
        <v>6375.1099999999988</v>
      </c>
      <c r="S821" s="3">
        <f>IFERROR(Table2[[#This Row],[RETURNS_UNITS]]/Table2[[#This Row],[UNITS_SOLD]],0)</f>
        <v>4.8128342245989303E-2</v>
      </c>
      <c r="T821" s="2" t="str">
        <f>TRIM(CLEAN(Table2[[#This Row],[CHANNEL]]))</f>
        <v>Amazon</v>
      </c>
      <c r="U821" s="1">
        <f t="shared" si="12"/>
        <v>45413</v>
      </c>
    </row>
    <row r="822" spans="1:21" x14ac:dyDescent="0.3">
      <c r="A822" s="1">
        <v>45323</v>
      </c>
      <c r="B822" s="2" t="s">
        <v>33</v>
      </c>
      <c r="C822" s="2" t="s">
        <v>22</v>
      </c>
      <c r="D822" s="2" t="s">
        <v>45</v>
      </c>
      <c r="E822" s="2" t="str">
        <f>TRIM(Table2[[#This Row],[SKU_CODE]])</f>
        <v>BEC-TIS-001</v>
      </c>
      <c r="F822" s="2">
        <v>133</v>
      </c>
      <c r="G822" s="2">
        <v>12635</v>
      </c>
      <c r="H822" s="2">
        <v>2647.35</v>
      </c>
      <c r="I822" s="2">
        <v>1344.06</v>
      </c>
      <c r="J822" s="2">
        <v>7</v>
      </c>
      <c r="K822" s="2" t="str">
        <f>_xlfn.XLOOKUP(E822,[1]SKU_Master!A:A,[1]SKU_Master!C:C,"NOT FOUND")</f>
        <v>Tissues</v>
      </c>
      <c r="L822" s="2">
        <f>_xlfn.XLOOKUP(Table2[[#This Row],[SKU_CODE_CLEAN]],[1]SKU_Master!A:A,[1]SKU_Master!E:E,"Not Found")</f>
        <v>95</v>
      </c>
      <c r="M822" s="2">
        <f>_xlfn.XLOOKUP(E822,[1]SKU_Master!A:A,[1]SKU_Master!F:F,"NOT FOUND")</f>
        <v>42</v>
      </c>
      <c r="N822" s="2" t="str">
        <f>IF(ISNUMBER(_xlfn.XMATCH(E822,[1]SKU_Master!A:A)),"MATCH","NOT FOUND")</f>
        <v>MATCH</v>
      </c>
      <c r="O822" s="2">
        <f>Table2[[#This Row],[GROSS_REVENUE]]-Table2[[#This Row],[DISCOUNT]]</f>
        <v>9987.65</v>
      </c>
      <c r="P822" s="3">
        <f>IFERROR((Table2[[#This Row],[NET_REVENUE]]-(Table2[[#This Row],[UNITS_SOLD]]*Table2[[#This Row],[UNIT_COGS]]))/Table2[[#This Row],[NET_REVENUE]],0)</f>
        <v>0.44070927595580539</v>
      </c>
      <c r="Q822" s="4">
        <f>IFERROR(Table2[[#This Row],[GROSS_REVENUE]]/Table2[[#This Row],[AD_SPEND]],0)</f>
        <v>9.4006219960418438</v>
      </c>
      <c r="R822" s="2">
        <f>IFERROR((Table2[[#This Row],[NET_REVENUE]]-(Table2[[#This Row],[UNITS_SOLD]]*Table2[[#This Row],[UNIT_COGS]])-Table2[[#This Row],[AD_SPEND]]),0)</f>
        <v>3057.5899999999997</v>
      </c>
      <c r="S822" s="3">
        <f>IFERROR(Table2[[#This Row],[RETURNS_UNITS]]/Table2[[#This Row],[UNITS_SOLD]],0)</f>
        <v>5.2631578947368418E-2</v>
      </c>
      <c r="T822" s="2" t="str">
        <f>TRIM(CLEAN(Table2[[#This Row],[CHANNEL]]))</f>
        <v>Swiggy Instamart</v>
      </c>
      <c r="U822" s="1">
        <f t="shared" si="12"/>
        <v>45323</v>
      </c>
    </row>
    <row r="823" spans="1:21" x14ac:dyDescent="0.3">
      <c r="A823" s="1">
        <v>45383</v>
      </c>
      <c r="B823" s="2" t="s">
        <v>24</v>
      </c>
      <c r="C823" s="2" t="s">
        <v>22</v>
      </c>
      <c r="D823" s="2" t="s">
        <v>45</v>
      </c>
      <c r="E823" s="2" t="str">
        <f>TRIM(Table2[[#This Row],[SKU_CODE]])</f>
        <v>BEC-TIS-001</v>
      </c>
      <c r="F823" s="2">
        <v>171</v>
      </c>
      <c r="G823" s="2">
        <v>16245</v>
      </c>
      <c r="H823" s="2">
        <v>2206.8000000000002</v>
      </c>
      <c r="I823" s="2">
        <v>1344.97</v>
      </c>
      <c r="J823" s="2">
        <v>22</v>
      </c>
      <c r="K823" s="2" t="str">
        <f>_xlfn.XLOOKUP(E823,[1]SKU_Master!A:A,[1]SKU_Master!C:C,"NOT FOUND")</f>
        <v>Tissues</v>
      </c>
      <c r="L823" s="2">
        <f>_xlfn.XLOOKUP(Table2[[#This Row],[SKU_CODE_CLEAN]],[1]SKU_Master!A:A,[1]SKU_Master!E:E,"Not Found")</f>
        <v>95</v>
      </c>
      <c r="M823" s="2">
        <f>_xlfn.XLOOKUP(E823,[1]SKU_Master!A:A,[1]SKU_Master!F:F,"NOT FOUND")</f>
        <v>42</v>
      </c>
      <c r="N823" s="2" t="str">
        <f>IF(ISNUMBER(_xlfn.XMATCH(E823,[1]SKU_Master!A:A)),"MATCH","NOT FOUND")</f>
        <v>MATCH</v>
      </c>
      <c r="O823" s="2">
        <f>Table2[[#This Row],[GROSS_REVENUE]]-Table2[[#This Row],[DISCOUNT]]</f>
        <v>14038.2</v>
      </c>
      <c r="P823" s="3">
        <f>IFERROR((Table2[[#This Row],[NET_REVENUE]]-(Table2[[#This Row],[UNITS_SOLD]]*Table2[[#This Row],[UNIT_COGS]]))/Table2[[#This Row],[NET_REVENUE]],0)</f>
        <v>0.48839594819848703</v>
      </c>
      <c r="Q823" s="4">
        <f>IFERROR(Table2[[#This Row],[GROSS_REVENUE]]/Table2[[#This Row],[AD_SPEND]],0)</f>
        <v>12.078336319769214</v>
      </c>
      <c r="R823" s="2">
        <f>IFERROR((Table2[[#This Row],[NET_REVENUE]]-(Table2[[#This Row],[UNITS_SOLD]]*Table2[[#This Row],[UNIT_COGS]])-Table2[[#This Row],[AD_SPEND]]),0)</f>
        <v>5511.2300000000005</v>
      </c>
      <c r="S823" s="3">
        <f>IFERROR(Table2[[#This Row],[RETURNS_UNITS]]/Table2[[#This Row],[UNITS_SOLD]],0)</f>
        <v>0.12865497076023391</v>
      </c>
      <c r="T823" s="2" t="str">
        <f>TRIM(CLEAN(Table2[[#This Row],[CHANNEL]]))</f>
        <v>D2C</v>
      </c>
      <c r="U823" s="1">
        <f t="shared" si="12"/>
        <v>45383</v>
      </c>
    </row>
    <row r="824" spans="1:21" x14ac:dyDescent="0.3">
      <c r="A824" s="1">
        <v>45627</v>
      </c>
      <c r="B824" s="2" t="s">
        <v>24</v>
      </c>
      <c r="C824" s="2" t="s">
        <v>22</v>
      </c>
      <c r="D824" s="2" t="s">
        <v>42</v>
      </c>
      <c r="E824" s="2" t="str">
        <f>TRIM(Table2[[#This Row],[SKU_CODE]])</f>
        <v>BEC-BW-002</v>
      </c>
      <c r="F824" s="2">
        <v>69</v>
      </c>
      <c r="G824" s="2">
        <v>12075</v>
      </c>
      <c r="H824" s="2">
        <v>1695.76</v>
      </c>
      <c r="I824" s="2">
        <v>1346</v>
      </c>
      <c r="J824" s="2">
        <v>8</v>
      </c>
      <c r="K824" s="2" t="str">
        <f>_xlfn.XLOOKUP(E824,[1]SKU_Master!A:A,[1]SKU_Master!C:C,"NOT FOUND")</f>
        <v>Bake &amp; Wrap</v>
      </c>
      <c r="L824" s="2">
        <f>_xlfn.XLOOKUP(Table2[[#This Row],[SKU_CODE_CLEAN]],[1]SKU_Master!A:A,[1]SKU_Master!E:E,"Not Found")</f>
        <v>175</v>
      </c>
      <c r="M824" s="2">
        <f>_xlfn.XLOOKUP(E824,[1]SKU_Master!A:A,[1]SKU_Master!F:F,"NOT FOUND")</f>
        <v>92</v>
      </c>
      <c r="N824" s="2" t="str">
        <f>IF(ISNUMBER(_xlfn.XMATCH(E824,[1]SKU_Master!A:A)),"MATCH","NOT FOUND")</f>
        <v>MATCH</v>
      </c>
      <c r="O824" s="2">
        <f>Table2[[#This Row],[GROSS_REVENUE]]-Table2[[#This Row],[DISCOUNT]]</f>
        <v>10379.24</v>
      </c>
      <c r="P824" s="3">
        <f>IFERROR((Table2[[#This Row],[NET_REVENUE]]-(Table2[[#This Row],[UNITS_SOLD]]*Table2[[#This Row],[UNIT_COGS]]))/Table2[[#This Row],[NET_REVENUE]],0)</f>
        <v>0.38839452599612301</v>
      </c>
      <c r="Q824" s="4">
        <f>IFERROR(Table2[[#This Row],[GROSS_REVENUE]]/Table2[[#This Row],[AD_SPEND]],0)</f>
        <v>8.9710252600297178</v>
      </c>
      <c r="R824" s="2">
        <f>IFERROR((Table2[[#This Row],[NET_REVENUE]]-(Table2[[#This Row],[UNITS_SOLD]]*Table2[[#This Row],[UNIT_COGS]])-Table2[[#This Row],[AD_SPEND]]),0)</f>
        <v>2685.24</v>
      </c>
      <c r="S824" s="3">
        <f>IFERROR(Table2[[#This Row],[RETURNS_UNITS]]/Table2[[#This Row],[UNITS_SOLD]],0)</f>
        <v>0.11594202898550725</v>
      </c>
      <c r="T824" s="2" t="str">
        <f>TRIM(CLEAN(Table2[[#This Row],[CHANNEL]]))</f>
        <v>D2C</v>
      </c>
      <c r="U824" s="1">
        <f t="shared" si="12"/>
        <v>45627</v>
      </c>
    </row>
    <row r="825" spans="1:21" x14ac:dyDescent="0.3">
      <c r="A825" s="1">
        <v>45352</v>
      </c>
      <c r="B825" s="2" t="s">
        <v>21</v>
      </c>
      <c r="C825" s="2" t="s">
        <v>22</v>
      </c>
      <c r="D825" s="2" t="s">
        <v>43</v>
      </c>
      <c r="E825" s="2" t="str">
        <f>TRIM(Table2[[#This Row],[SKU_CODE]])</f>
        <v>BEC-GB-001</v>
      </c>
      <c r="F825" s="2">
        <v>136</v>
      </c>
      <c r="G825" s="2">
        <v>20264</v>
      </c>
      <c r="H825" s="2">
        <v>4798.78</v>
      </c>
      <c r="I825" s="2">
        <v>1346.72</v>
      </c>
      <c r="J825" s="2">
        <v>6</v>
      </c>
      <c r="K825" s="2" t="str">
        <f>_xlfn.XLOOKUP(E825,[1]SKU_Master!A:A,[1]SKU_Master!C:C,"NOT FOUND")</f>
        <v>Garbage Bags</v>
      </c>
      <c r="L825" s="2">
        <f>_xlfn.XLOOKUP(Table2[[#This Row],[SKU_CODE_CLEAN]],[1]SKU_Master!A:A,[1]SKU_Master!E:E,"Not Found")</f>
        <v>149</v>
      </c>
      <c r="M825" s="2">
        <f>_xlfn.XLOOKUP(E825,[1]SKU_Master!A:A,[1]SKU_Master!F:F,"NOT FOUND")</f>
        <v>70</v>
      </c>
      <c r="N825" s="2" t="str">
        <f>IF(ISNUMBER(_xlfn.XMATCH(E825,[1]SKU_Master!A:A)),"MATCH","NOT FOUND")</f>
        <v>MATCH</v>
      </c>
      <c r="O825" s="2">
        <f>Table2[[#This Row],[GROSS_REVENUE]]-Table2[[#This Row],[DISCOUNT]]</f>
        <v>15465.220000000001</v>
      </c>
      <c r="P825" s="3">
        <f>IFERROR((Table2[[#This Row],[NET_REVENUE]]-(Table2[[#This Row],[UNITS_SOLD]]*Table2[[#This Row],[UNIT_COGS]]))/Table2[[#This Row],[NET_REVENUE]],0)</f>
        <v>0.38442518114840918</v>
      </c>
      <c r="Q825" s="4">
        <f>IFERROR(Table2[[#This Row],[GROSS_REVENUE]]/Table2[[#This Row],[AD_SPEND]],0)</f>
        <v>15.046928834501603</v>
      </c>
      <c r="R825" s="2">
        <f>IFERROR((Table2[[#This Row],[NET_REVENUE]]-(Table2[[#This Row],[UNITS_SOLD]]*Table2[[#This Row],[UNIT_COGS]])-Table2[[#This Row],[AD_SPEND]]),0)</f>
        <v>4598.5000000000009</v>
      </c>
      <c r="S825" s="3">
        <f>IFERROR(Table2[[#This Row],[RETURNS_UNITS]]/Table2[[#This Row],[UNITS_SOLD]],0)</f>
        <v>4.4117647058823532E-2</v>
      </c>
      <c r="T825" s="2" t="str">
        <f>TRIM(CLEAN(Table2[[#This Row],[CHANNEL]]))</f>
        <v>Flipkart</v>
      </c>
      <c r="U825" s="1">
        <f t="shared" si="12"/>
        <v>45352</v>
      </c>
    </row>
    <row r="826" spans="1:21" x14ac:dyDescent="0.3">
      <c r="A826" s="1">
        <v>45661</v>
      </c>
      <c r="B826" s="2" t="s">
        <v>33</v>
      </c>
      <c r="C826" s="2" t="s">
        <v>22</v>
      </c>
      <c r="D826" s="2" t="s">
        <v>45</v>
      </c>
      <c r="E826" s="2" t="str">
        <f>TRIM(Table2[[#This Row],[SKU_CODE]])</f>
        <v>BEC-TIS-001</v>
      </c>
      <c r="F826" s="2">
        <v>178</v>
      </c>
      <c r="G826" s="2">
        <v>16910</v>
      </c>
      <c r="H826" s="2">
        <v>5009.78</v>
      </c>
      <c r="I826" s="2">
        <v>1347.57</v>
      </c>
      <c r="J826" s="2">
        <v>5</v>
      </c>
      <c r="K826" s="2" t="str">
        <f>_xlfn.XLOOKUP(E826,[1]SKU_Master!A:A,[1]SKU_Master!C:C,"NOT FOUND")</f>
        <v>Tissues</v>
      </c>
      <c r="L826" s="2">
        <f>_xlfn.XLOOKUP(Table2[[#This Row],[SKU_CODE_CLEAN]],[1]SKU_Master!A:A,[1]SKU_Master!E:E,"Not Found")</f>
        <v>95</v>
      </c>
      <c r="M826" s="2">
        <f>_xlfn.XLOOKUP(E826,[1]SKU_Master!A:A,[1]SKU_Master!F:F,"NOT FOUND")</f>
        <v>42</v>
      </c>
      <c r="N826" s="2" t="str">
        <f>IF(ISNUMBER(_xlfn.XMATCH(E826,[1]SKU_Master!A:A)),"MATCH","NOT FOUND")</f>
        <v>MATCH</v>
      </c>
      <c r="O826" s="2">
        <f>Table2[[#This Row],[GROSS_REVENUE]]-Table2[[#This Row],[DISCOUNT]]</f>
        <v>11900.220000000001</v>
      </c>
      <c r="P826" s="3">
        <f>IFERROR((Table2[[#This Row],[NET_REVENUE]]-(Table2[[#This Row],[UNITS_SOLD]]*Table2[[#This Row],[UNIT_COGS]]))/Table2[[#This Row],[NET_REVENUE]],0)</f>
        <v>0.37177632010164524</v>
      </c>
      <c r="Q826" s="4">
        <f>IFERROR(Table2[[#This Row],[GROSS_REVENUE]]/Table2[[#This Row],[AD_SPEND]],0)</f>
        <v>12.548513249775523</v>
      </c>
      <c r="R826" s="2">
        <f>IFERROR((Table2[[#This Row],[NET_REVENUE]]-(Table2[[#This Row],[UNITS_SOLD]]*Table2[[#This Row],[UNIT_COGS]])-Table2[[#This Row],[AD_SPEND]]),0)</f>
        <v>3076.6500000000015</v>
      </c>
      <c r="S826" s="3">
        <f>IFERROR(Table2[[#This Row],[RETURNS_UNITS]]/Table2[[#This Row],[UNITS_SOLD]],0)</f>
        <v>2.8089887640449437E-2</v>
      </c>
      <c r="T826" s="2" t="str">
        <f>TRIM(CLEAN(Table2[[#This Row],[CHANNEL]]))</f>
        <v>Swiggy Instamart</v>
      </c>
      <c r="U826" s="1">
        <f t="shared" si="12"/>
        <v>45748</v>
      </c>
    </row>
    <row r="827" spans="1:21" x14ac:dyDescent="0.3">
      <c r="A827" s="1">
        <v>45293</v>
      </c>
      <c r="B827" s="2" t="s">
        <v>33</v>
      </c>
      <c r="C827" s="2" t="s">
        <v>22</v>
      </c>
      <c r="D827" s="2" t="s">
        <v>32</v>
      </c>
      <c r="E827" s="2" t="str">
        <f>TRIM(Table2[[#This Row],[SKU_CODE]])</f>
        <v>BEC-BW-001</v>
      </c>
      <c r="F827" s="2">
        <v>74</v>
      </c>
      <c r="G827" s="2">
        <v>16280</v>
      </c>
      <c r="H827" s="2">
        <v>3022.88</v>
      </c>
      <c r="I827" s="2">
        <v>1347.96</v>
      </c>
      <c r="J827" s="2">
        <v>2</v>
      </c>
      <c r="K827" s="2" t="str">
        <f>_xlfn.XLOOKUP(E827,[1]SKU_Master!A:A,[1]SKU_Master!C:C,"NOT FOUND")</f>
        <v>Bake &amp; Wrap</v>
      </c>
      <c r="L827" s="2">
        <f>_xlfn.XLOOKUP(Table2[[#This Row],[SKU_CODE_CLEAN]],[1]SKU_Master!A:A,[1]SKU_Master!E:E,"Not Found")</f>
        <v>220</v>
      </c>
      <c r="M827" s="2">
        <f>_xlfn.XLOOKUP(E827,[1]SKU_Master!A:A,[1]SKU_Master!F:F,"NOT FOUND")</f>
        <v>118</v>
      </c>
      <c r="N827" s="2" t="str">
        <f>IF(ISNUMBER(_xlfn.XMATCH(E827,[1]SKU_Master!A:A)),"MATCH","NOT FOUND")</f>
        <v>MATCH</v>
      </c>
      <c r="O827" s="2">
        <f>Table2[[#This Row],[GROSS_REVENUE]]-Table2[[#This Row],[DISCOUNT]]</f>
        <v>13257.119999999999</v>
      </c>
      <c r="P827" s="3">
        <f>IFERROR((Table2[[#This Row],[NET_REVENUE]]-(Table2[[#This Row],[UNITS_SOLD]]*Table2[[#This Row],[UNIT_COGS]]))/Table2[[#This Row],[NET_REVENUE]],0)</f>
        <v>0.34133507126736418</v>
      </c>
      <c r="Q827" s="4">
        <f>IFERROR(Table2[[#This Row],[GROSS_REVENUE]]/Table2[[#This Row],[AD_SPEND]],0)</f>
        <v>12.077509718389269</v>
      </c>
      <c r="R827" s="2">
        <f>IFERROR((Table2[[#This Row],[NET_REVENUE]]-(Table2[[#This Row],[UNITS_SOLD]]*Table2[[#This Row],[UNIT_COGS]])-Table2[[#This Row],[AD_SPEND]]),0)</f>
        <v>3177.1599999999989</v>
      </c>
      <c r="S827" s="3">
        <f>IFERROR(Table2[[#This Row],[RETURNS_UNITS]]/Table2[[#This Row],[UNITS_SOLD]],0)</f>
        <v>2.7027027027027029E-2</v>
      </c>
      <c r="T827" s="2" t="str">
        <f>TRIM(CLEAN(Table2[[#This Row],[CHANNEL]]))</f>
        <v>Swiggy Instamart</v>
      </c>
      <c r="U827" s="1">
        <f t="shared" si="12"/>
        <v>45323</v>
      </c>
    </row>
    <row r="828" spans="1:21" x14ac:dyDescent="0.3">
      <c r="A828" s="1">
        <v>45323</v>
      </c>
      <c r="B828" s="2" t="s">
        <v>37</v>
      </c>
      <c r="C828" s="2" t="s">
        <v>25</v>
      </c>
      <c r="D828" s="2" t="s">
        <v>42</v>
      </c>
      <c r="E828" s="2" t="str">
        <f>TRIM(Table2[[#This Row],[SKU_CODE]])</f>
        <v>BEC-BW-002</v>
      </c>
      <c r="F828" s="2">
        <v>177</v>
      </c>
      <c r="G828" s="2">
        <v>30975</v>
      </c>
      <c r="H828" s="2">
        <v>5494.1</v>
      </c>
      <c r="I828" s="2">
        <v>1348.03</v>
      </c>
      <c r="J828" s="2">
        <v>4</v>
      </c>
      <c r="K828" s="2" t="str">
        <f>_xlfn.XLOOKUP(E828,[1]SKU_Master!A:A,[1]SKU_Master!C:C,"NOT FOUND")</f>
        <v>Bake &amp; Wrap</v>
      </c>
      <c r="L828" s="2">
        <f>_xlfn.XLOOKUP(Table2[[#This Row],[SKU_CODE_CLEAN]],[1]SKU_Master!A:A,[1]SKU_Master!E:E,"Not Found")</f>
        <v>175</v>
      </c>
      <c r="M828" s="2">
        <f>_xlfn.XLOOKUP(E828,[1]SKU_Master!A:A,[1]SKU_Master!F:F,"NOT FOUND")</f>
        <v>92</v>
      </c>
      <c r="N828" s="2" t="str">
        <f>IF(ISNUMBER(_xlfn.XMATCH(E828,[1]SKU_Master!A:A)),"MATCH","NOT FOUND")</f>
        <v>MATCH</v>
      </c>
      <c r="O828" s="2">
        <f>Table2[[#This Row],[GROSS_REVENUE]]-Table2[[#This Row],[DISCOUNT]]</f>
        <v>25480.9</v>
      </c>
      <c r="P828" s="3">
        <f>IFERROR((Table2[[#This Row],[NET_REVENUE]]-(Table2[[#This Row],[UNITS_SOLD]]*Table2[[#This Row],[UNIT_COGS]]))/Table2[[#This Row],[NET_REVENUE]],0)</f>
        <v>0.36093309106036292</v>
      </c>
      <c r="Q828" s="4">
        <f>IFERROR(Table2[[#This Row],[GROSS_REVENUE]]/Table2[[#This Row],[AD_SPEND]],0)</f>
        <v>22.977975267612738</v>
      </c>
      <c r="R828" s="2">
        <f>IFERROR((Table2[[#This Row],[NET_REVENUE]]-(Table2[[#This Row],[UNITS_SOLD]]*Table2[[#This Row],[UNIT_COGS]])-Table2[[#This Row],[AD_SPEND]]),0)</f>
        <v>7848.8700000000017</v>
      </c>
      <c r="S828" s="3">
        <f>IFERROR(Table2[[#This Row],[RETURNS_UNITS]]/Table2[[#This Row],[UNITS_SOLD]],0)</f>
        <v>2.2598870056497175E-2</v>
      </c>
      <c r="T828" s="2" t="str">
        <f>TRIM(CLEAN(Table2[[#This Row],[CHANNEL]]))</f>
        <v>Blinkit</v>
      </c>
      <c r="U828" s="1">
        <f t="shared" si="12"/>
        <v>45323</v>
      </c>
    </row>
    <row r="829" spans="1:21" x14ac:dyDescent="0.3">
      <c r="A829" s="1">
        <v>45474</v>
      </c>
      <c r="B829" s="2" t="s">
        <v>24</v>
      </c>
      <c r="C829" s="2" t="s">
        <v>22</v>
      </c>
      <c r="D829" s="2" t="s">
        <v>42</v>
      </c>
      <c r="E829" s="2" t="str">
        <f>TRIM(Table2[[#This Row],[SKU_CODE]])</f>
        <v>BEC-BW-002</v>
      </c>
      <c r="F829" s="2">
        <v>67</v>
      </c>
      <c r="G829" s="2">
        <v>11725</v>
      </c>
      <c r="H829" s="2">
        <v>708.23</v>
      </c>
      <c r="I829" s="2">
        <v>1349.36</v>
      </c>
      <c r="J829" s="2">
        <v>11</v>
      </c>
      <c r="K829" s="2" t="str">
        <f>_xlfn.XLOOKUP(E829,[1]SKU_Master!A:A,[1]SKU_Master!C:C,"NOT FOUND")</f>
        <v>Bake &amp; Wrap</v>
      </c>
      <c r="L829" s="2">
        <f>_xlfn.XLOOKUP(Table2[[#This Row],[SKU_CODE_CLEAN]],[1]SKU_Master!A:A,[1]SKU_Master!E:E,"Not Found")</f>
        <v>175</v>
      </c>
      <c r="M829" s="2">
        <f>_xlfn.XLOOKUP(E829,[1]SKU_Master!A:A,[1]SKU_Master!F:F,"NOT FOUND")</f>
        <v>92</v>
      </c>
      <c r="N829" s="2" t="str">
        <f>IF(ISNUMBER(_xlfn.XMATCH(E829,[1]SKU_Master!A:A)),"MATCH","NOT FOUND")</f>
        <v>MATCH</v>
      </c>
      <c r="O829" s="2">
        <f>Table2[[#This Row],[GROSS_REVENUE]]-Table2[[#This Row],[DISCOUNT]]</f>
        <v>11016.77</v>
      </c>
      <c r="P829" s="3">
        <f>IFERROR((Table2[[#This Row],[NET_REVENUE]]-(Table2[[#This Row],[UNITS_SOLD]]*Table2[[#This Row],[UNIT_COGS]]))/Table2[[#This Row],[NET_REVENUE]],0)</f>
        <v>0.44048936303471892</v>
      </c>
      <c r="Q829" s="4">
        <f>IFERROR(Table2[[#This Row],[GROSS_REVENUE]]/Table2[[#This Row],[AD_SPEND]],0)</f>
        <v>8.689304559198435</v>
      </c>
      <c r="R829" s="2">
        <f>IFERROR((Table2[[#This Row],[NET_REVENUE]]-(Table2[[#This Row],[UNITS_SOLD]]*Table2[[#This Row],[UNIT_COGS]])-Table2[[#This Row],[AD_SPEND]]),0)</f>
        <v>3503.4100000000008</v>
      </c>
      <c r="S829" s="3">
        <f>IFERROR(Table2[[#This Row],[RETURNS_UNITS]]/Table2[[#This Row],[UNITS_SOLD]],0)</f>
        <v>0.16417910447761194</v>
      </c>
      <c r="T829" s="2" t="str">
        <f>TRIM(CLEAN(Table2[[#This Row],[CHANNEL]]))</f>
        <v>D2C</v>
      </c>
      <c r="U829" s="1">
        <f t="shared" si="12"/>
        <v>45474</v>
      </c>
    </row>
    <row r="830" spans="1:21" x14ac:dyDescent="0.3">
      <c r="A830" s="1">
        <v>45444</v>
      </c>
      <c r="B830" s="2" t="s">
        <v>24</v>
      </c>
      <c r="C830" s="2" t="s">
        <v>22</v>
      </c>
      <c r="D830" s="2" t="s">
        <v>43</v>
      </c>
      <c r="E830" s="2" t="str">
        <f>TRIM(Table2[[#This Row],[SKU_CODE]])</f>
        <v>BEC-GB-001</v>
      </c>
      <c r="F830" s="2">
        <v>155</v>
      </c>
      <c r="G830" s="2">
        <v>23095</v>
      </c>
      <c r="H830" s="2">
        <v>823.23</v>
      </c>
      <c r="I830" s="2">
        <v>1349.95</v>
      </c>
      <c r="J830" s="2">
        <v>14</v>
      </c>
      <c r="K830" s="2" t="str">
        <f>_xlfn.XLOOKUP(E830,[1]SKU_Master!A:A,[1]SKU_Master!C:C,"NOT FOUND")</f>
        <v>Garbage Bags</v>
      </c>
      <c r="L830" s="2">
        <f>_xlfn.XLOOKUP(Table2[[#This Row],[SKU_CODE_CLEAN]],[1]SKU_Master!A:A,[1]SKU_Master!E:E,"Not Found")</f>
        <v>149</v>
      </c>
      <c r="M830" s="2">
        <f>_xlfn.XLOOKUP(E830,[1]SKU_Master!A:A,[1]SKU_Master!F:F,"NOT FOUND")</f>
        <v>70</v>
      </c>
      <c r="N830" s="2" t="str">
        <f>IF(ISNUMBER(_xlfn.XMATCH(E830,[1]SKU_Master!A:A)),"MATCH","NOT FOUND")</f>
        <v>MATCH</v>
      </c>
      <c r="O830" s="2">
        <f>Table2[[#This Row],[GROSS_REVENUE]]-Table2[[#This Row],[DISCOUNT]]</f>
        <v>22271.77</v>
      </c>
      <c r="P830" s="3">
        <f>IFERROR((Table2[[#This Row],[NET_REVENUE]]-(Table2[[#This Row],[UNITS_SOLD]]*Table2[[#This Row],[UNIT_COGS]]))/Table2[[#This Row],[NET_REVENUE]],0)</f>
        <v>0.51283620475606562</v>
      </c>
      <c r="Q830" s="4">
        <f>IFERROR(Table2[[#This Row],[GROSS_REVENUE]]/Table2[[#This Row],[AD_SPEND]],0)</f>
        <v>17.108041038556983</v>
      </c>
      <c r="R830" s="2">
        <f>IFERROR((Table2[[#This Row],[NET_REVENUE]]-(Table2[[#This Row],[UNITS_SOLD]]*Table2[[#This Row],[UNIT_COGS]])-Table2[[#This Row],[AD_SPEND]]),0)</f>
        <v>10071.82</v>
      </c>
      <c r="S830" s="3">
        <f>IFERROR(Table2[[#This Row],[RETURNS_UNITS]]/Table2[[#This Row],[UNITS_SOLD]],0)</f>
        <v>9.0322580645161285E-2</v>
      </c>
      <c r="T830" s="2" t="str">
        <f>TRIM(CLEAN(Table2[[#This Row],[CHANNEL]]))</f>
        <v>D2C</v>
      </c>
      <c r="U830" s="1">
        <f t="shared" si="12"/>
        <v>45444</v>
      </c>
    </row>
    <row r="831" spans="1:21" x14ac:dyDescent="0.3">
      <c r="A831" s="1">
        <v>45689</v>
      </c>
      <c r="B831" s="2" t="s">
        <v>21</v>
      </c>
      <c r="C831" s="2" t="s">
        <v>22</v>
      </c>
      <c r="D831" s="2" t="s">
        <v>35</v>
      </c>
      <c r="E831" s="2" t="str">
        <f>TRIM(Table2[[#This Row],[SKU_CODE]])</f>
        <v>BEC-CMB-001</v>
      </c>
      <c r="F831" s="2">
        <v>25</v>
      </c>
      <c r="G831" s="2">
        <v>17475</v>
      </c>
      <c r="H831" s="2">
        <v>5214.6000000000004</v>
      </c>
      <c r="I831" s="2">
        <v>1350.11</v>
      </c>
      <c r="J831" s="2">
        <v>1</v>
      </c>
      <c r="K831" s="2" t="str">
        <f>_xlfn.XLOOKUP(E831,[1]SKU_Master!A:A,[1]SKU_Master!C:C,"NOT FOUND")</f>
        <v>Others</v>
      </c>
      <c r="L831" s="2">
        <f>_xlfn.XLOOKUP(Table2[[#This Row],[SKU_CODE_CLEAN]],[1]SKU_Master!A:A,[1]SKU_Master!E:E,"Not Found")</f>
        <v>699</v>
      </c>
      <c r="M831" s="2">
        <f>_xlfn.XLOOKUP(E831,[1]SKU_Master!A:A,[1]SKU_Master!F:F,"NOT FOUND")</f>
        <v>330</v>
      </c>
      <c r="N831" s="2" t="str">
        <f>IF(ISNUMBER(_xlfn.XMATCH(E831,[1]SKU_Master!A:A)),"MATCH","NOT FOUND")</f>
        <v>MATCH</v>
      </c>
      <c r="O831" s="2">
        <f>Table2[[#This Row],[GROSS_REVENUE]]-Table2[[#This Row],[DISCOUNT]]</f>
        <v>12260.4</v>
      </c>
      <c r="P831" s="3">
        <f>IFERROR((Table2[[#This Row],[NET_REVENUE]]-(Table2[[#This Row],[UNITS_SOLD]]*Table2[[#This Row],[UNIT_COGS]]))/Table2[[#This Row],[NET_REVENUE]],0)</f>
        <v>0.32710188900851522</v>
      </c>
      <c r="Q831" s="4">
        <f>IFERROR(Table2[[#This Row],[GROSS_REVENUE]]/Table2[[#This Row],[AD_SPEND]],0)</f>
        <v>12.943389797868322</v>
      </c>
      <c r="R831" s="2">
        <f>IFERROR((Table2[[#This Row],[NET_REVENUE]]-(Table2[[#This Row],[UNITS_SOLD]]*Table2[[#This Row],[UNIT_COGS]])-Table2[[#This Row],[AD_SPEND]]),0)</f>
        <v>2660.29</v>
      </c>
      <c r="S831" s="3">
        <f>IFERROR(Table2[[#This Row],[RETURNS_UNITS]]/Table2[[#This Row],[UNITS_SOLD]],0)</f>
        <v>0.04</v>
      </c>
      <c r="T831" s="2" t="str">
        <f>TRIM(CLEAN(Table2[[#This Row],[CHANNEL]]))</f>
        <v>Flipkart</v>
      </c>
      <c r="U831" s="1">
        <f t="shared" si="12"/>
        <v>45689</v>
      </c>
    </row>
    <row r="832" spans="1:21" x14ac:dyDescent="0.3">
      <c r="A832" s="1">
        <v>45778</v>
      </c>
      <c r="B832" s="2" t="s">
        <v>21</v>
      </c>
      <c r="C832" s="2" t="s">
        <v>22</v>
      </c>
      <c r="D832" s="2" t="s">
        <v>30</v>
      </c>
      <c r="E832" s="2" t="str">
        <f>TRIM(Table2[[#This Row],[SKU_CODE]])</f>
        <v>BEC-TIS-002</v>
      </c>
      <c r="F832" s="2">
        <v>179</v>
      </c>
      <c r="G832" s="2">
        <v>32220</v>
      </c>
      <c r="H832" s="2">
        <v>7789.28</v>
      </c>
      <c r="I832" s="2">
        <v>1350.54</v>
      </c>
      <c r="J832" s="2">
        <v>4</v>
      </c>
      <c r="K832" s="2" t="str">
        <f>_xlfn.XLOOKUP(E832,[1]SKU_Master!A:A,[1]SKU_Master!C:C,"NOT FOUND")</f>
        <v>Tissues</v>
      </c>
      <c r="L832" s="2">
        <f>_xlfn.XLOOKUP(Table2[[#This Row],[SKU_CODE_CLEAN]],[1]SKU_Master!A:A,[1]SKU_Master!E:E,"Not Found")</f>
        <v>180</v>
      </c>
      <c r="M832" s="2">
        <f>_xlfn.XLOOKUP(E832,[1]SKU_Master!A:A,[1]SKU_Master!F:F,"NOT FOUND")</f>
        <v>95</v>
      </c>
      <c r="N832" s="2" t="str">
        <f>IF(ISNUMBER(_xlfn.XMATCH(E832,[1]SKU_Master!A:A)),"MATCH","NOT FOUND")</f>
        <v>MATCH</v>
      </c>
      <c r="O832" s="2">
        <f>Table2[[#This Row],[GROSS_REVENUE]]-Table2[[#This Row],[DISCOUNT]]</f>
        <v>24430.720000000001</v>
      </c>
      <c r="P832" s="3">
        <f>IFERROR((Table2[[#This Row],[NET_REVENUE]]-(Table2[[#This Row],[UNITS_SOLD]]*Table2[[#This Row],[UNIT_COGS]]))/Table2[[#This Row],[NET_REVENUE]],0)</f>
        <v>0.30395010871558437</v>
      </c>
      <c r="Q832" s="4">
        <f>IFERROR(Table2[[#This Row],[GROSS_REVENUE]]/Table2[[#This Row],[AD_SPEND]],0)</f>
        <v>23.857123817139811</v>
      </c>
      <c r="R832" s="2">
        <f>IFERROR((Table2[[#This Row],[NET_REVENUE]]-(Table2[[#This Row],[UNITS_SOLD]]*Table2[[#This Row],[UNIT_COGS]])-Table2[[#This Row],[AD_SPEND]]),0)</f>
        <v>6075.1800000000012</v>
      </c>
      <c r="S832" s="3">
        <f>IFERROR(Table2[[#This Row],[RETURNS_UNITS]]/Table2[[#This Row],[UNITS_SOLD]],0)</f>
        <v>2.23463687150838E-2</v>
      </c>
      <c r="T832" s="2" t="str">
        <f>TRIM(CLEAN(Table2[[#This Row],[CHANNEL]]))</f>
        <v>Flipkart</v>
      </c>
      <c r="U832" s="1">
        <f t="shared" si="12"/>
        <v>45778</v>
      </c>
    </row>
    <row r="833" spans="1:21" x14ac:dyDescent="0.3">
      <c r="A833" s="1">
        <v>45658</v>
      </c>
      <c r="B833" s="2" t="s">
        <v>24</v>
      </c>
      <c r="C833" s="2" t="s">
        <v>25</v>
      </c>
      <c r="D833" s="2" t="s">
        <v>31</v>
      </c>
      <c r="E833" s="2" t="str">
        <f>TRIM(Table2[[#This Row],[SKU_CODE]])</f>
        <v>BEC-GB-002</v>
      </c>
      <c r="F833" s="2">
        <v>150</v>
      </c>
      <c r="G833" s="2">
        <v>26850</v>
      </c>
      <c r="H833" s="2">
        <v>2461.46</v>
      </c>
      <c r="I833" s="2">
        <v>1350.82</v>
      </c>
      <c r="J833" s="2">
        <v>23</v>
      </c>
      <c r="K833" s="2" t="str">
        <f>_xlfn.XLOOKUP(E833,[1]SKU_Master!A:A,[1]SKU_Master!C:C,"NOT FOUND")</f>
        <v>Garbage Bags</v>
      </c>
      <c r="L833" s="2">
        <f>_xlfn.XLOOKUP(Table2[[#This Row],[SKU_CODE_CLEAN]],[1]SKU_Master!A:A,[1]SKU_Master!E:E,"Not Found")</f>
        <v>179</v>
      </c>
      <c r="M833" s="2">
        <f>_xlfn.XLOOKUP(E833,[1]SKU_Master!A:A,[1]SKU_Master!F:F,"NOT FOUND")</f>
        <v>86</v>
      </c>
      <c r="N833" s="2" t="str">
        <f>IF(ISNUMBER(_xlfn.XMATCH(E833,[1]SKU_Master!A:A)),"MATCH","NOT FOUND")</f>
        <v>MATCH</v>
      </c>
      <c r="O833" s="2">
        <f>Table2[[#This Row],[GROSS_REVENUE]]-Table2[[#This Row],[DISCOUNT]]</f>
        <v>24388.54</v>
      </c>
      <c r="P833" s="3">
        <f>IFERROR((Table2[[#This Row],[NET_REVENUE]]-(Table2[[#This Row],[UNITS_SOLD]]*Table2[[#This Row],[UNIT_COGS]]))/Table2[[#This Row],[NET_REVENUE]],0)</f>
        <v>0.47106304846456576</v>
      </c>
      <c r="Q833" s="4">
        <f>IFERROR(Table2[[#This Row],[GROSS_REVENUE]]/Table2[[#This Row],[AD_SPEND]],0)</f>
        <v>19.876815563879717</v>
      </c>
      <c r="R833" s="2">
        <f>IFERROR((Table2[[#This Row],[NET_REVENUE]]-(Table2[[#This Row],[UNITS_SOLD]]*Table2[[#This Row],[UNIT_COGS]])-Table2[[#This Row],[AD_SPEND]]),0)</f>
        <v>10137.720000000001</v>
      </c>
      <c r="S833" s="3">
        <f>IFERROR(Table2[[#This Row],[RETURNS_UNITS]]/Table2[[#This Row],[UNITS_SOLD]],0)</f>
        <v>0.15333333333333332</v>
      </c>
      <c r="T833" s="2" t="str">
        <f>TRIM(CLEAN(Table2[[#This Row],[CHANNEL]]))</f>
        <v>D2C</v>
      </c>
      <c r="U833" s="1">
        <f t="shared" si="12"/>
        <v>45658</v>
      </c>
    </row>
    <row r="834" spans="1:21" x14ac:dyDescent="0.3">
      <c r="A834" s="1">
        <v>45292</v>
      </c>
      <c r="B834" s="2" t="s">
        <v>21</v>
      </c>
      <c r="C834" s="2" t="s">
        <v>28</v>
      </c>
      <c r="D834" s="2" t="s">
        <v>46</v>
      </c>
      <c r="E834" s="2" t="str">
        <f>TRIM(Table2[[#This Row],[SKU_CODE]])</f>
        <v>BEC-KT-001</v>
      </c>
      <c r="F834" s="2">
        <v>139</v>
      </c>
      <c r="G834" s="2">
        <v>22240</v>
      </c>
      <c r="H834" s="2">
        <v>3539.1</v>
      </c>
      <c r="I834" s="2">
        <v>1351.05</v>
      </c>
      <c r="J834" s="2">
        <v>8</v>
      </c>
      <c r="K834" s="2" t="str">
        <f>_xlfn.XLOOKUP(E834,[1]SKU_Master!A:A,[1]SKU_Master!C:C,"NOT FOUND")</f>
        <v>Kitchen Towel</v>
      </c>
      <c r="L834" s="2">
        <f>_xlfn.XLOOKUP(Table2[[#This Row],[SKU_CODE_CLEAN]],[1]SKU_Master!A:A,[1]SKU_Master!E:E,"Not Found")</f>
        <v>160</v>
      </c>
      <c r="M834" s="2">
        <f>_xlfn.XLOOKUP(E834,[1]SKU_Master!A:A,[1]SKU_Master!F:F,"NOT FOUND")</f>
        <v>78</v>
      </c>
      <c r="N834" s="2" t="str">
        <f>IF(ISNUMBER(_xlfn.XMATCH(E834,[1]SKU_Master!A:A)),"MATCH","NOT FOUND")</f>
        <v>MATCH</v>
      </c>
      <c r="O834" s="2">
        <f>Table2[[#This Row],[GROSS_REVENUE]]-Table2[[#This Row],[DISCOUNT]]</f>
        <v>18700.900000000001</v>
      </c>
      <c r="P834" s="3">
        <f>IFERROR((Table2[[#This Row],[NET_REVENUE]]-(Table2[[#This Row],[UNITS_SOLD]]*Table2[[#This Row],[UNIT_COGS]]))/Table2[[#This Row],[NET_REVENUE]],0)</f>
        <v>0.42024180654407012</v>
      </c>
      <c r="Q834" s="4">
        <f>IFERROR(Table2[[#This Row],[GROSS_REVENUE]]/Table2[[#This Row],[AD_SPEND]],0)</f>
        <v>16.46127086340254</v>
      </c>
      <c r="R834" s="2">
        <f>IFERROR((Table2[[#This Row],[NET_REVENUE]]-(Table2[[#This Row],[UNITS_SOLD]]*Table2[[#This Row],[UNIT_COGS]])-Table2[[#This Row],[AD_SPEND]]),0)</f>
        <v>6507.8500000000013</v>
      </c>
      <c r="S834" s="3">
        <f>IFERROR(Table2[[#This Row],[RETURNS_UNITS]]/Table2[[#This Row],[UNITS_SOLD]],0)</f>
        <v>5.7553956834532377E-2</v>
      </c>
      <c r="T834" s="2" t="str">
        <f>TRIM(CLEAN(Table2[[#This Row],[CHANNEL]]))</f>
        <v>Flipkart</v>
      </c>
      <c r="U834" s="1">
        <f t="shared" si="12"/>
        <v>45292</v>
      </c>
    </row>
    <row r="835" spans="1:21" x14ac:dyDescent="0.3">
      <c r="A835" s="1">
        <v>45323</v>
      </c>
      <c r="B835" s="2" t="s">
        <v>24</v>
      </c>
      <c r="C835" s="2" t="s">
        <v>22</v>
      </c>
      <c r="D835" s="2" t="s">
        <v>23</v>
      </c>
      <c r="E835" s="2" t="str">
        <f>TRIM(Table2[[#This Row],[SKU_CODE]])</f>
        <v>BEC-OTH-001</v>
      </c>
      <c r="F835" s="2">
        <v>87</v>
      </c>
      <c r="G835" s="2">
        <v>12963</v>
      </c>
      <c r="H835" s="2">
        <v>1285.01</v>
      </c>
      <c r="I835" s="2">
        <v>1352.33</v>
      </c>
      <c r="J835" s="2">
        <v>13</v>
      </c>
      <c r="K835" s="2" t="str">
        <f>_xlfn.XLOOKUP(E835,[1]SKU_Master!A:A,[1]SKU_Master!C:C,"NOT FOUND")</f>
        <v>Others</v>
      </c>
      <c r="L835" s="2">
        <f>_xlfn.XLOOKUP(Table2[[#This Row],[SKU_CODE_CLEAN]],[1]SKU_Master!A:A,[1]SKU_Master!E:E,"Not Found")</f>
        <v>149</v>
      </c>
      <c r="M835" s="2">
        <f>_xlfn.XLOOKUP(E835,[1]SKU_Master!A:A,[1]SKU_Master!F:F,"NOT FOUND")</f>
        <v>72</v>
      </c>
      <c r="N835" s="2" t="str">
        <f>IF(ISNUMBER(_xlfn.XMATCH(E835,[1]SKU_Master!A:A)),"MATCH","NOT FOUND")</f>
        <v>MATCH</v>
      </c>
      <c r="O835" s="2">
        <f>Table2[[#This Row],[GROSS_REVENUE]]-Table2[[#This Row],[DISCOUNT]]</f>
        <v>11677.99</v>
      </c>
      <c r="P835" s="3">
        <f>IFERROR((Table2[[#This Row],[NET_REVENUE]]-(Table2[[#This Row],[UNITS_SOLD]]*Table2[[#This Row],[UNIT_COGS]]))/Table2[[#This Row],[NET_REVENUE]],0)</f>
        <v>0.46360632266340351</v>
      </c>
      <c r="Q835" s="4">
        <f>IFERROR(Table2[[#This Row],[GROSS_REVENUE]]/Table2[[#This Row],[AD_SPEND]],0)</f>
        <v>9.5856780519547744</v>
      </c>
      <c r="R835" s="2">
        <f>IFERROR((Table2[[#This Row],[NET_REVENUE]]-(Table2[[#This Row],[UNITS_SOLD]]*Table2[[#This Row],[UNIT_COGS]])-Table2[[#This Row],[AD_SPEND]]),0)</f>
        <v>4061.66</v>
      </c>
      <c r="S835" s="3">
        <f>IFERROR(Table2[[#This Row],[RETURNS_UNITS]]/Table2[[#This Row],[UNITS_SOLD]],0)</f>
        <v>0.14942528735632185</v>
      </c>
      <c r="T835" s="2" t="str">
        <f>TRIM(CLEAN(Table2[[#This Row],[CHANNEL]]))</f>
        <v>D2C</v>
      </c>
      <c r="U835" s="1">
        <f t="shared" ref="U835:U898" si="13">IF(AND(MONTH(A835)=1,DAY(A835)&gt;1),DATE(YEAR(A835),DAY(A835),1),A835)</f>
        <v>45323</v>
      </c>
    </row>
    <row r="836" spans="1:21" x14ac:dyDescent="0.3">
      <c r="A836" s="1">
        <v>45536</v>
      </c>
      <c r="B836" s="2" t="s">
        <v>33</v>
      </c>
      <c r="C836" s="2" t="s">
        <v>22</v>
      </c>
      <c r="D836" s="2" t="s">
        <v>30</v>
      </c>
      <c r="E836" s="2" t="str">
        <f>TRIM(Table2[[#This Row],[SKU_CODE]])</f>
        <v>BEC-TIS-002</v>
      </c>
      <c r="F836" s="2">
        <v>94</v>
      </c>
      <c r="G836" s="2">
        <v>16920</v>
      </c>
      <c r="H836" s="2">
        <v>4091.18</v>
      </c>
      <c r="I836" s="2">
        <v>1352.36</v>
      </c>
      <c r="J836" s="2">
        <v>5</v>
      </c>
      <c r="K836" s="2" t="str">
        <f>_xlfn.XLOOKUP(E836,[1]SKU_Master!A:A,[1]SKU_Master!C:C,"NOT FOUND")</f>
        <v>Tissues</v>
      </c>
      <c r="L836" s="2">
        <f>_xlfn.XLOOKUP(Table2[[#This Row],[SKU_CODE_CLEAN]],[1]SKU_Master!A:A,[1]SKU_Master!E:E,"Not Found")</f>
        <v>180</v>
      </c>
      <c r="M836" s="2">
        <f>_xlfn.XLOOKUP(E836,[1]SKU_Master!A:A,[1]SKU_Master!F:F,"NOT FOUND")</f>
        <v>95</v>
      </c>
      <c r="N836" s="2" t="str">
        <f>IF(ISNUMBER(_xlfn.XMATCH(E836,[1]SKU_Master!A:A)),"MATCH","NOT FOUND")</f>
        <v>MATCH</v>
      </c>
      <c r="O836" s="2">
        <f>Table2[[#This Row],[GROSS_REVENUE]]-Table2[[#This Row],[DISCOUNT]]</f>
        <v>12828.82</v>
      </c>
      <c r="P836" s="3">
        <f>IFERROR((Table2[[#This Row],[NET_REVENUE]]-(Table2[[#This Row],[UNITS_SOLD]]*Table2[[#This Row],[UNIT_COGS]]))/Table2[[#This Row],[NET_REVENUE]],0)</f>
        <v>0.30391103780394452</v>
      </c>
      <c r="Q836" s="4">
        <f>IFERROR(Table2[[#This Row],[GROSS_REVENUE]]/Table2[[#This Row],[AD_SPEND]],0)</f>
        <v>12.511461445177321</v>
      </c>
      <c r="R836" s="2">
        <f>IFERROR((Table2[[#This Row],[NET_REVENUE]]-(Table2[[#This Row],[UNITS_SOLD]]*Table2[[#This Row],[UNIT_COGS]])-Table2[[#This Row],[AD_SPEND]]),0)</f>
        <v>2546.46</v>
      </c>
      <c r="S836" s="3">
        <f>IFERROR(Table2[[#This Row],[RETURNS_UNITS]]/Table2[[#This Row],[UNITS_SOLD]],0)</f>
        <v>5.3191489361702128E-2</v>
      </c>
      <c r="T836" s="2" t="str">
        <f>TRIM(CLEAN(Table2[[#This Row],[CHANNEL]]))</f>
        <v>Swiggy Instamart</v>
      </c>
      <c r="U836" s="1">
        <f t="shared" si="13"/>
        <v>45536</v>
      </c>
    </row>
    <row r="837" spans="1:21" x14ac:dyDescent="0.3">
      <c r="A837" s="1">
        <v>45474</v>
      </c>
      <c r="B837" s="2" t="s">
        <v>34</v>
      </c>
      <c r="C837" s="2" t="s">
        <v>25</v>
      </c>
      <c r="D837" s="2" t="s">
        <v>44</v>
      </c>
      <c r="E837" s="2" t="str">
        <f>TRIM(Table2[[#This Row],[SKU_CODE]])</f>
        <v>BEC-BW-002</v>
      </c>
      <c r="F837" s="2">
        <v>114</v>
      </c>
      <c r="G837" s="2">
        <v>19950</v>
      </c>
      <c r="H837" s="2">
        <v>4433.95</v>
      </c>
      <c r="I837" s="2">
        <v>1352.58</v>
      </c>
      <c r="J837" s="2">
        <v>3</v>
      </c>
      <c r="K837" s="2" t="str">
        <f>_xlfn.XLOOKUP(E837,[1]SKU_Master!A:A,[1]SKU_Master!C:C,"NOT FOUND")</f>
        <v>Bake &amp; Wrap</v>
      </c>
      <c r="L837" s="2">
        <f>_xlfn.XLOOKUP(Table2[[#This Row],[SKU_CODE_CLEAN]],[1]SKU_Master!A:A,[1]SKU_Master!E:E,"Not Found")</f>
        <v>175</v>
      </c>
      <c r="M837" s="2">
        <f>_xlfn.XLOOKUP(E837,[1]SKU_Master!A:A,[1]SKU_Master!F:F,"NOT FOUND")</f>
        <v>92</v>
      </c>
      <c r="N837" s="2" t="str">
        <f>IF(ISNUMBER(_xlfn.XMATCH(E837,[1]SKU_Master!A:A)),"MATCH","NOT FOUND")</f>
        <v>MATCH</v>
      </c>
      <c r="O837" s="2">
        <f>Table2[[#This Row],[GROSS_REVENUE]]-Table2[[#This Row],[DISCOUNT]]</f>
        <v>15516.05</v>
      </c>
      <c r="P837" s="3">
        <f>IFERROR((Table2[[#This Row],[NET_REVENUE]]-(Table2[[#This Row],[UNITS_SOLD]]*Table2[[#This Row],[UNIT_COGS]]))/Table2[[#This Row],[NET_REVENUE]],0)</f>
        <v>0.32405476909393816</v>
      </c>
      <c r="Q837" s="4">
        <f>IFERROR(Table2[[#This Row],[GROSS_REVENUE]]/Table2[[#This Row],[AD_SPEND]],0)</f>
        <v>14.749589673069247</v>
      </c>
      <c r="R837" s="2">
        <f>IFERROR((Table2[[#This Row],[NET_REVENUE]]-(Table2[[#This Row],[UNITS_SOLD]]*Table2[[#This Row],[UNIT_COGS]])-Table2[[#This Row],[AD_SPEND]]),0)</f>
        <v>3675.4699999999993</v>
      </c>
      <c r="S837" s="3">
        <f>IFERROR(Table2[[#This Row],[RETURNS_UNITS]]/Table2[[#This Row],[UNITS_SOLD]],0)</f>
        <v>2.6315789473684209E-2</v>
      </c>
      <c r="T837" s="2" t="str">
        <f>TRIM(CLEAN(Table2[[#This Row],[CHANNEL]]))</f>
        <v>Zepto</v>
      </c>
      <c r="U837" s="1">
        <f t="shared" si="13"/>
        <v>45474</v>
      </c>
    </row>
    <row r="838" spans="1:21" x14ac:dyDescent="0.3">
      <c r="A838" s="1">
        <v>45778</v>
      </c>
      <c r="B838" s="2" t="s">
        <v>33</v>
      </c>
      <c r="C838" s="2" t="s">
        <v>28</v>
      </c>
      <c r="D838" s="2" t="s">
        <v>45</v>
      </c>
      <c r="E838" s="2" t="str">
        <f>TRIM(Table2[[#This Row],[SKU_CODE]])</f>
        <v>BEC-TIS-001</v>
      </c>
      <c r="F838" s="2">
        <v>144</v>
      </c>
      <c r="G838" s="2">
        <v>13680</v>
      </c>
      <c r="H838" s="2">
        <v>3261.65</v>
      </c>
      <c r="I838" s="2">
        <v>1353.02</v>
      </c>
      <c r="J838" s="2">
        <v>5</v>
      </c>
      <c r="K838" s="2" t="str">
        <f>_xlfn.XLOOKUP(E838,[1]SKU_Master!A:A,[1]SKU_Master!C:C,"NOT FOUND")</f>
        <v>Tissues</v>
      </c>
      <c r="L838" s="2">
        <f>_xlfn.XLOOKUP(Table2[[#This Row],[SKU_CODE_CLEAN]],[1]SKU_Master!A:A,[1]SKU_Master!E:E,"Not Found")</f>
        <v>95</v>
      </c>
      <c r="M838" s="2">
        <f>_xlfn.XLOOKUP(E838,[1]SKU_Master!A:A,[1]SKU_Master!F:F,"NOT FOUND")</f>
        <v>42</v>
      </c>
      <c r="N838" s="2" t="str">
        <f>IF(ISNUMBER(_xlfn.XMATCH(E838,[1]SKU_Master!A:A)),"MATCH","NOT FOUND")</f>
        <v>MATCH</v>
      </c>
      <c r="O838" s="2">
        <f>Table2[[#This Row],[GROSS_REVENUE]]-Table2[[#This Row],[DISCOUNT]]</f>
        <v>10418.35</v>
      </c>
      <c r="P838" s="3">
        <f>IFERROR((Table2[[#This Row],[NET_REVENUE]]-(Table2[[#This Row],[UNITS_SOLD]]*Table2[[#This Row],[UNIT_COGS]]))/Table2[[#This Row],[NET_REVENUE]],0)</f>
        <v>0.41948581109292743</v>
      </c>
      <c r="Q838" s="4">
        <f>IFERROR(Table2[[#This Row],[GROSS_REVENUE]]/Table2[[#This Row],[AD_SPEND]],0)</f>
        <v>10.110715288761437</v>
      </c>
      <c r="R838" s="2">
        <f>IFERROR((Table2[[#This Row],[NET_REVENUE]]-(Table2[[#This Row],[UNITS_SOLD]]*Table2[[#This Row],[UNIT_COGS]])-Table2[[#This Row],[AD_SPEND]]),0)</f>
        <v>3017.3300000000004</v>
      </c>
      <c r="S838" s="3">
        <f>IFERROR(Table2[[#This Row],[RETURNS_UNITS]]/Table2[[#This Row],[UNITS_SOLD]],0)</f>
        <v>3.4722222222222224E-2</v>
      </c>
      <c r="T838" s="2" t="str">
        <f>TRIM(CLEAN(Table2[[#This Row],[CHANNEL]]))</f>
        <v>Swiggy Instamart</v>
      </c>
      <c r="U838" s="1">
        <f t="shared" si="13"/>
        <v>45778</v>
      </c>
    </row>
    <row r="839" spans="1:21" x14ac:dyDescent="0.3">
      <c r="A839" s="1">
        <v>45323</v>
      </c>
      <c r="B839" s="2" t="s">
        <v>39</v>
      </c>
      <c r="C839" s="2" t="s">
        <v>28</v>
      </c>
      <c r="D839" s="2" t="s">
        <v>23</v>
      </c>
      <c r="E839" s="2" t="str">
        <f>TRIM(Table2[[#This Row],[SKU_CODE]])</f>
        <v>BEC-OTH-001</v>
      </c>
      <c r="F839" s="2">
        <v>99</v>
      </c>
      <c r="G839" s="2">
        <v>14751</v>
      </c>
      <c r="H839" s="2">
        <v>3578.76</v>
      </c>
      <c r="I839" s="2">
        <v>1353.65</v>
      </c>
      <c r="J839" s="2">
        <v>2</v>
      </c>
      <c r="K839" s="2" t="str">
        <f>_xlfn.XLOOKUP(E839,[1]SKU_Master!A:A,[1]SKU_Master!C:C,"NOT FOUND")</f>
        <v>Others</v>
      </c>
      <c r="L839" s="2">
        <f>_xlfn.XLOOKUP(Table2[[#This Row],[SKU_CODE_CLEAN]],[1]SKU_Master!A:A,[1]SKU_Master!E:E,"Not Found")</f>
        <v>149</v>
      </c>
      <c r="M839" s="2">
        <f>_xlfn.XLOOKUP(E839,[1]SKU_Master!A:A,[1]SKU_Master!F:F,"NOT FOUND")</f>
        <v>72</v>
      </c>
      <c r="N839" s="2" t="str">
        <f>IF(ISNUMBER(_xlfn.XMATCH(E839,[1]SKU_Master!A:A)),"MATCH","NOT FOUND")</f>
        <v>MATCH</v>
      </c>
      <c r="O839" s="2">
        <f>Table2[[#This Row],[GROSS_REVENUE]]-Table2[[#This Row],[DISCOUNT]]</f>
        <v>11172.24</v>
      </c>
      <c r="P839" s="3">
        <f>IFERROR((Table2[[#This Row],[NET_REVENUE]]-(Table2[[#This Row],[UNITS_SOLD]]*Table2[[#This Row],[UNIT_COGS]]))/Table2[[#This Row],[NET_REVENUE]],0)</f>
        <v>0.36199007540117289</v>
      </c>
      <c r="Q839" s="4">
        <f>IFERROR(Table2[[#This Row],[GROSS_REVENUE]]/Table2[[#This Row],[AD_SPEND]],0)</f>
        <v>10.897203856240534</v>
      </c>
      <c r="R839" s="2">
        <f>IFERROR((Table2[[#This Row],[NET_REVENUE]]-(Table2[[#This Row],[UNITS_SOLD]]*Table2[[#This Row],[UNIT_COGS]])-Table2[[#This Row],[AD_SPEND]]),0)</f>
        <v>2690.5899999999997</v>
      </c>
      <c r="S839" s="3">
        <f>IFERROR(Table2[[#This Row],[RETURNS_UNITS]]/Table2[[#This Row],[UNITS_SOLD]],0)</f>
        <v>2.0202020202020204E-2</v>
      </c>
      <c r="T839" s="2" t="str">
        <f>TRIM(CLEAN(Table2[[#This Row],[CHANNEL]]))</f>
        <v>Amazon</v>
      </c>
      <c r="U839" s="1">
        <f t="shared" si="13"/>
        <v>45323</v>
      </c>
    </row>
    <row r="840" spans="1:21" x14ac:dyDescent="0.3">
      <c r="A840" s="1">
        <v>45566</v>
      </c>
      <c r="B840" s="2" t="s">
        <v>33</v>
      </c>
      <c r="C840" s="2" t="s">
        <v>25</v>
      </c>
      <c r="D840" s="2" t="s">
        <v>46</v>
      </c>
      <c r="E840" s="2" t="str">
        <f>TRIM(Table2[[#This Row],[SKU_CODE]])</f>
        <v>BEC-KT-001</v>
      </c>
      <c r="F840" s="2">
        <v>98</v>
      </c>
      <c r="G840" s="2">
        <v>15680</v>
      </c>
      <c r="H840" s="2">
        <v>4510.34</v>
      </c>
      <c r="I840" s="2">
        <v>1358.34</v>
      </c>
      <c r="J840" s="2">
        <v>4</v>
      </c>
      <c r="K840" s="2" t="str">
        <f>_xlfn.XLOOKUP(E840,[1]SKU_Master!A:A,[1]SKU_Master!C:C,"NOT FOUND")</f>
        <v>Kitchen Towel</v>
      </c>
      <c r="L840" s="2">
        <f>_xlfn.XLOOKUP(Table2[[#This Row],[SKU_CODE_CLEAN]],[1]SKU_Master!A:A,[1]SKU_Master!E:E,"Not Found")</f>
        <v>160</v>
      </c>
      <c r="M840" s="2">
        <f>_xlfn.XLOOKUP(E840,[1]SKU_Master!A:A,[1]SKU_Master!F:F,"NOT FOUND")</f>
        <v>78</v>
      </c>
      <c r="N840" s="2" t="str">
        <f>IF(ISNUMBER(_xlfn.XMATCH(E840,[1]SKU_Master!A:A)),"MATCH","NOT FOUND")</f>
        <v>MATCH</v>
      </c>
      <c r="O840" s="2">
        <f>Table2[[#This Row],[GROSS_REVENUE]]-Table2[[#This Row],[DISCOUNT]]</f>
        <v>11169.66</v>
      </c>
      <c r="P840" s="3">
        <f>IFERROR((Table2[[#This Row],[NET_REVENUE]]-(Table2[[#This Row],[UNITS_SOLD]]*Table2[[#This Row],[UNIT_COGS]]))/Table2[[#This Row],[NET_REVENUE]],0)</f>
        <v>0.31564613426012966</v>
      </c>
      <c r="Q840" s="4">
        <f>IFERROR(Table2[[#This Row],[GROSS_REVENUE]]/Table2[[#This Row],[AD_SPEND]],0)</f>
        <v>11.543501626985881</v>
      </c>
      <c r="R840" s="2">
        <f>IFERROR((Table2[[#This Row],[NET_REVENUE]]-(Table2[[#This Row],[UNITS_SOLD]]*Table2[[#This Row],[UNIT_COGS]])-Table2[[#This Row],[AD_SPEND]]),0)</f>
        <v>2167.3199999999997</v>
      </c>
      <c r="S840" s="3">
        <f>IFERROR(Table2[[#This Row],[RETURNS_UNITS]]/Table2[[#This Row],[UNITS_SOLD]],0)</f>
        <v>4.0816326530612242E-2</v>
      </c>
      <c r="T840" s="2" t="str">
        <f>TRIM(CLEAN(Table2[[#This Row],[CHANNEL]]))</f>
        <v>Swiggy Instamart</v>
      </c>
      <c r="U840" s="1">
        <f t="shared" si="13"/>
        <v>45566</v>
      </c>
    </row>
    <row r="841" spans="1:21" x14ac:dyDescent="0.3">
      <c r="A841" s="1">
        <v>45505</v>
      </c>
      <c r="B841" s="2" t="s">
        <v>37</v>
      </c>
      <c r="C841" s="2" t="s">
        <v>28</v>
      </c>
      <c r="D841" s="2" t="s">
        <v>42</v>
      </c>
      <c r="E841" s="2" t="str">
        <f>TRIM(Table2[[#This Row],[SKU_CODE]])</f>
        <v>BEC-BW-002</v>
      </c>
      <c r="F841" s="2">
        <v>95</v>
      </c>
      <c r="G841" s="2">
        <v>16625</v>
      </c>
      <c r="H841" s="2">
        <v>3188.17</v>
      </c>
      <c r="I841" s="2">
        <v>1359.16</v>
      </c>
      <c r="J841" s="2">
        <v>4</v>
      </c>
      <c r="K841" s="2" t="str">
        <f>_xlfn.XLOOKUP(E841,[1]SKU_Master!A:A,[1]SKU_Master!C:C,"NOT FOUND")</f>
        <v>Bake &amp; Wrap</v>
      </c>
      <c r="L841" s="2">
        <f>_xlfn.XLOOKUP(Table2[[#This Row],[SKU_CODE_CLEAN]],[1]SKU_Master!A:A,[1]SKU_Master!E:E,"Not Found")</f>
        <v>175</v>
      </c>
      <c r="M841" s="2">
        <f>_xlfn.XLOOKUP(E841,[1]SKU_Master!A:A,[1]SKU_Master!F:F,"NOT FOUND")</f>
        <v>92</v>
      </c>
      <c r="N841" s="2" t="str">
        <f>IF(ISNUMBER(_xlfn.XMATCH(E841,[1]SKU_Master!A:A)),"MATCH","NOT FOUND")</f>
        <v>MATCH</v>
      </c>
      <c r="O841" s="2">
        <f>Table2[[#This Row],[GROSS_REVENUE]]-Table2[[#This Row],[DISCOUNT]]</f>
        <v>13436.83</v>
      </c>
      <c r="P841" s="3">
        <f>IFERROR((Table2[[#This Row],[NET_REVENUE]]-(Table2[[#This Row],[UNITS_SOLD]]*Table2[[#This Row],[UNIT_COGS]]))/Table2[[#This Row],[NET_REVENUE]],0)</f>
        <v>0.34954896355762483</v>
      </c>
      <c r="Q841" s="4">
        <f>IFERROR(Table2[[#This Row],[GROSS_REVENUE]]/Table2[[#This Row],[AD_SPEND]],0)</f>
        <v>12.231819653315283</v>
      </c>
      <c r="R841" s="2">
        <f>IFERROR((Table2[[#This Row],[NET_REVENUE]]-(Table2[[#This Row],[UNITS_SOLD]]*Table2[[#This Row],[UNIT_COGS]])-Table2[[#This Row],[AD_SPEND]]),0)</f>
        <v>3337.67</v>
      </c>
      <c r="S841" s="3">
        <f>IFERROR(Table2[[#This Row],[RETURNS_UNITS]]/Table2[[#This Row],[UNITS_SOLD]],0)</f>
        <v>4.2105263157894736E-2</v>
      </c>
      <c r="T841" s="2" t="str">
        <f>TRIM(CLEAN(Table2[[#This Row],[CHANNEL]]))</f>
        <v>Blinkit</v>
      </c>
      <c r="U841" s="1">
        <f t="shared" si="13"/>
        <v>45505</v>
      </c>
    </row>
    <row r="842" spans="1:21" x14ac:dyDescent="0.3">
      <c r="A842" s="1">
        <v>45748</v>
      </c>
      <c r="B842" s="2" t="s">
        <v>21</v>
      </c>
      <c r="C842" s="2" t="s">
        <v>28</v>
      </c>
      <c r="D842" s="2" t="s">
        <v>35</v>
      </c>
      <c r="E842" s="2" t="str">
        <f>TRIM(Table2[[#This Row],[SKU_CODE]])</f>
        <v>BEC-CMB-001</v>
      </c>
      <c r="F842" s="2">
        <v>20</v>
      </c>
      <c r="G842" s="2">
        <v>13980</v>
      </c>
      <c r="H842" s="2">
        <v>2657.39</v>
      </c>
      <c r="I842" s="2">
        <v>1359.75</v>
      </c>
      <c r="J842" s="2">
        <v>1</v>
      </c>
      <c r="K842" s="2" t="str">
        <f>_xlfn.XLOOKUP(E842,[1]SKU_Master!A:A,[1]SKU_Master!C:C,"NOT FOUND")</f>
        <v>Others</v>
      </c>
      <c r="L842" s="2">
        <f>_xlfn.XLOOKUP(Table2[[#This Row],[SKU_CODE_CLEAN]],[1]SKU_Master!A:A,[1]SKU_Master!E:E,"Not Found")</f>
        <v>699</v>
      </c>
      <c r="M842" s="2">
        <f>_xlfn.XLOOKUP(E842,[1]SKU_Master!A:A,[1]SKU_Master!F:F,"NOT FOUND")</f>
        <v>330</v>
      </c>
      <c r="N842" s="2" t="str">
        <f>IF(ISNUMBER(_xlfn.XMATCH(E842,[1]SKU_Master!A:A)),"MATCH","NOT FOUND")</f>
        <v>MATCH</v>
      </c>
      <c r="O842" s="2">
        <f>Table2[[#This Row],[GROSS_REVENUE]]-Table2[[#This Row],[DISCOUNT]]</f>
        <v>11322.61</v>
      </c>
      <c r="P842" s="3">
        <f>IFERROR((Table2[[#This Row],[NET_REVENUE]]-(Table2[[#This Row],[UNITS_SOLD]]*Table2[[#This Row],[UNIT_COGS]]))/Table2[[#This Row],[NET_REVENUE]],0)</f>
        <v>0.41709552832783259</v>
      </c>
      <c r="Q842" s="4">
        <f>IFERROR(Table2[[#This Row],[GROSS_REVENUE]]/Table2[[#This Row],[AD_SPEND]],0)</f>
        <v>10.281301709873139</v>
      </c>
      <c r="R842" s="2">
        <f>IFERROR((Table2[[#This Row],[NET_REVENUE]]-(Table2[[#This Row],[UNITS_SOLD]]*Table2[[#This Row],[UNIT_COGS]])-Table2[[#This Row],[AD_SPEND]]),0)</f>
        <v>3362.8600000000006</v>
      </c>
      <c r="S842" s="3">
        <f>IFERROR(Table2[[#This Row],[RETURNS_UNITS]]/Table2[[#This Row],[UNITS_SOLD]],0)</f>
        <v>0.05</v>
      </c>
      <c r="T842" s="2" t="str">
        <f>TRIM(CLEAN(Table2[[#This Row],[CHANNEL]]))</f>
        <v>Flipkart</v>
      </c>
      <c r="U842" s="1">
        <f t="shared" si="13"/>
        <v>45748</v>
      </c>
    </row>
    <row r="843" spans="1:21" x14ac:dyDescent="0.3">
      <c r="A843" s="1">
        <v>45292</v>
      </c>
      <c r="B843" s="2" t="s">
        <v>24</v>
      </c>
      <c r="C843" s="2" t="s">
        <v>28</v>
      </c>
      <c r="D843" s="2" t="s">
        <v>31</v>
      </c>
      <c r="E843" s="2" t="str">
        <f>TRIM(Table2[[#This Row],[SKU_CODE]])</f>
        <v>BEC-GB-002</v>
      </c>
      <c r="F843" s="2">
        <v>91</v>
      </c>
      <c r="G843" s="2">
        <v>16289</v>
      </c>
      <c r="H843" s="2">
        <v>540.64</v>
      </c>
      <c r="I843" s="2">
        <v>1360.04</v>
      </c>
      <c r="J843" s="2">
        <v>8</v>
      </c>
      <c r="K843" s="2" t="str">
        <f>_xlfn.XLOOKUP(E843,[1]SKU_Master!A:A,[1]SKU_Master!C:C,"NOT FOUND")</f>
        <v>Garbage Bags</v>
      </c>
      <c r="L843" s="2">
        <f>_xlfn.XLOOKUP(Table2[[#This Row],[SKU_CODE_CLEAN]],[1]SKU_Master!A:A,[1]SKU_Master!E:E,"Not Found")</f>
        <v>179</v>
      </c>
      <c r="M843" s="2">
        <f>_xlfn.XLOOKUP(E843,[1]SKU_Master!A:A,[1]SKU_Master!F:F,"NOT FOUND")</f>
        <v>86</v>
      </c>
      <c r="N843" s="2" t="str">
        <f>IF(ISNUMBER(_xlfn.XMATCH(E843,[1]SKU_Master!A:A)),"MATCH","NOT FOUND")</f>
        <v>MATCH</v>
      </c>
      <c r="O843" s="2">
        <f>Table2[[#This Row],[GROSS_REVENUE]]-Table2[[#This Row],[DISCOUNT]]</f>
        <v>15748.36</v>
      </c>
      <c r="P843" s="3">
        <f>IFERROR((Table2[[#This Row],[NET_REVENUE]]-(Table2[[#This Row],[UNITS_SOLD]]*Table2[[#This Row],[UNIT_COGS]]))/Table2[[#This Row],[NET_REVENUE]],0)</f>
        <v>0.5030593661816215</v>
      </c>
      <c r="Q843" s="4">
        <f>IFERROR(Table2[[#This Row],[GROSS_REVENUE]]/Table2[[#This Row],[AD_SPEND]],0)</f>
        <v>11.976853621952296</v>
      </c>
      <c r="R843" s="2">
        <f>IFERROR((Table2[[#This Row],[NET_REVENUE]]-(Table2[[#This Row],[UNITS_SOLD]]*Table2[[#This Row],[UNIT_COGS]])-Table2[[#This Row],[AD_SPEND]]),0)</f>
        <v>6562.3200000000006</v>
      </c>
      <c r="S843" s="3">
        <f>IFERROR(Table2[[#This Row],[RETURNS_UNITS]]/Table2[[#This Row],[UNITS_SOLD]],0)</f>
        <v>8.7912087912087919E-2</v>
      </c>
      <c r="T843" s="2" t="str">
        <f>TRIM(CLEAN(Table2[[#This Row],[CHANNEL]]))</f>
        <v>D2C</v>
      </c>
      <c r="U843" s="1">
        <f t="shared" si="13"/>
        <v>45292</v>
      </c>
    </row>
    <row r="844" spans="1:21" x14ac:dyDescent="0.3">
      <c r="A844" s="1">
        <v>45809</v>
      </c>
      <c r="B844" s="2" t="s">
        <v>33</v>
      </c>
      <c r="C844" s="2" t="s">
        <v>28</v>
      </c>
      <c r="D844" s="2" t="s">
        <v>45</v>
      </c>
      <c r="E844" s="2" t="str">
        <f>TRIM(Table2[[#This Row],[SKU_CODE]])</f>
        <v>BEC-TIS-001</v>
      </c>
      <c r="F844" s="2">
        <v>150</v>
      </c>
      <c r="G844" s="2">
        <v>14250</v>
      </c>
      <c r="H844" s="2">
        <v>3786.51</v>
      </c>
      <c r="I844" s="2">
        <v>1360.27</v>
      </c>
      <c r="J844" s="2">
        <v>6</v>
      </c>
      <c r="K844" s="2" t="str">
        <f>_xlfn.XLOOKUP(E844,[1]SKU_Master!A:A,[1]SKU_Master!C:C,"NOT FOUND")</f>
        <v>Tissues</v>
      </c>
      <c r="L844" s="2">
        <f>_xlfn.XLOOKUP(Table2[[#This Row],[SKU_CODE_CLEAN]],[1]SKU_Master!A:A,[1]SKU_Master!E:E,"Not Found")</f>
        <v>95</v>
      </c>
      <c r="M844" s="2">
        <f>_xlfn.XLOOKUP(E844,[1]SKU_Master!A:A,[1]SKU_Master!F:F,"NOT FOUND")</f>
        <v>42</v>
      </c>
      <c r="N844" s="2" t="str">
        <f>IF(ISNUMBER(_xlfn.XMATCH(E844,[1]SKU_Master!A:A)),"MATCH","NOT FOUND")</f>
        <v>MATCH</v>
      </c>
      <c r="O844" s="2">
        <f>Table2[[#This Row],[GROSS_REVENUE]]-Table2[[#This Row],[DISCOUNT]]</f>
        <v>10463.49</v>
      </c>
      <c r="P844" s="3">
        <f>IFERROR((Table2[[#This Row],[NET_REVENUE]]-(Table2[[#This Row],[UNITS_SOLD]]*Table2[[#This Row],[UNIT_COGS]]))/Table2[[#This Row],[NET_REVENUE]],0)</f>
        <v>0.39790643465994613</v>
      </c>
      <c r="Q844" s="4">
        <f>IFERROR(Table2[[#This Row],[GROSS_REVENUE]]/Table2[[#This Row],[AD_SPEND]],0)</f>
        <v>10.475861409867159</v>
      </c>
      <c r="R844" s="2">
        <f>IFERROR((Table2[[#This Row],[NET_REVENUE]]-(Table2[[#This Row],[UNITS_SOLD]]*Table2[[#This Row],[UNIT_COGS]])-Table2[[#This Row],[AD_SPEND]]),0)</f>
        <v>2803.22</v>
      </c>
      <c r="S844" s="3">
        <f>IFERROR(Table2[[#This Row],[RETURNS_UNITS]]/Table2[[#This Row],[UNITS_SOLD]],0)</f>
        <v>0.04</v>
      </c>
      <c r="T844" s="2" t="str">
        <f>TRIM(CLEAN(Table2[[#This Row],[CHANNEL]]))</f>
        <v>Swiggy Instamart</v>
      </c>
      <c r="U844" s="1">
        <f t="shared" si="13"/>
        <v>45809</v>
      </c>
    </row>
    <row r="845" spans="1:21" x14ac:dyDescent="0.3">
      <c r="A845" s="1">
        <v>45717</v>
      </c>
      <c r="B845" s="2" t="s">
        <v>33</v>
      </c>
      <c r="C845" s="2" t="s">
        <v>22</v>
      </c>
      <c r="D845" s="2" t="s">
        <v>35</v>
      </c>
      <c r="E845" s="2" t="str">
        <f>TRIM(Table2[[#This Row],[SKU_CODE]])</f>
        <v>BEC-CMB-001</v>
      </c>
      <c r="F845" s="2">
        <v>32</v>
      </c>
      <c r="G845" s="2">
        <v>22368</v>
      </c>
      <c r="H845" s="2">
        <v>5492.48</v>
      </c>
      <c r="I845" s="2">
        <v>1360.46</v>
      </c>
      <c r="J845" s="2">
        <v>1</v>
      </c>
      <c r="K845" s="2" t="str">
        <f>_xlfn.XLOOKUP(E845,[1]SKU_Master!A:A,[1]SKU_Master!C:C,"NOT FOUND")</f>
        <v>Others</v>
      </c>
      <c r="L845" s="2">
        <f>_xlfn.XLOOKUP(Table2[[#This Row],[SKU_CODE_CLEAN]],[1]SKU_Master!A:A,[1]SKU_Master!E:E,"Not Found")</f>
        <v>699</v>
      </c>
      <c r="M845" s="2">
        <f>_xlfn.XLOOKUP(E845,[1]SKU_Master!A:A,[1]SKU_Master!F:F,"NOT FOUND")</f>
        <v>330</v>
      </c>
      <c r="N845" s="2" t="str">
        <f>IF(ISNUMBER(_xlfn.XMATCH(E845,[1]SKU_Master!A:A)),"MATCH","NOT FOUND")</f>
        <v>MATCH</v>
      </c>
      <c r="O845" s="2">
        <f>Table2[[#This Row],[GROSS_REVENUE]]-Table2[[#This Row],[DISCOUNT]]</f>
        <v>16875.52</v>
      </c>
      <c r="P845" s="3">
        <f>IFERROR((Table2[[#This Row],[NET_REVENUE]]-(Table2[[#This Row],[UNITS_SOLD]]*Table2[[#This Row],[UNIT_COGS]]))/Table2[[#This Row],[NET_REVENUE]],0)</f>
        <v>0.37424150485436897</v>
      </c>
      <c r="Q845" s="4">
        <f>IFERROR(Table2[[#This Row],[GROSS_REVENUE]]/Table2[[#This Row],[AD_SPEND]],0)</f>
        <v>16.441497728709408</v>
      </c>
      <c r="R845" s="2">
        <f>IFERROR((Table2[[#This Row],[NET_REVENUE]]-(Table2[[#This Row],[UNITS_SOLD]]*Table2[[#This Row],[UNIT_COGS]])-Table2[[#This Row],[AD_SPEND]]),0)</f>
        <v>4955.0600000000004</v>
      </c>
      <c r="S845" s="3">
        <f>IFERROR(Table2[[#This Row],[RETURNS_UNITS]]/Table2[[#This Row],[UNITS_SOLD]],0)</f>
        <v>3.125E-2</v>
      </c>
      <c r="T845" s="2" t="str">
        <f>TRIM(CLEAN(Table2[[#This Row],[CHANNEL]]))</f>
        <v>Swiggy Instamart</v>
      </c>
      <c r="U845" s="1">
        <f t="shared" si="13"/>
        <v>45717</v>
      </c>
    </row>
    <row r="846" spans="1:21" x14ac:dyDescent="0.3">
      <c r="A846" s="1">
        <v>45383</v>
      </c>
      <c r="B846" s="2" t="s">
        <v>34</v>
      </c>
      <c r="C846" s="2" t="s">
        <v>25</v>
      </c>
      <c r="D846" s="2" t="s">
        <v>45</v>
      </c>
      <c r="E846" s="2" t="str">
        <f>TRIM(Table2[[#This Row],[SKU_CODE]])</f>
        <v>BEC-TIS-001</v>
      </c>
      <c r="F846" s="2">
        <v>316</v>
      </c>
      <c r="G846" s="2">
        <v>30020</v>
      </c>
      <c r="H846" s="2">
        <v>7502.34</v>
      </c>
      <c r="I846" s="2">
        <v>1361.43</v>
      </c>
      <c r="J846" s="2">
        <v>9</v>
      </c>
      <c r="K846" s="2" t="str">
        <f>_xlfn.XLOOKUP(E846,[1]SKU_Master!A:A,[1]SKU_Master!C:C,"NOT FOUND")</f>
        <v>Tissues</v>
      </c>
      <c r="L846" s="2">
        <f>_xlfn.XLOOKUP(Table2[[#This Row],[SKU_CODE_CLEAN]],[1]SKU_Master!A:A,[1]SKU_Master!E:E,"Not Found")</f>
        <v>95</v>
      </c>
      <c r="M846" s="2">
        <f>_xlfn.XLOOKUP(E846,[1]SKU_Master!A:A,[1]SKU_Master!F:F,"NOT FOUND")</f>
        <v>42</v>
      </c>
      <c r="N846" s="2" t="str">
        <f>IF(ISNUMBER(_xlfn.XMATCH(E846,[1]SKU_Master!A:A)),"MATCH","NOT FOUND")</f>
        <v>MATCH</v>
      </c>
      <c r="O846" s="2">
        <f>Table2[[#This Row],[GROSS_REVENUE]]-Table2[[#This Row],[DISCOUNT]]</f>
        <v>22517.66</v>
      </c>
      <c r="P846" s="3">
        <f>IFERROR((Table2[[#This Row],[NET_REVENUE]]-(Table2[[#This Row],[UNITS_SOLD]]*Table2[[#This Row],[UNIT_COGS]]))/Table2[[#This Row],[NET_REVENUE]],0)</f>
        <v>0.41059595002322619</v>
      </c>
      <c r="Q846" s="4">
        <f>IFERROR(Table2[[#This Row],[GROSS_REVENUE]]/Table2[[#This Row],[AD_SPEND]],0)</f>
        <v>22.050344123458423</v>
      </c>
      <c r="R846" s="2">
        <f>IFERROR((Table2[[#This Row],[NET_REVENUE]]-(Table2[[#This Row],[UNITS_SOLD]]*Table2[[#This Row],[UNIT_COGS]])-Table2[[#This Row],[AD_SPEND]]),0)</f>
        <v>7884.23</v>
      </c>
      <c r="S846" s="3">
        <f>IFERROR(Table2[[#This Row],[RETURNS_UNITS]]/Table2[[#This Row],[UNITS_SOLD]],0)</f>
        <v>2.8481012658227847E-2</v>
      </c>
      <c r="T846" s="2" t="str">
        <f>TRIM(CLEAN(Table2[[#This Row],[CHANNEL]]))</f>
        <v>Zepto</v>
      </c>
      <c r="U846" s="1">
        <f t="shared" si="13"/>
        <v>45383</v>
      </c>
    </row>
    <row r="847" spans="1:21" x14ac:dyDescent="0.3">
      <c r="A847" s="1">
        <v>45352</v>
      </c>
      <c r="B847" s="2" t="s">
        <v>33</v>
      </c>
      <c r="C847" s="2" t="s">
        <v>22</v>
      </c>
      <c r="D847" s="2" t="s">
        <v>31</v>
      </c>
      <c r="E847" s="2" t="str">
        <f>TRIM(Table2[[#This Row],[SKU_CODE]])</f>
        <v>BEC-GB-002</v>
      </c>
      <c r="F847" s="2">
        <v>139</v>
      </c>
      <c r="G847" s="2">
        <v>24881</v>
      </c>
      <c r="H847" s="2">
        <v>6841.63</v>
      </c>
      <c r="I847" s="2">
        <v>1361.86</v>
      </c>
      <c r="J847" s="2">
        <v>4</v>
      </c>
      <c r="K847" s="2" t="str">
        <f>_xlfn.XLOOKUP(E847,[1]SKU_Master!A:A,[1]SKU_Master!C:C,"NOT FOUND")</f>
        <v>Garbage Bags</v>
      </c>
      <c r="L847" s="2">
        <f>_xlfn.XLOOKUP(Table2[[#This Row],[SKU_CODE_CLEAN]],[1]SKU_Master!A:A,[1]SKU_Master!E:E,"Not Found")</f>
        <v>179</v>
      </c>
      <c r="M847" s="2">
        <f>_xlfn.XLOOKUP(E847,[1]SKU_Master!A:A,[1]SKU_Master!F:F,"NOT FOUND")</f>
        <v>86</v>
      </c>
      <c r="N847" s="2" t="str">
        <f>IF(ISNUMBER(_xlfn.XMATCH(E847,[1]SKU_Master!A:A)),"MATCH","NOT FOUND")</f>
        <v>MATCH</v>
      </c>
      <c r="O847" s="2">
        <f>Table2[[#This Row],[GROSS_REVENUE]]-Table2[[#This Row],[DISCOUNT]]</f>
        <v>18039.37</v>
      </c>
      <c r="P847" s="3">
        <f>IFERROR((Table2[[#This Row],[NET_REVENUE]]-(Table2[[#This Row],[UNITS_SOLD]]*Table2[[#This Row],[UNIT_COGS]]))/Table2[[#This Row],[NET_REVENUE]],0)</f>
        <v>0.33733827733451888</v>
      </c>
      <c r="Q847" s="4">
        <f>IFERROR(Table2[[#This Row],[GROSS_REVENUE]]/Table2[[#This Row],[AD_SPEND]],0)</f>
        <v>18.269866212386003</v>
      </c>
      <c r="R847" s="2">
        <f>IFERROR((Table2[[#This Row],[NET_REVENUE]]-(Table2[[#This Row],[UNITS_SOLD]]*Table2[[#This Row],[UNIT_COGS]])-Table2[[#This Row],[AD_SPEND]]),0)</f>
        <v>4723.5099999999993</v>
      </c>
      <c r="S847" s="3">
        <f>IFERROR(Table2[[#This Row],[RETURNS_UNITS]]/Table2[[#This Row],[UNITS_SOLD]],0)</f>
        <v>2.8776978417266189E-2</v>
      </c>
      <c r="T847" s="2" t="str">
        <f>TRIM(CLEAN(Table2[[#This Row],[CHANNEL]]))</f>
        <v>Swiggy Instamart</v>
      </c>
      <c r="U847" s="1">
        <f t="shared" si="13"/>
        <v>45352</v>
      </c>
    </row>
    <row r="848" spans="1:21" x14ac:dyDescent="0.3">
      <c r="A848" s="1">
        <v>45566</v>
      </c>
      <c r="B848" s="2" t="s">
        <v>33</v>
      </c>
      <c r="C848" s="2" t="s">
        <v>22</v>
      </c>
      <c r="D848" s="2" t="s">
        <v>46</v>
      </c>
      <c r="E848" s="2" t="str">
        <f>TRIM(Table2[[#This Row],[SKU_CODE]])</f>
        <v>BEC-KT-001</v>
      </c>
      <c r="F848" s="2">
        <v>108</v>
      </c>
      <c r="G848" s="2">
        <v>17280</v>
      </c>
      <c r="H848" s="2">
        <v>1629.04</v>
      </c>
      <c r="I848" s="2">
        <v>1362.54</v>
      </c>
      <c r="J848" s="2">
        <v>4</v>
      </c>
      <c r="K848" s="2" t="str">
        <f>_xlfn.XLOOKUP(E848,[1]SKU_Master!A:A,[1]SKU_Master!C:C,"NOT FOUND")</f>
        <v>Kitchen Towel</v>
      </c>
      <c r="L848" s="2">
        <f>_xlfn.XLOOKUP(Table2[[#This Row],[SKU_CODE_CLEAN]],[1]SKU_Master!A:A,[1]SKU_Master!E:E,"Not Found")</f>
        <v>160</v>
      </c>
      <c r="M848" s="2">
        <f>_xlfn.XLOOKUP(E848,[1]SKU_Master!A:A,[1]SKU_Master!F:F,"NOT FOUND")</f>
        <v>78</v>
      </c>
      <c r="N848" s="2" t="str">
        <f>IF(ISNUMBER(_xlfn.XMATCH(E848,[1]SKU_Master!A:A)),"MATCH","NOT FOUND")</f>
        <v>MATCH</v>
      </c>
      <c r="O848" s="2">
        <f>Table2[[#This Row],[GROSS_REVENUE]]-Table2[[#This Row],[DISCOUNT]]</f>
        <v>15650.96</v>
      </c>
      <c r="P848" s="3">
        <f>IFERROR((Table2[[#This Row],[NET_REVENUE]]-(Table2[[#This Row],[UNITS_SOLD]]*Table2[[#This Row],[UNIT_COGS]]))/Table2[[#This Row],[NET_REVENUE]],0)</f>
        <v>0.46175825636254897</v>
      </c>
      <c r="Q848" s="4">
        <f>IFERROR(Table2[[#This Row],[GROSS_REVENUE]]/Table2[[#This Row],[AD_SPEND]],0)</f>
        <v>12.682196485974725</v>
      </c>
      <c r="R848" s="2">
        <f>IFERROR((Table2[[#This Row],[NET_REVENUE]]-(Table2[[#This Row],[UNITS_SOLD]]*Table2[[#This Row],[UNIT_COGS]])-Table2[[#This Row],[AD_SPEND]]),0)</f>
        <v>5864.4199999999992</v>
      </c>
      <c r="S848" s="3">
        <f>IFERROR(Table2[[#This Row],[RETURNS_UNITS]]/Table2[[#This Row],[UNITS_SOLD]],0)</f>
        <v>3.7037037037037035E-2</v>
      </c>
      <c r="T848" s="2" t="str">
        <f>TRIM(CLEAN(Table2[[#This Row],[CHANNEL]]))</f>
        <v>Swiggy Instamart</v>
      </c>
      <c r="U848" s="1">
        <f t="shared" si="13"/>
        <v>45566</v>
      </c>
    </row>
    <row r="849" spans="1:21" x14ac:dyDescent="0.3">
      <c r="A849" s="1">
        <v>45383</v>
      </c>
      <c r="B849" s="2" t="s">
        <v>24</v>
      </c>
      <c r="C849" s="2" t="s">
        <v>25</v>
      </c>
      <c r="D849" s="2" t="s">
        <v>42</v>
      </c>
      <c r="E849" s="2" t="str">
        <f>TRIM(Table2[[#This Row],[SKU_CODE]])</f>
        <v>BEC-BW-002</v>
      </c>
      <c r="F849" s="2">
        <v>126</v>
      </c>
      <c r="G849" s="2">
        <v>22050</v>
      </c>
      <c r="H849" s="2">
        <v>3297.53</v>
      </c>
      <c r="I849" s="2">
        <v>1364.57</v>
      </c>
      <c r="J849" s="2">
        <v>20</v>
      </c>
      <c r="K849" s="2" t="str">
        <f>_xlfn.XLOOKUP(E849,[1]SKU_Master!A:A,[1]SKU_Master!C:C,"NOT FOUND")</f>
        <v>Bake &amp; Wrap</v>
      </c>
      <c r="L849" s="2">
        <f>_xlfn.XLOOKUP(Table2[[#This Row],[SKU_CODE_CLEAN]],[1]SKU_Master!A:A,[1]SKU_Master!E:E,"Not Found")</f>
        <v>175</v>
      </c>
      <c r="M849" s="2">
        <f>_xlfn.XLOOKUP(E849,[1]SKU_Master!A:A,[1]SKU_Master!F:F,"NOT FOUND")</f>
        <v>92</v>
      </c>
      <c r="N849" s="2" t="str">
        <f>IF(ISNUMBER(_xlfn.XMATCH(E849,[1]SKU_Master!A:A)),"MATCH","NOT FOUND")</f>
        <v>MATCH</v>
      </c>
      <c r="O849" s="2">
        <f>Table2[[#This Row],[GROSS_REVENUE]]-Table2[[#This Row],[DISCOUNT]]</f>
        <v>18752.47</v>
      </c>
      <c r="P849" s="3">
        <f>IFERROR((Table2[[#This Row],[NET_REVENUE]]-(Table2[[#This Row],[UNITS_SOLD]]*Table2[[#This Row],[UNIT_COGS]]))/Table2[[#This Row],[NET_REVENUE]],0)</f>
        <v>0.38184143208867954</v>
      </c>
      <c r="Q849" s="4">
        <f>IFERROR(Table2[[#This Row],[GROSS_REVENUE]]/Table2[[#This Row],[AD_SPEND]],0)</f>
        <v>16.158936514799535</v>
      </c>
      <c r="R849" s="2">
        <f>IFERROR((Table2[[#This Row],[NET_REVENUE]]-(Table2[[#This Row],[UNITS_SOLD]]*Table2[[#This Row],[UNIT_COGS]])-Table2[[#This Row],[AD_SPEND]]),0)</f>
        <v>5795.9000000000015</v>
      </c>
      <c r="S849" s="3">
        <f>IFERROR(Table2[[#This Row],[RETURNS_UNITS]]/Table2[[#This Row],[UNITS_SOLD]],0)</f>
        <v>0.15873015873015872</v>
      </c>
      <c r="T849" s="2" t="str">
        <f>TRIM(CLEAN(Table2[[#This Row],[CHANNEL]]))</f>
        <v>D2C</v>
      </c>
      <c r="U849" s="1">
        <f t="shared" si="13"/>
        <v>45383</v>
      </c>
    </row>
    <row r="850" spans="1:21" x14ac:dyDescent="0.3">
      <c r="A850" s="1">
        <v>45778</v>
      </c>
      <c r="B850" s="2" t="s">
        <v>33</v>
      </c>
      <c r="C850" s="2" t="s">
        <v>22</v>
      </c>
      <c r="D850" s="2" t="s">
        <v>31</v>
      </c>
      <c r="E850" s="2" t="str">
        <f>TRIM(Table2[[#This Row],[SKU_CODE]])</f>
        <v>BEC-GB-002</v>
      </c>
      <c r="F850" s="2">
        <v>149</v>
      </c>
      <c r="G850" s="2">
        <v>26671</v>
      </c>
      <c r="H850" s="2">
        <v>6393.15</v>
      </c>
      <c r="I850" s="2">
        <v>1366.29</v>
      </c>
      <c r="J850" s="2">
        <v>8</v>
      </c>
      <c r="K850" s="2" t="str">
        <f>_xlfn.XLOOKUP(E850,[1]SKU_Master!A:A,[1]SKU_Master!C:C,"NOT FOUND")</f>
        <v>Garbage Bags</v>
      </c>
      <c r="L850" s="2">
        <f>_xlfn.XLOOKUP(Table2[[#This Row],[SKU_CODE_CLEAN]],[1]SKU_Master!A:A,[1]SKU_Master!E:E,"Not Found")</f>
        <v>179</v>
      </c>
      <c r="M850" s="2">
        <f>_xlfn.XLOOKUP(E850,[1]SKU_Master!A:A,[1]SKU_Master!F:F,"NOT FOUND")</f>
        <v>86</v>
      </c>
      <c r="N850" s="2" t="str">
        <f>IF(ISNUMBER(_xlfn.XMATCH(E850,[1]SKU_Master!A:A)),"MATCH","NOT FOUND")</f>
        <v>MATCH</v>
      </c>
      <c r="O850" s="2">
        <f>Table2[[#This Row],[GROSS_REVENUE]]-Table2[[#This Row],[DISCOUNT]]</f>
        <v>20277.849999999999</v>
      </c>
      <c r="P850" s="3">
        <f>IFERROR((Table2[[#This Row],[NET_REVENUE]]-(Table2[[#This Row],[UNITS_SOLD]]*Table2[[#This Row],[UNIT_COGS]]))/Table2[[#This Row],[NET_REVENUE]],0)</f>
        <v>0.36807896300643306</v>
      </c>
      <c r="Q850" s="4">
        <f>IFERROR(Table2[[#This Row],[GROSS_REVENUE]]/Table2[[#This Row],[AD_SPEND]],0)</f>
        <v>19.52074596169188</v>
      </c>
      <c r="R850" s="2">
        <f>IFERROR((Table2[[#This Row],[NET_REVENUE]]-(Table2[[#This Row],[UNITS_SOLD]]*Table2[[#This Row],[UNIT_COGS]])-Table2[[#This Row],[AD_SPEND]]),0)</f>
        <v>6097.5599999999986</v>
      </c>
      <c r="S850" s="3">
        <f>IFERROR(Table2[[#This Row],[RETURNS_UNITS]]/Table2[[#This Row],[UNITS_SOLD]],0)</f>
        <v>5.3691275167785234E-2</v>
      </c>
      <c r="T850" s="2" t="str">
        <f>TRIM(CLEAN(Table2[[#This Row],[CHANNEL]]))</f>
        <v>Swiggy Instamart</v>
      </c>
      <c r="U850" s="1">
        <f t="shared" si="13"/>
        <v>45778</v>
      </c>
    </row>
    <row r="851" spans="1:21" x14ac:dyDescent="0.3">
      <c r="A851" s="1">
        <v>45627</v>
      </c>
      <c r="B851" s="2" t="s">
        <v>24</v>
      </c>
      <c r="C851" s="2" t="s">
        <v>28</v>
      </c>
      <c r="D851" s="2" t="s">
        <v>46</v>
      </c>
      <c r="E851" s="2" t="str">
        <f>TRIM(Table2[[#This Row],[SKU_CODE]])</f>
        <v>BEC-KT-001</v>
      </c>
      <c r="F851" s="2">
        <v>87</v>
      </c>
      <c r="G851" s="2">
        <v>13920</v>
      </c>
      <c r="H851" s="2">
        <v>1748.87</v>
      </c>
      <c r="I851" s="2">
        <v>1366.98</v>
      </c>
      <c r="J851" s="2">
        <v>11</v>
      </c>
      <c r="K851" s="2" t="str">
        <f>_xlfn.XLOOKUP(E851,[1]SKU_Master!A:A,[1]SKU_Master!C:C,"NOT FOUND")</f>
        <v>Kitchen Towel</v>
      </c>
      <c r="L851" s="2">
        <f>_xlfn.XLOOKUP(Table2[[#This Row],[SKU_CODE_CLEAN]],[1]SKU_Master!A:A,[1]SKU_Master!E:E,"Not Found")</f>
        <v>160</v>
      </c>
      <c r="M851" s="2">
        <f>_xlfn.XLOOKUP(E851,[1]SKU_Master!A:A,[1]SKU_Master!F:F,"NOT FOUND")</f>
        <v>78</v>
      </c>
      <c r="N851" s="2" t="str">
        <f>IF(ISNUMBER(_xlfn.XMATCH(E851,[1]SKU_Master!A:A)),"MATCH","NOT FOUND")</f>
        <v>MATCH</v>
      </c>
      <c r="O851" s="2">
        <f>Table2[[#This Row],[GROSS_REVENUE]]-Table2[[#This Row],[DISCOUNT]]</f>
        <v>12171.130000000001</v>
      </c>
      <c r="P851" s="3">
        <f>IFERROR((Table2[[#This Row],[NET_REVENUE]]-(Table2[[#This Row],[UNITS_SOLD]]*Table2[[#This Row],[UNIT_COGS]]))/Table2[[#This Row],[NET_REVENUE]],0)</f>
        <v>0.44245111177023011</v>
      </c>
      <c r="Q851" s="4">
        <f>IFERROR(Table2[[#This Row],[GROSS_REVENUE]]/Table2[[#This Row],[AD_SPEND]],0)</f>
        <v>10.18303120747926</v>
      </c>
      <c r="R851" s="2">
        <f>IFERROR((Table2[[#This Row],[NET_REVENUE]]-(Table2[[#This Row],[UNITS_SOLD]]*Table2[[#This Row],[UNIT_COGS]])-Table2[[#This Row],[AD_SPEND]]),0)</f>
        <v>4018.150000000001</v>
      </c>
      <c r="S851" s="3">
        <f>IFERROR(Table2[[#This Row],[RETURNS_UNITS]]/Table2[[#This Row],[UNITS_SOLD]],0)</f>
        <v>0.12643678160919541</v>
      </c>
      <c r="T851" s="2" t="str">
        <f>TRIM(CLEAN(Table2[[#This Row],[CHANNEL]]))</f>
        <v>D2C</v>
      </c>
      <c r="U851" s="1">
        <f t="shared" si="13"/>
        <v>45627</v>
      </c>
    </row>
    <row r="852" spans="1:21" x14ac:dyDescent="0.3">
      <c r="A852" s="1">
        <v>45383</v>
      </c>
      <c r="B852" s="2" t="s">
        <v>21</v>
      </c>
      <c r="C852" s="2" t="s">
        <v>25</v>
      </c>
      <c r="D852" s="2" t="s">
        <v>23</v>
      </c>
      <c r="E852" s="2" t="str">
        <f>TRIM(Table2[[#This Row],[SKU_CODE]])</f>
        <v>BEC-OTH-001</v>
      </c>
      <c r="F852" s="2">
        <v>99</v>
      </c>
      <c r="G852" s="2">
        <v>14751</v>
      </c>
      <c r="H852" s="2">
        <v>803.31</v>
      </c>
      <c r="I852" s="2">
        <v>1367.92</v>
      </c>
      <c r="J852" s="2">
        <v>3</v>
      </c>
      <c r="K852" s="2" t="str">
        <f>_xlfn.XLOOKUP(E852,[1]SKU_Master!A:A,[1]SKU_Master!C:C,"NOT FOUND")</f>
        <v>Others</v>
      </c>
      <c r="L852" s="2">
        <f>_xlfn.XLOOKUP(Table2[[#This Row],[SKU_CODE_CLEAN]],[1]SKU_Master!A:A,[1]SKU_Master!E:E,"Not Found")</f>
        <v>149</v>
      </c>
      <c r="M852" s="2">
        <f>_xlfn.XLOOKUP(E852,[1]SKU_Master!A:A,[1]SKU_Master!F:F,"NOT FOUND")</f>
        <v>72</v>
      </c>
      <c r="N852" s="2" t="str">
        <f>IF(ISNUMBER(_xlfn.XMATCH(E852,[1]SKU_Master!A:A)),"MATCH","NOT FOUND")</f>
        <v>MATCH</v>
      </c>
      <c r="O852" s="2">
        <f>Table2[[#This Row],[GROSS_REVENUE]]-Table2[[#This Row],[DISCOUNT]]</f>
        <v>13947.69</v>
      </c>
      <c r="P852" s="3">
        <f>IFERROR((Table2[[#This Row],[NET_REVENUE]]-(Table2[[#This Row],[UNITS_SOLD]]*Table2[[#This Row],[UNIT_COGS]]))/Table2[[#This Row],[NET_REVENUE]],0)</f>
        <v>0.48894763218855597</v>
      </c>
      <c r="Q852" s="4">
        <f>IFERROR(Table2[[#This Row],[GROSS_REVENUE]]/Table2[[#This Row],[AD_SPEND]],0)</f>
        <v>10.783525352359787</v>
      </c>
      <c r="R852" s="2">
        <f>IFERROR((Table2[[#This Row],[NET_REVENUE]]-(Table2[[#This Row],[UNITS_SOLD]]*Table2[[#This Row],[UNIT_COGS]])-Table2[[#This Row],[AD_SPEND]]),0)</f>
        <v>5451.77</v>
      </c>
      <c r="S852" s="3">
        <f>IFERROR(Table2[[#This Row],[RETURNS_UNITS]]/Table2[[#This Row],[UNITS_SOLD]],0)</f>
        <v>3.0303030303030304E-2</v>
      </c>
      <c r="T852" s="2" t="str">
        <f>TRIM(CLEAN(Table2[[#This Row],[CHANNEL]]))</f>
        <v>Flipkart</v>
      </c>
      <c r="U852" s="1">
        <f t="shared" si="13"/>
        <v>45383</v>
      </c>
    </row>
    <row r="853" spans="1:21" x14ac:dyDescent="0.3">
      <c r="A853" s="1">
        <v>45444</v>
      </c>
      <c r="B853" s="2" t="s">
        <v>39</v>
      </c>
      <c r="C853" s="2" t="s">
        <v>28</v>
      </c>
      <c r="D853" s="2" t="s">
        <v>23</v>
      </c>
      <c r="E853" s="2" t="str">
        <f>TRIM(Table2[[#This Row],[SKU_CODE]])</f>
        <v>BEC-OTH-001</v>
      </c>
      <c r="F853" s="2">
        <v>106</v>
      </c>
      <c r="G853" s="2">
        <v>15794</v>
      </c>
      <c r="H853" s="2">
        <v>2378.48</v>
      </c>
      <c r="I853" s="2">
        <v>1369.39</v>
      </c>
      <c r="J853" s="2">
        <v>3</v>
      </c>
      <c r="K853" s="2" t="str">
        <f>_xlfn.XLOOKUP(E853,[1]SKU_Master!A:A,[1]SKU_Master!C:C,"NOT FOUND")</f>
        <v>Others</v>
      </c>
      <c r="L853" s="2">
        <f>_xlfn.XLOOKUP(Table2[[#This Row],[SKU_CODE_CLEAN]],[1]SKU_Master!A:A,[1]SKU_Master!E:E,"Not Found")</f>
        <v>149</v>
      </c>
      <c r="M853" s="2">
        <f>_xlfn.XLOOKUP(E853,[1]SKU_Master!A:A,[1]SKU_Master!F:F,"NOT FOUND")</f>
        <v>72</v>
      </c>
      <c r="N853" s="2" t="str">
        <f>IF(ISNUMBER(_xlfn.XMATCH(E853,[1]SKU_Master!A:A)),"MATCH","NOT FOUND")</f>
        <v>MATCH</v>
      </c>
      <c r="O853" s="2">
        <f>Table2[[#This Row],[GROSS_REVENUE]]-Table2[[#This Row],[DISCOUNT]]</f>
        <v>13415.52</v>
      </c>
      <c r="P853" s="3">
        <f>IFERROR((Table2[[#This Row],[NET_REVENUE]]-(Table2[[#This Row],[UNITS_SOLD]]*Table2[[#This Row],[UNIT_COGS]]))/Table2[[#This Row],[NET_REVENUE]],0)</f>
        <v>0.43110665855665681</v>
      </c>
      <c r="Q853" s="4">
        <f>IFERROR(Table2[[#This Row],[GROSS_REVENUE]]/Table2[[#This Row],[AD_SPEND]],0)</f>
        <v>11.533602552961536</v>
      </c>
      <c r="R853" s="2">
        <f>IFERROR((Table2[[#This Row],[NET_REVENUE]]-(Table2[[#This Row],[UNITS_SOLD]]*Table2[[#This Row],[UNIT_COGS]])-Table2[[#This Row],[AD_SPEND]]),0)</f>
        <v>4414.13</v>
      </c>
      <c r="S853" s="3">
        <f>IFERROR(Table2[[#This Row],[RETURNS_UNITS]]/Table2[[#This Row],[UNITS_SOLD]],0)</f>
        <v>2.8301886792452831E-2</v>
      </c>
      <c r="T853" s="2" t="str">
        <f>TRIM(CLEAN(Table2[[#This Row],[CHANNEL]]))</f>
        <v>Amazon</v>
      </c>
      <c r="U853" s="1">
        <f t="shared" si="13"/>
        <v>45444</v>
      </c>
    </row>
    <row r="854" spans="1:21" x14ac:dyDescent="0.3">
      <c r="A854" s="1">
        <v>45627</v>
      </c>
      <c r="B854" s="2" t="s">
        <v>50</v>
      </c>
      <c r="C854" s="2" t="s">
        <v>22</v>
      </c>
      <c r="D854" s="2" t="s">
        <v>42</v>
      </c>
      <c r="E854" s="2" t="str">
        <f>TRIM(Table2[[#This Row],[SKU_CODE]])</f>
        <v>BEC-BW-002</v>
      </c>
      <c r="F854" s="2">
        <v>179</v>
      </c>
      <c r="G854" s="2">
        <v>31325</v>
      </c>
      <c r="H854" s="2">
        <v>5086.37</v>
      </c>
      <c r="I854" s="2">
        <v>1369.45</v>
      </c>
      <c r="J854" s="2">
        <v>9</v>
      </c>
      <c r="K854" s="2" t="str">
        <f>_xlfn.XLOOKUP(E854,[1]SKU_Master!A:A,[1]SKU_Master!C:C,"NOT FOUND")</f>
        <v>Bake &amp; Wrap</v>
      </c>
      <c r="L854" s="2">
        <f>_xlfn.XLOOKUP(Table2[[#This Row],[SKU_CODE_CLEAN]],[1]SKU_Master!A:A,[1]SKU_Master!E:E,"Not Found")</f>
        <v>175</v>
      </c>
      <c r="M854" s="2">
        <f>_xlfn.XLOOKUP(E854,[1]SKU_Master!A:A,[1]SKU_Master!F:F,"NOT FOUND")</f>
        <v>92</v>
      </c>
      <c r="N854" s="2" t="str">
        <f>IF(ISNUMBER(_xlfn.XMATCH(E854,[1]SKU_Master!A:A)),"MATCH","NOT FOUND")</f>
        <v>MATCH</v>
      </c>
      <c r="O854" s="2">
        <f>Table2[[#This Row],[GROSS_REVENUE]]-Table2[[#This Row],[DISCOUNT]]</f>
        <v>26238.63</v>
      </c>
      <c r="P854" s="3">
        <f>IFERROR((Table2[[#This Row],[NET_REVENUE]]-(Table2[[#This Row],[UNITS_SOLD]]*Table2[[#This Row],[UNIT_COGS]]))/Table2[[#This Row],[NET_REVENUE]],0)</f>
        <v>0.37237576809459949</v>
      </c>
      <c r="Q854" s="4">
        <f>IFERROR(Table2[[#This Row],[GROSS_REVENUE]]/Table2[[#This Row],[AD_SPEND]],0)</f>
        <v>22.874146555186389</v>
      </c>
      <c r="R854" s="2">
        <f>IFERROR((Table2[[#This Row],[NET_REVENUE]]-(Table2[[#This Row],[UNITS_SOLD]]*Table2[[#This Row],[UNIT_COGS]])-Table2[[#This Row],[AD_SPEND]]),0)</f>
        <v>8401.18</v>
      </c>
      <c r="S854" s="3">
        <f>IFERROR(Table2[[#This Row],[RETURNS_UNITS]]/Table2[[#This Row],[UNITS_SOLD]],0)</f>
        <v>5.027932960893855E-2</v>
      </c>
      <c r="T854" s="2" t="str">
        <f>TRIM(CLEAN(Table2[[#This Row],[CHANNEL]]))</f>
        <v>Amazon</v>
      </c>
      <c r="U854" s="1">
        <f t="shared" si="13"/>
        <v>45627</v>
      </c>
    </row>
    <row r="855" spans="1:21" x14ac:dyDescent="0.3">
      <c r="A855" s="1">
        <v>45778</v>
      </c>
      <c r="B855" s="2" t="s">
        <v>21</v>
      </c>
      <c r="C855" s="2" t="s">
        <v>22</v>
      </c>
      <c r="D855" s="2" t="s">
        <v>45</v>
      </c>
      <c r="E855" s="2" t="str">
        <f>TRIM(Table2[[#This Row],[SKU_CODE]])</f>
        <v>BEC-TIS-001</v>
      </c>
      <c r="F855" s="2">
        <v>246</v>
      </c>
      <c r="G855" s="2">
        <v>23370</v>
      </c>
      <c r="H855" s="2">
        <v>6240.78</v>
      </c>
      <c r="I855" s="2">
        <v>1370.49</v>
      </c>
      <c r="J855" s="2">
        <v>6</v>
      </c>
      <c r="K855" s="2" t="str">
        <f>_xlfn.XLOOKUP(E855,[1]SKU_Master!A:A,[1]SKU_Master!C:C,"NOT FOUND")</f>
        <v>Tissues</v>
      </c>
      <c r="L855" s="2">
        <f>_xlfn.XLOOKUP(Table2[[#This Row],[SKU_CODE_CLEAN]],[1]SKU_Master!A:A,[1]SKU_Master!E:E,"Not Found")</f>
        <v>95</v>
      </c>
      <c r="M855" s="2">
        <f>_xlfn.XLOOKUP(E855,[1]SKU_Master!A:A,[1]SKU_Master!F:F,"NOT FOUND")</f>
        <v>42</v>
      </c>
      <c r="N855" s="2" t="str">
        <f>IF(ISNUMBER(_xlfn.XMATCH(E855,[1]SKU_Master!A:A)),"MATCH","NOT FOUND")</f>
        <v>MATCH</v>
      </c>
      <c r="O855" s="2">
        <f>Table2[[#This Row],[GROSS_REVENUE]]-Table2[[#This Row],[DISCOUNT]]</f>
        <v>17129.22</v>
      </c>
      <c r="P855" s="3">
        <f>IFERROR((Table2[[#This Row],[NET_REVENUE]]-(Table2[[#This Row],[UNITS_SOLD]]*Table2[[#This Row],[UNIT_COGS]]))/Table2[[#This Row],[NET_REVENUE]],0)</f>
        <v>0.39682017044558948</v>
      </c>
      <c r="Q855" s="4">
        <f>IFERROR(Table2[[#This Row],[GROSS_REVENUE]]/Table2[[#This Row],[AD_SPEND]],0)</f>
        <v>17.052295164503207</v>
      </c>
      <c r="R855" s="2">
        <f>IFERROR((Table2[[#This Row],[NET_REVENUE]]-(Table2[[#This Row],[UNITS_SOLD]]*Table2[[#This Row],[UNIT_COGS]])-Table2[[#This Row],[AD_SPEND]]),0)</f>
        <v>5426.7300000000014</v>
      </c>
      <c r="S855" s="3">
        <f>IFERROR(Table2[[#This Row],[RETURNS_UNITS]]/Table2[[#This Row],[UNITS_SOLD]],0)</f>
        <v>2.4390243902439025E-2</v>
      </c>
      <c r="T855" s="2" t="str">
        <f>TRIM(CLEAN(Table2[[#This Row],[CHANNEL]]))</f>
        <v>Flipkart</v>
      </c>
      <c r="U855" s="1">
        <f t="shared" si="13"/>
        <v>45778</v>
      </c>
    </row>
    <row r="856" spans="1:21" x14ac:dyDescent="0.3">
      <c r="A856" s="1">
        <v>45566</v>
      </c>
      <c r="B856" s="2" t="s">
        <v>21</v>
      </c>
      <c r="C856" s="2" t="s">
        <v>25</v>
      </c>
      <c r="D856" s="2" t="s">
        <v>23</v>
      </c>
      <c r="E856" s="2" t="str">
        <f>TRIM(Table2[[#This Row],[SKU_CODE]])</f>
        <v>BEC-OTH-001</v>
      </c>
      <c r="F856" s="2">
        <v>98</v>
      </c>
      <c r="G856" s="2">
        <v>14602</v>
      </c>
      <c r="H856" s="2">
        <v>3991.33</v>
      </c>
      <c r="I856" s="2">
        <v>1372.32</v>
      </c>
      <c r="J856" s="2">
        <v>3</v>
      </c>
      <c r="K856" s="2" t="str">
        <f>_xlfn.XLOOKUP(E856,[1]SKU_Master!A:A,[1]SKU_Master!C:C,"NOT FOUND")</f>
        <v>Others</v>
      </c>
      <c r="L856" s="2">
        <f>_xlfn.XLOOKUP(Table2[[#This Row],[SKU_CODE_CLEAN]],[1]SKU_Master!A:A,[1]SKU_Master!E:E,"Not Found")</f>
        <v>149</v>
      </c>
      <c r="M856" s="2">
        <f>_xlfn.XLOOKUP(E856,[1]SKU_Master!A:A,[1]SKU_Master!F:F,"NOT FOUND")</f>
        <v>72</v>
      </c>
      <c r="N856" s="2" t="str">
        <f>IF(ISNUMBER(_xlfn.XMATCH(E856,[1]SKU_Master!A:A)),"MATCH","NOT FOUND")</f>
        <v>MATCH</v>
      </c>
      <c r="O856" s="2">
        <f>Table2[[#This Row],[GROSS_REVENUE]]-Table2[[#This Row],[DISCOUNT]]</f>
        <v>10610.67</v>
      </c>
      <c r="P856" s="3">
        <f>IFERROR((Table2[[#This Row],[NET_REVENUE]]-(Table2[[#This Row],[UNITS_SOLD]]*Table2[[#This Row],[UNIT_COGS]]))/Table2[[#This Row],[NET_REVENUE]],0)</f>
        <v>0.33500900508638948</v>
      </c>
      <c r="Q856" s="4">
        <f>IFERROR(Table2[[#This Row],[GROSS_REVENUE]]/Table2[[#This Row],[AD_SPEND]],0)</f>
        <v>10.64037542264195</v>
      </c>
      <c r="R856" s="2">
        <f>IFERROR((Table2[[#This Row],[NET_REVENUE]]-(Table2[[#This Row],[UNITS_SOLD]]*Table2[[#This Row],[UNIT_COGS]])-Table2[[#This Row],[AD_SPEND]]),0)</f>
        <v>2182.3500000000004</v>
      </c>
      <c r="S856" s="3">
        <f>IFERROR(Table2[[#This Row],[RETURNS_UNITS]]/Table2[[#This Row],[UNITS_SOLD]],0)</f>
        <v>3.0612244897959183E-2</v>
      </c>
      <c r="T856" s="2" t="str">
        <f>TRIM(CLEAN(Table2[[#This Row],[CHANNEL]]))</f>
        <v>Flipkart</v>
      </c>
      <c r="U856" s="1">
        <f t="shared" si="13"/>
        <v>45566</v>
      </c>
    </row>
    <row r="857" spans="1:21" x14ac:dyDescent="0.3">
      <c r="A857" s="1">
        <v>45505</v>
      </c>
      <c r="B857" s="2" t="s">
        <v>21</v>
      </c>
      <c r="C857" s="2" t="s">
        <v>28</v>
      </c>
      <c r="D857" s="2" t="s">
        <v>32</v>
      </c>
      <c r="E857" s="2" t="str">
        <f>TRIM(Table2[[#This Row],[SKU_CODE]])</f>
        <v>BEC-BW-001</v>
      </c>
      <c r="F857" s="2">
        <v>62</v>
      </c>
      <c r="G857" s="2">
        <v>13640</v>
      </c>
      <c r="H857" s="2">
        <v>994.84</v>
      </c>
      <c r="I857" s="2">
        <v>1372.5</v>
      </c>
      <c r="J857" s="2">
        <v>2</v>
      </c>
      <c r="K857" s="2" t="str">
        <f>_xlfn.XLOOKUP(E857,[1]SKU_Master!A:A,[1]SKU_Master!C:C,"NOT FOUND")</f>
        <v>Bake &amp; Wrap</v>
      </c>
      <c r="L857" s="2">
        <f>_xlfn.XLOOKUP(Table2[[#This Row],[SKU_CODE_CLEAN]],[1]SKU_Master!A:A,[1]SKU_Master!E:E,"Not Found")</f>
        <v>220</v>
      </c>
      <c r="M857" s="2">
        <f>_xlfn.XLOOKUP(E857,[1]SKU_Master!A:A,[1]SKU_Master!F:F,"NOT FOUND")</f>
        <v>118</v>
      </c>
      <c r="N857" s="2" t="str">
        <f>IF(ISNUMBER(_xlfn.XMATCH(E857,[1]SKU_Master!A:A)),"MATCH","NOT FOUND")</f>
        <v>MATCH</v>
      </c>
      <c r="O857" s="2">
        <f>Table2[[#This Row],[GROSS_REVENUE]]-Table2[[#This Row],[DISCOUNT]]</f>
        <v>12645.16</v>
      </c>
      <c r="P857" s="3">
        <f>IFERROR((Table2[[#This Row],[NET_REVENUE]]-(Table2[[#This Row],[UNITS_SOLD]]*Table2[[#This Row],[UNIT_COGS]]))/Table2[[#This Row],[NET_REVENUE]],0)</f>
        <v>0.42143871647333842</v>
      </c>
      <c r="Q857" s="4">
        <f>IFERROR(Table2[[#This Row],[GROSS_REVENUE]]/Table2[[#This Row],[AD_SPEND]],0)</f>
        <v>9.9380692167577411</v>
      </c>
      <c r="R857" s="2">
        <f>IFERROR((Table2[[#This Row],[NET_REVENUE]]-(Table2[[#This Row],[UNITS_SOLD]]*Table2[[#This Row],[UNIT_COGS]])-Table2[[#This Row],[AD_SPEND]]),0)</f>
        <v>3956.66</v>
      </c>
      <c r="S857" s="3">
        <f>IFERROR(Table2[[#This Row],[RETURNS_UNITS]]/Table2[[#This Row],[UNITS_SOLD]],0)</f>
        <v>3.2258064516129031E-2</v>
      </c>
      <c r="T857" s="2" t="str">
        <f>TRIM(CLEAN(Table2[[#This Row],[CHANNEL]]))</f>
        <v>Flipkart</v>
      </c>
      <c r="U857" s="1">
        <f t="shared" si="13"/>
        <v>45505</v>
      </c>
    </row>
    <row r="858" spans="1:21" x14ac:dyDescent="0.3">
      <c r="A858" s="1">
        <v>45536</v>
      </c>
      <c r="B858" s="2" t="s">
        <v>33</v>
      </c>
      <c r="C858" s="2" t="s">
        <v>28</v>
      </c>
      <c r="D858" s="2" t="s">
        <v>32</v>
      </c>
      <c r="E858" s="2" t="str">
        <f>TRIM(Table2[[#This Row],[SKU_CODE]])</f>
        <v>BEC-BW-001</v>
      </c>
      <c r="F858" s="2">
        <v>53</v>
      </c>
      <c r="G858" s="2">
        <v>11660</v>
      </c>
      <c r="H858" s="2">
        <v>2122.04</v>
      </c>
      <c r="I858" s="2">
        <v>1373.18</v>
      </c>
      <c r="J858" s="2">
        <v>2</v>
      </c>
      <c r="K858" s="2" t="str">
        <f>_xlfn.XLOOKUP(E858,[1]SKU_Master!A:A,[1]SKU_Master!C:C,"NOT FOUND")</f>
        <v>Bake &amp; Wrap</v>
      </c>
      <c r="L858" s="2">
        <f>_xlfn.XLOOKUP(Table2[[#This Row],[SKU_CODE_CLEAN]],[1]SKU_Master!A:A,[1]SKU_Master!E:E,"Not Found")</f>
        <v>220</v>
      </c>
      <c r="M858" s="2">
        <f>_xlfn.XLOOKUP(E858,[1]SKU_Master!A:A,[1]SKU_Master!F:F,"NOT FOUND")</f>
        <v>118</v>
      </c>
      <c r="N858" s="2" t="str">
        <f>IF(ISNUMBER(_xlfn.XMATCH(E858,[1]SKU_Master!A:A)),"MATCH","NOT FOUND")</f>
        <v>MATCH</v>
      </c>
      <c r="O858" s="2">
        <f>Table2[[#This Row],[GROSS_REVENUE]]-Table2[[#This Row],[DISCOUNT]]</f>
        <v>9537.9599999999991</v>
      </c>
      <c r="P858" s="3">
        <f>IFERROR((Table2[[#This Row],[NET_REVENUE]]-(Table2[[#This Row],[UNITS_SOLD]]*Table2[[#This Row],[UNIT_COGS]]))/Table2[[#This Row],[NET_REVENUE]],0)</f>
        <v>0.34430423277094885</v>
      </c>
      <c r="Q858" s="4">
        <f>IFERROR(Table2[[#This Row],[GROSS_REVENUE]]/Table2[[#This Row],[AD_SPEND]],0)</f>
        <v>8.4912393131271937</v>
      </c>
      <c r="R858" s="2">
        <f>IFERROR((Table2[[#This Row],[NET_REVENUE]]-(Table2[[#This Row],[UNITS_SOLD]]*Table2[[#This Row],[UNIT_COGS]])-Table2[[#This Row],[AD_SPEND]]),0)</f>
        <v>1910.7799999999991</v>
      </c>
      <c r="S858" s="3">
        <f>IFERROR(Table2[[#This Row],[RETURNS_UNITS]]/Table2[[#This Row],[UNITS_SOLD]],0)</f>
        <v>3.7735849056603772E-2</v>
      </c>
      <c r="T858" s="2" t="str">
        <f>TRIM(CLEAN(Table2[[#This Row],[CHANNEL]]))</f>
        <v>Swiggy Instamart</v>
      </c>
      <c r="U858" s="1">
        <f t="shared" si="13"/>
        <v>45536</v>
      </c>
    </row>
    <row r="859" spans="1:21" x14ac:dyDescent="0.3">
      <c r="A859" s="1">
        <v>45444</v>
      </c>
      <c r="B859" s="2" t="s">
        <v>24</v>
      </c>
      <c r="C859" s="2" t="s">
        <v>28</v>
      </c>
      <c r="D859" s="2" t="s">
        <v>46</v>
      </c>
      <c r="E859" s="2" t="str">
        <f>TRIM(Table2[[#This Row],[SKU_CODE]])</f>
        <v>BEC-KT-001</v>
      </c>
      <c r="F859" s="2">
        <v>93</v>
      </c>
      <c r="G859" s="2">
        <v>14880</v>
      </c>
      <c r="H859" s="2">
        <v>2162.02</v>
      </c>
      <c r="I859" s="2">
        <v>1374.81</v>
      </c>
      <c r="J859" s="2">
        <v>10</v>
      </c>
      <c r="K859" s="2" t="str">
        <f>_xlfn.XLOOKUP(E859,[1]SKU_Master!A:A,[1]SKU_Master!C:C,"NOT FOUND")</f>
        <v>Kitchen Towel</v>
      </c>
      <c r="L859" s="2">
        <f>_xlfn.XLOOKUP(Table2[[#This Row],[SKU_CODE_CLEAN]],[1]SKU_Master!A:A,[1]SKU_Master!E:E,"Not Found")</f>
        <v>160</v>
      </c>
      <c r="M859" s="2">
        <f>_xlfn.XLOOKUP(E859,[1]SKU_Master!A:A,[1]SKU_Master!F:F,"NOT FOUND")</f>
        <v>78</v>
      </c>
      <c r="N859" s="2" t="str">
        <f>IF(ISNUMBER(_xlfn.XMATCH(E859,[1]SKU_Master!A:A)),"MATCH","NOT FOUND")</f>
        <v>MATCH</v>
      </c>
      <c r="O859" s="2">
        <f>Table2[[#This Row],[GROSS_REVENUE]]-Table2[[#This Row],[DISCOUNT]]</f>
        <v>12717.98</v>
      </c>
      <c r="P859" s="3">
        <f>IFERROR((Table2[[#This Row],[NET_REVENUE]]-(Table2[[#This Row],[UNITS_SOLD]]*Table2[[#This Row],[UNIT_COGS]]))/Table2[[#This Row],[NET_REVENUE]],0)</f>
        <v>0.42962640293505727</v>
      </c>
      <c r="Q859" s="4">
        <f>IFERROR(Table2[[#This Row],[GROSS_REVENUE]]/Table2[[#This Row],[AD_SPEND]],0)</f>
        <v>10.823313766993257</v>
      </c>
      <c r="R859" s="2">
        <f>IFERROR((Table2[[#This Row],[NET_REVENUE]]-(Table2[[#This Row],[UNITS_SOLD]]*Table2[[#This Row],[UNIT_COGS]])-Table2[[#This Row],[AD_SPEND]]),0)</f>
        <v>4089.1699999999996</v>
      </c>
      <c r="S859" s="3">
        <f>IFERROR(Table2[[#This Row],[RETURNS_UNITS]]/Table2[[#This Row],[UNITS_SOLD]],0)</f>
        <v>0.10752688172043011</v>
      </c>
      <c r="T859" s="2" t="str">
        <f>TRIM(CLEAN(Table2[[#This Row],[CHANNEL]]))</f>
        <v>D2C</v>
      </c>
      <c r="U859" s="1">
        <f t="shared" si="13"/>
        <v>45444</v>
      </c>
    </row>
    <row r="860" spans="1:21" x14ac:dyDescent="0.3">
      <c r="A860" s="1">
        <v>45566</v>
      </c>
      <c r="B860" s="2" t="s">
        <v>27</v>
      </c>
      <c r="C860" s="2" t="s">
        <v>28</v>
      </c>
      <c r="D860" s="2" t="s">
        <v>46</v>
      </c>
      <c r="E860" s="2" t="str">
        <f>TRIM(Table2[[#This Row],[SKU_CODE]])</f>
        <v>BEC-KT-001</v>
      </c>
      <c r="F860" s="2">
        <v>138</v>
      </c>
      <c r="G860" s="2">
        <v>22080</v>
      </c>
      <c r="H860" s="2">
        <v>1136.33</v>
      </c>
      <c r="I860" s="2">
        <v>1375.2</v>
      </c>
      <c r="J860" s="2">
        <v>5</v>
      </c>
      <c r="K860" s="2" t="str">
        <f>_xlfn.XLOOKUP(E860,[1]SKU_Master!A:A,[1]SKU_Master!C:C,"NOT FOUND")</f>
        <v>Kitchen Towel</v>
      </c>
      <c r="L860" s="2">
        <f>_xlfn.XLOOKUP(Table2[[#This Row],[SKU_CODE_CLEAN]],[1]SKU_Master!A:A,[1]SKU_Master!E:E,"Not Found")</f>
        <v>160</v>
      </c>
      <c r="M860" s="2">
        <f>_xlfn.XLOOKUP(E860,[1]SKU_Master!A:A,[1]SKU_Master!F:F,"NOT FOUND")</f>
        <v>78</v>
      </c>
      <c r="N860" s="2" t="str">
        <f>IF(ISNUMBER(_xlfn.XMATCH(E860,[1]SKU_Master!A:A)),"MATCH","NOT FOUND")</f>
        <v>MATCH</v>
      </c>
      <c r="O860" s="2">
        <f>Table2[[#This Row],[GROSS_REVENUE]]-Table2[[#This Row],[DISCOUNT]]</f>
        <v>20943.669999999998</v>
      </c>
      <c r="P860" s="3">
        <f>IFERROR((Table2[[#This Row],[NET_REVENUE]]-(Table2[[#This Row],[UNITS_SOLD]]*Table2[[#This Row],[UNIT_COGS]]))/Table2[[#This Row],[NET_REVENUE]],0)</f>
        <v>0.48604996163518616</v>
      </c>
      <c r="Q860" s="4">
        <f>IFERROR(Table2[[#This Row],[GROSS_REVENUE]]/Table2[[#This Row],[AD_SPEND]],0)</f>
        <v>16.055846422338568</v>
      </c>
      <c r="R860" s="2">
        <f>IFERROR((Table2[[#This Row],[NET_REVENUE]]-(Table2[[#This Row],[UNITS_SOLD]]*Table2[[#This Row],[UNIT_COGS]])-Table2[[#This Row],[AD_SPEND]]),0)</f>
        <v>8804.4699999999975</v>
      </c>
      <c r="S860" s="3">
        <f>IFERROR(Table2[[#This Row],[RETURNS_UNITS]]/Table2[[#This Row],[UNITS_SOLD]],0)</f>
        <v>3.6231884057971016E-2</v>
      </c>
      <c r="T860" s="2" t="str">
        <f>TRIM(CLEAN(Table2[[#This Row],[CHANNEL]]))</f>
        <v>Zepto</v>
      </c>
      <c r="U860" s="1">
        <f t="shared" si="13"/>
        <v>45566</v>
      </c>
    </row>
    <row r="861" spans="1:21" x14ac:dyDescent="0.3">
      <c r="A861" s="1">
        <v>45383</v>
      </c>
      <c r="B861" s="2" t="s">
        <v>33</v>
      </c>
      <c r="C861" s="2" t="s">
        <v>22</v>
      </c>
      <c r="D861" s="2" t="s">
        <v>45</v>
      </c>
      <c r="E861" s="2" t="str">
        <f>TRIM(Table2[[#This Row],[SKU_CODE]])</f>
        <v>BEC-TIS-001</v>
      </c>
      <c r="F861" s="2">
        <v>179</v>
      </c>
      <c r="G861" s="2">
        <v>17005</v>
      </c>
      <c r="H861" s="2">
        <v>4165.92</v>
      </c>
      <c r="I861" s="2">
        <v>1375.67</v>
      </c>
      <c r="J861" s="2">
        <v>5</v>
      </c>
      <c r="K861" s="2" t="str">
        <f>_xlfn.XLOOKUP(E861,[1]SKU_Master!A:A,[1]SKU_Master!C:C,"NOT FOUND")</f>
        <v>Tissues</v>
      </c>
      <c r="L861" s="2">
        <f>_xlfn.XLOOKUP(Table2[[#This Row],[SKU_CODE_CLEAN]],[1]SKU_Master!A:A,[1]SKU_Master!E:E,"Not Found")</f>
        <v>95</v>
      </c>
      <c r="M861" s="2">
        <f>_xlfn.XLOOKUP(E861,[1]SKU_Master!A:A,[1]SKU_Master!F:F,"NOT FOUND")</f>
        <v>42</v>
      </c>
      <c r="N861" s="2" t="str">
        <f>IF(ISNUMBER(_xlfn.XMATCH(E861,[1]SKU_Master!A:A)),"MATCH","NOT FOUND")</f>
        <v>MATCH</v>
      </c>
      <c r="O861" s="2">
        <f>Table2[[#This Row],[GROSS_REVENUE]]-Table2[[#This Row],[DISCOUNT]]</f>
        <v>12839.08</v>
      </c>
      <c r="P861" s="3">
        <f>IFERROR((Table2[[#This Row],[NET_REVENUE]]-(Table2[[#This Row],[UNITS_SOLD]]*Table2[[#This Row],[UNIT_COGS]]))/Table2[[#This Row],[NET_REVENUE]],0)</f>
        <v>0.41444402558438764</v>
      </c>
      <c r="Q861" s="4">
        <f>IFERROR(Table2[[#This Row],[GROSS_REVENUE]]/Table2[[#This Row],[AD_SPEND]],0)</f>
        <v>12.361249427551664</v>
      </c>
      <c r="R861" s="2">
        <f>IFERROR((Table2[[#This Row],[NET_REVENUE]]-(Table2[[#This Row],[UNITS_SOLD]]*Table2[[#This Row],[UNIT_COGS]])-Table2[[#This Row],[AD_SPEND]]),0)</f>
        <v>3945.41</v>
      </c>
      <c r="S861" s="3">
        <f>IFERROR(Table2[[#This Row],[RETURNS_UNITS]]/Table2[[#This Row],[UNITS_SOLD]],0)</f>
        <v>2.7932960893854747E-2</v>
      </c>
      <c r="T861" s="2" t="str">
        <f>TRIM(CLEAN(Table2[[#This Row],[CHANNEL]]))</f>
        <v>Swiggy Instamart</v>
      </c>
      <c r="U861" s="1">
        <f t="shared" si="13"/>
        <v>45383</v>
      </c>
    </row>
    <row r="862" spans="1:21" x14ac:dyDescent="0.3">
      <c r="A862" s="1">
        <v>45717</v>
      </c>
      <c r="B862" s="2" t="s">
        <v>27</v>
      </c>
      <c r="C862" s="2" t="s">
        <v>22</v>
      </c>
      <c r="D862" s="2" t="s">
        <v>45</v>
      </c>
      <c r="E862" s="2" t="str">
        <f>TRIM(Table2[[#This Row],[SKU_CODE]])</f>
        <v>BEC-TIS-001</v>
      </c>
      <c r="F862" s="2">
        <v>326</v>
      </c>
      <c r="G862" s="2">
        <v>30970</v>
      </c>
      <c r="H862" s="2">
        <v>9071.86</v>
      </c>
      <c r="I862" s="2">
        <v>1376.95</v>
      </c>
      <c r="J862" s="2">
        <v>16</v>
      </c>
      <c r="K862" s="2" t="str">
        <f>_xlfn.XLOOKUP(E862,[1]SKU_Master!A:A,[1]SKU_Master!C:C,"NOT FOUND")</f>
        <v>Tissues</v>
      </c>
      <c r="L862" s="2">
        <f>_xlfn.XLOOKUP(Table2[[#This Row],[SKU_CODE_CLEAN]],[1]SKU_Master!A:A,[1]SKU_Master!E:E,"Not Found")</f>
        <v>95</v>
      </c>
      <c r="M862" s="2">
        <f>_xlfn.XLOOKUP(E862,[1]SKU_Master!A:A,[1]SKU_Master!F:F,"NOT FOUND")</f>
        <v>42</v>
      </c>
      <c r="N862" s="2" t="str">
        <f>IF(ISNUMBER(_xlfn.XMATCH(E862,[1]SKU_Master!A:A)),"MATCH","NOT FOUND")</f>
        <v>MATCH</v>
      </c>
      <c r="O862" s="2">
        <f>Table2[[#This Row],[GROSS_REVENUE]]-Table2[[#This Row],[DISCOUNT]]</f>
        <v>21898.14</v>
      </c>
      <c r="P862" s="3">
        <f>IFERROR((Table2[[#This Row],[NET_REVENUE]]-(Table2[[#This Row],[UNITS_SOLD]]*Table2[[#This Row],[UNIT_COGS]]))/Table2[[#This Row],[NET_REVENUE]],0)</f>
        <v>0.37474141639426911</v>
      </c>
      <c r="Q862" s="4">
        <f>IFERROR(Table2[[#This Row],[GROSS_REVENUE]]/Table2[[#This Row],[AD_SPEND]],0)</f>
        <v>22.491738988343801</v>
      </c>
      <c r="R862" s="2">
        <f>IFERROR((Table2[[#This Row],[NET_REVENUE]]-(Table2[[#This Row],[UNITS_SOLD]]*Table2[[#This Row],[UNIT_COGS]])-Table2[[#This Row],[AD_SPEND]]),0)</f>
        <v>6829.19</v>
      </c>
      <c r="S862" s="3">
        <f>IFERROR(Table2[[#This Row],[RETURNS_UNITS]]/Table2[[#This Row],[UNITS_SOLD]],0)</f>
        <v>4.9079754601226995E-2</v>
      </c>
      <c r="T862" s="2" t="str">
        <f>TRIM(CLEAN(Table2[[#This Row],[CHANNEL]]))</f>
        <v>Zepto</v>
      </c>
      <c r="U862" s="1">
        <f t="shared" si="13"/>
        <v>45717</v>
      </c>
    </row>
    <row r="863" spans="1:21" x14ac:dyDescent="0.3">
      <c r="A863" s="1">
        <v>45352</v>
      </c>
      <c r="B863" s="2" t="s">
        <v>27</v>
      </c>
      <c r="C863" s="2" t="s">
        <v>22</v>
      </c>
      <c r="D863" s="2" t="s">
        <v>23</v>
      </c>
      <c r="E863" s="2" t="str">
        <f>TRIM(Table2[[#This Row],[SKU_CODE]])</f>
        <v>BEC-OTH-001</v>
      </c>
      <c r="F863" s="2">
        <v>126</v>
      </c>
      <c r="G863" s="2">
        <v>18774</v>
      </c>
      <c r="H863" s="2">
        <v>4668.8599999999997</v>
      </c>
      <c r="I863" s="2">
        <v>1377</v>
      </c>
      <c r="J863" s="2">
        <v>6</v>
      </c>
      <c r="K863" s="2" t="str">
        <f>_xlfn.XLOOKUP(E863,[1]SKU_Master!A:A,[1]SKU_Master!C:C,"NOT FOUND")</f>
        <v>Others</v>
      </c>
      <c r="L863" s="2">
        <f>_xlfn.XLOOKUP(Table2[[#This Row],[SKU_CODE_CLEAN]],[1]SKU_Master!A:A,[1]SKU_Master!E:E,"Not Found")</f>
        <v>149</v>
      </c>
      <c r="M863" s="2">
        <f>_xlfn.XLOOKUP(E863,[1]SKU_Master!A:A,[1]SKU_Master!F:F,"NOT FOUND")</f>
        <v>72</v>
      </c>
      <c r="N863" s="2" t="str">
        <f>IF(ISNUMBER(_xlfn.XMATCH(E863,[1]SKU_Master!A:A)),"MATCH","NOT FOUND")</f>
        <v>MATCH</v>
      </c>
      <c r="O863" s="2">
        <f>Table2[[#This Row],[GROSS_REVENUE]]-Table2[[#This Row],[DISCOUNT]]</f>
        <v>14105.14</v>
      </c>
      <c r="P863" s="3">
        <f>IFERROR((Table2[[#This Row],[NET_REVENUE]]-(Table2[[#This Row],[UNITS_SOLD]]*Table2[[#This Row],[UNIT_COGS]]))/Table2[[#This Row],[NET_REVENUE]],0)</f>
        <v>0.35683020515925395</v>
      </c>
      <c r="Q863" s="4">
        <f>IFERROR(Table2[[#This Row],[GROSS_REVENUE]]/Table2[[#This Row],[AD_SPEND]],0)</f>
        <v>13.633986928104575</v>
      </c>
      <c r="R863" s="2">
        <f>IFERROR((Table2[[#This Row],[NET_REVENUE]]-(Table2[[#This Row],[UNITS_SOLD]]*Table2[[#This Row],[UNIT_COGS]])-Table2[[#This Row],[AD_SPEND]]),0)</f>
        <v>3656.1399999999994</v>
      </c>
      <c r="S863" s="3">
        <f>IFERROR(Table2[[#This Row],[RETURNS_UNITS]]/Table2[[#This Row],[UNITS_SOLD]],0)</f>
        <v>4.7619047619047616E-2</v>
      </c>
      <c r="T863" s="2" t="str">
        <f>TRIM(CLEAN(Table2[[#This Row],[CHANNEL]]))</f>
        <v>Zepto</v>
      </c>
      <c r="U863" s="1">
        <f t="shared" si="13"/>
        <v>45352</v>
      </c>
    </row>
    <row r="864" spans="1:21" x14ac:dyDescent="0.3">
      <c r="A864" s="1">
        <v>45778</v>
      </c>
      <c r="B864" s="2" t="s">
        <v>50</v>
      </c>
      <c r="C864" s="2" t="s">
        <v>25</v>
      </c>
      <c r="D864" s="2" t="s">
        <v>23</v>
      </c>
      <c r="E864" s="2" t="str">
        <f>TRIM(Table2[[#This Row],[SKU_CODE]])</f>
        <v>BEC-OTH-001</v>
      </c>
      <c r="F864" s="2">
        <v>162</v>
      </c>
      <c r="G864" s="2">
        <v>24138</v>
      </c>
      <c r="H864" s="2">
        <v>1667.11</v>
      </c>
      <c r="I864" s="2">
        <v>1378.96</v>
      </c>
      <c r="J864" s="2">
        <v>6</v>
      </c>
      <c r="K864" s="2" t="str">
        <f>_xlfn.XLOOKUP(E864,[1]SKU_Master!A:A,[1]SKU_Master!C:C,"NOT FOUND")</f>
        <v>Others</v>
      </c>
      <c r="L864" s="2">
        <f>_xlfn.XLOOKUP(Table2[[#This Row],[SKU_CODE_CLEAN]],[1]SKU_Master!A:A,[1]SKU_Master!E:E,"Not Found")</f>
        <v>149</v>
      </c>
      <c r="M864" s="2">
        <f>_xlfn.XLOOKUP(E864,[1]SKU_Master!A:A,[1]SKU_Master!F:F,"NOT FOUND")</f>
        <v>72</v>
      </c>
      <c r="N864" s="2" t="str">
        <f>IF(ISNUMBER(_xlfn.XMATCH(E864,[1]SKU_Master!A:A)),"MATCH","NOT FOUND")</f>
        <v>MATCH</v>
      </c>
      <c r="O864" s="2">
        <f>Table2[[#This Row],[GROSS_REVENUE]]-Table2[[#This Row],[DISCOUNT]]</f>
        <v>22470.89</v>
      </c>
      <c r="P864" s="3">
        <f>IFERROR((Table2[[#This Row],[NET_REVENUE]]-(Table2[[#This Row],[UNITS_SOLD]]*Table2[[#This Row],[UNIT_COGS]]))/Table2[[#This Row],[NET_REVENUE]],0)</f>
        <v>0.48092843674638608</v>
      </c>
      <c r="Q864" s="4">
        <f>IFERROR(Table2[[#This Row],[GROSS_REVENUE]]/Table2[[#This Row],[AD_SPEND]],0)</f>
        <v>17.504496142020074</v>
      </c>
      <c r="R864" s="2">
        <f>IFERROR((Table2[[#This Row],[NET_REVENUE]]-(Table2[[#This Row],[UNITS_SOLD]]*Table2[[#This Row],[UNIT_COGS]])-Table2[[#This Row],[AD_SPEND]]),0)</f>
        <v>9427.93</v>
      </c>
      <c r="S864" s="3">
        <f>IFERROR(Table2[[#This Row],[RETURNS_UNITS]]/Table2[[#This Row],[UNITS_SOLD]],0)</f>
        <v>3.7037037037037035E-2</v>
      </c>
      <c r="T864" s="2" t="str">
        <f>TRIM(CLEAN(Table2[[#This Row],[CHANNEL]]))</f>
        <v>Amazon</v>
      </c>
      <c r="U864" s="1">
        <f t="shared" si="13"/>
        <v>45778</v>
      </c>
    </row>
    <row r="865" spans="1:21" x14ac:dyDescent="0.3">
      <c r="A865" s="1">
        <v>45566</v>
      </c>
      <c r="B865" s="2" t="s">
        <v>24</v>
      </c>
      <c r="C865" s="2" t="s">
        <v>28</v>
      </c>
      <c r="D865" s="2" t="s">
        <v>32</v>
      </c>
      <c r="E865" s="2" t="str">
        <f>TRIM(Table2[[#This Row],[SKU_CODE]])</f>
        <v>BEC-BW-001</v>
      </c>
      <c r="F865" s="2">
        <v>62</v>
      </c>
      <c r="G865" s="2">
        <v>13640</v>
      </c>
      <c r="H865" s="2">
        <v>640.36</v>
      </c>
      <c r="I865" s="2">
        <v>1379.98</v>
      </c>
      <c r="J865" s="2">
        <v>9</v>
      </c>
      <c r="K865" s="2" t="str">
        <f>_xlfn.XLOOKUP(E865,[1]SKU_Master!A:A,[1]SKU_Master!C:C,"NOT FOUND")</f>
        <v>Bake &amp; Wrap</v>
      </c>
      <c r="L865" s="2">
        <f>_xlfn.XLOOKUP(Table2[[#This Row],[SKU_CODE_CLEAN]],[1]SKU_Master!A:A,[1]SKU_Master!E:E,"Not Found")</f>
        <v>220</v>
      </c>
      <c r="M865" s="2">
        <f>_xlfn.XLOOKUP(E865,[1]SKU_Master!A:A,[1]SKU_Master!F:F,"NOT FOUND")</f>
        <v>118</v>
      </c>
      <c r="N865" s="2" t="str">
        <f>IF(ISNUMBER(_xlfn.XMATCH(E865,[1]SKU_Master!A:A)),"MATCH","NOT FOUND")</f>
        <v>MATCH</v>
      </c>
      <c r="O865" s="2">
        <f>Table2[[#This Row],[GROSS_REVENUE]]-Table2[[#This Row],[DISCOUNT]]</f>
        <v>12999.64</v>
      </c>
      <c r="P865" s="3">
        <f>IFERROR((Table2[[#This Row],[NET_REVENUE]]-(Table2[[#This Row],[UNITS_SOLD]]*Table2[[#This Row],[UNIT_COGS]]))/Table2[[#This Row],[NET_REVENUE]],0)</f>
        <v>0.43721518442049162</v>
      </c>
      <c r="Q865" s="4">
        <f>IFERROR(Table2[[#This Row],[GROSS_REVENUE]]/Table2[[#This Row],[AD_SPEND]],0)</f>
        <v>9.8842012203075402</v>
      </c>
      <c r="R865" s="2">
        <f>IFERROR((Table2[[#This Row],[NET_REVENUE]]-(Table2[[#This Row],[UNITS_SOLD]]*Table2[[#This Row],[UNIT_COGS]])-Table2[[#This Row],[AD_SPEND]]),0)</f>
        <v>4303.66</v>
      </c>
      <c r="S865" s="3">
        <f>IFERROR(Table2[[#This Row],[RETURNS_UNITS]]/Table2[[#This Row],[UNITS_SOLD]],0)</f>
        <v>0.14516129032258066</v>
      </c>
      <c r="T865" s="2" t="str">
        <f>TRIM(CLEAN(Table2[[#This Row],[CHANNEL]]))</f>
        <v>D2C</v>
      </c>
      <c r="U865" s="1">
        <f t="shared" si="13"/>
        <v>45566</v>
      </c>
    </row>
    <row r="866" spans="1:21" x14ac:dyDescent="0.3">
      <c r="A866" s="1">
        <v>45809</v>
      </c>
      <c r="B866" s="2" t="s">
        <v>24</v>
      </c>
      <c r="C866" s="2" t="s">
        <v>28</v>
      </c>
      <c r="D866" s="2" t="s">
        <v>42</v>
      </c>
      <c r="E866" s="2" t="str">
        <f>TRIM(Table2[[#This Row],[SKU_CODE]])</f>
        <v>BEC-BW-002</v>
      </c>
      <c r="F866" s="2">
        <v>73</v>
      </c>
      <c r="G866" s="2">
        <v>12775</v>
      </c>
      <c r="H866" s="2">
        <v>393.75</v>
      </c>
      <c r="I866" s="2">
        <v>1380.72</v>
      </c>
      <c r="J866" s="2">
        <v>7</v>
      </c>
      <c r="K866" s="2" t="str">
        <f>_xlfn.XLOOKUP(E866,[1]SKU_Master!A:A,[1]SKU_Master!C:C,"NOT FOUND")</f>
        <v>Bake &amp; Wrap</v>
      </c>
      <c r="L866" s="2">
        <f>_xlfn.XLOOKUP(Table2[[#This Row],[SKU_CODE_CLEAN]],[1]SKU_Master!A:A,[1]SKU_Master!E:E,"Not Found")</f>
        <v>175</v>
      </c>
      <c r="M866" s="2">
        <f>_xlfn.XLOOKUP(E866,[1]SKU_Master!A:A,[1]SKU_Master!F:F,"NOT FOUND")</f>
        <v>92</v>
      </c>
      <c r="N866" s="2" t="str">
        <f>IF(ISNUMBER(_xlfn.XMATCH(E866,[1]SKU_Master!A:A)),"MATCH","NOT FOUND")</f>
        <v>MATCH</v>
      </c>
      <c r="O866" s="2">
        <f>Table2[[#This Row],[GROSS_REVENUE]]-Table2[[#This Row],[DISCOUNT]]</f>
        <v>12381.25</v>
      </c>
      <c r="P866" s="3">
        <f>IFERROR((Table2[[#This Row],[NET_REVENUE]]-(Table2[[#This Row],[UNITS_SOLD]]*Table2[[#This Row],[UNIT_COGS]]))/Table2[[#This Row],[NET_REVENUE]],0)</f>
        <v>0.45756688541140839</v>
      </c>
      <c r="Q866" s="4">
        <f>IFERROR(Table2[[#This Row],[GROSS_REVENUE]]/Table2[[#This Row],[AD_SPEND]],0)</f>
        <v>9.2524190277536356</v>
      </c>
      <c r="R866" s="2">
        <f>IFERROR((Table2[[#This Row],[NET_REVENUE]]-(Table2[[#This Row],[UNITS_SOLD]]*Table2[[#This Row],[UNIT_COGS]])-Table2[[#This Row],[AD_SPEND]]),0)</f>
        <v>4284.53</v>
      </c>
      <c r="S866" s="3">
        <f>IFERROR(Table2[[#This Row],[RETURNS_UNITS]]/Table2[[#This Row],[UNITS_SOLD]],0)</f>
        <v>9.5890410958904104E-2</v>
      </c>
      <c r="T866" s="2" t="str">
        <f>TRIM(CLEAN(Table2[[#This Row],[CHANNEL]]))</f>
        <v>D2C</v>
      </c>
      <c r="U866" s="1">
        <f t="shared" si="13"/>
        <v>45809</v>
      </c>
    </row>
    <row r="867" spans="1:21" x14ac:dyDescent="0.3">
      <c r="A867" s="1">
        <v>45352</v>
      </c>
      <c r="B867" s="2" t="s">
        <v>33</v>
      </c>
      <c r="C867" s="2" t="s">
        <v>28</v>
      </c>
      <c r="D867" s="2" t="s">
        <v>31</v>
      </c>
      <c r="E867" s="2" t="str">
        <f>TRIM(Table2[[#This Row],[SKU_CODE]])</f>
        <v>BEC-GB-002</v>
      </c>
      <c r="F867" s="2">
        <v>95</v>
      </c>
      <c r="G867" s="2">
        <v>17005</v>
      </c>
      <c r="H867" s="2">
        <v>4014.12</v>
      </c>
      <c r="I867" s="2">
        <v>1380.76</v>
      </c>
      <c r="J867" s="2">
        <v>5</v>
      </c>
      <c r="K867" s="2" t="str">
        <f>_xlfn.XLOOKUP(E867,[1]SKU_Master!A:A,[1]SKU_Master!C:C,"NOT FOUND")</f>
        <v>Garbage Bags</v>
      </c>
      <c r="L867" s="2">
        <f>_xlfn.XLOOKUP(Table2[[#This Row],[SKU_CODE_CLEAN]],[1]SKU_Master!A:A,[1]SKU_Master!E:E,"Not Found")</f>
        <v>179</v>
      </c>
      <c r="M867" s="2">
        <f>_xlfn.XLOOKUP(E867,[1]SKU_Master!A:A,[1]SKU_Master!F:F,"NOT FOUND")</f>
        <v>86</v>
      </c>
      <c r="N867" s="2" t="str">
        <f>IF(ISNUMBER(_xlfn.XMATCH(E867,[1]SKU_Master!A:A)),"MATCH","NOT FOUND")</f>
        <v>MATCH</v>
      </c>
      <c r="O867" s="2">
        <f>Table2[[#This Row],[GROSS_REVENUE]]-Table2[[#This Row],[DISCOUNT]]</f>
        <v>12990.880000000001</v>
      </c>
      <c r="P867" s="3">
        <f>IFERROR((Table2[[#This Row],[NET_REVENUE]]-(Table2[[#This Row],[UNITS_SOLD]]*Table2[[#This Row],[UNIT_COGS]]))/Table2[[#This Row],[NET_REVENUE]],0)</f>
        <v>0.37109726207924332</v>
      </c>
      <c r="Q867" s="4">
        <f>IFERROR(Table2[[#This Row],[GROSS_REVENUE]]/Table2[[#This Row],[AD_SPEND]],0)</f>
        <v>12.31568121903879</v>
      </c>
      <c r="R867" s="2">
        <f>IFERROR((Table2[[#This Row],[NET_REVENUE]]-(Table2[[#This Row],[UNITS_SOLD]]*Table2[[#This Row],[UNIT_COGS]])-Table2[[#This Row],[AD_SPEND]]),0)</f>
        <v>3440.1200000000008</v>
      </c>
      <c r="S867" s="3">
        <f>IFERROR(Table2[[#This Row],[RETURNS_UNITS]]/Table2[[#This Row],[UNITS_SOLD]],0)</f>
        <v>5.2631578947368418E-2</v>
      </c>
      <c r="T867" s="2" t="str">
        <f>TRIM(CLEAN(Table2[[#This Row],[CHANNEL]]))</f>
        <v>Swiggy Instamart</v>
      </c>
      <c r="U867" s="1">
        <f t="shared" si="13"/>
        <v>45352</v>
      </c>
    </row>
    <row r="868" spans="1:21" x14ac:dyDescent="0.3">
      <c r="A868" s="1">
        <v>45536</v>
      </c>
      <c r="B868" s="2" t="s">
        <v>24</v>
      </c>
      <c r="C868" s="2" t="s">
        <v>28</v>
      </c>
      <c r="D868" s="2" t="s">
        <v>43</v>
      </c>
      <c r="E868" s="2" t="str">
        <f>TRIM(Table2[[#This Row],[SKU_CODE]])</f>
        <v>BEC-GB-001</v>
      </c>
      <c r="F868" s="2">
        <v>84</v>
      </c>
      <c r="G868" s="2">
        <v>12516</v>
      </c>
      <c r="H868" s="2">
        <v>285.51</v>
      </c>
      <c r="I868" s="2">
        <v>1381.94</v>
      </c>
      <c r="J868" s="2">
        <v>10</v>
      </c>
      <c r="K868" s="2" t="str">
        <f>_xlfn.XLOOKUP(E868,[1]SKU_Master!A:A,[1]SKU_Master!C:C,"NOT FOUND")</f>
        <v>Garbage Bags</v>
      </c>
      <c r="L868" s="2">
        <f>_xlfn.XLOOKUP(Table2[[#This Row],[SKU_CODE_CLEAN]],[1]SKU_Master!A:A,[1]SKU_Master!E:E,"Not Found")</f>
        <v>149</v>
      </c>
      <c r="M868" s="2">
        <f>_xlfn.XLOOKUP(E868,[1]SKU_Master!A:A,[1]SKU_Master!F:F,"NOT FOUND")</f>
        <v>70</v>
      </c>
      <c r="N868" s="2" t="str">
        <f>IF(ISNUMBER(_xlfn.XMATCH(E868,[1]SKU_Master!A:A)),"MATCH","NOT FOUND")</f>
        <v>MATCH</v>
      </c>
      <c r="O868" s="2">
        <f>Table2[[#This Row],[GROSS_REVENUE]]-Table2[[#This Row],[DISCOUNT]]</f>
        <v>12230.49</v>
      </c>
      <c r="P868" s="3">
        <f>IFERROR((Table2[[#This Row],[NET_REVENUE]]-(Table2[[#This Row],[UNITS_SOLD]]*Table2[[#This Row],[UNIT_COGS]]))/Table2[[#This Row],[NET_REVENUE]],0)</f>
        <v>0.51923430704738727</v>
      </c>
      <c r="Q868" s="4">
        <f>IFERROR(Table2[[#This Row],[GROSS_REVENUE]]/Table2[[#This Row],[AD_SPEND]],0)</f>
        <v>9.0568331476040917</v>
      </c>
      <c r="R868" s="2">
        <f>IFERROR((Table2[[#This Row],[NET_REVENUE]]-(Table2[[#This Row],[UNITS_SOLD]]*Table2[[#This Row],[UNIT_COGS]])-Table2[[#This Row],[AD_SPEND]]),0)</f>
        <v>4968.5499999999993</v>
      </c>
      <c r="S868" s="3">
        <f>IFERROR(Table2[[#This Row],[RETURNS_UNITS]]/Table2[[#This Row],[UNITS_SOLD]],0)</f>
        <v>0.11904761904761904</v>
      </c>
      <c r="T868" s="2" t="str">
        <f>TRIM(CLEAN(Table2[[#This Row],[CHANNEL]]))</f>
        <v>D2C</v>
      </c>
      <c r="U868" s="1">
        <f t="shared" si="13"/>
        <v>45536</v>
      </c>
    </row>
    <row r="869" spans="1:21" x14ac:dyDescent="0.3">
      <c r="A869" s="1">
        <v>45444</v>
      </c>
      <c r="B869" s="2" t="s">
        <v>21</v>
      </c>
      <c r="C869" s="2" t="s">
        <v>22</v>
      </c>
      <c r="D869" s="2" t="s">
        <v>46</v>
      </c>
      <c r="E869" s="2" t="str">
        <f>TRIM(Table2[[#This Row],[SKU_CODE]])</f>
        <v>BEC-KT-001</v>
      </c>
      <c r="F869" s="2">
        <v>136</v>
      </c>
      <c r="G869" s="2">
        <v>21760</v>
      </c>
      <c r="H869" s="2">
        <v>1427.73</v>
      </c>
      <c r="I869" s="2">
        <v>1383.9</v>
      </c>
      <c r="J869" s="2">
        <v>8</v>
      </c>
      <c r="K869" s="2" t="str">
        <f>_xlfn.XLOOKUP(E869,[1]SKU_Master!A:A,[1]SKU_Master!C:C,"NOT FOUND")</f>
        <v>Kitchen Towel</v>
      </c>
      <c r="L869" s="2">
        <f>_xlfn.XLOOKUP(Table2[[#This Row],[SKU_CODE_CLEAN]],[1]SKU_Master!A:A,[1]SKU_Master!E:E,"Not Found")</f>
        <v>160</v>
      </c>
      <c r="M869" s="2">
        <f>_xlfn.XLOOKUP(E869,[1]SKU_Master!A:A,[1]SKU_Master!F:F,"NOT FOUND")</f>
        <v>78</v>
      </c>
      <c r="N869" s="2" t="str">
        <f>IF(ISNUMBER(_xlfn.XMATCH(E869,[1]SKU_Master!A:A)),"MATCH","NOT FOUND")</f>
        <v>MATCH</v>
      </c>
      <c r="O869" s="2">
        <f>Table2[[#This Row],[GROSS_REVENUE]]-Table2[[#This Row],[DISCOUNT]]</f>
        <v>20332.27</v>
      </c>
      <c r="P869" s="3">
        <f>IFERROR((Table2[[#This Row],[NET_REVENUE]]-(Table2[[#This Row],[UNITS_SOLD]]*Table2[[#This Row],[UNIT_COGS]]))/Table2[[#This Row],[NET_REVENUE]],0)</f>
        <v>0.47826779793894142</v>
      </c>
      <c r="Q869" s="4">
        <f>IFERROR(Table2[[#This Row],[GROSS_REVENUE]]/Table2[[#This Row],[AD_SPEND]],0)</f>
        <v>15.723679456608135</v>
      </c>
      <c r="R869" s="2">
        <f>IFERROR((Table2[[#This Row],[NET_REVENUE]]-(Table2[[#This Row],[UNITS_SOLD]]*Table2[[#This Row],[UNIT_COGS]])-Table2[[#This Row],[AD_SPEND]]),0)</f>
        <v>8340.3700000000008</v>
      </c>
      <c r="S869" s="3">
        <f>IFERROR(Table2[[#This Row],[RETURNS_UNITS]]/Table2[[#This Row],[UNITS_SOLD]],0)</f>
        <v>5.8823529411764705E-2</v>
      </c>
      <c r="T869" s="2" t="str">
        <f>TRIM(CLEAN(Table2[[#This Row],[CHANNEL]]))</f>
        <v>Flipkart</v>
      </c>
      <c r="U869" s="1">
        <f t="shared" si="13"/>
        <v>45444</v>
      </c>
    </row>
    <row r="870" spans="1:21" x14ac:dyDescent="0.3">
      <c r="A870" s="1">
        <v>45566</v>
      </c>
      <c r="B870" s="2" t="s">
        <v>27</v>
      </c>
      <c r="C870" s="2" t="s">
        <v>22</v>
      </c>
      <c r="D870" s="2" t="s">
        <v>35</v>
      </c>
      <c r="E870" s="2" t="str">
        <f>TRIM(Table2[[#This Row],[SKU_CODE]])</f>
        <v>BEC-CMB-001</v>
      </c>
      <c r="F870" s="2">
        <v>32</v>
      </c>
      <c r="G870" s="2">
        <v>22368</v>
      </c>
      <c r="H870" s="2">
        <v>2867.85</v>
      </c>
      <c r="I870" s="2">
        <v>1384.51</v>
      </c>
      <c r="J870" s="2">
        <v>1</v>
      </c>
      <c r="K870" s="2" t="str">
        <f>_xlfn.XLOOKUP(E870,[1]SKU_Master!A:A,[1]SKU_Master!C:C,"NOT FOUND")</f>
        <v>Others</v>
      </c>
      <c r="L870" s="2">
        <f>_xlfn.XLOOKUP(Table2[[#This Row],[SKU_CODE_CLEAN]],[1]SKU_Master!A:A,[1]SKU_Master!E:E,"Not Found")</f>
        <v>699</v>
      </c>
      <c r="M870" s="2">
        <f>_xlfn.XLOOKUP(E870,[1]SKU_Master!A:A,[1]SKU_Master!F:F,"NOT FOUND")</f>
        <v>330</v>
      </c>
      <c r="N870" s="2" t="str">
        <f>IF(ISNUMBER(_xlfn.XMATCH(E870,[1]SKU_Master!A:A)),"MATCH","NOT FOUND")</f>
        <v>MATCH</v>
      </c>
      <c r="O870" s="2">
        <f>Table2[[#This Row],[GROSS_REVENUE]]-Table2[[#This Row],[DISCOUNT]]</f>
        <v>19500.150000000001</v>
      </c>
      <c r="P870" s="3">
        <f>IFERROR((Table2[[#This Row],[NET_REVENUE]]-(Table2[[#This Row],[UNITS_SOLD]]*Table2[[#This Row],[UNIT_COGS]]))/Table2[[#This Row],[NET_REVENUE]],0)</f>
        <v>0.45846570410996845</v>
      </c>
      <c r="Q870" s="4">
        <f>IFERROR(Table2[[#This Row],[GROSS_REVENUE]]/Table2[[#This Row],[AD_SPEND]],0)</f>
        <v>16.155896309885808</v>
      </c>
      <c r="R870" s="2">
        <f>IFERROR((Table2[[#This Row],[NET_REVENUE]]-(Table2[[#This Row],[UNITS_SOLD]]*Table2[[#This Row],[UNIT_COGS]])-Table2[[#This Row],[AD_SPEND]]),0)</f>
        <v>7555.6400000000012</v>
      </c>
      <c r="S870" s="3">
        <f>IFERROR(Table2[[#This Row],[RETURNS_UNITS]]/Table2[[#This Row],[UNITS_SOLD]],0)</f>
        <v>3.125E-2</v>
      </c>
      <c r="T870" s="2" t="str">
        <f>TRIM(CLEAN(Table2[[#This Row],[CHANNEL]]))</f>
        <v>Zepto</v>
      </c>
      <c r="U870" s="1">
        <f t="shared" si="13"/>
        <v>45566</v>
      </c>
    </row>
    <row r="871" spans="1:21" x14ac:dyDescent="0.3">
      <c r="A871" s="1">
        <v>45748</v>
      </c>
      <c r="B871" s="2" t="s">
        <v>21</v>
      </c>
      <c r="C871" s="2" t="s">
        <v>28</v>
      </c>
      <c r="D871" s="2" t="s">
        <v>43</v>
      </c>
      <c r="E871" s="2" t="str">
        <f>TRIM(Table2[[#This Row],[SKU_CODE]])</f>
        <v>BEC-GB-001</v>
      </c>
      <c r="F871" s="2">
        <v>165</v>
      </c>
      <c r="G871" s="2">
        <v>24585</v>
      </c>
      <c r="H871" s="2">
        <v>6049.01</v>
      </c>
      <c r="I871" s="2">
        <v>1385.23</v>
      </c>
      <c r="J871" s="2">
        <v>5</v>
      </c>
      <c r="K871" s="2" t="str">
        <f>_xlfn.XLOOKUP(E871,[1]SKU_Master!A:A,[1]SKU_Master!C:C,"NOT FOUND")</f>
        <v>Garbage Bags</v>
      </c>
      <c r="L871" s="2">
        <f>_xlfn.XLOOKUP(Table2[[#This Row],[SKU_CODE_CLEAN]],[1]SKU_Master!A:A,[1]SKU_Master!E:E,"Not Found")</f>
        <v>149</v>
      </c>
      <c r="M871" s="2">
        <f>_xlfn.XLOOKUP(E871,[1]SKU_Master!A:A,[1]SKU_Master!F:F,"NOT FOUND")</f>
        <v>70</v>
      </c>
      <c r="N871" s="2" t="str">
        <f>IF(ISNUMBER(_xlfn.XMATCH(E871,[1]SKU_Master!A:A)),"MATCH","NOT FOUND")</f>
        <v>MATCH</v>
      </c>
      <c r="O871" s="2">
        <f>Table2[[#This Row],[GROSS_REVENUE]]-Table2[[#This Row],[DISCOUNT]]</f>
        <v>18535.989999999998</v>
      </c>
      <c r="P871" s="3">
        <f>IFERROR((Table2[[#This Row],[NET_REVENUE]]-(Table2[[#This Row],[UNITS_SOLD]]*Table2[[#This Row],[UNIT_COGS]]))/Table2[[#This Row],[NET_REVENUE]],0)</f>
        <v>0.37688788135945256</v>
      </c>
      <c r="Q871" s="4">
        <f>IFERROR(Table2[[#This Row],[GROSS_REVENUE]]/Table2[[#This Row],[AD_SPEND]],0)</f>
        <v>17.74795521321369</v>
      </c>
      <c r="R871" s="2">
        <f>IFERROR((Table2[[#This Row],[NET_REVENUE]]-(Table2[[#This Row],[UNITS_SOLD]]*Table2[[#This Row],[UNIT_COGS]])-Table2[[#This Row],[AD_SPEND]]),0)</f>
        <v>5600.7599999999984</v>
      </c>
      <c r="S871" s="3">
        <f>IFERROR(Table2[[#This Row],[RETURNS_UNITS]]/Table2[[#This Row],[UNITS_SOLD]],0)</f>
        <v>3.0303030303030304E-2</v>
      </c>
      <c r="T871" s="2" t="str">
        <f>TRIM(CLEAN(Table2[[#This Row],[CHANNEL]]))</f>
        <v>Flipkart</v>
      </c>
      <c r="U871" s="1">
        <f t="shared" si="13"/>
        <v>45748</v>
      </c>
    </row>
    <row r="872" spans="1:21" x14ac:dyDescent="0.3">
      <c r="A872" s="1">
        <v>45505</v>
      </c>
      <c r="B872" s="2" t="s">
        <v>34</v>
      </c>
      <c r="C872" s="2" t="s">
        <v>28</v>
      </c>
      <c r="D872" s="2" t="s">
        <v>35</v>
      </c>
      <c r="E872" s="2" t="str">
        <f>TRIM(Table2[[#This Row],[SKU_CODE]])</f>
        <v>BEC-CMB-001</v>
      </c>
      <c r="F872" s="2">
        <v>30</v>
      </c>
      <c r="G872" s="2">
        <v>20970</v>
      </c>
      <c r="H872" s="2">
        <v>2472.16</v>
      </c>
      <c r="I872" s="2">
        <v>1385.31</v>
      </c>
      <c r="J872" s="2">
        <v>0</v>
      </c>
      <c r="K872" s="2" t="str">
        <f>_xlfn.XLOOKUP(E872,[1]SKU_Master!A:A,[1]SKU_Master!C:C,"NOT FOUND")</f>
        <v>Others</v>
      </c>
      <c r="L872" s="2">
        <f>_xlfn.XLOOKUP(Table2[[#This Row],[SKU_CODE_CLEAN]],[1]SKU_Master!A:A,[1]SKU_Master!E:E,"Not Found")</f>
        <v>699</v>
      </c>
      <c r="M872" s="2">
        <f>_xlfn.XLOOKUP(E872,[1]SKU_Master!A:A,[1]SKU_Master!F:F,"NOT FOUND")</f>
        <v>330</v>
      </c>
      <c r="N872" s="2" t="str">
        <f>IF(ISNUMBER(_xlfn.XMATCH(E872,[1]SKU_Master!A:A)),"MATCH","NOT FOUND")</f>
        <v>MATCH</v>
      </c>
      <c r="O872" s="2">
        <f>Table2[[#This Row],[GROSS_REVENUE]]-Table2[[#This Row],[DISCOUNT]]</f>
        <v>18497.84</v>
      </c>
      <c r="P872" s="3">
        <f>IFERROR((Table2[[#This Row],[NET_REVENUE]]-(Table2[[#This Row],[UNITS_SOLD]]*Table2[[#This Row],[UNIT_COGS]]))/Table2[[#This Row],[NET_REVENUE]],0)</f>
        <v>0.46480237692617082</v>
      </c>
      <c r="Q872" s="4">
        <f>IFERROR(Table2[[#This Row],[GROSS_REVENUE]]/Table2[[#This Row],[AD_SPEND]],0)</f>
        <v>15.13740606795591</v>
      </c>
      <c r="R872" s="2">
        <f>IFERROR((Table2[[#This Row],[NET_REVENUE]]-(Table2[[#This Row],[UNITS_SOLD]]*Table2[[#This Row],[UNIT_COGS]])-Table2[[#This Row],[AD_SPEND]]),0)</f>
        <v>7212.5300000000007</v>
      </c>
      <c r="S872" s="3">
        <f>IFERROR(Table2[[#This Row],[RETURNS_UNITS]]/Table2[[#This Row],[UNITS_SOLD]],0)</f>
        <v>0</v>
      </c>
      <c r="T872" s="2" t="str">
        <f>TRIM(CLEAN(Table2[[#This Row],[CHANNEL]]))</f>
        <v>Zepto</v>
      </c>
      <c r="U872" s="1">
        <f t="shared" si="13"/>
        <v>45505</v>
      </c>
    </row>
    <row r="873" spans="1:21" x14ac:dyDescent="0.3">
      <c r="A873" s="1">
        <v>45444</v>
      </c>
      <c r="B873" s="2" t="s">
        <v>24</v>
      </c>
      <c r="C873" s="2" t="s">
        <v>25</v>
      </c>
      <c r="D873" s="2" t="s">
        <v>42</v>
      </c>
      <c r="E873" s="2" t="str">
        <f>TRIM(Table2[[#This Row],[SKU_CODE]])</f>
        <v>BEC-BW-002</v>
      </c>
      <c r="F873" s="2">
        <v>111</v>
      </c>
      <c r="G873" s="2">
        <v>19425</v>
      </c>
      <c r="H873" s="2">
        <v>1550.37</v>
      </c>
      <c r="I873" s="2">
        <v>1386.29</v>
      </c>
      <c r="J873" s="2">
        <v>13</v>
      </c>
      <c r="K873" s="2" t="str">
        <f>_xlfn.XLOOKUP(E873,[1]SKU_Master!A:A,[1]SKU_Master!C:C,"NOT FOUND")</f>
        <v>Bake &amp; Wrap</v>
      </c>
      <c r="L873" s="2">
        <f>_xlfn.XLOOKUP(Table2[[#This Row],[SKU_CODE_CLEAN]],[1]SKU_Master!A:A,[1]SKU_Master!E:E,"Not Found")</f>
        <v>175</v>
      </c>
      <c r="M873" s="2">
        <f>_xlfn.XLOOKUP(E873,[1]SKU_Master!A:A,[1]SKU_Master!F:F,"NOT FOUND")</f>
        <v>92</v>
      </c>
      <c r="N873" s="2" t="str">
        <f>IF(ISNUMBER(_xlfn.XMATCH(E873,[1]SKU_Master!A:A)),"MATCH","NOT FOUND")</f>
        <v>MATCH</v>
      </c>
      <c r="O873" s="2">
        <f>Table2[[#This Row],[GROSS_REVENUE]]-Table2[[#This Row],[DISCOUNT]]</f>
        <v>17874.63</v>
      </c>
      <c r="P873" s="3">
        <f>IFERROR((Table2[[#This Row],[NET_REVENUE]]-(Table2[[#This Row],[UNITS_SOLD]]*Table2[[#This Row],[UNIT_COGS]]))/Table2[[#This Row],[NET_REVENUE]],0)</f>
        <v>0.428687474929551</v>
      </c>
      <c r="Q873" s="4">
        <f>IFERROR(Table2[[#This Row],[GROSS_REVENUE]]/Table2[[#This Row],[AD_SPEND]],0)</f>
        <v>14.012219665437968</v>
      </c>
      <c r="R873" s="2">
        <f>IFERROR((Table2[[#This Row],[NET_REVENUE]]-(Table2[[#This Row],[UNITS_SOLD]]*Table2[[#This Row],[UNIT_COGS]])-Table2[[#This Row],[AD_SPEND]]),0)</f>
        <v>6276.3400000000011</v>
      </c>
      <c r="S873" s="3">
        <f>IFERROR(Table2[[#This Row],[RETURNS_UNITS]]/Table2[[#This Row],[UNITS_SOLD]],0)</f>
        <v>0.11711711711711711</v>
      </c>
      <c r="T873" s="2" t="str">
        <f>TRIM(CLEAN(Table2[[#This Row],[CHANNEL]]))</f>
        <v>D2C</v>
      </c>
      <c r="U873" s="1">
        <f t="shared" si="13"/>
        <v>45444</v>
      </c>
    </row>
    <row r="874" spans="1:21" x14ac:dyDescent="0.3">
      <c r="A874" s="1">
        <v>45505</v>
      </c>
      <c r="B874" s="2" t="s">
        <v>33</v>
      </c>
      <c r="C874" s="2" t="s">
        <v>28</v>
      </c>
      <c r="D874" s="2" t="s">
        <v>43</v>
      </c>
      <c r="E874" s="2" t="str">
        <f>TRIM(Table2[[#This Row],[SKU_CODE]])</f>
        <v>BEC-GB-001</v>
      </c>
      <c r="F874" s="2">
        <v>99</v>
      </c>
      <c r="G874" s="2">
        <v>14751</v>
      </c>
      <c r="H874" s="2">
        <v>4304.76</v>
      </c>
      <c r="I874" s="2">
        <v>1387.72</v>
      </c>
      <c r="J874" s="2">
        <v>3</v>
      </c>
      <c r="K874" s="2" t="str">
        <f>_xlfn.XLOOKUP(E874,[1]SKU_Master!A:A,[1]SKU_Master!C:C,"NOT FOUND")</f>
        <v>Garbage Bags</v>
      </c>
      <c r="L874" s="2">
        <f>_xlfn.XLOOKUP(Table2[[#This Row],[SKU_CODE_CLEAN]],[1]SKU_Master!A:A,[1]SKU_Master!E:E,"Not Found")</f>
        <v>149</v>
      </c>
      <c r="M874" s="2">
        <f>_xlfn.XLOOKUP(E874,[1]SKU_Master!A:A,[1]SKU_Master!F:F,"NOT FOUND")</f>
        <v>70</v>
      </c>
      <c r="N874" s="2" t="str">
        <f>IF(ISNUMBER(_xlfn.XMATCH(E874,[1]SKU_Master!A:A)),"MATCH","NOT FOUND")</f>
        <v>MATCH</v>
      </c>
      <c r="O874" s="2">
        <f>Table2[[#This Row],[GROSS_REVENUE]]-Table2[[#This Row],[DISCOUNT]]</f>
        <v>10446.24</v>
      </c>
      <c r="P874" s="3">
        <f>IFERROR((Table2[[#This Row],[NET_REVENUE]]-(Table2[[#This Row],[UNITS_SOLD]]*Table2[[#This Row],[UNIT_COGS]]))/Table2[[#This Row],[NET_REVENUE]],0)</f>
        <v>0.33660340945641681</v>
      </c>
      <c r="Q874" s="4">
        <f>IFERROR(Table2[[#This Row],[GROSS_REVENUE]]/Table2[[#This Row],[AD_SPEND]],0)</f>
        <v>10.629665926844032</v>
      </c>
      <c r="R874" s="2">
        <f>IFERROR((Table2[[#This Row],[NET_REVENUE]]-(Table2[[#This Row],[UNITS_SOLD]]*Table2[[#This Row],[UNIT_COGS]])-Table2[[#This Row],[AD_SPEND]]),0)</f>
        <v>2128.5199999999995</v>
      </c>
      <c r="S874" s="3">
        <f>IFERROR(Table2[[#This Row],[RETURNS_UNITS]]/Table2[[#This Row],[UNITS_SOLD]],0)</f>
        <v>3.0303030303030304E-2</v>
      </c>
      <c r="T874" s="2" t="str">
        <f>TRIM(CLEAN(Table2[[#This Row],[CHANNEL]]))</f>
        <v>Swiggy Instamart</v>
      </c>
      <c r="U874" s="1">
        <f t="shared" si="13"/>
        <v>45505</v>
      </c>
    </row>
    <row r="875" spans="1:21" x14ac:dyDescent="0.3">
      <c r="A875" s="1">
        <v>45658</v>
      </c>
      <c r="B875" s="2" t="s">
        <v>24</v>
      </c>
      <c r="C875" s="2" t="s">
        <v>28</v>
      </c>
      <c r="D875" s="2" t="s">
        <v>45</v>
      </c>
      <c r="E875" s="2" t="str">
        <f>TRIM(Table2[[#This Row],[SKU_CODE]])</f>
        <v>BEC-TIS-001</v>
      </c>
      <c r="F875" s="2">
        <v>117</v>
      </c>
      <c r="G875" s="2">
        <v>11115</v>
      </c>
      <c r="H875" s="2">
        <v>1396.03</v>
      </c>
      <c r="I875" s="2">
        <v>1387.97</v>
      </c>
      <c r="J875" s="2">
        <v>17</v>
      </c>
      <c r="K875" s="2" t="str">
        <f>_xlfn.XLOOKUP(E875,[1]SKU_Master!A:A,[1]SKU_Master!C:C,"NOT FOUND")</f>
        <v>Tissues</v>
      </c>
      <c r="L875" s="2">
        <f>_xlfn.XLOOKUP(Table2[[#This Row],[SKU_CODE_CLEAN]],[1]SKU_Master!A:A,[1]SKU_Master!E:E,"Not Found")</f>
        <v>95</v>
      </c>
      <c r="M875" s="2">
        <f>_xlfn.XLOOKUP(E875,[1]SKU_Master!A:A,[1]SKU_Master!F:F,"NOT FOUND")</f>
        <v>42</v>
      </c>
      <c r="N875" s="2" t="str">
        <f>IF(ISNUMBER(_xlfn.XMATCH(E875,[1]SKU_Master!A:A)),"MATCH","NOT FOUND")</f>
        <v>MATCH</v>
      </c>
      <c r="O875" s="2">
        <f>Table2[[#This Row],[GROSS_REVENUE]]-Table2[[#This Row],[DISCOUNT]]</f>
        <v>9718.9699999999993</v>
      </c>
      <c r="P875" s="3">
        <f>IFERROR((Table2[[#This Row],[NET_REVENUE]]-(Table2[[#This Row],[UNITS_SOLD]]*Table2[[#This Row],[UNIT_COGS]]))/Table2[[#This Row],[NET_REVENUE]],0)</f>
        <v>0.49439086652186393</v>
      </c>
      <c r="Q875" s="4">
        <f>IFERROR(Table2[[#This Row],[GROSS_REVENUE]]/Table2[[#This Row],[AD_SPEND]],0)</f>
        <v>8.008098157741161</v>
      </c>
      <c r="R875" s="2">
        <f>IFERROR((Table2[[#This Row],[NET_REVENUE]]-(Table2[[#This Row],[UNITS_SOLD]]*Table2[[#This Row],[UNIT_COGS]])-Table2[[#This Row],[AD_SPEND]]),0)</f>
        <v>3416.9999999999991</v>
      </c>
      <c r="S875" s="3">
        <f>IFERROR(Table2[[#This Row],[RETURNS_UNITS]]/Table2[[#This Row],[UNITS_SOLD]],0)</f>
        <v>0.14529914529914531</v>
      </c>
      <c r="T875" s="2" t="str">
        <f>TRIM(CLEAN(Table2[[#This Row],[CHANNEL]]))</f>
        <v>D2C</v>
      </c>
      <c r="U875" s="1">
        <f t="shared" si="13"/>
        <v>45658</v>
      </c>
    </row>
    <row r="876" spans="1:21" x14ac:dyDescent="0.3">
      <c r="A876" s="1">
        <v>45778</v>
      </c>
      <c r="B876" s="2" t="s">
        <v>27</v>
      </c>
      <c r="C876" s="2" t="s">
        <v>22</v>
      </c>
      <c r="D876" s="2" t="s">
        <v>23</v>
      </c>
      <c r="E876" s="2" t="str">
        <f>TRIM(Table2[[#This Row],[SKU_CODE]])</f>
        <v>BEC-OTH-001</v>
      </c>
      <c r="F876" s="2">
        <v>110</v>
      </c>
      <c r="G876" s="2">
        <v>16390</v>
      </c>
      <c r="H876" s="2">
        <v>2993.99</v>
      </c>
      <c r="I876" s="2">
        <v>1388.44</v>
      </c>
      <c r="J876" s="2">
        <v>6</v>
      </c>
      <c r="K876" s="2" t="str">
        <f>_xlfn.XLOOKUP(E876,[1]SKU_Master!A:A,[1]SKU_Master!C:C,"NOT FOUND")</f>
        <v>Others</v>
      </c>
      <c r="L876" s="2">
        <f>_xlfn.XLOOKUP(Table2[[#This Row],[SKU_CODE_CLEAN]],[1]SKU_Master!A:A,[1]SKU_Master!E:E,"Not Found")</f>
        <v>149</v>
      </c>
      <c r="M876" s="2">
        <f>_xlfn.XLOOKUP(E876,[1]SKU_Master!A:A,[1]SKU_Master!F:F,"NOT FOUND")</f>
        <v>72</v>
      </c>
      <c r="N876" s="2" t="str">
        <f>IF(ISNUMBER(_xlfn.XMATCH(E876,[1]SKU_Master!A:A)),"MATCH","NOT FOUND")</f>
        <v>MATCH</v>
      </c>
      <c r="O876" s="2">
        <f>Table2[[#This Row],[GROSS_REVENUE]]-Table2[[#This Row],[DISCOUNT]]</f>
        <v>13396.01</v>
      </c>
      <c r="P876" s="3">
        <f>IFERROR((Table2[[#This Row],[NET_REVENUE]]-(Table2[[#This Row],[UNITS_SOLD]]*Table2[[#This Row],[UNIT_COGS]]))/Table2[[#This Row],[NET_REVENUE]],0)</f>
        <v>0.4087791812636748</v>
      </c>
      <c r="Q876" s="4">
        <f>IFERROR(Table2[[#This Row],[GROSS_REVENUE]]/Table2[[#This Row],[AD_SPEND]],0)</f>
        <v>11.804615251649333</v>
      </c>
      <c r="R876" s="2">
        <f>IFERROR((Table2[[#This Row],[NET_REVENUE]]-(Table2[[#This Row],[UNITS_SOLD]]*Table2[[#This Row],[UNIT_COGS]])-Table2[[#This Row],[AD_SPEND]]),0)</f>
        <v>4087.57</v>
      </c>
      <c r="S876" s="3">
        <f>IFERROR(Table2[[#This Row],[RETURNS_UNITS]]/Table2[[#This Row],[UNITS_SOLD]],0)</f>
        <v>5.4545454545454543E-2</v>
      </c>
      <c r="T876" s="2" t="str">
        <f>TRIM(CLEAN(Table2[[#This Row],[CHANNEL]]))</f>
        <v>Zepto</v>
      </c>
      <c r="U876" s="1">
        <f t="shared" si="13"/>
        <v>45778</v>
      </c>
    </row>
    <row r="877" spans="1:21" x14ac:dyDescent="0.3">
      <c r="A877" s="1">
        <v>45474</v>
      </c>
      <c r="B877" s="2" t="s">
        <v>21</v>
      </c>
      <c r="C877" s="2" t="s">
        <v>28</v>
      </c>
      <c r="D877" s="2" t="s">
        <v>54</v>
      </c>
      <c r="E877" s="2" t="str">
        <f>TRIM(Table2[[#This Row],[SKU_CODE]])</f>
        <v>BEC-GB-002</v>
      </c>
      <c r="F877" s="2">
        <v>107</v>
      </c>
      <c r="G877" s="2">
        <v>19153</v>
      </c>
      <c r="H877" s="2">
        <v>5624.87</v>
      </c>
      <c r="I877" s="2">
        <v>1388.47</v>
      </c>
      <c r="J877" s="2">
        <v>4</v>
      </c>
      <c r="K877" s="2" t="str">
        <f>_xlfn.XLOOKUP(E877,[1]SKU_Master!A:A,[1]SKU_Master!C:C,"NOT FOUND")</f>
        <v>Garbage Bags</v>
      </c>
      <c r="L877" s="2">
        <f>_xlfn.XLOOKUP(Table2[[#This Row],[SKU_CODE_CLEAN]],[1]SKU_Master!A:A,[1]SKU_Master!E:E,"Not Found")</f>
        <v>179</v>
      </c>
      <c r="M877" s="2">
        <f>_xlfn.XLOOKUP(E877,[1]SKU_Master!A:A,[1]SKU_Master!F:F,"NOT FOUND")</f>
        <v>86</v>
      </c>
      <c r="N877" s="2" t="str">
        <f>IF(ISNUMBER(_xlfn.XMATCH(E877,[1]SKU_Master!A:A)),"MATCH","NOT FOUND")</f>
        <v>MATCH</v>
      </c>
      <c r="O877" s="2">
        <f>Table2[[#This Row],[GROSS_REVENUE]]-Table2[[#This Row],[DISCOUNT]]</f>
        <v>13528.130000000001</v>
      </c>
      <c r="P877" s="3">
        <f>IFERROR((Table2[[#This Row],[NET_REVENUE]]-(Table2[[#This Row],[UNITS_SOLD]]*Table2[[#This Row],[UNIT_COGS]]))/Table2[[#This Row],[NET_REVENUE]],0)</f>
        <v>0.3197877311941858</v>
      </c>
      <c r="Q877" s="4">
        <f>IFERROR(Table2[[#This Row],[GROSS_REVENUE]]/Table2[[#This Row],[AD_SPEND]],0)</f>
        <v>13.794320367022694</v>
      </c>
      <c r="R877" s="2">
        <f>IFERROR((Table2[[#This Row],[NET_REVENUE]]-(Table2[[#This Row],[UNITS_SOLD]]*Table2[[#This Row],[UNIT_COGS]])-Table2[[#This Row],[AD_SPEND]]),0)</f>
        <v>2937.6600000000008</v>
      </c>
      <c r="S877" s="3">
        <f>IFERROR(Table2[[#This Row],[RETURNS_UNITS]]/Table2[[#This Row],[UNITS_SOLD]],0)</f>
        <v>3.7383177570093455E-2</v>
      </c>
      <c r="T877" s="2" t="str">
        <f>TRIM(CLEAN(Table2[[#This Row],[CHANNEL]]))</f>
        <v>Flipkart</v>
      </c>
      <c r="U877" s="1">
        <f t="shared" si="13"/>
        <v>45474</v>
      </c>
    </row>
    <row r="878" spans="1:21" x14ac:dyDescent="0.3">
      <c r="A878" s="1">
        <v>45352</v>
      </c>
      <c r="B878" s="2" t="s">
        <v>24</v>
      </c>
      <c r="C878" s="2" t="s">
        <v>25</v>
      </c>
      <c r="D878" s="2" t="s">
        <v>43</v>
      </c>
      <c r="E878" s="2" t="str">
        <f>TRIM(Table2[[#This Row],[SKU_CODE]])</f>
        <v>BEC-GB-001</v>
      </c>
      <c r="F878" s="2">
        <v>177</v>
      </c>
      <c r="G878" s="2">
        <v>26373</v>
      </c>
      <c r="H878" s="2">
        <v>1220.04</v>
      </c>
      <c r="I878" s="2">
        <v>1388.71</v>
      </c>
      <c r="J878" s="2">
        <v>23</v>
      </c>
      <c r="K878" s="2" t="str">
        <f>_xlfn.XLOOKUP(E878,[1]SKU_Master!A:A,[1]SKU_Master!C:C,"NOT FOUND")</f>
        <v>Garbage Bags</v>
      </c>
      <c r="L878" s="2">
        <f>_xlfn.XLOOKUP(Table2[[#This Row],[SKU_CODE_CLEAN]],[1]SKU_Master!A:A,[1]SKU_Master!E:E,"Not Found")</f>
        <v>149</v>
      </c>
      <c r="M878" s="2">
        <f>_xlfn.XLOOKUP(E878,[1]SKU_Master!A:A,[1]SKU_Master!F:F,"NOT FOUND")</f>
        <v>70</v>
      </c>
      <c r="N878" s="2" t="str">
        <f>IF(ISNUMBER(_xlfn.XMATCH(E878,[1]SKU_Master!A:A)),"MATCH","NOT FOUND")</f>
        <v>MATCH</v>
      </c>
      <c r="O878" s="2">
        <f>Table2[[#This Row],[GROSS_REVENUE]]-Table2[[#This Row],[DISCOUNT]]</f>
        <v>25152.959999999999</v>
      </c>
      <c r="P878" s="3">
        <f>IFERROR((Table2[[#This Row],[NET_REVENUE]]-(Table2[[#This Row],[UNITS_SOLD]]*Table2[[#This Row],[UNIT_COGS]]))/Table2[[#This Row],[NET_REVENUE]],0)</f>
        <v>0.507413839166444</v>
      </c>
      <c r="Q878" s="4">
        <f>IFERROR(Table2[[#This Row],[GROSS_REVENUE]]/Table2[[#This Row],[AD_SPEND]],0)</f>
        <v>18.991006041578157</v>
      </c>
      <c r="R878" s="2">
        <f>IFERROR((Table2[[#This Row],[NET_REVENUE]]-(Table2[[#This Row],[UNITS_SOLD]]*Table2[[#This Row],[UNIT_COGS]])-Table2[[#This Row],[AD_SPEND]]),0)</f>
        <v>11374.25</v>
      </c>
      <c r="S878" s="3">
        <f>IFERROR(Table2[[#This Row],[RETURNS_UNITS]]/Table2[[#This Row],[UNITS_SOLD]],0)</f>
        <v>0.12994350282485875</v>
      </c>
      <c r="T878" s="2" t="str">
        <f>TRIM(CLEAN(Table2[[#This Row],[CHANNEL]]))</f>
        <v>D2C</v>
      </c>
      <c r="U878" s="1">
        <f t="shared" si="13"/>
        <v>45352</v>
      </c>
    </row>
    <row r="879" spans="1:21" x14ac:dyDescent="0.3">
      <c r="A879" s="1">
        <v>45597</v>
      </c>
      <c r="B879" s="2" t="s">
        <v>33</v>
      </c>
      <c r="C879" s="2" t="s">
        <v>28</v>
      </c>
      <c r="D879" s="2" t="s">
        <v>46</v>
      </c>
      <c r="E879" s="2" t="str">
        <f>TRIM(Table2[[#This Row],[SKU_CODE]])</f>
        <v>BEC-KT-001</v>
      </c>
      <c r="F879" s="2">
        <v>68</v>
      </c>
      <c r="G879" s="5">
        <v>10880</v>
      </c>
      <c r="H879" s="2">
        <v>1383.68</v>
      </c>
      <c r="I879" s="2">
        <v>1389.93</v>
      </c>
      <c r="J879" s="2">
        <v>3</v>
      </c>
      <c r="K879" s="2" t="str">
        <f>_xlfn.XLOOKUP(E879,[1]SKU_Master!A:A,[1]SKU_Master!C:C,"NOT FOUND")</f>
        <v>Kitchen Towel</v>
      </c>
      <c r="L879" s="2">
        <f>_xlfn.XLOOKUP(Table2[[#This Row],[SKU_CODE_CLEAN]],[1]SKU_Master!A:A,[1]SKU_Master!E:E,"Not Found")</f>
        <v>160</v>
      </c>
      <c r="M879" s="2">
        <f>_xlfn.XLOOKUP(E879,[1]SKU_Master!A:A,[1]SKU_Master!F:F,"NOT FOUND")</f>
        <v>78</v>
      </c>
      <c r="N879" s="2" t="str">
        <f>IF(ISNUMBER(_xlfn.XMATCH(E879,[1]SKU_Master!A:A)),"MATCH","NOT FOUND")</f>
        <v>MATCH</v>
      </c>
      <c r="O879" s="2">
        <f>Table2[[#This Row],[GROSS_REVENUE]]-Table2[[#This Row],[DISCOUNT]]</f>
        <v>9496.32</v>
      </c>
      <c r="P879" s="3">
        <f>IFERROR((Table2[[#This Row],[NET_REVENUE]]-(Table2[[#This Row],[UNITS_SOLD]]*Table2[[#This Row],[UNIT_COGS]]))/Table2[[#This Row],[NET_REVENUE]],0)</f>
        <v>0.44146785281035178</v>
      </c>
      <c r="Q879" s="4">
        <f>IFERROR(Table2[[#This Row],[GROSS_REVENUE]]/Table2[[#This Row],[AD_SPEND]],0)</f>
        <v>7.8277323318440493</v>
      </c>
      <c r="R879" s="2">
        <f>IFERROR((Table2[[#This Row],[NET_REVENUE]]-(Table2[[#This Row],[UNITS_SOLD]]*Table2[[#This Row],[UNIT_COGS]])-Table2[[#This Row],[AD_SPEND]]),0)</f>
        <v>2802.3899999999994</v>
      </c>
      <c r="S879" s="3">
        <f>IFERROR(Table2[[#This Row],[RETURNS_UNITS]]/Table2[[#This Row],[UNITS_SOLD]],0)</f>
        <v>4.4117647058823532E-2</v>
      </c>
      <c r="T879" s="2" t="str">
        <f>TRIM(CLEAN(Table2[[#This Row],[CHANNEL]]))</f>
        <v>Swiggy Instamart</v>
      </c>
      <c r="U879" s="1">
        <f t="shared" si="13"/>
        <v>45597</v>
      </c>
    </row>
    <row r="880" spans="1:21" x14ac:dyDescent="0.3">
      <c r="A880" s="1">
        <v>45689</v>
      </c>
      <c r="B880" s="2" t="s">
        <v>21</v>
      </c>
      <c r="C880" s="2" t="s">
        <v>22</v>
      </c>
      <c r="D880" s="2" t="s">
        <v>43</v>
      </c>
      <c r="E880" s="2" t="str">
        <f>TRIM(Table2[[#This Row],[SKU_CODE]])</f>
        <v>BEC-GB-001</v>
      </c>
      <c r="F880" s="2">
        <v>174</v>
      </c>
      <c r="G880" s="2">
        <v>25926</v>
      </c>
      <c r="H880" s="2">
        <v>7209.97</v>
      </c>
      <c r="I880" s="2">
        <v>1390.82</v>
      </c>
      <c r="J880" s="2">
        <v>6</v>
      </c>
      <c r="K880" s="2" t="str">
        <f>_xlfn.XLOOKUP(E880,[1]SKU_Master!A:A,[1]SKU_Master!C:C,"NOT FOUND")</f>
        <v>Garbage Bags</v>
      </c>
      <c r="L880" s="2">
        <f>_xlfn.XLOOKUP(Table2[[#This Row],[SKU_CODE_CLEAN]],[1]SKU_Master!A:A,[1]SKU_Master!E:E,"Not Found")</f>
        <v>149</v>
      </c>
      <c r="M880" s="2">
        <f>_xlfn.XLOOKUP(E880,[1]SKU_Master!A:A,[1]SKU_Master!F:F,"NOT FOUND")</f>
        <v>70</v>
      </c>
      <c r="N880" s="2" t="str">
        <f>IF(ISNUMBER(_xlfn.XMATCH(E880,[1]SKU_Master!A:A)),"MATCH","NOT FOUND")</f>
        <v>MATCH</v>
      </c>
      <c r="O880" s="2">
        <f>Table2[[#This Row],[GROSS_REVENUE]]-Table2[[#This Row],[DISCOUNT]]</f>
        <v>18716.03</v>
      </c>
      <c r="P880" s="3">
        <f>IFERROR((Table2[[#This Row],[NET_REVENUE]]-(Table2[[#This Row],[UNITS_SOLD]]*Table2[[#This Row],[UNIT_COGS]]))/Table2[[#This Row],[NET_REVENUE]],0)</f>
        <v>0.3492209619240832</v>
      </c>
      <c r="Q880" s="4">
        <f>IFERROR(Table2[[#This Row],[GROSS_REVENUE]]/Table2[[#This Row],[AD_SPEND]],0)</f>
        <v>18.64080182913677</v>
      </c>
      <c r="R880" s="2">
        <f>IFERROR((Table2[[#This Row],[NET_REVENUE]]-(Table2[[#This Row],[UNITS_SOLD]]*Table2[[#This Row],[UNIT_COGS]])-Table2[[#This Row],[AD_SPEND]]),0)</f>
        <v>5145.2099999999991</v>
      </c>
      <c r="S880" s="3">
        <f>IFERROR(Table2[[#This Row],[RETURNS_UNITS]]/Table2[[#This Row],[UNITS_SOLD]],0)</f>
        <v>3.4482758620689655E-2</v>
      </c>
      <c r="T880" s="2" t="str">
        <f>TRIM(CLEAN(Table2[[#This Row],[CHANNEL]]))</f>
        <v>Flipkart</v>
      </c>
      <c r="U880" s="1">
        <f t="shared" si="13"/>
        <v>45689</v>
      </c>
    </row>
    <row r="881" spans="1:21" x14ac:dyDescent="0.3">
      <c r="A881" s="1">
        <v>45292</v>
      </c>
      <c r="B881" s="2" t="s">
        <v>21</v>
      </c>
      <c r="C881" s="2" t="s">
        <v>25</v>
      </c>
      <c r="D881" s="2" t="s">
        <v>45</v>
      </c>
      <c r="E881" s="2" t="str">
        <f>TRIM(Table2[[#This Row],[SKU_CODE]])</f>
        <v>BEC-TIS-001</v>
      </c>
      <c r="F881" s="2">
        <v>186</v>
      </c>
      <c r="G881" s="2">
        <v>17670</v>
      </c>
      <c r="H881" s="2">
        <v>2224.19</v>
      </c>
      <c r="I881" s="2">
        <v>1390.86</v>
      </c>
      <c r="J881" s="2">
        <v>10</v>
      </c>
      <c r="K881" s="2" t="str">
        <f>_xlfn.XLOOKUP(E881,[1]SKU_Master!A:A,[1]SKU_Master!C:C,"NOT FOUND")</f>
        <v>Tissues</v>
      </c>
      <c r="L881" s="2">
        <f>_xlfn.XLOOKUP(Table2[[#This Row],[SKU_CODE_CLEAN]],[1]SKU_Master!A:A,[1]SKU_Master!E:E,"Not Found")</f>
        <v>95</v>
      </c>
      <c r="M881" s="2">
        <f>_xlfn.XLOOKUP(E881,[1]SKU_Master!A:A,[1]SKU_Master!F:F,"NOT FOUND")</f>
        <v>42</v>
      </c>
      <c r="N881" s="2" t="str">
        <f>IF(ISNUMBER(_xlfn.XMATCH(E881,[1]SKU_Master!A:A)),"MATCH","NOT FOUND")</f>
        <v>MATCH</v>
      </c>
      <c r="O881" s="2">
        <f>Table2[[#This Row],[GROSS_REVENUE]]-Table2[[#This Row],[DISCOUNT]]</f>
        <v>15445.81</v>
      </c>
      <c r="P881" s="3">
        <f>IFERROR((Table2[[#This Row],[NET_REVENUE]]-(Table2[[#This Row],[UNITS_SOLD]]*Table2[[#This Row],[UNIT_COGS]]))/Table2[[#This Row],[NET_REVENUE]],0)</f>
        <v>0.49423176900402116</v>
      </c>
      <c r="Q881" s="4">
        <f>IFERROR(Table2[[#This Row],[GROSS_REVENUE]]/Table2[[#This Row],[AD_SPEND]],0)</f>
        <v>12.704369958155386</v>
      </c>
      <c r="R881" s="2">
        <f>IFERROR((Table2[[#This Row],[NET_REVENUE]]-(Table2[[#This Row],[UNITS_SOLD]]*Table2[[#This Row],[UNIT_COGS]])-Table2[[#This Row],[AD_SPEND]]),0)</f>
        <v>6242.95</v>
      </c>
      <c r="S881" s="3">
        <f>IFERROR(Table2[[#This Row],[RETURNS_UNITS]]/Table2[[#This Row],[UNITS_SOLD]],0)</f>
        <v>5.3763440860215055E-2</v>
      </c>
      <c r="T881" s="2" t="str">
        <f>TRIM(CLEAN(Table2[[#This Row],[CHANNEL]]))</f>
        <v>Flipkart</v>
      </c>
      <c r="U881" s="1">
        <f t="shared" si="13"/>
        <v>45292</v>
      </c>
    </row>
    <row r="882" spans="1:21" x14ac:dyDescent="0.3">
      <c r="A882" s="1">
        <v>45748</v>
      </c>
      <c r="B882" s="2" t="s">
        <v>33</v>
      </c>
      <c r="C882" s="2" t="s">
        <v>28</v>
      </c>
      <c r="D882" s="2" t="s">
        <v>43</v>
      </c>
      <c r="E882" s="2" t="str">
        <f>TRIM(Table2[[#This Row],[SKU_CODE]])</f>
        <v>BEC-GB-001</v>
      </c>
      <c r="F882" s="2">
        <v>139</v>
      </c>
      <c r="G882" s="2">
        <v>20711</v>
      </c>
      <c r="H882" s="2">
        <v>3391.8</v>
      </c>
      <c r="I882" s="2">
        <v>1391.28</v>
      </c>
      <c r="J882" s="2">
        <v>5</v>
      </c>
      <c r="K882" s="2" t="str">
        <f>_xlfn.XLOOKUP(E882,[1]SKU_Master!A:A,[1]SKU_Master!C:C,"NOT FOUND")</f>
        <v>Garbage Bags</v>
      </c>
      <c r="L882" s="2">
        <f>_xlfn.XLOOKUP(Table2[[#This Row],[SKU_CODE_CLEAN]],[1]SKU_Master!A:A,[1]SKU_Master!E:E,"Not Found")</f>
        <v>149</v>
      </c>
      <c r="M882" s="2">
        <f>_xlfn.XLOOKUP(E882,[1]SKU_Master!A:A,[1]SKU_Master!F:F,"NOT FOUND")</f>
        <v>70</v>
      </c>
      <c r="N882" s="2" t="str">
        <f>IF(ISNUMBER(_xlfn.XMATCH(E882,[1]SKU_Master!A:A)),"MATCH","NOT FOUND")</f>
        <v>MATCH</v>
      </c>
      <c r="O882" s="2">
        <f>Table2[[#This Row],[GROSS_REVENUE]]-Table2[[#This Row],[DISCOUNT]]</f>
        <v>17319.2</v>
      </c>
      <c r="P882" s="3">
        <f>IFERROR((Table2[[#This Row],[NET_REVENUE]]-(Table2[[#This Row],[UNITS_SOLD]]*Table2[[#This Row],[UNIT_COGS]]))/Table2[[#This Row],[NET_REVENUE]],0)</f>
        <v>0.43819575961938201</v>
      </c>
      <c r="Q882" s="4">
        <f>IFERROR(Table2[[#This Row],[GROSS_REVENUE]]/Table2[[#This Row],[AD_SPEND]],0)</f>
        <v>14.886291760105802</v>
      </c>
      <c r="R882" s="2">
        <f>IFERROR((Table2[[#This Row],[NET_REVENUE]]-(Table2[[#This Row],[UNITS_SOLD]]*Table2[[#This Row],[UNIT_COGS]])-Table2[[#This Row],[AD_SPEND]]),0)</f>
        <v>6197.920000000001</v>
      </c>
      <c r="S882" s="3">
        <f>IFERROR(Table2[[#This Row],[RETURNS_UNITS]]/Table2[[#This Row],[UNITS_SOLD]],0)</f>
        <v>3.5971223021582732E-2</v>
      </c>
      <c r="T882" s="2" t="str">
        <f>TRIM(CLEAN(Table2[[#This Row],[CHANNEL]]))</f>
        <v>Swiggy Instamart</v>
      </c>
      <c r="U882" s="1">
        <f t="shared" si="13"/>
        <v>45748</v>
      </c>
    </row>
    <row r="883" spans="1:21" x14ac:dyDescent="0.3">
      <c r="A883" s="1">
        <v>45292</v>
      </c>
      <c r="B883" s="2" t="s">
        <v>21</v>
      </c>
      <c r="C883" s="2" t="s">
        <v>22</v>
      </c>
      <c r="D883" s="2" t="s">
        <v>35</v>
      </c>
      <c r="E883" s="2" t="str">
        <f>TRIM(Table2[[#This Row],[SKU_CODE]])</f>
        <v>BEC-CMB-001</v>
      </c>
      <c r="F883" s="2">
        <v>23</v>
      </c>
      <c r="G883" s="2">
        <v>16077</v>
      </c>
      <c r="H883" s="2">
        <v>4723.21</v>
      </c>
      <c r="I883" s="2">
        <v>1395.08</v>
      </c>
      <c r="J883" s="2">
        <v>0</v>
      </c>
      <c r="K883" s="2" t="str">
        <f>_xlfn.XLOOKUP(E883,[1]SKU_Master!A:A,[1]SKU_Master!C:C,"NOT FOUND")</f>
        <v>Others</v>
      </c>
      <c r="L883" s="2">
        <f>_xlfn.XLOOKUP(Table2[[#This Row],[SKU_CODE_CLEAN]],[1]SKU_Master!A:A,[1]SKU_Master!E:E,"Not Found")</f>
        <v>699</v>
      </c>
      <c r="M883" s="2">
        <f>_xlfn.XLOOKUP(E883,[1]SKU_Master!A:A,[1]SKU_Master!F:F,"NOT FOUND")</f>
        <v>330</v>
      </c>
      <c r="N883" s="2" t="str">
        <f>IF(ISNUMBER(_xlfn.XMATCH(E883,[1]SKU_Master!A:A)),"MATCH","NOT FOUND")</f>
        <v>MATCH</v>
      </c>
      <c r="O883" s="2">
        <f>Table2[[#This Row],[GROSS_REVENUE]]-Table2[[#This Row],[DISCOUNT]]</f>
        <v>11353.79</v>
      </c>
      <c r="P883" s="3">
        <f>IFERROR((Table2[[#This Row],[NET_REVENUE]]-(Table2[[#This Row],[UNITS_SOLD]]*Table2[[#This Row],[UNIT_COGS]]))/Table2[[#This Row],[NET_REVENUE]],0)</f>
        <v>0.33150075877746554</v>
      </c>
      <c r="Q883" s="4">
        <f>IFERROR(Table2[[#This Row],[GROSS_REVENUE]]/Table2[[#This Row],[AD_SPEND]],0)</f>
        <v>11.524070304211945</v>
      </c>
      <c r="R883" s="2">
        <f>IFERROR((Table2[[#This Row],[NET_REVENUE]]-(Table2[[#This Row],[UNITS_SOLD]]*Table2[[#This Row],[UNIT_COGS]])-Table2[[#This Row],[AD_SPEND]]),0)</f>
        <v>2368.7100000000009</v>
      </c>
      <c r="S883" s="3">
        <f>IFERROR(Table2[[#This Row],[RETURNS_UNITS]]/Table2[[#This Row],[UNITS_SOLD]],0)</f>
        <v>0</v>
      </c>
      <c r="T883" s="2" t="str">
        <f>TRIM(CLEAN(Table2[[#This Row],[CHANNEL]]))</f>
        <v>Flipkart</v>
      </c>
      <c r="U883" s="1">
        <f t="shared" si="13"/>
        <v>45292</v>
      </c>
    </row>
    <row r="884" spans="1:21" x14ac:dyDescent="0.3">
      <c r="A884" s="1">
        <v>45748</v>
      </c>
      <c r="B884" s="2" t="s">
        <v>24</v>
      </c>
      <c r="C884" s="2" t="s">
        <v>28</v>
      </c>
      <c r="D884" s="2" t="s">
        <v>42</v>
      </c>
      <c r="E884" s="2" t="str">
        <f>TRIM(Table2[[#This Row],[SKU_CODE]])</f>
        <v>BEC-BW-002</v>
      </c>
      <c r="F884" s="2">
        <v>66</v>
      </c>
      <c r="G884" s="2">
        <v>11550</v>
      </c>
      <c r="H884" s="2">
        <v>1472.44</v>
      </c>
      <c r="I884" s="2">
        <v>1395.44</v>
      </c>
      <c r="J884" s="2">
        <v>9</v>
      </c>
      <c r="K884" s="2" t="str">
        <f>_xlfn.XLOOKUP(E884,[1]SKU_Master!A:A,[1]SKU_Master!C:C,"NOT FOUND")</f>
        <v>Bake &amp; Wrap</v>
      </c>
      <c r="L884" s="2">
        <f>_xlfn.XLOOKUP(Table2[[#This Row],[SKU_CODE_CLEAN]],[1]SKU_Master!A:A,[1]SKU_Master!E:E,"Not Found")</f>
        <v>175</v>
      </c>
      <c r="M884" s="2">
        <f>_xlfn.XLOOKUP(E884,[1]SKU_Master!A:A,[1]SKU_Master!F:F,"NOT FOUND")</f>
        <v>92</v>
      </c>
      <c r="N884" s="2" t="str">
        <f>IF(ISNUMBER(_xlfn.XMATCH(E884,[1]SKU_Master!A:A)),"MATCH","NOT FOUND")</f>
        <v>MATCH</v>
      </c>
      <c r="O884" s="2">
        <f>Table2[[#This Row],[GROSS_REVENUE]]-Table2[[#This Row],[DISCOUNT]]</f>
        <v>10077.56</v>
      </c>
      <c r="P884" s="3">
        <f>IFERROR((Table2[[#This Row],[NET_REVENUE]]-(Table2[[#This Row],[UNITS_SOLD]]*Table2[[#This Row],[UNIT_COGS]]))/Table2[[#This Row],[NET_REVENUE]],0)</f>
        <v>0.39747319787726393</v>
      </c>
      <c r="Q884" s="4">
        <f>IFERROR(Table2[[#This Row],[GROSS_REVENUE]]/Table2[[#This Row],[AD_SPEND]],0)</f>
        <v>8.276959238663073</v>
      </c>
      <c r="R884" s="2">
        <f>IFERROR((Table2[[#This Row],[NET_REVENUE]]-(Table2[[#This Row],[UNITS_SOLD]]*Table2[[#This Row],[UNIT_COGS]])-Table2[[#This Row],[AD_SPEND]]),0)</f>
        <v>2610.1199999999994</v>
      </c>
      <c r="S884" s="3">
        <f>IFERROR(Table2[[#This Row],[RETURNS_UNITS]]/Table2[[#This Row],[UNITS_SOLD]],0)</f>
        <v>0.13636363636363635</v>
      </c>
      <c r="T884" s="2" t="str">
        <f>TRIM(CLEAN(Table2[[#This Row],[CHANNEL]]))</f>
        <v>D2C</v>
      </c>
      <c r="U884" s="1">
        <f t="shared" si="13"/>
        <v>45748</v>
      </c>
    </row>
    <row r="885" spans="1:21" x14ac:dyDescent="0.3">
      <c r="A885" s="1">
        <v>45323</v>
      </c>
      <c r="B885" s="2" t="s">
        <v>24</v>
      </c>
      <c r="C885" s="2" t="s">
        <v>28</v>
      </c>
      <c r="D885" s="2" t="s">
        <v>35</v>
      </c>
      <c r="E885" s="2" t="str">
        <f>TRIM(Table2[[#This Row],[SKU_CODE]])</f>
        <v>BEC-CMB-001</v>
      </c>
      <c r="F885" s="2">
        <v>19</v>
      </c>
      <c r="G885" s="2">
        <v>13281</v>
      </c>
      <c r="H885" s="2">
        <v>1903.68</v>
      </c>
      <c r="I885" s="2">
        <v>1396.87</v>
      </c>
      <c r="J885" s="2">
        <v>2</v>
      </c>
      <c r="K885" s="2" t="str">
        <f>_xlfn.XLOOKUP(E885,[1]SKU_Master!A:A,[1]SKU_Master!C:C,"NOT FOUND")</f>
        <v>Others</v>
      </c>
      <c r="L885" s="2">
        <f>_xlfn.XLOOKUP(Table2[[#This Row],[SKU_CODE_CLEAN]],[1]SKU_Master!A:A,[1]SKU_Master!E:E,"Not Found")</f>
        <v>699</v>
      </c>
      <c r="M885" s="2">
        <f>_xlfn.XLOOKUP(E885,[1]SKU_Master!A:A,[1]SKU_Master!F:F,"NOT FOUND")</f>
        <v>330</v>
      </c>
      <c r="N885" s="2" t="str">
        <f>IF(ISNUMBER(_xlfn.XMATCH(E885,[1]SKU_Master!A:A)),"MATCH","NOT FOUND")</f>
        <v>MATCH</v>
      </c>
      <c r="O885" s="2">
        <f>Table2[[#This Row],[GROSS_REVENUE]]-Table2[[#This Row],[DISCOUNT]]</f>
        <v>11377.32</v>
      </c>
      <c r="P885" s="3">
        <f>IFERROR((Table2[[#This Row],[NET_REVENUE]]-(Table2[[#This Row],[UNITS_SOLD]]*Table2[[#This Row],[UNIT_COGS]]))/Table2[[#This Row],[NET_REVENUE]],0)</f>
        <v>0.44890360823111242</v>
      </c>
      <c r="Q885" s="4">
        <f>IFERROR(Table2[[#This Row],[GROSS_REVENUE]]/Table2[[#This Row],[AD_SPEND]],0)</f>
        <v>9.5076850386936513</v>
      </c>
      <c r="R885" s="2">
        <f>IFERROR((Table2[[#This Row],[NET_REVENUE]]-(Table2[[#This Row],[UNITS_SOLD]]*Table2[[#This Row],[UNIT_COGS]])-Table2[[#This Row],[AD_SPEND]]),0)</f>
        <v>3710.45</v>
      </c>
      <c r="S885" s="3">
        <f>IFERROR(Table2[[#This Row],[RETURNS_UNITS]]/Table2[[#This Row],[UNITS_SOLD]],0)</f>
        <v>0.10526315789473684</v>
      </c>
      <c r="T885" s="2" t="str">
        <f>TRIM(CLEAN(Table2[[#This Row],[CHANNEL]]))</f>
        <v>D2C</v>
      </c>
      <c r="U885" s="1">
        <f t="shared" si="13"/>
        <v>45323</v>
      </c>
    </row>
    <row r="886" spans="1:21" x14ac:dyDescent="0.3">
      <c r="A886" s="1">
        <v>45717</v>
      </c>
      <c r="B886" s="2" t="s">
        <v>24</v>
      </c>
      <c r="C886" s="2" t="s">
        <v>28</v>
      </c>
      <c r="D886" s="2" t="s">
        <v>35</v>
      </c>
      <c r="E886" s="2" t="str">
        <f>TRIM(Table2[[#This Row],[SKU_CODE]])</f>
        <v>BEC-CMB-001</v>
      </c>
      <c r="F886" s="2">
        <v>24</v>
      </c>
      <c r="G886" s="2">
        <v>16776</v>
      </c>
      <c r="H886" s="2">
        <v>1463.65</v>
      </c>
      <c r="I886" s="2">
        <v>1398.72</v>
      </c>
      <c r="J886" s="2">
        <v>3</v>
      </c>
      <c r="K886" s="2" t="str">
        <f>_xlfn.XLOOKUP(E886,[1]SKU_Master!A:A,[1]SKU_Master!C:C,"NOT FOUND")</f>
        <v>Others</v>
      </c>
      <c r="L886" s="2">
        <f>_xlfn.XLOOKUP(Table2[[#This Row],[SKU_CODE_CLEAN]],[1]SKU_Master!A:A,[1]SKU_Master!E:E,"Not Found")</f>
        <v>699</v>
      </c>
      <c r="M886" s="2">
        <f>_xlfn.XLOOKUP(E886,[1]SKU_Master!A:A,[1]SKU_Master!F:F,"NOT FOUND")</f>
        <v>330</v>
      </c>
      <c r="N886" s="2" t="str">
        <f>IF(ISNUMBER(_xlfn.XMATCH(E886,[1]SKU_Master!A:A)),"MATCH","NOT FOUND")</f>
        <v>MATCH</v>
      </c>
      <c r="O886" s="2">
        <f>Table2[[#This Row],[GROSS_REVENUE]]-Table2[[#This Row],[DISCOUNT]]</f>
        <v>15312.35</v>
      </c>
      <c r="P886" s="3">
        <f>IFERROR((Table2[[#This Row],[NET_REVENUE]]-(Table2[[#This Row],[UNITS_SOLD]]*Table2[[#This Row],[UNIT_COGS]]))/Table2[[#This Row],[NET_REVENUE]],0)</f>
        <v>0.48277044346556863</v>
      </c>
      <c r="Q886" s="4">
        <f>IFERROR(Table2[[#This Row],[GROSS_REVENUE]]/Table2[[#This Row],[AD_SPEND]],0)</f>
        <v>11.99382292381606</v>
      </c>
      <c r="R886" s="2">
        <f>IFERROR((Table2[[#This Row],[NET_REVENUE]]-(Table2[[#This Row],[UNITS_SOLD]]*Table2[[#This Row],[UNIT_COGS]])-Table2[[#This Row],[AD_SPEND]]),0)</f>
        <v>5993.63</v>
      </c>
      <c r="S886" s="3">
        <f>IFERROR(Table2[[#This Row],[RETURNS_UNITS]]/Table2[[#This Row],[UNITS_SOLD]],0)</f>
        <v>0.125</v>
      </c>
      <c r="T886" s="2" t="str">
        <f>TRIM(CLEAN(Table2[[#This Row],[CHANNEL]]))</f>
        <v>D2C</v>
      </c>
      <c r="U886" s="1">
        <f t="shared" si="13"/>
        <v>45717</v>
      </c>
    </row>
    <row r="887" spans="1:21" x14ac:dyDescent="0.3">
      <c r="A887" s="1">
        <v>45566</v>
      </c>
      <c r="B887" s="2" t="s">
        <v>24</v>
      </c>
      <c r="C887" s="2" t="s">
        <v>28</v>
      </c>
      <c r="D887" s="2" t="s">
        <v>31</v>
      </c>
      <c r="E887" s="2" t="str">
        <f>TRIM(Table2[[#This Row],[SKU_CODE]])</f>
        <v>BEC-GB-002</v>
      </c>
      <c r="F887" s="2">
        <v>96</v>
      </c>
      <c r="G887" s="2">
        <v>17184</v>
      </c>
      <c r="H887" s="2">
        <v>1739.46</v>
      </c>
      <c r="I887" s="2">
        <v>1399.34</v>
      </c>
      <c r="J887" s="2">
        <v>12</v>
      </c>
      <c r="K887" s="2" t="str">
        <f>_xlfn.XLOOKUP(E887,[1]SKU_Master!A:A,[1]SKU_Master!C:C,"NOT FOUND")</f>
        <v>Garbage Bags</v>
      </c>
      <c r="L887" s="2">
        <f>_xlfn.XLOOKUP(Table2[[#This Row],[SKU_CODE_CLEAN]],[1]SKU_Master!A:A,[1]SKU_Master!E:E,"Not Found")</f>
        <v>179</v>
      </c>
      <c r="M887" s="2">
        <f>_xlfn.XLOOKUP(E887,[1]SKU_Master!A:A,[1]SKU_Master!F:F,"NOT FOUND")</f>
        <v>86</v>
      </c>
      <c r="N887" s="2" t="str">
        <f>IF(ISNUMBER(_xlfn.XMATCH(E887,[1]SKU_Master!A:A)),"MATCH","NOT FOUND")</f>
        <v>MATCH</v>
      </c>
      <c r="O887" s="2">
        <f>Table2[[#This Row],[GROSS_REVENUE]]-Table2[[#This Row],[DISCOUNT]]</f>
        <v>15444.54</v>
      </c>
      <c r="P887" s="3">
        <f>IFERROR((Table2[[#This Row],[NET_REVENUE]]-(Table2[[#This Row],[UNITS_SOLD]]*Table2[[#This Row],[UNIT_COGS]]))/Table2[[#This Row],[NET_REVENUE]],0)</f>
        <v>0.46544215625716273</v>
      </c>
      <c r="Q887" s="4">
        <f>IFERROR(Table2[[#This Row],[GROSS_REVENUE]]/Table2[[#This Row],[AD_SPEND]],0)</f>
        <v>12.280074892449298</v>
      </c>
      <c r="R887" s="2">
        <f>IFERROR((Table2[[#This Row],[NET_REVENUE]]-(Table2[[#This Row],[UNITS_SOLD]]*Table2[[#This Row],[UNIT_COGS]])-Table2[[#This Row],[AD_SPEND]]),0)</f>
        <v>5789.2000000000007</v>
      </c>
      <c r="S887" s="3">
        <f>IFERROR(Table2[[#This Row],[RETURNS_UNITS]]/Table2[[#This Row],[UNITS_SOLD]],0)</f>
        <v>0.125</v>
      </c>
      <c r="T887" s="2" t="str">
        <f>TRIM(CLEAN(Table2[[#This Row],[CHANNEL]]))</f>
        <v>D2C</v>
      </c>
      <c r="U887" s="1">
        <f t="shared" si="13"/>
        <v>45566</v>
      </c>
    </row>
    <row r="888" spans="1:21" x14ac:dyDescent="0.3">
      <c r="A888" s="1">
        <v>45474</v>
      </c>
      <c r="B888" s="2" t="s">
        <v>34</v>
      </c>
      <c r="C888" s="2" t="s">
        <v>25</v>
      </c>
      <c r="D888" s="2" t="s">
        <v>32</v>
      </c>
      <c r="E888" s="2" t="str">
        <f>TRIM(Table2[[#This Row],[SKU_CODE]])</f>
        <v>BEC-BW-001</v>
      </c>
      <c r="F888" s="2">
        <v>107</v>
      </c>
      <c r="G888" s="2">
        <v>23540</v>
      </c>
      <c r="H888" s="2">
        <v>5443.14</v>
      </c>
      <c r="I888" s="2">
        <v>1400.4</v>
      </c>
      <c r="J888" s="2">
        <v>3</v>
      </c>
      <c r="K888" s="2" t="str">
        <f>_xlfn.XLOOKUP(E888,[1]SKU_Master!A:A,[1]SKU_Master!C:C,"NOT FOUND")</f>
        <v>Bake &amp; Wrap</v>
      </c>
      <c r="L888" s="2">
        <f>_xlfn.XLOOKUP(Table2[[#This Row],[SKU_CODE_CLEAN]],[1]SKU_Master!A:A,[1]SKU_Master!E:E,"Not Found")</f>
        <v>220</v>
      </c>
      <c r="M888" s="2">
        <f>_xlfn.XLOOKUP(E888,[1]SKU_Master!A:A,[1]SKU_Master!F:F,"NOT FOUND")</f>
        <v>118</v>
      </c>
      <c r="N888" s="2" t="str">
        <f>IF(ISNUMBER(_xlfn.XMATCH(E888,[1]SKU_Master!A:A)),"MATCH","NOT FOUND")</f>
        <v>MATCH</v>
      </c>
      <c r="O888" s="2">
        <f>Table2[[#This Row],[GROSS_REVENUE]]-Table2[[#This Row],[DISCOUNT]]</f>
        <v>18096.86</v>
      </c>
      <c r="P888" s="3">
        <f>IFERROR((Table2[[#This Row],[NET_REVENUE]]-(Table2[[#This Row],[UNITS_SOLD]]*Table2[[#This Row],[UNIT_COGS]]))/Table2[[#This Row],[NET_REVENUE]],0)</f>
        <v>0.30230990348601916</v>
      </c>
      <c r="Q888" s="4">
        <f>IFERROR(Table2[[#This Row],[GROSS_REVENUE]]/Table2[[#This Row],[AD_SPEND]],0)</f>
        <v>16.809483004855753</v>
      </c>
      <c r="R888" s="2">
        <f>IFERROR((Table2[[#This Row],[NET_REVENUE]]-(Table2[[#This Row],[UNITS_SOLD]]*Table2[[#This Row],[UNIT_COGS]])-Table2[[#This Row],[AD_SPEND]]),0)</f>
        <v>4070.4600000000005</v>
      </c>
      <c r="S888" s="3">
        <f>IFERROR(Table2[[#This Row],[RETURNS_UNITS]]/Table2[[#This Row],[UNITS_SOLD]],0)</f>
        <v>2.8037383177570093E-2</v>
      </c>
      <c r="T888" s="2" t="str">
        <f>TRIM(CLEAN(Table2[[#This Row],[CHANNEL]]))</f>
        <v>Zepto</v>
      </c>
      <c r="U888" s="1">
        <f t="shared" si="13"/>
        <v>45474</v>
      </c>
    </row>
    <row r="889" spans="1:21" x14ac:dyDescent="0.3">
      <c r="A889" s="1">
        <v>45323</v>
      </c>
      <c r="B889" s="2" t="s">
        <v>34</v>
      </c>
      <c r="C889" s="2" t="s">
        <v>28</v>
      </c>
      <c r="D889" s="2" t="s">
        <v>42</v>
      </c>
      <c r="E889" s="2" t="str">
        <f>TRIM(Table2[[#This Row],[SKU_CODE]])</f>
        <v>BEC-BW-002</v>
      </c>
      <c r="F889" s="2">
        <v>104</v>
      </c>
      <c r="G889" s="2">
        <v>18200</v>
      </c>
      <c r="H889" s="2">
        <v>1078.95</v>
      </c>
      <c r="I889" s="2">
        <v>1401.45</v>
      </c>
      <c r="J889" s="2">
        <v>5</v>
      </c>
      <c r="K889" s="2" t="str">
        <f>_xlfn.XLOOKUP(E889,[1]SKU_Master!A:A,[1]SKU_Master!C:C,"NOT FOUND")</f>
        <v>Bake &amp; Wrap</v>
      </c>
      <c r="L889" s="2">
        <f>_xlfn.XLOOKUP(Table2[[#This Row],[SKU_CODE_CLEAN]],[1]SKU_Master!A:A,[1]SKU_Master!E:E,"Not Found")</f>
        <v>175</v>
      </c>
      <c r="M889" s="2">
        <f>_xlfn.XLOOKUP(E889,[1]SKU_Master!A:A,[1]SKU_Master!F:F,"NOT FOUND")</f>
        <v>92</v>
      </c>
      <c r="N889" s="2" t="str">
        <f>IF(ISNUMBER(_xlfn.XMATCH(E889,[1]SKU_Master!A:A)),"MATCH","NOT FOUND")</f>
        <v>MATCH</v>
      </c>
      <c r="O889" s="2">
        <f>Table2[[#This Row],[GROSS_REVENUE]]-Table2[[#This Row],[DISCOUNT]]</f>
        <v>17121.05</v>
      </c>
      <c r="P889" s="3">
        <f>IFERROR((Table2[[#This Row],[NET_REVENUE]]-(Table2[[#This Row],[UNITS_SOLD]]*Table2[[#This Row],[UNIT_COGS]]))/Table2[[#This Row],[NET_REVENUE]],0)</f>
        <v>0.4411557702360544</v>
      </c>
      <c r="Q889" s="4">
        <f>IFERROR(Table2[[#This Row],[GROSS_REVENUE]]/Table2[[#This Row],[AD_SPEND]],0)</f>
        <v>12.986549645010525</v>
      </c>
      <c r="R889" s="2">
        <f>IFERROR((Table2[[#This Row],[NET_REVENUE]]-(Table2[[#This Row],[UNITS_SOLD]]*Table2[[#This Row],[UNIT_COGS]])-Table2[[#This Row],[AD_SPEND]]),0)</f>
        <v>6151.5999999999995</v>
      </c>
      <c r="S889" s="3">
        <f>IFERROR(Table2[[#This Row],[RETURNS_UNITS]]/Table2[[#This Row],[UNITS_SOLD]],0)</f>
        <v>4.807692307692308E-2</v>
      </c>
      <c r="T889" s="2" t="str">
        <f>TRIM(CLEAN(Table2[[#This Row],[CHANNEL]]))</f>
        <v>Zepto</v>
      </c>
      <c r="U889" s="1">
        <f t="shared" si="13"/>
        <v>45323</v>
      </c>
    </row>
    <row r="890" spans="1:21" x14ac:dyDescent="0.3">
      <c r="A890" s="1">
        <v>45352</v>
      </c>
      <c r="B890" s="2" t="s">
        <v>33</v>
      </c>
      <c r="C890" s="2" t="s">
        <v>22</v>
      </c>
      <c r="D890" s="2" t="s">
        <v>30</v>
      </c>
      <c r="E890" s="2" t="str">
        <f>TRIM(Table2[[#This Row],[SKU_CODE]])</f>
        <v>BEC-TIS-002</v>
      </c>
      <c r="F890" s="2">
        <v>131</v>
      </c>
      <c r="G890" s="2">
        <v>23580</v>
      </c>
      <c r="H890" s="2">
        <v>3879.11</v>
      </c>
      <c r="I890" s="2">
        <v>1401.73</v>
      </c>
      <c r="J890" s="2">
        <v>2</v>
      </c>
      <c r="K890" s="2" t="str">
        <f>_xlfn.XLOOKUP(E890,[1]SKU_Master!A:A,[1]SKU_Master!C:C,"NOT FOUND")</f>
        <v>Tissues</v>
      </c>
      <c r="L890" s="2">
        <f>_xlfn.XLOOKUP(Table2[[#This Row],[SKU_CODE_CLEAN]],[1]SKU_Master!A:A,[1]SKU_Master!E:E,"Not Found")</f>
        <v>180</v>
      </c>
      <c r="M890" s="2">
        <f>_xlfn.XLOOKUP(E890,[1]SKU_Master!A:A,[1]SKU_Master!F:F,"NOT FOUND")</f>
        <v>95</v>
      </c>
      <c r="N890" s="2" t="str">
        <f>IF(ISNUMBER(_xlfn.XMATCH(E890,[1]SKU_Master!A:A)),"MATCH","NOT FOUND")</f>
        <v>MATCH</v>
      </c>
      <c r="O890" s="2">
        <f>Table2[[#This Row],[GROSS_REVENUE]]-Table2[[#This Row],[DISCOUNT]]</f>
        <v>19700.89</v>
      </c>
      <c r="P890" s="3">
        <f>IFERROR((Table2[[#This Row],[NET_REVENUE]]-(Table2[[#This Row],[UNITS_SOLD]]*Table2[[#This Row],[UNIT_COGS]]))/Table2[[#This Row],[NET_REVENUE]],0)</f>
        <v>0.36830265028635761</v>
      </c>
      <c r="Q890" s="4">
        <f>IFERROR(Table2[[#This Row],[GROSS_REVENUE]]/Table2[[#This Row],[AD_SPEND]],0)</f>
        <v>16.822069870802508</v>
      </c>
      <c r="R890" s="2">
        <f>IFERROR((Table2[[#This Row],[NET_REVENUE]]-(Table2[[#This Row],[UNITS_SOLD]]*Table2[[#This Row],[UNIT_COGS]])-Table2[[#This Row],[AD_SPEND]]),0)</f>
        <v>5854.16</v>
      </c>
      <c r="S890" s="3">
        <f>IFERROR(Table2[[#This Row],[RETURNS_UNITS]]/Table2[[#This Row],[UNITS_SOLD]],0)</f>
        <v>1.5267175572519083E-2</v>
      </c>
      <c r="T890" s="2" t="str">
        <f>TRIM(CLEAN(Table2[[#This Row],[CHANNEL]]))</f>
        <v>Swiggy Instamart</v>
      </c>
      <c r="U890" s="1">
        <f t="shared" si="13"/>
        <v>45352</v>
      </c>
    </row>
    <row r="891" spans="1:21" x14ac:dyDescent="0.3">
      <c r="A891" s="1">
        <v>45658</v>
      </c>
      <c r="B891" s="2" t="s">
        <v>33</v>
      </c>
      <c r="C891" s="2" t="s">
        <v>28</v>
      </c>
      <c r="D891" s="2" t="s">
        <v>35</v>
      </c>
      <c r="E891" s="2" t="str">
        <f>TRIM(Table2[[#This Row],[SKU_CODE]])</f>
        <v>BEC-CMB-001</v>
      </c>
      <c r="F891" s="2">
        <v>18</v>
      </c>
      <c r="G891" s="2">
        <v>12582</v>
      </c>
      <c r="H891" s="2">
        <v>2632.44</v>
      </c>
      <c r="I891" s="2">
        <v>1401.84</v>
      </c>
      <c r="J891" s="2">
        <v>0</v>
      </c>
      <c r="K891" s="2" t="str">
        <f>_xlfn.XLOOKUP(E891,[1]SKU_Master!A:A,[1]SKU_Master!C:C,"NOT FOUND")</f>
        <v>Others</v>
      </c>
      <c r="L891" s="2">
        <f>_xlfn.XLOOKUP(Table2[[#This Row],[SKU_CODE_CLEAN]],[1]SKU_Master!A:A,[1]SKU_Master!E:E,"Not Found")</f>
        <v>699</v>
      </c>
      <c r="M891" s="2">
        <f>_xlfn.XLOOKUP(E891,[1]SKU_Master!A:A,[1]SKU_Master!F:F,"NOT FOUND")</f>
        <v>330</v>
      </c>
      <c r="N891" s="2" t="str">
        <f>IF(ISNUMBER(_xlfn.XMATCH(E891,[1]SKU_Master!A:A)),"MATCH","NOT FOUND")</f>
        <v>MATCH</v>
      </c>
      <c r="O891" s="2">
        <f>Table2[[#This Row],[GROSS_REVENUE]]-Table2[[#This Row],[DISCOUNT]]</f>
        <v>9949.56</v>
      </c>
      <c r="P891" s="3">
        <f>IFERROR((Table2[[#This Row],[NET_REVENUE]]-(Table2[[#This Row],[UNITS_SOLD]]*Table2[[#This Row],[UNIT_COGS]]))/Table2[[#This Row],[NET_REVENUE]],0)</f>
        <v>0.40298867487607487</v>
      </c>
      <c r="Q891" s="4">
        <f>IFERROR(Table2[[#This Row],[GROSS_REVENUE]]/Table2[[#This Row],[AD_SPEND]],0)</f>
        <v>8.9753466872110952</v>
      </c>
      <c r="R891" s="2">
        <f>IFERROR((Table2[[#This Row],[NET_REVENUE]]-(Table2[[#This Row],[UNITS_SOLD]]*Table2[[#This Row],[UNIT_COGS]])-Table2[[#This Row],[AD_SPEND]]),0)</f>
        <v>2607.7199999999993</v>
      </c>
      <c r="S891" s="3">
        <f>IFERROR(Table2[[#This Row],[RETURNS_UNITS]]/Table2[[#This Row],[UNITS_SOLD]],0)</f>
        <v>0</v>
      </c>
      <c r="T891" s="2" t="str">
        <f>TRIM(CLEAN(Table2[[#This Row],[CHANNEL]]))</f>
        <v>Swiggy Instamart</v>
      </c>
      <c r="U891" s="1">
        <f t="shared" si="13"/>
        <v>45658</v>
      </c>
    </row>
    <row r="892" spans="1:21" x14ac:dyDescent="0.3">
      <c r="A892" s="1">
        <v>45658</v>
      </c>
      <c r="B892" s="2" t="s">
        <v>21</v>
      </c>
      <c r="C892" s="2" t="s">
        <v>25</v>
      </c>
      <c r="D892" s="2" t="s">
        <v>23</v>
      </c>
      <c r="E892" s="2" t="str">
        <f>TRIM(Table2[[#This Row],[SKU_CODE]])</f>
        <v>BEC-OTH-001</v>
      </c>
      <c r="F892" s="2">
        <v>98</v>
      </c>
      <c r="G892" s="2">
        <v>14602</v>
      </c>
      <c r="H892" s="2">
        <v>4040.78</v>
      </c>
      <c r="I892" s="2">
        <v>1404.09</v>
      </c>
      <c r="J892" s="2">
        <v>4</v>
      </c>
      <c r="K892" s="2" t="str">
        <f>_xlfn.XLOOKUP(E892,[1]SKU_Master!A:A,[1]SKU_Master!C:C,"NOT FOUND")</f>
        <v>Others</v>
      </c>
      <c r="L892" s="2">
        <f>_xlfn.XLOOKUP(Table2[[#This Row],[SKU_CODE_CLEAN]],[1]SKU_Master!A:A,[1]SKU_Master!E:E,"Not Found")</f>
        <v>149</v>
      </c>
      <c r="M892" s="2">
        <f>_xlfn.XLOOKUP(E892,[1]SKU_Master!A:A,[1]SKU_Master!F:F,"NOT FOUND")</f>
        <v>72</v>
      </c>
      <c r="N892" s="2" t="str">
        <f>IF(ISNUMBER(_xlfn.XMATCH(E892,[1]SKU_Master!A:A)),"MATCH","NOT FOUND")</f>
        <v>MATCH</v>
      </c>
      <c r="O892" s="2">
        <f>Table2[[#This Row],[GROSS_REVENUE]]-Table2[[#This Row],[DISCOUNT]]</f>
        <v>10561.22</v>
      </c>
      <c r="P892" s="3">
        <f>IFERROR((Table2[[#This Row],[NET_REVENUE]]-(Table2[[#This Row],[UNITS_SOLD]]*Table2[[#This Row],[UNIT_COGS]]))/Table2[[#This Row],[NET_REVENUE]],0)</f>
        <v>0.33189536814875548</v>
      </c>
      <c r="Q892" s="4">
        <f>IFERROR(Table2[[#This Row],[GROSS_REVENUE]]/Table2[[#This Row],[AD_SPEND]],0)</f>
        <v>10.39961825808887</v>
      </c>
      <c r="R892" s="2">
        <f>IFERROR((Table2[[#This Row],[NET_REVENUE]]-(Table2[[#This Row],[UNITS_SOLD]]*Table2[[#This Row],[UNIT_COGS]])-Table2[[#This Row],[AD_SPEND]]),0)</f>
        <v>2101.1299999999992</v>
      </c>
      <c r="S892" s="3">
        <f>IFERROR(Table2[[#This Row],[RETURNS_UNITS]]/Table2[[#This Row],[UNITS_SOLD]],0)</f>
        <v>4.0816326530612242E-2</v>
      </c>
      <c r="T892" s="2" t="str">
        <f>TRIM(CLEAN(Table2[[#This Row],[CHANNEL]]))</f>
        <v>Flipkart</v>
      </c>
      <c r="U892" s="1">
        <f t="shared" si="13"/>
        <v>45658</v>
      </c>
    </row>
    <row r="893" spans="1:21" x14ac:dyDescent="0.3">
      <c r="A893" s="1">
        <v>45444</v>
      </c>
      <c r="B893" s="2" t="s">
        <v>21</v>
      </c>
      <c r="C893" s="2" t="s">
        <v>28</v>
      </c>
      <c r="D893" s="2" t="s">
        <v>35</v>
      </c>
      <c r="E893" s="2" t="str">
        <f>TRIM(Table2[[#This Row],[SKU_CODE]])</f>
        <v>BEC-CMB-001</v>
      </c>
      <c r="F893" s="2">
        <v>19</v>
      </c>
      <c r="G893" s="2">
        <v>13281</v>
      </c>
      <c r="H893" s="2">
        <v>863.68</v>
      </c>
      <c r="I893" s="2">
        <v>1404.25</v>
      </c>
      <c r="J893" s="2">
        <v>0</v>
      </c>
      <c r="K893" s="2" t="str">
        <f>_xlfn.XLOOKUP(E893,[1]SKU_Master!A:A,[1]SKU_Master!C:C,"NOT FOUND")</f>
        <v>Others</v>
      </c>
      <c r="L893" s="2">
        <f>_xlfn.XLOOKUP(Table2[[#This Row],[SKU_CODE_CLEAN]],[1]SKU_Master!A:A,[1]SKU_Master!E:E,"Not Found")</f>
        <v>699</v>
      </c>
      <c r="M893" s="2">
        <f>_xlfn.XLOOKUP(E893,[1]SKU_Master!A:A,[1]SKU_Master!F:F,"NOT FOUND")</f>
        <v>330</v>
      </c>
      <c r="N893" s="2" t="str">
        <f>IF(ISNUMBER(_xlfn.XMATCH(E893,[1]SKU_Master!A:A)),"MATCH","NOT FOUND")</f>
        <v>MATCH</v>
      </c>
      <c r="O893" s="2">
        <f>Table2[[#This Row],[GROSS_REVENUE]]-Table2[[#This Row],[DISCOUNT]]</f>
        <v>12417.32</v>
      </c>
      <c r="P893" s="3">
        <f>IFERROR((Table2[[#This Row],[NET_REVENUE]]-(Table2[[#This Row],[UNITS_SOLD]]*Table2[[#This Row],[UNIT_COGS]]))/Table2[[#This Row],[NET_REVENUE]],0)</f>
        <v>0.49506012569539964</v>
      </c>
      <c r="Q893" s="4">
        <f>IFERROR(Table2[[#This Row],[GROSS_REVENUE]]/Table2[[#This Row],[AD_SPEND]],0)</f>
        <v>9.4577176428698593</v>
      </c>
      <c r="R893" s="2">
        <f>IFERROR((Table2[[#This Row],[NET_REVENUE]]-(Table2[[#This Row],[UNITS_SOLD]]*Table2[[#This Row],[UNIT_COGS]])-Table2[[#This Row],[AD_SPEND]]),0)</f>
        <v>4743.07</v>
      </c>
      <c r="S893" s="3">
        <f>IFERROR(Table2[[#This Row],[RETURNS_UNITS]]/Table2[[#This Row],[UNITS_SOLD]],0)</f>
        <v>0</v>
      </c>
      <c r="T893" s="2" t="str">
        <f>TRIM(CLEAN(Table2[[#This Row],[CHANNEL]]))</f>
        <v>Flipkart</v>
      </c>
      <c r="U893" s="1">
        <f t="shared" si="13"/>
        <v>45444</v>
      </c>
    </row>
    <row r="894" spans="1:21" x14ac:dyDescent="0.3">
      <c r="A894" s="1">
        <v>45689</v>
      </c>
      <c r="B894" s="2" t="s">
        <v>21</v>
      </c>
      <c r="C894" s="2" t="s">
        <v>28</v>
      </c>
      <c r="D894" s="2" t="s">
        <v>45</v>
      </c>
      <c r="E894" s="2" t="str">
        <f>TRIM(Table2[[#This Row],[SKU_CODE]])</f>
        <v>BEC-TIS-001</v>
      </c>
      <c r="F894" s="2">
        <v>219</v>
      </c>
      <c r="G894" s="2">
        <v>20805</v>
      </c>
      <c r="H894" s="2">
        <v>3735.15</v>
      </c>
      <c r="I894" s="2">
        <v>1404.36</v>
      </c>
      <c r="J894" s="2">
        <v>5</v>
      </c>
      <c r="K894" s="2" t="str">
        <f>_xlfn.XLOOKUP(E894,[1]SKU_Master!A:A,[1]SKU_Master!C:C,"NOT FOUND")</f>
        <v>Tissues</v>
      </c>
      <c r="L894" s="2">
        <f>_xlfn.XLOOKUP(Table2[[#This Row],[SKU_CODE_CLEAN]],[1]SKU_Master!A:A,[1]SKU_Master!E:E,"Not Found")</f>
        <v>95</v>
      </c>
      <c r="M894" s="2">
        <f>_xlfn.XLOOKUP(E894,[1]SKU_Master!A:A,[1]SKU_Master!F:F,"NOT FOUND")</f>
        <v>42</v>
      </c>
      <c r="N894" s="2" t="str">
        <f>IF(ISNUMBER(_xlfn.XMATCH(E894,[1]SKU_Master!A:A)),"MATCH","NOT FOUND")</f>
        <v>MATCH</v>
      </c>
      <c r="O894" s="2">
        <f>Table2[[#This Row],[GROSS_REVENUE]]-Table2[[#This Row],[DISCOUNT]]</f>
        <v>17069.849999999999</v>
      </c>
      <c r="P894" s="3">
        <f>IFERROR((Table2[[#This Row],[NET_REVENUE]]-(Table2[[#This Row],[UNITS_SOLD]]*Table2[[#This Row],[UNIT_COGS]]))/Table2[[#This Row],[NET_REVENUE]],0)</f>
        <v>0.46115519468536625</v>
      </c>
      <c r="Q894" s="4">
        <f>IFERROR(Table2[[#This Row],[GROSS_REVENUE]]/Table2[[#This Row],[AD_SPEND]],0)</f>
        <v>14.814577458771256</v>
      </c>
      <c r="R894" s="2">
        <f>IFERROR((Table2[[#This Row],[NET_REVENUE]]-(Table2[[#This Row],[UNITS_SOLD]]*Table2[[#This Row],[UNIT_COGS]])-Table2[[#This Row],[AD_SPEND]]),0)</f>
        <v>6467.4899999999989</v>
      </c>
      <c r="S894" s="3">
        <f>IFERROR(Table2[[#This Row],[RETURNS_UNITS]]/Table2[[#This Row],[UNITS_SOLD]],0)</f>
        <v>2.2831050228310501E-2</v>
      </c>
      <c r="T894" s="2" t="str">
        <f>TRIM(CLEAN(Table2[[#This Row],[CHANNEL]]))</f>
        <v>Flipkart</v>
      </c>
      <c r="U894" s="1">
        <f t="shared" si="13"/>
        <v>45689</v>
      </c>
    </row>
    <row r="895" spans="1:21" x14ac:dyDescent="0.3">
      <c r="A895" s="1">
        <v>45658</v>
      </c>
      <c r="B895" s="2" t="s">
        <v>34</v>
      </c>
      <c r="C895" s="2" t="s">
        <v>22</v>
      </c>
      <c r="D895" s="2" t="s">
        <v>45</v>
      </c>
      <c r="E895" s="2" t="str">
        <f>TRIM(Table2[[#This Row],[SKU_CODE]])</f>
        <v>BEC-TIS-001</v>
      </c>
      <c r="F895" s="2">
        <v>350</v>
      </c>
      <c r="G895" s="2">
        <v>33250</v>
      </c>
      <c r="H895" s="2">
        <v>6418.03</v>
      </c>
      <c r="I895" s="2">
        <v>1404.68</v>
      </c>
      <c r="J895" s="2">
        <v>11</v>
      </c>
      <c r="K895" s="2" t="str">
        <f>_xlfn.XLOOKUP(E895,[1]SKU_Master!A:A,[1]SKU_Master!C:C,"NOT FOUND")</f>
        <v>Tissues</v>
      </c>
      <c r="L895" s="2">
        <f>_xlfn.XLOOKUP(Table2[[#This Row],[SKU_CODE_CLEAN]],[1]SKU_Master!A:A,[1]SKU_Master!E:E,"Not Found")</f>
        <v>95</v>
      </c>
      <c r="M895" s="2">
        <f>_xlfn.XLOOKUP(E895,[1]SKU_Master!A:A,[1]SKU_Master!F:F,"NOT FOUND")</f>
        <v>42</v>
      </c>
      <c r="N895" s="2" t="str">
        <f>IF(ISNUMBER(_xlfn.XMATCH(E895,[1]SKU_Master!A:A)),"MATCH","NOT FOUND")</f>
        <v>MATCH</v>
      </c>
      <c r="O895" s="2">
        <f>Table2[[#This Row],[GROSS_REVENUE]]-Table2[[#This Row],[DISCOUNT]]</f>
        <v>26831.97</v>
      </c>
      <c r="P895" s="3">
        <f>IFERROR((Table2[[#This Row],[NET_REVENUE]]-(Table2[[#This Row],[UNITS_SOLD]]*Table2[[#This Row],[UNIT_COGS]]))/Table2[[#This Row],[NET_REVENUE]],0)</f>
        <v>0.45214607798085643</v>
      </c>
      <c r="Q895" s="4">
        <f>IFERROR(Table2[[#This Row],[GROSS_REVENUE]]/Table2[[#This Row],[AD_SPEND]],0)</f>
        <v>23.67087165760173</v>
      </c>
      <c r="R895" s="2">
        <f>IFERROR((Table2[[#This Row],[NET_REVENUE]]-(Table2[[#This Row],[UNITS_SOLD]]*Table2[[#This Row],[UNIT_COGS]])-Table2[[#This Row],[AD_SPEND]]),0)</f>
        <v>10727.29</v>
      </c>
      <c r="S895" s="3">
        <f>IFERROR(Table2[[#This Row],[RETURNS_UNITS]]/Table2[[#This Row],[UNITS_SOLD]],0)</f>
        <v>3.1428571428571431E-2</v>
      </c>
      <c r="T895" s="2" t="str">
        <f>TRIM(CLEAN(Table2[[#This Row],[CHANNEL]]))</f>
        <v>Zepto</v>
      </c>
      <c r="U895" s="1">
        <f t="shared" si="13"/>
        <v>45658</v>
      </c>
    </row>
    <row r="896" spans="1:21" x14ac:dyDescent="0.3">
      <c r="A896" s="1">
        <v>45717</v>
      </c>
      <c r="B896" s="2" t="s">
        <v>33</v>
      </c>
      <c r="C896" s="2" t="s">
        <v>28</v>
      </c>
      <c r="D896" s="2" t="s">
        <v>30</v>
      </c>
      <c r="E896" s="2" t="str">
        <f>TRIM(Table2[[#This Row],[SKU_CODE]])</f>
        <v>BEC-TIS-002</v>
      </c>
      <c r="F896" s="2">
        <v>169</v>
      </c>
      <c r="G896" s="2">
        <v>30420</v>
      </c>
      <c r="H896" s="2">
        <v>5797.25</v>
      </c>
      <c r="I896" s="2">
        <v>1405.34</v>
      </c>
      <c r="J896" s="2">
        <v>9</v>
      </c>
      <c r="K896" s="2" t="str">
        <f>_xlfn.XLOOKUP(E896,[1]SKU_Master!A:A,[1]SKU_Master!C:C,"NOT FOUND")</f>
        <v>Tissues</v>
      </c>
      <c r="L896" s="2">
        <f>_xlfn.XLOOKUP(Table2[[#This Row],[SKU_CODE_CLEAN]],[1]SKU_Master!A:A,[1]SKU_Master!E:E,"Not Found")</f>
        <v>180</v>
      </c>
      <c r="M896" s="2">
        <f>_xlfn.XLOOKUP(E896,[1]SKU_Master!A:A,[1]SKU_Master!F:F,"NOT FOUND")</f>
        <v>95</v>
      </c>
      <c r="N896" s="2" t="str">
        <f>IF(ISNUMBER(_xlfn.XMATCH(E896,[1]SKU_Master!A:A)),"MATCH","NOT FOUND")</f>
        <v>MATCH</v>
      </c>
      <c r="O896" s="2">
        <f>Table2[[#This Row],[GROSS_REVENUE]]-Table2[[#This Row],[DISCOUNT]]</f>
        <v>24622.75</v>
      </c>
      <c r="P896" s="3">
        <f>IFERROR((Table2[[#This Row],[NET_REVENUE]]-(Table2[[#This Row],[UNITS_SOLD]]*Table2[[#This Row],[UNIT_COGS]]))/Table2[[#This Row],[NET_REVENUE]],0)</f>
        <v>0.34796072737610545</v>
      </c>
      <c r="Q896" s="4">
        <f>IFERROR(Table2[[#This Row],[GROSS_REVENUE]]/Table2[[#This Row],[AD_SPEND]],0)</f>
        <v>21.646007371881538</v>
      </c>
      <c r="R896" s="2">
        <f>IFERROR((Table2[[#This Row],[NET_REVENUE]]-(Table2[[#This Row],[UNITS_SOLD]]*Table2[[#This Row],[UNIT_COGS]])-Table2[[#This Row],[AD_SPEND]]),0)</f>
        <v>7162.41</v>
      </c>
      <c r="S896" s="3">
        <f>IFERROR(Table2[[#This Row],[RETURNS_UNITS]]/Table2[[#This Row],[UNITS_SOLD]],0)</f>
        <v>5.3254437869822487E-2</v>
      </c>
      <c r="T896" s="2" t="str">
        <f>TRIM(CLEAN(Table2[[#This Row],[CHANNEL]]))</f>
        <v>Swiggy Instamart</v>
      </c>
      <c r="U896" s="1">
        <f t="shared" si="13"/>
        <v>45717</v>
      </c>
    </row>
    <row r="897" spans="1:21" x14ac:dyDescent="0.3">
      <c r="A897" s="1">
        <v>45292</v>
      </c>
      <c r="B897" s="2" t="s">
        <v>37</v>
      </c>
      <c r="C897" s="2" t="s">
        <v>28</v>
      </c>
      <c r="D897" s="2" t="s">
        <v>35</v>
      </c>
      <c r="E897" s="2" t="str">
        <f>TRIM(Table2[[#This Row],[SKU_CODE]])</f>
        <v>BEC-CMB-001</v>
      </c>
      <c r="F897" s="2">
        <v>40</v>
      </c>
      <c r="G897" s="2">
        <v>27960</v>
      </c>
      <c r="H897" s="2">
        <v>1550.46</v>
      </c>
      <c r="I897" s="2">
        <v>1405.63</v>
      </c>
      <c r="J897" s="2">
        <v>1</v>
      </c>
      <c r="K897" s="2" t="str">
        <f>_xlfn.XLOOKUP(E897,[1]SKU_Master!A:A,[1]SKU_Master!C:C,"NOT FOUND")</f>
        <v>Others</v>
      </c>
      <c r="L897" s="2">
        <f>_xlfn.XLOOKUP(Table2[[#This Row],[SKU_CODE_CLEAN]],[1]SKU_Master!A:A,[1]SKU_Master!E:E,"Not Found")</f>
        <v>699</v>
      </c>
      <c r="M897" s="2">
        <f>_xlfn.XLOOKUP(E897,[1]SKU_Master!A:A,[1]SKU_Master!F:F,"NOT FOUND")</f>
        <v>330</v>
      </c>
      <c r="N897" s="2" t="str">
        <f>IF(ISNUMBER(_xlfn.XMATCH(E897,[1]SKU_Master!A:A)),"MATCH","NOT FOUND")</f>
        <v>MATCH</v>
      </c>
      <c r="O897" s="2">
        <f>Table2[[#This Row],[GROSS_REVENUE]]-Table2[[#This Row],[DISCOUNT]]</f>
        <v>26409.54</v>
      </c>
      <c r="P897" s="3">
        <f>IFERROR((Table2[[#This Row],[NET_REVENUE]]-(Table2[[#This Row],[UNITS_SOLD]]*Table2[[#This Row],[UNIT_COGS]]))/Table2[[#This Row],[NET_REVENUE]],0)</f>
        <v>0.50018061654992851</v>
      </c>
      <c r="Q897" s="4">
        <f>IFERROR(Table2[[#This Row],[GROSS_REVENUE]]/Table2[[#This Row],[AD_SPEND]],0)</f>
        <v>19.891436580038842</v>
      </c>
      <c r="R897" s="2">
        <f>IFERROR((Table2[[#This Row],[NET_REVENUE]]-(Table2[[#This Row],[UNITS_SOLD]]*Table2[[#This Row],[UNIT_COGS]])-Table2[[#This Row],[AD_SPEND]]),0)</f>
        <v>11803.91</v>
      </c>
      <c r="S897" s="3">
        <f>IFERROR(Table2[[#This Row],[RETURNS_UNITS]]/Table2[[#This Row],[UNITS_SOLD]],0)</f>
        <v>2.5000000000000001E-2</v>
      </c>
      <c r="T897" s="2" t="str">
        <f>TRIM(CLEAN(Table2[[#This Row],[CHANNEL]]))</f>
        <v>Blinkit</v>
      </c>
      <c r="U897" s="1">
        <f t="shared" si="13"/>
        <v>45292</v>
      </c>
    </row>
    <row r="898" spans="1:21" x14ac:dyDescent="0.3">
      <c r="A898" s="1">
        <v>45292</v>
      </c>
      <c r="B898" s="2" t="s">
        <v>33</v>
      </c>
      <c r="C898" s="2" t="s">
        <v>25</v>
      </c>
      <c r="D898" s="2" t="s">
        <v>32</v>
      </c>
      <c r="E898" s="2" t="str">
        <f>TRIM(Table2[[#This Row],[SKU_CODE]])</f>
        <v>BEC-BW-001</v>
      </c>
      <c r="F898" s="2">
        <v>66</v>
      </c>
      <c r="G898" s="2">
        <v>14520</v>
      </c>
      <c r="H898" s="2">
        <v>3803.21</v>
      </c>
      <c r="I898" s="2">
        <v>1406.06</v>
      </c>
      <c r="J898" s="2">
        <v>2</v>
      </c>
      <c r="K898" s="2" t="str">
        <f>_xlfn.XLOOKUP(E898,[1]SKU_Master!A:A,[1]SKU_Master!C:C,"NOT FOUND")</f>
        <v>Bake &amp; Wrap</v>
      </c>
      <c r="L898" s="2">
        <f>_xlfn.XLOOKUP(Table2[[#This Row],[SKU_CODE_CLEAN]],[1]SKU_Master!A:A,[1]SKU_Master!E:E,"Not Found")</f>
        <v>220</v>
      </c>
      <c r="M898" s="2">
        <f>_xlfn.XLOOKUP(E898,[1]SKU_Master!A:A,[1]SKU_Master!F:F,"NOT FOUND")</f>
        <v>118</v>
      </c>
      <c r="N898" s="2" t="str">
        <f>IF(ISNUMBER(_xlfn.XMATCH(E898,[1]SKU_Master!A:A)),"MATCH","NOT FOUND")</f>
        <v>MATCH</v>
      </c>
      <c r="O898" s="2">
        <f>Table2[[#This Row],[GROSS_REVENUE]]-Table2[[#This Row],[DISCOUNT]]</f>
        <v>10716.79</v>
      </c>
      <c r="P898" s="3">
        <f>IFERROR((Table2[[#This Row],[NET_REVENUE]]-(Table2[[#This Row],[UNITS_SOLD]]*Table2[[#This Row],[UNIT_COGS]]))/Table2[[#This Row],[NET_REVENUE]],0)</f>
        <v>0.27328985638423453</v>
      </c>
      <c r="Q898" s="4">
        <f>IFERROR(Table2[[#This Row],[GROSS_REVENUE]]/Table2[[#This Row],[AD_SPEND]],0)</f>
        <v>10.326728589107152</v>
      </c>
      <c r="R898" s="2">
        <f>IFERROR((Table2[[#This Row],[NET_REVENUE]]-(Table2[[#This Row],[UNITS_SOLD]]*Table2[[#This Row],[UNIT_COGS]])-Table2[[#This Row],[AD_SPEND]]),0)</f>
        <v>1522.7300000000009</v>
      </c>
      <c r="S898" s="3">
        <f>IFERROR(Table2[[#This Row],[RETURNS_UNITS]]/Table2[[#This Row],[UNITS_SOLD]],0)</f>
        <v>3.0303030303030304E-2</v>
      </c>
      <c r="T898" s="2" t="str">
        <f>TRIM(CLEAN(Table2[[#This Row],[CHANNEL]]))</f>
        <v>Swiggy Instamart</v>
      </c>
      <c r="U898" s="1">
        <f t="shared" si="13"/>
        <v>45292</v>
      </c>
    </row>
    <row r="899" spans="1:21" x14ac:dyDescent="0.3">
      <c r="A899" s="1">
        <v>45413</v>
      </c>
      <c r="B899" s="2" t="s">
        <v>27</v>
      </c>
      <c r="C899" s="2" t="s">
        <v>22</v>
      </c>
      <c r="D899" s="2" t="s">
        <v>45</v>
      </c>
      <c r="E899" s="2" t="str">
        <f>TRIM(Table2[[#This Row],[SKU_CODE]])</f>
        <v>BEC-TIS-001</v>
      </c>
      <c r="F899" s="2">
        <v>307</v>
      </c>
      <c r="G899" s="2">
        <v>29165</v>
      </c>
      <c r="H899" s="2">
        <v>6226.14</v>
      </c>
      <c r="I899" s="2">
        <v>1407.34</v>
      </c>
      <c r="J899" s="2">
        <v>6</v>
      </c>
      <c r="K899" s="2" t="str">
        <f>_xlfn.XLOOKUP(E899,[1]SKU_Master!A:A,[1]SKU_Master!C:C,"NOT FOUND")</f>
        <v>Tissues</v>
      </c>
      <c r="L899" s="2">
        <f>_xlfn.XLOOKUP(Table2[[#This Row],[SKU_CODE_CLEAN]],[1]SKU_Master!A:A,[1]SKU_Master!E:E,"Not Found")</f>
        <v>95</v>
      </c>
      <c r="M899" s="2">
        <f>_xlfn.XLOOKUP(E899,[1]SKU_Master!A:A,[1]SKU_Master!F:F,"NOT FOUND")</f>
        <v>42</v>
      </c>
      <c r="N899" s="2" t="str">
        <f>IF(ISNUMBER(_xlfn.XMATCH(E899,[1]SKU_Master!A:A)),"MATCH","NOT FOUND")</f>
        <v>MATCH</v>
      </c>
      <c r="O899" s="2">
        <f>Table2[[#This Row],[GROSS_REVENUE]]-Table2[[#This Row],[DISCOUNT]]</f>
        <v>22938.86</v>
      </c>
      <c r="P899" s="3">
        <f>IFERROR((Table2[[#This Row],[NET_REVENUE]]-(Table2[[#This Row],[UNITS_SOLD]]*Table2[[#This Row],[UNIT_COGS]]))/Table2[[#This Row],[NET_REVENUE]],0)</f>
        <v>0.43789708817264678</v>
      </c>
      <c r="Q899" s="4">
        <f>IFERROR(Table2[[#This Row],[GROSS_REVENUE]]/Table2[[#This Row],[AD_SPEND]],0)</f>
        <v>20.723492546221951</v>
      </c>
      <c r="R899" s="2">
        <f>IFERROR((Table2[[#This Row],[NET_REVENUE]]-(Table2[[#This Row],[UNITS_SOLD]]*Table2[[#This Row],[UNIT_COGS]])-Table2[[#This Row],[AD_SPEND]]),0)</f>
        <v>8637.52</v>
      </c>
      <c r="S899" s="3">
        <f>IFERROR(Table2[[#This Row],[RETURNS_UNITS]]/Table2[[#This Row],[UNITS_SOLD]],0)</f>
        <v>1.9543973941368076E-2</v>
      </c>
      <c r="T899" s="2" t="str">
        <f>TRIM(CLEAN(Table2[[#This Row],[CHANNEL]]))</f>
        <v>Zepto</v>
      </c>
      <c r="U899" s="1">
        <f t="shared" ref="U899:U962" si="14">IF(AND(MONTH(A899)=1,DAY(A899)&gt;1),DATE(YEAR(A899),DAY(A899),1),A899)</f>
        <v>45413</v>
      </c>
    </row>
    <row r="900" spans="1:21" x14ac:dyDescent="0.3">
      <c r="A900" s="1">
        <v>45352</v>
      </c>
      <c r="B900" s="2" t="s">
        <v>33</v>
      </c>
      <c r="C900" s="2" t="s">
        <v>25</v>
      </c>
      <c r="D900" s="2" t="s">
        <v>31</v>
      </c>
      <c r="E900" s="2" t="str">
        <f>TRIM(Table2[[#This Row],[SKU_CODE]])</f>
        <v>BEC-GB-002</v>
      </c>
      <c r="F900" s="2">
        <v>130</v>
      </c>
      <c r="G900" s="2">
        <v>23270</v>
      </c>
      <c r="H900" s="2">
        <v>4697.8500000000004</v>
      </c>
      <c r="I900" s="2">
        <v>1407.49</v>
      </c>
      <c r="J900" s="2">
        <v>4</v>
      </c>
      <c r="K900" s="2" t="str">
        <f>_xlfn.XLOOKUP(E900,[1]SKU_Master!A:A,[1]SKU_Master!C:C,"NOT FOUND")</f>
        <v>Garbage Bags</v>
      </c>
      <c r="L900" s="2">
        <f>_xlfn.XLOOKUP(Table2[[#This Row],[SKU_CODE_CLEAN]],[1]SKU_Master!A:A,[1]SKU_Master!E:E,"Not Found")</f>
        <v>179</v>
      </c>
      <c r="M900" s="2">
        <f>_xlfn.XLOOKUP(E900,[1]SKU_Master!A:A,[1]SKU_Master!F:F,"NOT FOUND")</f>
        <v>86</v>
      </c>
      <c r="N900" s="2" t="str">
        <f>IF(ISNUMBER(_xlfn.XMATCH(E900,[1]SKU_Master!A:A)),"MATCH","NOT FOUND")</f>
        <v>MATCH</v>
      </c>
      <c r="O900" s="2">
        <f>Table2[[#This Row],[GROSS_REVENUE]]-Table2[[#This Row],[DISCOUNT]]</f>
        <v>18572.150000000001</v>
      </c>
      <c r="P900" s="3">
        <f>IFERROR((Table2[[#This Row],[NET_REVENUE]]-(Table2[[#This Row],[UNITS_SOLD]]*Table2[[#This Row],[UNIT_COGS]]))/Table2[[#This Row],[NET_REVENUE]],0)</f>
        <v>0.39802338447621849</v>
      </c>
      <c r="Q900" s="4">
        <f>IFERROR(Table2[[#This Row],[GROSS_REVENUE]]/Table2[[#This Row],[AD_SPEND]],0)</f>
        <v>16.532977143709726</v>
      </c>
      <c r="R900" s="2">
        <f>IFERROR((Table2[[#This Row],[NET_REVENUE]]-(Table2[[#This Row],[UNITS_SOLD]]*Table2[[#This Row],[UNIT_COGS]])-Table2[[#This Row],[AD_SPEND]]),0)</f>
        <v>5984.6600000000017</v>
      </c>
      <c r="S900" s="3">
        <f>IFERROR(Table2[[#This Row],[RETURNS_UNITS]]/Table2[[#This Row],[UNITS_SOLD]],0)</f>
        <v>3.0769230769230771E-2</v>
      </c>
      <c r="T900" s="2" t="str">
        <f>TRIM(CLEAN(Table2[[#This Row],[CHANNEL]]))</f>
        <v>Swiggy Instamart</v>
      </c>
      <c r="U900" s="1">
        <f t="shared" si="14"/>
        <v>45352</v>
      </c>
    </row>
    <row r="901" spans="1:21" x14ac:dyDescent="0.3">
      <c r="A901" s="1">
        <v>45444</v>
      </c>
      <c r="B901" s="2" t="s">
        <v>33</v>
      </c>
      <c r="C901" s="2" t="s">
        <v>28</v>
      </c>
      <c r="D901" s="2" t="s">
        <v>55</v>
      </c>
      <c r="E901" s="2" t="str">
        <f>TRIM(Table2[[#This Row],[SKU_CODE]])</f>
        <v>BEC-KT-001</v>
      </c>
      <c r="F901" s="2">
        <v>114</v>
      </c>
      <c r="G901" s="2">
        <v>18240</v>
      </c>
      <c r="H901" s="2">
        <v>4125.9399999999996</v>
      </c>
      <c r="I901" s="2">
        <v>1408.12</v>
      </c>
      <c r="J901" s="2">
        <v>2</v>
      </c>
      <c r="K901" s="2" t="str">
        <f>_xlfn.XLOOKUP(E901,[1]SKU_Master!A:A,[1]SKU_Master!C:C,"NOT FOUND")</f>
        <v>Kitchen Towel</v>
      </c>
      <c r="L901" s="2">
        <f>_xlfn.XLOOKUP(Table2[[#This Row],[SKU_CODE_CLEAN]],[1]SKU_Master!A:A,[1]SKU_Master!E:E,"Not Found")</f>
        <v>160</v>
      </c>
      <c r="M901" s="2">
        <f>_xlfn.XLOOKUP(E901,[1]SKU_Master!A:A,[1]SKU_Master!F:F,"NOT FOUND")</f>
        <v>78</v>
      </c>
      <c r="N901" s="2" t="str">
        <f>IF(ISNUMBER(_xlfn.XMATCH(E901,[1]SKU_Master!A:A)),"MATCH","NOT FOUND")</f>
        <v>MATCH</v>
      </c>
      <c r="O901" s="2">
        <f>Table2[[#This Row],[GROSS_REVENUE]]-Table2[[#This Row],[DISCOUNT]]</f>
        <v>14114.060000000001</v>
      </c>
      <c r="P901" s="3">
        <f>IFERROR((Table2[[#This Row],[NET_REVENUE]]-(Table2[[#This Row],[UNITS_SOLD]]*Table2[[#This Row],[UNIT_COGS]]))/Table2[[#This Row],[NET_REVENUE]],0)</f>
        <v>0.36998992494009525</v>
      </c>
      <c r="Q901" s="4">
        <f>IFERROR(Table2[[#This Row],[GROSS_REVENUE]]/Table2[[#This Row],[AD_SPEND]],0)</f>
        <v>12.953441468056701</v>
      </c>
      <c r="R901" s="2">
        <f>IFERROR((Table2[[#This Row],[NET_REVENUE]]-(Table2[[#This Row],[UNITS_SOLD]]*Table2[[#This Row],[UNIT_COGS]])-Table2[[#This Row],[AD_SPEND]]),0)</f>
        <v>3813.9400000000014</v>
      </c>
      <c r="S901" s="3">
        <f>IFERROR(Table2[[#This Row],[RETURNS_UNITS]]/Table2[[#This Row],[UNITS_SOLD]],0)</f>
        <v>1.7543859649122806E-2</v>
      </c>
      <c r="T901" s="2" t="str">
        <f>TRIM(CLEAN(Table2[[#This Row],[CHANNEL]]))</f>
        <v>Swiggy Instamart</v>
      </c>
      <c r="U901" s="1">
        <f t="shared" si="14"/>
        <v>45444</v>
      </c>
    </row>
    <row r="902" spans="1:21" x14ac:dyDescent="0.3">
      <c r="A902" s="1">
        <v>45444</v>
      </c>
      <c r="B902" s="2" t="s">
        <v>21</v>
      </c>
      <c r="C902" s="2" t="s">
        <v>28</v>
      </c>
      <c r="D902" s="2" t="s">
        <v>46</v>
      </c>
      <c r="E902" s="2" t="str">
        <f>TRIM(Table2[[#This Row],[SKU_CODE]])</f>
        <v>BEC-KT-001</v>
      </c>
      <c r="F902" s="2">
        <v>113</v>
      </c>
      <c r="G902" s="2">
        <v>18080</v>
      </c>
      <c r="H902" s="2">
        <v>4402.41</v>
      </c>
      <c r="I902" s="2">
        <v>1408.26</v>
      </c>
      <c r="J902" s="2">
        <v>3</v>
      </c>
      <c r="K902" s="2" t="str">
        <f>_xlfn.XLOOKUP(E902,[1]SKU_Master!A:A,[1]SKU_Master!C:C,"NOT FOUND")</f>
        <v>Kitchen Towel</v>
      </c>
      <c r="L902" s="2">
        <f>_xlfn.XLOOKUP(Table2[[#This Row],[SKU_CODE_CLEAN]],[1]SKU_Master!A:A,[1]SKU_Master!E:E,"Not Found")</f>
        <v>160</v>
      </c>
      <c r="M902" s="2">
        <f>_xlfn.XLOOKUP(E902,[1]SKU_Master!A:A,[1]SKU_Master!F:F,"NOT FOUND")</f>
        <v>78</v>
      </c>
      <c r="N902" s="2" t="str">
        <f>IF(ISNUMBER(_xlfn.XMATCH(E902,[1]SKU_Master!A:A)),"MATCH","NOT FOUND")</f>
        <v>MATCH</v>
      </c>
      <c r="O902" s="2">
        <f>Table2[[#This Row],[GROSS_REVENUE]]-Table2[[#This Row],[DISCOUNT]]</f>
        <v>13677.59</v>
      </c>
      <c r="P902" s="3">
        <f>IFERROR((Table2[[#This Row],[NET_REVENUE]]-(Table2[[#This Row],[UNITS_SOLD]]*Table2[[#This Row],[UNIT_COGS]]))/Table2[[#This Row],[NET_REVENUE]],0)</f>
        <v>0.35558822862799661</v>
      </c>
      <c r="Q902" s="4">
        <f>IFERROR(Table2[[#This Row],[GROSS_REVENUE]]/Table2[[#This Row],[AD_SPEND]],0)</f>
        <v>12.838538338090977</v>
      </c>
      <c r="R902" s="2">
        <f>IFERROR((Table2[[#This Row],[NET_REVENUE]]-(Table2[[#This Row],[UNITS_SOLD]]*Table2[[#This Row],[UNIT_COGS]])-Table2[[#This Row],[AD_SPEND]]),0)</f>
        <v>3455.33</v>
      </c>
      <c r="S902" s="3">
        <f>IFERROR(Table2[[#This Row],[RETURNS_UNITS]]/Table2[[#This Row],[UNITS_SOLD]],0)</f>
        <v>2.6548672566371681E-2</v>
      </c>
      <c r="T902" s="2" t="str">
        <f>TRIM(CLEAN(Table2[[#This Row],[CHANNEL]]))</f>
        <v>Flipkart</v>
      </c>
      <c r="U902" s="1">
        <f t="shared" si="14"/>
        <v>45444</v>
      </c>
    </row>
    <row r="903" spans="1:21" x14ac:dyDescent="0.3">
      <c r="A903" s="1">
        <v>45809</v>
      </c>
      <c r="B903" s="2" t="s">
        <v>21</v>
      </c>
      <c r="C903" s="2" t="s">
        <v>28</v>
      </c>
      <c r="D903" s="2" t="s">
        <v>31</v>
      </c>
      <c r="E903" s="2" t="str">
        <f>TRIM(Table2[[#This Row],[SKU_CODE]])</f>
        <v>BEC-GB-002</v>
      </c>
      <c r="F903" s="2">
        <v>163</v>
      </c>
      <c r="G903" s="2">
        <v>29177</v>
      </c>
      <c r="H903" s="2">
        <v>4681.29</v>
      </c>
      <c r="I903" s="2">
        <v>1410.04</v>
      </c>
      <c r="J903" s="2">
        <v>5</v>
      </c>
      <c r="K903" s="2" t="str">
        <f>_xlfn.XLOOKUP(E903,[1]SKU_Master!A:A,[1]SKU_Master!C:C,"NOT FOUND")</f>
        <v>Garbage Bags</v>
      </c>
      <c r="L903" s="2">
        <f>_xlfn.XLOOKUP(Table2[[#This Row],[SKU_CODE_CLEAN]],[1]SKU_Master!A:A,[1]SKU_Master!E:E,"Not Found")</f>
        <v>179</v>
      </c>
      <c r="M903" s="2">
        <f>_xlfn.XLOOKUP(E903,[1]SKU_Master!A:A,[1]SKU_Master!F:F,"NOT FOUND")</f>
        <v>86</v>
      </c>
      <c r="N903" s="2" t="str">
        <f>IF(ISNUMBER(_xlfn.XMATCH(E903,[1]SKU_Master!A:A)),"MATCH","NOT FOUND")</f>
        <v>MATCH</v>
      </c>
      <c r="O903" s="2">
        <f>Table2[[#This Row],[GROSS_REVENUE]]-Table2[[#This Row],[DISCOUNT]]</f>
        <v>24495.71</v>
      </c>
      <c r="P903" s="3">
        <f>IFERROR((Table2[[#This Row],[NET_REVENUE]]-(Table2[[#This Row],[UNITS_SOLD]]*Table2[[#This Row],[UNIT_COGS]]))/Table2[[#This Row],[NET_REVENUE]],0)</f>
        <v>0.42773653019242958</v>
      </c>
      <c r="Q903" s="4">
        <f>IFERROR(Table2[[#This Row],[GROSS_REVENUE]]/Table2[[#This Row],[AD_SPEND]],0)</f>
        <v>20.692320785225952</v>
      </c>
      <c r="R903" s="2">
        <f>IFERROR((Table2[[#This Row],[NET_REVENUE]]-(Table2[[#This Row],[UNITS_SOLD]]*Table2[[#This Row],[UNIT_COGS]])-Table2[[#This Row],[AD_SPEND]]),0)</f>
        <v>9067.6699999999983</v>
      </c>
      <c r="S903" s="3">
        <f>IFERROR(Table2[[#This Row],[RETURNS_UNITS]]/Table2[[#This Row],[UNITS_SOLD]],0)</f>
        <v>3.0674846625766871E-2</v>
      </c>
      <c r="T903" s="2" t="str">
        <f>TRIM(CLEAN(Table2[[#This Row],[CHANNEL]]))</f>
        <v>Flipkart</v>
      </c>
      <c r="U903" s="1">
        <f t="shared" si="14"/>
        <v>45809</v>
      </c>
    </row>
    <row r="904" spans="1:21" x14ac:dyDescent="0.3">
      <c r="A904" s="1">
        <v>45505</v>
      </c>
      <c r="B904" s="2" t="s">
        <v>34</v>
      </c>
      <c r="C904" s="2" t="s">
        <v>22</v>
      </c>
      <c r="D904" s="2" t="s">
        <v>46</v>
      </c>
      <c r="E904" s="2" t="str">
        <f>TRIM(Table2[[#This Row],[SKU_CODE]])</f>
        <v>BEC-KT-001</v>
      </c>
      <c r="F904" s="2">
        <v>141</v>
      </c>
      <c r="G904" s="2">
        <v>22560</v>
      </c>
      <c r="H904" s="2">
        <v>5605.81</v>
      </c>
      <c r="I904" s="2">
        <v>1411.37</v>
      </c>
      <c r="J904" s="2">
        <v>8</v>
      </c>
      <c r="K904" s="2" t="str">
        <f>_xlfn.XLOOKUP(E904,[1]SKU_Master!A:A,[1]SKU_Master!C:C,"NOT FOUND")</f>
        <v>Kitchen Towel</v>
      </c>
      <c r="L904" s="2">
        <f>_xlfn.XLOOKUP(Table2[[#This Row],[SKU_CODE_CLEAN]],[1]SKU_Master!A:A,[1]SKU_Master!E:E,"Not Found")</f>
        <v>160</v>
      </c>
      <c r="M904" s="2">
        <f>_xlfn.XLOOKUP(E904,[1]SKU_Master!A:A,[1]SKU_Master!F:F,"NOT FOUND")</f>
        <v>78</v>
      </c>
      <c r="N904" s="2" t="str">
        <f>IF(ISNUMBER(_xlfn.XMATCH(E904,[1]SKU_Master!A:A)),"MATCH","NOT FOUND")</f>
        <v>MATCH</v>
      </c>
      <c r="O904" s="2">
        <f>Table2[[#This Row],[GROSS_REVENUE]]-Table2[[#This Row],[DISCOUNT]]</f>
        <v>16954.189999999999</v>
      </c>
      <c r="P904" s="3">
        <f>IFERROR((Table2[[#This Row],[NET_REVENUE]]-(Table2[[#This Row],[UNITS_SOLD]]*Table2[[#This Row],[UNIT_COGS]]))/Table2[[#This Row],[NET_REVENUE]],0)</f>
        <v>0.35131079691804795</v>
      </c>
      <c r="Q904" s="4">
        <f>IFERROR(Table2[[#This Row],[GROSS_REVENUE]]/Table2[[#This Row],[AD_SPEND]],0)</f>
        <v>15.984468991122103</v>
      </c>
      <c r="R904" s="2">
        <f>IFERROR((Table2[[#This Row],[NET_REVENUE]]-(Table2[[#This Row],[UNITS_SOLD]]*Table2[[#This Row],[UNIT_COGS]])-Table2[[#This Row],[AD_SPEND]]),0)</f>
        <v>4544.8199999999988</v>
      </c>
      <c r="S904" s="3">
        <f>IFERROR(Table2[[#This Row],[RETURNS_UNITS]]/Table2[[#This Row],[UNITS_SOLD]],0)</f>
        <v>5.6737588652482268E-2</v>
      </c>
      <c r="T904" s="2" t="str">
        <f>TRIM(CLEAN(Table2[[#This Row],[CHANNEL]]))</f>
        <v>Zepto</v>
      </c>
      <c r="U904" s="1">
        <f t="shared" si="14"/>
        <v>45505</v>
      </c>
    </row>
    <row r="905" spans="1:21" x14ac:dyDescent="0.3">
      <c r="A905" s="1">
        <v>45413</v>
      </c>
      <c r="B905" s="2" t="s">
        <v>50</v>
      </c>
      <c r="C905" s="2" t="s">
        <v>28</v>
      </c>
      <c r="D905" s="2" t="s">
        <v>23</v>
      </c>
      <c r="E905" s="2" t="str">
        <f>TRIM(Table2[[#This Row],[SKU_CODE]])</f>
        <v>BEC-OTH-001</v>
      </c>
      <c r="F905" s="2">
        <v>104</v>
      </c>
      <c r="G905" s="2">
        <v>15496</v>
      </c>
      <c r="H905" s="2">
        <v>3679.91</v>
      </c>
      <c r="I905" s="2">
        <v>1412.73</v>
      </c>
      <c r="J905" s="2">
        <v>4</v>
      </c>
      <c r="K905" s="2" t="str">
        <f>_xlfn.XLOOKUP(E905,[1]SKU_Master!A:A,[1]SKU_Master!C:C,"NOT FOUND")</f>
        <v>Others</v>
      </c>
      <c r="L905" s="2">
        <f>_xlfn.XLOOKUP(Table2[[#This Row],[SKU_CODE_CLEAN]],[1]SKU_Master!A:A,[1]SKU_Master!E:E,"Not Found")</f>
        <v>149</v>
      </c>
      <c r="M905" s="2">
        <f>_xlfn.XLOOKUP(E905,[1]SKU_Master!A:A,[1]SKU_Master!F:F,"NOT FOUND")</f>
        <v>72</v>
      </c>
      <c r="N905" s="2" t="str">
        <f>IF(ISNUMBER(_xlfn.XMATCH(E905,[1]SKU_Master!A:A)),"MATCH","NOT FOUND")</f>
        <v>MATCH</v>
      </c>
      <c r="O905" s="2">
        <f>Table2[[#This Row],[GROSS_REVENUE]]-Table2[[#This Row],[DISCOUNT]]</f>
        <v>11816.09</v>
      </c>
      <c r="P905" s="3">
        <f>IFERROR((Table2[[#This Row],[NET_REVENUE]]-(Table2[[#This Row],[UNITS_SOLD]]*Table2[[#This Row],[UNIT_COGS]]))/Table2[[#This Row],[NET_REVENUE]],0)</f>
        <v>0.36628783294643152</v>
      </c>
      <c r="Q905" s="4">
        <f>IFERROR(Table2[[#This Row],[GROSS_REVENUE]]/Table2[[#This Row],[AD_SPEND]],0)</f>
        <v>10.968833393500526</v>
      </c>
      <c r="R905" s="2">
        <f>IFERROR((Table2[[#This Row],[NET_REVENUE]]-(Table2[[#This Row],[UNITS_SOLD]]*Table2[[#This Row],[UNIT_COGS]])-Table2[[#This Row],[AD_SPEND]]),0)</f>
        <v>2915.36</v>
      </c>
      <c r="S905" s="3">
        <f>IFERROR(Table2[[#This Row],[RETURNS_UNITS]]/Table2[[#This Row],[UNITS_SOLD]],0)</f>
        <v>3.8461538461538464E-2</v>
      </c>
      <c r="T905" s="2" t="str">
        <f>TRIM(CLEAN(Table2[[#This Row],[CHANNEL]]))</f>
        <v>Amazon</v>
      </c>
      <c r="U905" s="1">
        <f t="shared" si="14"/>
        <v>45413</v>
      </c>
    </row>
    <row r="906" spans="1:21" x14ac:dyDescent="0.3">
      <c r="A906" s="1">
        <v>45413</v>
      </c>
      <c r="B906" s="2" t="s">
        <v>37</v>
      </c>
      <c r="C906" s="2" t="s">
        <v>28</v>
      </c>
      <c r="D906" s="2" t="s">
        <v>42</v>
      </c>
      <c r="E906" s="2" t="str">
        <f>TRIM(Table2[[#This Row],[SKU_CODE]])</f>
        <v>BEC-BW-002</v>
      </c>
      <c r="F906" s="2">
        <v>124</v>
      </c>
      <c r="G906" s="2">
        <v>21700</v>
      </c>
      <c r="H906" s="2">
        <v>5368.61</v>
      </c>
      <c r="I906" s="2">
        <v>1413.36</v>
      </c>
      <c r="J906" s="2">
        <v>4</v>
      </c>
      <c r="K906" s="2" t="str">
        <f>_xlfn.XLOOKUP(E906,[1]SKU_Master!A:A,[1]SKU_Master!C:C,"NOT FOUND")</f>
        <v>Bake &amp; Wrap</v>
      </c>
      <c r="L906" s="2">
        <f>_xlfn.XLOOKUP(Table2[[#This Row],[SKU_CODE_CLEAN]],[1]SKU_Master!A:A,[1]SKU_Master!E:E,"Not Found")</f>
        <v>175</v>
      </c>
      <c r="M906" s="2">
        <f>_xlfn.XLOOKUP(E906,[1]SKU_Master!A:A,[1]SKU_Master!F:F,"NOT FOUND")</f>
        <v>92</v>
      </c>
      <c r="N906" s="2" t="str">
        <f>IF(ISNUMBER(_xlfn.XMATCH(E906,[1]SKU_Master!A:A)),"MATCH","NOT FOUND")</f>
        <v>MATCH</v>
      </c>
      <c r="O906" s="2">
        <f>Table2[[#This Row],[GROSS_REVENUE]]-Table2[[#This Row],[DISCOUNT]]</f>
        <v>16331.39</v>
      </c>
      <c r="P906" s="3">
        <f>IFERROR((Table2[[#This Row],[NET_REVENUE]]-(Table2[[#This Row],[UNITS_SOLD]]*Table2[[#This Row],[UNIT_COGS]]))/Table2[[#This Row],[NET_REVENUE]],0)</f>
        <v>0.30146790934513229</v>
      </c>
      <c r="Q906" s="4">
        <f>IFERROR(Table2[[#This Row],[GROSS_REVENUE]]/Table2[[#This Row],[AD_SPEND]],0)</f>
        <v>15.353483896530255</v>
      </c>
      <c r="R906" s="2">
        <f>IFERROR((Table2[[#This Row],[NET_REVENUE]]-(Table2[[#This Row],[UNITS_SOLD]]*Table2[[#This Row],[UNIT_COGS]])-Table2[[#This Row],[AD_SPEND]]),0)</f>
        <v>3510.0299999999997</v>
      </c>
      <c r="S906" s="3">
        <f>IFERROR(Table2[[#This Row],[RETURNS_UNITS]]/Table2[[#This Row],[UNITS_SOLD]],0)</f>
        <v>3.2258064516129031E-2</v>
      </c>
      <c r="T906" s="2" t="str">
        <f>TRIM(CLEAN(Table2[[#This Row],[CHANNEL]]))</f>
        <v>Blinkit</v>
      </c>
      <c r="U906" s="1">
        <f t="shared" si="14"/>
        <v>45413</v>
      </c>
    </row>
    <row r="907" spans="1:21" x14ac:dyDescent="0.3">
      <c r="A907" s="1">
        <v>45627</v>
      </c>
      <c r="B907" s="2" t="s">
        <v>33</v>
      </c>
      <c r="C907" s="2" t="s">
        <v>22</v>
      </c>
      <c r="D907" s="2" t="s">
        <v>35</v>
      </c>
      <c r="E907" s="2" t="str">
        <f>TRIM(Table2[[#This Row],[SKU_CODE]])</f>
        <v>BEC-CMB-001</v>
      </c>
      <c r="F907" s="2">
        <v>18</v>
      </c>
      <c r="G907" s="2">
        <v>12582</v>
      </c>
      <c r="H907" s="2">
        <v>1463.25</v>
      </c>
      <c r="I907" s="2">
        <v>1414.88</v>
      </c>
      <c r="J907" s="2">
        <v>0</v>
      </c>
      <c r="K907" s="2" t="str">
        <f>_xlfn.XLOOKUP(E907,[1]SKU_Master!A:A,[1]SKU_Master!C:C,"NOT FOUND")</f>
        <v>Others</v>
      </c>
      <c r="L907" s="2">
        <f>_xlfn.XLOOKUP(Table2[[#This Row],[SKU_CODE_CLEAN]],[1]SKU_Master!A:A,[1]SKU_Master!E:E,"Not Found")</f>
        <v>699</v>
      </c>
      <c r="M907" s="2">
        <f>_xlfn.XLOOKUP(E907,[1]SKU_Master!A:A,[1]SKU_Master!F:F,"NOT FOUND")</f>
        <v>330</v>
      </c>
      <c r="N907" s="2" t="str">
        <f>IF(ISNUMBER(_xlfn.XMATCH(E907,[1]SKU_Master!A:A)),"MATCH","NOT FOUND")</f>
        <v>MATCH</v>
      </c>
      <c r="O907" s="2">
        <f>Table2[[#This Row],[GROSS_REVENUE]]-Table2[[#This Row],[DISCOUNT]]</f>
        <v>11118.75</v>
      </c>
      <c r="P907" s="3">
        <f>IFERROR((Table2[[#This Row],[NET_REVENUE]]-(Table2[[#This Row],[UNITS_SOLD]]*Table2[[#This Row],[UNIT_COGS]]))/Table2[[#This Row],[NET_REVENUE]],0)</f>
        <v>0.46576728499156828</v>
      </c>
      <c r="Q907" s="4">
        <f>IFERROR(Table2[[#This Row],[GROSS_REVENUE]]/Table2[[#This Row],[AD_SPEND]],0)</f>
        <v>8.8926269365599904</v>
      </c>
      <c r="R907" s="2">
        <f>IFERROR((Table2[[#This Row],[NET_REVENUE]]-(Table2[[#This Row],[UNITS_SOLD]]*Table2[[#This Row],[UNIT_COGS]])-Table2[[#This Row],[AD_SPEND]]),0)</f>
        <v>3763.87</v>
      </c>
      <c r="S907" s="3">
        <f>IFERROR(Table2[[#This Row],[RETURNS_UNITS]]/Table2[[#This Row],[UNITS_SOLD]],0)</f>
        <v>0</v>
      </c>
      <c r="T907" s="2" t="str">
        <f>TRIM(CLEAN(Table2[[#This Row],[CHANNEL]]))</f>
        <v>Swiggy Instamart</v>
      </c>
      <c r="U907" s="1">
        <f t="shared" si="14"/>
        <v>45627</v>
      </c>
    </row>
    <row r="908" spans="1:21" x14ac:dyDescent="0.3">
      <c r="A908" s="1">
        <v>45536</v>
      </c>
      <c r="B908" s="2" t="s">
        <v>27</v>
      </c>
      <c r="C908" s="2" t="s">
        <v>22</v>
      </c>
      <c r="D908" s="2" t="s">
        <v>35</v>
      </c>
      <c r="E908" s="2" t="str">
        <f>TRIM(Table2[[#This Row],[SKU_CODE]])</f>
        <v>BEC-CMB-001</v>
      </c>
      <c r="F908" s="2">
        <v>34</v>
      </c>
      <c r="G908" s="2">
        <v>23766</v>
      </c>
      <c r="H908" s="2">
        <v>2762.2</v>
      </c>
      <c r="I908" s="2">
        <v>1417.16</v>
      </c>
      <c r="J908" s="2">
        <v>1</v>
      </c>
      <c r="K908" s="2" t="str">
        <f>_xlfn.XLOOKUP(E908,[1]SKU_Master!A:A,[1]SKU_Master!C:C,"NOT FOUND")</f>
        <v>Others</v>
      </c>
      <c r="L908" s="2">
        <f>_xlfn.XLOOKUP(Table2[[#This Row],[SKU_CODE_CLEAN]],[1]SKU_Master!A:A,[1]SKU_Master!E:E,"Not Found")</f>
        <v>699</v>
      </c>
      <c r="M908" s="2">
        <f>_xlfn.XLOOKUP(E908,[1]SKU_Master!A:A,[1]SKU_Master!F:F,"NOT FOUND")</f>
        <v>330</v>
      </c>
      <c r="N908" s="2" t="str">
        <f>IF(ISNUMBER(_xlfn.XMATCH(E908,[1]SKU_Master!A:A)),"MATCH","NOT FOUND")</f>
        <v>MATCH</v>
      </c>
      <c r="O908" s="2">
        <f>Table2[[#This Row],[GROSS_REVENUE]]-Table2[[#This Row],[DISCOUNT]]</f>
        <v>21003.8</v>
      </c>
      <c r="P908" s="3">
        <f>IFERROR((Table2[[#This Row],[NET_REVENUE]]-(Table2[[#This Row],[UNITS_SOLD]]*Table2[[#This Row],[UNIT_COGS]]))/Table2[[#This Row],[NET_REVENUE]],0)</f>
        <v>0.46581094849503424</v>
      </c>
      <c r="Q908" s="4">
        <f>IFERROR(Table2[[#This Row],[GROSS_REVENUE]]/Table2[[#This Row],[AD_SPEND]],0)</f>
        <v>16.770160038386631</v>
      </c>
      <c r="R908" s="2">
        <f>IFERROR((Table2[[#This Row],[NET_REVENUE]]-(Table2[[#This Row],[UNITS_SOLD]]*Table2[[#This Row],[UNIT_COGS]])-Table2[[#This Row],[AD_SPEND]]),0)</f>
        <v>8366.64</v>
      </c>
      <c r="S908" s="3">
        <f>IFERROR(Table2[[#This Row],[RETURNS_UNITS]]/Table2[[#This Row],[UNITS_SOLD]],0)</f>
        <v>2.9411764705882353E-2</v>
      </c>
      <c r="T908" s="2" t="str">
        <f>TRIM(CLEAN(Table2[[#This Row],[CHANNEL]]))</f>
        <v>Zepto</v>
      </c>
      <c r="U908" s="1">
        <f t="shared" si="14"/>
        <v>45536</v>
      </c>
    </row>
    <row r="909" spans="1:21" x14ac:dyDescent="0.3">
      <c r="A909" s="1">
        <v>45809</v>
      </c>
      <c r="B909" s="2" t="s">
        <v>24</v>
      </c>
      <c r="C909" s="2" t="s">
        <v>25</v>
      </c>
      <c r="D909" s="2" t="s">
        <v>46</v>
      </c>
      <c r="E909" s="2" t="str">
        <f>TRIM(Table2[[#This Row],[SKU_CODE]])</f>
        <v>BEC-KT-001</v>
      </c>
      <c r="F909" s="2">
        <v>131</v>
      </c>
      <c r="G909" s="2">
        <v>20960</v>
      </c>
      <c r="H909" s="2">
        <v>2367.81</v>
      </c>
      <c r="I909" s="2">
        <v>1419.91</v>
      </c>
      <c r="J909" s="2">
        <v>20</v>
      </c>
      <c r="K909" s="2" t="str">
        <f>_xlfn.XLOOKUP(E909,[1]SKU_Master!A:A,[1]SKU_Master!C:C,"NOT FOUND")</f>
        <v>Kitchen Towel</v>
      </c>
      <c r="L909" s="2">
        <f>_xlfn.XLOOKUP(Table2[[#This Row],[SKU_CODE_CLEAN]],[1]SKU_Master!A:A,[1]SKU_Master!E:E,"Not Found")</f>
        <v>160</v>
      </c>
      <c r="M909" s="2">
        <f>_xlfn.XLOOKUP(E909,[1]SKU_Master!A:A,[1]SKU_Master!F:F,"NOT FOUND")</f>
        <v>78</v>
      </c>
      <c r="N909" s="2" t="str">
        <f>IF(ISNUMBER(_xlfn.XMATCH(E909,[1]SKU_Master!A:A)),"MATCH","NOT FOUND")</f>
        <v>MATCH</v>
      </c>
      <c r="O909" s="2">
        <f>Table2[[#This Row],[GROSS_REVENUE]]-Table2[[#This Row],[DISCOUNT]]</f>
        <v>18592.189999999999</v>
      </c>
      <c r="P909" s="3">
        <f>IFERROR((Table2[[#This Row],[NET_REVENUE]]-(Table2[[#This Row],[UNITS_SOLD]]*Table2[[#This Row],[UNIT_COGS]]))/Table2[[#This Row],[NET_REVENUE]],0)</f>
        <v>0.45041439443121006</v>
      </c>
      <c r="Q909" s="4">
        <f>IFERROR(Table2[[#This Row],[GROSS_REVENUE]]/Table2[[#This Row],[AD_SPEND]],0)</f>
        <v>14.761498968244466</v>
      </c>
      <c r="R909" s="2">
        <f>IFERROR((Table2[[#This Row],[NET_REVENUE]]-(Table2[[#This Row],[UNITS_SOLD]]*Table2[[#This Row],[UNIT_COGS]])-Table2[[#This Row],[AD_SPEND]]),0)</f>
        <v>6954.2799999999988</v>
      </c>
      <c r="S909" s="3">
        <f>IFERROR(Table2[[#This Row],[RETURNS_UNITS]]/Table2[[#This Row],[UNITS_SOLD]],0)</f>
        <v>0.15267175572519084</v>
      </c>
      <c r="T909" s="2" t="str">
        <f>TRIM(CLEAN(Table2[[#This Row],[CHANNEL]]))</f>
        <v>D2C</v>
      </c>
      <c r="U909" s="1">
        <f t="shared" si="14"/>
        <v>45809</v>
      </c>
    </row>
    <row r="910" spans="1:21" x14ac:dyDescent="0.3">
      <c r="A910" s="1">
        <v>45627</v>
      </c>
      <c r="B910" s="2" t="s">
        <v>39</v>
      </c>
      <c r="C910" s="2" t="s">
        <v>28</v>
      </c>
      <c r="D910" s="2" t="s">
        <v>23</v>
      </c>
      <c r="E910" s="2" t="str">
        <f>TRIM(Table2[[#This Row],[SKU_CODE]])</f>
        <v>BEC-OTH-001</v>
      </c>
      <c r="F910" s="2">
        <v>102</v>
      </c>
      <c r="G910" s="2">
        <v>15198</v>
      </c>
      <c r="H910" s="2">
        <v>3815.71</v>
      </c>
      <c r="I910" s="2">
        <v>1420.03</v>
      </c>
      <c r="J910" s="2">
        <v>2</v>
      </c>
      <c r="K910" s="2" t="str">
        <f>_xlfn.XLOOKUP(E910,[1]SKU_Master!A:A,[1]SKU_Master!C:C,"NOT FOUND")</f>
        <v>Others</v>
      </c>
      <c r="L910" s="2">
        <f>_xlfn.XLOOKUP(Table2[[#This Row],[SKU_CODE_CLEAN]],[1]SKU_Master!A:A,[1]SKU_Master!E:E,"Not Found")</f>
        <v>149</v>
      </c>
      <c r="M910" s="2">
        <f>_xlfn.XLOOKUP(E910,[1]SKU_Master!A:A,[1]SKU_Master!F:F,"NOT FOUND")</f>
        <v>72</v>
      </c>
      <c r="N910" s="2" t="str">
        <f>IF(ISNUMBER(_xlfn.XMATCH(E910,[1]SKU_Master!A:A)),"MATCH","NOT FOUND")</f>
        <v>MATCH</v>
      </c>
      <c r="O910" s="2">
        <f>Table2[[#This Row],[GROSS_REVENUE]]-Table2[[#This Row],[DISCOUNT]]</f>
        <v>11382.29</v>
      </c>
      <c r="P910" s="3">
        <f>IFERROR((Table2[[#This Row],[NET_REVENUE]]-(Table2[[#This Row],[UNITS_SOLD]]*Table2[[#This Row],[UNIT_COGS]]))/Table2[[#This Row],[NET_REVENUE]],0)</f>
        <v>0.35478712983064048</v>
      </c>
      <c r="Q910" s="4">
        <f>IFERROR(Table2[[#This Row],[GROSS_REVENUE]]/Table2[[#This Row],[AD_SPEND]],0)</f>
        <v>10.702590790335416</v>
      </c>
      <c r="R910" s="2">
        <f>IFERROR((Table2[[#This Row],[NET_REVENUE]]-(Table2[[#This Row],[UNITS_SOLD]]*Table2[[#This Row],[UNIT_COGS]])-Table2[[#This Row],[AD_SPEND]]),0)</f>
        <v>2618.2600000000011</v>
      </c>
      <c r="S910" s="3">
        <f>IFERROR(Table2[[#This Row],[RETURNS_UNITS]]/Table2[[#This Row],[UNITS_SOLD]],0)</f>
        <v>1.9607843137254902E-2</v>
      </c>
      <c r="T910" s="2" t="str">
        <f>TRIM(CLEAN(Table2[[#This Row],[CHANNEL]]))</f>
        <v>Amazon</v>
      </c>
      <c r="U910" s="1">
        <f t="shared" si="14"/>
        <v>45627</v>
      </c>
    </row>
    <row r="911" spans="1:21" x14ac:dyDescent="0.3">
      <c r="A911" s="1">
        <v>45748</v>
      </c>
      <c r="B911" s="2" t="s">
        <v>24</v>
      </c>
      <c r="C911" s="2" t="s">
        <v>28</v>
      </c>
      <c r="D911" s="2" t="s">
        <v>46</v>
      </c>
      <c r="E911" s="2" t="str">
        <f>TRIM(Table2[[#This Row],[SKU_CODE]])</f>
        <v>BEC-KT-001</v>
      </c>
      <c r="F911" s="2">
        <v>100</v>
      </c>
      <c r="G911" s="2">
        <v>16000</v>
      </c>
      <c r="H911" s="2">
        <v>1315.91</v>
      </c>
      <c r="I911" s="2">
        <v>1420.32</v>
      </c>
      <c r="J911" s="2">
        <v>13</v>
      </c>
      <c r="K911" s="2" t="str">
        <f>_xlfn.XLOOKUP(E911,[1]SKU_Master!A:A,[1]SKU_Master!C:C,"NOT FOUND")</f>
        <v>Kitchen Towel</v>
      </c>
      <c r="L911" s="2">
        <f>_xlfn.XLOOKUP(Table2[[#This Row],[SKU_CODE_CLEAN]],[1]SKU_Master!A:A,[1]SKU_Master!E:E,"Not Found")</f>
        <v>160</v>
      </c>
      <c r="M911" s="2">
        <f>_xlfn.XLOOKUP(E911,[1]SKU_Master!A:A,[1]SKU_Master!F:F,"NOT FOUND")</f>
        <v>78</v>
      </c>
      <c r="N911" s="2" t="str">
        <f>IF(ISNUMBER(_xlfn.XMATCH(E911,[1]SKU_Master!A:A)),"MATCH","NOT FOUND")</f>
        <v>MATCH</v>
      </c>
      <c r="O911" s="2">
        <f>Table2[[#This Row],[GROSS_REVENUE]]-Table2[[#This Row],[DISCOUNT]]</f>
        <v>14684.09</v>
      </c>
      <c r="P911" s="3">
        <f>IFERROR((Table2[[#This Row],[NET_REVENUE]]-(Table2[[#This Row],[UNITS_SOLD]]*Table2[[#This Row],[UNIT_COGS]]))/Table2[[#This Row],[NET_REVENUE]],0)</f>
        <v>0.46881284437782661</v>
      </c>
      <c r="Q911" s="4">
        <f>IFERROR(Table2[[#This Row],[GROSS_REVENUE]]/Table2[[#This Row],[AD_SPEND]],0)</f>
        <v>11.265067027148811</v>
      </c>
      <c r="R911" s="2">
        <f>IFERROR((Table2[[#This Row],[NET_REVENUE]]-(Table2[[#This Row],[UNITS_SOLD]]*Table2[[#This Row],[UNIT_COGS]])-Table2[[#This Row],[AD_SPEND]]),0)</f>
        <v>5463.77</v>
      </c>
      <c r="S911" s="3">
        <f>IFERROR(Table2[[#This Row],[RETURNS_UNITS]]/Table2[[#This Row],[UNITS_SOLD]],0)</f>
        <v>0.13</v>
      </c>
      <c r="T911" s="2" t="str">
        <f>TRIM(CLEAN(Table2[[#This Row],[CHANNEL]]))</f>
        <v>D2C</v>
      </c>
      <c r="U911" s="1">
        <f t="shared" si="14"/>
        <v>45748</v>
      </c>
    </row>
    <row r="912" spans="1:21" x14ac:dyDescent="0.3">
      <c r="A912" s="1">
        <v>45778</v>
      </c>
      <c r="B912" s="2" t="s">
        <v>33</v>
      </c>
      <c r="C912" s="2" t="s">
        <v>25</v>
      </c>
      <c r="D912" s="2" t="s">
        <v>32</v>
      </c>
      <c r="E912" s="2" t="str">
        <f>TRIM(Table2[[#This Row],[SKU_CODE]])</f>
        <v>BEC-BW-001</v>
      </c>
      <c r="F912" s="2">
        <v>101</v>
      </c>
      <c r="G912" s="2">
        <v>22220</v>
      </c>
      <c r="H912" s="2">
        <v>4444.8</v>
      </c>
      <c r="I912" s="2">
        <v>1423.62</v>
      </c>
      <c r="J912" s="2">
        <v>2</v>
      </c>
      <c r="K912" s="2" t="str">
        <f>_xlfn.XLOOKUP(E912,[1]SKU_Master!A:A,[1]SKU_Master!C:C,"NOT FOUND")</f>
        <v>Bake &amp; Wrap</v>
      </c>
      <c r="L912" s="2">
        <f>_xlfn.XLOOKUP(Table2[[#This Row],[SKU_CODE_CLEAN]],[1]SKU_Master!A:A,[1]SKU_Master!E:E,"Not Found")</f>
        <v>220</v>
      </c>
      <c r="M912" s="2">
        <f>_xlfn.XLOOKUP(E912,[1]SKU_Master!A:A,[1]SKU_Master!F:F,"NOT FOUND")</f>
        <v>118</v>
      </c>
      <c r="N912" s="2" t="str">
        <f>IF(ISNUMBER(_xlfn.XMATCH(E912,[1]SKU_Master!A:A)),"MATCH","NOT FOUND")</f>
        <v>MATCH</v>
      </c>
      <c r="O912" s="2">
        <f>Table2[[#This Row],[GROSS_REVENUE]]-Table2[[#This Row],[DISCOUNT]]</f>
        <v>17775.2</v>
      </c>
      <c r="P912" s="3">
        <f>IFERROR((Table2[[#This Row],[NET_REVENUE]]-(Table2[[#This Row],[UNITS_SOLD]]*Table2[[#This Row],[UNIT_COGS]]))/Table2[[#This Row],[NET_REVENUE]],0)</f>
        <v>0.32951527971555877</v>
      </c>
      <c r="Q912" s="4">
        <f>IFERROR(Table2[[#This Row],[GROSS_REVENUE]]/Table2[[#This Row],[AD_SPEND]],0)</f>
        <v>15.608097666512132</v>
      </c>
      <c r="R912" s="2">
        <f>IFERROR((Table2[[#This Row],[NET_REVENUE]]-(Table2[[#This Row],[UNITS_SOLD]]*Table2[[#This Row],[UNIT_COGS]])-Table2[[#This Row],[AD_SPEND]]),0)</f>
        <v>4433.5800000000008</v>
      </c>
      <c r="S912" s="3">
        <f>IFERROR(Table2[[#This Row],[RETURNS_UNITS]]/Table2[[#This Row],[UNITS_SOLD]],0)</f>
        <v>1.9801980198019802E-2</v>
      </c>
      <c r="T912" s="2" t="str">
        <f>TRIM(CLEAN(Table2[[#This Row],[CHANNEL]]))</f>
        <v>Swiggy Instamart</v>
      </c>
      <c r="U912" s="1">
        <f t="shared" si="14"/>
        <v>45778</v>
      </c>
    </row>
    <row r="913" spans="1:21" x14ac:dyDescent="0.3">
      <c r="A913" s="1">
        <v>45505</v>
      </c>
      <c r="B913" s="2" t="s">
        <v>21</v>
      </c>
      <c r="C913" s="2" t="s">
        <v>28</v>
      </c>
      <c r="D913" s="2" t="s">
        <v>30</v>
      </c>
      <c r="E913" s="2" t="str">
        <f>TRIM(Table2[[#This Row],[SKU_CODE]])</f>
        <v>BEC-TIS-002</v>
      </c>
      <c r="F913" s="2">
        <v>118</v>
      </c>
      <c r="G913" s="2">
        <v>21240</v>
      </c>
      <c r="H913" s="2">
        <v>2066.04</v>
      </c>
      <c r="I913" s="2">
        <v>1423.88</v>
      </c>
      <c r="J913" s="2">
        <v>7</v>
      </c>
      <c r="K913" s="2" t="str">
        <f>_xlfn.XLOOKUP(E913,[1]SKU_Master!A:A,[1]SKU_Master!C:C,"NOT FOUND")</f>
        <v>Tissues</v>
      </c>
      <c r="L913" s="2">
        <f>_xlfn.XLOOKUP(Table2[[#This Row],[SKU_CODE_CLEAN]],[1]SKU_Master!A:A,[1]SKU_Master!E:E,"Not Found")</f>
        <v>180</v>
      </c>
      <c r="M913" s="2">
        <f>_xlfn.XLOOKUP(E913,[1]SKU_Master!A:A,[1]SKU_Master!F:F,"NOT FOUND")</f>
        <v>95</v>
      </c>
      <c r="N913" s="2" t="str">
        <f>IF(ISNUMBER(_xlfn.XMATCH(E913,[1]SKU_Master!A:A)),"MATCH","NOT FOUND")</f>
        <v>MATCH</v>
      </c>
      <c r="O913" s="2">
        <f>Table2[[#This Row],[GROSS_REVENUE]]-Table2[[#This Row],[DISCOUNT]]</f>
        <v>19173.96</v>
      </c>
      <c r="P913" s="3">
        <f>IFERROR((Table2[[#This Row],[NET_REVENUE]]-(Table2[[#This Row],[UNITS_SOLD]]*Table2[[#This Row],[UNIT_COGS]]))/Table2[[#This Row],[NET_REVENUE]],0)</f>
        <v>0.4153529057117048</v>
      </c>
      <c r="Q913" s="4">
        <f>IFERROR(Table2[[#This Row],[GROSS_REVENUE]]/Table2[[#This Row],[AD_SPEND]],0)</f>
        <v>14.916987386577519</v>
      </c>
      <c r="R913" s="2">
        <f>IFERROR((Table2[[#This Row],[NET_REVENUE]]-(Table2[[#This Row],[UNITS_SOLD]]*Table2[[#This Row],[UNIT_COGS]])-Table2[[#This Row],[AD_SPEND]]),0)</f>
        <v>6540.079999999999</v>
      </c>
      <c r="S913" s="3">
        <f>IFERROR(Table2[[#This Row],[RETURNS_UNITS]]/Table2[[#This Row],[UNITS_SOLD]],0)</f>
        <v>5.9322033898305086E-2</v>
      </c>
      <c r="T913" s="2" t="str">
        <f>TRIM(CLEAN(Table2[[#This Row],[CHANNEL]]))</f>
        <v>Flipkart</v>
      </c>
      <c r="U913" s="1">
        <f t="shared" si="14"/>
        <v>45505</v>
      </c>
    </row>
    <row r="914" spans="1:21" x14ac:dyDescent="0.3">
      <c r="A914" s="1">
        <v>45597</v>
      </c>
      <c r="B914" s="2" t="s">
        <v>33</v>
      </c>
      <c r="C914" s="2" t="s">
        <v>25</v>
      </c>
      <c r="D914" s="2" t="s">
        <v>32</v>
      </c>
      <c r="E914" s="2" t="str">
        <f>TRIM(Table2[[#This Row],[SKU_CODE]])</f>
        <v>BEC-BW-001</v>
      </c>
      <c r="F914" s="2">
        <v>79</v>
      </c>
      <c r="G914" s="2">
        <v>17380</v>
      </c>
      <c r="H914" s="2">
        <v>2987.02</v>
      </c>
      <c r="I914" s="2">
        <v>1424.81</v>
      </c>
      <c r="J914" s="2">
        <v>4</v>
      </c>
      <c r="K914" s="2" t="str">
        <f>_xlfn.XLOOKUP(E914,[1]SKU_Master!A:A,[1]SKU_Master!C:C,"NOT FOUND")</f>
        <v>Bake &amp; Wrap</v>
      </c>
      <c r="L914" s="2">
        <f>_xlfn.XLOOKUP(Table2[[#This Row],[SKU_CODE_CLEAN]],[1]SKU_Master!A:A,[1]SKU_Master!E:E,"Not Found")</f>
        <v>220</v>
      </c>
      <c r="M914" s="2">
        <f>_xlfn.XLOOKUP(E914,[1]SKU_Master!A:A,[1]SKU_Master!F:F,"NOT FOUND")</f>
        <v>118</v>
      </c>
      <c r="N914" s="2" t="str">
        <f>IF(ISNUMBER(_xlfn.XMATCH(E914,[1]SKU_Master!A:A)),"MATCH","NOT FOUND")</f>
        <v>MATCH</v>
      </c>
      <c r="O914" s="2">
        <f>Table2[[#This Row],[GROSS_REVENUE]]-Table2[[#This Row],[DISCOUNT]]</f>
        <v>14392.98</v>
      </c>
      <c r="P914" s="3">
        <f>IFERROR((Table2[[#This Row],[NET_REVENUE]]-(Table2[[#This Row],[UNITS_SOLD]]*Table2[[#This Row],[UNIT_COGS]]))/Table2[[#This Row],[NET_REVENUE]],0)</f>
        <v>0.35232314642276996</v>
      </c>
      <c r="Q914" s="4">
        <f>IFERROR(Table2[[#This Row],[GROSS_REVENUE]]/Table2[[#This Row],[AD_SPEND]],0)</f>
        <v>12.19811764375601</v>
      </c>
      <c r="R914" s="2">
        <f>IFERROR((Table2[[#This Row],[NET_REVENUE]]-(Table2[[#This Row],[UNITS_SOLD]]*Table2[[#This Row],[UNIT_COGS]])-Table2[[#This Row],[AD_SPEND]]),0)</f>
        <v>3646.1699999999996</v>
      </c>
      <c r="S914" s="3">
        <f>IFERROR(Table2[[#This Row],[RETURNS_UNITS]]/Table2[[#This Row],[UNITS_SOLD]],0)</f>
        <v>5.0632911392405063E-2</v>
      </c>
      <c r="T914" s="2" t="str">
        <f>TRIM(CLEAN(Table2[[#This Row],[CHANNEL]]))</f>
        <v>Swiggy Instamart</v>
      </c>
      <c r="U914" s="1">
        <f t="shared" si="14"/>
        <v>45597</v>
      </c>
    </row>
    <row r="915" spans="1:21" x14ac:dyDescent="0.3">
      <c r="A915" s="1">
        <v>45444</v>
      </c>
      <c r="B915" s="2" t="s">
        <v>37</v>
      </c>
      <c r="C915" s="2" t="s">
        <v>25</v>
      </c>
      <c r="D915" s="2" t="s">
        <v>23</v>
      </c>
      <c r="E915" s="2" t="str">
        <f>TRIM(Table2[[#This Row],[SKU_CODE]])</f>
        <v>BEC-OTH-001</v>
      </c>
      <c r="F915" s="2">
        <v>118</v>
      </c>
      <c r="G915" s="2">
        <v>17582</v>
      </c>
      <c r="H915" s="2">
        <v>2975.64</v>
      </c>
      <c r="I915" s="2">
        <v>1426.81</v>
      </c>
      <c r="J915" s="2">
        <v>5</v>
      </c>
      <c r="K915" s="2" t="str">
        <f>_xlfn.XLOOKUP(E915,[1]SKU_Master!A:A,[1]SKU_Master!C:C,"NOT FOUND")</f>
        <v>Others</v>
      </c>
      <c r="L915" s="2">
        <f>_xlfn.XLOOKUP(Table2[[#This Row],[SKU_CODE_CLEAN]],[1]SKU_Master!A:A,[1]SKU_Master!E:E,"Not Found")</f>
        <v>149</v>
      </c>
      <c r="M915" s="2">
        <f>_xlfn.XLOOKUP(E915,[1]SKU_Master!A:A,[1]SKU_Master!F:F,"NOT FOUND")</f>
        <v>72</v>
      </c>
      <c r="N915" s="2" t="str">
        <f>IF(ISNUMBER(_xlfn.XMATCH(E915,[1]SKU_Master!A:A)),"MATCH","NOT FOUND")</f>
        <v>MATCH</v>
      </c>
      <c r="O915" s="2">
        <f>Table2[[#This Row],[GROSS_REVENUE]]-Table2[[#This Row],[DISCOUNT]]</f>
        <v>14606.36</v>
      </c>
      <c r="P915" s="3">
        <f>IFERROR((Table2[[#This Row],[NET_REVENUE]]-(Table2[[#This Row],[UNITS_SOLD]]*Table2[[#This Row],[UNIT_COGS]]))/Table2[[#This Row],[NET_REVENUE]],0)</f>
        <v>0.41833557436623503</v>
      </c>
      <c r="Q915" s="4">
        <f>IFERROR(Table2[[#This Row],[GROSS_REVENUE]]/Table2[[#This Row],[AD_SPEND]],0)</f>
        <v>12.322593758103743</v>
      </c>
      <c r="R915" s="2">
        <f>IFERROR((Table2[[#This Row],[NET_REVENUE]]-(Table2[[#This Row],[UNITS_SOLD]]*Table2[[#This Row],[UNIT_COGS]])-Table2[[#This Row],[AD_SPEND]]),0)</f>
        <v>4683.5500000000011</v>
      </c>
      <c r="S915" s="3">
        <f>IFERROR(Table2[[#This Row],[RETURNS_UNITS]]/Table2[[#This Row],[UNITS_SOLD]],0)</f>
        <v>4.2372881355932202E-2</v>
      </c>
      <c r="T915" s="2" t="str">
        <f>TRIM(CLEAN(Table2[[#This Row],[CHANNEL]]))</f>
        <v>Blinkit</v>
      </c>
      <c r="U915" s="1">
        <f t="shared" si="14"/>
        <v>45444</v>
      </c>
    </row>
    <row r="916" spans="1:21" x14ac:dyDescent="0.3">
      <c r="A916" s="1">
        <v>45748</v>
      </c>
      <c r="B916" s="2" t="s">
        <v>21</v>
      </c>
      <c r="C916" s="2" t="s">
        <v>28</v>
      </c>
      <c r="D916" s="2" t="s">
        <v>45</v>
      </c>
      <c r="E916" s="2" t="str">
        <f>TRIM(Table2[[#This Row],[SKU_CODE]])</f>
        <v>BEC-TIS-001</v>
      </c>
      <c r="F916" s="2">
        <v>170</v>
      </c>
      <c r="G916" s="2">
        <v>16150</v>
      </c>
      <c r="H916" s="2">
        <v>1306.3800000000001</v>
      </c>
      <c r="I916" s="2">
        <v>1427.4</v>
      </c>
      <c r="J916" s="2">
        <v>4</v>
      </c>
      <c r="K916" s="2" t="str">
        <f>_xlfn.XLOOKUP(E916,[1]SKU_Master!A:A,[1]SKU_Master!C:C,"NOT FOUND")</f>
        <v>Tissues</v>
      </c>
      <c r="L916" s="2">
        <f>_xlfn.XLOOKUP(Table2[[#This Row],[SKU_CODE_CLEAN]],[1]SKU_Master!A:A,[1]SKU_Master!E:E,"Not Found")</f>
        <v>95</v>
      </c>
      <c r="M916" s="2">
        <f>_xlfn.XLOOKUP(E916,[1]SKU_Master!A:A,[1]SKU_Master!F:F,"NOT FOUND")</f>
        <v>42</v>
      </c>
      <c r="N916" s="2" t="str">
        <f>IF(ISNUMBER(_xlfn.XMATCH(E916,[1]SKU_Master!A:A)),"MATCH","NOT FOUND")</f>
        <v>MATCH</v>
      </c>
      <c r="O916" s="2">
        <f>Table2[[#This Row],[GROSS_REVENUE]]-Table2[[#This Row],[DISCOUNT]]</f>
        <v>14843.619999999999</v>
      </c>
      <c r="P916" s="3">
        <f>IFERROR((Table2[[#This Row],[NET_REVENUE]]-(Table2[[#This Row],[UNITS_SOLD]]*Table2[[#This Row],[UNIT_COGS]]))/Table2[[#This Row],[NET_REVENUE]],0)</f>
        <v>0.51898526100775955</v>
      </c>
      <c r="Q916" s="4">
        <f>IFERROR(Table2[[#This Row],[GROSS_REVENUE]]/Table2[[#This Row],[AD_SPEND]],0)</f>
        <v>11.314277707720329</v>
      </c>
      <c r="R916" s="2">
        <f>IFERROR((Table2[[#This Row],[NET_REVENUE]]-(Table2[[#This Row],[UNITS_SOLD]]*Table2[[#This Row],[UNIT_COGS]])-Table2[[#This Row],[AD_SPEND]]),0)</f>
        <v>6276.2199999999993</v>
      </c>
      <c r="S916" s="3">
        <f>IFERROR(Table2[[#This Row],[RETURNS_UNITS]]/Table2[[#This Row],[UNITS_SOLD]],0)</f>
        <v>2.3529411764705882E-2</v>
      </c>
      <c r="T916" s="2" t="str">
        <f>TRIM(CLEAN(Table2[[#This Row],[CHANNEL]]))</f>
        <v>Flipkart</v>
      </c>
      <c r="U916" s="1">
        <f t="shared" si="14"/>
        <v>45748</v>
      </c>
    </row>
    <row r="917" spans="1:21" x14ac:dyDescent="0.3">
      <c r="A917" s="1">
        <v>45627</v>
      </c>
      <c r="B917" s="2" t="s">
        <v>21</v>
      </c>
      <c r="C917" s="2" t="s">
        <v>22</v>
      </c>
      <c r="D917" s="2" t="s">
        <v>31</v>
      </c>
      <c r="E917" s="2" t="str">
        <f>TRIM(Table2[[#This Row],[SKU_CODE]])</f>
        <v>BEC-GB-002</v>
      </c>
      <c r="F917" s="2">
        <v>180</v>
      </c>
      <c r="G917" s="2">
        <v>32220</v>
      </c>
      <c r="H917" s="2">
        <v>5070.25</v>
      </c>
      <c r="I917" s="2">
        <v>1427.92</v>
      </c>
      <c r="J917" s="2">
        <v>8</v>
      </c>
      <c r="K917" s="2" t="str">
        <f>_xlfn.XLOOKUP(E917,[1]SKU_Master!A:A,[1]SKU_Master!C:C,"NOT FOUND")</f>
        <v>Garbage Bags</v>
      </c>
      <c r="L917" s="2">
        <f>_xlfn.XLOOKUP(Table2[[#This Row],[SKU_CODE_CLEAN]],[1]SKU_Master!A:A,[1]SKU_Master!E:E,"Not Found")</f>
        <v>179</v>
      </c>
      <c r="M917" s="2">
        <f>_xlfn.XLOOKUP(E917,[1]SKU_Master!A:A,[1]SKU_Master!F:F,"NOT FOUND")</f>
        <v>86</v>
      </c>
      <c r="N917" s="2" t="str">
        <f>IF(ISNUMBER(_xlfn.XMATCH(E917,[1]SKU_Master!A:A)),"MATCH","NOT FOUND")</f>
        <v>MATCH</v>
      </c>
      <c r="O917" s="2">
        <f>Table2[[#This Row],[GROSS_REVENUE]]-Table2[[#This Row],[DISCOUNT]]</f>
        <v>27149.75</v>
      </c>
      <c r="P917" s="3">
        <f>IFERROR((Table2[[#This Row],[NET_REVENUE]]-(Table2[[#This Row],[UNITS_SOLD]]*Table2[[#This Row],[UNIT_COGS]]))/Table2[[#This Row],[NET_REVENUE]],0)</f>
        <v>0.42982900395031259</v>
      </c>
      <c r="Q917" s="4">
        <f>IFERROR(Table2[[#This Row],[GROSS_REVENUE]]/Table2[[#This Row],[AD_SPEND]],0)</f>
        <v>22.564289315928061</v>
      </c>
      <c r="R917" s="2">
        <f>IFERROR((Table2[[#This Row],[NET_REVENUE]]-(Table2[[#This Row],[UNITS_SOLD]]*Table2[[#This Row],[UNIT_COGS]])-Table2[[#This Row],[AD_SPEND]]),0)</f>
        <v>10241.83</v>
      </c>
      <c r="S917" s="3">
        <f>IFERROR(Table2[[#This Row],[RETURNS_UNITS]]/Table2[[#This Row],[UNITS_SOLD]],0)</f>
        <v>4.4444444444444446E-2</v>
      </c>
      <c r="T917" s="2" t="str">
        <f>TRIM(CLEAN(Table2[[#This Row],[CHANNEL]]))</f>
        <v>Flipkart</v>
      </c>
      <c r="U917" s="1">
        <f t="shared" si="14"/>
        <v>45627</v>
      </c>
    </row>
    <row r="918" spans="1:21" x14ac:dyDescent="0.3">
      <c r="A918" s="1">
        <v>45444</v>
      </c>
      <c r="B918" s="2" t="s">
        <v>34</v>
      </c>
      <c r="C918" s="2" t="s">
        <v>28</v>
      </c>
      <c r="D918" s="2" t="s">
        <v>43</v>
      </c>
      <c r="E918" s="2" t="str">
        <f>TRIM(Table2[[#This Row],[SKU_CODE]])</f>
        <v>BEC-GB-001</v>
      </c>
      <c r="F918" s="2">
        <v>134</v>
      </c>
      <c r="G918" s="2">
        <v>19966</v>
      </c>
      <c r="H918" s="2">
        <v>4032.95</v>
      </c>
      <c r="I918" s="2">
        <v>1429.05</v>
      </c>
      <c r="J918" s="2">
        <v>5</v>
      </c>
      <c r="K918" s="2" t="str">
        <f>_xlfn.XLOOKUP(E918,[1]SKU_Master!A:A,[1]SKU_Master!C:C,"NOT FOUND")</f>
        <v>Garbage Bags</v>
      </c>
      <c r="L918" s="2">
        <f>_xlfn.XLOOKUP(Table2[[#This Row],[SKU_CODE_CLEAN]],[1]SKU_Master!A:A,[1]SKU_Master!E:E,"Not Found")</f>
        <v>149</v>
      </c>
      <c r="M918" s="2">
        <f>_xlfn.XLOOKUP(E918,[1]SKU_Master!A:A,[1]SKU_Master!F:F,"NOT FOUND")</f>
        <v>70</v>
      </c>
      <c r="N918" s="2" t="str">
        <f>IF(ISNUMBER(_xlfn.XMATCH(E918,[1]SKU_Master!A:A)),"MATCH","NOT FOUND")</f>
        <v>MATCH</v>
      </c>
      <c r="O918" s="2">
        <f>Table2[[#This Row],[GROSS_REVENUE]]-Table2[[#This Row],[DISCOUNT]]</f>
        <v>15933.05</v>
      </c>
      <c r="P918" s="3">
        <f>IFERROR((Table2[[#This Row],[NET_REVENUE]]-(Table2[[#This Row],[UNITS_SOLD]]*Table2[[#This Row],[UNIT_COGS]]))/Table2[[#This Row],[NET_REVENUE]],0)</f>
        <v>0.41128660237682046</v>
      </c>
      <c r="Q918" s="4">
        <f>IFERROR(Table2[[#This Row],[GROSS_REVENUE]]/Table2[[#This Row],[AD_SPEND]],0)</f>
        <v>13.97151954095378</v>
      </c>
      <c r="R918" s="2">
        <f>IFERROR((Table2[[#This Row],[NET_REVENUE]]-(Table2[[#This Row],[UNITS_SOLD]]*Table2[[#This Row],[UNIT_COGS]])-Table2[[#This Row],[AD_SPEND]]),0)</f>
        <v>5123.9999999999991</v>
      </c>
      <c r="S918" s="3">
        <f>IFERROR(Table2[[#This Row],[RETURNS_UNITS]]/Table2[[#This Row],[UNITS_SOLD]],0)</f>
        <v>3.7313432835820892E-2</v>
      </c>
      <c r="T918" s="2" t="str">
        <f>TRIM(CLEAN(Table2[[#This Row],[CHANNEL]]))</f>
        <v>Zepto</v>
      </c>
      <c r="U918" s="1">
        <f t="shared" si="14"/>
        <v>45444</v>
      </c>
    </row>
    <row r="919" spans="1:21" x14ac:dyDescent="0.3">
      <c r="A919" s="1">
        <v>45717</v>
      </c>
      <c r="B919" s="2" t="s">
        <v>24</v>
      </c>
      <c r="C919" s="2" t="s">
        <v>28</v>
      </c>
      <c r="D919" s="2" t="s">
        <v>45</v>
      </c>
      <c r="E919" s="2" t="str">
        <f>TRIM(Table2[[#This Row],[SKU_CODE]])</f>
        <v>BEC-TIS-001</v>
      </c>
      <c r="F919" s="2">
        <v>143</v>
      </c>
      <c r="G919" s="2">
        <v>13585</v>
      </c>
      <c r="H919" s="2">
        <v>391.68</v>
      </c>
      <c r="I919" s="2">
        <v>1429.25</v>
      </c>
      <c r="J919" s="2">
        <v>15</v>
      </c>
      <c r="K919" s="2" t="str">
        <f>_xlfn.XLOOKUP(E919,[1]SKU_Master!A:A,[1]SKU_Master!C:C,"NOT FOUND")</f>
        <v>Tissues</v>
      </c>
      <c r="L919" s="2">
        <f>_xlfn.XLOOKUP(Table2[[#This Row],[SKU_CODE_CLEAN]],[1]SKU_Master!A:A,[1]SKU_Master!E:E,"Not Found")</f>
        <v>95</v>
      </c>
      <c r="M919" s="2">
        <f>_xlfn.XLOOKUP(E919,[1]SKU_Master!A:A,[1]SKU_Master!F:F,"NOT FOUND")</f>
        <v>42</v>
      </c>
      <c r="N919" s="2" t="str">
        <f>IF(ISNUMBER(_xlfn.XMATCH(E919,[1]SKU_Master!A:A)),"MATCH","NOT FOUND")</f>
        <v>MATCH</v>
      </c>
      <c r="O919" s="2">
        <f>Table2[[#This Row],[GROSS_REVENUE]]-Table2[[#This Row],[DISCOUNT]]</f>
        <v>13193.32</v>
      </c>
      <c r="P919" s="3">
        <f>IFERROR((Table2[[#This Row],[NET_REVENUE]]-(Table2[[#This Row],[UNITS_SOLD]]*Table2[[#This Row],[UNIT_COGS]]))/Table2[[#This Row],[NET_REVENUE]],0)</f>
        <v>0.5447696258409559</v>
      </c>
      <c r="Q919" s="4">
        <f>IFERROR(Table2[[#This Row],[GROSS_REVENUE]]/Table2[[#This Row],[AD_SPEND]],0)</f>
        <v>9.50498513206227</v>
      </c>
      <c r="R919" s="2">
        <f>IFERROR((Table2[[#This Row],[NET_REVENUE]]-(Table2[[#This Row],[UNITS_SOLD]]*Table2[[#This Row],[UNIT_COGS]])-Table2[[#This Row],[AD_SPEND]]),0)</f>
        <v>5758.07</v>
      </c>
      <c r="S919" s="3">
        <f>IFERROR(Table2[[#This Row],[RETURNS_UNITS]]/Table2[[#This Row],[UNITS_SOLD]],0)</f>
        <v>0.1048951048951049</v>
      </c>
      <c r="T919" s="2" t="str">
        <f>TRIM(CLEAN(Table2[[#This Row],[CHANNEL]]))</f>
        <v>D2C</v>
      </c>
      <c r="U919" s="1">
        <f t="shared" si="14"/>
        <v>45717</v>
      </c>
    </row>
    <row r="920" spans="1:21" x14ac:dyDescent="0.3">
      <c r="A920" s="1">
        <v>45658</v>
      </c>
      <c r="B920" s="2" t="s">
        <v>24</v>
      </c>
      <c r="C920" s="2" t="s">
        <v>28</v>
      </c>
      <c r="D920" s="2" t="s">
        <v>30</v>
      </c>
      <c r="E920" s="2" t="str">
        <f>TRIM(Table2[[#This Row],[SKU_CODE]])</f>
        <v>BEC-TIS-002</v>
      </c>
      <c r="F920" s="2">
        <v>110</v>
      </c>
      <c r="G920" s="2">
        <v>19800</v>
      </c>
      <c r="H920" s="2">
        <v>2258.9299999999998</v>
      </c>
      <c r="I920" s="2">
        <v>1429.26</v>
      </c>
      <c r="J920" s="2">
        <v>11</v>
      </c>
      <c r="K920" s="2" t="str">
        <f>_xlfn.XLOOKUP(E920,[1]SKU_Master!A:A,[1]SKU_Master!C:C,"NOT FOUND")</f>
        <v>Tissues</v>
      </c>
      <c r="L920" s="2">
        <f>_xlfn.XLOOKUP(Table2[[#This Row],[SKU_CODE_CLEAN]],[1]SKU_Master!A:A,[1]SKU_Master!E:E,"Not Found")</f>
        <v>180</v>
      </c>
      <c r="M920" s="2">
        <f>_xlfn.XLOOKUP(E920,[1]SKU_Master!A:A,[1]SKU_Master!F:F,"NOT FOUND")</f>
        <v>95</v>
      </c>
      <c r="N920" s="2" t="str">
        <f>IF(ISNUMBER(_xlfn.XMATCH(E920,[1]SKU_Master!A:A)),"MATCH","NOT FOUND")</f>
        <v>MATCH</v>
      </c>
      <c r="O920" s="2">
        <f>Table2[[#This Row],[GROSS_REVENUE]]-Table2[[#This Row],[DISCOUNT]]</f>
        <v>17541.07</v>
      </c>
      <c r="P920" s="3">
        <f>IFERROR((Table2[[#This Row],[NET_REVENUE]]-(Table2[[#This Row],[UNITS_SOLD]]*Table2[[#This Row],[UNIT_COGS]]))/Table2[[#This Row],[NET_REVENUE]],0)</f>
        <v>0.40425527063058297</v>
      </c>
      <c r="Q920" s="4">
        <f>IFERROR(Table2[[#This Row],[GROSS_REVENUE]]/Table2[[#This Row],[AD_SPEND]],0)</f>
        <v>13.853322698459342</v>
      </c>
      <c r="R920" s="2">
        <f>IFERROR((Table2[[#This Row],[NET_REVENUE]]-(Table2[[#This Row],[UNITS_SOLD]]*Table2[[#This Row],[UNIT_COGS]])-Table2[[#This Row],[AD_SPEND]]),0)</f>
        <v>5661.8099999999995</v>
      </c>
      <c r="S920" s="3">
        <f>IFERROR(Table2[[#This Row],[RETURNS_UNITS]]/Table2[[#This Row],[UNITS_SOLD]],0)</f>
        <v>0.1</v>
      </c>
      <c r="T920" s="2" t="str">
        <f>TRIM(CLEAN(Table2[[#This Row],[CHANNEL]]))</f>
        <v>D2C</v>
      </c>
      <c r="U920" s="1">
        <f t="shared" si="14"/>
        <v>45658</v>
      </c>
    </row>
    <row r="921" spans="1:21" x14ac:dyDescent="0.3">
      <c r="A921" s="1">
        <v>45505</v>
      </c>
      <c r="B921" s="2" t="s">
        <v>21</v>
      </c>
      <c r="C921" s="2" t="s">
        <v>22</v>
      </c>
      <c r="D921" s="2" t="s">
        <v>31</v>
      </c>
      <c r="E921" s="2" t="str">
        <f>TRIM(Table2[[#This Row],[SKU_CODE]])</f>
        <v>BEC-GB-002</v>
      </c>
      <c r="F921" s="2">
        <v>94</v>
      </c>
      <c r="G921" s="2">
        <v>16826</v>
      </c>
      <c r="H921" s="2">
        <v>3553.55</v>
      </c>
      <c r="I921" s="2">
        <v>1429.31</v>
      </c>
      <c r="J921" s="2">
        <v>2</v>
      </c>
      <c r="K921" s="2" t="str">
        <f>_xlfn.XLOOKUP(E921,[1]SKU_Master!A:A,[1]SKU_Master!C:C,"NOT FOUND")</f>
        <v>Garbage Bags</v>
      </c>
      <c r="L921" s="2">
        <f>_xlfn.XLOOKUP(Table2[[#This Row],[SKU_CODE_CLEAN]],[1]SKU_Master!A:A,[1]SKU_Master!E:E,"Not Found")</f>
        <v>179</v>
      </c>
      <c r="M921" s="2">
        <f>_xlfn.XLOOKUP(E921,[1]SKU_Master!A:A,[1]SKU_Master!F:F,"NOT FOUND")</f>
        <v>86</v>
      </c>
      <c r="N921" s="2" t="str">
        <f>IF(ISNUMBER(_xlfn.XMATCH(E921,[1]SKU_Master!A:A)),"MATCH","NOT FOUND")</f>
        <v>MATCH</v>
      </c>
      <c r="O921" s="2">
        <f>Table2[[#This Row],[GROSS_REVENUE]]-Table2[[#This Row],[DISCOUNT]]</f>
        <v>13272.45</v>
      </c>
      <c r="P921" s="3">
        <f>IFERROR((Table2[[#This Row],[NET_REVENUE]]-(Table2[[#This Row],[UNITS_SOLD]]*Table2[[#This Row],[UNIT_COGS]]))/Table2[[#This Row],[NET_REVENUE]],0)</f>
        <v>0.39091878289238235</v>
      </c>
      <c r="Q921" s="4">
        <f>IFERROR(Table2[[#This Row],[GROSS_REVENUE]]/Table2[[#This Row],[AD_SPEND]],0)</f>
        <v>11.77211381715653</v>
      </c>
      <c r="R921" s="2">
        <f>IFERROR((Table2[[#This Row],[NET_REVENUE]]-(Table2[[#This Row],[UNITS_SOLD]]*Table2[[#This Row],[UNIT_COGS]])-Table2[[#This Row],[AD_SPEND]]),0)</f>
        <v>3759.1400000000008</v>
      </c>
      <c r="S921" s="3">
        <f>IFERROR(Table2[[#This Row],[RETURNS_UNITS]]/Table2[[#This Row],[UNITS_SOLD]],0)</f>
        <v>2.1276595744680851E-2</v>
      </c>
      <c r="T921" s="2" t="str">
        <f>TRIM(CLEAN(Table2[[#This Row],[CHANNEL]]))</f>
        <v>Flipkart</v>
      </c>
      <c r="U921" s="1">
        <f t="shared" si="14"/>
        <v>45505</v>
      </c>
    </row>
    <row r="922" spans="1:21" x14ac:dyDescent="0.3">
      <c r="A922" s="1">
        <v>45566</v>
      </c>
      <c r="B922" s="2" t="s">
        <v>21</v>
      </c>
      <c r="C922" s="2" t="s">
        <v>28</v>
      </c>
      <c r="D922" s="2" t="s">
        <v>35</v>
      </c>
      <c r="E922" s="2" t="str">
        <f>TRIM(Table2[[#This Row],[SKU_CODE]])</f>
        <v>BEC-CMB-001</v>
      </c>
      <c r="F922" s="2">
        <v>23</v>
      </c>
      <c r="G922" s="2">
        <v>16077</v>
      </c>
      <c r="H922" s="2">
        <v>1657.01</v>
      </c>
      <c r="I922" s="2">
        <v>1429.44</v>
      </c>
      <c r="J922" s="2">
        <v>1</v>
      </c>
      <c r="K922" s="2" t="str">
        <f>_xlfn.XLOOKUP(E922,[1]SKU_Master!A:A,[1]SKU_Master!C:C,"NOT FOUND")</f>
        <v>Others</v>
      </c>
      <c r="L922" s="2">
        <f>_xlfn.XLOOKUP(Table2[[#This Row],[SKU_CODE_CLEAN]],[1]SKU_Master!A:A,[1]SKU_Master!E:E,"Not Found")</f>
        <v>699</v>
      </c>
      <c r="M922" s="2">
        <f>_xlfn.XLOOKUP(E922,[1]SKU_Master!A:A,[1]SKU_Master!F:F,"NOT FOUND")</f>
        <v>330</v>
      </c>
      <c r="N922" s="2" t="str">
        <f>IF(ISNUMBER(_xlfn.XMATCH(E922,[1]SKU_Master!A:A)),"MATCH","NOT FOUND")</f>
        <v>MATCH</v>
      </c>
      <c r="O922" s="2">
        <f>Table2[[#This Row],[GROSS_REVENUE]]-Table2[[#This Row],[DISCOUNT]]</f>
        <v>14419.99</v>
      </c>
      <c r="P922" s="3">
        <f>IFERROR((Table2[[#This Row],[NET_REVENUE]]-(Table2[[#This Row],[UNITS_SOLD]]*Table2[[#This Row],[UNIT_COGS]]))/Table2[[#This Row],[NET_REVENUE]],0)</f>
        <v>0.47364734649607937</v>
      </c>
      <c r="Q922" s="4">
        <f>IFERROR(Table2[[#This Row],[GROSS_REVENUE]]/Table2[[#This Row],[AD_SPEND]],0)</f>
        <v>11.247061786433848</v>
      </c>
      <c r="R922" s="2">
        <f>IFERROR((Table2[[#This Row],[NET_REVENUE]]-(Table2[[#This Row],[UNITS_SOLD]]*Table2[[#This Row],[UNIT_COGS]])-Table2[[#This Row],[AD_SPEND]]),0)</f>
        <v>5400.5499999999993</v>
      </c>
      <c r="S922" s="3">
        <f>IFERROR(Table2[[#This Row],[RETURNS_UNITS]]/Table2[[#This Row],[UNITS_SOLD]],0)</f>
        <v>4.3478260869565216E-2</v>
      </c>
      <c r="T922" s="2" t="str">
        <f>TRIM(CLEAN(Table2[[#This Row],[CHANNEL]]))</f>
        <v>Flipkart</v>
      </c>
      <c r="U922" s="1">
        <f t="shared" si="14"/>
        <v>45566</v>
      </c>
    </row>
    <row r="923" spans="1:21" x14ac:dyDescent="0.3">
      <c r="A923" s="1">
        <v>45474</v>
      </c>
      <c r="B923" s="2" t="s">
        <v>39</v>
      </c>
      <c r="C923" s="2" t="s">
        <v>28</v>
      </c>
      <c r="D923" s="2" t="s">
        <v>23</v>
      </c>
      <c r="E923" s="2" t="str">
        <f>TRIM(Table2[[#This Row],[SKU_CODE]])</f>
        <v>BEC-OTH-001</v>
      </c>
      <c r="F923" s="2">
        <v>129</v>
      </c>
      <c r="G923" s="2">
        <v>19221</v>
      </c>
      <c r="H923" s="2">
        <v>2446.31</v>
      </c>
      <c r="I923" s="2">
        <v>1429.92</v>
      </c>
      <c r="J923" s="2">
        <v>7</v>
      </c>
      <c r="K923" s="2" t="str">
        <f>_xlfn.XLOOKUP(E923,[1]SKU_Master!A:A,[1]SKU_Master!C:C,"NOT FOUND")</f>
        <v>Others</v>
      </c>
      <c r="L923" s="2">
        <f>_xlfn.XLOOKUP(Table2[[#This Row],[SKU_CODE_CLEAN]],[1]SKU_Master!A:A,[1]SKU_Master!E:E,"Not Found")</f>
        <v>149</v>
      </c>
      <c r="M923" s="2">
        <f>_xlfn.XLOOKUP(E923,[1]SKU_Master!A:A,[1]SKU_Master!F:F,"NOT FOUND")</f>
        <v>72</v>
      </c>
      <c r="N923" s="2" t="str">
        <f>IF(ISNUMBER(_xlfn.XMATCH(E923,[1]SKU_Master!A:A)),"MATCH","NOT FOUND")</f>
        <v>MATCH</v>
      </c>
      <c r="O923" s="2">
        <f>Table2[[#This Row],[GROSS_REVENUE]]-Table2[[#This Row],[DISCOUNT]]</f>
        <v>16774.689999999999</v>
      </c>
      <c r="P923" s="3">
        <f>IFERROR((Table2[[#This Row],[NET_REVENUE]]-(Table2[[#This Row],[UNITS_SOLD]]*Table2[[#This Row],[UNIT_COGS]]))/Table2[[#This Row],[NET_REVENUE]],0)</f>
        <v>0.4463086948253589</v>
      </c>
      <c r="Q923" s="4">
        <f>IFERROR(Table2[[#This Row],[GROSS_REVENUE]]/Table2[[#This Row],[AD_SPEND]],0)</f>
        <v>13.442010741859685</v>
      </c>
      <c r="R923" s="2">
        <f>IFERROR((Table2[[#This Row],[NET_REVENUE]]-(Table2[[#This Row],[UNITS_SOLD]]*Table2[[#This Row],[UNIT_COGS]])-Table2[[#This Row],[AD_SPEND]]),0)</f>
        <v>6056.7699999999986</v>
      </c>
      <c r="S923" s="3">
        <f>IFERROR(Table2[[#This Row],[RETURNS_UNITS]]/Table2[[#This Row],[UNITS_SOLD]],0)</f>
        <v>5.4263565891472867E-2</v>
      </c>
      <c r="T923" s="2" t="str">
        <f>TRIM(CLEAN(Table2[[#This Row],[CHANNEL]]))</f>
        <v>Amazon</v>
      </c>
      <c r="U923" s="1">
        <f t="shared" si="14"/>
        <v>45474</v>
      </c>
    </row>
    <row r="924" spans="1:21" x14ac:dyDescent="0.3">
      <c r="A924" s="1">
        <v>45413</v>
      </c>
      <c r="B924" s="2" t="s">
        <v>39</v>
      </c>
      <c r="C924" s="2" t="s">
        <v>28</v>
      </c>
      <c r="D924" s="2" t="s">
        <v>47</v>
      </c>
      <c r="E924" s="2" t="str">
        <f>TRIM(Table2[[#This Row],[SKU_CODE]])</f>
        <v>BEC-TIS-001</v>
      </c>
      <c r="F924" s="2">
        <v>238</v>
      </c>
      <c r="G924" s="2">
        <v>22610</v>
      </c>
      <c r="H924" s="2">
        <v>3020.93</v>
      </c>
      <c r="I924" s="2">
        <v>1431.29</v>
      </c>
      <c r="J924" s="2">
        <v>12</v>
      </c>
      <c r="K924" s="2" t="str">
        <f>_xlfn.XLOOKUP(E924,[1]SKU_Master!A:A,[1]SKU_Master!C:C,"NOT FOUND")</f>
        <v>Tissues</v>
      </c>
      <c r="L924" s="2">
        <f>_xlfn.XLOOKUP(Table2[[#This Row],[SKU_CODE_CLEAN]],[1]SKU_Master!A:A,[1]SKU_Master!E:E,"Not Found")</f>
        <v>95</v>
      </c>
      <c r="M924" s="2">
        <f>_xlfn.XLOOKUP(E924,[1]SKU_Master!A:A,[1]SKU_Master!F:F,"NOT FOUND")</f>
        <v>42</v>
      </c>
      <c r="N924" s="2" t="str">
        <f>IF(ISNUMBER(_xlfn.XMATCH(E924,[1]SKU_Master!A:A)),"MATCH","NOT FOUND")</f>
        <v>MATCH</v>
      </c>
      <c r="O924" s="2">
        <f>Table2[[#This Row],[GROSS_REVENUE]]-Table2[[#This Row],[DISCOUNT]]</f>
        <v>19589.07</v>
      </c>
      <c r="P924" s="3">
        <f>IFERROR((Table2[[#This Row],[NET_REVENUE]]-(Table2[[#This Row],[UNITS_SOLD]]*Table2[[#This Row],[UNIT_COGS]]))/Table2[[#This Row],[NET_REVENUE]],0)</f>
        <v>0.48971543825204567</v>
      </c>
      <c r="Q924" s="4">
        <f>IFERROR(Table2[[#This Row],[GROSS_REVENUE]]/Table2[[#This Row],[AD_SPEND]],0)</f>
        <v>15.796938426174989</v>
      </c>
      <c r="R924" s="2">
        <f>IFERROR((Table2[[#This Row],[NET_REVENUE]]-(Table2[[#This Row],[UNITS_SOLD]]*Table2[[#This Row],[UNIT_COGS]])-Table2[[#This Row],[AD_SPEND]]),0)</f>
        <v>8161.78</v>
      </c>
      <c r="S924" s="3">
        <f>IFERROR(Table2[[#This Row],[RETURNS_UNITS]]/Table2[[#This Row],[UNITS_SOLD]],0)</f>
        <v>5.0420168067226892E-2</v>
      </c>
      <c r="T924" s="2" t="str">
        <f>TRIM(CLEAN(Table2[[#This Row],[CHANNEL]]))</f>
        <v>Amazon</v>
      </c>
      <c r="U924" s="1">
        <f t="shared" si="14"/>
        <v>45413</v>
      </c>
    </row>
    <row r="925" spans="1:21" x14ac:dyDescent="0.3">
      <c r="A925" s="1">
        <v>45383</v>
      </c>
      <c r="B925" s="2" t="s">
        <v>21</v>
      </c>
      <c r="C925" s="2" t="s">
        <v>28</v>
      </c>
      <c r="D925" s="2" t="s">
        <v>46</v>
      </c>
      <c r="E925" s="2" t="str">
        <f>TRIM(Table2[[#This Row],[SKU_CODE]])</f>
        <v>BEC-KT-001</v>
      </c>
      <c r="F925" s="2">
        <v>108</v>
      </c>
      <c r="G925" s="2">
        <v>17280</v>
      </c>
      <c r="H925" s="2">
        <v>4381.91</v>
      </c>
      <c r="I925" s="2">
        <v>1434.15</v>
      </c>
      <c r="J925" s="2">
        <v>3</v>
      </c>
      <c r="K925" s="2" t="str">
        <f>_xlfn.XLOOKUP(E925,[1]SKU_Master!A:A,[1]SKU_Master!C:C,"NOT FOUND")</f>
        <v>Kitchen Towel</v>
      </c>
      <c r="L925" s="2">
        <f>_xlfn.XLOOKUP(Table2[[#This Row],[SKU_CODE_CLEAN]],[1]SKU_Master!A:A,[1]SKU_Master!E:E,"Not Found")</f>
        <v>160</v>
      </c>
      <c r="M925" s="2">
        <f>_xlfn.XLOOKUP(E925,[1]SKU_Master!A:A,[1]SKU_Master!F:F,"NOT FOUND")</f>
        <v>78</v>
      </c>
      <c r="N925" s="2" t="str">
        <f>IF(ISNUMBER(_xlfn.XMATCH(E925,[1]SKU_Master!A:A)),"MATCH","NOT FOUND")</f>
        <v>MATCH</v>
      </c>
      <c r="O925" s="2">
        <f>Table2[[#This Row],[GROSS_REVENUE]]-Table2[[#This Row],[DISCOUNT]]</f>
        <v>12898.09</v>
      </c>
      <c r="P925" s="3">
        <f>IFERROR((Table2[[#This Row],[NET_REVENUE]]-(Table2[[#This Row],[UNITS_SOLD]]*Table2[[#This Row],[UNIT_COGS]]))/Table2[[#This Row],[NET_REVENUE]],0)</f>
        <v>0.34688004192868865</v>
      </c>
      <c r="Q925" s="4">
        <f>IFERROR(Table2[[#This Row],[GROSS_REVENUE]]/Table2[[#This Row],[AD_SPEND]],0)</f>
        <v>12.048948854722308</v>
      </c>
      <c r="R925" s="2">
        <f>IFERROR((Table2[[#This Row],[NET_REVENUE]]-(Table2[[#This Row],[UNITS_SOLD]]*Table2[[#This Row],[UNIT_COGS]])-Table2[[#This Row],[AD_SPEND]]),0)</f>
        <v>3039.94</v>
      </c>
      <c r="S925" s="3">
        <f>IFERROR(Table2[[#This Row],[RETURNS_UNITS]]/Table2[[#This Row],[UNITS_SOLD]],0)</f>
        <v>2.7777777777777776E-2</v>
      </c>
      <c r="T925" s="2" t="str">
        <f>TRIM(CLEAN(Table2[[#This Row],[CHANNEL]]))</f>
        <v>Flipkart</v>
      </c>
      <c r="U925" s="1">
        <f t="shared" si="14"/>
        <v>45383</v>
      </c>
    </row>
    <row r="926" spans="1:21" x14ac:dyDescent="0.3">
      <c r="A926" s="1">
        <v>45505</v>
      </c>
      <c r="B926" s="2" t="s">
        <v>24</v>
      </c>
      <c r="C926" s="2" t="s">
        <v>25</v>
      </c>
      <c r="D926" s="2" t="s">
        <v>42</v>
      </c>
      <c r="E926" s="2" t="str">
        <f>TRIM(Table2[[#This Row],[SKU_CODE]])</f>
        <v>BEC-BW-002</v>
      </c>
      <c r="F926" s="2">
        <v>110</v>
      </c>
      <c r="G926" s="2">
        <v>19250</v>
      </c>
      <c r="H926" s="2">
        <v>2672.84</v>
      </c>
      <c r="I926" s="2">
        <v>1435.08</v>
      </c>
      <c r="J926" s="2">
        <v>14</v>
      </c>
      <c r="K926" s="2" t="str">
        <f>_xlfn.XLOOKUP(E926,[1]SKU_Master!A:A,[1]SKU_Master!C:C,"NOT FOUND")</f>
        <v>Bake &amp; Wrap</v>
      </c>
      <c r="L926" s="2">
        <f>_xlfn.XLOOKUP(Table2[[#This Row],[SKU_CODE_CLEAN]],[1]SKU_Master!A:A,[1]SKU_Master!E:E,"Not Found")</f>
        <v>175</v>
      </c>
      <c r="M926" s="2">
        <f>_xlfn.XLOOKUP(E926,[1]SKU_Master!A:A,[1]SKU_Master!F:F,"NOT FOUND")</f>
        <v>92</v>
      </c>
      <c r="N926" s="2" t="str">
        <f>IF(ISNUMBER(_xlfn.XMATCH(E926,[1]SKU_Master!A:A)),"MATCH","NOT FOUND")</f>
        <v>MATCH</v>
      </c>
      <c r="O926" s="2">
        <f>Table2[[#This Row],[GROSS_REVENUE]]-Table2[[#This Row],[DISCOUNT]]</f>
        <v>16577.16</v>
      </c>
      <c r="P926" s="3">
        <f>IFERROR((Table2[[#This Row],[NET_REVENUE]]-(Table2[[#This Row],[UNITS_SOLD]]*Table2[[#This Row],[UNIT_COGS]]))/Table2[[#This Row],[NET_REVENUE]],0)</f>
        <v>0.38952148618943172</v>
      </c>
      <c r="Q926" s="4">
        <f>IFERROR(Table2[[#This Row],[GROSS_REVENUE]]/Table2[[#This Row],[AD_SPEND]],0)</f>
        <v>13.413886333862921</v>
      </c>
      <c r="R926" s="2">
        <f>IFERROR((Table2[[#This Row],[NET_REVENUE]]-(Table2[[#This Row],[UNITS_SOLD]]*Table2[[#This Row],[UNIT_COGS]])-Table2[[#This Row],[AD_SPEND]]),0)</f>
        <v>5022.08</v>
      </c>
      <c r="S926" s="3">
        <f>IFERROR(Table2[[#This Row],[RETURNS_UNITS]]/Table2[[#This Row],[UNITS_SOLD]],0)</f>
        <v>0.12727272727272726</v>
      </c>
      <c r="T926" s="2" t="str">
        <f>TRIM(CLEAN(Table2[[#This Row],[CHANNEL]]))</f>
        <v>D2C</v>
      </c>
      <c r="U926" s="1">
        <f t="shared" si="14"/>
        <v>45505</v>
      </c>
    </row>
    <row r="927" spans="1:21" x14ac:dyDescent="0.3">
      <c r="A927" s="1">
        <v>45444</v>
      </c>
      <c r="B927" s="2" t="s">
        <v>33</v>
      </c>
      <c r="C927" s="2" t="s">
        <v>28</v>
      </c>
      <c r="D927" s="2" t="s">
        <v>30</v>
      </c>
      <c r="E927" s="2" t="str">
        <f>TRIM(Table2[[#This Row],[SKU_CODE]])</f>
        <v>BEC-TIS-002</v>
      </c>
      <c r="F927" s="2">
        <v>120</v>
      </c>
      <c r="G927" s="2">
        <v>21600</v>
      </c>
      <c r="H927" s="2">
        <v>1543.31</v>
      </c>
      <c r="I927" s="2">
        <v>1437.18</v>
      </c>
      <c r="J927" s="2">
        <v>2</v>
      </c>
      <c r="K927" s="2" t="str">
        <f>_xlfn.XLOOKUP(E927,[1]SKU_Master!A:A,[1]SKU_Master!C:C,"NOT FOUND")</f>
        <v>Tissues</v>
      </c>
      <c r="L927" s="2">
        <f>_xlfn.XLOOKUP(Table2[[#This Row],[SKU_CODE_CLEAN]],[1]SKU_Master!A:A,[1]SKU_Master!E:E,"Not Found")</f>
        <v>180</v>
      </c>
      <c r="M927" s="2">
        <f>_xlfn.XLOOKUP(E927,[1]SKU_Master!A:A,[1]SKU_Master!F:F,"NOT FOUND")</f>
        <v>95</v>
      </c>
      <c r="N927" s="2" t="str">
        <f>IF(ISNUMBER(_xlfn.XMATCH(E927,[1]SKU_Master!A:A)),"MATCH","NOT FOUND")</f>
        <v>MATCH</v>
      </c>
      <c r="O927" s="2">
        <f>Table2[[#This Row],[GROSS_REVENUE]]-Table2[[#This Row],[DISCOUNT]]</f>
        <v>20056.689999999999</v>
      </c>
      <c r="P927" s="3">
        <f>IFERROR((Table2[[#This Row],[NET_REVENUE]]-(Table2[[#This Row],[UNITS_SOLD]]*Table2[[#This Row],[UNIT_COGS]]))/Table2[[#This Row],[NET_REVENUE]],0)</f>
        <v>0.43161109834175027</v>
      </c>
      <c r="Q927" s="4">
        <f>IFERROR(Table2[[#This Row],[GROSS_REVENUE]]/Table2[[#This Row],[AD_SPEND]],0)</f>
        <v>15.02943263891788</v>
      </c>
      <c r="R927" s="2">
        <f>IFERROR((Table2[[#This Row],[NET_REVENUE]]-(Table2[[#This Row],[UNITS_SOLD]]*Table2[[#This Row],[UNIT_COGS]])-Table2[[#This Row],[AD_SPEND]]),0)</f>
        <v>7219.5099999999984</v>
      </c>
      <c r="S927" s="3">
        <f>IFERROR(Table2[[#This Row],[RETURNS_UNITS]]/Table2[[#This Row],[UNITS_SOLD]],0)</f>
        <v>1.6666666666666666E-2</v>
      </c>
      <c r="T927" s="2" t="str">
        <f>TRIM(CLEAN(Table2[[#This Row],[CHANNEL]]))</f>
        <v>Swiggy Instamart</v>
      </c>
      <c r="U927" s="1">
        <f t="shared" si="14"/>
        <v>45444</v>
      </c>
    </row>
    <row r="928" spans="1:21" x14ac:dyDescent="0.3">
      <c r="A928" s="1">
        <v>45597</v>
      </c>
      <c r="B928" s="2" t="s">
        <v>21</v>
      </c>
      <c r="C928" s="2" t="s">
        <v>28</v>
      </c>
      <c r="D928" s="2" t="s">
        <v>46</v>
      </c>
      <c r="E928" s="2" t="str">
        <f>TRIM(Table2[[#This Row],[SKU_CODE]])</f>
        <v>BEC-KT-001</v>
      </c>
      <c r="F928" s="2">
        <v>101</v>
      </c>
      <c r="G928" s="2">
        <v>16160</v>
      </c>
      <c r="H928" s="2">
        <v>2520.46</v>
      </c>
      <c r="I928" s="2">
        <v>1438.16</v>
      </c>
      <c r="J928" s="2">
        <v>5</v>
      </c>
      <c r="K928" s="2" t="str">
        <f>_xlfn.XLOOKUP(E928,[1]SKU_Master!A:A,[1]SKU_Master!C:C,"NOT FOUND")</f>
        <v>Kitchen Towel</v>
      </c>
      <c r="L928" s="2">
        <f>_xlfn.XLOOKUP(Table2[[#This Row],[SKU_CODE_CLEAN]],[1]SKU_Master!A:A,[1]SKU_Master!E:E,"Not Found")</f>
        <v>160</v>
      </c>
      <c r="M928" s="2">
        <f>_xlfn.XLOOKUP(E928,[1]SKU_Master!A:A,[1]SKU_Master!F:F,"NOT FOUND")</f>
        <v>78</v>
      </c>
      <c r="N928" s="2" t="str">
        <f>IF(ISNUMBER(_xlfn.XMATCH(E928,[1]SKU_Master!A:A)),"MATCH","NOT FOUND")</f>
        <v>MATCH</v>
      </c>
      <c r="O928" s="2">
        <f>Table2[[#This Row],[GROSS_REVENUE]]-Table2[[#This Row],[DISCOUNT]]</f>
        <v>13639.54</v>
      </c>
      <c r="P928" s="3">
        <f>IFERROR((Table2[[#This Row],[NET_REVENUE]]-(Table2[[#This Row],[UNITS_SOLD]]*Table2[[#This Row],[UNIT_COGS]]))/Table2[[#This Row],[NET_REVENUE]],0)</f>
        <v>0.42241453890673736</v>
      </c>
      <c r="Q928" s="4">
        <f>IFERROR(Table2[[#This Row],[GROSS_REVENUE]]/Table2[[#This Row],[AD_SPEND]],0)</f>
        <v>11.236580074539688</v>
      </c>
      <c r="R928" s="2">
        <f>IFERROR((Table2[[#This Row],[NET_REVENUE]]-(Table2[[#This Row],[UNITS_SOLD]]*Table2[[#This Row],[UNIT_COGS]])-Table2[[#This Row],[AD_SPEND]]),0)</f>
        <v>4323.380000000001</v>
      </c>
      <c r="S928" s="3">
        <f>IFERROR(Table2[[#This Row],[RETURNS_UNITS]]/Table2[[#This Row],[UNITS_SOLD]],0)</f>
        <v>4.9504950495049507E-2</v>
      </c>
      <c r="T928" s="2" t="str">
        <f>TRIM(CLEAN(Table2[[#This Row],[CHANNEL]]))</f>
        <v>Flipkart</v>
      </c>
      <c r="U928" s="1">
        <f t="shared" si="14"/>
        <v>45597</v>
      </c>
    </row>
    <row r="929" spans="1:21" x14ac:dyDescent="0.3">
      <c r="A929" s="1">
        <v>45566</v>
      </c>
      <c r="B929" s="2" t="s">
        <v>37</v>
      </c>
      <c r="C929" s="2" t="s">
        <v>25</v>
      </c>
      <c r="D929" s="2" t="s">
        <v>43</v>
      </c>
      <c r="E929" s="2" t="str">
        <f>TRIM(Table2[[#This Row],[SKU_CODE]])</f>
        <v>BEC-GB-001</v>
      </c>
      <c r="F929" s="2">
        <v>234</v>
      </c>
      <c r="G929" s="2">
        <v>34866</v>
      </c>
      <c r="H929" s="2">
        <v>6460.06</v>
      </c>
      <c r="I929" s="2">
        <v>1439.01</v>
      </c>
      <c r="J929" s="2">
        <v>9</v>
      </c>
      <c r="K929" s="2" t="str">
        <f>_xlfn.XLOOKUP(E929,[1]SKU_Master!A:A,[1]SKU_Master!C:C,"NOT FOUND")</f>
        <v>Garbage Bags</v>
      </c>
      <c r="L929" s="2">
        <f>_xlfn.XLOOKUP(Table2[[#This Row],[SKU_CODE_CLEAN]],[1]SKU_Master!A:A,[1]SKU_Master!E:E,"Not Found")</f>
        <v>149</v>
      </c>
      <c r="M929" s="2">
        <f>_xlfn.XLOOKUP(E929,[1]SKU_Master!A:A,[1]SKU_Master!F:F,"NOT FOUND")</f>
        <v>70</v>
      </c>
      <c r="N929" s="2" t="str">
        <f>IF(ISNUMBER(_xlfn.XMATCH(E929,[1]SKU_Master!A:A)),"MATCH","NOT FOUND")</f>
        <v>MATCH</v>
      </c>
      <c r="O929" s="2">
        <f>Table2[[#This Row],[GROSS_REVENUE]]-Table2[[#This Row],[DISCOUNT]]</f>
        <v>28405.94</v>
      </c>
      <c r="P929" s="3">
        <f>IFERROR((Table2[[#This Row],[NET_REVENUE]]-(Table2[[#This Row],[UNITS_SOLD]]*Table2[[#This Row],[UNIT_COGS]]))/Table2[[#This Row],[NET_REVENUE]],0)</f>
        <v>0.42336004370916785</v>
      </c>
      <c r="Q929" s="4">
        <f>IFERROR(Table2[[#This Row],[GROSS_REVENUE]]/Table2[[#This Row],[AD_SPEND]],0)</f>
        <v>24.229157545812747</v>
      </c>
      <c r="R929" s="2">
        <f>IFERROR((Table2[[#This Row],[NET_REVENUE]]-(Table2[[#This Row],[UNITS_SOLD]]*Table2[[#This Row],[UNIT_COGS]])-Table2[[#This Row],[AD_SPEND]]),0)</f>
        <v>10586.929999999998</v>
      </c>
      <c r="S929" s="3">
        <f>IFERROR(Table2[[#This Row],[RETURNS_UNITS]]/Table2[[#This Row],[UNITS_SOLD]],0)</f>
        <v>3.8461538461538464E-2</v>
      </c>
      <c r="T929" s="2" t="str">
        <f>TRIM(CLEAN(Table2[[#This Row],[CHANNEL]]))</f>
        <v>Blinkit</v>
      </c>
      <c r="U929" s="1">
        <f t="shared" si="14"/>
        <v>45566</v>
      </c>
    </row>
    <row r="930" spans="1:21" x14ac:dyDescent="0.3">
      <c r="A930" s="1">
        <v>45778</v>
      </c>
      <c r="B930" s="2" t="s">
        <v>33</v>
      </c>
      <c r="C930" s="2" t="s">
        <v>28</v>
      </c>
      <c r="D930" s="2" t="s">
        <v>43</v>
      </c>
      <c r="E930" s="2" t="str">
        <f>TRIM(Table2[[#This Row],[SKU_CODE]])</f>
        <v>BEC-GB-001</v>
      </c>
      <c r="F930" s="2">
        <v>102</v>
      </c>
      <c r="G930" s="2">
        <v>15198</v>
      </c>
      <c r="H930" s="2">
        <v>4550.21</v>
      </c>
      <c r="I930" s="2">
        <v>1440.43</v>
      </c>
      <c r="J930" s="2">
        <v>4</v>
      </c>
      <c r="K930" s="2" t="str">
        <f>_xlfn.XLOOKUP(E930,[1]SKU_Master!A:A,[1]SKU_Master!C:C,"NOT FOUND")</f>
        <v>Garbage Bags</v>
      </c>
      <c r="L930" s="2">
        <f>_xlfn.XLOOKUP(Table2[[#This Row],[SKU_CODE_CLEAN]],[1]SKU_Master!A:A,[1]SKU_Master!E:E,"Not Found")</f>
        <v>149</v>
      </c>
      <c r="M930" s="2">
        <f>_xlfn.XLOOKUP(E930,[1]SKU_Master!A:A,[1]SKU_Master!F:F,"NOT FOUND")</f>
        <v>70</v>
      </c>
      <c r="N930" s="2" t="str">
        <f>IF(ISNUMBER(_xlfn.XMATCH(E930,[1]SKU_Master!A:A)),"MATCH","NOT FOUND")</f>
        <v>MATCH</v>
      </c>
      <c r="O930" s="2">
        <f>Table2[[#This Row],[GROSS_REVENUE]]-Table2[[#This Row],[DISCOUNT]]</f>
        <v>10647.79</v>
      </c>
      <c r="P930" s="3">
        <f>IFERROR((Table2[[#This Row],[NET_REVENUE]]-(Table2[[#This Row],[UNITS_SOLD]]*Table2[[#This Row],[UNIT_COGS]]))/Table2[[#This Row],[NET_REVENUE]],0)</f>
        <v>0.32943831536872914</v>
      </c>
      <c r="Q930" s="4">
        <f>IFERROR(Table2[[#This Row],[GROSS_REVENUE]]/Table2[[#This Row],[AD_SPEND]],0)</f>
        <v>10.551016016050761</v>
      </c>
      <c r="R930" s="2">
        <f>IFERROR((Table2[[#This Row],[NET_REVENUE]]-(Table2[[#This Row],[UNITS_SOLD]]*Table2[[#This Row],[UNIT_COGS]])-Table2[[#This Row],[AD_SPEND]]),0)</f>
        <v>2067.3600000000006</v>
      </c>
      <c r="S930" s="3">
        <f>IFERROR(Table2[[#This Row],[RETURNS_UNITS]]/Table2[[#This Row],[UNITS_SOLD]],0)</f>
        <v>3.9215686274509803E-2</v>
      </c>
      <c r="T930" s="2" t="str">
        <f>TRIM(CLEAN(Table2[[#This Row],[CHANNEL]]))</f>
        <v>Swiggy Instamart</v>
      </c>
      <c r="U930" s="1">
        <f t="shared" si="14"/>
        <v>45778</v>
      </c>
    </row>
    <row r="931" spans="1:21" x14ac:dyDescent="0.3">
      <c r="A931" s="1">
        <v>45352</v>
      </c>
      <c r="B931" s="2" t="s">
        <v>21</v>
      </c>
      <c r="C931" s="2" t="s">
        <v>28</v>
      </c>
      <c r="D931" s="2" t="s">
        <v>46</v>
      </c>
      <c r="E931" s="2" t="str">
        <f>TRIM(Table2[[#This Row],[SKU_CODE]])</f>
        <v>BEC-KT-001</v>
      </c>
      <c r="F931" s="2">
        <v>90</v>
      </c>
      <c r="G931" s="2">
        <v>14400</v>
      </c>
      <c r="H931" s="2">
        <v>2645.46</v>
      </c>
      <c r="I931" s="2">
        <v>1440.66</v>
      </c>
      <c r="J931" s="2">
        <v>2</v>
      </c>
      <c r="K931" s="2" t="str">
        <f>_xlfn.XLOOKUP(E931,[1]SKU_Master!A:A,[1]SKU_Master!C:C,"NOT FOUND")</f>
        <v>Kitchen Towel</v>
      </c>
      <c r="L931" s="2">
        <f>_xlfn.XLOOKUP(Table2[[#This Row],[SKU_CODE_CLEAN]],[1]SKU_Master!A:A,[1]SKU_Master!E:E,"Not Found")</f>
        <v>160</v>
      </c>
      <c r="M931" s="2">
        <f>_xlfn.XLOOKUP(E931,[1]SKU_Master!A:A,[1]SKU_Master!F:F,"NOT FOUND")</f>
        <v>78</v>
      </c>
      <c r="N931" s="2" t="str">
        <f>IF(ISNUMBER(_xlfn.XMATCH(E931,[1]SKU_Master!A:A)),"MATCH","NOT FOUND")</f>
        <v>MATCH</v>
      </c>
      <c r="O931" s="2">
        <f>Table2[[#This Row],[GROSS_REVENUE]]-Table2[[#This Row],[DISCOUNT]]</f>
        <v>11754.54</v>
      </c>
      <c r="P931" s="3">
        <f>IFERROR((Table2[[#This Row],[NET_REVENUE]]-(Table2[[#This Row],[UNITS_SOLD]]*Table2[[#This Row],[UNIT_COGS]]))/Table2[[#This Row],[NET_REVENUE]],0)</f>
        <v>0.40278394560739939</v>
      </c>
      <c r="Q931" s="4">
        <f>IFERROR(Table2[[#This Row],[GROSS_REVENUE]]/Table2[[#This Row],[AD_SPEND]],0)</f>
        <v>9.9954187663987337</v>
      </c>
      <c r="R931" s="2">
        <f>IFERROR((Table2[[#This Row],[NET_REVENUE]]-(Table2[[#This Row],[UNITS_SOLD]]*Table2[[#This Row],[UNIT_COGS]])-Table2[[#This Row],[AD_SPEND]]),0)</f>
        <v>3293.880000000001</v>
      </c>
      <c r="S931" s="3">
        <f>IFERROR(Table2[[#This Row],[RETURNS_UNITS]]/Table2[[#This Row],[UNITS_SOLD]],0)</f>
        <v>2.2222222222222223E-2</v>
      </c>
      <c r="T931" s="2" t="str">
        <f>TRIM(CLEAN(Table2[[#This Row],[CHANNEL]]))</f>
        <v>Flipkart</v>
      </c>
      <c r="U931" s="1">
        <f t="shared" si="14"/>
        <v>45352</v>
      </c>
    </row>
    <row r="932" spans="1:21" x14ac:dyDescent="0.3">
      <c r="A932" s="1">
        <v>45658</v>
      </c>
      <c r="B932" s="2" t="s">
        <v>37</v>
      </c>
      <c r="C932" s="2" t="s">
        <v>22</v>
      </c>
      <c r="D932" s="2" t="s">
        <v>23</v>
      </c>
      <c r="E932" s="2" t="str">
        <f>TRIM(Table2[[#This Row],[SKU_CODE]])</f>
        <v>BEC-OTH-001</v>
      </c>
      <c r="F932" s="2">
        <v>84</v>
      </c>
      <c r="G932" s="2">
        <v>12516</v>
      </c>
      <c r="H932" s="2">
        <v>2762.09</v>
      </c>
      <c r="I932" s="2">
        <v>1441.46</v>
      </c>
      <c r="J932" s="2">
        <v>1</v>
      </c>
      <c r="K932" s="2" t="str">
        <f>_xlfn.XLOOKUP(E932,[1]SKU_Master!A:A,[1]SKU_Master!C:C,"NOT FOUND")</f>
        <v>Others</v>
      </c>
      <c r="L932" s="2">
        <f>_xlfn.XLOOKUP(Table2[[#This Row],[SKU_CODE_CLEAN]],[1]SKU_Master!A:A,[1]SKU_Master!E:E,"Not Found")</f>
        <v>149</v>
      </c>
      <c r="M932" s="2">
        <f>_xlfn.XLOOKUP(E932,[1]SKU_Master!A:A,[1]SKU_Master!F:F,"NOT FOUND")</f>
        <v>72</v>
      </c>
      <c r="N932" s="2" t="str">
        <f>IF(ISNUMBER(_xlfn.XMATCH(E932,[1]SKU_Master!A:A)),"MATCH","NOT FOUND")</f>
        <v>MATCH</v>
      </c>
      <c r="O932" s="2">
        <f>Table2[[#This Row],[GROSS_REVENUE]]-Table2[[#This Row],[DISCOUNT]]</f>
        <v>9753.91</v>
      </c>
      <c r="P932" s="3">
        <f>IFERROR((Table2[[#This Row],[NET_REVENUE]]-(Table2[[#This Row],[UNITS_SOLD]]*Table2[[#This Row],[UNIT_COGS]]))/Table2[[#This Row],[NET_REVENUE]],0)</f>
        <v>0.37994096726338461</v>
      </c>
      <c r="Q932" s="4">
        <f>IFERROR(Table2[[#This Row],[GROSS_REVENUE]]/Table2[[#This Row],[AD_SPEND]],0)</f>
        <v>8.6828632081361956</v>
      </c>
      <c r="R932" s="2">
        <f>IFERROR((Table2[[#This Row],[NET_REVENUE]]-(Table2[[#This Row],[UNITS_SOLD]]*Table2[[#This Row],[UNIT_COGS]])-Table2[[#This Row],[AD_SPEND]]),0)</f>
        <v>2264.4499999999998</v>
      </c>
      <c r="S932" s="3">
        <f>IFERROR(Table2[[#This Row],[RETURNS_UNITS]]/Table2[[#This Row],[UNITS_SOLD]],0)</f>
        <v>1.1904761904761904E-2</v>
      </c>
      <c r="T932" s="2" t="str">
        <f>TRIM(CLEAN(Table2[[#This Row],[CHANNEL]]))</f>
        <v>Blinkit</v>
      </c>
      <c r="U932" s="1">
        <f t="shared" si="14"/>
        <v>45658</v>
      </c>
    </row>
    <row r="933" spans="1:21" x14ac:dyDescent="0.3">
      <c r="A933" s="1">
        <v>45505</v>
      </c>
      <c r="B933" s="2" t="s">
        <v>21</v>
      </c>
      <c r="C933" s="2" t="s">
        <v>25</v>
      </c>
      <c r="D933" s="2" t="s">
        <v>23</v>
      </c>
      <c r="E933" s="2" t="str">
        <f>TRIM(Table2[[#This Row],[SKU_CODE]])</f>
        <v>BEC-OTH-001</v>
      </c>
      <c r="F933" s="2">
        <v>92</v>
      </c>
      <c r="G933" s="2">
        <v>13708</v>
      </c>
      <c r="H933" s="2">
        <v>2089.4699999999998</v>
      </c>
      <c r="I933" s="2">
        <v>1441.94</v>
      </c>
      <c r="J933" s="2">
        <v>2</v>
      </c>
      <c r="K933" s="2" t="str">
        <f>_xlfn.XLOOKUP(E933,[1]SKU_Master!A:A,[1]SKU_Master!C:C,"NOT FOUND")</f>
        <v>Others</v>
      </c>
      <c r="L933" s="2">
        <f>_xlfn.XLOOKUP(Table2[[#This Row],[SKU_CODE_CLEAN]],[1]SKU_Master!A:A,[1]SKU_Master!E:E,"Not Found")</f>
        <v>149</v>
      </c>
      <c r="M933" s="2">
        <f>_xlfn.XLOOKUP(E933,[1]SKU_Master!A:A,[1]SKU_Master!F:F,"NOT FOUND")</f>
        <v>72</v>
      </c>
      <c r="N933" s="2" t="str">
        <f>IF(ISNUMBER(_xlfn.XMATCH(E933,[1]SKU_Master!A:A)),"MATCH","NOT FOUND")</f>
        <v>MATCH</v>
      </c>
      <c r="O933" s="2">
        <f>Table2[[#This Row],[GROSS_REVENUE]]-Table2[[#This Row],[DISCOUNT]]</f>
        <v>11618.53</v>
      </c>
      <c r="P933" s="3">
        <f>IFERROR((Table2[[#This Row],[NET_REVENUE]]-(Table2[[#This Row],[UNITS_SOLD]]*Table2[[#This Row],[UNIT_COGS]]))/Table2[[#This Row],[NET_REVENUE]],0)</f>
        <v>0.42987624079810444</v>
      </c>
      <c r="Q933" s="4">
        <f>IFERROR(Table2[[#This Row],[GROSS_REVENUE]]/Table2[[#This Row],[AD_SPEND]],0)</f>
        <v>9.5066368919649911</v>
      </c>
      <c r="R933" s="2">
        <f>IFERROR((Table2[[#This Row],[NET_REVENUE]]-(Table2[[#This Row],[UNITS_SOLD]]*Table2[[#This Row],[UNIT_COGS]])-Table2[[#This Row],[AD_SPEND]]),0)</f>
        <v>3552.5900000000006</v>
      </c>
      <c r="S933" s="3">
        <f>IFERROR(Table2[[#This Row],[RETURNS_UNITS]]/Table2[[#This Row],[UNITS_SOLD]],0)</f>
        <v>2.1739130434782608E-2</v>
      </c>
      <c r="T933" s="2" t="str">
        <f>TRIM(CLEAN(Table2[[#This Row],[CHANNEL]]))</f>
        <v>Flipkart</v>
      </c>
      <c r="U933" s="1">
        <f t="shared" si="14"/>
        <v>45505</v>
      </c>
    </row>
    <row r="934" spans="1:21" x14ac:dyDescent="0.3">
      <c r="A934" s="1">
        <v>45505</v>
      </c>
      <c r="B934" s="2" t="s">
        <v>37</v>
      </c>
      <c r="C934" s="2" t="s">
        <v>22</v>
      </c>
      <c r="D934" s="2" t="s">
        <v>42</v>
      </c>
      <c r="E934" s="2" t="str">
        <f>TRIM(Table2[[#This Row],[SKU_CODE]])</f>
        <v>BEC-BW-002</v>
      </c>
      <c r="F934" s="2">
        <v>116</v>
      </c>
      <c r="G934" s="2">
        <v>20300</v>
      </c>
      <c r="H934" s="2">
        <v>5106.6499999999996</v>
      </c>
      <c r="I934" s="2">
        <v>1442.37</v>
      </c>
      <c r="J934" s="2">
        <v>5</v>
      </c>
      <c r="K934" s="2" t="str">
        <f>_xlfn.XLOOKUP(E934,[1]SKU_Master!A:A,[1]SKU_Master!C:C,"NOT FOUND")</f>
        <v>Bake &amp; Wrap</v>
      </c>
      <c r="L934" s="2">
        <f>_xlfn.XLOOKUP(Table2[[#This Row],[SKU_CODE_CLEAN]],[1]SKU_Master!A:A,[1]SKU_Master!E:E,"Not Found")</f>
        <v>175</v>
      </c>
      <c r="M934" s="2">
        <f>_xlfn.XLOOKUP(E934,[1]SKU_Master!A:A,[1]SKU_Master!F:F,"NOT FOUND")</f>
        <v>92</v>
      </c>
      <c r="N934" s="2" t="str">
        <f>IF(ISNUMBER(_xlfn.XMATCH(E934,[1]SKU_Master!A:A)),"MATCH","NOT FOUND")</f>
        <v>MATCH</v>
      </c>
      <c r="O934" s="2">
        <f>Table2[[#This Row],[GROSS_REVENUE]]-Table2[[#This Row],[DISCOUNT]]</f>
        <v>15193.35</v>
      </c>
      <c r="P934" s="3">
        <f>IFERROR((Table2[[#This Row],[NET_REVENUE]]-(Table2[[#This Row],[UNITS_SOLD]]*Table2[[#This Row],[UNIT_COGS]]))/Table2[[#This Row],[NET_REVENUE]],0)</f>
        <v>0.297587431343318</v>
      </c>
      <c r="Q934" s="4">
        <f>IFERROR(Table2[[#This Row],[GROSS_REVENUE]]/Table2[[#This Row],[AD_SPEND]],0)</f>
        <v>14.074058667332238</v>
      </c>
      <c r="R934" s="2">
        <f>IFERROR((Table2[[#This Row],[NET_REVENUE]]-(Table2[[#This Row],[UNITS_SOLD]]*Table2[[#This Row],[UNIT_COGS]])-Table2[[#This Row],[AD_SPEND]]),0)</f>
        <v>3078.9800000000005</v>
      </c>
      <c r="S934" s="3">
        <f>IFERROR(Table2[[#This Row],[RETURNS_UNITS]]/Table2[[#This Row],[UNITS_SOLD]],0)</f>
        <v>4.3103448275862072E-2</v>
      </c>
      <c r="T934" s="2" t="str">
        <f>TRIM(CLEAN(Table2[[#This Row],[CHANNEL]]))</f>
        <v>Blinkit</v>
      </c>
      <c r="U934" s="1">
        <f t="shared" si="14"/>
        <v>45505</v>
      </c>
    </row>
    <row r="935" spans="1:21" x14ac:dyDescent="0.3">
      <c r="A935" s="1">
        <v>45689</v>
      </c>
      <c r="B935" s="2" t="s">
        <v>34</v>
      </c>
      <c r="C935" s="2" t="s">
        <v>22</v>
      </c>
      <c r="D935" s="2" t="s">
        <v>23</v>
      </c>
      <c r="E935" s="2" t="str">
        <f>TRIM(Table2[[#This Row],[SKU_CODE]])</f>
        <v>BEC-OTH-001</v>
      </c>
      <c r="F935" s="2">
        <v>93</v>
      </c>
      <c r="G935" s="2">
        <v>13857</v>
      </c>
      <c r="H935" s="2">
        <v>1097.44</v>
      </c>
      <c r="I935" s="2">
        <v>1443.03</v>
      </c>
      <c r="J935" s="2">
        <v>2</v>
      </c>
      <c r="K935" s="2" t="str">
        <f>_xlfn.XLOOKUP(E935,[1]SKU_Master!A:A,[1]SKU_Master!C:C,"NOT FOUND")</f>
        <v>Others</v>
      </c>
      <c r="L935" s="2">
        <f>_xlfn.XLOOKUP(Table2[[#This Row],[SKU_CODE_CLEAN]],[1]SKU_Master!A:A,[1]SKU_Master!E:E,"Not Found")</f>
        <v>149</v>
      </c>
      <c r="M935" s="2">
        <f>_xlfn.XLOOKUP(E935,[1]SKU_Master!A:A,[1]SKU_Master!F:F,"NOT FOUND")</f>
        <v>72</v>
      </c>
      <c r="N935" s="2" t="str">
        <f>IF(ISNUMBER(_xlfn.XMATCH(E935,[1]SKU_Master!A:A)),"MATCH","NOT FOUND")</f>
        <v>MATCH</v>
      </c>
      <c r="O935" s="2">
        <f>Table2[[#This Row],[GROSS_REVENUE]]-Table2[[#This Row],[DISCOUNT]]</f>
        <v>12759.56</v>
      </c>
      <c r="P935" s="3">
        <f>IFERROR((Table2[[#This Row],[NET_REVENUE]]-(Table2[[#This Row],[UNITS_SOLD]]*Table2[[#This Row],[UNIT_COGS]]))/Table2[[#This Row],[NET_REVENUE]],0)</f>
        <v>0.47521701375282532</v>
      </c>
      <c r="Q935" s="4">
        <f>IFERROR(Table2[[#This Row],[GROSS_REVENUE]]/Table2[[#This Row],[AD_SPEND]],0)</f>
        <v>9.6027109623500557</v>
      </c>
      <c r="R935" s="2">
        <f>IFERROR((Table2[[#This Row],[NET_REVENUE]]-(Table2[[#This Row],[UNITS_SOLD]]*Table2[[#This Row],[UNIT_COGS]])-Table2[[#This Row],[AD_SPEND]]),0)</f>
        <v>4620.53</v>
      </c>
      <c r="S935" s="3">
        <f>IFERROR(Table2[[#This Row],[RETURNS_UNITS]]/Table2[[#This Row],[UNITS_SOLD]],0)</f>
        <v>2.1505376344086023E-2</v>
      </c>
      <c r="T935" s="2" t="str">
        <f>TRIM(CLEAN(Table2[[#This Row],[CHANNEL]]))</f>
        <v>Zepto</v>
      </c>
      <c r="U935" s="1">
        <f t="shared" si="14"/>
        <v>45689</v>
      </c>
    </row>
    <row r="936" spans="1:21" x14ac:dyDescent="0.3">
      <c r="A936" s="1">
        <v>45689</v>
      </c>
      <c r="B936" s="2" t="s">
        <v>34</v>
      </c>
      <c r="C936" s="2" t="s">
        <v>22</v>
      </c>
      <c r="D936" s="2" t="s">
        <v>56</v>
      </c>
      <c r="E936" s="2" t="str">
        <f>TRIM(Table2[[#This Row],[SKU_CODE]])</f>
        <v>BEC-XXX-999</v>
      </c>
      <c r="F936" s="2">
        <v>93</v>
      </c>
      <c r="G936" s="2">
        <v>13857</v>
      </c>
      <c r="H936" s="2">
        <v>1097.44</v>
      </c>
      <c r="I936" s="2">
        <v>1443.03</v>
      </c>
      <c r="J936" s="2">
        <v>2</v>
      </c>
      <c r="K936" s="2" t="str">
        <f>_xlfn.XLOOKUP(E936,[1]SKU_Master!A:A,[1]SKU_Master!C:C,"NOT FOUND")</f>
        <v>NOT FOUND</v>
      </c>
      <c r="L936" s="2" t="str">
        <f>_xlfn.XLOOKUP(Table2[[#This Row],[SKU_CODE_CLEAN]],[1]SKU_Master!A:A,[1]SKU_Master!E:E,"Not Found")</f>
        <v>Not Found</v>
      </c>
      <c r="M936" s="2" t="str">
        <f>_xlfn.XLOOKUP(E936,[1]SKU_Master!A:A,[1]SKU_Master!F:F,"NOT FOUND")</f>
        <v>NOT FOUND</v>
      </c>
      <c r="N936" s="2" t="str">
        <f>IF(ISNUMBER(_xlfn.XMATCH(E936,[1]SKU_Master!A:A)),"MATCH","NOT FOUND")</f>
        <v>NOT FOUND</v>
      </c>
      <c r="O936" s="2">
        <f>Table2[[#This Row],[GROSS_REVENUE]]-Table2[[#This Row],[DISCOUNT]]</f>
        <v>12759.56</v>
      </c>
      <c r="P936" s="3">
        <f>IFERROR((Table2[[#This Row],[NET_REVENUE]]-(Table2[[#This Row],[UNITS_SOLD]]*Table2[[#This Row],[UNIT_COGS]]))/Table2[[#This Row],[NET_REVENUE]],0)</f>
        <v>0</v>
      </c>
      <c r="Q936" s="4">
        <f>IFERROR(Table2[[#This Row],[GROSS_REVENUE]]/Table2[[#This Row],[AD_SPEND]],0)</f>
        <v>9.6027109623500557</v>
      </c>
      <c r="R936" s="2">
        <f>IFERROR((Table2[[#This Row],[NET_REVENUE]]-(Table2[[#This Row],[UNITS_SOLD]]*Table2[[#This Row],[UNIT_COGS]])-Table2[[#This Row],[AD_SPEND]]),0)</f>
        <v>0</v>
      </c>
      <c r="S936" s="3">
        <f>IFERROR(Table2[[#This Row],[RETURNS_UNITS]]/Table2[[#This Row],[UNITS_SOLD]],0)</f>
        <v>2.1505376344086023E-2</v>
      </c>
      <c r="T936" s="2" t="str">
        <f>TRIM(CLEAN(Table2[[#This Row],[CHANNEL]]))</f>
        <v>Zepto</v>
      </c>
      <c r="U936" s="1">
        <f t="shared" si="14"/>
        <v>45689</v>
      </c>
    </row>
    <row r="937" spans="1:21" x14ac:dyDescent="0.3">
      <c r="A937" s="1">
        <v>45658</v>
      </c>
      <c r="B937" s="2" t="s">
        <v>27</v>
      </c>
      <c r="C937" s="2" t="s">
        <v>28</v>
      </c>
      <c r="D937" s="2" t="s">
        <v>46</v>
      </c>
      <c r="E937" s="2" t="str">
        <f>TRIM(Table2[[#This Row],[SKU_CODE]])</f>
        <v>BEC-KT-001</v>
      </c>
      <c r="F937" s="2">
        <v>122</v>
      </c>
      <c r="G937" s="2">
        <v>19520</v>
      </c>
      <c r="H937" s="2">
        <v>5308.25</v>
      </c>
      <c r="I937" s="2">
        <v>1443.15</v>
      </c>
      <c r="J937" s="2">
        <v>6</v>
      </c>
      <c r="K937" s="2" t="str">
        <f>_xlfn.XLOOKUP(E937,[1]SKU_Master!A:A,[1]SKU_Master!C:C,"NOT FOUND")</f>
        <v>Kitchen Towel</v>
      </c>
      <c r="L937" s="2">
        <f>_xlfn.XLOOKUP(Table2[[#This Row],[SKU_CODE_CLEAN]],[1]SKU_Master!A:A,[1]SKU_Master!E:E,"Not Found")</f>
        <v>160</v>
      </c>
      <c r="M937" s="2">
        <f>_xlfn.XLOOKUP(E937,[1]SKU_Master!A:A,[1]SKU_Master!F:F,"NOT FOUND")</f>
        <v>78</v>
      </c>
      <c r="N937" s="2" t="str">
        <f>IF(ISNUMBER(_xlfn.XMATCH(E937,[1]SKU_Master!A:A)),"MATCH","NOT FOUND")</f>
        <v>MATCH</v>
      </c>
      <c r="O937" s="2">
        <f>Table2[[#This Row],[GROSS_REVENUE]]-Table2[[#This Row],[DISCOUNT]]</f>
        <v>14211.75</v>
      </c>
      <c r="P937" s="3">
        <f>IFERROR((Table2[[#This Row],[NET_REVENUE]]-(Table2[[#This Row],[UNITS_SOLD]]*Table2[[#This Row],[UNIT_COGS]]))/Table2[[#This Row],[NET_REVENUE]],0)</f>
        <v>0.33041321441764737</v>
      </c>
      <c r="Q937" s="4">
        <f>IFERROR(Table2[[#This Row],[GROSS_REVENUE]]/Table2[[#This Row],[AD_SPEND]],0)</f>
        <v>13.525967501645704</v>
      </c>
      <c r="R937" s="2">
        <f>IFERROR((Table2[[#This Row],[NET_REVENUE]]-(Table2[[#This Row],[UNITS_SOLD]]*Table2[[#This Row],[UNIT_COGS]])-Table2[[#This Row],[AD_SPEND]]),0)</f>
        <v>3252.6</v>
      </c>
      <c r="S937" s="3">
        <f>IFERROR(Table2[[#This Row],[RETURNS_UNITS]]/Table2[[#This Row],[UNITS_SOLD]],0)</f>
        <v>4.9180327868852458E-2</v>
      </c>
      <c r="T937" s="2" t="str">
        <f>TRIM(CLEAN(Table2[[#This Row],[CHANNEL]]))</f>
        <v>Zepto</v>
      </c>
      <c r="U937" s="1">
        <f t="shared" si="14"/>
        <v>45658</v>
      </c>
    </row>
    <row r="938" spans="1:21" x14ac:dyDescent="0.3">
      <c r="A938" s="1">
        <v>45292</v>
      </c>
      <c r="B938" s="2" t="s">
        <v>34</v>
      </c>
      <c r="C938" s="2" t="s">
        <v>28</v>
      </c>
      <c r="D938" s="2" t="s">
        <v>30</v>
      </c>
      <c r="E938" s="2" t="str">
        <f>TRIM(Table2[[#This Row],[SKU_CODE]])</f>
        <v>BEC-TIS-002</v>
      </c>
      <c r="F938" s="2">
        <v>161</v>
      </c>
      <c r="G938" s="2">
        <v>28980</v>
      </c>
      <c r="H938" s="2">
        <v>1917.99</v>
      </c>
      <c r="I938" s="2">
        <v>1444.74</v>
      </c>
      <c r="J938" s="2">
        <v>6</v>
      </c>
      <c r="K938" s="2" t="str">
        <f>_xlfn.XLOOKUP(E938,[1]SKU_Master!A:A,[1]SKU_Master!C:C,"NOT FOUND")</f>
        <v>Tissues</v>
      </c>
      <c r="L938" s="2">
        <f>_xlfn.XLOOKUP(Table2[[#This Row],[SKU_CODE_CLEAN]],[1]SKU_Master!A:A,[1]SKU_Master!E:E,"Not Found")</f>
        <v>180</v>
      </c>
      <c r="M938" s="2">
        <f>_xlfn.XLOOKUP(E938,[1]SKU_Master!A:A,[1]SKU_Master!F:F,"NOT FOUND")</f>
        <v>95</v>
      </c>
      <c r="N938" s="2" t="str">
        <f>IF(ISNUMBER(_xlfn.XMATCH(E938,[1]SKU_Master!A:A)),"MATCH","NOT FOUND")</f>
        <v>MATCH</v>
      </c>
      <c r="O938" s="2">
        <f>Table2[[#This Row],[GROSS_REVENUE]]-Table2[[#This Row],[DISCOUNT]]</f>
        <v>27062.01</v>
      </c>
      <c r="P938" s="3">
        <f>IFERROR((Table2[[#This Row],[NET_REVENUE]]-(Table2[[#This Row],[UNITS_SOLD]]*Table2[[#This Row],[UNIT_COGS]]))/Table2[[#This Row],[NET_REVENUE]],0)</f>
        <v>0.4348165564937711</v>
      </c>
      <c r="Q938" s="4">
        <f>IFERROR(Table2[[#This Row],[GROSS_REVENUE]]/Table2[[#This Row],[AD_SPEND]],0)</f>
        <v>20.058972548693884</v>
      </c>
      <c r="R938" s="2">
        <f>IFERROR((Table2[[#This Row],[NET_REVENUE]]-(Table2[[#This Row],[UNITS_SOLD]]*Table2[[#This Row],[UNIT_COGS]])-Table2[[#This Row],[AD_SPEND]]),0)</f>
        <v>10322.269999999999</v>
      </c>
      <c r="S938" s="3">
        <f>IFERROR(Table2[[#This Row],[RETURNS_UNITS]]/Table2[[#This Row],[UNITS_SOLD]],0)</f>
        <v>3.7267080745341616E-2</v>
      </c>
      <c r="T938" s="2" t="str">
        <f>TRIM(CLEAN(Table2[[#This Row],[CHANNEL]]))</f>
        <v>Zepto</v>
      </c>
      <c r="U938" s="1">
        <f t="shared" si="14"/>
        <v>45292</v>
      </c>
    </row>
    <row r="939" spans="1:21" x14ac:dyDescent="0.3">
      <c r="A939" s="1">
        <v>45809</v>
      </c>
      <c r="B939" s="2" t="s">
        <v>33</v>
      </c>
      <c r="C939" s="2" t="s">
        <v>22</v>
      </c>
      <c r="D939" s="2" t="s">
        <v>43</v>
      </c>
      <c r="E939" s="2" t="str">
        <f>TRIM(Table2[[#This Row],[SKU_CODE]])</f>
        <v>BEC-GB-001</v>
      </c>
      <c r="F939" s="2">
        <v>131</v>
      </c>
      <c r="G939" s="2">
        <v>19519</v>
      </c>
      <c r="H939" s="2">
        <v>1838.45</v>
      </c>
      <c r="I939" s="2">
        <v>1445.1</v>
      </c>
      <c r="J939" s="2">
        <v>6</v>
      </c>
      <c r="K939" s="2" t="str">
        <f>_xlfn.XLOOKUP(E939,[1]SKU_Master!A:A,[1]SKU_Master!C:C,"NOT FOUND")</f>
        <v>Garbage Bags</v>
      </c>
      <c r="L939" s="2">
        <f>_xlfn.XLOOKUP(Table2[[#This Row],[SKU_CODE_CLEAN]],[1]SKU_Master!A:A,[1]SKU_Master!E:E,"Not Found")</f>
        <v>149</v>
      </c>
      <c r="M939" s="2">
        <f>_xlfn.XLOOKUP(E939,[1]SKU_Master!A:A,[1]SKU_Master!F:F,"NOT FOUND")</f>
        <v>70</v>
      </c>
      <c r="N939" s="2" t="str">
        <f>IF(ISNUMBER(_xlfn.XMATCH(E939,[1]SKU_Master!A:A)),"MATCH","NOT FOUND")</f>
        <v>MATCH</v>
      </c>
      <c r="O939" s="2">
        <f>Table2[[#This Row],[GROSS_REVENUE]]-Table2[[#This Row],[DISCOUNT]]</f>
        <v>17680.55</v>
      </c>
      <c r="P939" s="3">
        <f>IFERROR((Table2[[#This Row],[NET_REVENUE]]-(Table2[[#This Row],[UNITS_SOLD]]*Table2[[#This Row],[UNIT_COGS]]))/Table2[[#This Row],[NET_REVENUE]],0)</f>
        <v>0.48135097607257693</v>
      </c>
      <c r="Q939" s="4">
        <f>IFERROR(Table2[[#This Row],[GROSS_REVENUE]]/Table2[[#This Row],[AD_SPEND]],0)</f>
        <v>13.507023735381635</v>
      </c>
      <c r="R939" s="2">
        <f>IFERROR((Table2[[#This Row],[NET_REVENUE]]-(Table2[[#This Row],[UNITS_SOLD]]*Table2[[#This Row],[UNIT_COGS]])-Table2[[#This Row],[AD_SPEND]]),0)</f>
        <v>7065.4499999999989</v>
      </c>
      <c r="S939" s="3">
        <f>IFERROR(Table2[[#This Row],[RETURNS_UNITS]]/Table2[[#This Row],[UNITS_SOLD]],0)</f>
        <v>4.5801526717557252E-2</v>
      </c>
      <c r="T939" s="2" t="str">
        <f>TRIM(CLEAN(Table2[[#This Row],[CHANNEL]]))</f>
        <v>Swiggy Instamart</v>
      </c>
      <c r="U939" s="1">
        <f t="shared" si="14"/>
        <v>45809</v>
      </c>
    </row>
    <row r="940" spans="1:21" x14ac:dyDescent="0.3">
      <c r="A940" s="1">
        <v>45413</v>
      </c>
      <c r="B940" s="2" t="s">
        <v>24</v>
      </c>
      <c r="C940" s="2" t="s">
        <v>25</v>
      </c>
      <c r="D940" s="2" t="s">
        <v>35</v>
      </c>
      <c r="E940" s="2" t="str">
        <f>TRIM(Table2[[#This Row],[SKU_CODE]])</f>
        <v>BEC-CMB-001</v>
      </c>
      <c r="F940" s="2">
        <v>43</v>
      </c>
      <c r="G940" s="2">
        <v>30057</v>
      </c>
      <c r="H940" s="2">
        <v>2269.8200000000002</v>
      </c>
      <c r="I940" s="2">
        <v>1445.43</v>
      </c>
      <c r="J940" s="2">
        <v>7</v>
      </c>
      <c r="K940" s="2" t="str">
        <f>_xlfn.XLOOKUP(E940,[1]SKU_Master!A:A,[1]SKU_Master!C:C,"NOT FOUND")</f>
        <v>Others</v>
      </c>
      <c r="L940" s="2">
        <f>_xlfn.XLOOKUP(Table2[[#This Row],[SKU_CODE_CLEAN]],[1]SKU_Master!A:A,[1]SKU_Master!E:E,"Not Found")</f>
        <v>699</v>
      </c>
      <c r="M940" s="2">
        <f>_xlfn.XLOOKUP(E940,[1]SKU_Master!A:A,[1]SKU_Master!F:F,"NOT FOUND")</f>
        <v>330</v>
      </c>
      <c r="N940" s="2" t="str">
        <f>IF(ISNUMBER(_xlfn.XMATCH(E940,[1]SKU_Master!A:A)),"MATCH","NOT FOUND")</f>
        <v>MATCH</v>
      </c>
      <c r="O940" s="2">
        <f>Table2[[#This Row],[GROSS_REVENUE]]-Table2[[#This Row],[DISCOUNT]]</f>
        <v>27787.18</v>
      </c>
      <c r="P940" s="3">
        <f>IFERROR((Table2[[#This Row],[NET_REVENUE]]-(Table2[[#This Row],[UNITS_SOLD]]*Table2[[#This Row],[UNIT_COGS]]))/Table2[[#This Row],[NET_REVENUE]],0)</f>
        <v>0.48933285061672327</v>
      </c>
      <c r="Q940" s="4">
        <f>IFERROR(Table2[[#This Row],[GROSS_REVENUE]]/Table2[[#This Row],[AD_SPEND]],0)</f>
        <v>20.794504057616074</v>
      </c>
      <c r="R940" s="2">
        <f>IFERROR((Table2[[#This Row],[NET_REVENUE]]-(Table2[[#This Row],[UNITS_SOLD]]*Table2[[#This Row],[UNIT_COGS]])-Table2[[#This Row],[AD_SPEND]]),0)</f>
        <v>12151.75</v>
      </c>
      <c r="S940" s="3">
        <f>IFERROR(Table2[[#This Row],[RETURNS_UNITS]]/Table2[[#This Row],[UNITS_SOLD]],0)</f>
        <v>0.16279069767441862</v>
      </c>
      <c r="T940" s="2" t="str">
        <f>TRIM(CLEAN(Table2[[#This Row],[CHANNEL]]))</f>
        <v>D2C</v>
      </c>
      <c r="U940" s="1">
        <f t="shared" si="14"/>
        <v>45413</v>
      </c>
    </row>
    <row r="941" spans="1:21" x14ac:dyDescent="0.3">
      <c r="A941" s="1">
        <v>45748</v>
      </c>
      <c r="B941" s="2" t="s">
        <v>33</v>
      </c>
      <c r="C941" s="2" t="s">
        <v>25</v>
      </c>
      <c r="D941" s="2" t="s">
        <v>42</v>
      </c>
      <c r="E941" s="2" t="str">
        <f>TRIM(Table2[[#This Row],[SKU_CODE]])</f>
        <v>BEC-BW-002</v>
      </c>
      <c r="F941" s="2">
        <v>81</v>
      </c>
      <c r="G941" s="2">
        <v>14175</v>
      </c>
      <c r="H941" s="2">
        <v>3962.16</v>
      </c>
      <c r="I941" s="2">
        <v>1446.03</v>
      </c>
      <c r="J941" s="2">
        <v>2</v>
      </c>
      <c r="K941" s="2" t="str">
        <f>_xlfn.XLOOKUP(E941,[1]SKU_Master!A:A,[1]SKU_Master!C:C,"NOT FOUND")</f>
        <v>Bake &amp; Wrap</v>
      </c>
      <c r="L941" s="2">
        <f>_xlfn.XLOOKUP(Table2[[#This Row],[SKU_CODE_CLEAN]],[1]SKU_Master!A:A,[1]SKU_Master!E:E,"Not Found")</f>
        <v>175</v>
      </c>
      <c r="M941" s="2">
        <f>_xlfn.XLOOKUP(E941,[1]SKU_Master!A:A,[1]SKU_Master!F:F,"NOT FOUND")</f>
        <v>92</v>
      </c>
      <c r="N941" s="2" t="str">
        <f>IF(ISNUMBER(_xlfn.XMATCH(E941,[1]SKU_Master!A:A)),"MATCH","NOT FOUND")</f>
        <v>MATCH</v>
      </c>
      <c r="O941" s="2">
        <f>Table2[[#This Row],[GROSS_REVENUE]]-Table2[[#This Row],[DISCOUNT]]</f>
        <v>10212.84</v>
      </c>
      <c r="P941" s="3">
        <f>IFERROR((Table2[[#This Row],[NET_REVENUE]]-(Table2[[#This Row],[UNITS_SOLD]]*Table2[[#This Row],[UNIT_COGS]]))/Table2[[#This Row],[NET_REVENUE]],0)</f>
        <v>0.27033029010539672</v>
      </c>
      <c r="Q941" s="4">
        <f>IFERROR(Table2[[#This Row],[GROSS_REVENUE]]/Table2[[#This Row],[AD_SPEND]],0)</f>
        <v>9.8027011887720175</v>
      </c>
      <c r="R941" s="2">
        <f>IFERROR((Table2[[#This Row],[NET_REVENUE]]-(Table2[[#This Row],[UNITS_SOLD]]*Table2[[#This Row],[UNIT_COGS]])-Table2[[#This Row],[AD_SPEND]]),0)</f>
        <v>1314.8100000000002</v>
      </c>
      <c r="S941" s="3">
        <f>IFERROR(Table2[[#This Row],[RETURNS_UNITS]]/Table2[[#This Row],[UNITS_SOLD]],0)</f>
        <v>2.4691358024691357E-2</v>
      </c>
      <c r="T941" s="2" t="str">
        <f>TRIM(CLEAN(Table2[[#This Row],[CHANNEL]]))</f>
        <v>Swiggy Instamart</v>
      </c>
      <c r="U941" s="1">
        <f t="shared" si="14"/>
        <v>45748</v>
      </c>
    </row>
    <row r="942" spans="1:21" x14ac:dyDescent="0.3">
      <c r="A942" s="1">
        <v>45658</v>
      </c>
      <c r="B942" s="2" t="s">
        <v>34</v>
      </c>
      <c r="C942" s="2" t="s">
        <v>28</v>
      </c>
      <c r="D942" s="2" t="s">
        <v>45</v>
      </c>
      <c r="E942" s="2" t="str">
        <f>TRIM(Table2[[#This Row],[SKU_CODE]])</f>
        <v>BEC-TIS-001</v>
      </c>
      <c r="F942" s="2">
        <v>192</v>
      </c>
      <c r="G942" s="2">
        <v>18240</v>
      </c>
      <c r="H942" s="2">
        <v>2844.53</v>
      </c>
      <c r="I942" s="2">
        <v>1446.07</v>
      </c>
      <c r="J942" s="2">
        <v>4</v>
      </c>
      <c r="K942" s="2" t="str">
        <f>_xlfn.XLOOKUP(E942,[1]SKU_Master!A:A,[1]SKU_Master!C:C,"NOT FOUND")</f>
        <v>Tissues</v>
      </c>
      <c r="L942" s="2">
        <f>_xlfn.XLOOKUP(Table2[[#This Row],[SKU_CODE_CLEAN]],[1]SKU_Master!A:A,[1]SKU_Master!E:E,"Not Found")</f>
        <v>95</v>
      </c>
      <c r="M942" s="2">
        <f>_xlfn.XLOOKUP(E942,[1]SKU_Master!A:A,[1]SKU_Master!F:F,"NOT FOUND")</f>
        <v>42</v>
      </c>
      <c r="N942" s="2" t="str">
        <f>IF(ISNUMBER(_xlfn.XMATCH(E942,[1]SKU_Master!A:A)),"MATCH","NOT FOUND")</f>
        <v>MATCH</v>
      </c>
      <c r="O942" s="2">
        <f>Table2[[#This Row],[GROSS_REVENUE]]-Table2[[#This Row],[DISCOUNT]]</f>
        <v>15395.47</v>
      </c>
      <c r="P942" s="3">
        <f>IFERROR((Table2[[#This Row],[NET_REVENUE]]-(Table2[[#This Row],[UNITS_SOLD]]*Table2[[#This Row],[UNIT_COGS]]))/Table2[[#This Row],[NET_REVENUE]],0)</f>
        <v>0.4762095603446988</v>
      </c>
      <c r="Q942" s="4">
        <f>IFERROR(Table2[[#This Row],[GROSS_REVENUE]]/Table2[[#This Row],[AD_SPEND]],0)</f>
        <v>12.613497271916298</v>
      </c>
      <c r="R942" s="2">
        <f>IFERROR((Table2[[#This Row],[NET_REVENUE]]-(Table2[[#This Row],[UNITS_SOLD]]*Table2[[#This Row],[UNIT_COGS]])-Table2[[#This Row],[AD_SPEND]]),0)</f>
        <v>5885.4</v>
      </c>
      <c r="S942" s="3">
        <f>IFERROR(Table2[[#This Row],[RETURNS_UNITS]]/Table2[[#This Row],[UNITS_SOLD]],0)</f>
        <v>2.0833333333333332E-2</v>
      </c>
      <c r="T942" s="2" t="str">
        <f>TRIM(CLEAN(Table2[[#This Row],[CHANNEL]]))</f>
        <v>Zepto</v>
      </c>
      <c r="U942" s="1">
        <f t="shared" si="14"/>
        <v>45658</v>
      </c>
    </row>
    <row r="943" spans="1:21" x14ac:dyDescent="0.3">
      <c r="A943" s="1">
        <v>45658</v>
      </c>
      <c r="B943" s="2" t="s">
        <v>24</v>
      </c>
      <c r="C943" s="2" t="s">
        <v>28</v>
      </c>
      <c r="D943" s="2" t="s">
        <v>32</v>
      </c>
      <c r="E943" s="2" t="str">
        <f>TRIM(Table2[[#This Row],[SKU_CODE]])</f>
        <v>BEC-BW-001</v>
      </c>
      <c r="F943" s="2">
        <v>79</v>
      </c>
      <c r="G943" s="2">
        <v>17380</v>
      </c>
      <c r="H943" s="2">
        <v>835.82</v>
      </c>
      <c r="I943" s="2">
        <v>1446.35</v>
      </c>
      <c r="J943" s="2">
        <v>11</v>
      </c>
      <c r="K943" s="2" t="str">
        <f>_xlfn.XLOOKUP(E943,[1]SKU_Master!A:A,[1]SKU_Master!C:C,"NOT FOUND")</f>
        <v>Bake &amp; Wrap</v>
      </c>
      <c r="L943" s="2">
        <f>_xlfn.XLOOKUP(Table2[[#This Row],[SKU_CODE_CLEAN]],[1]SKU_Master!A:A,[1]SKU_Master!E:E,"Not Found")</f>
        <v>220</v>
      </c>
      <c r="M943" s="2">
        <f>_xlfn.XLOOKUP(E943,[1]SKU_Master!A:A,[1]SKU_Master!F:F,"NOT FOUND")</f>
        <v>118</v>
      </c>
      <c r="N943" s="2" t="str">
        <f>IF(ISNUMBER(_xlfn.XMATCH(E943,[1]SKU_Master!A:A)),"MATCH","NOT FOUND")</f>
        <v>MATCH</v>
      </c>
      <c r="O943" s="2">
        <f>Table2[[#This Row],[GROSS_REVENUE]]-Table2[[#This Row],[DISCOUNT]]</f>
        <v>16544.18</v>
      </c>
      <c r="P943" s="3">
        <f>IFERROR((Table2[[#This Row],[NET_REVENUE]]-(Table2[[#This Row],[UNITS_SOLD]]*Table2[[#This Row],[UNIT_COGS]]))/Table2[[#This Row],[NET_REVENUE]],0)</f>
        <v>0.43653901251074395</v>
      </c>
      <c r="Q943" s="4">
        <f>IFERROR(Table2[[#This Row],[GROSS_REVENUE]]/Table2[[#This Row],[AD_SPEND]],0)</f>
        <v>12.016455214851177</v>
      </c>
      <c r="R943" s="2">
        <f>IFERROR((Table2[[#This Row],[NET_REVENUE]]-(Table2[[#This Row],[UNITS_SOLD]]*Table2[[#This Row],[UNIT_COGS]])-Table2[[#This Row],[AD_SPEND]]),0)</f>
        <v>5775.83</v>
      </c>
      <c r="S943" s="3">
        <f>IFERROR(Table2[[#This Row],[RETURNS_UNITS]]/Table2[[#This Row],[UNITS_SOLD]],0)</f>
        <v>0.13924050632911392</v>
      </c>
      <c r="T943" s="2" t="str">
        <f>TRIM(CLEAN(Table2[[#This Row],[CHANNEL]]))</f>
        <v>D2C</v>
      </c>
      <c r="U943" s="1">
        <f t="shared" si="14"/>
        <v>45658</v>
      </c>
    </row>
    <row r="944" spans="1:21" x14ac:dyDescent="0.3">
      <c r="A944" s="1">
        <v>45566</v>
      </c>
      <c r="B944" s="2" t="s">
        <v>24</v>
      </c>
      <c r="C944" s="2" t="s">
        <v>22</v>
      </c>
      <c r="D944" s="2" t="s">
        <v>42</v>
      </c>
      <c r="E944" s="2" t="str">
        <f>TRIM(Table2[[#This Row],[SKU_CODE]])</f>
        <v>BEC-BW-002</v>
      </c>
      <c r="F944" s="2">
        <v>75</v>
      </c>
      <c r="G944" s="2">
        <v>13125</v>
      </c>
      <c r="H944" s="2">
        <v>474.03</v>
      </c>
      <c r="I944" s="2">
        <v>1447.01</v>
      </c>
      <c r="J944" s="2">
        <v>8</v>
      </c>
      <c r="K944" s="2" t="str">
        <f>_xlfn.XLOOKUP(E944,[1]SKU_Master!A:A,[1]SKU_Master!C:C,"NOT FOUND")</f>
        <v>Bake &amp; Wrap</v>
      </c>
      <c r="L944" s="2">
        <f>_xlfn.XLOOKUP(Table2[[#This Row],[SKU_CODE_CLEAN]],[1]SKU_Master!A:A,[1]SKU_Master!E:E,"Not Found")</f>
        <v>175</v>
      </c>
      <c r="M944" s="2">
        <f>_xlfn.XLOOKUP(E944,[1]SKU_Master!A:A,[1]SKU_Master!F:F,"NOT FOUND")</f>
        <v>92</v>
      </c>
      <c r="N944" s="2" t="str">
        <f>IF(ISNUMBER(_xlfn.XMATCH(E944,[1]SKU_Master!A:A)),"MATCH","NOT FOUND")</f>
        <v>MATCH</v>
      </c>
      <c r="O944" s="2">
        <f>Table2[[#This Row],[GROSS_REVENUE]]-Table2[[#This Row],[DISCOUNT]]</f>
        <v>12650.97</v>
      </c>
      <c r="P944" s="3">
        <f>IFERROR((Table2[[#This Row],[NET_REVENUE]]-(Table2[[#This Row],[UNITS_SOLD]]*Table2[[#This Row],[UNIT_COGS]]))/Table2[[#This Row],[NET_REVENUE]],0)</f>
        <v>0.4545872767068454</v>
      </c>
      <c r="Q944" s="4">
        <f>IFERROR(Table2[[#This Row],[GROSS_REVENUE]]/Table2[[#This Row],[AD_SPEND]],0)</f>
        <v>9.0704279859848924</v>
      </c>
      <c r="R944" s="2">
        <f>IFERROR((Table2[[#This Row],[NET_REVENUE]]-(Table2[[#This Row],[UNITS_SOLD]]*Table2[[#This Row],[UNIT_COGS]])-Table2[[#This Row],[AD_SPEND]]),0)</f>
        <v>4303.9599999999991</v>
      </c>
      <c r="S944" s="3">
        <f>IFERROR(Table2[[#This Row],[RETURNS_UNITS]]/Table2[[#This Row],[UNITS_SOLD]],0)</f>
        <v>0.10666666666666667</v>
      </c>
      <c r="T944" s="2" t="str">
        <f>TRIM(CLEAN(Table2[[#This Row],[CHANNEL]]))</f>
        <v>D2C</v>
      </c>
      <c r="U944" s="1">
        <f t="shared" si="14"/>
        <v>45566</v>
      </c>
    </row>
    <row r="945" spans="1:21" x14ac:dyDescent="0.3">
      <c r="A945" s="1">
        <v>45658</v>
      </c>
      <c r="B945" s="2" t="s">
        <v>33</v>
      </c>
      <c r="C945" s="2" t="s">
        <v>28</v>
      </c>
      <c r="D945" s="2" t="s">
        <v>43</v>
      </c>
      <c r="E945" s="2" t="str">
        <f>TRIM(Table2[[#This Row],[SKU_CODE]])</f>
        <v>BEC-GB-001</v>
      </c>
      <c r="F945" s="2">
        <v>89</v>
      </c>
      <c r="G945" s="2">
        <v>13261</v>
      </c>
      <c r="H945" s="2">
        <v>998.18</v>
      </c>
      <c r="I945" s="2">
        <v>1447.13</v>
      </c>
      <c r="J945" s="2">
        <v>4</v>
      </c>
      <c r="K945" s="2" t="str">
        <f>_xlfn.XLOOKUP(E945,[1]SKU_Master!A:A,[1]SKU_Master!C:C,"NOT FOUND")</f>
        <v>Garbage Bags</v>
      </c>
      <c r="L945" s="2">
        <f>_xlfn.XLOOKUP(Table2[[#This Row],[SKU_CODE_CLEAN]],[1]SKU_Master!A:A,[1]SKU_Master!E:E,"Not Found")</f>
        <v>149</v>
      </c>
      <c r="M945" s="2">
        <f>_xlfn.XLOOKUP(E945,[1]SKU_Master!A:A,[1]SKU_Master!F:F,"NOT FOUND")</f>
        <v>70</v>
      </c>
      <c r="N945" s="2" t="str">
        <f>IF(ISNUMBER(_xlfn.XMATCH(E945,[1]SKU_Master!A:A)),"MATCH","NOT FOUND")</f>
        <v>MATCH</v>
      </c>
      <c r="O945" s="2">
        <f>Table2[[#This Row],[GROSS_REVENUE]]-Table2[[#This Row],[DISCOUNT]]</f>
        <v>12262.82</v>
      </c>
      <c r="P945" s="3">
        <f>IFERROR((Table2[[#This Row],[NET_REVENUE]]-(Table2[[#This Row],[UNITS_SOLD]]*Table2[[#This Row],[UNIT_COGS]]))/Table2[[#This Row],[NET_REVENUE]],0)</f>
        <v>0.49196025057857817</v>
      </c>
      <c r="Q945" s="4">
        <f>IFERROR(Table2[[#This Row],[GROSS_REVENUE]]/Table2[[#This Row],[AD_SPEND]],0)</f>
        <v>9.1636549584349698</v>
      </c>
      <c r="R945" s="2">
        <f>IFERROR((Table2[[#This Row],[NET_REVENUE]]-(Table2[[#This Row],[UNITS_SOLD]]*Table2[[#This Row],[UNIT_COGS]])-Table2[[#This Row],[AD_SPEND]]),0)</f>
        <v>4585.6899999999996</v>
      </c>
      <c r="S945" s="3">
        <f>IFERROR(Table2[[#This Row],[RETURNS_UNITS]]/Table2[[#This Row],[UNITS_SOLD]],0)</f>
        <v>4.49438202247191E-2</v>
      </c>
      <c r="T945" s="2" t="str">
        <f>TRIM(CLEAN(Table2[[#This Row],[CHANNEL]]))</f>
        <v>Swiggy Instamart</v>
      </c>
      <c r="U945" s="1">
        <f t="shared" si="14"/>
        <v>45658</v>
      </c>
    </row>
    <row r="946" spans="1:21" x14ac:dyDescent="0.3">
      <c r="A946" s="1">
        <v>45383</v>
      </c>
      <c r="B946" s="2" t="s">
        <v>33</v>
      </c>
      <c r="C946" s="2" t="s">
        <v>22</v>
      </c>
      <c r="D946" s="2" t="s">
        <v>31</v>
      </c>
      <c r="E946" s="2" t="str">
        <f>TRIM(Table2[[#This Row],[SKU_CODE]])</f>
        <v>BEC-GB-002</v>
      </c>
      <c r="F946" s="2">
        <v>107</v>
      </c>
      <c r="G946" s="2">
        <v>19153</v>
      </c>
      <c r="H946" s="2">
        <v>5387.1</v>
      </c>
      <c r="I946" s="2">
        <v>1448.4</v>
      </c>
      <c r="J946" s="2">
        <v>4</v>
      </c>
      <c r="K946" s="2" t="str">
        <f>_xlfn.XLOOKUP(E946,[1]SKU_Master!A:A,[1]SKU_Master!C:C,"NOT FOUND")</f>
        <v>Garbage Bags</v>
      </c>
      <c r="L946" s="2">
        <f>_xlfn.XLOOKUP(Table2[[#This Row],[SKU_CODE_CLEAN]],[1]SKU_Master!A:A,[1]SKU_Master!E:E,"Not Found")</f>
        <v>179</v>
      </c>
      <c r="M946" s="2">
        <f>_xlfn.XLOOKUP(E946,[1]SKU_Master!A:A,[1]SKU_Master!F:F,"NOT FOUND")</f>
        <v>86</v>
      </c>
      <c r="N946" s="2" t="str">
        <f>IF(ISNUMBER(_xlfn.XMATCH(E946,[1]SKU_Master!A:A)),"MATCH","NOT FOUND")</f>
        <v>MATCH</v>
      </c>
      <c r="O946" s="2">
        <f>Table2[[#This Row],[GROSS_REVENUE]]-Table2[[#This Row],[DISCOUNT]]</f>
        <v>13765.9</v>
      </c>
      <c r="P946" s="3">
        <f>IFERROR((Table2[[#This Row],[NET_REVENUE]]-(Table2[[#This Row],[UNITS_SOLD]]*Table2[[#This Row],[UNIT_COGS]]))/Table2[[#This Row],[NET_REVENUE]],0)</f>
        <v>0.33153662310491866</v>
      </c>
      <c r="Q946" s="4">
        <f>IFERROR(Table2[[#This Row],[GROSS_REVENUE]]/Table2[[#This Row],[AD_SPEND]],0)</f>
        <v>13.22355702844518</v>
      </c>
      <c r="R946" s="2">
        <f>IFERROR((Table2[[#This Row],[NET_REVENUE]]-(Table2[[#This Row],[UNITS_SOLD]]*Table2[[#This Row],[UNIT_COGS]])-Table2[[#This Row],[AD_SPEND]]),0)</f>
        <v>3115.4999999999995</v>
      </c>
      <c r="S946" s="3">
        <f>IFERROR(Table2[[#This Row],[RETURNS_UNITS]]/Table2[[#This Row],[UNITS_SOLD]],0)</f>
        <v>3.7383177570093455E-2</v>
      </c>
      <c r="T946" s="2" t="str">
        <f>TRIM(CLEAN(Table2[[#This Row],[CHANNEL]]))</f>
        <v>Swiggy Instamart</v>
      </c>
      <c r="U946" s="1">
        <f t="shared" si="14"/>
        <v>45383</v>
      </c>
    </row>
    <row r="947" spans="1:21" x14ac:dyDescent="0.3">
      <c r="A947" s="1">
        <v>45566</v>
      </c>
      <c r="B947" s="2" t="s">
        <v>37</v>
      </c>
      <c r="C947" s="2" t="s">
        <v>22</v>
      </c>
      <c r="D947" s="2" t="s">
        <v>43</v>
      </c>
      <c r="E947" s="2" t="str">
        <f>TRIM(Table2[[#This Row],[SKU_CODE]])</f>
        <v>BEC-GB-001</v>
      </c>
      <c r="F947" s="2">
        <v>235</v>
      </c>
      <c r="G947" s="2">
        <v>35015</v>
      </c>
      <c r="H947" s="2">
        <v>10485.120000000001</v>
      </c>
      <c r="I947" s="2">
        <v>1449.39</v>
      </c>
      <c r="J947" s="2">
        <v>10</v>
      </c>
      <c r="K947" s="2" t="str">
        <f>_xlfn.XLOOKUP(E947,[1]SKU_Master!A:A,[1]SKU_Master!C:C,"NOT FOUND")</f>
        <v>Garbage Bags</v>
      </c>
      <c r="L947" s="2">
        <f>_xlfn.XLOOKUP(Table2[[#This Row],[SKU_CODE_CLEAN]],[1]SKU_Master!A:A,[1]SKU_Master!E:E,"Not Found")</f>
        <v>149</v>
      </c>
      <c r="M947" s="2">
        <f>_xlfn.XLOOKUP(E947,[1]SKU_Master!A:A,[1]SKU_Master!F:F,"NOT FOUND")</f>
        <v>70</v>
      </c>
      <c r="N947" s="2" t="str">
        <f>IF(ISNUMBER(_xlfn.XMATCH(E947,[1]SKU_Master!A:A)),"MATCH","NOT FOUND")</f>
        <v>MATCH</v>
      </c>
      <c r="O947" s="2">
        <f>Table2[[#This Row],[GROSS_REVENUE]]-Table2[[#This Row],[DISCOUNT]]</f>
        <v>24529.879999999997</v>
      </c>
      <c r="P947" s="3">
        <f>IFERROR((Table2[[#This Row],[NET_REVENUE]]-(Table2[[#This Row],[UNITS_SOLD]]*Table2[[#This Row],[UNIT_COGS]]))/Table2[[#This Row],[NET_REVENUE]],0)</f>
        <v>0.32938929990688898</v>
      </c>
      <c r="Q947" s="4">
        <f>IFERROR(Table2[[#This Row],[GROSS_REVENUE]]/Table2[[#This Row],[AD_SPEND]],0)</f>
        <v>24.158439067469761</v>
      </c>
      <c r="R947" s="2">
        <f>IFERROR((Table2[[#This Row],[NET_REVENUE]]-(Table2[[#This Row],[UNITS_SOLD]]*Table2[[#This Row],[UNIT_COGS]])-Table2[[#This Row],[AD_SPEND]]),0)</f>
        <v>6630.4899999999971</v>
      </c>
      <c r="S947" s="3">
        <f>IFERROR(Table2[[#This Row],[RETURNS_UNITS]]/Table2[[#This Row],[UNITS_SOLD]],0)</f>
        <v>4.2553191489361701E-2</v>
      </c>
      <c r="T947" s="2" t="str">
        <f>TRIM(CLEAN(Table2[[#This Row],[CHANNEL]]))</f>
        <v>Blinkit</v>
      </c>
      <c r="U947" s="1">
        <f t="shared" si="14"/>
        <v>45566</v>
      </c>
    </row>
    <row r="948" spans="1:21" x14ac:dyDescent="0.3">
      <c r="A948" s="1">
        <v>45505</v>
      </c>
      <c r="B948" s="2" t="s">
        <v>21</v>
      </c>
      <c r="C948" s="2" t="s">
        <v>25</v>
      </c>
      <c r="D948" s="2" t="s">
        <v>43</v>
      </c>
      <c r="E948" s="2" t="str">
        <f>TRIM(Table2[[#This Row],[SKU_CODE]])</f>
        <v>BEC-GB-001</v>
      </c>
      <c r="F948" s="2">
        <v>155</v>
      </c>
      <c r="G948" s="2">
        <v>23095</v>
      </c>
      <c r="H948" s="2">
        <v>6912.38</v>
      </c>
      <c r="I948" s="2">
        <v>1449.87</v>
      </c>
      <c r="J948" s="2">
        <v>5</v>
      </c>
      <c r="K948" s="2" t="str">
        <f>_xlfn.XLOOKUP(E948,[1]SKU_Master!A:A,[1]SKU_Master!C:C,"NOT FOUND")</f>
        <v>Garbage Bags</v>
      </c>
      <c r="L948" s="2">
        <f>_xlfn.XLOOKUP(Table2[[#This Row],[SKU_CODE_CLEAN]],[1]SKU_Master!A:A,[1]SKU_Master!E:E,"Not Found")</f>
        <v>149</v>
      </c>
      <c r="M948" s="2">
        <f>_xlfn.XLOOKUP(E948,[1]SKU_Master!A:A,[1]SKU_Master!F:F,"NOT FOUND")</f>
        <v>70</v>
      </c>
      <c r="N948" s="2" t="str">
        <f>IF(ISNUMBER(_xlfn.XMATCH(E948,[1]SKU_Master!A:A)),"MATCH","NOT FOUND")</f>
        <v>MATCH</v>
      </c>
      <c r="O948" s="2">
        <f>Table2[[#This Row],[GROSS_REVENUE]]-Table2[[#This Row],[DISCOUNT]]</f>
        <v>16182.619999999999</v>
      </c>
      <c r="P948" s="3">
        <f>IFERROR((Table2[[#This Row],[NET_REVENUE]]-(Table2[[#This Row],[UNITS_SOLD]]*Table2[[#This Row],[UNIT_COGS]]))/Table2[[#This Row],[NET_REVENUE]],0)</f>
        <v>0.32952760430634837</v>
      </c>
      <c r="Q948" s="4">
        <f>IFERROR(Table2[[#This Row],[GROSS_REVENUE]]/Table2[[#This Row],[AD_SPEND]],0)</f>
        <v>15.92901432542228</v>
      </c>
      <c r="R948" s="2">
        <f>IFERROR((Table2[[#This Row],[NET_REVENUE]]-(Table2[[#This Row],[UNITS_SOLD]]*Table2[[#This Row],[UNIT_COGS]])-Table2[[#This Row],[AD_SPEND]]),0)</f>
        <v>3882.7499999999991</v>
      </c>
      <c r="S948" s="3">
        <f>IFERROR(Table2[[#This Row],[RETURNS_UNITS]]/Table2[[#This Row],[UNITS_SOLD]],0)</f>
        <v>3.2258064516129031E-2</v>
      </c>
      <c r="T948" s="2" t="str">
        <f>TRIM(CLEAN(Table2[[#This Row],[CHANNEL]]))</f>
        <v>Flipkart</v>
      </c>
      <c r="U948" s="1">
        <f t="shared" si="14"/>
        <v>45505</v>
      </c>
    </row>
    <row r="949" spans="1:21" x14ac:dyDescent="0.3">
      <c r="A949" s="1">
        <v>45444</v>
      </c>
      <c r="B949" s="2" t="s">
        <v>33</v>
      </c>
      <c r="C949" s="2" t="s">
        <v>25</v>
      </c>
      <c r="D949" s="2" t="s">
        <v>32</v>
      </c>
      <c r="E949" s="2" t="str">
        <f>TRIM(Table2[[#This Row],[SKU_CODE]])</f>
        <v>BEC-BW-001</v>
      </c>
      <c r="F949" s="2">
        <v>113</v>
      </c>
      <c r="G949" s="2">
        <v>24860</v>
      </c>
      <c r="H949" s="2">
        <v>5116.43</v>
      </c>
      <c r="I949" s="2">
        <v>1449.88</v>
      </c>
      <c r="J949" s="2">
        <v>4</v>
      </c>
      <c r="K949" s="2" t="str">
        <f>_xlfn.XLOOKUP(E949,[1]SKU_Master!A:A,[1]SKU_Master!C:C,"NOT FOUND")</f>
        <v>Bake &amp; Wrap</v>
      </c>
      <c r="L949" s="2">
        <f>_xlfn.XLOOKUP(Table2[[#This Row],[SKU_CODE_CLEAN]],[1]SKU_Master!A:A,[1]SKU_Master!E:E,"Not Found")</f>
        <v>220</v>
      </c>
      <c r="M949" s="2">
        <f>_xlfn.XLOOKUP(E949,[1]SKU_Master!A:A,[1]SKU_Master!F:F,"NOT FOUND")</f>
        <v>118</v>
      </c>
      <c r="N949" s="2" t="str">
        <f>IF(ISNUMBER(_xlfn.XMATCH(E949,[1]SKU_Master!A:A)),"MATCH","NOT FOUND")</f>
        <v>MATCH</v>
      </c>
      <c r="O949" s="2">
        <f>Table2[[#This Row],[GROSS_REVENUE]]-Table2[[#This Row],[DISCOUNT]]</f>
        <v>19743.57</v>
      </c>
      <c r="P949" s="3">
        <f>IFERROR((Table2[[#This Row],[NET_REVENUE]]-(Table2[[#This Row],[UNITS_SOLD]]*Table2[[#This Row],[UNIT_COGS]]))/Table2[[#This Row],[NET_REVENUE]],0)</f>
        <v>0.32464088308244149</v>
      </c>
      <c r="Q949" s="4">
        <f>IFERROR(Table2[[#This Row],[GROSS_REVENUE]]/Table2[[#This Row],[AD_SPEND]],0)</f>
        <v>17.146246585924352</v>
      </c>
      <c r="R949" s="2">
        <f>IFERROR((Table2[[#This Row],[NET_REVENUE]]-(Table2[[#This Row],[UNITS_SOLD]]*Table2[[#This Row],[UNIT_COGS]])-Table2[[#This Row],[AD_SPEND]]),0)</f>
        <v>4959.6899999999996</v>
      </c>
      <c r="S949" s="3">
        <f>IFERROR(Table2[[#This Row],[RETURNS_UNITS]]/Table2[[#This Row],[UNITS_SOLD]],0)</f>
        <v>3.5398230088495575E-2</v>
      </c>
      <c r="T949" s="2" t="str">
        <f>TRIM(CLEAN(Table2[[#This Row],[CHANNEL]]))</f>
        <v>Swiggy Instamart</v>
      </c>
      <c r="U949" s="1">
        <f t="shared" si="14"/>
        <v>45444</v>
      </c>
    </row>
    <row r="950" spans="1:21" x14ac:dyDescent="0.3">
      <c r="A950" s="1">
        <v>45627</v>
      </c>
      <c r="B950" s="2" t="s">
        <v>24</v>
      </c>
      <c r="C950" s="2" t="s">
        <v>28</v>
      </c>
      <c r="D950" s="2" t="s">
        <v>35</v>
      </c>
      <c r="E950" s="2" t="str">
        <f>TRIM(Table2[[#This Row],[SKU_CODE]])</f>
        <v>BEC-CMB-001</v>
      </c>
      <c r="F950" s="2">
        <v>19</v>
      </c>
      <c r="G950" s="2">
        <v>13281</v>
      </c>
      <c r="H950" s="2">
        <v>700.43</v>
      </c>
      <c r="I950" s="2">
        <v>1451.72</v>
      </c>
      <c r="J950" s="2">
        <v>2</v>
      </c>
      <c r="K950" s="2" t="str">
        <f>_xlfn.XLOOKUP(E950,[1]SKU_Master!A:A,[1]SKU_Master!C:C,"NOT FOUND")</f>
        <v>Others</v>
      </c>
      <c r="L950" s="2">
        <f>_xlfn.XLOOKUP(Table2[[#This Row],[SKU_CODE_CLEAN]],[1]SKU_Master!A:A,[1]SKU_Master!E:E,"Not Found")</f>
        <v>699</v>
      </c>
      <c r="M950" s="2">
        <f>_xlfn.XLOOKUP(E950,[1]SKU_Master!A:A,[1]SKU_Master!F:F,"NOT FOUND")</f>
        <v>330</v>
      </c>
      <c r="N950" s="2" t="str">
        <f>IF(ISNUMBER(_xlfn.XMATCH(E950,[1]SKU_Master!A:A)),"MATCH","NOT FOUND")</f>
        <v>MATCH</v>
      </c>
      <c r="O950" s="2">
        <f>Table2[[#This Row],[GROSS_REVENUE]]-Table2[[#This Row],[DISCOUNT]]</f>
        <v>12580.57</v>
      </c>
      <c r="P950" s="3">
        <f>IFERROR((Table2[[#This Row],[NET_REVENUE]]-(Table2[[#This Row],[UNITS_SOLD]]*Table2[[#This Row],[UNIT_COGS]]))/Table2[[#This Row],[NET_REVENUE]],0)</f>
        <v>0.50161240706899601</v>
      </c>
      <c r="Q950" s="4">
        <f>IFERROR(Table2[[#This Row],[GROSS_REVENUE]]/Table2[[#This Row],[AD_SPEND]],0)</f>
        <v>9.1484583804039339</v>
      </c>
      <c r="R950" s="2">
        <f>IFERROR((Table2[[#This Row],[NET_REVENUE]]-(Table2[[#This Row],[UNITS_SOLD]]*Table2[[#This Row],[UNIT_COGS]])-Table2[[#This Row],[AD_SPEND]]),0)</f>
        <v>4858.8499999999995</v>
      </c>
      <c r="S950" s="3">
        <f>IFERROR(Table2[[#This Row],[RETURNS_UNITS]]/Table2[[#This Row],[UNITS_SOLD]],0)</f>
        <v>0.10526315789473684</v>
      </c>
      <c r="T950" s="2" t="str">
        <f>TRIM(CLEAN(Table2[[#This Row],[CHANNEL]]))</f>
        <v>D2C</v>
      </c>
      <c r="U950" s="1">
        <f t="shared" si="14"/>
        <v>45627</v>
      </c>
    </row>
    <row r="951" spans="1:21" x14ac:dyDescent="0.3">
      <c r="A951" s="1">
        <v>45292</v>
      </c>
      <c r="B951" s="2" t="s">
        <v>34</v>
      </c>
      <c r="C951" s="2" t="s">
        <v>28</v>
      </c>
      <c r="D951" s="2" t="s">
        <v>45</v>
      </c>
      <c r="E951" s="2" t="str">
        <f>TRIM(Table2[[#This Row],[SKU_CODE]])</f>
        <v>BEC-TIS-001</v>
      </c>
      <c r="F951" s="2">
        <v>185</v>
      </c>
      <c r="G951" s="2">
        <v>17575</v>
      </c>
      <c r="H951" s="2">
        <v>4322.72</v>
      </c>
      <c r="I951" s="2">
        <v>1452.07</v>
      </c>
      <c r="J951" s="2">
        <v>7</v>
      </c>
      <c r="K951" s="2" t="str">
        <f>_xlfn.XLOOKUP(E951,[1]SKU_Master!A:A,[1]SKU_Master!C:C,"NOT FOUND")</f>
        <v>Tissues</v>
      </c>
      <c r="L951" s="2">
        <f>_xlfn.XLOOKUP(Table2[[#This Row],[SKU_CODE_CLEAN]],[1]SKU_Master!A:A,[1]SKU_Master!E:E,"Not Found")</f>
        <v>95</v>
      </c>
      <c r="M951" s="2">
        <f>_xlfn.XLOOKUP(E951,[1]SKU_Master!A:A,[1]SKU_Master!F:F,"NOT FOUND")</f>
        <v>42</v>
      </c>
      <c r="N951" s="2" t="str">
        <f>IF(ISNUMBER(_xlfn.XMATCH(E951,[1]SKU_Master!A:A)),"MATCH","NOT FOUND")</f>
        <v>MATCH</v>
      </c>
      <c r="O951" s="2">
        <f>Table2[[#This Row],[GROSS_REVENUE]]-Table2[[#This Row],[DISCOUNT]]</f>
        <v>13252.279999999999</v>
      </c>
      <c r="P951" s="3">
        <f>IFERROR((Table2[[#This Row],[NET_REVENUE]]-(Table2[[#This Row],[UNITS_SOLD]]*Table2[[#This Row],[UNIT_COGS]]))/Table2[[#This Row],[NET_REVENUE]],0)</f>
        <v>0.41368579595360189</v>
      </c>
      <c r="Q951" s="4">
        <f>IFERROR(Table2[[#This Row],[GROSS_REVENUE]]/Table2[[#This Row],[AD_SPEND]],0)</f>
        <v>12.103410992583003</v>
      </c>
      <c r="R951" s="2">
        <f>IFERROR((Table2[[#This Row],[NET_REVENUE]]-(Table2[[#This Row],[UNITS_SOLD]]*Table2[[#This Row],[UNIT_COGS]])-Table2[[#This Row],[AD_SPEND]]),0)</f>
        <v>4030.2099999999991</v>
      </c>
      <c r="S951" s="3">
        <f>IFERROR(Table2[[#This Row],[RETURNS_UNITS]]/Table2[[#This Row],[UNITS_SOLD]],0)</f>
        <v>3.783783783783784E-2</v>
      </c>
      <c r="T951" s="2" t="str">
        <f>TRIM(CLEAN(Table2[[#This Row],[CHANNEL]]))</f>
        <v>Zepto</v>
      </c>
      <c r="U951" s="1">
        <f t="shared" si="14"/>
        <v>45292</v>
      </c>
    </row>
    <row r="952" spans="1:21" x14ac:dyDescent="0.3">
      <c r="A952" s="1">
        <v>45323</v>
      </c>
      <c r="B952" s="2" t="s">
        <v>34</v>
      </c>
      <c r="C952" s="2" t="s">
        <v>22</v>
      </c>
      <c r="D952" s="2" t="s">
        <v>48</v>
      </c>
      <c r="E952" s="2" t="str">
        <f>TRIM(Table2[[#This Row],[SKU_CODE]])</f>
        <v>BEC-CMB-001</v>
      </c>
      <c r="F952" s="2">
        <v>45</v>
      </c>
      <c r="G952" s="2">
        <v>31455</v>
      </c>
      <c r="H952" s="2">
        <v>6903.23</v>
      </c>
      <c r="I952" s="2">
        <v>1452.16</v>
      </c>
      <c r="J952" s="2">
        <v>2</v>
      </c>
      <c r="K952" s="2" t="str">
        <f>_xlfn.XLOOKUP(E952,[1]SKU_Master!A:A,[1]SKU_Master!C:C,"NOT FOUND")</f>
        <v>Others</v>
      </c>
      <c r="L952" s="2">
        <f>_xlfn.XLOOKUP(Table2[[#This Row],[SKU_CODE_CLEAN]],[1]SKU_Master!A:A,[1]SKU_Master!E:E,"Not Found")</f>
        <v>699</v>
      </c>
      <c r="M952" s="2">
        <f>_xlfn.XLOOKUP(E952,[1]SKU_Master!A:A,[1]SKU_Master!F:F,"NOT FOUND")</f>
        <v>330</v>
      </c>
      <c r="N952" s="2" t="str">
        <f>IF(ISNUMBER(_xlfn.XMATCH(E952,[1]SKU_Master!A:A)),"MATCH","NOT FOUND")</f>
        <v>MATCH</v>
      </c>
      <c r="O952" s="2">
        <f>Table2[[#This Row],[GROSS_REVENUE]]-Table2[[#This Row],[DISCOUNT]]</f>
        <v>24551.77</v>
      </c>
      <c r="P952" s="3">
        <f>IFERROR((Table2[[#This Row],[NET_REVENUE]]-(Table2[[#This Row],[UNITS_SOLD]]*Table2[[#This Row],[UNIT_COGS]]))/Table2[[#This Row],[NET_REVENUE]],0)</f>
        <v>0.39515562421772443</v>
      </c>
      <c r="Q952" s="4">
        <f>IFERROR(Table2[[#This Row],[GROSS_REVENUE]]/Table2[[#This Row],[AD_SPEND]],0)</f>
        <v>21.660836271485234</v>
      </c>
      <c r="R952" s="2">
        <f>IFERROR((Table2[[#This Row],[NET_REVENUE]]-(Table2[[#This Row],[UNITS_SOLD]]*Table2[[#This Row],[UNIT_COGS]])-Table2[[#This Row],[AD_SPEND]]),0)</f>
        <v>8249.61</v>
      </c>
      <c r="S952" s="3">
        <f>IFERROR(Table2[[#This Row],[RETURNS_UNITS]]/Table2[[#This Row],[UNITS_SOLD]],0)</f>
        <v>4.4444444444444446E-2</v>
      </c>
      <c r="T952" s="2" t="str">
        <f>TRIM(CLEAN(Table2[[#This Row],[CHANNEL]]))</f>
        <v>Zepto</v>
      </c>
      <c r="U952" s="1">
        <f t="shared" si="14"/>
        <v>45323</v>
      </c>
    </row>
    <row r="953" spans="1:21" x14ac:dyDescent="0.3">
      <c r="A953" s="1">
        <v>45413</v>
      </c>
      <c r="B953" s="2" t="s">
        <v>33</v>
      </c>
      <c r="C953" s="2" t="s">
        <v>25</v>
      </c>
      <c r="D953" s="2" t="s">
        <v>46</v>
      </c>
      <c r="E953" s="2" t="str">
        <f>TRIM(Table2[[#This Row],[SKU_CODE]])</f>
        <v>BEC-KT-001</v>
      </c>
      <c r="F953" s="2">
        <v>183</v>
      </c>
      <c r="G953" s="2">
        <v>29280</v>
      </c>
      <c r="H953" s="2">
        <v>6589.23</v>
      </c>
      <c r="I953" s="2">
        <v>1455.71</v>
      </c>
      <c r="J953" s="2">
        <v>3</v>
      </c>
      <c r="K953" s="2" t="str">
        <f>_xlfn.XLOOKUP(E953,[1]SKU_Master!A:A,[1]SKU_Master!C:C,"NOT FOUND")</f>
        <v>Kitchen Towel</v>
      </c>
      <c r="L953" s="2">
        <f>_xlfn.XLOOKUP(Table2[[#This Row],[SKU_CODE_CLEAN]],[1]SKU_Master!A:A,[1]SKU_Master!E:E,"Not Found")</f>
        <v>160</v>
      </c>
      <c r="M953" s="2">
        <f>_xlfn.XLOOKUP(E953,[1]SKU_Master!A:A,[1]SKU_Master!F:F,"NOT FOUND")</f>
        <v>78</v>
      </c>
      <c r="N953" s="2" t="str">
        <f>IF(ISNUMBER(_xlfn.XMATCH(E953,[1]SKU_Master!A:A)),"MATCH","NOT FOUND")</f>
        <v>MATCH</v>
      </c>
      <c r="O953" s="2">
        <f>Table2[[#This Row],[GROSS_REVENUE]]-Table2[[#This Row],[DISCOUNT]]</f>
        <v>22690.77</v>
      </c>
      <c r="P953" s="3">
        <f>IFERROR((Table2[[#This Row],[NET_REVENUE]]-(Table2[[#This Row],[UNITS_SOLD]]*Table2[[#This Row],[UNIT_COGS]]))/Table2[[#This Row],[NET_REVENUE]],0)</f>
        <v>0.37093364394421169</v>
      </c>
      <c r="Q953" s="4">
        <f>IFERROR(Table2[[#This Row],[GROSS_REVENUE]]/Table2[[#This Row],[AD_SPEND]],0)</f>
        <v>20.113896311765391</v>
      </c>
      <c r="R953" s="2">
        <f>IFERROR((Table2[[#This Row],[NET_REVENUE]]-(Table2[[#This Row],[UNITS_SOLD]]*Table2[[#This Row],[UNIT_COGS]])-Table2[[#This Row],[AD_SPEND]]),0)</f>
        <v>6961.06</v>
      </c>
      <c r="S953" s="3">
        <f>IFERROR(Table2[[#This Row],[RETURNS_UNITS]]/Table2[[#This Row],[UNITS_SOLD]],0)</f>
        <v>1.6393442622950821E-2</v>
      </c>
      <c r="T953" s="2" t="str">
        <f>TRIM(CLEAN(Table2[[#This Row],[CHANNEL]]))</f>
        <v>Swiggy Instamart</v>
      </c>
      <c r="U953" s="1">
        <f t="shared" si="14"/>
        <v>45413</v>
      </c>
    </row>
    <row r="954" spans="1:21" x14ac:dyDescent="0.3">
      <c r="A954" s="1">
        <v>45778</v>
      </c>
      <c r="B954" s="2" t="s">
        <v>39</v>
      </c>
      <c r="C954" s="2" t="s">
        <v>22</v>
      </c>
      <c r="D954" s="2" t="s">
        <v>23</v>
      </c>
      <c r="E954" s="2" t="str">
        <f>TRIM(Table2[[#This Row],[SKU_CODE]])</f>
        <v>BEC-OTH-001</v>
      </c>
      <c r="F954" s="2">
        <v>129</v>
      </c>
      <c r="G954" s="2">
        <v>19221</v>
      </c>
      <c r="H954" s="2">
        <v>2410.21</v>
      </c>
      <c r="I954" s="2">
        <v>1455.76</v>
      </c>
      <c r="J954" s="2">
        <v>7</v>
      </c>
      <c r="K954" s="2" t="str">
        <f>_xlfn.XLOOKUP(E954,[1]SKU_Master!A:A,[1]SKU_Master!C:C,"NOT FOUND")</f>
        <v>Others</v>
      </c>
      <c r="L954" s="2">
        <f>_xlfn.XLOOKUP(Table2[[#This Row],[SKU_CODE_CLEAN]],[1]SKU_Master!A:A,[1]SKU_Master!E:E,"Not Found")</f>
        <v>149</v>
      </c>
      <c r="M954" s="2">
        <f>_xlfn.XLOOKUP(E954,[1]SKU_Master!A:A,[1]SKU_Master!F:F,"NOT FOUND")</f>
        <v>72</v>
      </c>
      <c r="N954" s="2" t="str">
        <f>IF(ISNUMBER(_xlfn.XMATCH(E954,[1]SKU_Master!A:A)),"MATCH","NOT FOUND")</f>
        <v>MATCH</v>
      </c>
      <c r="O954" s="2">
        <f>Table2[[#This Row],[GROSS_REVENUE]]-Table2[[#This Row],[DISCOUNT]]</f>
        <v>16810.79</v>
      </c>
      <c r="P954" s="3">
        <f>IFERROR((Table2[[#This Row],[NET_REVENUE]]-(Table2[[#This Row],[UNITS_SOLD]]*Table2[[#This Row],[UNIT_COGS]]))/Table2[[#This Row],[NET_REVENUE]],0)</f>
        <v>0.44749770831709873</v>
      </c>
      <c r="Q954" s="4">
        <f>IFERROR(Table2[[#This Row],[GROSS_REVENUE]]/Table2[[#This Row],[AD_SPEND]],0)</f>
        <v>13.203412650436885</v>
      </c>
      <c r="R954" s="2">
        <f>IFERROR((Table2[[#This Row],[NET_REVENUE]]-(Table2[[#This Row],[UNITS_SOLD]]*Table2[[#This Row],[UNIT_COGS]])-Table2[[#This Row],[AD_SPEND]]),0)</f>
        <v>6067.0300000000007</v>
      </c>
      <c r="S954" s="3">
        <f>IFERROR(Table2[[#This Row],[RETURNS_UNITS]]/Table2[[#This Row],[UNITS_SOLD]],0)</f>
        <v>5.4263565891472867E-2</v>
      </c>
      <c r="T954" s="2" t="str">
        <f>TRIM(CLEAN(Table2[[#This Row],[CHANNEL]]))</f>
        <v>Amazon</v>
      </c>
      <c r="U954" s="1">
        <f t="shared" si="14"/>
        <v>45778</v>
      </c>
    </row>
    <row r="955" spans="1:21" x14ac:dyDescent="0.3">
      <c r="A955" s="1">
        <v>45809</v>
      </c>
      <c r="B955" s="2" t="s">
        <v>27</v>
      </c>
      <c r="C955" s="2" t="s">
        <v>22</v>
      </c>
      <c r="D955" s="2" t="s">
        <v>46</v>
      </c>
      <c r="E955" s="2" t="str">
        <f>TRIM(Table2[[#This Row],[SKU_CODE]])</f>
        <v>BEC-KT-001</v>
      </c>
      <c r="F955" s="2">
        <v>190</v>
      </c>
      <c r="G955" s="2">
        <v>30400</v>
      </c>
      <c r="H955" s="2">
        <v>4384.0600000000004</v>
      </c>
      <c r="I955" s="2">
        <v>1456.79</v>
      </c>
      <c r="J955" s="2">
        <v>4</v>
      </c>
      <c r="K955" s="2" t="str">
        <f>_xlfn.XLOOKUP(E955,[1]SKU_Master!A:A,[1]SKU_Master!C:C,"NOT FOUND")</f>
        <v>Kitchen Towel</v>
      </c>
      <c r="L955" s="2">
        <f>_xlfn.XLOOKUP(Table2[[#This Row],[SKU_CODE_CLEAN]],[1]SKU_Master!A:A,[1]SKU_Master!E:E,"Not Found")</f>
        <v>160</v>
      </c>
      <c r="M955" s="2">
        <f>_xlfn.XLOOKUP(E955,[1]SKU_Master!A:A,[1]SKU_Master!F:F,"NOT FOUND")</f>
        <v>78</v>
      </c>
      <c r="N955" s="2" t="str">
        <f>IF(ISNUMBER(_xlfn.XMATCH(E955,[1]SKU_Master!A:A)),"MATCH","NOT FOUND")</f>
        <v>MATCH</v>
      </c>
      <c r="O955" s="2">
        <f>Table2[[#This Row],[GROSS_REVENUE]]-Table2[[#This Row],[DISCOUNT]]</f>
        <v>26015.94</v>
      </c>
      <c r="P955" s="3">
        <f>IFERROR((Table2[[#This Row],[NET_REVENUE]]-(Table2[[#This Row],[UNITS_SOLD]]*Table2[[#This Row],[UNIT_COGS]]))/Table2[[#This Row],[NET_REVENUE]],0)</f>
        <v>0.43034923973533146</v>
      </c>
      <c r="Q955" s="4">
        <f>IFERROR(Table2[[#This Row],[GROSS_REVENUE]]/Table2[[#This Row],[AD_SPEND]],0)</f>
        <v>20.867798378626983</v>
      </c>
      <c r="R955" s="2">
        <f>IFERROR((Table2[[#This Row],[NET_REVENUE]]-(Table2[[#This Row],[UNITS_SOLD]]*Table2[[#This Row],[UNIT_COGS]])-Table2[[#This Row],[AD_SPEND]]),0)</f>
        <v>9739.1499999999978</v>
      </c>
      <c r="S955" s="3">
        <f>IFERROR(Table2[[#This Row],[RETURNS_UNITS]]/Table2[[#This Row],[UNITS_SOLD]],0)</f>
        <v>2.1052631578947368E-2</v>
      </c>
      <c r="T955" s="2" t="str">
        <f>TRIM(CLEAN(Table2[[#This Row],[CHANNEL]]))</f>
        <v>Zepto</v>
      </c>
      <c r="U955" s="1">
        <f t="shared" si="14"/>
        <v>45809</v>
      </c>
    </row>
    <row r="956" spans="1:21" x14ac:dyDescent="0.3">
      <c r="A956" s="1">
        <v>45352</v>
      </c>
      <c r="B956" s="2" t="s">
        <v>21</v>
      </c>
      <c r="C956" s="2" t="s">
        <v>25</v>
      </c>
      <c r="D956" s="2" t="s">
        <v>35</v>
      </c>
      <c r="E956" s="2" t="str">
        <f>TRIM(Table2[[#This Row],[SKU_CODE]])</f>
        <v>BEC-CMB-001</v>
      </c>
      <c r="F956" s="2">
        <v>42</v>
      </c>
      <c r="G956" s="2">
        <v>29358</v>
      </c>
      <c r="H956" s="2">
        <v>7582.38</v>
      </c>
      <c r="I956" s="2">
        <v>1457.04</v>
      </c>
      <c r="J956" s="2">
        <v>1</v>
      </c>
      <c r="K956" s="2" t="str">
        <f>_xlfn.XLOOKUP(E956,[1]SKU_Master!A:A,[1]SKU_Master!C:C,"NOT FOUND")</f>
        <v>Others</v>
      </c>
      <c r="L956" s="2">
        <f>_xlfn.XLOOKUP(Table2[[#This Row],[SKU_CODE_CLEAN]],[1]SKU_Master!A:A,[1]SKU_Master!E:E,"Not Found")</f>
        <v>699</v>
      </c>
      <c r="M956" s="2">
        <f>_xlfn.XLOOKUP(E956,[1]SKU_Master!A:A,[1]SKU_Master!F:F,"NOT FOUND")</f>
        <v>330</v>
      </c>
      <c r="N956" s="2" t="str">
        <f>IF(ISNUMBER(_xlfn.XMATCH(E956,[1]SKU_Master!A:A)),"MATCH","NOT FOUND")</f>
        <v>MATCH</v>
      </c>
      <c r="O956" s="2">
        <f>Table2[[#This Row],[GROSS_REVENUE]]-Table2[[#This Row],[DISCOUNT]]</f>
        <v>21775.62</v>
      </c>
      <c r="P956" s="3">
        <f>IFERROR((Table2[[#This Row],[NET_REVENUE]]-(Table2[[#This Row],[UNITS_SOLD]]*Table2[[#This Row],[UNIT_COGS]]))/Table2[[#This Row],[NET_REVENUE]],0)</f>
        <v>0.36350836394095781</v>
      </c>
      <c r="Q956" s="4">
        <f>IFERROR(Table2[[#This Row],[GROSS_REVENUE]]/Table2[[#This Row],[AD_SPEND]],0)</f>
        <v>20.149069346071489</v>
      </c>
      <c r="R956" s="2">
        <f>IFERROR((Table2[[#This Row],[NET_REVENUE]]-(Table2[[#This Row],[UNITS_SOLD]]*Table2[[#This Row],[UNIT_COGS]])-Table2[[#This Row],[AD_SPEND]]),0)</f>
        <v>6458.579999999999</v>
      </c>
      <c r="S956" s="3">
        <f>IFERROR(Table2[[#This Row],[RETURNS_UNITS]]/Table2[[#This Row],[UNITS_SOLD]],0)</f>
        <v>2.3809523809523808E-2</v>
      </c>
      <c r="T956" s="2" t="str">
        <f>TRIM(CLEAN(Table2[[#This Row],[CHANNEL]]))</f>
        <v>Flipkart</v>
      </c>
      <c r="U956" s="1">
        <f t="shared" si="14"/>
        <v>45352</v>
      </c>
    </row>
    <row r="957" spans="1:21" x14ac:dyDescent="0.3">
      <c r="A957" s="1">
        <v>45597</v>
      </c>
      <c r="B957" s="2" t="s">
        <v>24</v>
      </c>
      <c r="C957" s="2" t="s">
        <v>28</v>
      </c>
      <c r="D957" s="2" t="s">
        <v>35</v>
      </c>
      <c r="E957" s="2" t="str">
        <f>TRIM(Table2[[#This Row],[SKU_CODE]])</f>
        <v>BEC-CMB-001</v>
      </c>
      <c r="F957" s="2">
        <v>22</v>
      </c>
      <c r="G957" s="2">
        <v>15378</v>
      </c>
      <c r="H957" s="2">
        <v>1878.16</v>
      </c>
      <c r="I957" s="2">
        <v>1458.02</v>
      </c>
      <c r="J957" s="2">
        <v>2</v>
      </c>
      <c r="K957" s="2" t="str">
        <f>_xlfn.XLOOKUP(E957,[1]SKU_Master!A:A,[1]SKU_Master!C:C,"NOT FOUND")</f>
        <v>Others</v>
      </c>
      <c r="L957" s="2">
        <f>_xlfn.XLOOKUP(Table2[[#This Row],[SKU_CODE_CLEAN]],[1]SKU_Master!A:A,[1]SKU_Master!E:E,"Not Found")</f>
        <v>699</v>
      </c>
      <c r="M957" s="2">
        <f>_xlfn.XLOOKUP(E957,[1]SKU_Master!A:A,[1]SKU_Master!F:F,"NOT FOUND")</f>
        <v>330</v>
      </c>
      <c r="N957" s="2" t="str">
        <f>IF(ISNUMBER(_xlfn.XMATCH(E957,[1]SKU_Master!A:A)),"MATCH","NOT FOUND")</f>
        <v>MATCH</v>
      </c>
      <c r="O957" s="2">
        <f>Table2[[#This Row],[GROSS_REVENUE]]-Table2[[#This Row],[DISCOUNT]]</f>
        <v>13499.84</v>
      </c>
      <c r="P957" s="3">
        <f>IFERROR((Table2[[#This Row],[NET_REVENUE]]-(Table2[[#This Row],[UNITS_SOLD]]*Table2[[#This Row],[UNIT_COGS]]))/Table2[[#This Row],[NET_REVENUE]],0)</f>
        <v>0.46221584848413017</v>
      </c>
      <c r="Q957" s="4">
        <f>IFERROR(Table2[[#This Row],[GROSS_REVENUE]]/Table2[[#This Row],[AD_SPEND]],0)</f>
        <v>10.54718042276512</v>
      </c>
      <c r="R957" s="2">
        <f>IFERROR((Table2[[#This Row],[NET_REVENUE]]-(Table2[[#This Row],[UNITS_SOLD]]*Table2[[#This Row],[UNIT_COGS]])-Table2[[#This Row],[AD_SPEND]]),0)</f>
        <v>4781.82</v>
      </c>
      <c r="S957" s="3">
        <f>IFERROR(Table2[[#This Row],[RETURNS_UNITS]]/Table2[[#This Row],[UNITS_SOLD]],0)</f>
        <v>9.0909090909090912E-2</v>
      </c>
      <c r="T957" s="2" t="str">
        <f>TRIM(CLEAN(Table2[[#This Row],[CHANNEL]]))</f>
        <v>D2C</v>
      </c>
      <c r="U957" s="1">
        <f t="shared" si="14"/>
        <v>45597</v>
      </c>
    </row>
    <row r="958" spans="1:21" x14ac:dyDescent="0.3">
      <c r="A958" s="1">
        <v>45597</v>
      </c>
      <c r="B958" s="2" t="s">
        <v>33</v>
      </c>
      <c r="C958" s="2" t="s">
        <v>22</v>
      </c>
      <c r="D958" s="2" t="s">
        <v>32</v>
      </c>
      <c r="E958" s="2" t="str">
        <f>TRIM(Table2[[#This Row],[SKU_CODE]])</f>
        <v>BEC-BW-001</v>
      </c>
      <c r="F958" s="2">
        <v>58</v>
      </c>
      <c r="G958" s="2">
        <v>12760</v>
      </c>
      <c r="H958" s="2">
        <v>1069.26</v>
      </c>
      <c r="I958" s="2">
        <v>1459.88</v>
      </c>
      <c r="J958" s="2">
        <v>2</v>
      </c>
      <c r="K958" s="2" t="str">
        <f>_xlfn.XLOOKUP(E958,[1]SKU_Master!A:A,[1]SKU_Master!C:C,"NOT FOUND")</f>
        <v>Bake &amp; Wrap</v>
      </c>
      <c r="L958" s="2">
        <f>_xlfn.XLOOKUP(Table2[[#This Row],[SKU_CODE_CLEAN]],[1]SKU_Master!A:A,[1]SKU_Master!E:E,"Not Found")</f>
        <v>220</v>
      </c>
      <c r="M958" s="2">
        <f>_xlfn.XLOOKUP(E958,[1]SKU_Master!A:A,[1]SKU_Master!F:F,"NOT FOUND")</f>
        <v>118</v>
      </c>
      <c r="N958" s="2" t="str">
        <f>IF(ISNUMBER(_xlfn.XMATCH(E958,[1]SKU_Master!A:A)),"MATCH","NOT FOUND")</f>
        <v>MATCH</v>
      </c>
      <c r="O958" s="2">
        <f>Table2[[#This Row],[GROSS_REVENUE]]-Table2[[#This Row],[DISCOUNT]]</f>
        <v>11690.74</v>
      </c>
      <c r="P958" s="3">
        <f>IFERROR((Table2[[#This Row],[NET_REVENUE]]-(Table2[[#This Row],[UNITS_SOLD]]*Table2[[#This Row],[UNIT_COGS]]))/Table2[[#This Row],[NET_REVENUE]],0)</f>
        <v>0.41457940215931582</v>
      </c>
      <c r="Q958" s="4">
        <f>IFERROR(Table2[[#This Row],[GROSS_REVENUE]]/Table2[[#This Row],[AD_SPEND]],0)</f>
        <v>8.7404444200893217</v>
      </c>
      <c r="R958" s="2">
        <f>IFERROR((Table2[[#This Row],[NET_REVENUE]]-(Table2[[#This Row],[UNITS_SOLD]]*Table2[[#This Row],[UNIT_COGS]])-Table2[[#This Row],[AD_SPEND]]),0)</f>
        <v>3386.8599999999997</v>
      </c>
      <c r="S958" s="3">
        <f>IFERROR(Table2[[#This Row],[RETURNS_UNITS]]/Table2[[#This Row],[UNITS_SOLD]],0)</f>
        <v>3.4482758620689655E-2</v>
      </c>
      <c r="T958" s="2" t="str">
        <f>TRIM(CLEAN(Table2[[#This Row],[CHANNEL]]))</f>
        <v>Swiggy Instamart</v>
      </c>
      <c r="U958" s="1">
        <f t="shared" si="14"/>
        <v>45597</v>
      </c>
    </row>
    <row r="959" spans="1:21" x14ac:dyDescent="0.3">
      <c r="A959" s="1">
        <v>45352</v>
      </c>
      <c r="B959" s="2" t="s">
        <v>21</v>
      </c>
      <c r="C959" s="2" t="s">
        <v>22</v>
      </c>
      <c r="D959" s="2" t="s">
        <v>42</v>
      </c>
      <c r="E959" s="2" t="str">
        <f>TRIM(Table2[[#This Row],[SKU_CODE]])</f>
        <v>BEC-BW-002</v>
      </c>
      <c r="F959" s="2">
        <v>121</v>
      </c>
      <c r="G959" s="2">
        <v>21175</v>
      </c>
      <c r="H959" s="2">
        <v>4113.03</v>
      </c>
      <c r="I959" s="2">
        <v>1459.96</v>
      </c>
      <c r="J959" s="2">
        <v>5</v>
      </c>
      <c r="K959" s="2" t="str">
        <f>_xlfn.XLOOKUP(E959,[1]SKU_Master!A:A,[1]SKU_Master!C:C,"NOT FOUND")</f>
        <v>Bake &amp; Wrap</v>
      </c>
      <c r="L959" s="2">
        <f>_xlfn.XLOOKUP(Table2[[#This Row],[SKU_CODE_CLEAN]],[1]SKU_Master!A:A,[1]SKU_Master!E:E,"Not Found")</f>
        <v>175</v>
      </c>
      <c r="M959" s="2">
        <f>_xlfn.XLOOKUP(E959,[1]SKU_Master!A:A,[1]SKU_Master!F:F,"NOT FOUND")</f>
        <v>92</v>
      </c>
      <c r="N959" s="2" t="str">
        <f>IF(ISNUMBER(_xlfn.XMATCH(E959,[1]SKU_Master!A:A)),"MATCH","NOT FOUND")</f>
        <v>MATCH</v>
      </c>
      <c r="O959" s="2">
        <f>Table2[[#This Row],[GROSS_REVENUE]]-Table2[[#This Row],[DISCOUNT]]</f>
        <v>17061.97</v>
      </c>
      <c r="P959" s="3">
        <f>IFERROR((Table2[[#This Row],[NET_REVENUE]]-(Table2[[#This Row],[UNITS_SOLD]]*Table2[[#This Row],[UNIT_COGS]]))/Table2[[#This Row],[NET_REVENUE]],0)</f>
        <v>0.34755482514621705</v>
      </c>
      <c r="Q959" s="4">
        <f>IFERROR(Table2[[#This Row],[GROSS_REVENUE]]/Table2[[#This Row],[AD_SPEND]],0)</f>
        <v>14.503822022521165</v>
      </c>
      <c r="R959" s="2">
        <f>IFERROR((Table2[[#This Row],[NET_REVENUE]]-(Table2[[#This Row],[UNITS_SOLD]]*Table2[[#This Row],[UNIT_COGS]])-Table2[[#This Row],[AD_SPEND]]),0)</f>
        <v>4470.0100000000011</v>
      </c>
      <c r="S959" s="3">
        <f>IFERROR(Table2[[#This Row],[RETURNS_UNITS]]/Table2[[#This Row],[UNITS_SOLD]],0)</f>
        <v>4.1322314049586778E-2</v>
      </c>
      <c r="T959" s="2" t="str">
        <f>TRIM(CLEAN(Table2[[#This Row],[CHANNEL]]))</f>
        <v>Flipkart</v>
      </c>
      <c r="U959" s="1">
        <f t="shared" si="14"/>
        <v>45352</v>
      </c>
    </row>
    <row r="960" spans="1:21" x14ac:dyDescent="0.3">
      <c r="A960" s="1">
        <v>45658</v>
      </c>
      <c r="B960" s="2" t="s">
        <v>21</v>
      </c>
      <c r="C960" s="2" t="s">
        <v>28</v>
      </c>
      <c r="D960" s="2" t="s">
        <v>45</v>
      </c>
      <c r="E960" s="2" t="str">
        <f>TRIM(Table2[[#This Row],[SKU_CODE]])</f>
        <v>BEC-TIS-001</v>
      </c>
      <c r="F960" s="2">
        <v>172</v>
      </c>
      <c r="G960" s="2">
        <v>16340</v>
      </c>
      <c r="H960" s="2">
        <v>3770.15</v>
      </c>
      <c r="I960" s="2">
        <v>1460.81</v>
      </c>
      <c r="J960" s="2">
        <v>4</v>
      </c>
      <c r="K960" s="2" t="str">
        <f>_xlfn.XLOOKUP(E960,[1]SKU_Master!A:A,[1]SKU_Master!C:C,"NOT FOUND")</f>
        <v>Tissues</v>
      </c>
      <c r="L960" s="2">
        <f>_xlfn.XLOOKUP(Table2[[#This Row],[SKU_CODE_CLEAN]],[1]SKU_Master!A:A,[1]SKU_Master!E:E,"Not Found")</f>
        <v>95</v>
      </c>
      <c r="M960" s="2">
        <f>_xlfn.XLOOKUP(E960,[1]SKU_Master!A:A,[1]SKU_Master!F:F,"NOT FOUND")</f>
        <v>42</v>
      </c>
      <c r="N960" s="2" t="str">
        <f>IF(ISNUMBER(_xlfn.XMATCH(E960,[1]SKU_Master!A:A)),"MATCH","NOT FOUND")</f>
        <v>MATCH</v>
      </c>
      <c r="O960" s="2">
        <f>Table2[[#This Row],[GROSS_REVENUE]]-Table2[[#This Row],[DISCOUNT]]</f>
        <v>12569.85</v>
      </c>
      <c r="P960" s="3">
        <f>IFERROR((Table2[[#This Row],[NET_REVENUE]]-(Table2[[#This Row],[UNITS_SOLD]]*Table2[[#This Row],[UNIT_COGS]]))/Table2[[#This Row],[NET_REVENUE]],0)</f>
        <v>0.42529147125860695</v>
      </c>
      <c r="Q960" s="4">
        <f>IFERROR(Table2[[#This Row],[GROSS_REVENUE]]/Table2[[#This Row],[AD_SPEND]],0)</f>
        <v>11.185575126128654</v>
      </c>
      <c r="R960" s="2">
        <f>IFERROR((Table2[[#This Row],[NET_REVENUE]]-(Table2[[#This Row],[UNITS_SOLD]]*Table2[[#This Row],[UNIT_COGS]])-Table2[[#This Row],[AD_SPEND]]),0)</f>
        <v>3885.0400000000004</v>
      </c>
      <c r="S960" s="3">
        <f>IFERROR(Table2[[#This Row],[RETURNS_UNITS]]/Table2[[#This Row],[UNITS_SOLD]],0)</f>
        <v>2.3255813953488372E-2</v>
      </c>
      <c r="T960" s="2" t="str">
        <f>TRIM(CLEAN(Table2[[#This Row],[CHANNEL]]))</f>
        <v>Flipkart</v>
      </c>
      <c r="U960" s="1">
        <f t="shared" si="14"/>
        <v>45658</v>
      </c>
    </row>
    <row r="961" spans="1:21" x14ac:dyDescent="0.3">
      <c r="A961" s="1">
        <v>45566</v>
      </c>
      <c r="B961" s="2" t="s">
        <v>37</v>
      </c>
      <c r="C961" s="2" t="s">
        <v>22</v>
      </c>
      <c r="D961" s="2" t="s">
        <v>23</v>
      </c>
      <c r="E961" s="2" t="str">
        <f>TRIM(Table2[[#This Row],[SKU_CODE]])</f>
        <v>BEC-OTH-001</v>
      </c>
      <c r="F961" s="2">
        <v>82</v>
      </c>
      <c r="G961" s="2">
        <v>12218</v>
      </c>
      <c r="H961" s="2">
        <v>919.54</v>
      </c>
      <c r="I961" s="2">
        <v>1461.73</v>
      </c>
      <c r="J961" s="2">
        <v>3</v>
      </c>
      <c r="K961" s="2" t="str">
        <f>_xlfn.XLOOKUP(E961,[1]SKU_Master!A:A,[1]SKU_Master!C:C,"NOT FOUND")</f>
        <v>Others</v>
      </c>
      <c r="L961" s="2">
        <f>_xlfn.XLOOKUP(Table2[[#This Row],[SKU_CODE_CLEAN]],[1]SKU_Master!A:A,[1]SKU_Master!E:E,"Not Found")</f>
        <v>149</v>
      </c>
      <c r="M961" s="2">
        <f>_xlfn.XLOOKUP(E961,[1]SKU_Master!A:A,[1]SKU_Master!F:F,"NOT FOUND")</f>
        <v>72</v>
      </c>
      <c r="N961" s="2" t="str">
        <f>IF(ISNUMBER(_xlfn.XMATCH(E961,[1]SKU_Master!A:A)),"MATCH","NOT FOUND")</f>
        <v>MATCH</v>
      </c>
      <c r="O961" s="2">
        <f>Table2[[#This Row],[GROSS_REVENUE]]-Table2[[#This Row],[DISCOUNT]]</f>
        <v>11298.46</v>
      </c>
      <c r="P961" s="3">
        <f>IFERROR((Table2[[#This Row],[NET_REVENUE]]-(Table2[[#This Row],[UNITS_SOLD]]*Table2[[#This Row],[UNIT_COGS]]))/Table2[[#This Row],[NET_REVENUE]],0)</f>
        <v>0.47745090923895817</v>
      </c>
      <c r="Q961" s="4">
        <f>IFERROR(Table2[[#This Row],[GROSS_REVENUE]]/Table2[[#This Row],[AD_SPEND]],0)</f>
        <v>8.3585887954683837</v>
      </c>
      <c r="R961" s="2">
        <f>IFERROR((Table2[[#This Row],[NET_REVENUE]]-(Table2[[#This Row],[UNITS_SOLD]]*Table2[[#This Row],[UNIT_COGS]])-Table2[[#This Row],[AD_SPEND]]),0)</f>
        <v>3932.7299999999991</v>
      </c>
      <c r="S961" s="3">
        <f>IFERROR(Table2[[#This Row],[RETURNS_UNITS]]/Table2[[#This Row],[UNITS_SOLD]],0)</f>
        <v>3.6585365853658534E-2</v>
      </c>
      <c r="T961" s="2" t="str">
        <f>TRIM(CLEAN(Table2[[#This Row],[CHANNEL]]))</f>
        <v>Blinkit</v>
      </c>
      <c r="U961" s="1">
        <f t="shared" si="14"/>
        <v>45566</v>
      </c>
    </row>
    <row r="962" spans="1:21" x14ac:dyDescent="0.3">
      <c r="A962" s="1">
        <v>45444</v>
      </c>
      <c r="B962" s="2" t="s">
        <v>21</v>
      </c>
      <c r="C962" s="2" t="s">
        <v>25</v>
      </c>
      <c r="D962" s="2" t="s">
        <v>30</v>
      </c>
      <c r="E962" s="2" t="str">
        <f>TRIM(Table2[[#This Row],[SKU_CODE]])</f>
        <v>BEC-TIS-002</v>
      </c>
      <c r="F962" s="2">
        <v>197</v>
      </c>
      <c r="G962" s="2">
        <v>35460</v>
      </c>
      <c r="H962" s="2">
        <v>6431.73</v>
      </c>
      <c r="I962" s="2">
        <v>1461.83</v>
      </c>
      <c r="J962" s="2">
        <v>4</v>
      </c>
      <c r="K962" s="2" t="str">
        <f>_xlfn.XLOOKUP(E962,[1]SKU_Master!A:A,[1]SKU_Master!C:C,"NOT FOUND")</f>
        <v>Tissues</v>
      </c>
      <c r="L962" s="2">
        <f>_xlfn.XLOOKUP(Table2[[#This Row],[SKU_CODE_CLEAN]],[1]SKU_Master!A:A,[1]SKU_Master!E:E,"Not Found")</f>
        <v>180</v>
      </c>
      <c r="M962" s="2">
        <f>_xlfn.XLOOKUP(E962,[1]SKU_Master!A:A,[1]SKU_Master!F:F,"NOT FOUND")</f>
        <v>95</v>
      </c>
      <c r="N962" s="2" t="str">
        <f>IF(ISNUMBER(_xlfn.XMATCH(E962,[1]SKU_Master!A:A)),"MATCH","NOT FOUND")</f>
        <v>MATCH</v>
      </c>
      <c r="O962" s="2">
        <f>Table2[[#This Row],[GROSS_REVENUE]]-Table2[[#This Row],[DISCOUNT]]</f>
        <v>29028.27</v>
      </c>
      <c r="P962" s="3">
        <f>IFERROR((Table2[[#This Row],[NET_REVENUE]]-(Table2[[#This Row],[UNITS_SOLD]]*Table2[[#This Row],[UNIT_COGS]]))/Table2[[#This Row],[NET_REVENUE]],0)</f>
        <v>0.355283659687608</v>
      </c>
      <c r="Q962" s="4">
        <f>IFERROR(Table2[[#This Row],[GROSS_REVENUE]]/Table2[[#This Row],[AD_SPEND]],0)</f>
        <v>24.257266576824939</v>
      </c>
      <c r="R962" s="2">
        <f>IFERROR((Table2[[#This Row],[NET_REVENUE]]-(Table2[[#This Row],[UNITS_SOLD]]*Table2[[#This Row],[UNIT_COGS]])-Table2[[#This Row],[AD_SPEND]]),0)</f>
        <v>8851.44</v>
      </c>
      <c r="S962" s="3">
        <f>IFERROR(Table2[[#This Row],[RETURNS_UNITS]]/Table2[[#This Row],[UNITS_SOLD]],0)</f>
        <v>2.030456852791878E-2</v>
      </c>
      <c r="T962" s="2" t="str">
        <f>TRIM(CLEAN(Table2[[#This Row],[CHANNEL]]))</f>
        <v>Flipkart</v>
      </c>
      <c r="U962" s="1">
        <f t="shared" si="14"/>
        <v>45444</v>
      </c>
    </row>
    <row r="963" spans="1:21" x14ac:dyDescent="0.3">
      <c r="A963" s="1">
        <v>45292</v>
      </c>
      <c r="B963" s="2" t="s">
        <v>34</v>
      </c>
      <c r="C963" s="2" t="s">
        <v>22</v>
      </c>
      <c r="D963" s="2" t="s">
        <v>45</v>
      </c>
      <c r="E963" s="2" t="str">
        <f>TRIM(Table2[[#This Row],[SKU_CODE]])</f>
        <v>BEC-TIS-001</v>
      </c>
      <c r="F963" s="2">
        <v>305</v>
      </c>
      <c r="G963" s="2">
        <v>28975</v>
      </c>
      <c r="H963" s="2">
        <v>2476.7199999999998</v>
      </c>
      <c r="I963" s="2">
        <v>1462.28</v>
      </c>
      <c r="J963" s="2">
        <v>6</v>
      </c>
      <c r="K963" s="2" t="str">
        <f>_xlfn.XLOOKUP(E963,[1]SKU_Master!A:A,[1]SKU_Master!C:C,"NOT FOUND")</f>
        <v>Tissues</v>
      </c>
      <c r="L963" s="2">
        <f>_xlfn.XLOOKUP(Table2[[#This Row],[SKU_CODE_CLEAN]],[1]SKU_Master!A:A,[1]SKU_Master!E:E,"Not Found")</f>
        <v>95</v>
      </c>
      <c r="M963" s="2">
        <f>_xlfn.XLOOKUP(E963,[1]SKU_Master!A:A,[1]SKU_Master!F:F,"NOT FOUND")</f>
        <v>42</v>
      </c>
      <c r="N963" s="2" t="str">
        <f>IF(ISNUMBER(_xlfn.XMATCH(E963,[1]SKU_Master!A:A)),"MATCH","NOT FOUND")</f>
        <v>MATCH</v>
      </c>
      <c r="O963" s="2">
        <f>Table2[[#This Row],[GROSS_REVENUE]]-Table2[[#This Row],[DISCOUNT]]</f>
        <v>26498.28</v>
      </c>
      <c r="P963" s="3">
        <f>IFERROR((Table2[[#This Row],[NET_REVENUE]]-(Table2[[#This Row],[UNITS_SOLD]]*Table2[[#This Row],[UNIT_COGS]]))/Table2[[#This Row],[NET_REVENUE]],0)</f>
        <v>0.51657239639704911</v>
      </c>
      <c r="Q963" s="4">
        <f>IFERROR(Table2[[#This Row],[GROSS_REVENUE]]/Table2[[#This Row],[AD_SPEND]],0)</f>
        <v>19.814946521869956</v>
      </c>
      <c r="R963" s="2">
        <f>IFERROR((Table2[[#This Row],[NET_REVENUE]]-(Table2[[#This Row],[UNITS_SOLD]]*Table2[[#This Row],[UNIT_COGS]])-Table2[[#This Row],[AD_SPEND]]),0)</f>
        <v>12225.999999999998</v>
      </c>
      <c r="S963" s="3">
        <f>IFERROR(Table2[[#This Row],[RETURNS_UNITS]]/Table2[[#This Row],[UNITS_SOLD]],0)</f>
        <v>1.9672131147540985E-2</v>
      </c>
      <c r="T963" s="2" t="str">
        <f>TRIM(CLEAN(Table2[[#This Row],[CHANNEL]]))</f>
        <v>Zepto</v>
      </c>
      <c r="U963" s="1">
        <f t="shared" ref="U963:U1026" si="15">IF(AND(MONTH(A963)=1,DAY(A963)&gt;1),DATE(YEAR(A963),DAY(A963),1),A963)</f>
        <v>45292</v>
      </c>
    </row>
    <row r="964" spans="1:21" x14ac:dyDescent="0.3">
      <c r="A964" s="1">
        <v>45658</v>
      </c>
      <c r="B964" s="2" t="s">
        <v>33</v>
      </c>
      <c r="C964" s="2" t="s">
        <v>25</v>
      </c>
      <c r="D964" s="2" t="s">
        <v>42</v>
      </c>
      <c r="E964" s="2" t="str">
        <f>TRIM(Table2[[#This Row],[SKU_CODE]])</f>
        <v>BEC-BW-002</v>
      </c>
      <c r="F964" s="2">
        <v>80</v>
      </c>
      <c r="G964" s="2">
        <v>14000</v>
      </c>
      <c r="H964" s="2">
        <v>3942.11</v>
      </c>
      <c r="I964" s="2">
        <v>1462.33</v>
      </c>
      <c r="J964" s="2">
        <v>2</v>
      </c>
      <c r="K964" s="2" t="str">
        <f>_xlfn.XLOOKUP(E964,[1]SKU_Master!A:A,[1]SKU_Master!C:C,"NOT FOUND")</f>
        <v>Bake &amp; Wrap</v>
      </c>
      <c r="L964" s="2">
        <f>_xlfn.XLOOKUP(Table2[[#This Row],[SKU_CODE_CLEAN]],[1]SKU_Master!A:A,[1]SKU_Master!E:E,"Not Found")</f>
        <v>175</v>
      </c>
      <c r="M964" s="2">
        <f>_xlfn.XLOOKUP(E964,[1]SKU_Master!A:A,[1]SKU_Master!F:F,"NOT FOUND")</f>
        <v>92</v>
      </c>
      <c r="N964" s="2" t="str">
        <f>IF(ISNUMBER(_xlfn.XMATCH(E964,[1]SKU_Master!A:A)),"MATCH","NOT FOUND")</f>
        <v>MATCH</v>
      </c>
      <c r="O964" s="2">
        <f>Table2[[#This Row],[GROSS_REVENUE]]-Table2[[#This Row],[DISCOUNT]]</f>
        <v>10057.89</v>
      </c>
      <c r="P964" s="3">
        <f>IFERROR((Table2[[#This Row],[NET_REVENUE]]-(Table2[[#This Row],[UNITS_SOLD]]*Table2[[#This Row],[UNIT_COGS]]))/Table2[[#This Row],[NET_REVENUE]],0)</f>
        <v>0.26823618074964029</v>
      </c>
      <c r="Q964" s="4">
        <f>IFERROR(Table2[[#This Row],[GROSS_REVENUE]]/Table2[[#This Row],[AD_SPEND]],0)</f>
        <v>9.5737624202471405</v>
      </c>
      <c r="R964" s="2">
        <f>IFERROR((Table2[[#This Row],[NET_REVENUE]]-(Table2[[#This Row],[UNITS_SOLD]]*Table2[[#This Row],[UNIT_COGS]])-Table2[[#This Row],[AD_SPEND]]),0)</f>
        <v>1235.5599999999995</v>
      </c>
      <c r="S964" s="3">
        <f>IFERROR(Table2[[#This Row],[RETURNS_UNITS]]/Table2[[#This Row],[UNITS_SOLD]],0)</f>
        <v>2.5000000000000001E-2</v>
      </c>
      <c r="T964" s="2" t="str">
        <f>TRIM(CLEAN(Table2[[#This Row],[CHANNEL]]))</f>
        <v>Swiggy Instamart</v>
      </c>
      <c r="U964" s="1">
        <f t="shared" si="15"/>
        <v>45658</v>
      </c>
    </row>
    <row r="965" spans="1:21" x14ac:dyDescent="0.3">
      <c r="A965" s="1">
        <v>45597</v>
      </c>
      <c r="B965" s="2" t="s">
        <v>21</v>
      </c>
      <c r="C965" s="2" t="s">
        <v>22</v>
      </c>
      <c r="D965" s="2" t="s">
        <v>35</v>
      </c>
      <c r="E965" s="2" t="str">
        <f>TRIM(Table2[[#This Row],[SKU_CODE]])</f>
        <v>BEC-CMB-001</v>
      </c>
      <c r="F965" s="2">
        <v>19</v>
      </c>
      <c r="G965" s="2">
        <v>13281</v>
      </c>
      <c r="H965" s="2">
        <v>1796.82</v>
      </c>
      <c r="I965" s="2">
        <v>1463.18</v>
      </c>
      <c r="J965" s="2">
        <v>0</v>
      </c>
      <c r="K965" s="2" t="str">
        <f>_xlfn.XLOOKUP(E965,[1]SKU_Master!A:A,[1]SKU_Master!C:C,"NOT FOUND")</f>
        <v>Others</v>
      </c>
      <c r="L965" s="2">
        <f>_xlfn.XLOOKUP(Table2[[#This Row],[SKU_CODE_CLEAN]],[1]SKU_Master!A:A,[1]SKU_Master!E:E,"Not Found")</f>
        <v>699</v>
      </c>
      <c r="M965" s="2">
        <f>_xlfn.XLOOKUP(E965,[1]SKU_Master!A:A,[1]SKU_Master!F:F,"NOT FOUND")</f>
        <v>330</v>
      </c>
      <c r="N965" s="2" t="str">
        <f>IF(ISNUMBER(_xlfn.XMATCH(E965,[1]SKU_Master!A:A)),"MATCH","NOT FOUND")</f>
        <v>MATCH</v>
      </c>
      <c r="O965" s="2">
        <f>Table2[[#This Row],[GROSS_REVENUE]]-Table2[[#This Row],[DISCOUNT]]</f>
        <v>11484.18</v>
      </c>
      <c r="P965" s="3">
        <f>IFERROR((Table2[[#This Row],[NET_REVENUE]]-(Table2[[#This Row],[UNITS_SOLD]]*Table2[[#This Row],[UNIT_COGS]]))/Table2[[#This Row],[NET_REVENUE]],0)</f>
        <v>0.45403154600502604</v>
      </c>
      <c r="Q965" s="4">
        <f>IFERROR(Table2[[#This Row],[GROSS_REVENUE]]/Table2[[#This Row],[AD_SPEND]],0)</f>
        <v>9.0768053144520842</v>
      </c>
      <c r="R965" s="2">
        <f>IFERROR((Table2[[#This Row],[NET_REVENUE]]-(Table2[[#This Row],[UNITS_SOLD]]*Table2[[#This Row],[UNIT_COGS]])-Table2[[#This Row],[AD_SPEND]]),0)</f>
        <v>3751</v>
      </c>
      <c r="S965" s="3">
        <f>IFERROR(Table2[[#This Row],[RETURNS_UNITS]]/Table2[[#This Row],[UNITS_SOLD]],0)</f>
        <v>0</v>
      </c>
      <c r="T965" s="2" t="str">
        <f>TRIM(CLEAN(Table2[[#This Row],[CHANNEL]]))</f>
        <v>Flipkart</v>
      </c>
      <c r="U965" s="1">
        <f t="shared" si="15"/>
        <v>45597</v>
      </c>
    </row>
    <row r="966" spans="1:21" x14ac:dyDescent="0.3">
      <c r="A966" s="1">
        <v>45536</v>
      </c>
      <c r="B966" s="2" t="s">
        <v>21</v>
      </c>
      <c r="C966" s="2" t="s">
        <v>22</v>
      </c>
      <c r="D966" s="2" t="s">
        <v>43</v>
      </c>
      <c r="E966" s="2" t="str">
        <f>TRIM(Table2[[#This Row],[SKU_CODE]])</f>
        <v>BEC-GB-001</v>
      </c>
      <c r="F966" s="2">
        <v>107</v>
      </c>
      <c r="G966" s="2">
        <v>15943</v>
      </c>
      <c r="H966" s="2">
        <v>4653.3100000000004</v>
      </c>
      <c r="I966" s="2">
        <v>1463.29</v>
      </c>
      <c r="J966" s="2">
        <v>3</v>
      </c>
      <c r="K966" s="2" t="str">
        <f>_xlfn.XLOOKUP(E966,[1]SKU_Master!A:A,[1]SKU_Master!C:C,"NOT FOUND")</f>
        <v>Garbage Bags</v>
      </c>
      <c r="L966" s="2">
        <f>_xlfn.XLOOKUP(Table2[[#This Row],[SKU_CODE_CLEAN]],[1]SKU_Master!A:A,[1]SKU_Master!E:E,"Not Found")</f>
        <v>149</v>
      </c>
      <c r="M966" s="2">
        <f>_xlfn.XLOOKUP(E966,[1]SKU_Master!A:A,[1]SKU_Master!F:F,"NOT FOUND")</f>
        <v>70</v>
      </c>
      <c r="N966" s="2" t="str">
        <f>IF(ISNUMBER(_xlfn.XMATCH(E966,[1]SKU_Master!A:A)),"MATCH","NOT FOUND")</f>
        <v>MATCH</v>
      </c>
      <c r="O966" s="2">
        <f>Table2[[#This Row],[GROSS_REVENUE]]-Table2[[#This Row],[DISCOUNT]]</f>
        <v>11289.689999999999</v>
      </c>
      <c r="P966" s="3">
        <f>IFERROR((Table2[[#This Row],[NET_REVENUE]]-(Table2[[#This Row],[UNITS_SOLD]]*Table2[[#This Row],[UNIT_COGS]]))/Table2[[#This Row],[NET_REVENUE]],0)</f>
        <v>0.3365628285630517</v>
      </c>
      <c r="Q966" s="4">
        <f>IFERROR(Table2[[#This Row],[GROSS_REVENUE]]/Table2[[#This Row],[AD_SPEND]],0)</f>
        <v>10.895311250674849</v>
      </c>
      <c r="R966" s="2">
        <f>IFERROR((Table2[[#This Row],[NET_REVENUE]]-(Table2[[#This Row],[UNITS_SOLD]]*Table2[[#This Row],[UNIT_COGS]])-Table2[[#This Row],[AD_SPEND]]),0)</f>
        <v>2336.3999999999987</v>
      </c>
      <c r="S966" s="3">
        <f>IFERROR(Table2[[#This Row],[RETURNS_UNITS]]/Table2[[#This Row],[UNITS_SOLD]],0)</f>
        <v>2.8037383177570093E-2</v>
      </c>
      <c r="T966" s="2" t="str">
        <f>TRIM(CLEAN(Table2[[#This Row],[CHANNEL]]))</f>
        <v>Flipkart</v>
      </c>
      <c r="U966" s="1">
        <f t="shared" si="15"/>
        <v>45536</v>
      </c>
    </row>
    <row r="967" spans="1:21" x14ac:dyDescent="0.3">
      <c r="A967" s="1">
        <v>45505</v>
      </c>
      <c r="B967" s="2" t="s">
        <v>21</v>
      </c>
      <c r="C967" s="2" t="s">
        <v>22</v>
      </c>
      <c r="D967" s="2" t="s">
        <v>43</v>
      </c>
      <c r="E967" s="2" t="str">
        <f>TRIM(Table2[[#This Row],[SKU_CODE]])</f>
        <v>BEC-GB-001</v>
      </c>
      <c r="F967" s="2">
        <v>120</v>
      </c>
      <c r="G967" s="2">
        <v>17880</v>
      </c>
      <c r="H967" s="2">
        <v>3549.2</v>
      </c>
      <c r="I967" s="2">
        <v>1464.16</v>
      </c>
      <c r="J967" s="2">
        <v>2</v>
      </c>
      <c r="K967" s="2" t="str">
        <f>_xlfn.XLOOKUP(E967,[1]SKU_Master!A:A,[1]SKU_Master!C:C,"NOT FOUND")</f>
        <v>Garbage Bags</v>
      </c>
      <c r="L967" s="2">
        <f>_xlfn.XLOOKUP(Table2[[#This Row],[SKU_CODE_CLEAN]],[1]SKU_Master!A:A,[1]SKU_Master!E:E,"Not Found")</f>
        <v>149</v>
      </c>
      <c r="M967" s="2">
        <f>_xlfn.XLOOKUP(E967,[1]SKU_Master!A:A,[1]SKU_Master!F:F,"NOT FOUND")</f>
        <v>70</v>
      </c>
      <c r="N967" s="2" t="str">
        <f>IF(ISNUMBER(_xlfn.XMATCH(E967,[1]SKU_Master!A:A)),"MATCH","NOT FOUND")</f>
        <v>MATCH</v>
      </c>
      <c r="O967" s="2">
        <f>Table2[[#This Row],[GROSS_REVENUE]]-Table2[[#This Row],[DISCOUNT]]</f>
        <v>14330.8</v>
      </c>
      <c r="P967" s="3">
        <f>IFERROR((Table2[[#This Row],[NET_REVENUE]]-(Table2[[#This Row],[UNITS_SOLD]]*Table2[[#This Row],[UNIT_COGS]]))/Table2[[#This Row],[NET_REVENUE]],0)</f>
        <v>0.41384988974795545</v>
      </c>
      <c r="Q967" s="4">
        <f>IFERROR(Table2[[#This Row],[GROSS_REVENUE]]/Table2[[#This Row],[AD_SPEND]],0)</f>
        <v>12.211780133318761</v>
      </c>
      <c r="R967" s="2">
        <f>IFERROR((Table2[[#This Row],[NET_REVENUE]]-(Table2[[#This Row],[UNITS_SOLD]]*Table2[[#This Row],[UNIT_COGS]])-Table2[[#This Row],[AD_SPEND]]),0)</f>
        <v>4466.6399999999994</v>
      </c>
      <c r="S967" s="3">
        <f>IFERROR(Table2[[#This Row],[RETURNS_UNITS]]/Table2[[#This Row],[UNITS_SOLD]],0)</f>
        <v>1.6666666666666666E-2</v>
      </c>
      <c r="T967" s="2" t="str">
        <f>TRIM(CLEAN(Table2[[#This Row],[CHANNEL]]))</f>
        <v>Flipkart</v>
      </c>
      <c r="U967" s="1">
        <f t="shared" si="15"/>
        <v>45505</v>
      </c>
    </row>
    <row r="968" spans="1:21" x14ac:dyDescent="0.3">
      <c r="A968" s="1">
        <v>45505</v>
      </c>
      <c r="B968" s="2" t="s">
        <v>24</v>
      </c>
      <c r="C968" s="2" t="s">
        <v>22</v>
      </c>
      <c r="D968" s="2" t="s">
        <v>35</v>
      </c>
      <c r="E968" s="2" t="str">
        <f>TRIM(Table2[[#This Row],[SKU_CODE]])</f>
        <v>BEC-CMB-001</v>
      </c>
      <c r="F968" s="2">
        <v>25</v>
      </c>
      <c r="G968" s="2">
        <v>17475</v>
      </c>
      <c r="H968" s="2">
        <v>1910.26</v>
      </c>
      <c r="I968" s="2">
        <v>1465.15</v>
      </c>
      <c r="J968" s="2">
        <v>3</v>
      </c>
      <c r="K968" s="2" t="str">
        <f>_xlfn.XLOOKUP(E968,[1]SKU_Master!A:A,[1]SKU_Master!C:C,"NOT FOUND")</f>
        <v>Others</v>
      </c>
      <c r="L968" s="2">
        <f>_xlfn.XLOOKUP(Table2[[#This Row],[SKU_CODE_CLEAN]],[1]SKU_Master!A:A,[1]SKU_Master!E:E,"Not Found")</f>
        <v>699</v>
      </c>
      <c r="M968" s="2">
        <f>_xlfn.XLOOKUP(E968,[1]SKU_Master!A:A,[1]SKU_Master!F:F,"NOT FOUND")</f>
        <v>330</v>
      </c>
      <c r="N968" s="2" t="str">
        <f>IF(ISNUMBER(_xlfn.XMATCH(E968,[1]SKU_Master!A:A)),"MATCH","NOT FOUND")</f>
        <v>MATCH</v>
      </c>
      <c r="O968" s="2">
        <f>Table2[[#This Row],[GROSS_REVENUE]]-Table2[[#This Row],[DISCOUNT]]</f>
        <v>15564.74</v>
      </c>
      <c r="P968" s="3">
        <f>IFERROR((Table2[[#This Row],[NET_REVENUE]]-(Table2[[#This Row],[UNITS_SOLD]]*Table2[[#This Row],[UNIT_COGS]]))/Table2[[#This Row],[NET_REVENUE]],0)</f>
        <v>0.46995581037653056</v>
      </c>
      <c r="Q968" s="4">
        <f>IFERROR(Table2[[#This Row],[GROSS_REVENUE]]/Table2[[#This Row],[AD_SPEND]],0)</f>
        <v>11.927106439613691</v>
      </c>
      <c r="R968" s="2">
        <f>IFERROR((Table2[[#This Row],[NET_REVENUE]]-(Table2[[#This Row],[UNITS_SOLD]]*Table2[[#This Row],[UNIT_COGS]])-Table2[[#This Row],[AD_SPEND]]),0)</f>
        <v>5849.59</v>
      </c>
      <c r="S968" s="3">
        <f>IFERROR(Table2[[#This Row],[RETURNS_UNITS]]/Table2[[#This Row],[UNITS_SOLD]],0)</f>
        <v>0.12</v>
      </c>
      <c r="T968" s="2" t="str">
        <f>TRIM(CLEAN(Table2[[#This Row],[CHANNEL]]))</f>
        <v>D2C</v>
      </c>
      <c r="U968" s="1">
        <f t="shared" si="15"/>
        <v>45505</v>
      </c>
    </row>
    <row r="969" spans="1:21" x14ac:dyDescent="0.3">
      <c r="A969" s="1">
        <v>45292</v>
      </c>
      <c r="B969" s="2" t="s">
        <v>50</v>
      </c>
      <c r="C969" s="2" t="s">
        <v>25</v>
      </c>
      <c r="D969" s="2" t="s">
        <v>23</v>
      </c>
      <c r="E969" s="2" t="str">
        <f>TRIM(Table2[[#This Row],[SKU_CODE]])</f>
        <v>BEC-OTH-001</v>
      </c>
      <c r="F969" s="2">
        <v>208</v>
      </c>
      <c r="G969" s="2">
        <v>30992</v>
      </c>
      <c r="H969" s="2">
        <v>3331.18</v>
      </c>
      <c r="I969" s="2">
        <v>1469.23</v>
      </c>
      <c r="J969" s="2">
        <v>5</v>
      </c>
      <c r="K969" s="2" t="str">
        <f>_xlfn.XLOOKUP(E969,[1]SKU_Master!A:A,[1]SKU_Master!C:C,"NOT FOUND")</f>
        <v>Others</v>
      </c>
      <c r="L969" s="2">
        <f>_xlfn.XLOOKUP(Table2[[#This Row],[SKU_CODE_CLEAN]],[1]SKU_Master!A:A,[1]SKU_Master!E:E,"Not Found")</f>
        <v>149</v>
      </c>
      <c r="M969" s="2">
        <f>_xlfn.XLOOKUP(E969,[1]SKU_Master!A:A,[1]SKU_Master!F:F,"NOT FOUND")</f>
        <v>72</v>
      </c>
      <c r="N969" s="2" t="str">
        <f>IF(ISNUMBER(_xlfn.XMATCH(E969,[1]SKU_Master!A:A)),"MATCH","NOT FOUND")</f>
        <v>MATCH</v>
      </c>
      <c r="O969" s="2">
        <f>Table2[[#This Row],[GROSS_REVENUE]]-Table2[[#This Row],[DISCOUNT]]</f>
        <v>27660.82</v>
      </c>
      <c r="P969" s="3">
        <f>IFERROR((Table2[[#This Row],[NET_REVENUE]]-(Table2[[#This Row],[UNITS_SOLD]]*Table2[[#This Row],[UNIT_COGS]]))/Table2[[#This Row],[NET_REVENUE]],0)</f>
        <v>0.45858438036182586</v>
      </c>
      <c r="Q969" s="4">
        <f>IFERROR(Table2[[#This Row],[GROSS_REVENUE]]/Table2[[#This Row],[AD_SPEND]],0)</f>
        <v>21.094042457613853</v>
      </c>
      <c r="R969" s="2">
        <f>IFERROR((Table2[[#This Row],[NET_REVENUE]]-(Table2[[#This Row],[UNITS_SOLD]]*Table2[[#This Row],[UNIT_COGS]])-Table2[[#This Row],[AD_SPEND]]),0)</f>
        <v>11215.59</v>
      </c>
      <c r="S969" s="3">
        <f>IFERROR(Table2[[#This Row],[RETURNS_UNITS]]/Table2[[#This Row],[UNITS_SOLD]],0)</f>
        <v>2.403846153846154E-2</v>
      </c>
      <c r="T969" s="2" t="str">
        <f>TRIM(CLEAN(Table2[[#This Row],[CHANNEL]]))</f>
        <v>Amazon</v>
      </c>
      <c r="U969" s="1">
        <f t="shared" si="15"/>
        <v>45292</v>
      </c>
    </row>
    <row r="970" spans="1:21" x14ac:dyDescent="0.3">
      <c r="A970" s="1">
        <v>45292</v>
      </c>
      <c r="B970" s="2" t="s">
        <v>24</v>
      </c>
      <c r="C970" s="2" t="s">
        <v>25</v>
      </c>
      <c r="D970" s="2" t="s">
        <v>35</v>
      </c>
      <c r="E970" s="2" t="str">
        <f>TRIM(Table2[[#This Row],[SKU_CODE]])</f>
        <v>BEC-CMB-001</v>
      </c>
      <c r="F970" s="2">
        <v>28</v>
      </c>
      <c r="G970" s="2">
        <v>19572</v>
      </c>
      <c r="H970" s="2">
        <v>1032.2</v>
      </c>
      <c r="I970" s="2">
        <v>1470.14</v>
      </c>
      <c r="J970" s="2">
        <v>3</v>
      </c>
      <c r="K970" s="2" t="str">
        <f>_xlfn.XLOOKUP(E970,[1]SKU_Master!A:A,[1]SKU_Master!C:C,"NOT FOUND")</f>
        <v>Others</v>
      </c>
      <c r="L970" s="2">
        <f>_xlfn.XLOOKUP(Table2[[#This Row],[SKU_CODE_CLEAN]],[1]SKU_Master!A:A,[1]SKU_Master!E:E,"Not Found")</f>
        <v>699</v>
      </c>
      <c r="M970" s="2">
        <f>_xlfn.XLOOKUP(E970,[1]SKU_Master!A:A,[1]SKU_Master!F:F,"NOT FOUND")</f>
        <v>330</v>
      </c>
      <c r="N970" s="2" t="str">
        <f>IF(ISNUMBER(_xlfn.XMATCH(E970,[1]SKU_Master!A:A)),"MATCH","NOT FOUND")</f>
        <v>MATCH</v>
      </c>
      <c r="O970" s="2">
        <f>Table2[[#This Row],[GROSS_REVENUE]]-Table2[[#This Row],[DISCOUNT]]</f>
        <v>18539.8</v>
      </c>
      <c r="P970" s="3">
        <f>IFERROR((Table2[[#This Row],[NET_REVENUE]]-(Table2[[#This Row],[UNITS_SOLD]]*Table2[[#This Row],[UNIT_COGS]]))/Table2[[#This Row],[NET_REVENUE]],0)</f>
        <v>0.50161274663157096</v>
      </c>
      <c r="Q970" s="4">
        <f>IFERROR(Table2[[#This Row],[GROSS_REVENUE]]/Table2[[#This Row],[AD_SPEND]],0)</f>
        <v>13.313017807827825</v>
      </c>
      <c r="R970" s="2">
        <f>IFERROR((Table2[[#This Row],[NET_REVENUE]]-(Table2[[#This Row],[UNITS_SOLD]]*Table2[[#This Row],[UNIT_COGS]])-Table2[[#This Row],[AD_SPEND]]),0)</f>
        <v>7829.6599999999989</v>
      </c>
      <c r="S970" s="3">
        <f>IFERROR(Table2[[#This Row],[RETURNS_UNITS]]/Table2[[#This Row],[UNITS_SOLD]],0)</f>
        <v>0.10714285714285714</v>
      </c>
      <c r="T970" s="2" t="str">
        <f>TRIM(CLEAN(Table2[[#This Row],[CHANNEL]]))</f>
        <v>D2C</v>
      </c>
      <c r="U970" s="1">
        <f t="shared" si="15"/>
        <v>45292</v>
      </c>
    </row>
    <row r="971" spans="1:21" x14ac:dyDescent="0.3">
      <c r="A971" s="1">
        <v>45505</v>
      </c>
      <c r="B971" s="2" t="s">
        <v>37</v>
      </c>
      <c r="C971" s="2" t="s">
        <v>28</v>
      </c>
      <c r="D971" s="2" t="s">
        <v>32</v>
      </c>
      <c r="E971" s="2" t="str">
        <f>TRIM(Table2[[#This Row],[SKU_CODE]])</f>
        <v>BEC-BW-001</v>
      </c>
      <c r="F971" s="2">
        <v>70</v>
      </c>
      <c r="G971" s="2">
        <v>15400</v>
      </c>
      <c r="H971" s="2">
        <v>4578.0200000000004</v>
      </c>
      <c r="I971" s="2">
        <v>1470.69</v>
      </c>
      <c r="J971" s="2">
        <v>2</v>
      </c>
      <c r="K971" s="2" t="str">
        <f>_xlfn.XLOOKUP(E971,[1]SKU_Master!A:A,[1]SKU_Master!C:C,"NOT FOUND")</f>
        <v>Bake &amp; Wrap</v>
      </c>
      <c r="L971" s="2">
        <f>_xlfn.XLOOKUP(Table2[[#This Row],[SKU_CODE_CLEAN]],[1]SKU_Master!A:A,[1]SKU_Master!E:E,"Not Found")</f>
        <v>220</v>
      </c>
      <c r="M971" s="2">
        <f>_xlfn.XLOOKUP(E971,[1]SKU_Master!A:A,[1]SKU_Master!F:F,"NOT FOUND")</f>
        <v>118</v>
      </c>
      <c r="N971" s="2" t="str">
        <f>IF(ISNUMBER(_xlfn.XMATCH(E971,[1]SKU_Master!A:A)),"MATCH","NOT FOUND")</f>
        <v>MATCH</v>
      </c>
      <c r="O971" s="2">
        <f>Table2[[#This Row],[GROSS_REVENUE]]-Table2[[#This Row],[DISCOUNT]]</f>
        <v>10821.98</v>
      </c>
      <c r="P971" s="3">
        <f>IFERROR((Table2[[#This Row],[NET_REVENUE]]-(Table2[[#This Row],[UNITS_SOLD]]*Table2[[#This Row],[UNIT_COGS]]))/Table2[[#This Row],[NET_REVENUE]],0)</f>
        <v>0.23673856355306511</v>
      </c>
      <c r="Q971" s="4">
        <f>IFERROR(Table2[[#This Row],[GROSS_REVENUE]]/Table2[[#This Row],[AD_SPEND]],0)</f>
        <v>10.471275387743168</v>
      </c>
      <c r="R971" s="2">
        <f>IFERROR((Table2[[#This Row],[NET_REVENUE]]-(Table2[[#This Row],[UNITS_SOLD]]*Table2[[#This Row],[UNIT_COGS]])-Table2[[#This Row],[AD_SPEND]]),0)</f>
        <v>1091.2899999999995</v>
      </c>
      <c r="S971" s="3">
        <f>IFERROR(Table2[[#This Row],[RETURNS_UNITS]]/Table2[[#This Row],[UNITS_SOLD]],0)</f>
        <v>2.8571428571428571E-2</v>
      </c>
      <c r="T971" s="2" t="str">
        <f>TRIM(CLEAN(Table2[[#This Row],[CHANNEL]]))</f>
        <v>Blinkit</v>
      </c>
      <c r="U971" s="1">
        <f t="shared" si="15"/>
        <v>45505</v>
      </c>
    </row>
    <row r="972" spans="1:21" x14ac:dyDescent="0.3">
      <c r="A972" s="1">
        <v>45809</v>
      </c>
      <c r="B972" s="2" t="s">
        <v>37</v>
      </c>
      <c r="C972" s="2" t="s">
        <v>22</v>
      </c>
      <c r="D972" s="2" t="s">
        <v>42</v>
      </c>
      <c r="E972" s="2" t="str">
        <f>TRIM(Table2[[#This Row],[SKU_CODE]])</f>
        <v>BEC-BW-002</v>
      </c>
      <c r="F972" s="2">
        <v>122</v>
      </c>
      <c r="G972" s="2">
        <v>21350</v>
      </c>
      <c r="H972" s="2">
        <v>4292.1899999999996</v>
      </c>
      <c r="I972" s="2">
        <v>1470.72</v>
      </c>
      <c r="J972" s="2">
        <v>4</v>
      </c>
      <c r="K972" s="2" t="str">
        <f>_xlfn.XLOOKUP(E972,[1]SKU_Master!A:A,[1]SKU_Master!C:C,"NOT FOUND")</f>
        <v>Bake &amp; Wrap</v>
      </c>
      <c r="L972" s="2">
        <f>_xlfn.XLOOKUP(Table2[[#This Row],[SKU_CODE_CLEAN]],[1]SKU_Master!A:A,[1]SKU_Master!E:E,"Not Found")</f>
        <v>175</v>
      </c>
      <c r="M972" s="2">
        <f>_xlfn.XLOOKUP(E972,[1]SKU_Master!A:A,[1]SKU_Master!F:F,"NOT FOUND")</f>
        <v>92</v>
      </c>
      <c r="N972" s="2" t="str">
        <f>IF(ISNUMBER(_xlfn.XMATCH(E972,[1]SKU_Master!A:A)),"MATCH","NOT FOUND")</f>
        <v>MATCH</v>
      </c>
      <c r="O972" s="2">
        <f>Table2[[#This Row],[GROSS_REVENUE]]-Table2[[#This Row],[DISCOUNT]]</f>
        <v>17057.810000000001</v>
      </c>
      <c r="P972" s="3">
        <f>IFERROR((Table2[[#This Row],[NET_REVENUE]]-(Table2[[#This Row],[UNITS_SOLD]]*Table2[[#This Row],[UNIT_COGS]]))/Table2[[#This Row],[NET_REVENUE]],0)</f>
        <v>0.34200228517025344</v>
      </c>
      <c r="Q972" s="4">
        <f>IFERROR(Table2[[#This Row],[GROSS_REVENUE]]/Table2[[#This Row],[AD_SPEND]],0)</f>
        <v>14.516699303742385</v>
      </c>
      <c r="R972" s="2">
        <f>IFERROR((Table2[[#This Row],[NET_REVENUE]]-(Table2[[#This Row],[UNITS_SOLD]]*Table2[[#This Row],[UNIT_COGS]])-Table2[[#This Row],[AD_SPEND]]),0)</f>
        <v>4363.0900000000011</v>
      </c>
      <c r="S972" s="3">
        <f>IFERROR(Table2[[#This Row],[RETURNS_UNITS]]/Table2[[#This Row],[UNITS_SOLD]],0)</f>
        <v>3.2786885245901641E-2</v>
      </c>
      <c r="T972" s="2" t="str">
        <f>TRIM(CLEAN(Table2[[#This Row],[CHANNEL]]))</f>
        <v>Blinkit</v>
      </c>
      <c r="U972" s="1">
        <f t="shared" si="15"/>
        <v>45809</v>
      </c>
    </row>
    <row r="973" spans="1:21" x14ac:dyDescent="0.3">
      <c r="A973" s="1">
        <v>45809</v>
      </c>
      <c r="B973" s="2" t="s">
        <v>24</v>
      </c>
      <c r="C973" s="2" t="s">
        <v>25</v>
      </c>
      <c r="D973" s="2" t="s">
        <v>51</v>
      </c>
      <c r="E973" s="2" t="str">
        <f>TRIM(Table2[[#This Row],[SKU_CODE]])</f>
        <v>BEC-BW-001</v>
      </c>
      <c r="F973" s="2">
        <v>87</v>
      </c>
      <c r="G973" s="2">
        <v>19140</v>
      </c>
      <c r="H973" s="2">
        <v>2484.19</v>
      </c>
      <c r="I973" s="2">
        <v>1471.14</v>
      </c>
      <c r="J973" s="2">
        <v>8</v>
      </c>
      <c r="K973" s="2" t="str">
        <f>_xlfn.XLOOKUP(E973,[1]SKU_Master!A:A,[1]SKU_Master!C:C,"NOT FOUND")</f>
        <v>Bake &amp; Wrap</v>
      </c>
      <c r="L973" s="2">
        <f>_xlfn.XLOOKUP(Table2[[#This Row],[SKU_CODE_CLEAN]],[1]SKU_Master!A:A,[1]SKU_Master!E:E,"Not Found")</f>
        <v>220</v>
      </c>
      <c r="M973" s="2">
        <f>_xlfn.XLOOKUP(E973,[1]SKU_Master!A:A,[1]SKU_Master!F:F,"NOT FOUND")</f>
        <v>118</v>
      </c>
      <c r="N973" s="2" t="str">
        <f>IF(ISNUMBER(_xlfn.XMATCH(E973,[1]SKU_Master!A:A)),"MATCH","NOT FOUND")</f>
        <v>MATCH</v>
      </c>
      <c r="O973" s="2">
        <f>Table2[[#This Row],[GROSS_REVENUE]]-Table2[[#This Row],[DISCOUNT]]</f>
        <v>16655.810000000001</v>
      </c>
      <c r="P973" s="3">
        <f>IFERROR((Table2[[#This Row],[NET_REVENUE]]-(Table2[[#This Row],[UNITS_SOLD]]*Table2[[#This Row],[UNIT_COGS]]))/Table2[[#This Row],[NET_REVENUE]],0)</f>
        <v>0.38363850212028122</v>
      </c>
      <c r="Q973" s="4">
        <f>IFERROR(Table2[[#This Row],[GROSS_REVENUE]]/Table2[[#This Row],[AD_SPEND]],0)</f>
        <v>13.01031852848811</v>
      </c>
      <c r="R973" s="2">
        <f>IFERROR((Table2[[#This Row],[NET_REVENUE]]-(Table2[[#This Row],[UNITS_SOLD]]*Table2[[#This Row],[UNIT_COGS]])-Table2[[#This Row],[AD_SPEND]]),0)</f>
        <v>4918.670000000001</v>
      </c>
      <c r="S973" s="3">
        <f>IFERROR(Table2[[#This Row],[RETURNS_UNITS]]/Table2[[#This Row],[UNITS_SOLD]],0)</f>
        <v>9.1954022988505746E-2</v>
      </c>
      <c r="T973" s="2" t="str">
        <f>TRIM(CLEAN(Table2[[#This Row],[CHANNEL]]))</f>
        <v>D2C</v>
      </c>
      <c r="U973" s="1">
        <f t="shared" si="15"/>
        <v>45809</v>
      </c>
    </row>
    <row r="974" spans="1:21" x14ac:dyDescent="0.3">
      <c r="A974" s="1">
        <v>45536</v>
      </c>
      <c r="B974" s="2" t="s">
        <v>21</v>
      </c>
      <c r="C974" s="2" t="s">
        <v>25</v>
      </c>
      <c r="D974" s="2" t="s">
        <v>55</v>
      </c>
      <c r="E974" s="2" t="str">
        <f>TRIM(Table2[[#This Row],[SKU_CODE]])</f>
        <v>BEC-KT-001</v>
      </c>
      <c r="F974" s="2">
        <v>123</v>
      </c>
      <c r="G974" s="2">
        <v>19680</v>
      </c>
      <c r="H974" s="2">
        <v>3418.13</v>
      </c>
      <c r="I974" s="2">
        <v>1471.57</v>
      </c>
      <c r="J974" s="2">
        <v>5</v>
      </c>
      <c r="K974" s="2" t="str">
        <f>_xlfn.XLOOKUP(E974,[1]SKU_Master!A:A,[1]SKU_Master!C:C,"NOT FOUND")</f>
        <v>Kitchen Towel</v>
      </c>
      <c r="L974" s="2">
        <f>_xlfn.XLOOKUP(Table2[[#This Row],[SKU_CODE_CLEAN]],[1]SKU_Master!A:A,[1]SKU_Master!E:E,"Not Found")</f>
        <v>160</v>
      </c>
      <c r="M974" s="2">
        <f>_xlfn.XLOOKUP(E974,[1]SKU_Master!A:A,[1]SKU_Master!F:F,"NOT FOUND")</f>
        <v>78</v>
      </c>
      <c r="N974" s="2" t="str">
        <f>IF(ISNUMBER(_xlfn.XMATCH(E974,[1]SKU_Master!A:A)),"MATCH","NOT FOUND")</f>
        <v>MATCH</v>
      </c>
      <c r="O974" s="2">
        <f>Table2[[#This Row],[GROSS_REVENUE]]-Table2[[#This Row],[DISCOUNT]]</f>
        <v>16261.869999999999</v>
      </c>
      <c r="P974" s="3">
        <f>IFERROR((Table2[[#This Row],[NET_REVENUE]]-(Table2[[#This Row],[UNITS_SOLD]]*Table2[[#This Row],[UNIT_COGS]]))/Table2[[#This Row],[NET_REVENUE]],0)</f>
        <v>0.41003094970012671</v>
      </c>
      <c r="Q974" s="4">
        <f>IFERROR(Table2[[#This Row],[GROSS_REVENUE]]/Table2[[#This Row],[AD_SPEND]],0)</f>
        <v>13.373471870179468</v>
      </c>
      <c r="R974" s="2">
        <f>IFERROR((Table2[[#This Row],[NET_REVENUE]]-(Table2[[#This Row],[UNITS_SOLD]]*Table2[[#This Row],[UNIT_COGS]])-Table2[[#This Row],[AD_SPEND]]),0)</f>
        <v>5196.2999999999993</v>
      </c>
      <c r="S974" s="3">
        <f>IFERROR(Table2[[#This Row],[RETURNS_UNITS]]/Table2[[#This Row],[UNITS_SOLD]],0)</f>
        <v>4.065040650406504E-2</v>
      </c>
      <c r="T974" s="2" t="str">
        <f>TRIM(CLEAN(Table2[[#This Row],[CHANNEL]]))</f>
        <v>Flipkart</v>
      </c>
      <c r="U974" s="1">
        <f t="shared" si="15"/>
        <v>45536</v>
      </c>
    </row>
    <row r="975" spans="1:21" x14ac:dyDescent="0.3">
      <c r="A975" s="1">
        <v>45413</v>
      </c>
      <c r="B975" s="2" t="s">
        <v>21</v>
      </c>
      <c r="C975" s="2" t="s">
        <v>22</v>
      </c>
      <c r="D975" s="2" t="s">
        <v>32</v>
      </c>
      <c r="E975" s="2" t="str">
        <f>TRIM(Table2[[#This Row],[SKU_CODE]])</f>
        <v>BEC-BW-001</v>
      </c>
      <c r="F975" s="2">
        <v>69</v>
      </c>
      <c r="G975" s="2">
        <v>15180</v>
      </c>
      <c r="H975" s="2">
        <v>1970.95</v>
      </c>
      <c r="I975" s="2">
        <v>1477.09</v>
      </c>
      <c r="J975" s="2">
        <v>3</v>
      </c>
      <c r="K975" s="2" t="str">
        <f>_xlfn.XLOOKUP(E975,[1]SKU_Master!A:A,[1]SKU_Master!C:C,"NOT FOUND")</f>
        <v>Bake &amp; Wrap</v>
      </c>
      <c r="L975" s="2">
        <f>_xlfn.XLOOKUP(Table2[[#This Row],[SKU_CODE_CLEAN]],[1]SKU_Master!A:A,[1]SKU_Master!E:E,"Not Found")</f>
        <v>220</v>
      </c>
      <c r="M975" s="2">
        <f>_xlfn.XLOOKUP(E975,[1]SKU_Master!A:A,[1]SKU_Master!F:F,"NOT FOUND")</f>
        <v>118</v>
      </c>
      <c r="N975" s="2" t="str">
        <f>IF(ISNUMBER(_xlfn.XMATCH(E975,[1]SKU_Master!A:A)),"MATCH","NOT FOUND")</f>
        <v>MATCH</v>
      </c>
      <c r="O975" s="2">
        <f>Table2[[#This Row],[GROSS_REVENUE]]-Table2[[#This Row],[DISCOUNT]]</f>
        <v>13209.05</v>
      </c>
      <c r="P975" s="3">
        <f>IFERROR((Table2[[#This Row],[NET_REVENUE]]-(Table2[[#This Row],[UNITS_SOLD]]*Table2[[#This Row],[UNIT_COGS]]))/Table2[[#This Row],[NET_REVENUE]],0)</f>
        <v>0.38360442272532841</v>
      </c>
      <c r="Q975" s="4">
        <f>IFERROR(Table2[[#This Row],[GROSS_REVENUE]]/Table2[[#This Row],[AD_SPEND]],0)</f>
        <v>10.276963489022336</v>
      </c>
      <c r="R975" s="2">
        <f>IFERROR((Table2[[#This Row],[NET_REVENUE]]-(Table2[[#This Row],[UNITS_SOLD]]*Table2[[#This Row],[UNIT_COGS]])-Table2[[#This Row],[AD_SPEND]]),0)</f>
        <v>3589.9599999999991</v>
      </c>
      <c r="S975" s="3">
        <f>IFERROR(Table2[[#This Row],[RETURNS_UNITS]]/Table2[[#This Row],[UNITS_SOLD]],0)</f>
        <v>4.3478260869565216E-2</v>
      </c>
      <c r="T975" s="2" t="str">
        <f>TRIM(CLEAN(Table2[[#This Row],[CHANNEL]]))</f>
        <v>Flipkart</v>
      </c>
      <c r="U975" s="1">
        <f t="shared" si="15"/>
        <v>45413</v>
      </c>
    </row>
    <row r="976" spans="1:21" x14ac:dyDescent="0.3">
      <c r="A976" s="1">
        <v>45323</v>
      </c>
      <c r="B976" s="2" t="s">
        <v>33</v>
      </c>
      <c r="C976" s="2" t="s">
        <v>22</v>
      </c>
      <c r="D976" s="2" t="s">
        <v>43</v>
      </c>
      <c r="E976" s="2" t="str">
        <f>TRIM(Table2[[#This Row],[SKU_CODE]])</f>
        <v>BEC-GB-001</v>
      </c>
      <c r="F976" s="2">
        <v>140</v>
      </c>
      <c r="G976" s="2">
        <v>20860</v>
      </c>
      <c r="H976" s="2">
        <v>3239.6</v>
      </c>
      <c r="I976" s="2">
        <v>1477.77</v>
      </c>
      <c r="J976" s="2">
        <v>5</v>
      </c>
      <c r="K976" s="2" t="str">
        <f>_xlfn.XLOOKUP(E976,[1]SKU_Master!A:A,[1]SKU_Master!C:C,"NOT FOUND")</f>
        <v>Garbage Bags</v>
      </c>
      <c r="L976" s="2">
        <f>_xlfn.XLOOKUP(Table2[[#This Row],[SKU_CODE_CLEAN]],[1]SKU_Master!A:A,[1]SKU_Master!E:E,"Not Found")</f>
        <v>149</v>
      </c>
      <c r="M976" s="2">
        <f>_xlfn.XLOOKUP(E976,[1]SKU_Master!A:A,[1]SKU_Master!F:F,"NOT FOUND")</f>
        <v>70</v>
      </c>
      <c r="N976" s="2" t="str">
        <f>IF(ISNUMBER(_xlfn.XMATCH(E976,[1]SKU_Master!A:A)),"MATCH","NOT FOUND")</f>
        <v>MATCH</v>
      </c>
      <c r="O976" s="2">
        <f>Table2[[#This Row],[GROSS_REVENUE]]-Table2[[#This Row],[DISCOUNT]]</f>
        <v>17620.400000000001</v>
      </c>
      <c r="P976" s="3">
        <f>IFERROR((Table2[[#This Row],[NET_REVENUE]]-(Table2[[#This Row],[UNITS_SOLD]]*Table2[[#This Row],[UNIT_COGS]]))/Table2[[#This Row],[NET_REVENUE]],0)</f>
        <v>0.44382647385984431</v>
      </c>
      <c r="Q976" s="4">
        <f>IFERROR(Table2[[#This Row],[GROSS_REVENUE]]/Table2[[#This Row],[AD_SPEND]],0)</f>
        <v>14.11586376770404</v>
      </c>
      <c r="R976" s="2">
        <f>IFERROR((Table2[[#This Row],[NET_REVENUE]]-(Table2[[#This Row],[UNITS_SOLD]]*Table2[[#This Row],[UNIT_COGS]])-Table2[[#This Row],[AD_SPEND]]),0)</f>
        <v>6342.630000000001</v>
      </c>
      <c r="S976" s="3">
        <f>IFERROR(Table2[[#This Row],[RETURNS_UNITS]]/Table2[[#This Row],[UNITS_SOLD]],0)</f>
        <v>3.5714285714285712E-2</v>
      </c>
      <c r="T976" s="2" t="str">
        <f>TRIM(CLEAN(Table2[[#This Row],[CHANNEL]]))</f>
        <v>Swiggy Instamart</v>
      </c>
      <c r="U976" s="1">
        <f t="shared" si="15"/>
        <v>45323</v>
      </c>
    </row>
    <row r="977" spans="1:21" x14ac:dyDescent="0.3">
      <c r="A977" s="1">
        <v>45597</v>
      </c>
      <c r="B977" s="2" t="s">
        <v>33</v>
      </c>
      <c r="C977" s="2" t="s">
        <v>22</v>
      </c>
      <c r="D977" s="2" t="s">
        <v>42</v>
      </c>
      <c r="E977" s="2" t="str">
        <f>TRIM(Table2[[#This Row],[SKU_CODE]])</f>
        <v>BEC-BW-002</v>
      </c>
      <c r="F977" s="2">
        <v>82</v>
      </c>
      <c r="G977" s="2">
        <v>14350</v>
      </c>
      <c r="H977" s="2">
        <v>4245.47</v>
      </c>
      <c r="I977" s="2">
        <v>1477.9</v>
      </c>
      <c r="J977" s="2">
        <v>3</v>
      </c>
      <c r="K977" s="2" t="str">
        <f>_xlfn.XLOOKUP(E977,[1]SKU_Master!A:A,[1]SKU_Master!C:C,"NOT FOUND")</f>
        <v>Bake &amp; Wrap</v>
      </c>
      <c r="L977" s="2">
        <f>_xlfn.XLOOKUP(Table2[[#This Row],[SKU_CODE_CLEAN]],[1]SKU_Master!A:A,[1]SKU_Master!E:E,"Not Found")</f>
        <v>175</v>
      </c>
      <c r="M977" s="2">
        <f>_xlfn.XLOOKUP(E977,[1]SKU_Master!A:A,[1]SKU_Master!F:F,"NOT FOUND")</f>
        <v>92</v>
      </c>
      <c r="N977" s="2" t="str">
        <f>IF(ISNUMBER(_xlfn.XMATCH(E977,[1]SKU_Master!A:A)),"MATCH","NOT FOUND")</f>
        <v>MATCH</v>
      </c>
      <c r="O977" s="2">
        <f>Table2[[#This Row],[GROSS_REVENUE]]-Table2[[#This Row],[DISCOUNT]]</f>
        <v>10104.529999999999</v>
      </c>
      <c r="P977" s="3">
        <f>IFERROR((Table2[[#This Row],[NET_REVENUE]]-(Table2[[#This Row],[UNITS_SOLD]]*Table2[[#This Row],[UNIT_COGS]]))/Table2[[#This Row],[NET_REVENUE]],0)</f>
        <v>0.25340416625018669</v>
      </c>
      <c r="Q977" s="4">
        <f>IFERROR(Table2[[#This Row],[GROSS_REVENUE]]/Table2[[#This Row],[AD_SPEND]],0)</f>
        <v>9.7097232559713103</v>
      </c>
      <c r="R977" s="2">
        <f>IFERROR((Table2[[#This Row],[NET_REVENUE]]-(Table2[[#This Row],[UNITS_SOLD]]*Table2[[#This Row],[UNIT_COGS]])-Table2[[#This Row],[AD_SPEND]]),0)</f>
        <v>1082.6299999999987</v>
      </c>
      <c r="S977" s="3">
        <f>IFERROR(Table2[[#This Row],[RETURNS_UNITS]]/Table2[[#This Row],[UNITS_SOLD]],0)</f>
        <v>3.6585365853658534E-2</v>
      </c>
      <c r="T977" s="2" t="str">
        <f>TRIM(CLEAN(Table2[[#This Row],[CHANNEL]]))</f>
        <v>Swiggy Instamart</v>
      </c>
      <c r="U977" s="1">
        <f t="shared" si="15"/>
        <v>45597</v>
      </c>
    </row>
    <row r="978" spans="1:21" x14ac:dyDescent="0.3">
      <c r="A978" s="1">
        <v>45474</v>
      </c>
      <c r="B978" s="2" t="s">
        <v>34</v>
      </c>
      <c r="C978" s="2" t="s">
        <v>22</v>
      </c>
      <c r="D978" s="2" t="s">
        <v>35</v>
      </c>
      <c r="E978" s="2" t="str">
        <f>TRIM(Table2[[#This Row],[SKU_CODE]])</f>
        <v>BEC-CMB-001</v>
      </c>
      <c r="F978" s="2">
        <v>25</v>
      </c>
      <c r="G978" s="2">
        <v>17475</v>
      </c>
      <c r="H978" s="2">
        <v>4507.57</v>
      </c>
      <c r="I978" s="2">
        <v>1478.57</v>
      </c>
      <c r="J978" s="2">
        <v>1</v>
      </c>
      <c r="K978" s="2" t="str">
        <f>_xlfn.XLOOKUP(E978,[1]SKU_Master!A:A,[1]SKU_Master!C:C,"NOT FOUND")</f>
        <v>Others</v>
      </c>
      <c r="L978" s="2">
        <f>_xlfn.XLOOKUP(Table2[[#This Row],[SKU_CODE_CLEAN]],[1]SKU_Master!A:A,[1]SKU_Master!E:E,"Not Found")</f>
        <v>699</v>
      </c>
      <c r="M978" s="2">
        <f>_xlfn.XLOOKUP(E978,[1]SKU_Master!A:A,[1]SKU_Master!F:F,"NOT FOUND")</f>
        <v>330</v>
      </c>
      <c r="N978" s="2" t="str">
        <f>IF(ISNUMBER(_xlfn.XMATCH(E978,[1]SKU_Master!A:A)),"MATCH","NOT FOUND")</f>
        <v>MATCH</v>
      </c>
      <c r="O978" s="2">
        <f>Table2[[#This Row],[GROSS_REVENUE]]-Table2[[#This Row],[DISCOUNT]]</f>
        <v>12967.43</v>
      </c>
      <c r="P978" s="3">
        <f>IFERROR((Table2[[#This Row],[NET_REVENUE]]-(Table2[[#This Row],[UNITS_SOLD]]*Table2[[#This Row],[UNIT_COGS]]))/Table2[[#This Row],[NET_REVENUE]],0)</f>
        <v>0.36379066630781892</v>
      </c>
      <c r="Q978" s="4">
        <f>IFERROR(Table2[[#This Row],[GROSS_REVENUE]]/Table2[[#This Row],[AD_SPEND]],0)</f>
        <v>11.818851998890821</v>
      </c>
      <c r="R978" s="2">
        <f>IFERROR((Table2[[#This Row],[NET_REVENUE]]-(Table2[[#This Row],[UNITS_SOLD]]*Table2[[#This Row],[UNIT_COGS]])-Table2[[#This Row],[AD_SPEND]]),0)</f>
        <v>3238.8600000000006</v>
      </c>
      <c r="S978" s="3">
        <f>IFERROR(Table2[[#This Row],[RETURNS_UNITS]]/Table2[[#This Row],[UNITS_SOLD]],0)</f>
        <v>0.04</v>
      </c>
      <c r="T978" s="2" t="str">
        <f>TRIM(CLEAN(Table2[[#This Row],[CHANNEL]]))</f>
        <v>Zepto</v>
      </c>
      <c r="U978" s="1">
        <f t="shared" si="15"/>
        <v>45474</v>
      </c>
    </row>
    <row r="979" spans="1:21" x14ac:dyDescent="0.3">
      <c r="A979" s="1">
        <v>45413</v>
      </c>
      <c r="B979" s="2" t="s">
        <v>37</v>
      </c>
      <c r="C979" s="2" t="s">
        <v>22</v>
      </c>
      <c r="D979" s="2" t="s">
        <v>42</v>
      </c>
      <c r="E979" s="2" t="str">
        <f>TRIM(Table2[[#This Row],[SKU_CODE]])</f>
        <v>BEC-BW-002</v>
      </c>
      <c r="F979" s="2">
        <v>165</v>
      </c>
      <c r="G979" s="2">
        <v>28875</v>
      </c>
      <c r="H979" s="2">
        <v>3450.63</v>
      </c>
      <c r="I979" s="2">
        <v>1487.34</v>
      </c>
      <c r="J979" s="2">
        <v>4</v>
      </c>
      <c r="K979" s="2" t="str">
        <f>_xlfn.XLOOKUP(E979,[1]SKU_Master!A:A,[1]SKU_Master!C:C,"NOT FOUND")</f>
        <v>Bake &amp; Wrap</v>
      </c>
      <c r="L979" s="2">
        <f>_xlfn.XLOOKUP(Table2[[#This Row],[SKU_CODE_CLEAN]],[1]SKU_Master!A:A,[1]SKU_Master!E:E,"Not Found")</f>
        <v>175</v>
      </c>
      <c r="M979" s="2">
        <f>_xlfn.XLOOKUP(E979,[1]SKU_Master!A:A,[1]SKU_Master!F:F,"NOT FOUND")</f>
        <v>92</v>
      </c>
      <c r="N979" s="2" t="str">
        <f>IF(ISNUMBER(_xlfn.XMATCH(E979,[1]SKU_Master!A:A)),"MATCH","NOT FOUND")</f>
        <v>MATCH</v>
      </c>
      <c r="O979" s="2">
        <f>Table2[[#This Row],[GROSS_REVENUE]]-Table2[[#This Row],[DISCOUNT]]</f>
        <v>25424.37</v>
      </c>
      <c r="P979" s="3">
        <f>IFERROR((Table2[[#This Row],[NET_REVENUE]]-(Table2[[#This Row],[UNITS_SOLD]]*Table2[[#This Row],[UNIT_COGS]]))/Table2[[#This Row],[NET_REVENUE]],0)</f>
        <v>0.4029350579778378</v>
      </c>
      <c r="Q979" s="4">
        <f>IFERROR(Table2[[#This Row],[GROSS_REVENUE]]/Table2[[#This Row],[AD_SPEND]],0)</f>
        <v>19.413852918633268</v>
      </c>
      <c r="R979" s="2">
        <f>IFERROR((Table2[[#This Row],[NET_REVENUE]]-(Table2[[#This Row],[UNITS_SOLD]]*Table2[[#This Row],[UNIT_COGS]])-Table2[[#This Row],[AD_SPEND]]),0)</f>
        <v>8757.0299999999988</v>
      </c>
      <c r="S979" s="3">
        <f>IFERROR(Table2[[#This Row],[RETURNS_UNITS]]/Table2[[#This Row],[UNITS_SOLD]],0)</f>
        <v>2.4242424242424242E-2</v>
      </c>
      <c r="T979" s="2" t="str">
        <f>TRIM(CLEAN(Table2[[#This Row],[CHANNEL]]))</f>
        <v>Blinkit</v>
      </c>
      <c r="U979" s="1">
        <f t="shared" si="15"/>
        <v>45413</v>
      </c>
    </row>
    <row r="980" spans="1:21" x14ac:dyDescent="0.3">
      <c r="A980" s="1">
        <v>45536</v>
      </c>
      <c r="B980" s="2" t="s">
        <v>33</v>
      </c>
      <c r="C980" s="2" t="s">
        <v>25</v>
      </c>
      <c r="D980" s="2" t="s">
        <v>46</v>
      </c>
      <c r="E980" s="2" t="str">
        <f>TRIM(Table2[[#This Row],[SKU_CODE]])</f>
        <v>BEC-KT-001</v>
      </c>
      <c r="F980" s="2">
        <v>115</v>
      </c>
      <c r="G980" s="2">
        <v>18400</v>
      </c>
      <c r="H980" s="2">
        <v>4874.6000000000004</v>
      </c>
      <c r="I980" s="2">
        <v>1487.66</v>
      </c>
      <c r="J980" s="2">
        <v>4</v>
      </c>
      <c r="K980" s="2" t="str">
        <f>_xlfn.XLOOKUP(E980,[1]SKU_Master!A:A,[1]SKU_Master!C:C,"NOT FOUND")</f>
        <v>Kitchen Towel</v>
      </c>
      <c r="L980" s="2">
        <f>_xlfn.XLOOKUP(Table2[[#This Row],[SKU_CODE_CLEAN]],[1]SKU_Master!A:A,[1]SKU_Master!E:E,"Not Found")</f>
        <v>160</v>
      </c>
      <c r="M980" s="2">
        <f>_xlfn.XLOOKUP(E980,[1]SKU_Master!A:A,[1]SKU_Master!F:F,"NOT FOUND")</f>
        <v>78</v>
      </c>
      <c r="N980" s="2" t="str">
        <f>IF(ISNUMBER(_xlfn.XMATCH(E980,[1]SKU_Master!A:A)),"MATCH","NOT FOUND")</f>
        <v>MATCH</v>
      </c>
      <c r="O980" s="2">
        <f>Table2[[#This Row],[GROSS_REVENUE]]-Table2[[#This Row],[DISCOUNT]]</f>
        <v>13525.4</v>
      </c>
      <c r="P980" s="3">
        <f>IFERROR((Table2[[#This Row],[NET_REVENUE]]-(Table2[[#This Row],[UNITS_SOLD]]*Table2[[#This Row],[UNIT_COGS]]))/Table2[[#This Row],[NET_REVENUE]],0)</f>
        <v>0.33680334777529686</v>
      </c>
      <c r="Q980" s="4">
        <f>IFERROR(Table2[[#This Row],[GROSS_REVENUE]]/Table2[[#This Row],[AD_SPEND]],0)</f>
        <v>12.368417514754714</v>
      </c>
      <c r="R980" s="2">
        <f>IFERROR((Table2[[#This Row],[NET_REVENUE]]-(Table2[[#This Row],[UNITS_SOLD]]*Table2[[#This Row],[UNIT_COGS]])-Table2[[#This Row],[AD_SPEND]]),0)</f>
        <v>3067.74</v>
      </c>
      <c r="S980" s="3">
        <f>IFERROR(Table2[[#This Row],[RETURNS_UNITS]]/Table2[[#This Row],[UNITS_SOLD]],0)</f>
        <v>3.4782608695652174E-2</v>
      </c>
      <c r="T980" s="2" t="str">
        <f>TRIM(CLEAN(Table2[[#This Row],[CHANNEL]]))</f>
        <v>Swiggy Instamart</v>
      </c>
      <c r="U980" s="1">
        <f t="shared" si="15"/>
        <v>45536</v>
      </c>
    </row>
    <row r="981" spans="1:21" x14ac:dyDescent="0.3">
      <c r="A981" s="1">
        <v>45809</v>
      </c>
      <c r="B981" s="2" t="s">
        <v>33</v>
      </c>
      <c r="C981" s="2" t="s">
        <v>25</v>
      </c>
      <c r="D981" s="2" t="s">
        <v>23</v>
      </c>
      <c r="E981" s="2" t="str">
        <f>TRIM(Table2[[#This Row],[SKU_CODE]])</f>
        <v>BEC-OTH-001</v>
      </c>
      <c r="F981" s="2">
        <v>106</v>
      </c>
      <c r="G981" s="2">
        <v>15794</v>
      </c>
      <c r="H981" s="2">
        <v>3327.02</v>
      </c>
      <c r="I981" s="2">
        <v>1487.82</v>
      </c>
      <c r="J981" s="2">
        <v>4</v>
      </c>
      <c r="K981" s="2" t="str">
        <f>_xlfn.XLOOKUP(E981,[1]SKU_Master!A:A,[1]SKU_Master!C:C,"NOT FOUND")</f>
        <v>Others</v>
      </c>
      <c r="L981" s="2">
        <f>_xlfn.XLOOKUP(Table2[[#This Row],[SKU_CODE_CLEAN]],[1]SKU_Master!A:A,[1]SKU_Master!E:E,"Not Found")</f>
        <v>149</v>
      </c>
      <c r="M981" s="2">
        <f>_xlfn.XLOOKUP(E981,[1]SKU_Master!A:A,[1]SKU_Master!F:F,"NOT FOUND")</f>
        <v>72</v>
      </c>
      <c r="N981" s="2" t="str">
        <f>IF(ISNUMBER(_xlfn.XMATCH(E981,[1]SKU_Master!A:A)),"MATCH","NOT FOUND")</f>
        <v>MATCH</v>
      </c>
      <c r="O981" s="2">
        <f>Table2[[#This Row],[GROSS_REVENUE]]-Table2[[#This Row],[DISCOUNT]]</f>
        <v>12466.98</v>
      </c>
      <c r="P981" s="3">
        <f>IFERROR((Table2[[#This Row],[NET_REVENUE]]-(Table2[[#This Row],[UNITS_SOLD]]*Table2[[#This Row],[UNIT_COGS]]))/Table2[[#This Row],[NET_REVENUE]],0)</f>
        <v>0.38782287290105538</v>
      </c>
      <c r="Q981" s="4">
        <f>IFERROR(Table2[[#This Row],[GROSS_REVENUE]]/Table2[[#This Row],[AD_SPEND]],0)</f>
        <v>10.615531448696752</v>
      </c>
      <c r="R981" s="2">
        <f>IFERROR((Table2[[#This Row],[NET_REVENUE]]-(Table2[[#This Row],[UNITS_SOLD]]*Table2[[#This Row],[UNIT_COGS]])-Table2[[#This Row],[AD_SPEND]]),0)</f>
        <v>3347.16</v>
      </c>
      <c r="S981" s="3">
        <f>IFERROR(Table2[[#This Row],[RETURNS_UNITS]]/Table2[[#This Row],[UNITS_SOLD]],0)</f>
        <v>3.7735849056603772E-2</v>
      </c>
      <c r="T981" s="2" t="str">
        <f>TRIM(CLEAN(Table2[[#This Row],[CHANNEL]]))</f>
        <v>Swiggy Instamart</v>
      </c>
      <c r="U981" s="1">
        <f t="shared" si="15"/>
        <v>45809</v>
      </c>
    </row>
    <row r="982" spans="1:21" x14ac:dyDescent="0.3">
      <c r="A982" s="1">
        <v>45536</v>
      </c>
      <c r="B982" s="2" t="s">
        <v>33</v>
      </c>
      <c r="C982" s="2" t="s">
        <v>22</v>
      </c>
      <c r="D982" s="2" t="s">
        <v>32</v>
      </c>
      <c r="E982" s="2" t="str">
        <f>TRIM(Table2[[#This Row],[SKU_CODE]])</f>
        <v>BEC-BW-001</v>
      </c>
      <c r="F982" s="2">
        <v>74</v>
      </c>
      <c r="G982" s="2">
        <v>16280</v>
      </c>
      <c r="H982" s="2">
        <v>3162.75</v>
      </c>
      <c r="I982" s="2">
        <v>1488.89</v>
      </c>
      <c r="J982" s="2">
        <v>2</v>
      </c>
      <c r="K982" s="2" t="str">
        <f>_xlfn.XLOOKUP(E982,[1]SKU_Master!A:A,[1]SKU_Master!C:C,"NOT FOUND")</f>
        <v>Bake &amp; Wrap</v>
      </c>
      <c r="L982" s="2">
        <f>_xlfn.XLOOKUP(Table2[[#This Row],[SKU_CODE_CLEAN]],[1]SKU_Master!A:A,[1]SKU_Master!E:E,"Not Found")</f>
        <v>220</v>
      </c>
      <c r="M982" s="2">
        <f>_xlfn.XLOOKUP(E982,[1]SKU_Master!A:A,[1]SKU_Master!F:F,"NOT FOUND")</f>
        <v>118</v>
      </c>
      <c r="N982" s="2" t="str">
        <f>IF(ISNUMBER(_xlfn.XMATCH(E982,[1]SKU_Master!A:A)),"MATCH","NOT FOUND")</f>
        <v>MATCH</v>
      </c>
      <c r="O982" s="2">
        <f>Table2[[#This Row],[GROSS_REVENUE]]-Table2[[#This Row],[DISCOUNT]]</f>
        <v>13117.25</v>
      </c>
      <c r="P982" s="3">
        <f>IFERROR((Table2[[#This Row],[NET_REVENUE]]-(Table2[[#This Row],[UNITS_SOLD]]*Table2[[#This Row],[UNIT_COGS]]))/Table2[[#This Row],[NET_REVENUE]],0)</f>
        <v>0.33431168880672396</v>
      </c>
      <c r="Q982" s="4">
        <f>IFERROR(Table2[[#This Row],[GROSS_REVENUE]]/Table2[[#This Row],[AD_SPEND]],0)</f>
        <v>10.934320198268509</v>
      </c>
      <c r="R982" s="2">
        <f>IFERROR((Table2[[#This Row],[NET_REVENUE]]-(Table2[[#This Row],[UNITS_SOLD]]*Table2[[#This Row],[UNIT_COGS]])-Table2[[#This Row],[AD_SPEND]]),0)</f>
        <v>2896.3599999999997</v>
      </c>
      <c r="S982" s="3">
        <f>IFERROR(Table2[[#This Row],[RETURNS_UNITS]]/Table2[[#This Row],[UNITS_SOLD]],0)</f>
        <v>2.7027027027027029E-2</v>
      </c>
      <c r="T982" s="2" t="str">
        <f>TRIM(CLEAN(Table2[[#This Row],[CHANNEL]]))</f>
        <v>Swiggy Instamart</v>
      </c>
      <c r="U982" s="1">
        <f t="shared" si="15"/>
        <v>45536</v>
      </c>
    </row>
    <row r="983" spans="1:21" x14ac:dyDescent="0.3">
      <c r="A983" s="1">
        <v>45627</v>
      </c>
      <c r="B983" s="2" t="s">
        <v>39</v>
      </c>
      <c r="C983" s="2" t="s">
        <v>28</v>
      </c>
      <c r="D983" s="2" t="s">
        <v>32</v>
      </c>
      <c r="E983" s="2" t="str">
        <f>TRIM(Table2[[#This Row],[SKU_CODE]])</f>
        <v>BEC-BW-001</v>
      </c>
      <c r="F983" s="2">
        <v>107</v>
      </c>
      <c r="G983" s="2">
        <v>23540</v>
      </c>
      <c r="H983" s="2">
        <v>6973.87</v>
      </c>
      <c r="I983" s="2">
        <v>1488.9</v>
      </c>
      <c r="J983" s="2">
        <v>3</v>
      </c>
      <c r="K983" s="2" t="str">
        <f>_xlfn.XLOOKUP(E983,[1]SKU_Master!A:A,[1]SKU_Master!C:C,"NOT FOUND")</f>
        <v>Bake &amp; Wrap</v>
      </c>
      <c r="L983" s="2">
        <f>_xlfn.XLOOKUP(Table2[[#This Row],[SKU_CODE_CLEAN]],[1]SKU_Master!A:A,[1]SKU_Master!E:E,"Not Found")</f>
        <v>220</v>
      </c>
      <c r="M983" s="2">
        <f>_xlfn.XLOOKUP(E983,[1]SKU_Master!A:A,[1]SKU_Master!F:F,"NOT FOUND")</f>
        <v>118</v>
      </c>
      <c r="N983" s="2" t="str">
        <f>IF(ISNUMBER(_xlfn.XMATCH(E983,[1]SKU_Master!A:A)),"MATCH","NOT FOUND")</f>
        <v>MATCH</v>
      </c>
      <c r="O983" s="2">
        <f>Table2[[#This Row],[GROSS_REVENUE]]-Table2[[#This Row],[DISCOUNT]]</f>
        <v>16566.13</v>
      </c>
      <c r="P983" s="3">
        <f>IFERROR((Table2[[#This Row],[NET_REVENUE]]-(Table2[[#This Row],[UNITS_SOLD]]*Table2[[#This Row],[UNIT_COGS]]))/Table2[[#This Row],[NET_REVENUE]],0)</f>
        <v>0.23784251361060191</v>
      </c>
      <c r="Q983" s="4">
        <f>IFERROR(Table2[[#This Row],[GROSS_REVENUE]]/Table2[[#This Row],[AD_SPEND]],0)</f>
        <v>15.810329773658404</v>
      </c>
      <c r="R983" s="2">
        <f>IFERROR((Table2[[#This Row],[NET_REVENUE]]-(Table2[[#This Row],[UNITS_SOLD]]*Table2[[#This Row],[UNIT_COGS]])-Table2[[#This Row],[AD_SPEND]]),0)</f>
        <v>2451.2300000000009</v>
      </c>
      <c r="S983" s="3">
        <f>IFERROR(Table2[[#This Row],[RETURNS_UNITS]]/Table2[[#This Row],[UNITS_SOLD]],0)</f>
        <v>2.8037383177570093E-2</v>
      </c>
      <c r="T983" s="2" t="str">
        <f>TRIM(CLEAN(Table2[[#This Row],[CHANNEL]]))</f>
        <v>Amazon</v>
      </c>
      <c r="U983" s="1">
        <f t="shared" si="15"/>
        <v>45627</v>
      </c>
    </row>
    <row r="984" spans="1:21" x14ac:dyDescent="0.3">
      <c r="A984" s="1">
        <v>45444</v>
      </c>
      <c r="B984" s="2" t="s">
        <v>24</v>
      </c>
      <c r="C984" s="2" t="s">
        <v>25</v>
      </c>
      <c r="D984" s="2" t="s">
        <v>32</v>
      </c>
      <c r="E984" s="2" t="str">
        <f>TRIM(Table2[[#This Row],[SKU_CODE]])</f>
        <v>BEC-BW-001</v>
      </c>
      <c r="F984" s="2">
        <v>119</v>
      </c>
      <c r="G984" s="2">
        <v>26180</v>
      </c>
      <c r="H984" s="2">
        <v>3009.45</v>
      </c>
      <c r="I984" s="2">
        <v>1490.05</v>
      </c>
      <c r="J984" s="2">
        <v>15</v>
      </c>
      <c r="K984" s="2" t="str">
        <f>_xlfn.XLOOKUP(E984,[1]SKU_Master!A:A,[1]SKU_Master!C:C,"NOT FOUND")</f>
        <v>Bake &amp; Wrap</v>
      </c>
      <c r="L984" s="2">
        <f>_xlfn.XLOOKUP(Table2[[#This Row],[SKU_CODE_CLEAN]],[1]SKU_Master!A:A,[1]SKU_Master!E:E,"Not Found")</f>
        <v>220</v>
      </c>
      <c r="M984" s="2">
        <f>_xlfn.XLOOKUP(E984,[1]SKU_Master!A:A,[1]SKU_Master!F:F,"NOT FOUND")</f>
        <v>118</v>
      </c>
      <c r="N984" s="2" t="str">
        <f>IF(ISNUMBER(_xlfn.XMATCH(E984,[1]SKU_Master!A:A)),"MATCH","NOT FOUND")</f>
        <v>MATCH</v>
      </c>
      <c r="O984" s="2">
        <f>Table2[[#This Row],[GROSS_REVENUE]]-Table2[[#This Row],[DISCOUNT]]</f>
        <v>23170.55</v>
      </c>
      <c r="P984" s="3">
        <f>IFERROR((Table2[[#This Row],[NET_REVENUE]]-(Table2[[#This Row],[UNITS_SOLD]]*Table2[[#This Row],[UNIT_COGS]]))/Table2[[#This Row],[NET_REVENUE]],0)</f>
        <v>0.39397208957059715</v>
      </c>
      <c r="Q984" s="4">
        <f>IFERROR(Table2[[#This Row],[GROSS_REVENUE]]/Table2[[#This Row],[AD_SPEND]],0)</f>
        <v>17.569880205362235</v>
      </c>
      <c r="R984" s="2">
        <f>IFERROR((Table2[[#This Row],[NET_REVENUE]]-(Table2[[#This Row],[UNITS_SOLD]]*Table2[[#This Row],[UNIT_COGS]])-Table2[[#This Row],[AD_SPEND]]),0)</f>
        <v>7638.4999999999991</v>
      </c>
      <c r="S984" s="3">
        <f>IFERROR(Table2[[#This Row],[RETURNS_UNITS]]/Table2[[#This Row],[UNITS_SOLD]],0)</f>
        <v>0.12605042016806722</v>
      </c>
      <c r="T984" s="2" t="str">
        <f>TRIM(CLEAN(Table2[[#This Row],[CHANNEL]]))</f>
        <v>D2C</v>
      </c>
      <c r="U984" s="1">
        <f t="shared" si="15"/>
        <v>45444</v>
      </c>
    </row>
    <row r="985" spans="1:21" x14ac:dyDescent="0.3">
      <c r="A985" s="1">
        <v>45292</v>
      </c>
      <c r="B985" s="2" t="s">
        <v>21</v>
      </c>
      <c r="C985" s="2" t="s">
        <v>22</v>
      </c>
      <c r="D985" s="2" t="s">
        <v>32</v>
      </c>
      <c r="E985" s="2" t="str">
        <f>TRIM(Table2[[#This Row],[SKU_CODE]])</f>
        <v>BEC-BW-001</v>
      </c>
      <c r="F985" s="2">
        <v>83</v>
      </c>
      <c r="G985" s="2">
        <v>18260</v>
      </c>
      <c r="H985" s="2">
        <v>4443.7299999999996</v>
      </c>
      <c r="I985" s="2">
        <v>1491.01</v>
      </c>
      <c r="J985" s="2">
        <v>2</v>
      </c>
      <c r="K985" s="2" t="str">
        <f>_xlfn.XLOOKUP(E985,[1]SKU_Master!A:A,[1]SKU_Master!C:C,"NOT FOUND")</f>
        <v>Bake &amp; Wrap</v>
      </c>
      <c r="L985" s="2">
        <f>_xlfn.XLOOKUP(Table2[[#This Row],[SKU_CODE_CLEAN]],[1]SKU_Master!A:A,[1]SKU_Master!E:E,"Not Found")</f>
        <v>220</v>
      </c>
      <c r="M985" s="2">
        <f>_xlfn.XLOOKUP(E985,[1]SKU_Master!A:A,[1]SKU_Master!F:F,"NOT FOUND")</f>
        <v>118</v>
      </c>
      <c r="N985" s="2" t="str">
        <f>IF(ISNUMBER(_xlfn.XMATCH(E985,[1]SKU_Master!A:A)),"MATCH","NOT FOUND")</f>
        <v>MATCH</v>
      </c>
      <c r="O985" s="2">
        <f>Table2[[#This Row],[GROSS_REVENUE]]-Table2[[#This Row],[DISCOUNT]]</f>
        <v>13816.27</v>
      </c>
      <c r="P985" s="3">
        <f>IFERROR((Table2[[#This Row],[NET_REVENUE]]-(Table2[[#This Row],[UNITS_SOLD]]*Table2[[#This Row],[UNIT_COGS]]))/Table2[[#This Row],[NET_REVENUE]],0)</f>
        <v>0.29112560770743479</v>
      </c>
      <c r="Q985" s="4">
        <f>IFERROR(Table2[[#This Row],[GROSS_REVENUE]]/Table2[[#This Row],[AD_SPEND]],0)</f>
        <v>12.246732080938424</v>
      </c>
      <c r="R985" s="2">
        <f>IFERROR((Table2[[#This Row],[NET_REVENUE]]-(Table2[[#This Row],[UNITS_SOLD]]*Table2[[#This Row],[UNIT_COGS]])-Table2[[#This Row],[AD_SPEND]]),0)</f>
        <v>2531.2600000000002</v>
      </c>
      <c r="S985" s="3">
        <f>IFERROR(Table2[[#This Row],[RETURNS_UNITS]]/Table2[[#This Row],[UNITS_SOLD]],0)</f>
        <v>2.4096385542168676E-2</v>
      </c>
      <c r="T985" s="2" t="str">
        <f>TRIM(CLEAN(Table2[[#This Row],[CHANNEL]]))</f>
        <v>Flipkart</v>
      </c>
      <c r="U985" s="1">
        <f t="shared" si="15"/>
        <v>45292</v>
      </c>
    </row>
    <row r="986" spans="1:21" x14ac:dyDescent="0.3">
      <c r="A986" s="1">
        <v>45536</v>
      </c>
      <c r="B986" s="2" t="s">
        <v>33</v>
      </c>
      <c r="C986" s="2" t="s">
        <v>28</v>
      </c>
      <c r="D986" s="2" t="s">
        <v>30</v>
      </c>
      <c r="E986" s="2" t="str">
        <f>TRIM(Table2[[#This Row],[SKU_CODE]])</f>
        <v>BEC-TIS-002</v>
      </c>
      <c r="F986" s="2">
        <v>106</v>
      </c>
      <c r="G986" s="2">
        <v>19080</v>
      </c>
      <c r="H986" s="2">
        <v>1069.3599999999999</v>
      </c>
      <c r="I986" s="2">
        <v>1492.7</v>
      </c>
      <c r="J986" s="2">
        <v>5</v>
      </c>
      <c r="K986" s="2" t="str">
        <f>_xlfn.XLOOKUP(E986,[1]SKU_Master!A:A,[1]SKU_Master!C:C,"NOT FOUND")</f>
        <v>Tissues</v>
      </c>
      <c r="L986" s="2">
        <f>_xlfn.XLOOKUP(Table2[[#This Row],[SKU_CODE_CLEAN]],[1]SKU_Master!A:A,[1]SKU_Master!E:E,"Not Found")</f>
        <v>180</v>
      </c>
      <c r="M986" s="2">
        <f>_xlfn.XLOOKUP(E986,[1]SKU_Master!A:A,[1]SKU_Master!F:F,"NOT FOUND")</f>
        <v>95</v>
      </c>
      <c r="N986" s="2" t="str">
        <f>IF(ISNUMBER(_xlfn.XMATCH(E986,[1]SKU_Master!A:A)),"MATCH","NOT FOUND")</f>
        <v>MATCH</v>
      </c>
      <c r="O986" s="2">
        <f>Table2[[#This Row],[GROSS_REVENUE]]-Table2[[#This Row],[DISCOUNT]]</f>
        <v>18010.64</v>
      </c>
      <c r="P986" s="3">
        <f>IFERROR((Table2[[#This Row],[NET_REVENUE]]-(Table2[[#This Row],[UNITS_SOLD]]*Table2[[#This Row],[UNIT_COGS]]))/Table2[[#This Row],[NET_REVENUE]],0)</f>
        <v>0.44088605402140069</v>
      </c>
      <c r="Q986" s="4">
        <f>IFERROR(Table2[[#This Row],[GROSS_REVENUE]]/Table2[[#This Row],[AD_SPEND]],0)</f>
        <v>12.782206739465398</v>
      </c>
      <c r="R986" s="2">
        <f>IFERROR((Table2[[#This Row],[NET_REVENUE]]-(Table2[[#This Row],[UNITS_SOLD]]*Table2[[#This Row],[UNIT_COGS]])-Table2[[#This Row],[AD_SPEND]]),0)</f>
        <v>6447.94</v>
      </c>
      <c r="S986" s="3">
        <f>IFERROR(Table2[[#This Row],[RETURNS_UNITS]]/Table2[[#This Row],[UNITS_SOLD]],0)</f>
        <v>4.716981132075472E-2</v>
      </c>
      <c r="T986" s="2" t="str">
        <f>TRIM(CLEAN(Table2[[#This Row],[CHANNEL]]))</f>
        <v>Swiggy Instamart</v>
      </c>
      <c r="U986" s="1">
        <f t="shared" si="15"/>
        <v>45536</v>
      </c>
    </row>
    <row r="987" spans="1:21" x14ac:dyDescent="0.3">
      <c r="A987" s="1">
        <v>45658</v>
      </c>
      <c r="B987" s="2" t="s">
        <v>21</v>
      </c>
      <c r="C987" s="2" t="s">
        <v>22</v>
      </c>
      <c r="D987" s="2" t="s">
        <v>31</v>
      </c>
      <c r="E987" s="2" t="str">
        <f>TRIM(Table2[[#This Row],[SKU_CODE]])</f>
        <v>BEC-GB-002</v>
      </c>
      <c r="F987" s="2">
        <v>152</v>
      </c>
      <c r="G987" s="5">
        <v>27208</v>
      </c>
      <c r="H987" s="2">
        <v>6416.39</v>
      </c>
      <c r="I987" s="2">
        <v>1492.8</v>
      </c>
      <c r="J987" s="2">
        <v>4</v>
      </c>
      <c r="K987" s="2" t="str">
        <f>_xlfn.XLOOKUP(E987,[1]SKU_Master!A:A,[1]SKU_Master!C:C,"NOT FOUND")</f>
        <v>Garbage Bags</v>
      </c>
      <c r="L987" s="2">
        <f>_xlfn.XLOOKUP(Table2[[#This Row],[SKU_CODE_CLEAN]],[1]SKU_Master!A:A,[1]SKU_Master!E:E,"Not Found")</f>
        <v>179</v>
      </c>
      <c r="M987" s="2">
        <f>_xlfn.XLOOKUP(E987,[1]SKU_Master!A:A,[1]SKU_Master!F:F,"NOT FOUND")</f>
        <v>86</v>
      </c>
      <c r="N987" s="2" t="str">
        <f>IF(ISNUMBER(_xlfn.XMATCH(E987,[1]SKU_Master!A:A)),"MATCH","NOT FOUND")</f>
        <v>MATCH</v>
      </c>
      <c r="O987" s="2">
        <f>Table2[[#This Row],[GROSS_REVENUE]]-Table2[[#This Row],[DISCOUNT]]</f>
        <v>20791.61</v>
      </c>
      <c r="P987" s="3">
        <f>IFERROR((Table2[[#This Row],[NET_REVENUE]]-(Table2[[#This Row],[UNITS_SOLD]]*Table2[[#This Row],[UNIT_COGS]]))/Table2[[#This Row],[NET_REVENUE]],0)</f>
        <v>0.37128485961404628</v>
      </c>
      <c r="Q987" s="4">
        <f>IFERROR(Table2[[#This Row],[GROSS_REVENUE]]/Table2[[#This Row],[AD_SPEND]],0)</f>
        <v>18.226152197213292</v>
      </c>
      <c r="R987" s="2">
        <f>IFERROR((Table2[[#This Row],[NET_REVENUE]]-(Table2[[#This Row],[UNITS_SOLD]]*Table2[[#This Row],[UNIT_COGS]])-Table2[[#This Row],[AD_SPEND]]),0)</f>
        <v>6226.81</v>
      </c>
      <c r="S987" s="3">
        <f>IFERROR(Table2[[#This Row],[RETURNS_UNITS]]/Table2[[#This Row],[UNITS_SOLD]],0)</f>
        <v>2.6315789473684209E-2</v>
      </c>
      <c r="T987" s="2" t="str">
        <f>TRIM(CLEAN(Table2[[#This Row],[CHANNEL]]))</f>
        <v>Flipkart</v>
      </c>
      <c r="U987" s="1">
        <f t="shared" si="15"/>
        <v>45658</v>
      </c>
    </row>
    <row r="988" spans="1:21" x14ac:dyDescent="0.3">
      <c r="A988" s="1">
        <v>45536</v>
      </c>
      <c r="B988" s="2" t="s">
        <v>50</v>
      </c>
      <c r="C988" s="2" t="s">
        <v>28</v>
      </c>
      <c r="D988" s="2" t="s">
        <v>35</v>
      </c>
      <c r="E988" s="2" t="str">
        <f>TRIM(Table2[[#This Row],[SKU_CODE]])</f>
        <v>BEC-CMB-001</v>
      </c>
      <c r="F988" s="2">
        <v>44</v>
      </c>
      <c r="G988" s="2">
        <v>30756</v>
      </c>
      <c r="H988" s="2">
        <v>3834.68</v>
      </c>
      <c r="I988" s="2">
        <v>1494.83</v>
      </c>
      <c r="J988" s="2">
        <v>1</v>
      </c>
      <c r="K988" s="2" t="str">
        <f>_xlfn.XLOOKUP(E988,[1]SKU_Master!A:A,[1]SKU_Master!C:C,"NOT FOUND")</f>
        <v>Others</v>
      </c>
      <c r="L988" s="2">
        <f>_xlfn.XLOOKUP(Table2[[#This Row],[SKU_CODE_CLEAN]],[1]SKU_Master!A:A,[1]SKU_Master!E:E,"Not Found")</f>
        <v>699</v>
      </c>
      <c r="M988" s="2">
        <f>_xlfn.XLOOKUP(E988,[1]SKU_Master!A:A,[1]SKU_Master!F:F,"NOT FOUND")</f>
        <v>330</v>
      </c>
      <c r="N988" s="2" t="str">
        <f>IF(ISNUMBER(_xlfn.XMATCH(E988,[1]SKU_Master!A:A)),"MATCH","NOT FOUND")</f>
        <v>MATCH</v>
      </c>
      <c r="O988" s="2">
        <f>Table2[[#This Row],[GROSS_REVENUE]]-Table2[[#This Row],[DISCOUNT]]</f>
        <v>26921.32</v>
      </c>
      <c r="P988" s="3">
        <f>IFERROR((Table2[[#This Row],[NET_REVENUE]]-(Table2[[#This Row],[UNITS_SOLD]]*Table2[[#This Row],[UNIT_COGS]]))/Table2[[#This Row],[NET_REVENUE]],0)</f>
        <v>0.46065051787950961</v>
      </c>
      <c r="Q988" s="4">
        <f>IFERROR(Table2[[#This Row],[GROSS_REVENUE]]/Table2[[#This Row],[AD_SPEND]],0)</f>
        <v>20.574914873263182</v>
      </c>
      <c r="R988" s="2">
        <f>IFERROR((Table2[[#This Row],[NET_REVENUE]]-(Table2[[#This Row],[UNITS_SOLD]]*Table2[[#This Row],[UNIT_COGS]])-Table2[[#This Row],[AD_SPEND]]),0)</f>
        <v>10906.49</v>
      </c>
      <c r="S988" s="3">
        <f>IFERROR(Table2[[#This Row],[RETURNS_UNITS]]/Table2[[#This Row],[UNITS_SOLD]],0)</f>
        <v>2.2727272727272728E-2</v>
      </c>
      <c r="T988" s="2" t="str">
        <f>TRIM(CLEAN(Table2[[#This Row],[CHANNEL]]))</f>
        <v>Amazon</v>
      </c>
      <c r="U988" s="1">
        <f t="shared" si="15"/>
        <v>45536</v>
      </c>
    </row>
    <row r="989" spans="1:21" x14ac:dyDescent="0.3">
      <c r="A989" s="1">
        <v>45505</v>
      </c>
      <c r="B989" s="2" t="s">
        <v>21</v>
      </c>
      <c r="C989" s="2" t="s">
        <v>28</v>
      </c>
      <c r="D989" s="2" t="s">
        <v>46</v>
      </c>
      <c r="E989" s="2" t="str">
        <f>TRIM(Table2[[#This Row],[SKU_CODE]])</f>
        <v>BEC-KT-001</v>
      </c>
      <c r="F989" s="2">
        <v>78</v>
      </c>
      <c r="G989" s="2">
        <v>12480</v>
      </c>
      <c r="H989" s="2">
        <v>1895.21</v>
      </c>
      <c r="I989" s="2">
        <v>1496.18</v>
      </c>
      <c r="J989" s="2">
        <v>1</v>
      </c>
      <c r="K989" s="2" t="str">
        <f>_xlfn.XLOOKUP(E989,[1]SKU_Master!A:A,[1]SKU_Master!C:C,"NOT FOUND")</f>
        <v>Kitchen Towel</v>
      </c>
      <c r="L989" s="2">
        <f>_xlfn.XLOOKUP(Table2[[#This Row],[SKU_CODE_CLEAN]],[1]SKU_Master!A:A,[1]SKU_Master!E:E,"Not Found")</f>
        <v>160</v>
      </c>
      <c r="M989" s="2">
        <f>_xlfn.XLOOKUP(E989,[1]SKU_Master!A:A,[1]SKU_Master!F:F,"NOT FOUND")</f>
        <v>78</v>
      </c>
      <c r="N989" s="2" t="str">
        <f>IF(ISNUMBER(_xlfn.XMATCH(E989,[1]SKU_Master!A:A)),"MATCH","NOT FOUND")</f>
        <v>MATCH</v>
      </c>
      <c r="O989" s="2">
        <f>Table2[[#This Row],[GROSS_REVENUE]]-Table2[[#This Row],[DISCOUNT]]</f>
        <v>10584.79</v>
      </c>
      <c r="P989" s="3">
        <f>IFERROR((Table2[[#This Row],[NET_REVENUE]]-(Table2[[#This Row],[UNITS_SOLD]]*Table2[[#This Row],[UNIT_COGS]]))/Table2[[#This Row],[NET_REVENUE]],0)</f>
        <v>0.42521297068718422</v>
      </c>
      <c r="Q989" s="4">
        <f>IFERROR(Table2[[#This Row],[GROSS_REVENUE]]/Table2[[#This Row],[AD_SPEND]],0)</f>
        <v>8.3412423638866979</v>
      </c>
      <c r="R989" s="2">
        <f>IFERROR((Table2[[#This Row],[NET_REVENUE]]-(Table2[[#This Row],[UNITS_SOLD]]*Table2[[#This Row],[UNIT_COGS]])-Table2[[#This Row],[AD_SPEND]]),0)</f>
        <v>3004.6100000000006</v>
      </c>
      <c r="S989" s="3">
        <f>IFERROR(Table2[[#This Row],[RETURNS_UNITS]]/Table2[[#This Row],[UNITS_SOLD]],0)</f>
        <v>1.282051282051282E-2</v>
      </c>
      <c r="T989" s="2" t="str">
        <f>TRIM(CLEAN(Table2[[#This Row],[CHANNEL]]))</f>
        <v>Flipkart</v>
      </c>
      <c r="U989" s="1">
        <f t="shared" si="15"/>
        <v>45505</v>
      </c>
    </row>
    <row r="990" spans="1:21" x14ac:dyDescent="0.3">
      <c r="A990" s="1">
        <v>45413</v>
      </c>
      <c r="B990" s="2" t="s">
        <v>37</v>
      </c>
      <c r="C990" s="2" t="s">
        <v>28</v>
      </c>
      <c r="D990" s="2" t="s">
        <v>43</v>
      </c>
      <c r="E990" s="2" t="str">
        <f>TRIM(Table2[[#This Row],[SKU_CODE]])</f>
        <v>BEC-GB-001</v>
      </c>
      <c r="F990" s="2">
        <v>200</v>
      </c>
      <c r="G990" s="2">
        <v>29800</v>
      </c>
      <c r="H990" s="2">
        <v>2617.4299999999998</v>
      </c>
      <c r="I990" s="2">
        <v>1498.75</v>
      </c>
      <c r="J990" s="2">
        <v>9</v>
      </c>
      <c r="K990" s="2" t="str">
        <f>_xlfn.XLOOKUP(E990,[1]SKU_Master!A:A,[1]SKU_Master!C:C,"NOT FOUND")</f>
        <v>Garbage Bags</v>
      </c>
      <c r="L990" s="2">
        <f>_xlfn.XLOOKUP(Table2[[#This Row],[SKU_CODE_CLEAN]],[1]SKU_Master!A:A,[1]SKU_Master!E:E,"Not Found")</f>
        <v>149</v>
      </c>
      <c r="M990" s="2">
        <f>_xlfn.XLOOKUP(E990,[1]SKU_Master!A:A,[1]SKU_Master!F:F,"NOT FOUND")</f>
        <v>70</v>
      </c>
      <c r="N990" s="2" t="str">
        <f>IF(ISNUMBER(_xlfn.XMATCH(E990,[1]SKU_Master!A:A)),"MATCH","NOT FOUND")</f>
        <v>MATCH</v>
      </c>
      <c r="O990" s="2">
        <f>Table2[[#This Row],[GROSS_REVENUE]]-Table2[[#This Row],[DISCOUNT]]</f>
        <v>27182.57</v>
      </c>
      <c r="P990" s="3">
        <f>IFERROR((Table2[[#This Row],[NET_REVENUE]]-(Table2[[#This Row],[UNITS_SOLD]]*Table2[[#This Row],[UNIT_COGS]]))/Table2[[#This Row],[NET_REVENUE]],0)</f>
        <v>0.48496407808386033</v>
      </c>
      <c r="Q990" s="4">
        <f>IFERROR(Table2[[#This Row],[GROSS_REVENUE]]/Table2[[#This Row],[AD_SPEND]],0)</f>
        <v>19.883236030025021</v>
      </c>
      <c r="R990" s="2">
        <f>IFERROR((Table2[[#This Row],[NET_REVENUE]]-(Table2[[#This Row],[UNITS_SOLD]]*Table2[[#This Row],[UNIT_COGS]])-Table2[[#This Row],[AD_SPEND]]),0)</f>
        <v>11683.82</v>
      </c>
      <c r="S990" s="3">
        <f>IFERROR(Table2[[#This Row],[RETURNS_UNITS]]/Table2[[#This Row],[UNITS_SOLD]],0)</f>
        <v>4.4999999999999998E-2</v>
      </c>
      <c r="T990" s="2" t="str">
        <f>TRIM(CLEAN(Table2[[#This Row],[CHANNEL]]))</f>
        <v>Blinkit</v>
      </c>
      <c r="U990" s="1">
        <f t="shared" si="15"/>
        <v>45413</v>
      </c>
    </row>
    <row r="991" spans="1:21" x14ac:dyDescent="0.3">
      <c r="A991" s="1">
        <v>45413</v>
      </c>
      <c r="B991" s="2" t="s">
        <v>37</v>
      </c>
      <c r="C991" s="2" t="s">
        <v>22</v>
      </c>
      <c r="D991" s="2" t="s">
        <v>48</v>
      </c>
      <c r="E991" s="2" t="str">
        <f>TRIM(Table2[[#This Row],[SKU_CODE]])</f>
        <v>BEC-CMB-001</v>
      </c>
      <c r="F991" s="2">
        <v>33</v>
      </c>
      <c r="G991" s="2">
        <v>23067</v>
      </c>
      <c r="H991" s="2">
        <v>2487.37</v>
      </c>
      <c r="I991" s="2">
        <v>1499.25</v>
      </c>
      <c r="J991" s="2">
        <v>0</v>
      </c>
      <c r="K991" s="2" t="str">
        <f>_xlfn.XLOOKUP(E991,[1]SKU_Master!A:A,[1]SKU_Master!C:C,"NOT FOUND")</f>
        <v>Others</v>
      </c>
      <c r="L991" s="2">
        <f>_xlfn.XLOOKUP(Table2[[#This Row],[SKU_CODE_CLEAN]],[1]SKU_Master!A:A,[1]SKU_Master!E:E,"Not Found")</f>
        <v>699</v>
      </c>
      <c r="M991" s="2">
        <f>_xlfn.XLOOKUP(E991,[1]SKU_Master!A:A,[1]SKU_Master!F:F,"NOT FOUND")</f>
        <v>330</v>
      </c>
      <c r="N991" s="2" t="str">
        <f>IF(ISNUMBER(_xlfn.XMATCH(E991,[1]SKU_Master!A:A)),"MATCH","NOT FOUND")</f>
        <v>MATCH</v>
      </c>
      <c r="O991" s="2">
        <f>Table2[[#This Row],[GROSS_REVENUE]]-Table2[[#This Row],[DISCOUNT]]</f>
        <v>20579.63</v>
      </c>
      <c r="P991" s="3">
        <f>IFERROR((Table2[[#This Row],[NET_REVENUE]]-(Table2[[#This Row],[UNITS_SOLD]]*Table2[[#This Row],[UNIT_COGS]]))/Table2[[#This Row],[NET_REVENUE]],0)</f>
        <v>0.47083596741049283</v>
      </c>
      <c r="Q991" s="4">
        <f>IFERROR(Table2[[#This Row],[GROSS_REVENUE]]/Table2[[#This Row],[AD_SPEND]],0)</f>
        <v>15.385692846423211</v>
      </c>
      <c r="R991" s="2">
        <f>IFERROR((Table2[[#This Row],[NET_REVENUE]]-(Table2[[#This Row],[UNITS_SOLD]]*Table2[[#This Row],[UNIT_COGS]])-Table2[[#This Row],[AD_SPEND]]),0)</f>
        <v>8190.380000000001</v>
      </c>
      <c r="S991" s="3">
        <f>IFERROR(Table2[[#This Row],[RETURNS_UNITS]]/Table2[[#This Row],[UNITS_SOLD]],0)</f>
        <v>0</v>
      </c>
      <c r="T991" s="2" t="str">
        <f>TRIM(CLEAN(Table2[[#This Row],[CHANNEL]]))</f>
        <v>Blinkit</v>
      </c>
      <c r="U991" s="1">
        <f t="shared" si="15"/>
        <v>45413</v>
      </c>
    </row>
    <row r="992" spans="1:21" x14ac:dyDescent="0.3">
      <c r="A992" s="1">
        <v>45717</v>
      </c>
      <c r="B992" s="2" t="s">
        <v>24</v>
      </c>
      <c r="C992" s="2" t="s">
        <v>28</v>
      </c>
      <c r="D992" s="2" t="s">
        <v>43</v>
      </c>
      <c r="E992" s="2" t="str">
        <f>TRIM(Table2[[#This Row],[SKU_CODE]])</f>
        <v>BEC-GB-001</v>
      </c>
      <c r="F992" s="2">
        <v>126</v>
      </c>
      <c r="G992" s="2">
        <v>18774</v>
      </c>
      <c r="H992" s="2">
        <v>2160.3200000000002</v>
      </c>
      <c r="I992" s="2">
        <v>1501.13</v>
      </c>
      <c r="J992" s="2">
        <v>19</v>
      </c>
      <c r="K992" s="2" t="str">
        <f>_xlfn.XLOOKUP(E992,[1]SKU_Master!A:A,[1]SKU_Master!C:C,"NOT FOUND")</f>
        <v>Garbage Bags</v>
      </c>
      <c r="L992" s="2">
        <f>_xlfn.XLOOKUP(Table2[[#This Row],[SKU_CODE_CLEAN]],[1]SKU_Master!A:A,[1]SKU_Master!E:E,"Not Found")</f>
        <v>149</v>
      </c>
      <c r="M992" s="2">
        <f>_xlfn.XLOOKUP(E992,[1]SKU_Master!A:A,[1]SKU_Master!F:F,"NOT FOUND")</f>
        <v>70</v>
      </c>
      <c r="N992" s="2" t="str">
        <f>IF(ISNUMBER(_xlfn.XMATCH(E992,[1]SKU_Master!A:A)),"MATCH","NOT FOUND")</f>
        <v>MATCH</v>
      </c>
      <c r="O992" s="2">
        <f>Table2[[#This Row],[GROSS_REVENUE]]-Table2[[#This Row],[DISCOUNT]]</f>
        <v>16613.68</v>
      </c>
      <c r="P992" s="3">
        <f>IFERROR((Table2[[#This Row],[NET_REVENUE]]-(Table2[[#This Row],[UNITS_SOLD]]*Table2[[#This Row],[UNIT_COGS]]))/Table2[[#This Row],[NET_REVENUE]],0)</f>
        <v>0.46911220151104394</v>
      </c>
      <c r="Q992" s="4">
        <f>IFERROR(Table2[[#This Row],[GROSS_REVENUE]]/Table2[[#This Row],[AD_SPEND]],0)</f>
        <v>12.506578377622191</v>
      </c>
      <c r="R992" s="2">
        <f>IFERROR((Table2[[#This Row],[NET_REVENUE]]-(Table2[[#This Row],[UNITS_SOLD]]*Table2[[#This Row],[UNIT_COGS]])-Table2[[#This Row],[AD_SPEND]]),0)</f>
        <v>6292.55</v>
      </c>
      <c r="S992" s="3">
        <f>IFERROR(Table2[[#This Row],[RETURNS_UNITS]]/Table2[[#This Row],[UNITS_SOLD]],0)</f>
        <v>0.15079365079365079</v>
      </c>
      <c r="T992" s="2" t="str">
        <f>TRIM(CLEAN(Table2[[#This Row],[CHANNEL]]))</f>
        <v>D2C</v>
      </c>
      <c r="U992" s="1">
        <f t="shared" si="15"/>
        <v>45717</v>
      </c>
    </row>
    <row r="993" spans="1:21" x14ac:dyDescent="0.3">
      <c r="A993" s="1">
        <v>45809</v>
      </c>
      <c r="B993" s="2" t="s">
        <v>33</v>
      </c>
      <c r="C993" s="2" t="s">
        <v>22</v>
      </c>
      <c r="D993" s="2" t="s">
        <v>54</v>
      </c>
      <c r="E993" s="2" t="str">
        <f>TRIM(Table2[[#This Row],[SKU_CODE]])</f>
        <v>BEC-GB-002</v>
      </c>
      <c r="F993" s="2">
        <v>163</v>
      </c>
      <c r="G993" s="2">
        <v>29177</v>
      </c>
      <c r="H993" s="2">
        <v>5214.0200000000004</v>
      </c>
      <c r="I993" s="2">
        <v>1501.45</v>
      </c>
      <c r="J993" s="2">
        <v>8</v>
      </c>
      <c r="K993" s="2" t="str">
        <f>_xlfn.XLOOKUP(E993,[1]SKU_Master!A:A,[1]SKU_Master!C:C,"NOT FOUND")</f>
        <v>Garbage Bags</v>
      </c>
      <c r="L993" s="2">
        <f>_xlfn.XLOOKUP(Table2[[#This Row],[SKU_CODE_CLEAN]],[1]SKU_Master!A:A,[1]SKU_Master!E:E,"Not Found")</f>
        <v>179</v>
      </c>
      <c r="M993" s="2">
        <f>_xlfn.XLOOKUP(E993,[1]SKU_Master!A:A,[1]SKU_Master!F:F,"NOT FOUND")</f>
        <v>86</v>
      </c>
      <c r="N993" s="2" t="str">
        <f>IF(ISNUMBER(_xlfn.XMATCH(E993,[1]SKU_Master!A:A)),"MATCH","NOT FOUND")</f>
        <v>MATCH</v>
      </c>
      <c r="O993" s="2">
        <f>Table2[[#This Row],[GROSS_REVENUE]]-Table2[[#This Row],[DISCOUNT]]</f>
        <v>23962.98</v>
      </c>
      <c r="P993" s="3">
        <f>IFERROR((Table2[[#This Row],[NET_REVENUE]]-(Table2[[#This Row],[UNITS_SOLD]]*Table2[[#This Row],[UNIT_COGS]]))/Table2[[#This Row],[NET_REVENUE]],0)</f>
        <v>0.41501432626493029</v>
      </c>
      <c r="Q993" s="4">
        <f>IFERROR(Table2[[#This Row],[GROSS_REVENUE]]/Table2[[#This Row],[AD_SPEND]],0)</f>
        <v>19.432548536414799</v>
      </c>
      <c r="R993" s="2">
        <f>IFERROR((Table2[[#This Row],[NET_REVENUE]]-(Table2[[#This Row],[UNITS_SOLD]]*Table2[[#This Row],[UNIT_COGS]])-Table2[[#This Row],[AD_SPEND]]),0)</f>
        <v>8443.5299999999988</v>
      </c>
      <c r="S993" s="3">
        <f>IFERROR(Table2[[#This Row],[RETURNS_UNITS]]/Table2[[#This Row],[UNITS_SOLD]],0)</f>
        <v>4.9079754601226995E-2</v>
      </c>
      <c r="T993" s="2" t="str">
        <f>TRIM(CLEAN(Table2[[#This Row],[CHANNEL]]))</f>
        <v>Swiggy Instamart</v>
      </c>
      <c r="U993" s="1">
        <f t="shared" si="15"/>
        <v>45809</v>
      </c>
    </row>
    <row r="994" spans="1:21" x14ac:dyDescent="0.3">
      <c r="A994" s="1">
        <v>45292</v>
      </c>
      <c r="B994" s="2" t="s">
        <v>37</v>
      </c>
      <c r="C994" s="2" t="s">
        <v>28</v>
      </c>
      <c r="D994" s="2" t="s">
        <v>23</v>
      </c>
      <c r="E994" s="2" t="str">
        <f>TRIM(Table2[[#This Row],[SKU_CODE]])</f>
        <v>BEC-OTH-001</v>
      </c>
      <c r="F994" s="2">
        <v>103</v>
      </c>
      <c r="G994" s="2">
        <v>15347</v>
      </c>
      <c r="H994" s="2">
        <v>2242.81</v>
      </c>
      <c r="I994" s="2">
        <v>1501.47</v>
      </c>
      <c r="J994" s="2">
        <v>3</v>
      </c>
      <c r="K994" s="2" t="str">
        <f>_xlfn.XLOOKUP(E994,[1]SKU_Master!A:A,[1]SKU_Master!C:C,"NOT FOUND")</f>
        <v>Others</v>
      </c>
      <c r="L994" s="2">
        <f>_xlfn.XLOOKUP(Table2[[#This Row],[SKU_CODE_CLEAN]],[1]SKU_Master!A:A,[1]SKU_Master!E:E,"Not Found")</f>
        <v>149</v>
      </c>
      <c r="M994" s="2">
        <f>_xlfn.XLOOKUP(E994,[1]SKU_Master!A:A,[1]SKU_Master!F:F,"NOT FOUND")</f>
        <v>72</v>
      </c>
      <c r="N994" s="2" t="str">
        <f>IF(ISNUMBER(_xlfn.XMATCH(E994,[1]SKU_Master!A:A)),"MATCH","NOT FOUND")</f>
        <v>MATCH</v>
      </c>
      <c r="O994" s="2">
        <f>Table2[[#This Row],[GROSS_REVENUE]]-Table2[[#This Row],[DISCOUNT]]</f>
        <v>13104.19</v>
      </c>
      <c r="P994" s="3">
        <f>IFERROR((Table2[[#This Row],[NET_REVENUE]]-(Table2[[#This Row],[UNITS_SOLD]]*Table2[[#This Row],[UNIT_COGS]]))/Table2[[#This Row],[NET_REVENUE]],0)</f>
        <v>0.43407413964541114</v>
      </c>
      <c r="Q994" s="4">
        <f>IFERROR(Table2[[#This Row],[GROSS_REVENUE]]/Table2[[#This Row],[AD_SPEND]],0)</f>
        <v>10.221316443218978</v>
      </c>
      <c r="R994" s="2">
        <f>IFERROR((Table2[[#This Row],[NET_REVENUE]]-(Table2[[#This Row],[UNITS_SOLD]]*Table2[[#This Row],[UNIT_COGS]])-Table2[[#This Row],[AD_SPEND]]),0)</f>
        <v>4186.72</v>
      </c>
      <c r="S994" s="3">
        <f>IFERROR(Table2[[#This Row],[RETURNS_UNITS]]/Table2[[#This Row],[UNITS_SOLD]],0)</f>
        <v>2.9126213592233011E-2</v>
      </c>
      <c r="T994" s="2" t="str">
        <f>TRIM(CLEAN(Table2[[#This Row],[CHANNEL]]))</f>
        <v>Blinkit</v>
      </c>
      <c r="U994" s="1">
        <f t="shared" si="15"/>
        <v>45292</v>
      </c>
    </row>
    <row r="995" spans="1:21" x14ac:dyDescent="0.3">
      <c r="A995" s="1">
        <v>45778</v>
      </c>
      <c r="B995" s="2" t="s">
        <v>33</v>
      </c>
      <c r="C995" s="2" t="s">
        <v>28</v>
      </c>
      <c r="D995" s="2" t="s">
        <v>31</v>
      </c>
      <c r="E995" s="2" t="str">
        <f>TRIM(Table2[[#This Row],[SKU_CODE]])</f>
        <v>BEC-GB-002</v>
      </c>
      <c r="F995" s="2">
        <v>99</v>
      </c>
      <c r="G995" s="2">
        <v>17721</v>
      </c>
      <c r="H995" s="2">
        <v>2761.67</v>
      </c>
      <c r="I995" s="2">
        <v>1501.56</v>
      </c>
      <c r="J995" s="2">
        <v>2</v>
      </c>
      <c r="K995" s="2" t="str">
        <f>_xlfn.XLOOKUP(E995,[1]SKU_Master!A:A,[1]SKU_Master!C:C,"NOT FOUND")</f>
        <v>Garbage Bags</v>
      </c>
      <c r="L995" s="2">
        <f>_xlfn.XLOOKUP(Table2[[#This Row],[SKU_CODE_CLEAN]],[1]SKU_Master!A:A,[1]SKU_Master!E:E,"Not Found")</f>
        <v>179</v>
      </c>
      <c r="M995" s="2">
        <f>_xlfn.XLOOKUP(E995,[1]SKU_Master!A:A,[1]SKU_Master!F:F,"NOT FOUND")</f>
        <v>86</v>
      </c>
      <c r="N995" s="2" t="str">
        <f>IF(ISNUMBER(_xlfn.XMATCH(E995,[1]SKU_Master!A:A)),"MATCH","NOT FOUND")</f>
        <v>MATCH</v>
      </c>
      <c r="O995" s="2">
        <f>Table2[[#This Row],[GROSS_REVENUE]]-Table2[[#This Row],[DISCOUNT]]</f>
        <v>14959.33</v>
      </c>
      <c r="P995" s="3">
        <f>IFERROR((Table2[[#This Row],[NET_REVENUE]]-(Table2[[#This Row],[UNITS_SOLD]]*Table2[[#This Row],[UNIT_COGS]]))/Table2[[#This Row],[NET_REVENUE]],0)</f>
        <v>0.43085686324186978</v>
      </c>
      <c r="Q995" s="4">
        <f>IFERROR(Table2[[#This Row],[GROSS_REVENUE]]/Table2[[#This Row],[AD_SPEND]],0)</f>
        <v>11.801726204747064</v>
      </c>
      <c r="R995" s="2">
        <f>IFERROR((Table2[[#This Row],[NET_REVENUE]]-(Table2[[#This Row],[UNITS_SOLD]]*Table2[[#This Row],[UNIT_COGS]])-Table2[[#This Row],[AD_SPEND]]),0)</f>
        <v>4943.7700000000004</v>
      </c>
      <c r="S995" s="3">
        <f>IFERROR(Table2[[#This Row],[RETURNS_UNITS]]/Table2[[#This Row],[UNITS_SOLD]],0)</f>
        <v>2.0202020202020204E-2</v>
      </c>
      <c r="T995" s="2" t="str">
        <f>TRIM(CLEAN(Table2[[#This Row],[CHANNEL]]))</f>
        <v>Swiggy Instamart</v>
      </c>
      <c r="U995" s="1">
        <f t="shared" si="15"/>
        <v>45778</v>
      </c>
    </row>
    <row r="996" spans="1:21" x14ac:dyDescent="0.3">
      <c r="A996" s="1">
        <v>45597</v>
      </c>
      <c r="B996" s="2" t="s">
        <v>37</v>
      </c>
      <c r="C996" s="2" t="s">
        <v>25</v>
      </c>
      <c r="D996" s="2" t="s">
        <v>42</v>
      </c>
      <c r="E996" s="2" t="str">
        <f>TRIM(Table2[[#This Row],[SKU_CODE]])</f>
        <v>BEC-BW-002</v>
      </c>
      <c r="F996" s="2">
        <v>143</v>
      </c>
      <c r="G996" s="2">
        <v>25025</v>
      </c>
      <c r="H996" s="2">
        <v>6763.28</v>
      </c>
      <c r="I996" s="2">
        <v>1503.71</v>
      </c>
      <c r="J996" s="2">
        <v>7</v>
      </c>
      <c r="K996" s="2" t="str">
        <f>_xlfn.XLOOKUP(E996,[1]SKU_Master!A:A,[1]SKU_Master!C:C,"NOT FOUND")</f>
        <v>Bake &amp; Wrap</v>
      </c>
      <c r="L996" s="2">
        <f>_xlfn.XLOOKUP(Table2[[#This Row],[SKU_CODE_CLEAN]],[1]SKU_Master!A:A,[1]SKU_Master!E:E,"Not Found")</f>
        <v>175</v>
      </c>
      <c r="M996" s="2">
        <f>_xlfn.XLOOKUP(E996,[1]SKU_Master!A:A,[1]SKU_Master!F:F,"NOT FOUND")</f>
        <v>92</v>
      </c>
      <c r="N996" s="2" t="str">
        <f>IF(ISNUMBER(_xlfn.XMATCH(E996,[1]SKU_Master!A:A)),"MATCH","NOT FOUND")</f>
        <v>MATCH</v>
      </c>
      <c r="O996" s="2">
        <f>Table2[[#This Row],[GROSS_REVENUE]]-Table2[[#This Row],[DISCOUNT]]</f>
        <v>18261.72</v>
      </c>
      <c r="P996" s="3">
        <f>IFERROR((Table2[[#This Row],[NET_REVENUE]]-(Table2[[#This Row],[UNITS_SOLD]]*Table2[[#This Row],[UNIT_COGS]]))/Table2[[#This Row],[NET_REVENUE]],0)</f>
        <v>0.27958593166470636</v>
      </c>
      <c r="Q996" s="4">
        <f>IFERROR(Table2[[#This Row],[GROSS_REVENUE]]/Table2[[#This Row],[AD_SPEND]],0)</f>
        <v>16.642171695340192</v>
      </c>
      <c r="R996" s="2">
        <f>IFERROR((Table2[[#This Row],[NET_REVENUE]]-(Table2[[#This Row],[UNITS_SOLD]]*Table2[[#This Row],[UNIT_COGS]])-Table2[[#This Row],[AD_SPEND]]),0)</f>
        <v>3602.0100000000011</v>
      </c>
      <c r="S996" s="3">
        <f>IFERROR(Table2[[#This Row],[RETURNS_UNITS]]/Table2[[#This Row],[UNITS_SOLD]],0)</f>
        <v>4.8951048951048952E-2</v>
      </c>
      <c r="T996" s="2" t="str">
        <f>TRIM(CLEAN(Table2[[#This Row],[CHANNEL]]))</f>
        <v>Blinkit</v>
      </c>
      <c r="U996" s="1">
        <f t="shared" si="15"/>
        <v>45597</v>
      </c>
    </row>
    <row r="997" spans="1:21" x14ac:dyDescent="0.3">
      <c r="A997" s="1">
        <v>45748</v>
      </c>
      <c r="B997" s="2" t="s">
        <v>24</v>
      </c>
      <c r="C997" s="2" t="s">
        <v>28</v>
      </c>
      <c r="D997" s="2" t="s">
        <v>45</v>
      </c>
      <c r="E997" s="2" t="str">
        <f>TRIM(Table2[[#This Row],[SKU_CODE]])</f>
        <v>BEC-TIS-001</v>
      </c>
      <c r="F997" s="2">
        <v>168</v>
      </c>
      <c r="G997" s="2">
        <v>15960</v>
      </c>
      <c r="H997" s="2">
        <v>1301.28</v>
      </c>
      <c r="I997" s="2">
        <v>1503.73</v>
      </c>
      <c r="J997" s="2">
        <v>26</v>
      </c>
      <c r="K997" s="2" t="str">
        <f>_xlfn.XLOOKUP(E997,[1]SKU_Master!A:A,[1]SKU_Master!C:C,"NOT FOUND")</f>
        <v>Tissues</v>
      </c>
      <c r="L997" s="2">
        <f>_xlfn.XLOOKUP(Table2[[#This Row],[SKU_CODE_CLEAN]],[1]SKU_Master!A:A,[1]SKU_Master!E:E,"Not Found")</f>
        <v>95</v>
      </c>
      <c r="M997" s="2">
        <f>_xlfn.XLOOKUP(E997,[1]SKU_Master!A:A,[1]SKU_Master!F:F,"NOT FOUND")</f>
        <v>42</v>
      </c>
      <c r="N997" s="2" t="str">
        <f>IF(ISNUMBER(_xlfn.XMATCH(E997,[1]SKU_Master!A:A)),"MATCH","NOT FOUND")</f>
        <v>MATCH</v>
      </c>
      <c r="O997" s="2">
        <f>Table2[[#This Row],[GROSS_REVENUE]]-Table2[[#This Row],[DISCOUNT]]</f>
        <v>14658.72</v>
      </c>
      <c r="P997" s="3">
        <f>IFERROR((Table2[[#This Row],[NET_REVENUE]]-(Table2[[#This Row],[UNITS_SOLD]]*Table2[[#This Row],[UNIT_COGS]]))/Table2[[#This Row],[NET_REVENUE]],0)</f>
        <v>0.51864828579848721</v>
      </c>
      <c r="Q997" s="4">
        <f>IFERROR(Table2[[#This Row],[GROSS_REVENUE]]/Table2[[#This Row],[AD_SPEND]],0)</f>
        <v>10.613607496026548</v>
      </c>
      <c r="R997" s="2">
        <f>IFERROR((Table2[[#This Row],[NET_REVENUE]]-(Table2[[#This Row],[UNITS_SOLD]]*Table2[[#This Row],[UNIT_COGS]])-Table2[[#This Row],[AD_SPEND]]),0)</f>
        <v>6098.99</v>
      </c>
      <c r="S997" s="3">
        <f>IFERROR(Table2[[#This Row],[RETURNS_UNITS]]/Table2[[#This Row],[UNITS_SOLD]],0)</f>
        <v>0.15476190476190477</v>
      </c>
      <c r="T997" s="2" t="str">
        <f>TRIM(CLEAN(Table2[[#This Row],[CHANNEL]]))</f>
        <v>D2C</v>
      </c>
      <c r="U997" s="1">
        <f t="shared" si="15"/>
        <v>45748</v>
      </c>
    </row>
    <row r="998" spans="1:21" x14ac:dyDescent="0.3">
      <c r="A998" s="1">
        <v>45658</v>
      </c>
      <c r="B998" s="2" t="s">
        <v>24</v>
      </c>
      <c r="C998" s="2" t="s">
        <v>22</v>
      </c>
      <c r="D998" s="2" t="s">
        <v>30</v>
      </c>
      <c r="E998" s="2" t="str">
        <f>TRIM(Table2[[#This Row],[SKU_CODE]])</f>
        <v>BEC-TIS-002</v>
      </c>
      <c r="F998" s="2">
        <v>164</v>
      </c>
      <c r="G998" s="2">
        <v>29520</v>
      </c>
      <c r="H998" s="2">
        <v>1706.21</v>
      </c>
      <c r="I998" s="2">
        <v>1505.39</v>
      </c>
      <c r="J998" s="2">
        <v>26</v>
      </c>
      <c r="K998" s="2" t="str">
        <f>_xlfn.XLOOKUP(E998,[1]SKU_Master!A:A,[1]SKU_Master!C:C,"NOT FOUND")</f>
        <v>Tissues</v>
      </c>
      <c r="L998" s="2">
        <f>_xlfn.XLOOKUP(Table2[[#This Row],[SKU_CODE_CLEAN]],[1]SKU_Master!A:A,[1]SKU_Master!E:E,"Not Found")</f>
        <v>180</v>
      </c>
      <c r="M998" s="2">
        <f>_xlfn.XLOOKUP(E998,[1]SKU_Master!A:A,[1]SKU_Master!F:F,"NOT FOUND")</f>
        <v>95</v>
      </c>
      <c r="N998" s="2" t="str">
        <f>IF(ISNUMBER(_xlfn.XMATCH(E998,[1]SKU_Master!A:A)),"MATCH","NOT FOUND")</f>
        <v>MATCH</v>
      </c>
      <c r="O998" s="2">
        <f>Table2[[#This Row],[GROSS_REVENUE]]-Table2[[#This Row],[DISCOUNT]]</f>
        <v>27813.79</v>
      </c>
      <c r="P998" s="3">
        <f>IFERROR((Table2[[#This Row],[NET_REVENUE]]-(Table2[[#This Row],[UNITS_SOLD]]*Table2[[#This Row],[UNIT_COGS]]))/Table2[[#This Row],[NET_REVENUE]],0)</f>
        <v>0.43984620578497213</v>
      </c>
      <c r="Q998" s="4">
        <f>IFERROR(Table2[[#This Row],[GROSS_REVENUE]]/Table2[[#This Row],[AD_SPEND]],0)</f>
        <v>19.60953639920552</v>
      </c>
      <c r="R998" s="2">
        <f>IFERROR((Table2[[#This Row],[NET_REVENUE]]-(Table2[[#This Row],[UNITS_SOLD]]*Table2[[#This Row],[UNIT_COGS]])-Table2[[#This Row],[AD_SPEND]]),0)</f>
        <v>10728.400000000001</v>
      </c>
      <c r="S998" s="3">
        <f>IFERROR(Table2[[#This Row],[RETURNS_UNITS]]/Table2[[#This Row],[UNITS_SOLD]],0)</f>
        <v>0.15853658536585366</v>
      </c>
      <c r="T998" s="2" t="str">
        <f>TRIM(CLEAN(Table2[[#This Row],[CHANNEL]]))</f>
        <v>D2C</v>
      </c>
      <c r="U998" s="1">
        <f t="shared" si="15"/>
        <v>45658</v>
      </c>
    </row>
    <row r="999" spans="1:21" x14ac:dyDescent="0.3">
      <c r="A999" s="1">
        <v>45413</v>
      </c>
      <c r="B999" s="2" t="s">
        <v>21</v>
      </c>
      <c r="C999" s="2" t="s">
        <v>28</v>
      </c>
      <c r="D999" s="2" t="s">
        <v>46</v>
      </c>
      <c r="E999" s="2" t="str">
        <f>TRIM(Table2[[#This Row],[SKU_CODE]])</f>
        <v>BEC-KT-001</v>
      </c>
      <c r="F999" s="2">
        <v>153</v>
      </c>
      <c r="G999" s="2">
        <v>24480</v>
      </c>
      <c r="H999" s="2">
        <v>2489.71</v>
      </c>
      <c r="I999" s="2">
        <v>1506.04</v>
      </c>
      <c r="J999" s="2">
        <v>5</v>
      </c>
      <c r="K999" s="2" t="str">
        <f>_xlfn.XLOOKUP(E999,[1]SKU_Master!A:A,[1]SKU_Master!C:C,"NOT FOUND")</f>
        <v>Kitchen Towel</v>
      </c>
      <c r="L999" s="2">
        <f>_xlfn.XLOOKUP(Table2[[#This Row],[SKU_CODE_CLEAN]],[1]SKU_Master!A:A,[1]SKU_Master!E:E,"Not Found")</f>
        <v>160</v>
      </c>
      <c r="M999" s="2">
        <f>_xlfn.XLOOKUP(E999,[1]SKU_Master!A:A,[1]SKU_Master!F:F,"NOT FOUND")</f>
        <v>78</v>
      </c>
      <c r="N999" s="2" t="str">
        <f>IF(ISNUMBER(_xlfn.XMATCH(E999,[1]SKU_Master!A:A)),"MATCH","NOT FOUND")</f>
        <v>MATCH</v>
      </c>
      <c r="O999" s="2">
        <f>Table2[[#This Row],[GROSS_REVENUE]]-Table2[[#This Row],[DISCOUNT]]</f>
        <v>21990.29</v>
      </c>
      <c r="P999" s="3">
        <f>IFERROR((Table2[[#This Row],[NET_REVENUE]]-(Table2[[#This Row],[UNITS_SOLD]]*Table2[[#This Row],[UNIT_COGS]]))/Table2[[#This Row],[NET_REVENUE]],0)</f>
        <v>0.4573059291168966</v>
      </c>
      <c r="Q999" s="4">
        <f>IFERROR(Table2[[#This Row],[GROSS_REVENUE]]/Table2[[#This Row],[AD_SPEND]],0)</f>
        <v>16.254548351969405</v>
      </c>
      <c r="R999" s="2">
        <f>IFERROR((Table2[[#This Row],[NET_REVENUE]]-(Table2[[#This Row],[UNITS_SOLD]]*Table2[[#This Row],[UNIT_COGS]])-Table2[[#This Row],[AD_SPEND]]),0)</f>
        <v>8550.25</v>
      </c>
      <c r="S999" s="3">
        <f>IFERROR(Table2[[#This Row],[RETURNS_UNITS]]/Table2[[#This Row],[UNITS_SOLD]],0)</f>
        <v>3.2679738562091505E-2</v>
      </c>
      <c r="T999" s="2" t="str">
        <f>TRIM(CLEAN(Table2[[#This Row],[CHANNEL]]))</f>
        <v>Flipkart</v>
      </c>
      <c r="U999" s="1">
        <f t="shared" si="15"/>
        <v>45413</v>
      </c>
    </row>
    <row r="1000" spans="1:21" x14ac:dyDescent="0.3">
      <c r="A1000" s="1">
        <v>45352</v>
      </c>
      <c r="B1000" s="2" t="s">
        <v>33</v>
      </c>
      <c r="C1000" s="2" t="s">
        <v>25</v>
      </c>
      <c r="D1000" s="2" t="s">
        <v>42</v>
      </c>
      <c r="E1000" s="2" t="str">
        <f>TRIM(Table2[[#This Row],[SKU_CODE]])</f>
        <v>BEC-BW-002</v>
      </c>
      <c r="F1000" s="2">
        <v>79</v>
      </c>
      <c r="G1000" s="2">
        <v>13825</v>
      </c>
      <c r="H1000" s="2">
        <v>1801.46</v>
      </c>
      <c r="I1000" s="2">
        <v>1506.89</v>
      </c>
      <c r="J1000" s="2">
        <v>2</v>
      </c>
      <c r="K1000" s="2" t="str">
        <f>_xlfn.XLOOKUP(E1000,[1]SKU_Master!A:A,[1]SKU_Master!C:C,"NOT FOUND")</f>
        <v>Bake &amp; Wrap</v>
      </c>
      <c r="L1000" s="2">
        <f>_xlfn.XLOOKUP(Table2[[#This Row],[SKU_CODE_CLEAN]],[1]SKU_Master!A:A,[1]SKU_Master!E:E,"Not Found")</f>
        <v>175</v>
      </c>
      <c r="M1000" s="2">
        <f>_xlfn.XLOOKUP(E1000,[1]SKU_Master!A:A,[1]SKU_Master!F:F,"NOT FOUND")</f>
        <v>92</v>
      </c>
      <c r="N1000" s="2" t="str">
        <f>IF(ISNUMBER(_xlfn.XMATCH(E1000,[1]SKU_Master!A:A)),"MATCH","NOT FOUND")</f>
        <v>MATCH</v>
      </c>
      <c r="O1000" s="2">
        <f>Table2[[#This Row],[GROSS_REVENUE]]-Table2[[#This Row],[DISCOUNT]]</f>
        <v>12023.54</v>
      </c>
      <c r="P1000" s="3">
        <f>IFERROR((Table2[[#This Row],[NET_REVENUE]]-(Table2[[#This Row],[UNITS_SOLD]]*Table2[[#This Row],[UNIT_COGS]]))/Table2[[#This Row],[NET_REVENUE]],0)</f>
        <v>0.39551912331975447</v>
      </c>
      <c r="Q1000" s="4">
        <f>IFERROR(Table2[[#This Row],[GROSS_REVENUE]]/Table2[[#This Row],[AD_SPEND]],0)</f>
        <v>9.1745250150973199</v>
      </c>
      <c r="R1000" s="2">
        <f>IFERROR((Table2[[#This Row],[NET_REVENUE]]-(Table2[[#This Row],[UNITS_SOLD]]*Table2[[#This Row],[UNIT_COGS]])-Table2[[#This Row],[AD_SPEND]]),0)</f>
        <v>3248.6500000000005</v>
      </c>
      <c r="S1000" s="3">
        <f>IFERROR(Table2[[#This Row],[RETURNS_UNITS]]/Table2[[#This Row],[UNITS_SOLD]],0)</f>
        <v>2.5316455696202531E-2</v>
      </c>
      <c r="T1000" s="2" t="str">
        <f>TRIM(CLEAN(Table2[[#This Row],[CHANNEL]]))</f>
        <v>Swiggy Instamart</v>
      </c>
      <c r="U1000" s="1">
        <f t="shared" si="15"/>
        <v>45352</v>
      </c>
    </row>
    <row r="1001" spans="1:21" x14ac:dyDescent="0.3">
      <c r="A1001" s="1">
        <v>45352</v>
      </c>
      <c r="B1001" s="2" t="s">
        <v>24</v>
      </c>
      <c r="C1001" s="2" t="s">
        <v>25</v>
      </c>
      <c r="D1001" s="2" t="s">
        <v>23</v>
      </c>
      <c r="E1001" s="2" t="str">
        <f>TRIM(Table2[[#This Row],[SKU_CODE]])</f>
        <v>BEC-OTH-001</v>
      </c>
      <c r="F1001" s="2">
        <v>106</v>
      </c>
      <c r="G1001" s="2">
        <v>15794</v>
      </c>
      <c r="H1001" s="2">
        <v>1963.51</v>
      </c>
      <c r="I1001" s="2">
        <v>1510.42</v>
      </c>
      <c r="J1001" s="2">
        <v>13</v>
      </c>
      <c r="K1001" s="2" t="str">
        <f>_xlfn.XLOOKUP(E1001,[1]SKU_Master!A:A,[1]SKU_Master!C:C,"NOT FOUND")</f>
        <v>Others</v>
      </c>
      <c r="L1001" s="2">
        <f>_xlfn.XLOOKUP(Table2[[#This Row],[SKU_CODE_CLEAN]],[1]SKU_Master!A:A,[1]SKU_Master!E:E,"Not Found")</f>
        <v>149</v>
      </c>
      <c r="M1001" s="2">
        <f>_xlfn.XLOOKUP(E1001,[1]SKU_Master!A:A,[1]SKU_Master!F:F,"NOT FOUND")</f>
        <v>72</v>
      </c>
      <c r="N1001" s="2" t="str">
        <f>IF(ISNUMBER(_xlfn.XMATCH(E1001,[1]SKU_Master!A:A)),"MATCH","NOT FOUND")</f>
        <v>MATCH</v>
      </c>
      <c r="O1001" s="2">
        <f>Table2[[#This Row],[GROSS_REVENUE]]-Table2[[#This Row],[DISCOUNT]]</f>
        <v>13830.49</v>
      </c>
      <c r="P1001" s="3">
        <f>IFERROR((Table2[[#This Row],[NET_REVENUE]]-(Table2[[#This Row],[UNITS_SOLD]]*Table2[[#This Row],[UNIT_COGS]]))/Table2[[#This Row],[NET_REVENUE]],0)</f>
        <v>0.44817573347003614</v>
      </c>
      <c r="Q1001" s="4">
        <f>IFERROR(Table2[[#This Row],[GROSS_REVENUE]]/Table2[[#This Row],[AD_SPEND]],0)</f>
        <v>10.456694164537016</v>
      </c>
      <c r="R1001" s="2">
        <f>IFERROR((Table2[[#This Row],[NET_REVENUE]]-(Table2[[#This Row],[UNITS_SOLD]]*Table2[[#This Row],[UNIT_COGS]])-Table2[[#This Row],[AD_SPEND]]),0)</f>
        <v>4688.07</v>
      </c>
      <c r="S1001" s="3">
        <f>IFERROR(Table2[[#This Row],[RETURNS_UNITS]]/Table2[[#This Row],[UNITS_SOLD]],0)</f>
        <v>0.12264150943396226</v>
      </c>
      <c r="T1001" s="2" t="str">
        <f>TRIM(CLEAN(Table2[[#This Row],[CHANNEL]]))</f>
        <v>D2C</v>
      </c>
      <c r="U1001" s="1">
        <f t="shared" si="15"/>
        <v>45352</v>
      </c>
    </row>
    <row r="1002" spans="1:21" x14ac:dyDescent="0.3">
      <c r="A1002" s="1">
        <v>45689</v>
      </c>
      <c r="B1002" s="2" t="s">
        <v>24</v>
      </c>
      <c r="C1002" s="2" t="s">
        <v>28</v>
      </c>
      <c r="D1002" s="2" t="s">
        <v>46</v>
      </c>
      <c r="E1002" s="2" t="str">
        <f>TRIM(Table2[[#This Row],[SKU_CODE]])</f>
        <v>BEC-KT-001</v>
      </c>
      <c r="F1002" s="2">
        <v>107</v>
      </c>
      <c r="G1002" s="2">
        <v>17120</v>
      </c>
      <c r="H1002" s="2">
        <v>2101.16</v>
      </c>
      <c r="I1002" s="2">
        <v>1511.23</v>
      </c>
      <c r="J1002" s="2">
        <v>18</v>
      </c>
      <c r="K1002" s="2" t="str">
        <f>_xlfn.XLOOKUP(E1002,[1]SKU_Master!A:A,[1]SKU_Master!C:C,"NOT FOUND")</f>
        <v>Kitchen Towel</v>
      </c>
      <c r="L1002" s="2">
        <f>_xlfn.XLOOKUP(Table2[[#This Row],[SKU_CODE_CLEAN]],[1]SKU_Master!A:A,[1]SKU_Master!E:E,"Not Found")</f>
        <v>160</v>
      </c>
      <c r="M1002" s="2">
        <f>_xlfn.XLOOKUP(E1002,[1]SKU_Master!A:A,[1]SKU_Master!F:F,"NOT FOUND")</f>
        <v>78</v>
      </c>
      <c r="N1002" s="2" t="str">
        <f>IF(ISNUMBER(_xlfn.XMATCH(E1002,[1]SKU_Master!A:A)),"MATCH","NOT FOUND")</f>
        <v>MATCH</v>
      </c>
      <c r="O1002" s="2">
        <f>Table2[[#This Row],[GROSS_REVENUE]]-Table2[[#This Row],[DISCOUNT]]</f>
        <v>15018.84</v>
      </c>
      <c r="P1002" s="3">
        <f>IFERROR((Table2[[#This Row],[NET_REVENUE]]-(Table2[[#This Row],[UNITS_SOLD]]*Table2[[#This Row],[UNIT_COGS]]))/Table2[[#This Row],[NET_REVENUE]],0)</f>
        <v>0.44429796176002939</v>
      </c>
      <c r="Q1002" s="4">
        <f>IFERROR(Table2[[#This Row],[GROSS_REVENUE]]/Table2[[#This Row],[AD_SPEND]],0)</f>
        <v>11.32852047669779</v>
      </c>
      <c r="R1002" s="2">
        <f>IFERROR((Table2[[#This Row],[NET_REVENUE]]-(Table2[[#This Row],[UNITS_SOLD]]*Table2[[#This Row],[UNIT_COGS]])-Table2[[#This Row],[AD_SPEND]]),0)</f>
        <v>5161.6100000000006</v>
      </c>
      <c r="S1002" s="3">
        <f>IFERROR(Table2[[#This Row],[RETURNS_UNITS]]/Table2[[#This Row],[UNITS_SOLD]],0)</f>
        <v>0.16822429906542055</v>
      </c>
      <c r="T1002" s="2" t="str">
        <f>TRIM(CLEAN(Table2[[#This Row],[CHANNEL]]))</f>
        <v>D2C</v>
      </c>
      <c r="U1002" s="1">
        <f t="shared" si="15"/>
        <v>45689</v>
      </c>
    </row>
    <row r="1003" spans="1:21" x14ac:dyDescent="0.3">
      <c r="A1003" s="1">
        <v>45778</v>
      </c>
      <c r="B1003" s="2" t="s">
        <v>24</v>
      </c>
      <c r="C1003" s="2" t="s">
        <v>22</v>
      </c>
      <c r="D1003" s="2" t="s">
        <v>32</v>
      </c>
      <c r="E1003" s="2" t="str">
        <f>TRIM(Table2[[#This Row],[SKU_CODE]])</f>
        <v>BEC-BW-001</v>
      </c>
      <c r="F1003" s="2">
        <v>77</v>
      </c>
      <c r="G1003" s="2">
        <v>16940</v>
      </c>
      <c r="H1003" s="2">
        <v>1881.02</v>
      </c>
      <c r="I1003" s="2">
        <v>1511.3</v>
      </c>
      <c r="J1003" s="2">
        <v>11</v>
      </c>
      <c r="K1003" s="2" t="str">
        <f>_xlfn.XLOOKUP(E1003,[1]SKU_Master!A:A,[1]SKU_Master!C:C,"NOT FOUND")</f>
        <v>Bake &amp; Wrap</v>
      </c>
      <c r="L1003" s="2">
        <f>_xlfn.XLOOKUP(Table2[[#This Row],[SKU_CODE_CLEAN]],[1]SKU_Master!A:A,[1]SKU_Master!E:E,"Not Found")</f>
        <v>220</v>
      </c>
      <c r="M1003" s="2">
        <f>_xlfn.XLOOKUP(E1003,[1]SKU_Master!A:A,[1]SKU_Master!F:F,"NOT FOUND")</f>
        <v>118</v>
      </c>
      <c r="N1003" s="2" t="str">
        <f>IF(ISNUMBER(_xlfn.XMATCH(E1003,[1]SKU_Master!A:A)),"MATCH","NOT FOUND")</f>
        <v>MATCH</v>
      </c>
      <c r="O1003" s="2">
        <f>Table2[[#This Row],[GROSS_REVENUE]]-Table2[[#This Row],[DISCOUNT]]</f>
        <v>15058.98</v>
      </c>
      <c r="P1003" s="3">
        <f>IFERROR((Table2[[#This Row],[NET_REVENUE]]-(Table2[[#This Row],[UNITS_SOLD]]*Table2[[#This Row],[UNIT_COGS]]))/Table2[[#This Row],[NET_REVENUE]],0)</f>
        <v>0.39663908179704066</v>
      </c>
      <c r="Q1003" s="4">
        <f>IFERROR(Table2[[#This Row],[GROSS_REVENUE]]/Table2[[#This Row],[AD_SPEND]],0)</f>
        <v>11.208893006021306</v>
      </c>
      <c r="R1003" s="2">
        <f>IFERROR((Table2[[#This Row],[NET_REVENUE]]-(Table2[[#This Row],[UNITS_SOLD]]*Table2[[#This Row],[UNIT_COGS]])-Table2[[#This Row],[AD_SPEND]]),0)</f>
        <v>4461.6799999999994</v>
      </c>
      <c r="S1003" s="3">
        <f>IFERROR(Table2[[#This Row],[RETURNS_UNITS]]/Table2[[#This Row],[UNITS_SOLD]],0)</f>
        <v>0.14285714285714285</v>
      </c>
      <c r="T1003" s="2" t="str">
        <f>TRIM(CLEAN(Table2[[#This Row],[CHANNEL]]))</f>
        <v>D2C</v>
      </c>
      <c r="U1003" s="1">
        <f t="shared" si="15"/>
        <v>45778</v>
      </c>
    </row>
    <row r="1004" spans="1:21" x14ac:dyDescent="0.3">
      <c r="A1004" s="1">
        <v>45717</v>
      </c>
      <c r="B1004" s="2" t="s">
        <v>33</v>
      </c>
      <c r="C1004" s="2" t="s">
        <v>25</v>
      </c>
      <c r="D1004" s="2" t="s">
        <v>35</v>
      </c>
      <c r="E1004" s="2" t="str">
        <f>TRIM(Table2[[#This Row],[SKU_CODE]])</f>
        <v>BEC-CMB-001</v>
      </c>
      <c r="F1004" s="2">
        <v>27</v>
      </c>
      <c r="G1004" s="2">
        <v>18873</v>
      </c>
      <c r="H1004" s="2">
        <v>2733.89</v>
      </c>
      <c r="I1004" s="2">
        <v>1513.74</v>
      </c>
      <c r="J1004" s="2">
        <v>1</v>
      </c>
      <c r="K1004" s="2" t="str">
        <f>_xlfn.XLOOKUP(E1004,[1]SKU_Master!A:A,[1]SKU_Master!C:C,"NOT FOUND")</f>
        <v>Others</v>
      </c>
      <c r="L1004" s="2">
        <f>_xlfn.XLOOKUP(Table2[[#This Row],[SKU_CODE_CLEAN]],[1]SKU_Master!A:A,[1]SKU_Master!E:E,"Not Found")</f>
        <v>699</v>
      </c>
      <c r="M1004" s="2">
        <f>_xlfn.XLOOKUP(E1004,[1]SKU_Master!A:A,[1]SKU_Master!F:F,"NOT FOUND")</f>
        <v>330</v>
      </c>
      <c r="N1004" s="2" t="str">
        <f>IF(ISNUMBER(_xlfn.XMATCH(E1004,[1]SKU_Master!A:A)),"MATCH","NOT FOUND")</f>
        <v>MATCH</v>
      </c>
      <c r="O1004" s="2">
        <f>Table2[[#This Row],[GROSS_REVENUE]]-Table2[[#This Row],[DISCOUNT]]</f>
        <v>16139.11</v>
      </c>
      <c r="P1004" s="3">
        <f>IFERROR((Table2[[#This Row],[NET_REVENUE]]-(Table2[[#This Row],[UNITS_SOLD]]*Table2[[#This Row],[UNIT_COGS]]))/Table2[[#This Row],[NET_REVENUE]],0)</f>
        <v>0.44792494753428164</v>
      </c>
      <c r="Q1004" s="4">
        <f>IFERROR(Table2[[#This Row],[GROSS_REVENUE]]/Table2[[#This Row],[AD_SPEND]],0)</f>
        <v>12.467794997819968</v>
      </c>
      <c r="R1004" s="2">
        <f>IFERROR((Table2[[#This Row],[NET_REVENUE]]-(Table2[[#This Row],[UNITS_SOLD]]*Table2[[#This Row],[UNIT_COGS]])-Table2[[#This Row],[AD_SPEND]]),0)</f>
        <v>5715.3700000000008</v>
      </c>
      <c r="S1004" s="3">
        <f>IFERROR(Table2[[#This Row],[RETURNS_UNITS]]/Table2[[#This Row],[UNITS_SOLD]],0)</f>
        <v>3.7037037037037035E-2</v>
      </c>
      <c r="T1004" s="2" t="str">
        <f>TRIM(CLEAN(Table2[[#This Row],[CHANNEL]]))</f>
        <v>Swiggy Instamart</v>
      </c>
      <c r="U1004" s="1">
        <f t="shared" si="15"/>
        <v>45717</v>
      </c>
    </row>
    <row r="1005" spans="1:21" x14ac:dyDescent="0.3">
      <c r="A1005" s="1">
        <v>45748</v>
      </c>
      <c r="B1005" s="2" t="s">
        <v>33</v>
      </c>
      <c r="C1005" s="2" t="s">
        <v>25</v>
      </c>
      <c r="D1005" s="2" t="s">
        <v>35</v>
      </c>
      <c r="E1005" s="2" t="str">
        <f>TRIM(Table2[[#This Row],[SKU_CODE]])</f>
        <v>BEC-CMB-001</v>
      </c>
      <c r="F1005" s="2">
        <v>42</v>
      </c>
      <c r="G1005" s="2">
        <v>29358</v>
      </c>
      <c r="H1005" s="2">
        <v>7680.2</v>
      </c>
      <c r="I1005" s="2">
        <v>1514.36</v>
      </c>
      <c r="J1005" s="2">
        <v>2</v>
      </c>
      <c r="K1005" s="2" t="str">
        <f>_xlfn.XLOOKUP(E1005,[1]SKU_Master!A:A,[1]SKU_Master!C:C,"NOT FOUND")</f>
        <v>Others</v>
      </c>
      <c r="L1005" s="2">
        <f>_xlfn.XLOOKUP(Table2[[#This Row],[SKU_CODE_CLEAN]],[1]SKU_Master!A:A,[1]SKU_Master!E:E,"Not Found")</f>
        <v>699</v>
      </c>
      <c r="M1005" s="2">
        <f>_xlfn.XLOOKUP(E1005,[1]SKU_Master!A:A,[1]SKU_Master!F:F,"NOT FOUND")</f>
        <v>330</v>
      </c>
      <c r="N1005" s="2" t="str">
        <f>IF(ISNUMBER(_xlfn.XMATCH(E1005,[1]SKU_Master!A:A)),"MATCH","NOT FOUND")</f>
        <v>MATCH</v>
      </c>
      <c r="O1005" s="2">
        <f>Table2[[#This Row],[GROSS_REVENUE]]-Table2[[#This Row],[DISCOUNT]]</f>
        <v>21677.8</v>
      </c>
      <c r="P1005" s="3">
        <f>IFERROR((Table2[[#This Row],[NET_REVENUE]]-(Table2[[#This Row],[UNITS_SOLD]]*Table2[[#This Row],[UNIT_COGS]]))/Table2[[#This Row],[NET_REVENUE]],0)</f>
        <v>0.36063622692339625</v>
      </c>
      <c r="Q1005" s="4">
        <f>IFERROR(Table2[[#This Row],[GROSS_REVENUE]]/Table2[[#This Row],[AD_SPEND]],0)</f>
        <v>19.386407459256716</v>
      </c>
      <c r="R1005" s="2">
        <f>IFERROR((Table2[[#This Row],[NET_REVENUE]]-(Table2[[#This Row],[UNITS_SOLD]]*Table2[[#This Row],[UNIT_COGS]])-Table2[[#This Row],[AD_SPEND]]),0)</f>
        <v>6303.44</v>
      </c>
      <c r="S1005" s="3">
        <f>IFERROR(Table2[[#This Row],[RETURNS_UNITS]]/Table2[[#This Row],[UNITS_SOLD]],0)</f>
        <v>4.7619047619047616E-2</v>
      </c>
      <c r="T1005" s="2" t="str">
        <f>TRIM(CLEAN(Table2[[#This Row],[CHANNEL]]))</f>
        <v>Swiggy Instamart</v>
      </c>
      <c r="U1005" s="1">
        <f t="shared" si="15"/>
        <v>45748</v>
      </c>
    </row>
    <row r="1006" spans="1:21" x14ac:dyDescent="0.3">
      <c r="A1006" s="1">
        <v>45536</v>
      </c>
      <c r="B1006" s="2" t="s">
        <v>24</v>
      </c>
      <c r="C1006" s="2" t="s">
        <v>25</v>
      </c>
      <c r="D1006" s="2" t="s">
        <v>23</v>
      </c>
      <c r="E1006" s="2" t="str">
        <f>TRIM(Table2[[#This Row],[SKU_CODE]])</f>
        <v>BEC-OTH-001</v>
      </c>
      <c r="F1006" s="2">
        <v>80</v>
      </c>
      <c r="G1006" s="2">
        <v>11920</v>
      </c>
      <c r="H1006" s="2">
        <v>1331.57</v>
      </c>
      <c r="I1006" s="2">
        <v>1515.14</v>
      </c>
      <c r="J1006" s="2">
        <v>13</v>
      </c>
      <c r="K1006" s="2" t="str">
        <f>_xlfn.XLOOKUP(E1006,[1]SKU_Master!A:A,[1]SKU_Master!C:C,"NOT FOUND")</f>
        <v>Others</v>
      </c>
      <c r="L1006" s="2">
        <f>_xlfn.XLOOKUP(Table2[[#This Row],[SKU_CODE_CLEAN]],[1]SKU_Master!A:A,[1]SKU_Master!E:E,"Not Found")</f>
        <v>149</v>
      </c>
      <c r="M1006" s="2">
        <f>_xlfn.XLOOKUP(E1006,[1]SKU_Master!A:A,[1]SKU_Master!F:F,"NOT FOUND")</f>
        <v>72</v>
      </c>
      <c r="N1006" s="2" t="str">
        <f>IF(ISNUMBER(_xlfn.XMATCH(E1006,[1]SKU_Master!A:A)),"MATCH","NOT FOUND")</f>
        <v>MATCH</v>
      </c>
      <c r="O1006" s="2">
        <f>Table2[[#This Row],[GROSS_REVENUE]]-Table2[[#This Row],[DISCOUNT]]</f>
        <v>10588.43</v>
      </c>
      <c r="P1006" s="3">
        <f>IFERROR((Table2[[#This Row],[NET_REVENUE]]-(Table2[[#This Row],[UNITS_SOLD]]*Table2[[#This Row],[UNIT_COGS]]))/Table2[[#This Row],[NET_REVENUE]],0)</f>
        <v>0.45601000337160469</v>
      </c>
      <c r="Q1006" s="4">
        <f>IFERROR(Table2[[#This Row],[GROSS_REVENUE]]/Table2[[#This Row],[AD_SPEND]],0)</f>
        <v>7.867259791174412</v>
      </c>
      <c r="R1006" s="2">
        <f>IFERROR((Table2[[#This Row],[NET_REVENUE]]-(Table2[[#This Row],[UNITS_SOLD]]*Table2[[#This Row],[UNIT_COGS]])-Table2[[#This Row],[AD_SPEND]]),0)</f>
        <v>3313.29</v>
      </c>
      <c r="S1006" s="3">
        <f>IFERROR(Table2[[#This Row],[RETURNS_UNITS]]/Table2[[#This Row],[UNITS_SOLD]],0)</f>
        <v>0.16250000000000001</v>
      </c>
      <c r="T1006" s="2" t="str">
        <f>TRIM(CLEAN(Table2[[#This Row],[CHANNEL]]))</f>
        <v>D2C</v>
      </c>
      <c r="U1006" s="1">
        <f t="shared" si="15"/>
        <v>45536</v>
      </c>
    </row>
    <row r="1007" spans="1:21" x14ac:dyDescent="0.3">
      <c r="A1007" s="1">
        <v>45383</v>
      </c>
      <c r="B1007" s="2" t="s">
        <v>21</v>
      </c>
      <c r="C1007" s="2" t="s">
        <v>25</v>
      </c>
      <c r="D1007" s="2" t="s">
        <v>42</v>
      </c>
      <c r="E1007" s="2" t="str">
        <f>TRIM(Table2[[#This Row],[SKU_CODE]])</f>
        <v>BEC-BW-002</v>
      </c>
      <c r="F1007" s="2">
        <v>89</v>
      </c>
      <c r="G1007" s="2">
        <v>15575</v>
      </c>
      <c r="H1007" s="2">
        <v>4039.77</v>
      </c>
      <c r="I1007" s="2">
        <v>1515.25</v>
      </c>
      <c r="J1007" s="2">
        <v>1</v>
      </c>
      <c r="K1007" s="2" t="str">
        <f>_xlfn.XLOOKUP(E1007,[1]SKU_Master!A:A,[1]SKU_Master!C:C,"NOT FOUND")</f>
        <v>Bake &amp; Wrap</v>
      </c>
      <c r="L1007" s="2">
        <f>_xlfn.XLOOKUP(Table2[[#This Row],[SKU_CODE_CLEAN]],[1]SKU_Master!A:A,[1]SKU_Master!E:E,"Not Found")</f>
        <v>175</v>
      </c>
      <c r="M1007" s="2">
        <f>_xlfn.XLOOKUP(E1007,[1]SKU_Master!A:A,[1]SKU_Master!F:F,"NOT FOUND")</f>
        <v>92</v>
      </c>
      <c r="N1007" s="2" t="str">
        <f>IF(ISNUMBER(_xlfn.XMATCH(E1007,[1]SKU_Master!A:A)),"MATCH","NOT FOUND")</f>
        <v>MATCH</v>
      </c>
      <c r="O1007" s="2">
        <f>Table2[[#This Row],[GROSS_REVENUE]]-Table2[[#This Row],[DISCOUNT]]</f>
        <v>11535.23</v>
      </c>
      <c r="P1007" s="3">
        <f>IFERROR((Table2[[#This Row],[NET_REVENUE]]-(Table2[[#This Row],[UNITS_SOLD]]*Table2[[#This Row],[UNIT_COGS]]))/Table2[[#This Row],[NET_REVENUE]],0)</f>
        <v>0.29017453488140244</v>
      </c>
      <c r="Q1007" s="4">
        <f>IFERROR(Table2[[#This Row],[GROSS_REVENUE]]/Table2[[#This Row],[AD_SPEND]],0)</f>
        <v>10.278831875928065</v>
      </c>
      <c r="R1007" s="2">
        <f>IFERROR((Table2[[#This Row],[NET_REVENUE]]-(Table2[[#This Row],[UNITS_SOLD]]*Table2[[#This Row],[UNIT_COGS]])-Table2[[#This Row],[AD_SPEND]]),0)</f>
        <v>1831.9799999999996</v>
      </c>
      <c r="S1007" s="3">
        <f>IFERROR(Table2[[#This Row],[RETURNS_UNITS]]/Table2[[#This Row],[UNITS_SOLD]],0)</f>
        <v>1.1235955056179775E-2</v>
      </c>
      <c r="T1007" s="2" t="str">
        <f>TRIM(CLEAN(Table2[[#This Row],[CHANNEL]]))</f>
        <v>Flipkart</v>
      </c>
      <c r="U1007" s="1">
        <f t="shared" si="15"/>
        <v>45383</v>
      </c>
    </row>
    <row r="1008" spans="1:21" x14ac:dyDescent="0.3">
      <c r="A1008" s="1">
        <v>45352</v>
      </c>
      <c r="B1008" s="2" t="s">
        <v>24</v>
      </c>
      <c r="C1008" s="2" t="s">
        <v>28</v>
      </c>
      <c r="D1008" s="2" t="s">
        <v>32</v>
      </c>
      <c r="E1008" s="2" t="str">
        <f>TRIM(Table2[[#This Row],[SKU_CODE]])</f>
        <v>BEC-BW-001</v>
      </c>
      <c r="F1008" s="2">
        <v>89</v>
      </c>
      <c r="G1008" s="2">
        <v>19580</v>
      </c>
      <c r="H1008" s="2">
        <v>2203.66</v>
      </c>
      <c r="I1008" s="2">
        <v>1515.84</v>
      </c>
      <c r="J1008" s="2">
        <v>12</v>
      </c>
      <c r="K1008" s="2" t="str">
        <f>_xlfn.XLOOKUP(E1008,[1]SKU_Master!A:A,[1]SKU_Master!C:C,"NOT FOUND")</f>
        <v>Bake &amp; Wrap</v>
      </c>
      <c r="L1008" s="2">
        <f>_xlfn.XLOOKUP(Table2[[#This Row],[SKU_CODE_CLEAN]],[1]SKU_Master!A:A,[1]SKU_Master!E:E,"Not Found")</f>
        <v>220</v>
      </c>
      <c r="M1008" s="2">
        <f>_xlfn.XLOOKUP(E1008,[1]SKU_Master!A:A,[1]SKU_Master!F:F,"NOT FOUND")</f>
        <v>118</v>
      </c>
      <c r="N1008" s="2" t="str">
        <f>IF(ISNUMBER(_xlfn.XMATCH(E1008,[1]SKU_Master!A:A)),"MATCH","NOT FOUND")</f>
        <v>MATCH</v>
      </c>
      <c r="O1008" s="2">
        <f>Table2[[#This Row],[GROSS_REVENUE]]-Table2[[#This Row],[DISCOUNT]]</f>
        <v>17376.34</v>
      </c>
      <c r="P1008" s="3">
        <f>IFERROR((Table2[[#This Row],[NET_REVENUE]]-(Table2[[#This Row],[UNITS_SOLD]]*Table2[[#This Row],[UNIT_COGS]]))/Table2[[#This Row],[NET_REVENUE]],0)</f>
        <v>0.3956149568896557</v>
      </c>
      <c r="Q1008" s="4">
        <f>IFERROR(Table2[[#This Row],[GROSS_REVENUE]]/Table2[[#This Row],[AD_SPEND]],0)</f>
        <v>12.916930546759554</v>
      </c>
      <c r="R1008" s="2">
        <f>IFERROR((Table2[[#This Row],[NET_REVENUE]]-(Table2[[#This Row],[UNITS_SOLD]]*Table2[[#This Row],[UNIT_COGS]])-Table2[[#This Row],[AD_SPEND]]),0)</f>
        <v>5358.5</v>
      </c>
      <c r="S1008" s="3">
        <f>IFERROR(Table2[[#This Row],[RETURNS_UNITS]]/Table2[[#This Row],[UNITS_SOLD]],0)</f>
        <v>0.1348314606741573</v>
      </c>
      <c r="T1008" s="2" t="str">
        <f>TRIM(CLEAN(Table2[[#This Row],[CHANNEL]]))</f>
        <v>D2C</v>
      </c>
      <c r="U1008" s="1">
        <f t="shared" si="15"/>
        <v>45352</v>
      </c>
    </row>
    <row r="1009" spans="1:21" x14ac:dyDescent="0.3">
      <c r="A1009" s="1">
        <v>45627</v>
      </c>
      <c r="B1009" s="2" t="s">
        <v>37</v>
      </c>
      <c r="C1009" s="2" t="s">
        <v>28</v>
      </c>
      <c r="D1009" s="2" t="s">
        <v>35</v>
      </c>
      <c r="E1009" s="2" t="str">
        <f>TRIM(Table2[[#This Row],[SKU_CODE]])</f>
        <v>BEC-CMB-001</v>
      </c>
      <c r="F1009" s="2">
        <v>43</v>
      </c>
      <c r="G1009" s="2">
        <v>30057</v>
      </c>
      <c r="H1009" s="2">
        <v>4016.64</v>
      </c>
      <c r="I1009" s="2">
        <v>1516.41</v>
      </c>
      <c r="J1009" s="2">
        <v>1</v>
      </c>
      <c r="K1009" s="2" t="str">
        <f>_xlfn.XLOOKUP(E1009,[1]SKU_Master!A:A,[1]SKU_Master!C:C,"NOT FOUND")</f>
        <v>Others</v>
      </c>
      <c r="L1009" s="2">
        <f>_xlfn.XLOOKUP(Table2[[#This Row],[SKU_CODE_CLEAN]],[1]SKU_Master!A:A,[1]SKU_Master!E:E,"Not Found")</f>
        <v>699</v>
      </c>
      <c r="M1009" s="2">
        <f>_xlfn.XLOOKUP(E1009,[1]SKU_Master!A:A,[1]SKU_Master!F:F,"NOT FOUND")</f>
        <v>330</v>
      </c>
      <c r="N1009" s="2" t="str">
        <f>IF(ISNUMBER(_xlfn.XMATCH(E1009,[1]SKU_Master!A:A)),"MATCH","NOT FOUND")</f>
        <v>MATCH</v>
      </c>
      <c r="O1009" s="2">
        <f>Table2[[#This Row],[GROSS_REVENUE]]-Table2[[#This Row],[DISCOUNT]]</f>
        <v>26040.36</v>
      </c>
      <c r="P1009" s="3">
        <f>IFERROR((Table2[[#This Row],[NET_REVENUE]]-(Table2[[#This Row],[UNITS_SOLD]]*Table2[[#This Row],[UNIT_COGS]]))/Table2[[#This Row],[NET_REVENUE]],0)</f>
        <v>0.45507665792638813</v>
      </c>
      <c r="Q1009" s="4">
        <f>IFERROR(Table2[[#This Row],[GROSS_REVENUE]]/Table2[[#This Row],[AD_SPEND]],0)</f>
        <v>19.821156547371753</v>
      </c>
      <c r="R1009" s="2">
        <f>IFERROR((Table2[[#This Row],[NET_REVENUE]]-(Table2[[#This Row],[UNITS_SOLD]]*Table2[[#This Row],[UNIT_COGS]])-Table2[[#This Row],[AD_SPEND]]),0)</f>
        <v>10333.950000000001</v>
      </c>
      <c r="S1009" s="3">
        <f>IFERROR(Table2[[#This Row],[RETURNS_UNITS]]/Table2[[#This Row],[UNITS_SOLD]],0)</f>
        <v>2.3255813953488372E-2</v>
      </c>
      <c r="T1009" s="2" t="str">
        <f>TRIM(CLEAN(Table2[[#This Row],[CHANNEL]]))</f>
        <v>Blinkit</v>
      </c>
      <c r="U1009" s="1">
        <f t="shared" si="15"/>
        <v>45627</v>
      </c>
    </row>
    <row r="1010" spans="1:21" x14ac:dyDescent="0.3">
      <c r="A1010" s="1">
        <v>45444</v>
      </c>
      <c r="B1010" s="2" t="s">
        <v>33</v>
      </c>
      <c r="C1010" s="2" t="s">
        <v>22</v>
      </c>
      <c r="D1010" s="2" t="s">
        <v>35</v>
      </c>
      <c r="E1010" s="2" t="str">
        <f>TRIM(Table2[[#This Row],[SKU_CODE]])</f>
        <v>BEC-CMB-001</v>
      </c>
      <c r="F1010" s="2">
        <v>22</v>
      </c>
      <c r="G1010" s="2">
        <v>15378</v>
      </c>
      <c r="H1010" s="2">
        <v>895.25</v>
      </c>
      <c r="I1010" s="2">
        <v>1516.77</v>
      </c>
      <c r="J1010" s="2">
        <v>0</v>
      </c>
      <c r="K1010" s="2" t="str">
        <f>_xlfn.XLOOKUP(E1010,[1]SKU_Master!A:A,[1]SKU_Master!C:C,"NOT FOUND")</f>
        <v>Others</v>
      </c>
      <c r="L1010" s="2">
        <f>_xlfn.XLOOKUP(Table2[[#This Row],[SKU_CODE_CLEAN]],[1]SKU_Master!A:A,[1]SKU_Master!E:E,"Not Found")</f>
        <v>699</v>
      </c>
      <c r="M1010" s="2">
        <f>_xlfn.XLOOKUP(E1010,[1]SKU_Master!A:A,[1]SKU_Master!F:F,"NOT FOUND")</f>
        <v>330</v>
      </c>
      <c r="N1010" s="2" t="str">
        <f>IF(ISNUMBER(_xlfn.XMATCH(E1010,[1]SKU_Master!A:A)),"MATCH","NOT FOUND")</f>
        <v>MATCH</v>
      </c>
      <c r="O1010" s="2">
        <f>Table2[[#This Row],[GROSS_REVENUE]]-Table2[[#This Row],[DISCOUNT]]</f>
        <v>14482.75</v>
      </c>
      <c r="P1010" s="3">
        <f>IFERROR((Table2[[#This Row],[NET_REVENUE]]-(Table2[[#This Row],[UNITS_SOLD]]*Table2[[#This Row],[UNIT_COGS]]))/Table2[[#This Row],[NET_REVENUE]],0)</f>
        <v>0.49871398732975436</v>
      </c>
      <c r="Q1010" s="4">
        <f>IFERROR(Table2[[#This Row],[GROSS_REVENUE]]/Table2[[#This Row],[AD_SPEND]],0)</f>
        <v>10.138649894183034</v>
      </c>
      <c r="R1010" s="2">
        <f>IFERROR((Table2[[#This Row],[NET_REVENUE]]-(Table2[[#This Row],[UNITS_SOLD]]*Table2[[#This Row],[UNIT_COGS]])-Table2[[#This Row],[AD_SPEND]]),0)</f>
        <v>5705.98</v>
      </c>
      <c r="S1010" s="3">
        <f>IFERROR(Table2[[#This Row],[RETURNS_UNITS]]/Table2[[#This Row],[UNITS_SOLD]],0)</f>
        <v>0</v>
      </c>
      <c r="T1010" s="2" t="str">
        <f>TRIM(CLEAN(Table2[[#This Row],[CHANNEL]]))</f>
        <v>Swiggy Instamart</v>
      </c>
      <c r="U1010" s="1">
        <f t="shared" si="15"/>
        <v>45444</v>
      </c>
    </row>
    <row r="1011" spans="1:21" x14ac:dyDescent="0.3">
      <c r="A1011" s="1">
        <v>45292</v>
      </c>
      <c r="B1011" s="2" t="s">
        <v>50</v>
      </c>
      <c r="C1011" s="2" t="s">
        <v>22</v>
      </c>
      <c r="D1011" s="2" t="s">
        <v>45</v>
      </c>
      <c r="E1011" s="2" t="str">
        <f>TRIM(Table2[[#This Row],[SKU_CODE]])</f>
        <v>BEC-TIS-001</v>
      </c>
      <c r="F1011" s="2">
        <v>384</v>
      </c>
      <c r="G1011" s="2">
        <v>36480</v>
      </c>
      <c r="H1011" s="2">
        <v>9431.86</v>
      </c>
      <c r="I1011" s="2">
        <v>1517.14</v>
      </c>
      <c r="J1011" s="2">
        <v>19</v>
      </c>
      <c r="K1011" s="2" t="str">
        <f>_xlfn.XLOOKUP(E1011,[1]SKU_Master!A:A,[1]SKU_Master!C:C,"NOT FOUND")</f>
        <v>Tissues</v>
      </c>
      <c r="L1011" s="2">
        <f>_xlfn.XLOOKUP(Table2[[#This Row],[SKU_CODE_CLEAN]],[1]SKU_Master!A:A,[1]SKU_Master!E:E,"Not Found")</f>
        <v>95</v>
      </c>
      <c r="M1011" s="2">
        <f>_xlfn.XLOOKUP(E1011,[1]SKU_Master!A:A,[1]SKU_Master!F:F,"NOT FOUND")</f>
        <v>42</v>
      </c>
      <c r="N1011" s="2" t="str">
        <f>IF(ISNUMBER(_xlfn.XMATCH(E1011,[1]SKU_Master!A:A)),"MATCH","NOT FOUND")</f>
        <v>MATCH</v>
      </c>
      <c r="O1011" s="2">
        <f>Table2[[#This Row],[GROSS_REVENUE]]-Table2[[#This Row],[DISCOUNT]]</f>
        <v>27048.14</v>
      </c>
      <c r="P1011" s="3">
        <f>IFERROR((Table2[[#This Row],[NET_REVENUE]]-(Table2[[#This Row],[UNITS_SOLD]]*Table2[[#This Row],[UNIT_COGS]]))/Table2[[#This Row],[NET_REVENUE]],0)</f>
        <v>0.40372979435924244</v>
      </c>
      <c r="Q1011" s="4">
        <f>IFERROR(Table2[[#This Row],[GROSS_REVENUE]]/Table2[[#This Row],[AD_SPEND]],0)</f>
        <v>24.045243023056539</v>
      </c>
      <c r="R1011" s="2">
        <f>IFERROR((Table2[[#This Row],[NET_REVENUE]]-(Table2[[#This Row],[UNITS_SOLD]]*Table2[[#This Row],[UNIT_COGS]])-Table2[[#This Row],[AD_SPEND]]),0)</f>
        <v>9403</v>
      </c>
      <c r="S1011" s="3">
        <f>IFERROR(Table2[[#This Row],[RETURNS_UNITS]]/Table2[[#This Row],[UNITS_SOLD]],0)</f>
        <v>4.9479166666666664E-2</v>
      </c>
      <c r="T1011" s="2" t="str">
        <f>TRIM(CLEAN(Table2[[#This Row],[CHANNEL]]))</f>
        <v>Amazon</v>
      </c>
      <c r="U1011" s="1">
        <f t="shared" si="15"/>
        <v>45292</v>
      </c>
    </row>
    <row r="1012" spans="1:21" x14ac:dyDescent="0.3">
      <c r="A1012" s="1">
        <v>45597</v>
      </c>
      <c r="B1012" s="2" t="s">
        <v>37</v>
      </c>
      <c r="C1012" s="2" t="s">
        <v>22</v>
      </c>
      <c r="D1012" s="2" t="s">
        <v>46</v>
      </c>
      <c r="E1012" s="2" t="str">
        <f>TRIM(Table2[[#This Row],[SKU_CODE]])</f>
        <v>BEC-KT-001</v>
      </c>
      <c r="F1012" s="2">
        <v>179</v>
      </c>
      <c r="G1012" s="2">
        <v>28640</v>
      </c>
      <c r="H1012" s="2">
        <v>8222.2199999999993</v>
      </c>
      <c r="I1012" s="2">
        <v>1519.44</v>
      </c>
      <c r="J1012" s="2">
        <v>4</v>
      </c>
      <c r="K1012" s="2" t="str">
        <f>_xlfn.XLOOKUP(E1012,[1]SKU_Master!A:A,[1]SKU_Master!C:C,"NOT FOUND")</f>
        <v>Kitchen Towel</v>
      </c>
      <c r="L1012" s="2">
        <f>_xlfn.XLOOKUP(Table2[[#This Row],[SKU_CODE_CLEAN]],[1]SKU_Master!A:A,[1]SKU_Master!E:E,"Not Found")</f>
        <v>160</v>
      </c>
      <c r="M1012" s="2">
        <f>_xlfn.XLOOKUP(E1012,[1]SKU_Master!A:A,[1]SKU_Master!F:F,"NOT FOUND")</f>
        <v>78</v>
      </c>
      <c r="N1012" s="2" t="str">
        <f>IF(ISNUMBER(_xlfn.XMATCH(E1012,[1]SKU_Master!A:A)),"MATCH","NOT FOUND")</f>
        <v>MATCH</v>
      </c>
      <c r="O1012" s="2">
        <f>Table2[[#This Row],[GROSS_REVENUE]]-Table2[[#This Row],[DISCOUNT]]</f>
        <v>20417.78</v>
      </c>
      <c r="P1012" s="3">
        <f>IFERROR((Table2[[#This Row],[NET_REVENUE]]-(Table2[[#This Row],[UNITS_SOLD]]*Table2[[#This Row],[UNIT_COGS]]))/Table2[[#This Row],[NET_REVENUE]],0)</f>
        <v>0.31618422766823812</v>
      </c>
      <c r="Q1012" s="4">
        <f>IFERROR(Table2[[#This Row],[GROSS_REVENUE]]/Table2[[#This Row],[AD_SPEND]],0)</f>
        <v>18.849049649871006</v>
      </c>
      <c r="R1012" s="2">
        <f>IFERROR((Table2[[#This Row],[NET_REVENUE]]-(Table2[[#This Row],[UNITS_SOLD]]*Table2[[#This Row],[UNIT_COGS]])-Table2[[#This Row],[AD_SPEND]]),0)</f>
        <v>4936.3399999999983</v>
      </c>
      <c r="S1012" s="3">
        <f>IFERROR(Table2[[#This Row],[RETURNS_UNITS]]/Table2[[#This Row],[UNITS_SOLD]],0)</f>
        <v>2.23463687150838E-2</v>
      </c>
      <c r="T1012" s="2" t="str">
        <f>TRIM(CLEAN(Table2[[#This Row],[CHANNEL]]))</f>
        <v>Blinkit</v>
      </c>
      <c r="U1012" s="1">
        <f t="shared" si="15"/>
        <v>45597</v>
      </c>
    </row>
    <row r="1013" spans="1:21" x14ac:dyDescent="0.3">
      <c r="A1013" s="1">
        <v>45323</v>
      </c>
      <c r="B1013" s="2" t="s">
        <v>27</v>
      </c>
      <c r="C1013" s="2" t="s">
        <v>22</v>
      </c>
      <c r="D1013" s="2" t="s">
        <v>43</v>
      </c>
      <c r="E1013" s="2" t="str">
        <f>TRIM(Table2[[#This Row],[SKU_CODE]])</f>
        <v>BEC-GB-001</v>
      </c>
      <c r="F1013" s="2">
        <v>155</v>
      </c>
      <c r="G1013" s="2">
        <v>23095</v>
      </c>
      <c r="H1013" s="2">
        <v>4990.1000000000004</v>
      </c>
      <c r="I1013" s="2">
        <v>1523.38</v>
      </c>
      <c r="J1013" s="2">
        <v>4</v>
      </c>
      <c r="K1013" s="2" t="str">
        <f>_xlfn.XLOOKUP(E1013,[1]SKU_Master!A:A,[1]SKU_Master!C:C,"NOT FOUND")</f>
        <v>Garbage Bags</v>
      </c>
      <c r="L1013" s="2">
        <f>_xlfn.XLOOKUP(Table2[[#This Row],[SKU_CODE_CLEAN]],[1]SKU_Master!A:A,[1]SKU_Master!E:E,"Not Found")</f>
        <v>149</v>
      </c>
      <c r="M1013" s="2">
        <f>_xlfn.XLOOKUP(E1013,[1]SKU_Master!A:A,[1]SKU_Master!F:F,"NOT FOUND")</f>
        <v>70</v>
      </c>
      <c r="N1013" s="2" t="str">
        <f>IF(ISNUMBER(_xlfn.XMATCH(E1013,[1]SKU_Master!A:A)),"MATCH","NOT FOUND")</f>
        <v>MATCH</v>
      </c>
      <c r="O1013" s="2">
        <f>Table2[[#This Row],[GROSS_REVENUE]]-Table2[[#This Row],[DISCOUNT]]</f>
        <v>18104.900000000001</v>
      </c>
      <c r="P1013" s="3">
        <f>IFERROR((Table2[[#This Row],[NET_REVENUE]]-(Table2[[#This Row],[UNITS_SOLD]]*Table2[[#This Row],[UNIT_COGS]]))/Table2[[#This Row],[NET_REVENUE]],0)</f>
        <v>0.40071472363835209</v>
      </c>
      <c r="Q1013" s="4">
        <f>IFERROR(Table2[[#This Row],[GROSS_REVENUE]]/Table2[[#This Row],[AD_SPEND]],0)</f>
        <v>15.160367078470243</v>
      </c>
      <c r="R1013" s="2">
        <f>IFERROR((Table2[[#This Row],[NET_REVENUE]]-(Table2[[#This Row],[UNITS_SOLD]]*Table2[[#This Row],[UNIT_COGS]])-Table2[[#This Row],[AD_SPEND]]),0)</f>
        <v>5731.5200000000013</v>
      </c>
      <c r="S1013" s="3">
        <f>IFERROR(Table2[[#This Row],[RETURNS_UNITS]]/Table2[[#This Row],[UNITS_SOLD]],0)</f>
        <v>2.5806451612903226E-2</v>
      </c>
      <c r="T1013" s="2" t="str">
        <f>TRIM(CLEAN(Table2[[#This Row],[CHANNEL]]))</f>
        <v>Zepto</v>
      </c>
      <c r="U1013" s="1">
        <f t="shared" si="15"/>
        <v>45323</v>
      </c>
    </row>
    <row r="1014" spans="1:21" x14ac:dyDescent="0.3">
      <c r="A1014" s="1">
        <v>45536</v>
      </c>
      <c r="B1014" s="2" t="s">
        <v>21</v>
      </c>
      <c r="C1014" s="2" t="s">
        <v>22</v>
      </c>
      <c r="D1014" s="2" t="s">
        <v>31</v>
      </c>
      <c r="E1014" s="2" t="str">
        <f>TRIM(Table2[[#This Row],[SKU_CODE]])</f>
        <v>BEC-GB-002</v>
      </c>
      <c r="F1014" s="2">
        <v>120</v>
      </c>
      <c r="G1014" s="2">
        <v>21480</v>
      </c>
      <c r="H1014" s="2">
        <v>2177.42</v>
      </c>
      <c r="I1014" s="2">
        <v>1524.35</v>
      </c>
      <c r="J1014" s="2">
        <v>3</v>
      </c>
      <c r="K1014" s="2" t="str">
        <f>_xlfn.XLOOKUP(E1014,[1]SKU_Master!A:A,[1]SKU_Master!C:C,"NOT FOUND")</f>
        <v>Garbage Bags</v>
      </c>
      <c r="L1014" s="2">
        <f>_xlfn.XLOOKUP(Table2[[#This Row],[SKU_CODE_CLEAN]],[1]SKU_Master!A:A,[1]SKU_Master!E:E,"Not Found")</f>
        <v>179</v>
      </c>
      <c r="M1014" s="2">
        <f>_xlfn.XLOOKUP(E1014,[1]SKU_Master!A:A,[1]SKU_Master!F:F,"NOT FOUND")</f>
        <v>86</v>
      </c>
      <c r="N1014" s="2" t="str">
        <f>IF(ISNUMBER(_xlfn.XMATCH(E1014,[1]SKU_Master!A:A)),"MATCH","NOT FOUND")</f>
        <v>MATCH</v>
      </c>
      <c r="O1014" s="2">
        <f>Table2[[#This Row],[GROSS_REVENUE]]-Table2[[#This Row],[DISCOUNT]]</f>
        <v>19302.580000000002</v>
      </c>
      <c r="P1014" s="3">
        <f>IFERROR((Table2[[#This Row],[NET_REVENUE]]-(Table2[[#This Row],[UNITS_SOLD]]*Table2[[#This Row],[UNIT_COGS]]))/Table2[[#This Row],[NET_REVENUE]],0)</f>
        <v>0.46535644457891129</v>
      </c>
      <c r="Q1014" s="4">
        <f>IFERROR(Table2[[#This Row],[GROSS_REVENUE]]/Table2[[#This Row],[AD_SPEND]],0)</f>
        <v>14.09125200905304</v>
      </c>
      <c r="R1014" s="2">
        <f>IFERROR((Table2[[#This Row],[NET_REVENUE]]-(Table2[[#This Row],[UNITS_SOLD]]*Table2[[#This Row],[UNIT_COGS]])-Table2[[#This Row],[AD_SPEND]]),0)</f>
        <v>7458.2300000000014</v>
      </c>
      <c r="S1014" s="3">
        <f>IFERROR(Table2[[#This Row],[RETURNS_UNITS]]/Table2[[#This Row],[UNITS_SOLD]],0)</f>
        <v>2.5000000000000001E-2</v>
      </c>
      <c r="T1014" s="2" t="str">
        <f>TRIM(CLEAN(Table2[[#This Row],[CHANNEL]]))</f>
        <v>Flipkart</v>
      </c>
      <c r="U1014" s="1">
        <f t="shared" si="15"/>
        <v>45536</v>
      </c>
    </row>
    <row r="1015" spans="1:21" x14ac:dyDescent="0.3">
      <c r="A1015" s="1">
        <v>45474</v>
      </c>
      <c r="B1015" s="2" t="s">
        <v>37</v>
      </c>
      <c r="C1015" s="2" t="s">
        <v>25</v>
      </c>
      <c r="D1015" s="2" t="s">
        <v>45</v>
      </c>
      <c r="E1015" s="2" t="str">
        <f>TRIM(Table2[[#This Row],[SKU_CODE]])</f>
        <v>BEC-TIS-001</v>
      </c>
      <c r="F1015" s="2">
        <v>285</v>
      </c>
      <c r="G1015" s="2">
        <v>27075</v>
      </c>
      <c r="H1015" s="2">
        <v>3401.65</v>
      </c>
      <c r="I1015" s="2">
        <v>1524.37</v>
      </c>
      <c r="J1015" s="2">
        <v>6</v>
      </c>
      <c r="K1015" s="2" t="str">
        <f>_xlfn.XLOOKUP(E1015,[1]SKU_Master!A:A,[1]SKU_Master!C:C,"NOT FOUND")</f>
        <v>Tissues</v>
      </c>
      <c r="L1015" s="2">
        <f>_xlfn.XLOOKUP(Table2[[#This Row],[SKU_CODE_CLEAN]],[1]SKU_Master!A:A,[1]SKU_Master!E:E,"Not Found")</f>
        <v>95</v>
      </c>
      <c r="M1015" s="2">
        <f>_xlfn.XLOOKUP(E1015,[1]SKU_Master!A:A,[1]SKU_Master!F:F,"NOT FOUND")</f>
        <v>42</v>
      </c>
      <c r="N1015" s="2" t="str">
        <f>IF(ISNUMBER(_xlfn.XMATCH(E1015,[1]SKU_Master!A:A)),"MATCH","NOT FOUND")</f>
        <v>MATCH</v>
      </c>
      <c r="O1015" s="2">
        <f>Table2[[#This Row],[GROSS_REVENUE]]-Table2[[#This Row],[DISCOUNT]]</f>
        <v>23673.35</v>
      </c>
      <c r="P1015" s="3">
        <f>IFERROR((Table2[[#This Row],[NET_REVENUE]]-(Table2[[#This Row],[UNITS_SOLD]]*Table2[[#This Row],[UNIT_COGS]]))/Table2[[#This Row],[NET_REVENUE]],0)</f>
        <v>0.49436813970139415</v>
      </c>
      <c r="Q1015" s="4">
        <f>IFERROR(Table2[[#This Row],[GROSS_REVENUE]]/Table2[[#This Row],[AD_SPEND]],0)</f>
        <v>17.761435871868379</v>
      </c>
      <c r="R1015" s="2">
        <f>IFERROR((Table2[[#This Row],[NET_REVENUE]]-(Table2[[#This Row],[UNITS_SOLD]]*Table2[[#This Row],[UNIT_COGS]])-Table2[[#This Row],[AD_SPEND]]),0)</f>
        <v>10178.98</v>
      </c>
      <c r="S1015" s="3">
        <f>IFERROR(Table2[[#This Row],[RETURNS_UNITS]]/Table2[[#This Row],[UNITS_SOLD]],0)</f>
        <v>2.1052631578947368E-2</v>
      </c>
      <c r="T1015" s="2" t="str">
        <f>TRIM(CLEAN(Table2[[#This Row],[CHANNEL]]))</f>
        <v>Blinkit</v>
      </c>
      <c r="U1015" s="1">
        <f t="shared" si="15"/>
        <v>45474</v>
      </c>
    </row>
    <row r="1016" spans="1:21" x14ac:dyDescent="0.3">
      <c r="A1016" s="1">
        <v>45809</v>
      </c>
      <c r="B1016" s="2" t="s">
        <v>27</v>
      </c>
      <c r="C1016" s="2" t="s">
        <v>28</v>
      </c>
      <c r="D1016" s="2" t="s">
        <v>35</v>
      </c>
      <c r="E1016" s="2" t="str">
        <f>TRIM(Table2[[#This Row],[SKU_CODE]])</f>
        <v>BEC-CMB-001</v>
      </c>
      <c r="F1016" s="2">
        <v>40</v>
      </c>
      <c r="G1016" s="2">
        <v>27960</v>
      </c>
      <c r="H1016" s="2">
        <v>6783.8</v>
      </c>
      <c r="I1016" s="2">
        <v>1524.51</v>
      </c>
      <c r="J1016" s="2">
        <v>2</v>
      </c>
      <c r="K1016" s="2" t="str">
        <f>_xlfn.XLOOKUP(E1016,[1]SKU_Master!A:A,[1]SKU_Master!C:C,"NOT FOUND")</f>
        <v>Others</v>
      </c>
      <c r="L1016" s="2">
        <f>_xlfn.XLOOKUP(Table2[[#This Row],[SKU_CODE_CLEAN]],[1]SKU_Master!A:A,[1]SKU_Master!E:E,"Not Found")</f>
        <v>699</v>
      </c>
      <c r="M1016" s="2">
        <f>_xlfn.XLOOKUP(E1016,[1]SKU_Master!A:A,[1]SKU_Master!F:F,"NOT FOUND")</f>
        <v>330</v>
      </c>
      <c r="N1016" s="2" t="str">
        <f>IF(ISNUMBER(_xlfn.XMATCH(E1016,[1]SKU_Master!A:A)),"MATCH","NOT FOUND")</f>
        <v>MATCH</v>
      </c>
      <c r="O1016" s="2">
        <f>Table2[[#This Row],[GROSS_REVENUE]]-Table2[[#This Row],[DISCOUNT]]</f>
        <v>21176.2</v>
      </c>
      <c r="P1016" s="3">
        <f>IFERROR((Table2[[#This Row],[NET_REVENUE]]-(Table2[[#This Row],[UNITS_SOLD]]*Table2[[#This Row],[UNIT_COGS]]))/Table2[[#This Row],[NET_REVENUE]],0)</f>
        <v>0.37665870175007793</v>
      </c>
      <c r="Q1016" s="4">
        <f>IFERROR(Table2[[#This Row],[GROSS_REVENUE]]/Table2[[#This Row],[AD_SPEND]],0)</f>
        <v>18.340319184524862</v>
      </c>
      <c r="R1016" s="2">
        <f>IFERROR((Table2[[#This Row],[NET_REVENUE]]-(Table2[[#This Row],[UNITS_SOLD]]*Table2[[#This Row],[UNIT_COGS]])-Table2[[#This Row],[AD_SPEND]]),0)</f>
        <v>6451.6900000000005</v>
      </c>
      <c r="S1016" s="3">
        <f>IFERROR(Table2[[#This Row],[RETURNS_UNITS]]/Table2[[#This Row],[UNITS_SOLD]],0)</f>
        <v>0.05</v>
      </c>
      <c r="T1016" s="2" t="str">
        <f>TRIM(CLEAN(Table2[[#This Row],[CHANNEL]]))</f>
        <v>Zepto</v>
      </c>
      <c r="U1016" s="1">
        <f t="shared" si="15"/>
        <v>45809</v>
      </c>
    </row>
    <row r="1017" spans="1:21" x14ac:dyDescent="0.3">
      <c r="A1017" s="1">
        <v>45748</v>
      </c>
      <c r="B1017" s="2" t="s">
        <v>24</v>
      </c>
      <c r="C1017" s="2" t="s">
        <v>28</v>
      </c>
      <c r="D1017" s="2" t="s">
        <v>43</v>
      </c>
      <c r="E1017" s="2" t="str">
        <f>TRIM(Table2[[#This Row],[SKU_CODE]])</f>
        <v>BEC-GB-001</v>
      </c>
      <c r="F1017" s="2">
        <v>129</v>
      </c>
      <c r="G1017" s="2">
        <v>19221</v>
      </c>
      <c r="H1017" s="2">
        <v>2204.88</v>
      </c>
      <c r="I1017" s="2">
        <v>1524.83</v>
      </c>
      <c r="J1017" s="2">
        <v>17</v>
      </c>
      <c r="K1017" s="2" t="str">
        <f>_xlfn.XLOOKUP(E1017,[1]SKU_Master!A:A,[1]SKU_Master!C:C,"NOT FOUND")</f>
        <v>Garbage Bags</v>
      </c>
      <c r="L1017" s="2">
        <f>_xlfn.XLOOKUP(Table2[[#This Row],[SKU_CODE_CLEAN]],[1]SKU_Master!A:A,[1]SKU_Master!E:E,"Not Found")</f>
        <v>149</v>
      </c>
      <c r="M1017" s="2">
        <f>_xlfn.XLOOKUP(E1017,[1]SKU_Master!A:A,[1]SKU_Master!F:F,"NOT FOUND")</f>
        <v>70</v>
      </c>
      <c r="N1017" s="2" t="str">
        <f>IF(ISNUMBER(_xlfn.XMATCH(E1017,[1]SKU_Master!A:A)),"MATCH","NOT FOUND")</f>
        <v>MATCH</v>
      </c>
      <c r="O1017" s="2">
        <f>Table2[[#This Row],[GROSS_REVENUE]]-Table2[[#This Row],[DISCOUNT]]</f>
        <v>17016.12</v>
      </c>
      <c r="P1017" s="3">
        <f>IFERROR((Table2[[#This Row],[NET_REVENUE]]-(Table2[[#This Row],[UNITS_SOLD]]*Table2[[#This Row],[UNIT_COGS]]))/Table2[[#This Row],[NET_REVENUE]],0)</f>
        <v>0.469326732533621</v>
      </c>
      <c r="Q1017" s="4">
        <f>IFERROR(Table2[[#This Row],[GROSS_REVENUE]]/Table2[[#This Row],[AD_SPEND]],0)</f>
        <v>12.605339611628837</v>
      </c>
      <c r="R1017" s="2">
        <f>IFERROR((Table2[[#This Row],[NET_REVENUE]]-(Table2[[#This Row],[UNITS_SOLD]]*Table2[[#This Row],[UNIT_COGS]])-Table2[[#This Row],[AD_SPEND]]),0)</f>
        <v>6461.2899999999991</v>
      </c>
      <c r="S1017" s="3">
        <f>IFERROR(Table2[[#This Row],[RETURNS_UNITS]]/Table2[[#This Row],[UNITS_SOLD]],0)</f>
        <v>0.13178294573643412</v>
      </c>
      <c r="T1017" s="2" t="str">
        <f>TRIM(CLEAN(Table2[[#This Row],[CHANNEL]]))</f>
        <v>D2C</v>
      </c>
      <c r="U1017" s="1">
        <f t="shared" si="15"/>
        <v>45748</v>
      </c>
    </row>
    <row r="1018" spans="1:21" x14ac:dyDescent="0.3">
      <c r="A1018" s="1">
        <v>45444</v>
      </c>
      <c r="B1018" s="2" t="s">
        <v>21</v>
      </c>
      <c r="C1018" s="2" t="s">
        <v>22</v>
      </c>
      <c r="D1018" s="2" t="s">
        <v>43</v>
      </c>
      <c r="E1018" s="2" t="str">
        <f>TRIM(Table2[[#This Row],[SKU_CODE]])</f>
        <v>BEC-GB-001</v>
      </c>
      <c r="F1018" s="2">
        <v>118</v>
      </c>
      <c r="G1018" s="2">
        <v>17582</v>
      </c>
      <c r="H1018" s="2">
        <v>3677.03</v>
      </c>
      <c r="I1018" s="2">
        <v>1526.8</v>
      </c>
      <c r="J1018" s="2">
        <v>5</v>
      </c>
      <c r="K1018" s="2" t="str">
        <f>_xlfn.XLOOKUP(E1018,[1]SKU_Master!A:A,[1]SKU_Master!C:C,"NOT FOUND")</f>
        <v>Garbage Bags</v>
      </c>
      <c r="L1018" s="2">
        <f>_xlfn.XLOOKUP(Table2[[#This Row],[SKU_CODE_CLEAN]],[1]SKU_Master!A:A,[1]SKU_Master!E:E,"Not Found")</f>
        <v>149</v>
      </c>
      <c r="M1018" s="2">
        <f>_xlfn.XLOOKUP(E1018,[1]SKU_Master!A:A,[1]SKU_Master!F:F,"NOT FOUND")</f>
        <v>70</v>
      </c>
      <c r="N1018" s="2" t="str">
        <f>IF(ISNUMBER(_xlfn.XMATCH(E1018,[1]SKU_Master!A:A)),"MATCH","NOT FOUND")</f>
        <v>MATCH</v>
      </c>
      <c r="O1018" s="2">
        <f>Table2[[#This Row],[GROSS_REVENUE]]-Table2[[#This Row],[DISCOUNT]]</f>
        <v>13904.97</v>
      </c>
      <c r="P1018" s="3">
        <f>IFERROR((Table2[[#This Row],[NET_REVENUE]]-(Table2[[#This Row],[UNITS_SOLD]]*Table2[[#This Row],[UNIT_COGS]]))/Table2[[#This Row],[NET_REVENUE]],0)</f>
        <v>0.40596779424910656</v>
      </c>
      <c r="Q1018" s="4">
        <f>IFERROR(Table2[[#This Row],[GROSS_REVENUE]]/Table2[[#This Row],[AD_SPEND]],0)</f>
        <v>11.515588158239455</v>
      </c>
      <c r="R1018" s="2">
        <f>IFERROR((Table2[[#This Row],[NET_REVENUE]]-(Table2[[#This Row],[UNITS_SOLD]]*Table2[[#This Row],[UNIT_COGS]])-Table2[[#This Row],[AD_SPEND]]),0)</f>
        <v>4118.1699999999992</v>
      </c>
      <c r="S1018" s="3">
        <f>IFERROR(Table2[[#This Row],[RETURNS_UNITS]]/Table2[[#This Row],[UNITS_SOLD]],0)</f>
        <v>4.2372881355932202E-2</v>
      </c>
      <c r="T1018" s="2" t="str">
        <f>TRIM(CLEAN(Table2[[#This Row],[CHANNEL]]))</f>
        <v>Flipkart</v>
      </c>
      <c r="U1018" s="1">
        <f t="shared" si="15"/>
        <v>45444</v>
      </c>
    </row>
    <row r="1019" spans="1:21" x14ac:dyDescent="0.3">
      <c r="A1019" s="1">
        <v>45778</v>
      </c>
      <c r="B1019" s="2" t="s">
        <v>21</v>
      </c>
      <c r="C1019" s="2" t="s">
        <v>28</v>
      </c>
      <c r="D1019" s="2" t="s">
        <v>32</v>
      </c>
      <c r="E1019" s="2" t="str">
        <f>TRIM(Table2[[#This Row],[SKU_CODE]])</f>
        <v>BEC-BW-001</v>
      </c>
      <c r="F1019" s="2">
        <v>61</v>
      </c>
      <c r="G1019" s="2">
        <v>13420</v>
      </c>
      <c r="H1019" s="2">
        <v>2954.25</v>
      </c>
      <c r="I1019" s="2">
        <v>1527.23</v>
      </c>
      <c r="J1019" s="2">
        <v>3</v>
      </c>
      <c r="K1019" s="2" t="str">
        <f>_xlfn.XLOOKUP(E1019,[1]SKU_Master!A:A,[1]SKU_Master!C:C,"NOT FOUND")</f>
        <v>Bake &amp; Wrap</v>
      </c>
      <c r="L1019" s="2">
        <f>_xlfn.XLOOKUP(Table2[[#This Row],[SKU_CODE_CLEAN]],[1]SKU_Master!A:A,[1]SKU_Master!E:E,"Not Found")</f>
        <v>220</v>
      </c>
      <c r="M1019" s="2">
        <f>_xlfn.XLOOKUP(E1019,[1]SKU_Master!A:A,[1]SKU_Master!F:F,"NOT FOUND")</f>
        <v>118</v>
      </c>
      <c r="N1019" s="2" t="str">
        <f>IF(ISNUMBER(_xlfn.XMATCH(E1019,[1]SKU_Master!A:A)),"MATCH","NOT FOUND")</f>
        <v>MATCH</v>
      </c>
      <c r="O1019" s="2">
        <f>Table2[[#This Row],[GROSS_REVENUE]]-Table2[[#This Row],[DISCOUNT]]</f>
        <v>10465.75</v>
      </c>
      <c r="P1019" s="3">
        <f>IFERROR((Table2[[#This Row],[NET_REVENUE]]-(Table2[[#This Row],[UNITS_SOLD]]*Table2[[#This Row],[UNIT_COGS]]))/Table2[[#This Row],[NET_REVENUE]],0)</f>
        <v>0.31223275923846833</v>
      </c>
      <c r="Q1019" s="4">
        <f>IFERROR(Table2[[#This Row],[GROSS_REVENUE]]/Table2[[#This Row],[AD_SPEND]],0)</f>
        <v>8.7871505929034921</v>
      </c>
      <c r="R1019" s="2">
        <f>IFERROR((Table2[[#This Row],[NET_REVENUE]]-(Table2[[#This Row],[UNITS_SOLD]]*Table2[[#This Row],[UNIT_COGS]])-Table2[[#This Row],[AD_SPEND]]),0)</f>
        <v>1740.52</v>
      </c>
      <c r="S1019" s="3">
        <f>IFERROR(Table2[[#This Row],[RETURNS_UNITS]]/Table2[[#This Row],[UNITS_SOLD]],0)</f>
        <v>4.9180327868852458E-2</v>
      </c>
      <c r="T1019" s="2" t="str">
        <f>TRIM(CLEAN(Table2[[#This Row],[CHANNEL]]))</f>
        <v>Flipkart</v>
      </c>
      <c r="U1019" s="1">
        <f t="shared" si="15"/>
        <v>45778</v>
      </c>
    </row>
    <row r="1020" spans="1:21" x14ac:dyDescent="0.3">
      <c r="A1020" s="1">
        <v>45689</v>
      </c>
      <c r="B1020" s="2" t="s">
        <v>21</v>
      </c>
      <c r="C1020" s="2" t="s">
        <v>22</v>
      </c>
      <c r="D1020" s="2" t="s">
        <v>42</v>
      </c>
      <c r="E1020" s="2" t="str">
        <f>TRIM(Table2[[#This Row],[SKU_CODE]])</f>
        <v>BEC-BW-002</v>
      </c>
      <c r="F1020" s="2">
        <v>88</v>
      </c>
      <c r="G1020" s="2">
        <v>15400</v>
      </c>
      <c r="H1020" s="2">
        <v>4604.96</v>
      </c>
      <c r="I1020" s="2">
        <v>1531.22</v>
      </c>
      <c r="J1020" s="2">
        <v>4</v>
      </c>
      <c r="K1020" s="2" t="str">
        <f>_xlfn.XLOOKUP(E1020,[1]SKU_Master!A:A,[1]SKU_Master!C:C,"NOT FOUND")</f>
        <v>Bake &amp; Wrap</v>
      </c>
      <c r="L1020" s="2">
        <f>_xlfn.XLOOKUP(Table2[[#This Row],[SKU_CODE_CLEAN]],[1]SKU_Master!A:A,[1]SKU_Master!E:E,"Not Found")</f>
        <v>175</v>
      </c>
      <c r="M1020" s="2">
        <f>_xlfn.XLOOKUP(E1020,[1]SKU_Master!A:A,[1]SKU_Master!F:F,"NOT FOUND")</f>
        <v>92</v>
      </c>
      <c r="N1020" s="2" t="str">
        <f>IF(ISNUMBER(_xlfn.XMATCH(E1020,[1]SKU_Master!A:A)),"MATCH","NOT FOUND")</f>
        <v>MATCH</v>
      </c>
      <c r="O1020" s="2">
        <f>Table2[[#This Row],[GROSS_REVENUE]]-Table2[[#This Row],[DISCOUNT]]</f>
        <v>10795.04</v>
      </c>
      <c r="P1020" s="3">
        <f>IFERROR((Table2[[#This Row],[NET_REVENUE]]-(Table2[[#This Row],[UNITS_SOLD]]*Table2[[#This Row],[UNIT_COGS]]))/Table2[[#This Row],[NET_REVENUE]],0)</f>
        <v>0.25002593783811833</v>
      </c>
      <c r="Q1020" s="4">
        <f>IFERROR(Table2[[#This Row],[GROSS_REVENUE]]/Table2[[#This Row],[AD_SPEND]],0)</f>
        <v>10.057339898904141</v>
      </c>
      <c r="R1020" s="2">
        <f>IFERROR((Table2[[#This Row],[NET_REVENUE]]-(Table2[[#This Row],[UNITS_SOLD]]*Table2[[#This Row],[UNIT_COGS]])-Table2[[#This Row],[AD_SPEND]]),0)</f>
        <v>1167.8200000000008</v>
      </c>
      <c r="S1020" s="3">
        <f>IFERROR(Table2[[#This Row],[RETURNS_UNITS]]/Table2[[#This Row],[UNITS_SOLD]],0)</f>
        <v>4.5454545454545456E-2</v>
      </c>
      <c r="T1020" s="2" t="str">
        <f>TRIM(CLEAN(Table2[[#This Row],[CHANNEL]]))</f>
        <v>Flipkart</v>
      </c>
      <c r="U1020" s="1">
        <f t="shared" si="15"/>
        <v>45689</v>
      </c>
    </row>
    <row r="1021" spans="1:21" x14ac:dyDescent="0.3">
      <c r="A1021" s="1">
        <v>45413</v>
      </c>
      <c r="B1021" s="2" t="s">
        <v>37</v>
      </c>
      <c r="C1021" s="2" t="s">
        <v>25</v>
      </c>
      <c r="D1021" s="2" t="s">
        <v>23</v>
      </c>
      <c r="E1021" s="2" t="str">
        <f>TRIM(Table2[[#This Row],[SKU_CODE]])</f>
        <v>BEC-OTH-001</v>
      </c>
      <c r="F1021" s="2">
        <v>182</v>
      </c>
      <c r="G1021" s="2">
        <v>27118</v>
      </c>
      <c r="H1021" s="2">
        <v>1975.7</v>
      </c>
      <c r="I1021" s="2">
        <v>1531.37</v>
      </c>
      <c r="J1021" s="2">
        <v>5</v>
      </c>
      <c r="K1021" s="2" t="str">
        <f>_xlfn.XLOOKUP(E1021,[1]SKU_Master!A:A,[1]SKU_Master!C:C,"NOT FOUND")</f>
        <v>Others</v>
      </c>
      <c r="L1021" s="2">
        <f>_xlfn.XLOOKUP(Table2[[#This Row],[SKU_CODE_CLEAN]],[1]SKU_Master!A:A,[1]SKU_Master!E:E,"Not Found")</f>
        <v>149</v>
      </c>
      <c r="M1021" s="2">
        <f>_xlfn.XLOOKUP(E1021,[1]SKU_Master!A:A,[1]SKU_Master!F:F,"NOT FOUND")</f>
        <v>72</v>
      </c>
      <c r="N1021" s="2" t="str">
        <f>IF(ISNUMBER(_xlfn.XMATCH(E1021,[1]SKU_Master!A:A)),"MATCH","NOT FOUND")</f>
        <v>MATCH</v>
      </c>
      <c r="O1021" s="2">
        <f>Table2[[#This Row],[GROSS_REVENUE]]-Table2[[#This Row],[DISCOUNT]]</f>
        <v>25142.3</v>
      </c>
      <c r="P1021" s="3">
        <f>IFERROR((Table2[[#This Row],[NET_REVENUE]]-(Table2[[#This Row],[UNITS_SOLD]]*Table2[[#This Row],[UNIT_COGS]]))/Table2[[#This Row],[NET_REVENUE]],0)</f>
        <v>0.47880663264697343</v>
      </c>
      <c r="Q1021" s="4">
        <f>IFERROR(Table2[[#This Row],[GROSS_REVENUE]]/Table2[[#This Row],[AD_SPEND]],0)</f>
        <v>17.708326531145314</v>
      </c>
      <c r="R1021" s="2">
        <f>IFERROR((Table2[[#This Row],[NET_REVENUE]]-(Table2[[#This Row],[UNITS_SOLD]]*Table2[[#This Row],[UNIT_COGS]])-Table2[[#This Row],[AD_SPEND]]),0)</f>
        <v>10506.93</v>
      </c>
      <c r="S1021" s="3">
        <f>IFERROR(Table2[[#This Row],[RETURNS_UNITS]]/Table2[[#This Row],[UNITS_SOLD]],0)</f>
        <v>2.7472527472527472E-2</v>
      </c>
      <c r="T1021" s="2" t="str">
        <f>TRIM(CLEAN(Table2[[#This Row],[CHANNEL]]))</f>
        <v>Blinkit</v>
      </c>
      <c r="U1021" s="1">
        <f t="shared" si="15"/>
        <v>45413</v>
      </c>
    </row>
    <row r="1022" spans="1:21" x14ac:dyDescent="0.3">
      <c r="A1022" s="1">
        <v>45627</v>
      </c>
      <c r="B1022" s="2" t="s">
        <v>37</v>
      </c>
      <c r="C1022" s="2" t="s">
        <v>28</v>
      </c>
      <c r="D1022" s="2" t="s">
        <v>32</v>
      </c>
      <c r="E1022" s="2" t="str">
        <f>TRIM(Table2[[#This Row],[SKU_CODE]])</f>
        <v>BEC-BW-001</v>
      </c>
      <c r="F1022" s="2">
        <v>80</v>
      </c>
      <c r="G1022" s="2">
        <v>17600</v>
      </c>
      <c r="H1022" s="2">
        <v>1310.01</v>
      </c>
      <c r="I1022" s="2">
        <v>1531.47</v>
      </c>
      <c r="J1022" s="2">
        <v>3</v>
      </c>
      <c r="K1022" s="2" t="str">
        <f>_xlfn.XLOOKUP(E1022,[1]SKU_Master!A:A,[1]SKU_Master!C:C,"NOT FOUND")</f>
        <v>Bake &amp; Wrap</v>
      </c>
      <c r="L1022" s="2">
        <f>_xlfn.XLOOKUP(Table2[[#This Row],[SKU_CODE_CLEAN]],[1]SKU_Master!A:A,[1]SKU_Master!E:E,"Not Found")</f>
        <v>220</v>
      </c>
      <c r="M1022" s="2">
        <f>_xlfn.XLOOKUP(E1022,[1]SKU_Master!A:A,[1]SKU_Master!F:F,"NOT FOUND")</f>
        <v>118</v>
      </c>
      <c r="N1022" s="2" t="str">
        <f>IF(ISNUMBER(_xlfn.XMATCH(E1022,[1]SKU_Master!A:A)),"MATCH","NOT FOUND")</f>
        <v>MATCH</v>
      </c>
      <c r="O1022" s="2">
        <f>Table2[[#This Row],[GROSS_REVENUE]]-Table2[[#This Row],[DISCOUNT]]</f>
        <v>16289.99</v>
      </c>
      <c r="P1022" s="3">
        <f>IFERROR((Table2[[#This Row],[NET_REVENUE]]-(Table2[[#This Row],[UNITS_SOLD]]*Table2[[#This Row],[UNIT_COGS]]))/Table2[[#This Row],[NET_REVENUE]],0)</f>
        <v>0.42050302056661792</v>
      </c>
      <c r="Q1022" s="4">
        <f>IFERROR(Table2[[#This Row],[GROSS_REVENUE]]/Table2[[#This Row],[AD_SPEND]],0)</f>
        <v>11.492226422979229</v>
      </c>
      <c r="R1022" s="2">
        <f>IFERROR((Table2[[#This Row],[NET_REVENUE]]-(Table2[[#This Row],[UNITS_SOLD]]*Table2[[#This Row],[UNIT_COGS]])-Table2[[#This Row],[AD_SPEND]]),0)</f>
        <v>5318.5199999999995</v>
      </c>
      <c r="S1022" s="3">
        <f>IFERROR(Table2[[#This Row],[RETURNS_UNITS]]/Table2[[#This Row],[UNITS_SOLD]],0)</f>
        <v>3.7499999999999999E-2</v>
      </c>
      <c r="T1022" s="2" t="str">
        <f>TRIM(CLEAN(Table2[[#This Row],[CHANNEL]]))</f>
        <v>Blinkit</v>
      </c>
      <c r="U1022" s="1">
        <f t="shared" si="15"/>
        <v>45627</v>
      </c>
    </row>
    <row r="1023" spans="1:21" x14ac:dyDescent="0.3">
      <c r="A1023" s="1">
        <v>45748</v>
      </c>
      <c r="B1023" s="2" t="s">
        <v>27</v>
      </c>
      <c r="C1023" s="2" t="s">
        <v>22</v>
      </c>
      <c r="D1023" s="2" t="s">
        <v>32</v>
      </c>
      <c r="E1023" s="2" t="str">
        <f>TRIM(Table2[[#This Row],[SKU_CODE]])</f>
        <v>BEC-BW-001</v>
      </c>
      <c r="F1023" s="2">
        <v>110</v>
      </c>
      <c r="G1023" s="2">
        <v>24200</v>
      </c>
      <c r="H1023" s="2">
        <v>6570.2</v>
      </c>
      <c r="I1023" s="2">
        <v>1531.78</v>
      </c>
      <c r="J1023" s="2">
        <v>4</v>
      </c>
      <c r="K1023" s="2" t="str">
        <f>_xlfn.XLOOKUP(E1023,[1]SKU_Master!A:A,[1]SKU_Master!C:C,"NOT FOUND")</f>
        <v>Bake &amp; Wrap</v>
      </c>
      <c r="L1023" s="2">
        <f>_xlfn.XLOOKUP(Table2[[#This Row],[SKU_CODE_CLEAN]],[1]SKU_Master!A:A,[1]SKU_Master!E:E,"Not Found")</f>
        <v>220</v>
      </c>
      <c r="M1023" s="2">
        <f>_xlfn.XLOOKUP(E1023,[1]SKU_Master!A:A,[1]SKU_Master!F:F,"NOT FOUND")</f>
        <v>118</v>
      </c>
      <c r="N1023" s="2" t="str">
        <f>IF(ISNUMBER(_xlfn.XMATCH(E1023,[1]SKU_Master!A:A)),"MATCH","NOT FOUND")</f>
        <v>MATCH</v>
      </c>
      <c r="O1023" s="2">
        <f>Table2[[#This Row],[GROSS_REVENUE]]-Table2[[#This Row],[DISCOUNT]]</f>
        <v>17629.8</v>
      </c>
      <c r="P1023" s="3">
        <f>IFERROR((Table2[[#This Row],[NET_REVENUE]]-(Table2[[#This Row],[UNITS_SOLD]]*Table2[[#This Row],[UNIT_COGS]]))/Table2[[#This Row],[NET_REVENUE]],0)</f>
        <v>0.26374661085207995</v>
      </c>
      <c r="Q1023" s="4">
        <f>IFERROR(Table2[[#This Row],[GROSS_REVENUE]]/Table2[[#This Row],[AD_SPEND]],0)</f>
        <v>15.798613377900221</v>
      </c>
      <c r="R1023" s="2">
        <f>IFERROR((Table2[[#This Row],[NET_REVENUE]]-(Table2[[#This Row],[UNITS_SOLD]]*Table2[[#This Row],[UNIT_COGS]])-Table2[[#This Row],[AD_SPEND]]),0)</f>
        <v>3118.0199999999995</v>
      </c>
      <c r="S1023" s="3">
        <f>IFERROR(Table2[[#This Row],[RETURNS_UNITS]]/Table2[[#This Row],[UNITS_SOLD]],0)</f>
        <v>3.6363636363636362E-2</v>
      </c>
      <c r="T1023" s="2" t="str">
        <f>TRIM(CLEAN(Table2[[#This Row],[CHANNEL]]))</f>
        <v>Zepto</v>
      </c>
      <c r="U1023" s="1">
        <f t="shared" si="15"/>
        <v>45748</v>
      </c>
    </row>
    <row r="1024" spans="1:21" x14ac:dyDescent="0.3">
      <c r="A1024" s="1">
        <v>45748</v>
      </c>
      <c r="B1024" s="2" t="s">
        <v>24</v>
      </c>
      <c r="C1024" s="2" t="s">
        <v>28</v>
      </c>
      <c r="D1024" s="2" t="s">
        <v>35</v>
      </c>
      <c r="E1024" s="2" t="str">
        <f>TRIM(Table2[[#This Row],[SKU_CODE]])</f>
        <v>BEC-CMB-001</v>
      </c>
      <c r="F1024" s="2">
        <v>19</v>
      </c>
      <c r="G1024" s="2">
        <v>13281</v>
      </c>
      <c r="H1024" s="2">
        <v>1086.3900000000001</v>
      </c>
      <c r="I1024" s="2">
        <v>1531.94</v>
      </c>
      <c r="J1024" s="2">
        <v>2</v>
      </c>
      <c r="K1024" s="2" t="str">
        <f>_xlfn.XLOOKUP(E1024,[1]SKU_Master!A:A,[1]SKU_Master!C:C,"NOT FOUND")</f>
        <v>Others</v>
      </c>
      <c r="L1024" s="2">
        <f>_xlfn.XLOOKUP(Table2[[#This Row],[SKU_CODE_CLEAN]],[1]SKU_Master!A:A,[1]SKU_Master!E:E,"Not Found")</f>
        <v>699</v>
      </c>
      <c r="M1024" s="2">
        <f>_xlfn.XLOOKUP(E1024,[1]SKU_Master!A:A,[1]SKU_Master!F:F,"NOT FOUND")</f>
        <v>330</v>
      </c>
      <c r="N1024" s="2" t="str">
        <f>IF(ISNUMBER(_xlfn.XMATCH(E1024,[1]SKU_Master!A:A)),"MATCH","NOT FOUND")</f>
        <v>MATCH</v>
      </c>
      <c r="O1024" s="2">
        <f>Table2[[#This Row],[GROSS_REVENUE]]-Table2[[#This Row],[DISCOUNT]]</f>
        <v>12194.61</v>
      </c>
      <c r="P1024" s="3">
        <f>IFERROR((Table2[[#This Row],[NET_REVENUE]]-(Table2[[#This Row],[UNITS_SOLD]]*Table2[[#This Row],[UNIT_COGS]]))/Table2[[#This Row],[NET_REVENUE]],0)</f>
        <v>0.48583841549668255</v>
      </c>
      <c r="Q1024" s="4">
        <f>IFERROR(Table2[[#This Row],[GROSS_REVENUE]]/Table2[[#This Row],[AD_SPEND]],0)</f>
        <v>8.6693995848401375</v>
      </c>
      <c r="R1024" s="2">
        <f>IFERROR((Table2[[#This Row],[NET_REVENUE]]-(Table2[[#This Row],[UNITS_SOLD]]*Table2[[#This Row],[UNIT_COGS]])-Table2[[#This Row],[AD_SPEND]]),0)</f>
        <v>4392.67</v>
      </c>
      <c r="S1024" s="3">
        <f>IFERROR(Table2[[#This Row],[RETURNS_UNITS]]/Table2[[#This Row],[UNITS_SOLD]],0)</f>
        <v>0.10526315789473684</v>
      </c>
      <c r="T1024" s="2" t="str">
        <f>TRIM(CLEAN(Table2[[#This Row],[CHANNEL]]))</f>
        <v>D2C</v>
      </c>
      <c r="U1024" s="1">
        <f t="shared" si="15"/>
        <v>45748</v>
      </c>
    </row>
    <row r="1025" spans="1:21" x14ac:dyDescent="0.3">
      <c r="A1025" s="1">
        <v>45627</v>
      </c>
      <c r="B1025" s="2" t="s">
        <v>24</v>
      </c>
      <c r="C1025" s="2" t="s">
        <v>25</v>
      </c>
      <c r="D1025" s="2" t="s">
        <v>45</v>
      </c>
      <c r="E1025" s="2" t="str">
        <f>TRIM(Table2[[#This Row],[SKU_CODE]])</f>
        <v>BEC-TIS-001</v>
      </c>
      <c r="F1025" s="2">
        <v>258</v>
      </c>
      <c r="G1025" s="2">
        <v>24510</v>
      </c>
      <c r="H1025" s="2">
        <v>2279.5700000000002</v>
      </c>
      <c r="I1025" s="2">
        <v>1534.57</v>
      </c>
      <c r="J1025" s="2">
        <v>40</v>
      </c>
      <c r="K1025" s="2" t="str">
        <f>_xlfn.XLOOKUP(E1025,[1]SKU_Master!A:A,[1]SKU_Master!C:C,"NOT FOUND")</f>
        <v>Tissues</v>
      </c>
      <c r="L1025" s="2">
        <f>_xlfn.XLOOKUP(Table2[[#This Row],[SKU_CODE_CLEAN]],[1]SKU_Master!A:A,[1]SKU_Master!E:E,"Not Found")</f>
        <v>95</v>
      </c>
      <c r="M1025" s="2">
        <f>_xlfn.XLOOKUP(E1025,[1]SKU_Master!A:A,[1]SKU_Master!F:F,"NOT FOUND")</f>
        <v>42</v>
      </c>
      <c r="N1025" s="2" t="str">
        <f>IF(ISNUMBER(_xlfn.XMATCH(E1025,[1]SKU_Master!A:A)),"MATCH","NOT FOUND")</f>
        <v>MATCH</v>
      </c>
      <c r="O1025" s="2">
        <f>Table2[[#This Row],[GROSS_REVENUE]]-Table2[[#This Row],[DISCOUNT]]</f>
        <v>22230.43</v>
      </c>
      <c r="P1025" s="3">
        <f>IFERROR((Table2[[#This Row],[NET_REVENUE]]-(Table2[[#This Row],[UNITS_SOLD]]*Table2[[#This Row],[UNIT_COGS]]))/Table2[[#This Row],[NET_REVENUE]],0)</f>
        <v>0.51256003595072164</v>
      </c>
      <c r="Q1025" s="4">
        <f>IFERROR(Table2[[#This Row],[GROSS_REVENUE]]/Table2[[#This Row],[AD_SPEND]],0)</f>
        <v>15.971900923385705</v>
      </c>
      <c r="R1025" s="2">
        <f>IFERROR((Table2[[#This Row],[NET_REVENUE]]-(Table2[[#This Row],[UNITS_SOLD]]*Table2[[#This Row],[UNIT_COGS]])-Table2[[#This Row],[AD_SPEND]]),0)</f>
        <v>9859.86</v>
      </c>
      <c r="S1025" s="3">
        <f>IFERROR(Table2[[#This Row],[RETURNS_UNITS]]/Table2[[#This Row],[UNITS_SOLD]],0)</f>
        <v>0.15503875968992248</v>
      </c>
      <c r="T1025" s="2" t="str">
        <f>TRIM(CLEAN(Table2[[#This Row],[CHANNEL]]))</f>
        <v>D2C</v>
      </c>
      <c r="U1025" s="1">
        <f t="shared" si="15"/>
        <v>45627</v>
      </c>
    </row>
    <row r="1026" spans="1:21" x14ac:dyDescent="0.3">
      <c r="A1026" s="1">
        <v>45627</v>
      </c>
      <c r="B1026" s="2" t="s">
        <v>34</v>
      </c>
      <c r="C1026" s="2" t="s">
        <v>22</v>
      </c>
      <c r="D1026" s="2" t="s">
        <v>45</v>
      </c>
      <c r="E1026" s="2" t="str">
        <f>TRIM(Table2[[#This Row],[SKU_CODE]])</f>
        <v>BEC-TIS-001</v>
      </c>
      <c r="F1026" s="2">
        <v>242</v>
      </c>
      <c r="G1026" s="2">
        <v>22990</v>
      </c>
      <c r="H1026" s="2">
        <v>6193.34</v>
      </c>
      <c r="I1026" s="2">
        <v>1534.59</v>
      </c>
      <c r="J1026" s="2">
        <v>6</v>
      </c>
      <c r="K1026" s="2" t="str">
        <f>_xlfn.XLOOKUP(E1026,[1]SKU_Master!A:A,[1]SKU_Master!C:C,"NOT FOUND")</f>
        <v>Tissues</v>
      </c>
      <c r="L1026" s="2">
        <f>_xlfn.XLOOKUP(Table2[[#This Row],[SKU_CODE_CLEAN]],[1]SKU_Master!A:A,[1]SKU_Master!E:E,"Not Found")</f>
        <v>95</v>
      </c>
      <c r="M1026" s="2">
        <f>_xlfn.XLOOKUP(E1026,[1]SKU_Master!A:A,[1]SKU_Master!F:F,"NOT FOUND")</f>
        <v>42</v>
      </c>
      <c r="N1026" s="2" t="str">
        <f>IF(ISNUMBER(_xlfn.XMATCH(E1026,[1]SKU_Master!A:A)),"MATCH","NOT FOUND")</f>
        <v>MATCH</v>
      </c>
      <c r="O1026" s="2">
        <f>Table2[[#This Row],[GROSS_REVENUE]]-Table2[[#This Row],[DISCOUNT]]</f>
        <v>16796.66</v>
      </c>
      <c r="P1026" s="3">
        <f>IFERROR((Table2[[#This Row],[NET_REVENUE]]-(Table2[[#This Row],[UNITS_SOLD]]*Table2[[#This Row],[UNIT_COGS]]))/Table2[[#This Row],[NET_REVENUE]],0)</f>
        <v>0.39487969632057801</v>
      </c>
      <c r="Q1026" s="4">
        <f>IFERROR(Table2[[#This Row],[GROSS_REVENUE]]/Table2[[#This Row],[AD_SPEND]],0)</f>
        <v>14.981200190278837</v>
      </c>
      <c r="R1026" s="2">
        <f>IFERROR((Table2[[#This Row],[NET_REVENUE]]-(Table2[[#This Row],[UNITS_SOLD]]*Table2[[#This Row],[UNIT_COGS]])-Table2[[#This Row],[AD_SPEND]]),0)</f>
        <v>5098.07</v>
      </c>
      <c r="S1026" s="3">
        <f>IFERROR(Table2[[#This Row],[RETURNS_UNITS]]/Table2[[#This Row],[UNITS_SOLD]],0)</f>
        <v>2.4793388429752067E-2</v>
      </c>
      <c r="T1026" s="2" t="str">
        <f>TRIM(CLEAN(Table2[[#This Row],[CHANNEL]]))</f>
        <v>Zepto</v>
      </c>
      <c r="U1026" s="1">
        <f t="shared" si="15"/>
        <v>45627</v>
      </c>
    </row>
    <row r="1027" spans="1:21" x14ac:dyDescent="0.3">
      <c r="A1027" s="1">
        <v>45505</v>
      </c>
      <c r="B1027" s="2" t="s">
        <v>24</v>
      </c>
      <c r="C1027" s="2" t="s">
        <v>28</v>
      </c>
      <c r="D1027" s="2" t="s">
        <v>35</v>
      </c>
      <c r="E1027" s="2" t="str">
        <f>TRIM(Table2[[#This Row],[SKU_CODE]])</f>
        <v>BEC-CMB-001</v>
      </c>
      <c r="F1027" s="2">
        <v>18</v>
      </c>
      <c r="G1027" s="2">
        <v>12582</v>
      </c>
      <c r="H1027" s="2">
        <v>1718.18</v>
      </c>
      <c r="I1027" s="2">
        <v>1536.28</v>
      </c>
      <c r="J1027" s="2">
        <v>2</v>
      </c>
      <c r="K1027" s="2" t="str">
        <f>_xlfn.XLOOKUP(E1027,[1]SKU_Master!A:A,[1]SKU_Master!C:C,"NOT FOUND")</f>
        <v>Others</v>
      </c>
      <c r="L1027" s="2">
        <f>_xlfn.XLOOKUP(Table2[[#This Row],[SKU_CODE_CLEAN]],[1]SKU_Master!A:A,[1]SKU_Master!E:E,"Not Found")</f>
        <v>699</v>
      </c>
      <c r="M1027" s="2">
        <f>_xlfn.XLOOKUP(E1027,[1]SKU_Master!A:A,[1]SKU_Master!F:F,"NOT FOUND")</f>
        <v>330</v>
      </c>
      <c r="N1027" s="2" t="str">
        <f>IF(ISNUMBER(_xlfn.XMATCH(E1027,[1]SKU_Master!A:A)),"MATCH","NOT FOUND")</f>
        <v>MATCH</v>
      </c>
      <c r="O1027" s="2">
        <f>Table2[[#This Row],[GROSS_REVENUE]]-Table2[[#This Row],[DISCOUNT]]</f>
        <v>10863.82</v>
      </c>
      <c r="P1027" s="3">
        <f>IFERROR((Table2[[#This Row],[NET_REVENUE]]-(Table2[[#This Row],[UNITS_SOLD]]*Table2[[#This Row],[UNIT_COGS]]))/Table2[[#This Row],[NET_REVENUE]],0)</f>
        <v>0.45323099977724224</v>
      </c>
      <c r="Q1027" s="4">
        <f>IFERROR(Table2[[#This Row],[GROSS_REVENUE]]/Table2[[#This Row],[AD_SPEND]],0)</f>
        <v>8.1899132970552238</v>
      </c>
      <c r="R1027" s="2">
        <f>IFERROR((Table2[[#This Row],[NET_REVENUE]]-(Table2[[#This Row],[UNITS_SOLD]]*Table2[[#This Row],[UNIT_COGS]])-Table2[[#This Row],[AD_SPEND]]),0)</f>
        <v>3387.54</v>
      </c>
      <c r="S1027" s="3">
        <f>IFERROR(Table2[[#This Row],[RETURNS_UNITS]]/Table2[[#This Row],[UNITS_SOLD]],0)</f>
        <v>0.1111111111111111</v>
      </c>
      <c r="T1027" s="2" t="str">
        <f>TRIM(CLEAN(Table2[[#This Row],[CHANNEL]]))</f>
        <v>D2C</v>
      </c>
      <c r="U1027" s="1">
        <f t="shared" ref="U1027:U1090" si="16">IF(AND(MONTH(A1027)=1,DAY(A1027)&gt;1),DATE(YEAR(A1027),DAY(A1027),1),A1027)</f>
        <v>45505</v>
      </c>
    </row>
    <row r="1028" spans="1:21" x14ac:dyDescent="0.3">
      <c r="A1028" s="1">
        <v>45413</v>
      </c>
      <c r="B1028" s="2" t="s">
        <v>33</v>
      </c>
      <c r="C1028" s="2" t="s">
        <v>25</v>
      </c>
      <c r="D1028" s="2" t="s">
        <v>42</v>
      </c>
      <c r="E1028" s="2" t="str">
        <f>TRIM(Table2[[#This Row],[SKU_CODE]])</f>
        <v>BEC-BW-002</v>
      </c>
      <c r="F1028" s="2">
        <v>111</v>
      </c>
      <c r="G1028" s="2">
        <v>19425</v>
      </c>
      <c r="H1028" s="2">
        <v>2605.6999999999998</v>
      </c>
      <c r="I1028" s="2">
        <v>1536.34</v>
      </c>
      <c r="J1028" s="2">
        <v>5</v>
      </c>
      <c r="K1028" s="2" t="str">
        <f>_xlfn.XLOOKUP(E1028,[1]SKU_Master!A:A,[1]SKU_Master!C:C,"NOT FOUND")</f>
        <v>Bake &amp; Wrap</v>
      </c>
      <c r="L1028" s="2">
        <f>_xlfn.XLOOKUP(Table2[[#This Row],[SKU_CODE_CLEAN]],[1]SKU_Master!A:A,[1]SKU_Master!E:E,"Not Found")</f>
        <v>175</v>
      </c>
      <c r="M1028" s="2">
        <f>_xlfn.XLOOKUP(E1028,[1]SKU_Master!A:A,[1]SKU_Master!F:F,"NOT FOUND")</f>
        <v>92</v>
      </c>
      <c r="N1028" s="2" t="str">
        <f>IF(ISNUMBER(_xlfn.XMATCH(E1028,[1]SKU_Master!A:A)),"MATCH","NOT FOUND")</f>
        <v>MATCH</v>
      </c>
      <c r="O1028" s="2">
        <f>Table2[[#This Row],[GROSS_REVENUE]]-Table2[[#This Row],[DISCOUNT]]</f>
        <v>16819.3</v>
      </c>
      <c r="P1028" s="3">
        <f>IFERROR((Table2[[#This Row],[NET_REVENUE]]-(Table2[[#This Row],[UNITS_SOLD]]*Table2[[#This Row],[UNIT_COGS]]))/Table2[[#This Row],[NET_REVENUE]],0)</f>
        <v>0.392840367910674</v>
      </c>
      <c r="Q1028" s="4">
        <f>IFERROR(Table2[[#This Row],[GROSS_REVENUE]]/Table2[[#This Row],[AD_SPEND]],0)</f>
        <v>12.64368564250101</v>
      </c>
      <c r="R1028" s="2">
        <f>IFERROR((Table2[[#This Row],[NET_REVENUE]]-(Table2[[#This Row],[UNITS_SOLD]]*Table2[[#This Row],[UNIT_COGS]])-Table2[[#This Row],[AD_SPEND]]),0)</f>
        <v>5070.9599999999991</v>
      </c>
      <c r="S1028" s="3">
        <f>IFERROR(Table2[[#This Row],[RETURNS_UNITS]]/Table2[[#This Row],[UNITS_SOLD]],0)</f>
        <v>4.5045045045045043E-2</v>
      </c>
      <c r="T1028" s="2" t="str">
        <f>TRIM(CLEAN(Table2[[#This Row],[CHANNEL]]))</f>
        <v>Swiggy Instamart</v>
      </c>
      <c r="U1028" s="1">
        <f t="shared" si="16"/>
        <v>45413</v>
      </c>
    </row>
    <row r="1029" spans="1:21" x14ac:dyDescent="0.3">
      <c r="A1029" s="1">
        <v>45597</v>
      </c>
      <c r="B1029" s="2" t="s">
        <v>24</v>
      </c>
      <c r="C1029" s="2" t="s">
        <v>22</v>
      </c>
      <c r="D1029" s="2" t="s">
        <v>45</v>
      </c>
      <c r="E1029" s="2" t="str">
        <f>TRIM(Table2[[#This Row],[SKU_CODE]])</f>
        <v>BEC-TIS-001</v>
      </c>
      <c r="F1029" s="2">
        <v>176</v>
      </c>
      <c r="G1029" s="2">
        <v>16720</v>
      </c>
      <c r="H1029" s="2">
        <v>1428.87</v>
      </c>
      <c r="I1029" s="2">
        <v>1536.57</v>
      </c>
      <c r="J1029" s="2">
        <v>29</v>
      </c>
      <c r="K1029" s="2" t="str">
        <f>_xlfn.XLOOKUP(E1029,[1]SKU_Master!A:A,[1]SKU_Master!C:C,"NOT FOUND")</f>
        <v>Tissues</v>
      </c>
      <c r="L1029" s="2">
        <f>_xlfn.XLOOKUP(Table2[[#This Row],[SKU_CODE_CLEAN]],[1]SKU_Master!A:A,[1]SKU_Master!E:E,"Not Found")</f>
        <v>95</v>
      </c>
      <c r="M1029" s="2">
        <f>_xlfn.XLOOKUP(E1029,[1]SKU_Master!A:A,[1]SKU_Master!F:F,"NOT FOUND")</f>
        <v>42</v>
      </c>
      <c r="N1029" s="2" t="str">
        <f>IF(ISNUMBER(_xlfn.XMATCH(E1029,[1]SKU_Master!A:A)),"MATCH","NOT FOUND")</f>
        <v>MATCH</v>
      </c>
      <c r="O1029" s="2">
        <f>Table2[[#This Row],[GROSS_REVENUE]]-Table2[[#This Row],[DISCOUNT]]</f>
        <v>15291.130000000001</v>
      </c>
      <c r="P1029" s="3">
        <f>IFERROR((Table2[[#This Row],[NET_REVENUE]]-(Table2[[#This Row],[UNITS_SOLD]]*Table2[[#This Row],[UNIT_COGS]]))/Table2[[#This Row],[NET_REVENUE]],0)</f>
        <v>0.51658248932551099</v>
      </c>
      <c r="Q1029" s="4">
        <f>IFERROR(Table2[[#This Row],[GROSS_REVENUE]]/Table2[[#This Row],[AD_SPEND]],0)</f>
        <v>10.881378655056393</v>
      </c>
      <c r="R1029" s="2">
        <f>IFERROR((Table2[[#This Row],[NET_REVENUE]]-(Table2[[#This Row],[UNITS_SOLD]]*Table2[[#This Row],[UNIT_COGS]])-Table2[[#This Row],[AD_SPEND]]),0)</f>
        <v>6362.5600000000013</v>
      </c>
      <c r="S1029" s="3">
        <f>IFERROR(Table2[[#This Row],[RETURNS_UNITS]]/Table2[[#This Row],[UNITS_SOLD]],0)</f>
        <v>0.16477272727272727</v>
      </c>
      <c r="T1029" s="2" t="str">
        <f>TRIM(CLEAN(Table2[[#This Row],[CHANNEL]]))</f>
        <v>D2C</v>
      </c>
      <c r="U1029" s="1">
        <f t="shared" si="16"/>
        <v>45597</v>
      </c>
    </row>
    <row r="1030" spans="1:21" x14ac:dyDescent="0.3">
      <c r="A1030" s="1">
        <v>45292</v>
      </c>
      <c r="B1030" s="2" t="s">
        <v>50</v>
      </c>
      <c r="C1030" s="2" t="s">
        <v>28</v>
      </c>
      <c r="D1030" s="2" t="s">
        <v>45</v>
      </c>
      <c r="E1030" s="2" t="str">
        <f>TRIM(Table2[[#This Row],[SKU_CODE]])</f>
        <v>BEC-TIS-001</v>
      </c>
      <c r="F1030" s="2">
        <v>212</v>
      </c>
      <c r="G1030" s="2">
        <v>20140</v>
      </c>
      <c r="H1030" s="2">
        <v>3796.64</v>
      </c>
      <c r="I1030" s="2">
        <v>1537.02</v>
      </c>
      <c r="J1030" s="2">
        <v>4</v>
      </c>
      <c r="K1030" s="2" t="str">
        <f>_xlfn.XLOOKUP(E1030,[1]SKU_Master!A:A,[1]SKU_Master!C:C,"NOT FOUND")</f>
        <v>Tissues</v>
      </c>
      <c r="L1030" s="2">
        <f>_xlfn.XLOOKUP(Table2[[#This Row],[SKU_CODE_CLEAN]],[1]SKU_Master!A:A,[1]SKU_Master!E:E,"Not Found")</f>
        <v>95</v>
      </c>
      <c r="M1030" s="2">
        <f>_xlfn.XLOOKUP(E1030,[1]SKU_Master!A:A,[1]SKU_Master!F:F,"NOT FOUND")</f>
        <v>42</v>
      </c>
      <c r="N1030" s="2" t="str">
        <f>IF(ISNUMBER(_xlfn.XMATCH(E1030,[1]SKU_Master!A:A)),"MATCH","NOT FOUND")</f>
        <v>MATCH</v>
      </c>
      <c r="O1030" s="2">
        <f>Table2[[#This Row],[GROSS_REVENUE]]-Table2[[#This Row],[DISCOUNT]]</f>
        <v>16343.36</v>
      </c>
      <c r="P1030" s="3">
        <f>IFERROR((Table2[[#This Row],[NET_REVENUE]]-(Table2[[#This Row],[UNITS_SOLD]]*Table2[[#This Row],[UNIT_COGS]]))/Table2[[#This Row],[NET_REVENUE]],0)</f>
        <v>0.45519158851056335</v>
      </c>
      <c r="Q1030" s="4">
        <f>IFERROR(Table2[[#This Row],[GROSS_REVENUE]]/Table2[[#This Row],[AD_SPEND]],0)</f>
        <v>13.103277771271681</v>
      </c>
      <c r="R1030" s="2">
        <f>IFERROR((Table2[[#This Row],[NET_REVENUE]]-(Table2[[#This Row],[UNITS_SOLD]]*Table2[[#This Row],[UNIT_COGS]])-Table2[[#This Row],[AD_SPEND]]),0)</f>
        <v>5902.34</v>
      </c>
      <c r="S1030" s="3">
        <f>IFERROR(Table2[[#This Row],[RETURNS_UNITS]]/Table2[[#This Row],[UNITS_SOLD]],0)</f>
        <v>1.8867924528301886E-2</v>
      </c>
      <c r="T1030" s="2" t="str">
        <f>TRIM(CLEAN(Table2[[#This Row],[CHANNEL]]))</f>
        <v>Amazon</v>
      </c>
      <c r="U1030" s="1">
        <f t="shared" si="16"/>
        <v>45292</v>
      </c>
    </row>
    <row r="1031" spans="1:21" x14ac:dyDescent="0.3">
      <c r="A1031" s="1">
        <v>45778</v>
      </c>
      <c r="B1031" s="2" t="s">
        <v>24</v>
      </c>
      <c r="C1031" s="2" t="s">
        <v>25</v>
      </c>
      <c r="D1031" s="2" t="s">
        <v>46</v>
      </c>
      <c r="E1031" s="2" t="str">
        <f>TRIM(Table2[[#This Row],[SKU_CODE]])</f>
        <v>BEC-KT-001</v>
      </c>
      <c r="F1031" s="2">
        <v>182</v>
      </c>
      <c r="G1031" s="2">
        <v>29120</v>
      </c>
      <c r="H1031" s="2">
        <v>679.2</v>
      </c>
      <c r="I1031" s="2">
        <v>1540.11</v>
      </c>
      <c r="J1031" s="2">
        <v>21</v>
      </c>
      <c r="K1031" s="2" t="str">
        <f>_xlfn.XLOOKUP(E1031,[1]SKU_Master!A:A,[1]SKU_Master!C:C,"NOT FOUND")</f>
        <v>Kitchen Towel</v>
      </c>
      <c r="L1031" s="2">
        <f>_xlfn.XLOOKUP(Table2[[#This Row],[SKU_CODE_CLEAN]],[1]SKU_Master!A:A,[1]SKU_Master!E:E,"Not Found")</f>
        <v>160</v>
      </c>
      <c r="M1031" s="2">
        <f>_xlfn.XLOOKUP(E1031,[1]SKU_Master!A:A,[1]SKU_Master!F:F,"NOT FOUND")</f>
        <v>78</v>
      </c>
      <c r="N1031" s="2" t="str">
        <f>IF(ISNUMBER(_xlfn.XMATCH(E1031,[1]SKU_Master!A:A)),"MATCH","NOT FOUND")</f>
        <v>MATCH</v>
      </c>
      <c r="O1031" s="2">
        <f>Table2[[#This Row],[GROSS_REVENUE]]-Table2[[#This Row],[DISCOUNT]]</f>
        <v>28440.799999999999</v>
      </c>
      <c r="P1031" s="3">
        <f>IFERROR((Table2[[#This Row],[NET_REVENUE]]-(Table2[[#This Row],[UNITS_SOLD]]*Table2[[#This Row],[UNIT_COGS]]))/Table2[[#This Row],[NET_REVENUE]],0)</f>
        <v>0.50085792242131022</v>
      </c>
      <c r="Q1031" s="4">
        <f>IFERROR(Table2[[#This Row],[GROSS_REVENUE]]/Table2[[#This Row],[AD_SPEND]],0)</f>
        <v>18.907740356208325</v>
      </c>
      <c r="R1031" s="2">
        <f>IFERROR((Table2[[#This Row],[NET_REVENUE]]-(Table2[[#This Row],[UNITS_SOLD]]*Table2[[#This Row],[UNIT_COGS]])-Table2[[#This Row],[AD_SPEND]]),0)</f>
        <v>12704.689999999999</v>
      </c>
      <c r="S1031" s="3">
        <f>IFERROR(Table2[[#This Row],[RETURNS_UNITS]]/Table2[[#This Row],[UNITS_SOLD]],0)</f>
        <v>0.11538461538461539</v>
      </c>
      <c r="T1031" s="2" t="str">
        <f>TRIM(CLEAN(Table2[[#This Row],[CHANNEL]]))</f>
        <v>D2C</v>
      </c>
      <c r="U1031" s="1">
        <f t="shared" si="16"/>
        <v>45778</v>
      </c>
    </row>
    <row r="1032" spans="1:21" x14ac:dyDescent="0.3">
      <c r="A1032" s="1">
        <v>45474</v>
      </c>
      <c r="B1032" s="2" t="s">
        <v>33</v>
      </c>
      <c r="C1032" s="2" t="s">
        <v>25</v>
      </c>
      <c r="D1032" s="2" t="s">
        <v>31</v>
      </c>
      <c r="E1032" s="2" t="str">
        <f>TRIM(Table2[[#This Row],[SKU_CODE]])</f>
        <v>BEC-GB-002</v>
      </c>
      <c r="F1032" s="2">
        <v>155</v>
      </c>
      <c r="G1032" s="2">
        <v>27745</v>
      </c>
      <c r="H1032" s="2">
        <v>4401.24</v>
      </c>
      <c r="I1032" s="2">
        <v>1541.5</v>
      </c>
      <c r="J1032" s="2">
        <v>6</v>
      </c>
      <c r="K1032" s="2" t="str">
        <f>_xlfn.XLOOKUP(E1032,[1]SKU_Master!A:A,[1]SKU_Master!C:C,"NOT FOUND")</f>
        <v>Garbage Bags</v>
      </c>
      <c r="L1032" s="2">
        <f>_xlfn.XLOOKUP(Table2[[#This Row],[SKU_CODE_CLEAN]],[1]SKU_Master!A:A,[1]SKU_Master!E:E,"Not Found")</f>
        <v>179</v>
      </c>
      <c r="M1032" s="2">
        <f>_xlfn.XLOOKUP(E1032,[1]SKU_Master!A:A,[1]SKU_Master!F:F,"NOT FOUND")</f>
        <v>86</v>
      </c>
      <c r="N1032" s="2" t="str">
        <f>IF(ISNUMBER(_xlfn.XMATCH(E1032,[1]SKU_Master!A:A)),"MATCH","NOT FOUND")</f>
        <v>MATCH</v>
      </c>
      <c r="O1032" s="2">
        <f>Table2[[#This Row],[GROSS_REVENUE]]-Table2[[#This Row],[DISCOUNT]]</f>
        <v>23343.760000000002</v>
      </c>
      <c r="P1032" s="3">
        <f>IFERROR((Table2[[#This Row],[NET_REVENUE]]-(Table2[[#This Row],[UNITS_SOLD]]*Table2[[#This Row],[UNIT_COGS]]))/Table2[[#This Row],[NET_REVENUE]],0)</f>
        <v>0.4289694547922015</v>
      </c>
      <c r="Q1032" s="4">
        <f>IFERROR(Table2[[#This Row],[GROSS_REVENUE]]/Table2[[#This Row],[AD_SPEND]],0)</f>
        <v>17.998702562439181</v>
      </c>
      <c r="R1032" s="2">
        <f>IFERROR((Table2[[#This Row],[NET_REVENUE]]-(Table2[[#This Row],[UNITS_SOLD]]*Table2[[#This Row],[UNIT_COGS]])-Table2[[#This Row],[AD_SPEND]]),0)</f>
        <v>8472.260000000002</v>
      </c>
      <c r="S1032" s="3">
        <f>IFERROR(Table2[[#This Row],[RETURNS_UNITS]]/Table2[[#This Row],[UNITS_SOLD]],0)</f>
        <v>3.870967741935484E-2</v>
      </c>
      <c r="T1032" s="2" t="str">
        <f>TRIM(CLEAN(Table2[[#This Row],[CHANNEL]]))</f>
        <v>Swiggy Instamart</v>
      </c>
      <c r="U1032" s="1">
        <f t="shared" si="16"/>
        <v>45474</v>
      </c>
    </row>
    <row r="1033" spans="1:21" x14ac:dyDescent="0.3">
      <c r="A1033" s="1">
        <v>45323</v>
      </c>
      <c r="B1033" s="2" t="s">
        <v>21</v>
      </c>
      <c r="C1033" s="2" t="s">
        <v>28</v>
      </c>
      <c r="D1033" s="2" t="s">
        <v>46</v>
      </c>
      <c r="E1033" s="2" t="str">
        <f>TRIM(Table2[[#This Row],[SKU_CODE]])</f>
        <v>BEC-KT-001</v>
      </c>
      <c r="F1033" s="2">
        <v>132</v>
      </c>
      <c r="G1033" s="2">
        <v>21120</v>
      </c>
      <c r="H1033" s="2">
        <v>5351.04</v>
      </c>
      <c r="I1033" s="2">
        <v>1541.51</v>
      </c>
      <c r="J1033" s="2">
        <v>2</v>
      </c>
      <c r="K1033" s="2" t="str">
        <f>_xlfn.XLOOKUP(E1033,[1]SKU_Master!A:A,[1]SKU_Master!C:C,"NOT FOUND")</f>
        <v>Kitchen Towel</v>
      </c>
      <c r="L1033" s="2">
        <f>_xlfn.XLOOKUP(Table2[[#This Row],[SKU_CODE_CLEAN]],[1]SKU_Master!A:A,[1]SKU_Master!E:E,"Not Found")</f>
        <v>160</v>
      </c>
      <c r="M1033" s="2">
        <f>_xlfn.XLOOKUP(E1033,[1]SKU_Master!A:A,[1]SKU_Master!F:F,"NOT FOUND")</f>
        <v>78</v>
      </c>
      <c r="N1033" s="2" t="str">
        <f>IF(ISNUMBER(_xlfn.XMATCH(E1033,[1]SKU_Master!A:A)),"MATCH","NOT FOUND")</f>
        <v>MATCH</v>
      </c>
      <c r="O1033" s="2">
        <f>Table2[[#This Row],[GROSS_REVENUE]]-Table2[[#This Row],[DISCOUNT]]</f>
        <v>15768.96</v>
      </c>
      <c r="P1033" s="3">
        <f>IFERROR((Table2[[#This Row],[NET_REVENUE]]-(Table2[[#This Row],[UNITS_SOLD]]*Table2[[#This Row],[UNIT_COGS]]))/Table2[[#This Row],[NET_REVENUE]],0)</f>
        <v>0.34707171557287225</v>
      </c>
      <c r="Q1033" s="4">
        <f>IFERROR(Table2[[#This Row],[GROSS_REVENUE]]/Table2[[#This Row],[AD_SPEND]],0)</f>
        <v>13.700851762233135</v>
      </c>
      <c r="R1033" s="2">
        <f>IFERROR((Table2[[#This Row],[NET_REVENUE]]-(Table2[[#This Row],[UNITS_SOLD]]*Table2[[#This Row],[UNIT_COGS]])-Table2[[#This Row],[AD_SPEND]]),0)</f>
        <v>3931.4499999999989</v>
      </c>
      <c r="S1033" s="3">
        <f>IFERROR(Table2[[#This Row],[RETURNS_UNITS]]/Table2[[#This Row],[UNITS_SOLD]],0)</f>
        <v>1.5151515151515152E-2</v>
      </c>
      <c r="T1033" s="2" t="str">
        <f>TRIM(CLEAN(Table2[[#This Row],[CHANNEL]]))</f>
        <v>Flipkart</v>
      </c>
      <c r="U1033" s="1">
        <f t="shared" si="16"/>
        <v>45323</v>
      </c>
    </row>
    <row r="1034" spans="1:21" x14ac:dyDescent="0.3">
      <c r="A1034" s="1">
        <v>45413</v>
      </c>
      <c r="B1034" s="2" t="s">
        <v>50</v>
      </c>
      <c r="C1034" s="2" t="s">
        <v>28</v>
      </c>
      <c r="D1034" s="2" t="s">
        <v>42</v>
      </c>
      <c r="E1034" s="2" t="str">
        <f>TRIM(Table2[[#This Row],[SKU_CODE]])</f>
        <v>BEC-BW-002</v>
      </c>
      <c r="F1034" s="2">
        <v>127</v>
      </c>
      <c r="G1034" s="2">
        <v>22225</v>
      </c>
      <c r="H1034" s="2">
        <v>5334.55</v>
      </c>
      <c r="I1034" s="2">
        <v>1542.91</v>
      </c>
      <c r="J1034" s="2">
        <v>5</v>
      </c>
      <c r="K1034" s="2" t="str">
        <f>_xlfn.XLOOKUP(E1034,[1]SKU_Master!A:A,[1]SKU_Master!C:C,"NOT FOUND")</f>
        <v>Bake &amp; Wrap</v>
      </c>
      <c r="L1034" s="2">
        <f>_xlfn.XLOOKUP(Table2[[#This Row],[SKU_CODE_CLEAN]],[1]SKU_Master!A:A,[1]SKU_Master!E:E,"Not Found")</f>
        <v>175</v>
      </c>
      <c r="M1034" s="2">
        <f>_xlfn.XLOOKUP(E1034,[1]SKU_Master!A:A,[1]SKU_Master!F:F,"NOT FOUND")</f>
        <v>92</v>
      </c>
      <c r="N1034" s="2" t="str">
        <f>IF(ISNUMBER(_xlfn.XMATCH(E1034,[1]SKU_Master!A:A)),"MATCH","NOT FOUND")</f>
        <v>MATCH</v>
      </c>
      <c r="O1034" s="2">
        <f>Table2[[#This Row],[GROSS_REVENUE]]-Table2[[#This Row],[DISCOUNT]]</f>
        <v>16890.45</v>
      </c>
      <c r="P1034" s="3">
        <f>IFERROR((Table2[[#This Row],[NET_REVENUE]]-(Table2[[#This Row],[UNITS_SOLD]]*Table2[[#This Row],[UNIT_COGS]]))/Table2[[#This Row],[NET_REVENUE]],0)</f>
        <v>0.30824815206226008</v>
      </c>
      <c r="Q1034" s="4">
        <f>IFERROR(Table2[[#This Row],[GROSS_REVENUE]]/Table2[[#This Row],[AD_SPEND]],0)</f>
        <v>14.404599101697441</v>
      </c>
      <c r="R1034" s="2">
        <f>IFERROR((Table2[[#This Row],[NET_REVENUE]]-(Table2[[#This Row],[UNITS_SOLD]]*Table2[[#This Row],[UNIT_COGS]])-Table2[[#This Row],[AD_SPEND]]),0)</f>
        <v>3663.5400000000009</v>
      </c>
      <c r="S1034" s="3">
        <f>IFERROR(Table2[[#This Row],[RETURNS_UNITS]]/Table2[[#This Row],[UNITS_SOLD]],0)</f>
        <v>3.937007874015748E-2</v>
      </c>
      <c r="T1034" s="2" t="str">
        <f>TRIM(CLEAN(Table2[[#This Row],[CHANNEL]]))</f>
        <v>Amazon</v>
      </c>
      <c r="U1034" s="1">
        <f t="shared" si="16"/>
        <v>45413</v>
      </c>
    </row>
    <row r="1035" spans="1:21" x14ac:dyDescent="0.3">
      <c r="A1035" s="1">
        <v>45505</v>
      </c>
      <c r="B1035" s="2" t="s">
        <v>37</v>
      </c>
      <c r="C1035" s="2" t="s">
        <v>22</v>
      </c>
      <c r="D1035" s="2" t="s">
        <v>46</v>
      </c>
      <c r="E1035" s="2" t="str">
        <f>TRIM(Table2[[#This Row],[SKU_CODE]])</f>
        <v>BEC-KT-001</v>
      </c>
      <c r="F1035" s="2">
        <v>171</v>
      </c>
      <c r="G1035" s="2">
        <v>27360</v>
      </c>
      <c r="H1035" s="2">
        <v>6927.57</v>
      </c>
      <c r="I1035" s="2">
        <v>1544.11</v>
      </c>
      <c r="J1035" s="2">
        <v>5</v>
      </c>
      <c r="K1035" s="2" t="str">
        <f>_xlfn.XLOOKUP(E1035,[1]SKU_Master!A:A,[1]SKU_Master!C:C,"NOT FOUND")</f>
        <v>Kitchen Towel</v>
      </c>
      <c r="L1035" s="2">
        <f>_xlfn.XLOOKUP(Table2[[#This Row],[SKU_CODE_CLEAN]],[1]SKU_Master!A:A,[1]SKU_Master!E:E,"Not Found")</f>
        <v>160</v>
      </c>
      <c r="M1035" s="2">
        <f>_xlfn.XLOOKUP(E1035,[1]SKU_Master!A:A,[1]SKU_Master!F:F,"NOT FOUND")</f>
        <v>78</v>
      </c>
      <c r="N1035" s="2" t="str">
        <f>IF(ISNUMBER(_xlfn.XMATCH(E1035,[1]SKU_Master!A:A)),"MATCH","NOT FOUND")</f>
        <v>MATCH</v>
      </c>
      <c r="O1035" s="2">
        <f>Table2[[#This Row],[GROSS_REVENUE]]-Table2[[#This Row],[DISCOUNT]]</f>
        <v>20432.43</v>
      </c>
      <c r="P1035" s="3">
        <f>IFERROR((Table2[[#This Row],[NET_REVENUE]]-(Table2[[#This Row],[UNITS_SOLD]]*Table2[[#This Row],[UNIT_COGS]]))/Table2[[#This Row],[NET_REVENUE]],0)</f>
        <v>0.34721420800169145</v>
      </c>
      <c r="Q1035" s="4">
        <f>IFERROR(Table2[[#This Row],[GROSS_REVENUE]]/Table2[[#This Row],[AD_SPEND]],0)</f>
        <v>17.718944893822332</v>
      </c>
      <c r="R1035" s="2">
        <f>IFERROR((Table2[[#This Row],[NET_REVENUE]]-(Table2[[#This Row],[UNITS_SOLD]]*Table2[[#This Row],[UNIT_COGS]])-Table2[[#This Row],[AD_SPEND]]),0)</f>
        <v>5550.3200000000006</v>
      </c>
      <c r="S1035" s="3">
        <f>IFERROR(Table2[[#This Row],[RETURNS_UNITS]]/Table2[[#This Row],[UNITS_SOLD]],0)</f>
        <v>2.9239766081871343E-2</v>
      </c>
      <c r="T1035" s="2" t="str">
        <f>TRIM(CLEAN(Table2[[#This Row],[CHANNEL]]))</f>
        <v>Blinkit</v>
      </c>
      <c r="U1035" s="1">
        <f t="shared" si="16"/>
        <v>45505</v>
      </c>
    </row>
    <row r="1036" spans="1:21" x14ac:dyDescent="0.3">
      <c r="A1036" s="1">
        <v>45474</v>
      </c>
      <c r="B1036" s="2" t="s">
        <v>37</v>
      </c>
      <c r="C1036" s="2" t="s">
        <v>25</v>
      </c>
      <c r="D1036" s="2" t="s">
        <v>35</v>
      </c>
      <c r="E1036" s="2" t="str">
        <f>TRIM(Table2[[#This Row],[SKU_CODE]])</f>
        <v>BEC-CMB-001</v>
      </c>
      <c r="F1036" s="2">
        <v>59</v>
      </c>
      <c r="G1036" s="2">
        <v>41241</v>
      </c>
      <c r="H1036" s="2">
        <v>11763.03</v>
      </c>
      <c r="I1036" s="2">
        <v>1544.49</v>
      </c>
      <c r="J1036" s="2">
        <v>2</v>
      </c>
      <c r="K1036" s="2" t="str">
        <f>_xlfn.XLOOKUP(E1036,[1]SKU_Master!A:A,[1]SKU_Master!C:C,"NOT FOUND")</f>
        <v>Others</v>
      </c>
      <c r="L1036" s="2">
        <f>_xlfn.XLOOKUP(Table2[[#This Row],[SKU_CODE_CLEAN]],[1]SKU_Master!A:A,[1]SKU_Master!E:E,"Not Found")</f>
        <v>699</v>
      </c>
      <c r="M1036" s="2">
        <f>_xlfn.XLOOKUP(E1036,[1]SKU_Master!A:A,[1]SKU_Master!F:F,"NOT FOUND")</f>
        <v>330</v>
      </c>
      <c r="N1036" s="2" t="str">
        <f>IF(ISNUMBER(_xlfn.XMATCH(E1036,[1]SKU_Master!A:A)),"MATCH","NOT FOUND")</f>
        <v>MATCH</v>
      </c>
      <c r="O1036" s="2">
        <f>Table2[[#This Row],[GROSS_REVENUE]]-Table2[[#This Row],[DISCOUNT]]</f>
        <v>29477.97</v>
      </c>
      <c r="P1036" s="3">
        <f>IFERROR((Table2[[#This Row],[NET_REVENUE]]-(Table2[[#This Row],[UNITS_SOLD]]*Table2[[#This Row],[UNIT_COGS]]))/Table2[[#This Row],[NET_REVENUE]],0)</f>
        <v>0.33950675707994821</v>
      </c>
      <c r="Q1036" s="4">
        <f>IFERROR(Table2[[#This Row],[GROSS_REVENUE]]/Table2[[#This Row],[AD_SPEND]],0)</f>
        <v>26.702018141910923</v>
      </c>
      <c r="R1036" s="2">
        <f>IFERROR((Table2[[#This Row],[NET_REVENUE]]-(Table2[[#This Row],[UNITS_SOLD]]*Table2[[#This Row],[UNIT_COGS]])-Table2[[#This Row],[AD_SPEND]]),0)</f>
        <v>8463.4800000000014</v>
      </c>
      <c r="S1036" s="3">
        <f>IFERROR(Table2[[#This Row],[RETURNS_UNITS]]/Table2[[#This Row],[UNITS_SOLD]],0)</f>
        <v>3.3898305084745763E-2</v>
      </c>
      <c r="T1036" s="2" t="str">
        <f>TRIM(CLEAN(Table2[[#This Row],[CHANNEL]]))</f>
        <v>Blinkit</v>
      </c>
      <c r="U1036" s="1">
        <f t="shared" si="16"/>
        <v>45474</v>
      </c>
    </row>
    <row r="1037" spans="1:21" x14ac:dyDescent="0.3">
      <c r="A1037" s="1">
        <v>45689</v>
      </c>
      <c r="B1037" s="2" t="s">
        <v>24</v>
      </c>
      <c r="C1037" s="2" t="s">
        <v>25</v>
      </c>
      <c r="D1037" s="2" t="s">
        <v>46</v>
      </c>
      <c r="E1037" s="2" t="str">
        <f>TRIM(Table2[[#This Row],[SKU_CODE]])</f>
        <v>BEC-KT-001</v>
      </c>
      <c r="F1037" s="2">
        <v>185</v>
      </c>
      <c r="G1037" s="2">
        <v>29600</v>
      </c>
      <c r="H1037" s="2">
        <v>1171.56</v>
      </c>
      <c r="I1037" s="2">
        <v>1544.85</v>
      </c>
      <c r="J1037" s="2">
        <v>27</v>
      </c>
      <c r="K1037" s="2" t="str">
        <f>_xlfn.XLOOKUP(E1037,[1]SKU_Master!A:A,[1]SKU_Master!C:C,"NOT FOUND")</f>
        <v>Kitchen Towel</v>
      </c>
      <c r="L1037" s="2">
        <f>_xlfn.XLOOKUP(Table2[[#This Row],[SKU_CODE_CLEAN]],[1]SKU_Master!A:A,[1]SKU_Master!E:E,"Not Found")</f>
        <v>160</v>
      </c>
      <c r="M1037" s="2">
        <f>_xlfn.XLOOKUP(E1037,[1]SKU_Master!A:A,[1]SKU_Master!F:F,"NOT FOUND")</f>
        <v>78</v>
      </c>
      <c r="N1037" s="2" t="str">
        <f>IF(ISNUMBER(_xlfn.XMATCH(E1037,[1]SKU_Master!A:A)),"MATCH","NOT FOUND")</f>
        <v>MATCH</v>
      </c>
      <c r="O1037" s="2">
        <f>Table2[[#This Row],[GROSS_REVENUE]]-Table2[[#This Row],[DISCOUNT]]</f>
        <v>28428.44</v>
      </c>
      <c r="P1037" s="3">
        <f>IFERROR((Table2[[#This Row],[NET_REVENUE]]-(Table2[[#This Row],[UNITS_SOLD]]*Table2[[#This Row],[UNIT_COGS]]))/Table2[[#This Row],[NET_REVENUE]],0)</f>
        <v>0.4924097136529475</v>
      </c>
      <c r="Q1037" s="4">
        <f>IFERROR(Table2[[#This Row],[GROSS_REVENUE]]/Table2[[#This Row],[AD_SPEND]],0)</f>
        <v>19.160436288312781</v>
      </c>
      <c r="R1037" s="2">
        <f>IFERROR((Table2[[#This Row],[NET_REVENUE]]-(Table2[[#This Row],[UNITS_SOLD]]*Table2[[#This Row],[UNIT_COGS]])-Table2[[#This Row],[AD_SPEND]]),0)</f>
        <v>12453.589999999998</v>
      </c>
      <c r="S1037" s="3">
        <f>IFERROR(Table2[[#This Row],[RETURNS_UNITS]]/Table2[[#This Row],[UNITS_SOLD]],0)</f>
        <v>0.14594594594594595</v>
      </c>
      <c r="T1037" s="2" t="str">
        <f>TRIM(CLEAN(Table2[[#This Row],[CHANNEL]]))</f>
        <v>D2C</v>
      </c>
      <c r="U1037" s="1">
        <f t="shared" si="16"/>
        <v>45689</v>
      </c>
    </row>
    <row r="1038" spans="1:21" x14ac:dyDescent="0.3">
      <c r="A1038" s="1">
        <v>45689</v>
      </c>
      <c r="B1038" s="2" t="s">
        <v>24</v>
      </c>
      <c r="C1038" s="2" t="s">
        <v>22</v>
      </c>
      <c r="D1038" s="2" t="s">
        <v>42</v>
      </c>
      <c r="E1038" s="2" t="str">
        <f>TRIM(Table2[[#This Row],[SKU_CODE]])</f>
        <v>BEC-BW-002</v>
      </c>
      <c r="F1038" s="2">
        <v>73</v>
      </c>
      <c r="G1038" s="2">
        <v>12775</v>
      </c>
      <c r="H1038" s="2">
        <v>706.8</v>
      </c>
      <c r="I1038" s="2">
        <v>1545.17</v>
      </c>
      <c r="J1038" s="2">
        <v>9</v>
      </c>
      <c r="K1038" s="2" t="str">
        <f>_xlfn.XLOOKUP(E1038,[1]SKU_Master!A:A,[1]SKU_Master!C:C,"NOT FOUND")</f>
        <v>Bake &amp; Wrap</v>
      </c>
      <c r="L1038" s="2">
        <f>_xlfn.XLOOKUP(Table2[[#This Row],[SKU_CODE_CLEAN]],[1]SKU_Master!A:A,[1]SKU_Master!E:E,"Not Found")</f>
        <v>175</v>
      </c>
      <c r="M1038" s="2">
        <f>_xlfn.XLOOKUP(E1038,[1]SKU_Master!A:A,[1]SKU_Master!F:F,"NOT FOUND")</f>
        <v>92</v>
      </c>
      <c r="N1038" s="2" t="str">
        <f>IF(ISNUMBER(_xlfn.XMATCH(E1038,[1]SKU_Master!A:A)),"MATCH","NOT FOUND")</f>
        <v>MATCH</v>
      </c>
      <c r="O1038" s="2">
        <f>Table2[[#This Row],[GROSS_REVENUE]]-Table2[[#This Row],[DISCOUNT]]</f>
        <v>12068.2</v>
      </c>
      <c r="P1038" s="3">
        <f>IFERROR((Table2[[#This Row],[NET_REVENUE]]-(Table2[[#This Row],[UNITS_SOLD]]*Table2[[#This Row],[UNIT_COGS]]))/Table2[[#This Row],[NET_REVENUE]],0)</f>
        <v>0.44349613032598073</v>
      </c>
      <c r="Q1038" s="4">
        <f>IFERROR(Table2[[#This Row],[GROSS_REVENUE]]/Table2[[#This Row],[AD_SPEND]],0)</f>
        <v>8.2676986998194373</v>
      </c>
      <c r="R1038" s="2">
        <f>IFERROR((Table2[[#This Row],[NET_REVENUE]]-(Table2[[#This Row],[UNITS_SOLD]]*Table2[[#This Row],[UNIT_COGS]])-Table2[[#This Row],[AD_SPEND]]),0)</f>
        <v>3807.0300000000007</v>
      </c>
      <c r="S1038" s="3">
        <f>IFERROR(Table2[[#This Row],[RETURNS_UNITS]]/Table2[[#This Row],[UNITS_SOLD]],0)</f>
        <v>0.12328767123287671</v>
      </c>
      <c r="T1038" s="2" t="str">
        <f>TRIM(CLEAN(Table2[[#This Row],[CHANNEL]]))</f>
        <v>D2C</v>
      </c>
      <c r="U1038" s="1">
        <f t="shared" si="16"/>
        <v>45689</v>
      </c>
    </row>
    <row r="1039" spans="1:21" x14ac:dyDescent="0.3">
      <c r="A1039" s="1">
        <v>45658</v>
      </c>
      <c r="B1039" s="2" t="s">
        <v>33</v>
      </c>
      <c r="C1039" s="2" t="s">
        <v>25</v>
      </c>
      <c r="D1039" s="2" t="s">
        <v>35</v>
      </c>
      <c r="E1039" s="2" t="str">
        <f>TRIM(Table2[[#This Row],[SKU_CODE]])</f>
        <v>BEC-CMB-001</v>
      </c>
      <c r="F1039" s="2">
        <v>28</v>
      </c>
      <c r="G1039" s="2">
        <v>19572</v>
      </c>
      <c r="H1039" s="2">
        <v>3890.31</v>
      </c>
      <c r="I1039" s="2">
        <v>1545.24</v>
      </c>
      <c r="J1039" s="2">
        <v>0</v>
      </c>
      <c r="K1039" s="2" t="str">
        <f>_xlfn.XLOOKUP(E1039,[1]SKU_Master!A:A,[1]SKU_Master!C:C,"NOT FOUND")</f>
        <v>Others</v>
      </c>
      <c r="L1039" s="2">
        <f>_xlfn.XLOOKUP(Table2[[#This Row],[SKU_CODE_CLEAN]],[1]SKU_Master!A:A,[1]SKU_Master!E:E,"Not Found")</f>
        <v>699</v>
      </c>
      <c r="M1039" s="2">
        <f>_xlfn.XLOOKUP(E1039,[1]SKU_Master!A:A,[1]SKU_Master!F:F,"NOT FOUND")</f>
        <v>330</v>
      </c>
      <c r="N1039" s="2" t="str">
        <f>IF(ISNUMBER(_xlfn.XMATCH(E1039,[1]SKU_Master!A:A)),"MATCH","NOT FOUND")</f>
        <v>MATCH</v>
      </c>
      <c r="O1039" s="2">
        <f>Table2[[#This Row],[GROSS_REVENUE]]-Table2[[#This Row],[DISCOUNT]]</f>
        <v>15681.69</v>
      </c>
      <c r="P1039" s="3">
        <f>IFERROR((Table2[[#This Row],[NET_REVENUE]]-(Table2[[#This Row],[UNITS_SOLD]]*Table2[[#This Row],[UNIT_COGS]]))/Table2[[#This Row],[NET_REVENUE]],0)</f>
        <v>0.41077779244456436</v>
      </c>
      <c r="Q1039" s="4">
        <f>IFERROR(Table2[[#This Row],[GROSS_REVENUE]]/Table2[[#This Row],[AD_SPEND]],0)</f>
        <v>12.665993632057155</v>
      </c>
      <c r="R1039" s="2">
        <f>IFERROR((Table2[[#This Row],[NET_REVENUE]]-(Table2[[#This Row],[UNITS_SOLD]]*Table2[[#This Row],[UNIT_COGS]])-Table2[[#This Row],[AD_SPEND]]),0)</f>
        <v>4896.4500000000007</v>
      </c>
      <c r="S1039" s="3">
        <f>IFERROR(Table2[[#This Row],[RETURNS_UNITS]]/Table2[[#This Row],[UNITS_SOLD]],0)</f>
        <v>0</v>
      </c>
      <c r="T1039" s="2" t="str">
        <f>TRIM(CLEAN(Table2[[#This Row],[CHANNEL]]))</f>
        <v>Swiggy Instamart</v>
      </c>
      <c r="U1039" s="1">
        <f t="shared" si="16"/>
        <v>45658</v>
      </c>
    </row>
    <row r="1040" spans="1:21" x14ac:dyDescent="0.3">
      <c r="A1040" s="1">
        <v>45748</v>
      </c>
      <c r="B1040" s="2" t="s">
        <v>21</v>
      </c>
      <c r="C1040" s="2" t="s">
        <v>28</v>
      </c>
      <c r="D1040" s="2" t="s">
        <v>42</v>
      </c>
      <c r="E1040" s="2" t="str">
        <f>TRIM(Table2[[#This Row],[SKU_CODE]])</f>
        <v>BEC-BW-002</v>
      </c>
      <c r="F1040" s="2">
        <v>81</v>
      </c>
      <c r="G1040" s="2">
        <v>14175</v>
      </c>
      <c r="H1040" s="2">
        <v>2407.19</v>
      </c>
      <c r="I1040" s="2">
        <v>1546.29</v>
      </c>
      <c r="J1040" s="2">
        <v>4</v>
      </c>
      <c r="K1040" s="2" t="str">
        <f>_xlfn.XLOOKUP(E1040,[1]SKU_Master!A:A,[1]SKU_Master!C:C,"NOT FOUND")</f>
        <v>Bake &amp; Wrap</v>
      </c>
      <c r="L1040" s="2">
        <f>_xlfn.XLOOKUP(Table2[[#This Row],[SKU_CODE_CLEAN]],[1]SKU_Master!A:A,[1]SKU_Master!E:E,"Not Found")</f>
        <v>175</v>
      </c>
      <c r="M1040" s="2">
        <f>_xlfn.XLOOKUP(E1040,[1]SKU_Master!A:A,[1]SKU_Master!F:F,"NOT FOUND")</f>
        <v>92</v>
      </c>
      <c r="N1040" s="2" t="str">
        <f>IF(ISNUMBER(_xlfn.XMATCH(E1040,[1]SKU_Master!A:A)),"MATCH","NOT FOUND")</f>
        <v>MATCH</v>
      </c>
      <c r="O1040" s="2">
        <f>Table2[[#This Row],[GROSS_REVENUE]]-Table2[[#This Row],[DISCOUNT]]</f>
        <v>11767.81</v>
      </c>
      <c r="P1040" s="3">
        <f>IFERROR((Table2[[#This Row],[NET_REVENUE]]-(Table2[[#This Row],[UNITS_SOLD]]*Table2[[#This Row],[UNIT_COGS]]))/Table2[[#This Row],[NET_REVENUE]],0)</f>
        <v>0.36674708378194409</v>
      </c>
      <c r="Q1040" s="4">
        <f>IFERROR(Table2[[#This Row],[GROSS_REVENUE]]/Table2[[#This Row],[AD_SPEND]],0)</f>
        <v>9.1671031953902578</v>
      </c>
      <c r="R1040" s="2">
        <f>IFERROR((Table2[[#This Row],[NET_REVENUE]]-(Table2[[#This Row],[UNITS_SOLD]]*Table2[[#This Row],[UNIT_COGS]])-Table2[[#This Row],[AD_SPEND]]),0)</f>
        <v>2769.5199999999995</v>
      </c>
      <c r="S1040" s="3">
        <f>IFERROR(Table2[[#This Row],[RETURNS_UNITS]]/Table2[[#This Row],[UNITS_SOLD]],0)</f>
        <v>4.9382716049382713E-2</v>
      </c>
      <c r="T1040" s="2" t="str">
        <f>TRIM(CLEAN(Table2[[#This Row],[CHANNEL]]))</f>
        <v>Flipkart</v>
      </c>
      <c r="U1040" s="1">
        <f t="shared" si="16"/>
        <v>45748</v>
      </c>
    </row>
    <row r="1041" spans="1:21" x14ac:dyDescent="0.3">
      <c r="A1041" s="1">
        <v>45717</v>
      </c>
      <c r="B1041" s="2" t="s">
        <v>24</v>
      </c>
      <c r="C1041" s="2" t="s">
        <v>28</v>
      </c>
      <c r="D1041" s="2" t="s">
        <v>46</v>
      </c>
      <c r="E1041" s="2" t="str">
        <f>TRIM(Table2[[#This Row],[SKU_CODE]])</f>
        <v>BEC-KT-001</v>
      </c>
      <c r="F1041" s="2">
        <v>130</v>
      </c>
      <c r="G1041" s="2">
        <v>20800</v>
      </c>
      <c r="H1041" s="2">
        <v>2432.81</v>
      </c>
      <c r="I1041" s="2">
        <v>1547.96</v>
      </c>
      <c r="J1041" s="2">
        <v>19</v>
      </c>
      <c r="K1041" s="2" t="str">
        <f>_xlfn.XLOOKUP(E1041,[1]SKU_Master!A:A,[1]SKU_Master!C:C,"NOT FOUND")</f>
        <v>Kitchen Towel</v>
      </c>
      <c r="L1041" s="2">
        <f>_xlfn.XLOOKUP(Table2[[#This Row],[SKU_CODE_CLEAN]],[1]SKU_Master!A:A,[1]SKU_Master!E:E,"Not Found")</f>
        <v>160</v>
      </c>
      <c r="M1041" s="2">
        <f>_xlfn.XLOOKUP(E1041,[1]SKU_Master!A:A,[1]SKU_Master!F:F,"NOT FOUND")</f>
        <v>78</v>
      </c>
      <c r="N1041" s="2" t="str">
        <f>IF(ISNUMBER(_xlfn.XMATCH(E1041,[1]SKU_Master!A:A)),"MATCH","NOT FOUND")</f>
        <v>MATCH</v>
      </c>
      <c r="O1041" s="2">
        <f>Table2[[#This Row],[GROSS_REVENUE]]-Table2[[#This Row],[DISCOUNT]]</f>
        <v>18367.189999999999</v>
      </c>
      <c r="P1041" s="3">
        <f>IFERROR((Table2[[#This Row],[NET_REVENUE]]-(Table2[[#This Row],[UNITS_SOLD]]*Table2[[#This Row],[UNIT_COGS]]))/Table2[[#This Row],[NET_REVENUE]],0)</f>
        <v>0.44792861619006497</v>
      </c>
      <c r="Q1041" s="4">
        <f>IFERROR(Table2[[#This Row],[GROSS_REVENUE]]/Table2[[#This Row],[AD_SPEND]],0)</f>
        <v>13.437039716788547</v>
      </c>
      <c r="R1041" s="2">
        <f>IFERROR((Table2[[#This Row],[NET_REVENUE]]-(Table2[[#This Row],[UNITS_SOLD]]*Table2[[#This Row],[UNIT_COGS]])-Table2[[#This Row],[AD_SPEND]]),0)</f>
        <v>6679.2299999999987</v>
      </c>
      <c r="S1041" s="3">
        <f>IFERROR(Table2[[#This Row],[RETURNS_UNITS]]/Table2[[#This Row],[UNITS_SOLD]],0)</f>
        <v>0.14615384615384616</v>
      </c>
      <c r="T1041" s="2" t="str">
        <f>TRIM(CLEAN(Table2[[#This Row],[CHANNEL]]))</f>
        <v>D2C</v>
      </c>
      <c r="U1041" s="1">
        <f t="shared" si="16"/>
        <v>45717</v>
      </c>
    </row>
    <row r="1042" spans="1:21" x14ac:dyDescent="0.3">
      <c r="A1042" s="1">
        <v>45352</v>
      </c>
      <c r="B1042" s="2" t="s">
        <v>21</v>
      </c>
      <c r="C1042" s="2" t="s">
        <v>25</v>
      </c>
      <c r="D1042" s="2" t="s">
        <v>23</v>
      </c>
      <c r="E1042" s="2" t="str">
        <f>TRIM(Table2[[#This Row],[SKU_CODE]])</f>
        <v>BEC-OTH-001</v>
      </c>
      <c r="F1042" s="2">
        <v>129</v>
      </c>
      <c r="G1042" s="2">
        <v>19221</v>
      </c>
      <c r="H1042" s="2">
        <v>4182.13</v>
      </c>
      <c r="I1042" s="2">
        <v>1549.04</v>
      </c>
      <c r="J1042" s="2">
        <v>6</v>
      </c>
      <c r="K1042" s="2" t="str">
        <f>_xlfn.XLOOKUP(E1042,[1]SKU_Master!A:A,[1]SKU_Master!C:C,"NOT FOUND")</f>
        <v>Others</v>
      </c>
      <c r="L1042" s="2">
        <f>_xlfn.XLOOKUP(Table2[[#This Row],[SKU_CODE_CLEAN]],[1]SKU_Master!A:A,[1]SKU_Master!E:E,"Not Found")</f>
        <v>149</v>
      </c>
      <c r="M1042" s="2">
        <f>_xlfn.XLOOKUP(E1042,[1]SKU_Master!A:A,[1]SKU_Master!F:F,"NOT FOUND")</f>
        <v>72</v>
      </c>
      <c r="N1042" s="2" t="str">
        <f>IF(ISNUMBER(_xlfn.XMATCH(E1042,[1]SKU_Master!A:A)),"MATCH","NOT FOUND")</f>
        <v>MATCH</v>
      </c>
      <c r="O1042" s="2">
        <f>Table2[[#This Row],[GROSS_REVENUE]]-Table2[[#This Row],[DISCOUNT]]</f>
        <v>15038.869999999999</v>
      </c>
      <c r="P1042" s="3">
        <f>IFERROR((Table2[[#This Row],[NET_REVENUE]]-(Table2[[#This Row],[UNITS_SOLD]]*Table2[[#This Row],[UNIT_COGS]]))/Table2[[#This Row],[NET_REVENUE]],0)</f>
        <v>0.38240040641351375</v>
      </c>
      <c r="Q1042" s="4">
        <f>IFERROR(Table2[[#This Row],[GROSS_REVENUE]]/Table2[[#This Row],[AD_SPEND]],0)</f>
        <v>12.408330320714766</v>
      </c>
      <c r="R1042" s="2">
        <f>IFERROR((Table2[[#This Row],[NET_REVENUE]]-(Table2[[#This Row],[UNITS_SOLD]]*Table2[[#This Row],[UNIT_COGS]])-Table2[[#This Row],[AD_SPEND]]),0)</f>
        <v>4201.829999999999</v>
      </c>
      <c r="S1042" s="3">
        <f>IFERROR(Table2[[#This Row],[RETURNS_UNITS]]/Table2[[#This Row],[UNITS_SOLD]],0)</f>
        <v>4.6511627906976744E-2</v>
      </c>
      <c r="T1042" s="2" t="str">
        <f>TRIM(CLEAN(Table2[[#This Row],[CHANNEL]]))</f>
        <v>Flipkart</v>
      </c>
      <c r="U1042" s="1">
        <f t="shared" si="16"/>
        <v>45352</v>
      </c>
    </row>
    <row r="1043" spans="1:21" x14ac:dyDescent="0.3">
      <c r="A1043" s="1">
        <v>45748</v>
      </c>
      <c r="B1043" s="2" t="s">
        <v>24</v>
      </c>
      <c r="C1043" s="2" t="s">
        <v>25</v>
      </c>
      <c r="D1043" s="2" t="s">
        <v>42</v>
      </c>
      <c r="E1043" s="2" t="str">
        <f>TRIM(Table2[[#This Row],[SKU_CODE]])</f>
        <v>BEC-BW-002</v>
      </c>
      <c r="F1043" s="2">
        <v>141</v>
      </c>
      <c r="G1043" s="2">
        <v>24675</v>
      </c>
      <c r="H1043" s="2">
        <v>860.2</v>
      </c>
      <c r="I1043" s="2">
        <v>1549.33</v>
      </c>
      <c r="J1043" s="2">
        <v>16</v>
      </c>
      <c r="K1043" s="2" t="str">
        <f>_xlfn.XLOOKUP(E1043,[1]SKU_Master!A:A,[1]SKU_Master!C:C,"NOT FOUND")</f>
        <v>Bake &amp; Wrap</v>
      </c>
      <c r="L1043" s="2">
        <f>_xlfn.XLOOKUP(Table2[[#This Row],[SKU_CODE_CLEAN]],[1]SKU_Master!A:A,[1]SKU_Master!E:E,"Not Found")</f>
        <v>175</v>
      </c>
      <c r="M1043" s="2">
        <f>_xlfn.XLOOKUP(E1043,[1]SKU_Master!A:A,[1]SKU_Master!F:F,"NOT FOUND")</f>
        <v>92</v>
      </c>
      <c r="N1043" s="2" t="str">
        <f>IF(ISNUMBER(_xlfn.XMATCH(E1043,[1]SKU_Master!A:A)),"MATCH","NOT FOUND")</f>
        <v>MATCH</v>
      </c>
      <c r="O1043" s="2">
        <f>Table2[[#This Row],[GROSS_REVENUE]]-Table2[[#This Row],[DISCOUNT]]</f>
        <v>23814.799999999999</v>
      </c>
      <c r="P1043" s="3">
        <f>IFERROR((Table2[[#This Row],[NET_REVENUE]]-(Table2[[#This Row],[UNITS_SOLD]]*Table2[[#This Row],[UNIT_COGS]]))/Table2[[#This Row],[NET_REVENUE]],0)</f>
        <v>0.45529670624989499</v>
      </c>
      <c r="Q1043" s="4">
        <f>IFERROR(Table2[[#This Row],[GROSS_REVENUE]]/Table2[[#This Row],[AD_SPEND]],0)</f>
        <v>15.926239083991145</v>
      </c>
      <c r="R1043" s="2">
        <f>IFERROR((Table2[[#This Row],[NET_REVENUE]]-(Table2[[#This Row],[UNITS_SOLD]]*Table2[[#This Row],[UNIT_COGS]])-Table2[[#This Row],[AD_SPEND]]),0)</f>
        <v>9293.4699999999993</v>
      </c>
      <c r="S1043" s="3">
        <f>IFERROR(Table2[[#This Row],[RETURNS_UNITS]]/Table2[[#This Row],[UNITS_SOLD]],0)</f>
        <v>0.11347517730496454</v>
      </c>
      <c r="T1043" s="2" t="str">
        <f>TRIM(CLEAN(Table2[[#This Row],[CHANNEL]]))</f>
        <v>D2C</v>
      </c>
      <c r="U1043" s="1">
        <f t="shared" si="16"/>
        <v>45748</v>
      </c>
    </row>
    <row r="1044" spans="1:21" x14ac:dyDescent="0.3">
      <c r="A1044" s="1">
        <v>45323</v>
      </c>
      <c r="B1044" s="2" t="s">
        <v>27</v>
      </c>
      <c r="C1044" s="2" t="s">
        <v>22</v>
      </c>
      <c r="D1044" s="2" t="s">
        <v>31</v>
      </c>
      <c r="E1044" s="2" t="str">
        <f>TRIM(Table2[[#This Row],[SKU_CODE]])</f>
        <v>BEC-GB-002</v>
      </c>
      <c r="F1044" s="2">
        <v>186</v>
      </c>
      <c r="G1044" s="2">
        <v>33294</v>
      </c>
      <c r="H1044" s="2">
        <v>8614.89</v>
      </c>
      <c r="I1044" s="2">
        <v>1549.34</v>
      </c>
      <c r="J1044" s="2">
        <v>7</v>
      </c>
      <c r="K1044" s="2" t="str">
        <f>_xlfn.XLOOKUP(E1044,[1]SKU_Master!A:A,[1]SKU_Master!C:C,"NOT FOUND")</f>
        <v>Garbage Bags</v>
      </c>
      <c r="L1044" s="2">
        <f>_xlfn.XLOOKUP(Table2[[#This Row],[SKU_CODE_CLEAN]],[1]SKU_Master!A:A,[1]SKU_Master!E:E,"Not Found")</f>
        <v>179</v>
      </c>
      <c r="M1044" s="2">
        <f>_xlfn.XLOOKUP(E1044,[1]SKU_Master!A:A,[1]SKU_Master!F:F,"NOT FOUND")</f>
        <v>86</v>
      </c>
      <c r="N1044" s="2" t="str">
        <f>IF(ISNUMBER(_xlfn.XMATCH(E1044,[1]SKU_Master!A:A)),"MATCH","NOT FOUND")</f>
        <v>MATCH</v>
      </c>
      <c r="O1044" s="2">
        <f>Table2[[#This Row],[GROSS_REVENUE]]-Table2[[#This Row],[DISCOUNT]]</f>
        <v>24679.11</v>
      </c>
      <c r="P1044" s="3">
        <f>IFERROR((Table2[[#This Row],[NET_REVENUE]]-(Table2[[#This Row],[UNITS_SOLD]]*Table2[[#This Row],[UNIT_COGS]]))/Table2[[#This Row],[NET_REVENUE]],0)</f>
        <v>0.35184048371274329</v>
      </c>
      <c r="Q1044" s="4">
        <f>IFERROR(Table2[[#This Row],[GROSS_REVENUE]]/Table2[[#This Row],[AD_SPEND]],0)</f>
        <v>21.489150218802845</v>
      </c>
      <c r="R1044" s="2">
        <f>IFERROR((Table2[[#This Row],[NET_REVENUE]]-(Table2[[#This Row],[UNITS_SOLD]]*Table2[[#This Row],[UNIT_COGS]])-Table2[[#This Row],[AD_SPEND]]),0)</f>
        <v>7133.77</v>
      </c>
      <c r="S1044" s="3">
        <f>IFERROR(Table2[[#This Row],[RETURNS_UNITS]]/Table2[[#This Row],[UNITS_SOLD]],0)</f>
        <v>3.7634408602150539E-2</v>
      </c>
      <c r="T1044" s="2" t="str">
        <f>TRIM(CLEAN(Table2[[#This Row],[CHANNEL]]))</f>
        <v>Zepto</v>
      </c>
      <c r="U1044" s="1">
        <f t="shared" si="16"/>
        <v>45323</v>
      </c>
    </row>
    <row r="1045" spans="1:21" x14ac:dyDescent="0.3">
      <c r="A1045" s="1">
        <v>45323</v>
      </c>
      <c r="B1045" s="2" t="s">
        <v>21</v>
      </c>
      <c r="C1045" s="2" t="s">
        <v>25</v>
      </c>
      <c r="D1045" s="2" t="s">
        <v>43</v>
      </c>
      <c r="E1045" s="2" t="str">
        <f>TRIM(Table2[[#This Row],[SKU_CODE]])</f>
        <v>BEC-GB-001</v>
      </c>
      <c r="F1045" s="2">
        <v>247</v>
      </c>
      <c r="G1045" s="2">
        <v>36803</v>
      </c>
      <c r="H1045" s="2">
        <v>8542.94</v>
      </c>
      <c r="I1045" s="2">
        <v>1549.55</v>
      </c>
      <c r="J1045" s="2">
        <v>13</v>
      </c>
      <c r="K1045" s="2" t="str">
        <f>_xlfn.XLOOKUP(E1045,[1]SKU_Master!A:A,[1]SKU_Master!C:C,"NOT FOUND")</f>
        <v>Garbage Bags</v>
      </c>
      <c r="L1045" s="2">
        <f>_xlfn.XLOOKUP(Table2[[#This Row],[SKU_CODE_CLEAN]],[1]SKU_Master!A:A,[1]SKU_Master!E:E,"Not Found")</f>
        <v>149</v>
      </c>
      <c r="M1045" s="2">
        <f>_xlfn.XLOOKUP(E1045,[1]SKU_Master!A:A,[1]SKU_Master!F:F,"NOT FOUND")</f>
        <v>70</v>
      </c>
      <c r="N1045" s="2" t="str">
        <f>IF(ISNUMBER(_xlfn.XMATCH(E1045,[1]SKU_Master!A:A)),"MATCH","NOT FOUND")</f>
        <v>MATCH</v>
      </c>
      <c r="O1045" s="2">
        <f>Table2[[#This Row],[GROSS_REVENUE]]-Table2[[#This Row],[DISCOUNT]]</f>
        <v>28260.059999999998</v>
      </c>
      <c r="P1045" s="3">
        <f>IFERROR((Table2[[#This Row],[NET_REVENUE]]-(Table2[[#This Row],[UNITS_SOLD]]*Table2[[#This Row],[UNIT_COGS]]))/Table2[[#This Row],[NET_REVENUE]],0)</f>
        <v>0.38818247378101811</v>
      </c>
      <c r="Q1045" s="4">
        <f>IFERROR(Table2[[#This Row],[GROSS_REVENUE]]/Table2[[#This Row],[AD_SPEND]],0)</f>
        <v>23.75076635152141</v>
      </c>
      <c r="R1045" s="2">
        <f>IFERROR((Table2[[#This Row],[NET_REVENUE]]-(Table2[[#This Row],[UNITS_SOLD]]*Table2[[#This Row],[UNIT_COGS]])-Table2[[#This Row],[AD_SPEND]]),0)</f>
        <v>9420.5099999999984</v>
      </c>
      <c r="S1045" s="3">
        <f>IFERROR(Table2[[#This Row],[RETURNS_UNITS]]/Table2[[#This Row],[UNITS_SOLD]],0)</f>
        <v>5.2631578947368418E-2</v>
      </c>
      <c r="T1045" s="2" t="str">
        <f>TRIM(CLEAN(Table2[[#This Row],[CHANNEL]]))</f>
        <v>Flipkart</v>
      </c>
      <c r="U1045" s="1">
        <f t="shared" si="16"/>
        <v>45323</v>
      </c>
    </row>
    <row r="1046" spans="1:21" x14ac:dyDescent="0.3">
      <c r="A1046" s="1">
        <v>45444</v>
      </c>
      <c r="B1046" s="2" t="s">
        <v>21</v>
      </c>
      <c r="C1046" s="2" t="s">
        <v>22</v>
      </c>
      <c r="D1046" s="2" t="s">
        <v>35</v>
      </c>
      <c r="E1046" s="2" t="str">
        <f>TRIM(Table2[[#This Row],[SKU_CODE]])</f>
        <v>BEC-CMB-001</v>
      </c>
      <c r="F1046" s="2">
        <v>26</v>
      </c>
      <c r="G1046" s="2">
        <v>18174</v>
      </c>
      <c r="H1046" s="2">
        <v>1732.94</v>
      </c>
      <c r="I1046" s="2">
        <v>1551.31</v>
      </c>
      <c r="J1046" s="2">
        <v>0</v>
      </c>
      <c r="K1046" s="2" t="str">
        <f>_xlfn.XLOOKUP(E1046,[1]SKU_Master!A:A,[1]SKU_Master!C:C,"NOT FOUND")</f>
        <v>Others</v>
      </c>
      <c r="L1046" s="2">
        <f>_xlfn.XLOOKUP(Table2[[#This Row],[SKU_CODE_CLEAN]],[1]SKU_Master!A:A,[1]SKU_Master!E:E,"Not Found")</f>
        <v>699</v>
      </c>
      <c r="M1046" s="2">
        <f>_xlfn.XLOOKUP(E1046,[1]SKU_Master!A:A,[1]SKU_Master!F:F,"NOT FOUND")</f>
        <v>330</v>
      </c>
      <c r="N1046" s="2" t="str">
        <f>IF(ISNUMBER(_xlfn.XMATCH(E1046,[1]SKU_Master!A:A)),"MATCH","NOT FOUND")</f>
        <v>MATCH</v>
      </c>
      <c r="O1046" s="2">
        <f>Table2[[#This Row],[GROSS_REVENUE]]-Table2[[#This Row],[DISCOUNT]]</f>
        <v>16441.060000000001</v>
      </c>
      <c r="P1046" s="3">
        <f>IFERROR((Table2[[#This Row],[NET_REVENUE]]-(Table2[[#This Row],[UNITS_SOLD]]*Table2[[#This Row],[UNIT_COGS]]))/Table2[[#This Row],[NET_REVENUE]],0)</f>
        <v>0.47813583795692011</v>
      </c>
      <c r="Q1046" s="4">
        <f>IFERROR(Table2[[#This Row],[GROSS_REVENUE]]/Table2[[#This Row],[AD_SPEND]],0)</f>
        <v>11.715260006059395</v>
      </c>
      <c r="R1046" s="2">
        <f>IFERROR((Table2[[#This Row],[NET_REVENUE]]-(Table2[[#This Row],[UNITS_SOLD]]*Table2[[#This Row],[UNIT_COGS]])-Table2[[#This Row],[AD_SPEND]]),0)</f>
        <v>6309.7500000000018</v>
      </c>
      <c r="S1046" s="3">
        <f>IFERROR(Table2[[#This Row],[RETURNS_UNITS]]/Table2[[#This Row],[UNITS_SOLD]],0)</f>
        <v>0</v>
      </c>
      <c r="T1046" s="2" t="str">
        <f>TRIM(CLEAN(Table2[[#This Row],[CHANNEL]]))</f>
        <v>Flipkart</v>
      </c>
      <c r="U1046" s="1">
        <f t="shared" si="16"/>
        <v>45444</v>
      </c>
    </row>
    <row r="1047" spans="1:21" x14ac:dyDescent="0.3">
      <c r="A1047" s="1">
        <v>45474</v>
      </c>
      <c r="B1047" s="2" t="s">
        <v>33</v>
      </c>
      <c r="C1047" s="2" t="s">
        <v>28</v>
      </c>
      <c r="D1047" s="2" t="s">
        <v>46</v>
      </c>
      <c r="E1047" s="2" t="str">
        <f>TRIM(Table2[[#This Row],[SKU_CODE]])</f>
        <v>BEC-KT-001</v>
      </c>
      <c r="F1047" s="2">
        <v>103</v>
      </c>
      <c r="G1047" s="2">
        <v>16480</v>
      </c>
      <c r="H1047" s="2">
        <v>3112.33</v>
      </c>
      <c r="I1047" s="2">
        <v>1551.4</v>
      </c>
      <c r="J1047" s="2">
        <v>5</v>
      </c>
      <c r="K1047" s="2" t="str">
        <f>_xlfn.XLOOKUP(E1047,[1]SKU_Master!A:A,[1]SKU_Master!C:C,"NOT FOUND")</f>
        <v>Kitchen Towel</v>
      </c>
      <c r="L1047" s="2">
        <f>_xlfn.XLOOKUP(Table2[[#This Row],[SKU_CODE_CLEAN]],[1]SKU_Master!A:A,[1]SKU_Master!E:E,"Not Found")</f>
        <v>160</v>
      </c>
      <c r="M1047" s="2">
        <f>_xlfn.XLOOKUP(E1047,[1]SKU_Master!A:A,[1]SKU_Master!F:F,"NOT FOUND")</f>
        <v>78</v>
      </c>
      <c r="N1047" s="2" t="str">
        <f>IF(ISNUMBER(_xlfn.XMATCH(E1047,[1]SKU_Master!A:A)),"MATCH","NOT FOUND")</f>
        <v>MATCH</v>
      </c>
      <c r="O1047" s="2">
        <f>Table2[[#This Row],[GROSS_REVENUE]]-Table2[[#This Row],[DISCOUNT]]</f>
        <v>13367.67</v>
      </c>
      <c r="P1047" s="3">
        <f>IFERROR((Table2[[#This Row],[NET_REVENUE]]-(Table2[[#This Row],[UNITS_SOLD]]*Table2[[#This Row],[UNIT_COGS]]))/Table2[[#This Row],[NET_REVENUE]],0)</f>
        <v>0.39899773109300274</v>
      </c>
      <c r="Q1047" s="4">
        <f>IFERROR(Table2[[#This Row],[GROSS_REVENUE]]/Table2[[#This Row],[AD_SPEND]],0)</f>
        <v>10.622663400799278</v>
      </c>
      <c r="R1047" s="2">
        <f>IFERROR((Table2[[#This Row],[NET_REVENUE]]-(Table2[[#This Row],[UNITS_SOLD]]*Table2[[#This Row],[UNIT_COGS]])-Table2[[#This Row],[AD_SPEND]]),0)</f>
        <v>3782.27</v>
      </c>
      <c r="S1047" s="3">
        <f>IFERROR(Table2[[#This Row],[RETURNS_UNITS]]/Table2[[#This Row],[UNITS_SOLD]],0)</f>
        <v>4.8543689320388349E-2</v>
      </c>
      <c r="T1047" s="2" t="str">
        <f>TRIM(CLEAN(Table2[[#This Row],[CHANNEL]]))</f>
        <v>Swiggy Instamart</v>
      </c>
      <c r="U1047" s="1">
        <f t="shared" si="16"/>
        <v>45474</v>
      </c>
    </row>
    <row r="1048" spans="1:21" x14ac:dyDescent="0.3">
      <c r="A1048" s="1">
        <v>45352</v>
      </c>
      <c r="B1048" s="2" t="s">
        <v>24</v>
      </c>
      <c r="C1048" s="2" t="s">
        <v>25</v>
      </c>
      <c r="D1048" s="2" t="s">
        <v>32</v>
      </c>
      <c r="E1048" s="2" t="str">
        <f>TRIM(Table2[[#This Row],[SKU_CODE]])</f>
        <v>BEC-BW-001</v>
      </c>
      <c r="F1048" s="2">
        <v>141</v>
      </c>
      <c r="G1048" s="2">
        <v>31020</v>
      </c>
      <c r="H1048" s="2">
        <v>2863.04</v>
      </c>
      <c r="I1048" s="2">
        <v>1551.9</v>
      </c>
      <c r="J1048" s="2">
        <v>16</v>
      </c>
      <c r="K1048" s="2" t="str">
        <f>_xlfn.XLOOKUP(E1048,[1]SKU_Master!A:A,[1]SKU_Master!C:C,"NOT FOUND")</f>
        <v>Bake &amp; Wrap</v>
      </c>
      <c r="L1048" s="2">
        <f>_xlfn.XLOOKUP(Table2[[#This Row],[SKU_CODE_CLEAN]],[1]SKU_Master!A:A,[1]SKU_Master!E:E,"Not Found")</f>
        <v>220</v>
      </c>
      <c r="M1048" s="2">
        <f>_xlfn.XLOOKUP(E1048,[1]SKU_Master!A:A,[1]SKU_Master!F:F,"NOT FOUND")</f>
        <v>118</v>
      </c>
      <c r="N1048" s="2" t="str">
        <f>IF(ISNUMBER(_xlfn.XMATCH(E1048,[1]SKU_Master!A:A)),"MATCH","NOT FOUND")</f>
        <v>MATCH</v>
      </c>
      <c r="O1048" s="2">
        <f>Table2[[#This Row],[GROSS_REVENUE]]-Table2[[#This Row],[DISCOUNT]]</f>
        <v>28156.959999999999</v>
      </c>
      <c r="P1048" s="3">
        <f>IFERROR((Table2[[#This Row],[NET_REVENUE]]-(Table2[[#This Row],[UNITS_SOLD]]*Table2[[#This Row],[UNIT_COGS]]))/Table2[[#This Row],[NET_REVENUE]],0)</f>
        <v>0.40909814127661509</v>
      </c>
      <c r="Q1048" s="4">
        <f>IFERROR(Table2[[#This Row],[GROSS_REVENUE]]/Table2[[#This Row],[AD_SPEND]],0)</f>
        <v>19.988401314517688</v>
      </c>
      <c r="R1048" s="2">
        <f>IFERROR((Table2[[#This Row],[NET_REVENUE]]-(Table2[[#This Row],[UNITS_SOLD]]*Table2[[#This Row],[UNIT_COGS]])-Table2[[#This Row],[AD_SPEND]]),0)</f>
        <v>9967.06</v>
      </c>
      <c r="S1048" s="3">
        <f>IFERROR(Table2[[#This Row],[RETURNS_UNITS]]/Table2[[#This Row],[UNITS_SOLD]],0)</f>
        <v>0.11347517730496454</v>
      </c>
      <c r="T1048" s="2" t="str">
        <f>TRIM(CLEAN(Table2[[#This Row],[CHANNEL]]))</f>
        <v>D2C</v>
      </c>
      <c r="U1048" s="1">
        <f t="shared" si="16"/>
        <v>45352</v>
      </c>
    </row>
    <row r="1049" spans="1:21" x14ac:dyDescent="0.3">
      <c r="A1049" s="1">
        <v>45536</v>
      </c>
      <c r="B1049" s="2" t="s">
        <v>24</v>
      </c>
      <c r="C1049" s="2" t="s">
        <v>22</v>
      </c>
      <c r="D1049" s="2" t="s">
        <v>30</v>
      </c>
      <c r="E1049" s="2" t="str">
        <f>TRIM(Table2[[#This Row],[SKU_CODE]])</f>
        <v>BEC-TIS-002</v>
      </c>
      <c r="F1049" s="2">
        <v>135</v>
      </c>
      <c r="G1049" s="2">
        <v>24300</v>
      </c>
      <c r="H1049" s="2">
        <v>1676.41</v>
      </c>
      <c r="I1049" s="2">
        <v>1552.45</v>
      </c>
      <c r="J1049" s="2">
        <v>16</v>
      </c>
      <c r="K1049" s="2" t="str">
        <f>_xlfn.XLOOKUP(E1049,[1]SKU_Master!A:A,[1]SKU_Master!C:C,"NOT FOUND")</f>
        <v>Tissues</v>
      </c>
      <c r="L1049" s="2">
        <f>_xlfn.XLOOKUP(Table2[[#This Row],[SKU_CODE_CLEAN]],[1]SKU_Master!A:A,[1]SKU_Master!E:E,"Not Found")</f>
        <v>180</v>
      </c>
      <c r="M1049" s="2">
        <f>_xlfn.XLOOKUP(E1049,[1]SKU_Master!A:A,[1]SKU_Master!F:F,"NOT FOUND")</f>
        <v>95</v>
      </c>
      <c r="N1049" s="2" t="str">
        <f>IF(ISNUMBER(_xlfn.XMATCH(E1049,[1]SKU_Master!A:A)),"MATCH","NOT FOUND")</f>
        <v>MATCH</v>
      </c>
      <c r="O1049" s="2">
        <f>Table2[[#This Row],[GROSS_REVENUE]]-Table2[[#This Row],[DISCOUNT]]</f>
        <v>22623.59</v>
      </c>
      <c r="P1049" s="3">
        <f>IFERROR((Table2[[#This Row],[NET_REVENUE]]-(Table2[[#This Row],[UNITS_SOLD]]*Table2[[#This Row],[UNIT_COGS]]))/Table2[[#This Row],[NET_REVENUE]],0)</f>
        <v>0.43311384267483632</v>
      </c>
      <c r="Q1049" s="4">
        <f>IFERROR(Table2[[#This Row],[GROSS_REVENUE]]/Table2[[#This Row],[AD_SPEND]],0)</f>
        <v>15.652678025057167</v>
      </c>
      <c r="R1049" s="2">
        <f>IFERROR((Table2[[#This Row],[NET_REVENUE]]-(Table2[[#This Row],[UNITS_SOLD]]*Table2[[#This Row],[UNIT_COGS]])-Table2[[#This Row],[AD_SPEND]]),0)</f>
        <v>8246.14</v>
      </c>
      <c r="S1049" s="3">
        <f>IFERROR(Table2[[#This Row],[RETURNS_UNITS]]/Table2[[#This Row],[UNITS_SOLD]],0)</f>
        <v>0.11851851851851852</v>
      </c>
      <c r="T1049" s="2" t="str">
        <f>TRIM(CLEAN(Table2[[#This Row],[CHANNEL]]))</f>
        <v>D2C</v>
      </c>
      <c r="U1049" s="1">
        <f t="shared" si="16"/>
        <v>45536</v>
      </c>
    </row>
    <row r="1050" spans="1:21" x14ac:dyDescent="0.3">
      <c r="A1050" s="1">
        <v>45717</v>
      </c>
      <c r="B1050" s="2" t="s">
        <v>37</v>
      </c>
      <c r="C1050" s="2" t="s">
        <v>28</v>
      </c>
      <c r="D1050" s="2" t="s">
        <v>42</v>
      </c>
      <c r="E1050" s="2" t="str">
        <f>TRIM(Table2[[#This Row],[SKU_CODE]])</f>
        <v>BEC-BW-002</v>
      </c>
      <c r="F1050" s="2">
        <v>108</v>
      </c>
      <c r="G1050" s="2">
        <v>18900</v>
      </c>
      <c r="H1050" s="2">
        <v>5259.69</v>
      </c>
      <c r="I1050" s="2">
        <v>1552.93</v>
      </c>
      <c r="J1050" s="2">
        <v>3</v>
      </c>
      <c r="K1050" s="2" t="str">
        <f>_xlfn.XLOOKUP(E1050,[1]SKU_Master!A:A,[1]SKU_Master!C:C,"NOT FOUND")</f>
        <v>Bake &amp; Wrap</v>
      </c>
      <c r="L1050" s="2">
        <f>_xlfn.XLOOKUP(Table2[[#This Row],[SKU_CODE_CLEAN]],[1]SKU_Master!A:A,[1]SKU_Master!E:E,"Not Found")</f>
        <v>175</v>
      </c>
      <c r="M1050" s="2">
        <f>_xlfn.XLOOKUP(E1050,[1]SKU_Master!A:A,[1]SKU_Master!F:F,"NOT FOUND")</f>
        <v>92</v>
      </c>
      <c r="N1050" s="2" t="str">
        <f>IF(ISNUMBER(_xlfn.XMATCH(E1050,[1]SKU_Master!A:A)),"MATCH","NOT FOUND")</f>
        <v>MATCH</v>
      </c>
      <c r="O1050" s="2">
        <f>Table2[[#This Row],[GROSS_REVENUE]]-Table2[[#This Row],[DISCOUNT]]</f>
        <v>13640.310000000001</v>
      </c>
      <c r="P1050" s="3">
        <f>IFERROR((Table2[[#This Row],[NET_REVENUE]]-(Table2[[#This Row],[UNITS_SOLD]]*Table2[[#This Row],[UNIT_COGS]]))/Table2[[#This Row],[NET_REVENUE]],0)</f>
        <v>0.27157080740833611</v>
      </c>
      <c r="Q1050" s="4">
        <f>IFERROR(Table2[[#This Row],[GROSS_REVENUE]]/Table2[[#This Row],[AD_SPEND]],0)</f>
        <v>12.170542136477497</v>
      </c>
      <c r="R1050" s="2">
        <f>IFERROR((Table2[[#This Row],[NET_REVENUE]]-(Table2[[#This Row],[UNITS_SOLD]]*Table2[[#This Row],[UNIT_COGS]])-Table2[[#This Row],[AD_SPEND]]),0)</f>
        <v>2151.380000000001</v>
      </c>
      <c r="S1050" s="3">
        <f>IFERROR(Table2[[#This Row],[RETURNS_UNITS]]/Table2[[#This Row],[UNITS_SOLD]],0)</f>
        <v>2.7777777777777776E-2</v>
      </c>
      <c r="T1050" s="2" t="str">
        <f>TRIM(CLEAN(Table2[[#This Row],[CHANNEL]]))</f>
        <v>Blinkit</v>
      </c>
      <c r="U1050" s="1">
        <f t="shared" si="16"/>
        <v>45717</v>
      </c>
    </row>
    <row r="1051" spans="1:21" x14ac:dyDescent="0.3">
      <c r="A1051" s="1">
        <v>45566</v>
      </c>
      <c r="B1051" s="2" t="s">
        <v>24</v>
      </c>
      <c r="C1051" s="2" t="s">
        <v>25</v>
      </c>
      <c r="D1051" s="2" t="s">
        <v>43</v>
      </c>
      <c r="E1051" s="2" t="str">
        <f>TRIM(Table2[[#This Row],[SKU_CODE]])</f>
        <v>BEC-GB-001</v>
      </c>
      <c r="F1051" s="2">
        <v>140</v>
      </c>
      <c r="G1051" s="2">
        <v>20860</v>
      </c>
      <c r="H1051" s="2">
        <v>1031.27</v>
      </c>
      <c r="I1051" s="2">
        <v>1553.62</v>
      </c>
      <c r="J1051" s="2">
        <v>17</v>
      </c>
      <c r="K1051" s="2" t="str">
        <f>_xlfn.XLOOKUP(E1051,[1]SKU_Master!A:A,[1]SKU_Master!C:C,"NOT FOUND")</f>
        <v>Garbage Bags</v>
      </c>
      <c r="L1051" s="2">
        <f>_xlfn.XLOOKUP(Table2[[#This Row],[SKU_CODE_CLEAN]],[1]SKU_Master!A:A,[1]SKU_Master!E:E,"Not Found")</f>
        <v>149</v>
      </c>
      <c r="M1051" s="2">
        <f>_xlfn.XLOOKUP(E1051,[1]SKU_Master!A:A,[1]SKU_Master!F:F,"NOT FOUND")</f>
        <v>70</v>
      </c>
      <c r="N1051" s="2" t="str">
        <f>IF(ISNUMBER(_xlfn.XMATCH(E1051,[1]SKU_Master!A:A)),"MATCH","NOT FOUND")</f>
        <v>MATCH</v>
      </c>
      <c r="O1051" s="2">
        <f>Table2[[#This Row],[GROSS_REVENUE]]-Table2[[#This Row],[DISCOUNT]]</f>
        <v>19828.73</v>
      </c>
      <c r="P1051" s="3">
        <f>IFERROR((Table2[[#This Row],[NET_REVENUE]]-(Table2[[#This Row],[UNITS_SOLD]]*Table2[[#This Row],[UNIT_COGS]]))/Table2[[#This Row],[NET_REVENUE]],0)</f>
        <v>0.50576764119537665</v>
      </c>
      <c r="Q1051" s="4">
        <f>IFERROR(Table2[[#This Row],[GROSS_REVENUE]]/Table2[[#This Row],[AD_SPEND]],0)</f>
        <v>13.426706659286056</v>
      </c>
      <c r="R1051" s="2">
        <f>IFERROR((Table2[[#This Row],[NET_REVENUE]]-(Table2[[#This Row],[UNITS_SOLD]]*Table2[[#This Row],[UNIT_COGS]])-Table2[[#This Row],[AD_SPEND]]),0)</f>
        <v>8475.11</v>
      </c>
      <c r="S1051" s="3">
        <f>IFERROR(Table2[[#This Row],[RETURNS_UNITS]]/Table2[[#This Row],[UNITS_SOLD]],0)</f>
        <v>0.12142857142857143</v>
      </c>
      <c r="T1051" s="2" t="str">
        <f>TRIM(CLEAN(Table2[[#This Row],[CHANNEL]]))</f>
        <v>D2C</v>
      </c>
      <c r="U1051" s="1">
        <f t="shared" si="16"/>
        <v>45566</v>
      </c>
    </row>
    <row r="1052" spans="1:21" x14ac:dyDescent="0.3">
      <c r="A1052" s="1">
        <v>45444</v>
      </c>
      <c r="B1052" s="2" t="s">
        <v>33</v>
      </c>
      <c r="C1052" s="2" t="s">
        <v>22</v>
      </c>
      <c r="D1052" s="2" t="s">
        <v>46</v>
      </c>
      <c r="E1052" s="2" t="str">
        <f>TRIM(Table2[[#This Row],[SKU_CODE]])</f>
        <v>BEC-KT-001</v>
      </c>
      <c r="F1052" s="2">
        <v>141</v>
      </c>
      <c r="G1052" s="2">
        <v>22560</v>
      </c>
      <c r="H1052" s="2">
        <v>1242.04</v>
      </c>
      <c r="I1052" s="2">
        <v>1555.48</v>
      </c>
      <c r="J1052" s="2">
        <v>3</v>
      </c>
      <c r="K1052" s="2" t="str">
        <f>_xlfn.XLOOKUP(E1052,[1]SKU_Master!A:A,[1]SKU_Master!C:C,"NOT FOUND")</f>
        <v>Kitchen Towel</v>
      </c>
      <c r="L1052" s="2">
        <f>_xlfn.XLOOKUP(Table2[[#This Row],[SKU_CODE_CLEAN]],[1]SKU_Master!A:A,[1]SKU_Master!E:E,"Not Found")</f>
        <v>160</v>
      </c>
      <c r="M1052" s="2">
        <f>_xlfn.XLOOKUP(E1052,[1]SKU_Master!A:A,[1]SKU_Master!F:F,"NOT FOUND")</f>
        <v>78</v>
      </c>
      <c r="N1052" s="2" t="str">
        <f>IF(ISNUMBER(_xlfn.XMATCH(E1052,[1]SKU_Master!A:A)),"MATCH","NOT FOUND")</f>
        <v>MATCH</v>
      </c>
      <c r="O1052" s="2">
        <f>Table2[[#This Row],[GROSS_REVENUE]]-Table2[[#This Row],[DISCOUNT]]</f>
        <v>21317.96</v>
      </c>
      <c r="P1052" s="3">
        <f>IFERROR((Table2[[#This Row],[NET_REVENUE]]-(Table2[[#This Row],[UNITS_SOLD]]*Table2[[#This Row],[UNIT_COGS]]))/Table2[[#This Row],[NET_REVENUE]],0)</f>
        <v>0.48409697738432755</v>
      </c>
      <c r="Q1052" s="4">
        <f>IFERROR(Table2[[#This Row],[GROSS_REVENUE]]/Table2[[#This Row],[AD_SPEND]],0)</f>
        <v>14.503561601563504</v>
      </c>
      <c r="R1052" s="2">
        <f>IFERROR((Table2[[#This Row],[NET_REVENUE]]-(Table2[[#This Row],[UNITS_SOLD]]*Table2[[#This Row],[UNIT_COGS]])-Table2[[#This Row],[AD_SPEND]]),0)</f>
        <v>8764.48</v>
      </c>
      <c r="S1052" s="3">
        <f>IFERROR(Table2[[#This Row],[RETURNS_UNITS]]/Table2[[#This Row],[UNITS_SOLD]],0)</f>
        <v>2.1276595744680851E-2</v>
      </c>
      <c r="T1052" s="2" t="str">
        <f>TRIM(CLEAN(Table2[[#This Row],[CHANNEL]]))</f>
        <v>Swiggy Instamart</v>
      </c>
      <c r="U1052" s="1">
        <f t="shared" si="16"/>
        <v>45444</v>
      </c>
    </row>
    <row r="1053" spans="1:21" x14ac:dyDescent="0.3">
      <c r="A1053" s="1">
        <v>45748</v>
      </c>
      <c r="B1053" s="2" t="s">
        <v>34</v>
      </c>
      <c r="C1053" s="2" t="s">
        <v>28</v>
      </c>
      <c r="D1053" s="2" t="s">
        <v>49</v>
      </c>
      <c r="E1053" s="2" t="str">
        <f>TRIM(Table2[[#This Row],[SKU_CODE]])</f>
        <v>BEC-OTH-001</v>
      </c>
      <c r="F1053" s="2">
        <v>90</v>
      </c>
      <c r="G1053" s="2">
        <v>13410</v>
      </c>
      <c r="H1053" s="2">
        <v>967.67</v>
      </c>
      <c r="I1053" s="2">
        <v>1558.98</v>
      </c>
      <c r="J1053" s="2">
        <v>1</v>
      </c>
      <c r="K1053" s="2" t="str">
        <f>_xlfn.XLOOKUP(E1053,[1]SKU_Master!A:A,[1]SKU_Master!C:C,"NOT FOUND")</f>
        <v>Others</v>
      </c>
      <c r="L1053" s="2">
        <f>_xlfn.XLOOKUP(Table2[[#This Row],[SKU_CODE_CLEAN]],[1]SKU_Master!A:A,[1]SKU_Master!E:E,"Not Found")</f>
        <v>149</v>
      </c>
      <c r="M1053" s="2">
        <f>_xlfn.XLOOKUP(E1053,[1]SKU_Master!A:A,[1]SKU_Master!F:F,"NOT FOUND")</f>
        <v>72</v>
      </c>
      <c r="N1053" s="2" t="str">
        <f>IF(ISNUMBER(_xlfn.XMATCH(E1053,[1]SKU_Master!A:A)),"MATCH","NOT FOUND")</f>
        <v>MATCH</v>
      </c>
      <c r="O1053" s="2">
        <f>Table2[[#This Row],[GROSS_REVENUE]]-Table2[[#This Row],[DISCOUNT]]</f>
        <v>12442.33</v>
      </c>
      <c r="P1053" s="3">
        <f>IFERROR((Table2[[#This Row],[NET_REVENUE]]-(Table2[[#This Row],[UNITS_SOLD]]*Table2[[#This Row],[UNIT_COGS]]))/Table2[[#This Row],[NET_REVENUE]],0)</f>
        <v>0.4791972243140955</v>
      </c>
      <c r="Q1053" s="4">
        <f>IFERROR(Table2[[#This Row],[GROSS_REVENUE]]/Table2[[#This Row],[AD_SPEND]],0)</f>
        <v>8.6017780856714001</v>
      </c>
      <c r="R1053" s="2">
        <f>IFERROR((Table2[[#This Row],[NET_REVENUE]]-(Table2[[#This Row],[UNITS_SOLD]]*Table2[[#This Row],[UNIT_COGS]])-Table2[[#This Row],[AD_SPEND]]),0)</f>
        <v>4403.3500000000004</v>
      </c>
      <c r="S1053" s="3">
        <f>IFERROR(Table2[[#This Row],[RETURNS_UNITS]]/Table2[[#This Row],[UNITS_SOLD]],0)</f>
        <v>1.1111111111111112E-2</v>
      </c>
      <c r="T1053" s="2" t="str">
        <f>TRIM(CLEAN(Table2[[#This Row],[CHANNEL]]))</f>
        <v>Zepto</v>
      </c>
      <c r="U1053" s="1">
        <f t="shared" si="16"/>
        <v>45748</v>
      </c>
    </row>
    <row r="1054" spans="1:21" x14ac:dyDescent="0.3">
      <c r="A1054" s="1">
        <v>45658</v>
      </c>
      <c r="B1054" s="2" t="s">
        <v>21</v>
      </c>
      <c r="C1054" s="2" t="s">
        <v>28</v>
      </c>
      <c r="D1054" s="2" t="s">
        <v>35</v>
      </c>
      <c r="E1054" s="2" t="str">
        <f>TRIM(Table2[[#This Row],[SKU_CODE]])</f>
        <v>BEC-CMB-001</v>
      </c>
      <c r="F1054" s="2">
        <v>25</v>
      </c>
      <c r="G1054" s="2">
        <v>17475</v>
      </c>
      <c r="H1054" s="2">
        <v>1490.39</v>
      </c>
      <c r="I1054" s="2">
        <v>1559.86</v>
      </c>
      <c r="J1054" s="2">
        <v>0</v>
      </c>
      <c r="K1054" s="2" t="str">
        <f>_xlfn.XLOOKUP(E1054,[1]SKU_Master!A:A,[1]SKU_Master!C:C,"NOT FOUND")</f>
        <v>Others</v>
      </c>
      <c r="L1054" s="2">
        <f>_xlfn.XLOOKUP(Table2[[#This Row],[SKU_CODE_CLEAN]],[1]SKU_Master!A:A,[1]SKU_Master!E:E,"Not Found")</f>
        <v>699</v>
      </c>
      <c r="M1054" s="2">
        <f>_xlfn.XLOOKUP(E1054,[1]SKU_Master!A:A,[1]SKU_Master!F:F,"NOT FOUND")</f>
        <v>330</v>
      </c>
      <c r="N1054" s="2" t="str">
        <f>IF(ISNUMBER(_xlfn.XMATCH(E1054,[1]SKU_Master!A:A)),"MATCH","NOT FOUND")</f>
        <v>MATCH</v>
      </c>
      <c r="O1054" s="2">
        <f>Table2[[#This Row],[GROSS_REVENUE]]-Table2[[#This Row],[DISCOUNT]]</f>
        <v>15984.61</v>
      </c>
      <c r="P1054" s="3">
        <f>IFERROR((Table2[[#This Row],[NET_REVENUE]]-(Table2[[#This Row],[UNITS_SOLD]]*Table2[[#This Row],[UNIT_COGS]]))/Table2[[#This Row],[NET_REVENUE]],0)</f>
        <v>0.48387855568575022</v>
      </c>
      <c r="Q1054" s="4">
        <f>IFERROR(Table2[[#This Row],[GROSS_REVENUE]]/Table2[[#This Row],[AD_SPEND]],0)</f>
        <v>11.202928467939431</v>
      </c>
      <c r="R1054" s="2">
        <f>IFERROR((Table2[[#This Row],[NET_REVENUE]]-(Table2[[#This Row],[UNITS_SOLD]]*Table2[[#This Row],[UNIT_COGS]])-Table2[[#This Row],[AD_SPEND]]),0)</f>
        <v>6174.7500000000009</v>
      </c>
      <c r="S1054" s="3">
        <f>IFERROR(Table2[[#This Row],[RETURNS_UNITS]]/Table2[[#This Row],[UNITS_SOLD]],0)</f>
        <v>0</v>
      </c>
      <c r="T1054" s="2" t="str">
        <f>TRIM(CLEAN(Table2[[#This Row],[CHANNEL]]))</f>
        <v>Flipkart</v>
      </c>
      <c r="U1054" s="1">
        <f t="shared" si="16"/>
        <v>45658</v>
      </c>
    </row>
    <row r="1055" spans="1:21" x14ac:dyDescent="0.3">
      <c r="A1055" s="1">
        <v>45292</v>
      </c>
      <c r="B1055" s="2" t="s">
        <v>39</v>
      </c>
      <c r="C1055" s="2" t="s">
        <v>22</v>
      </c>
      <c r="D1055" s="2" t="s">
        <v>42</v>
      </c>
      <c r="E1055" s="2" t="str">
        <f>TRIM(Table2[[#This Row],[SKU_CODE]])</f>
        <v>BEC-BW-002</v>
      </c>
      <c r="F1055" s="2">
        <v>158</v>
      </c>
      <c r="G1055" s="2">
        <v>27650</v>
      </c>
      <c r="H1055" s="2">
        <v>3132.11</v>
      </c>
      <c r="I1055" s="2">
        <v>1562.41</v>
      </c>
      <c r="J1055" s="2">
        <v>6</v>
      </c>
      <c r="K1055" s="2" t="str">
        <f>_xlfn.XLOOKUP(E1055,[1]SKU_Master!A:A,[1]SKU_Master!C:C,"NOT FOUND")</f>
        <v>Bake &amp; Wrap</v>
      </c>
      <c r="L1055" s="2">
        <f>_xlfn.XLOOKUP(Table2[[#This Row],[SKU_CODE_CLEAN]],[1]SKU_Master!A:A,[1]SKU_Master!E:E,"Not Found")</f>
        <v>175</v>
      </c>
      <c r="M1055" s="2">
        <f>_xlfn.XLOOKUP(E1055,[1]SKU_Master!A:A,[1]SKU_Master!F:F,"NOT FOUND")</f>
        <v>92</v>
      </c>
      <c r="N1055" s="2" t="str">
        <f>IF(ISNUMBER(_xlfn.XMATCH(E1055,[1]SKU_Master!A:A)),"MATCH","NOT FOUND")</f>
        <v>MATCH</v>
      </c>
      <c r="O1055" s="2">
        <f>Table2[[#This Row],[GROSS_REVENUE]]-Table2[[#This Row],[DISCOUNT]]</f>
        <v>24517.89</v>
      </c>
      <c r="P1055" s="3">
        <f>IFERROR((Table2[[#This Row],[NET_REVENUE]]-(Table2[[#This Row],[UNITS_SOLD]]*Table2[[#This Row],[UNIT_COGS]]))/Table2[[#This Row],[NET_REVENUE]],0)</f>
        <v>0.40712679598448315</v>
      </c>
      <c r="Q1055" s="4">
        <f>IFERROR(Table2[[#This Row],[GROSS_REVENUE]]/Table2[[#This Row],[AD_SPEND]],0)</f>
        <v>17.697019348314463</v>
      </c>
      <c r="R1055" s="2">
        <f>IFERROR((Table2[[#This Row],[NET_REVENUE]]-(Table2[[#This Row],[UNITS_SOLD]]*Table2[[#This Row],[UNIT_COGS]])-Table2[[#This Row],[AD_SPEND]]),0)</f>
        <v>8419.48</v>
      </c>
      <c r="S1055" s="3">
        <f>IFERROR(Table2[[#This Row],[RETURNS_UNITS]]/Table2[[#This Row],[UNITS_SOLD]],0)</f>
        <v>3.7974683544303799E-2</v>
      </c>
      <c r="T1055" s="2" t="str">
        <f>TRIM(CLEAN(Table2[[#This Row],[CHANNEL]]))</f>
        <v>Amazon</v>
      </c>
      <c r="U1055" s="1">
        <f t="shared" si="16"/>
        <v>45292</v>
      </c>
    </row>
    <row r="1056" spans="1:21" x14ac:dyDescent="0.3">
      <c r="A1056" s="1">
        <v>45717</v>
      </c>
      <c r="B1056" s="2" t="s">
        <v>33</v>
      </c>
      <c r="C1056" s="2" t="s">
        <v>25</v>
      </c>
      <c r="D1056" s="2" t="s">
        <v>31</v>
      </c>
      <c r="E1056" s="2" t="str">
        <f>TRIM(Table2[[#This Row],[SKU_CODE]])</f>
        <v>BEC-GB-002</v>
      </c>
      <c r="F1056" s="2">
        <v>179</v>
      </c>
      <c r="G1056" s="2">
        <v>32041</v>
      </c>
      <c r="H1056" s="2">
        <v>4769.51</v>
      </c>
      <c r="I1056" s="2">
        <v>1563.81</v>
      </c>
      <c r="J1056" s="2">
        <v>8</v>
      </c>
      <c r="K1056" s="2" t="str">
        <f>_xlfn.XLOOKUP(E1056,[1]SKU_Master!A:A,[1]SKU_Master!C:C,"NOT FOUND")</f>
        <v>Garbage Bags</v>
      </c>
      <c r="L1056" s="2">
        <f>_xlfn.XLOOKUP(Table2[[#This Row],[SKU_CODE_CLEAN]],[1]SKU_Master!A:A,[1]SKU_Master!E:E,"Not Found")</f>
        <v>179</v>
      </c>
      <c r="M1056" s="2">
        <f>_xlfn.XLOOKUP(E1056,[1]SKU_Master!A:A,[1]SKU_Master!F:F,"NOT FOUND")</f>
        <v>86</v>
      </c>
      <c r="N1056" s="2" t="str">
        <f>IF(ISNUMBER(_xlfn.XMATCH(E1056,[1]SKU_Master!A:A)),"MATCH","NOT FOUND")</f>
        <v>MATCH</v>
      </c>
      <c r="O1056" s="2">
        <f>Table2[[#This Row],[GROSS_REVENUE]]-Table2[[#This Row],[DISCOUNT]]</f>
        <v>27271.489999999998</v>
      </c>
      <c r="P1056" s="3">
        <f>IFERROR((Table2[[#This Row],[NET_REVENUE]]-(Table2[[#This Row],[UNITS_SOLD]]*Table2[[#This Row],[UNIT_COGS]]))/Table2[[#This Row],[NET_REVENUE]],0)</f>
        <v>0.43552772510779569</v>
      </c>
      <c r="Q1056" s="4">
        <f>IFERROR(Table2[[#This Row],[GROSS_REVENUE]]/Table2[[#This Row],[AD_SPEND]],0)</f>
        <v>20.489061970443981</v>
      </c>
      <c r="R1056" s="2">
        <f>IFERROR((Table2[[#This Row],[NET_REVENUE]]-(Table2[[#This Row],[UNITS_SOLD]]*Table2[[#This Row],[UNIT_COGS]])-Table2[[#This Row],[AD_SPEND]]),0)</f>
        <v>10313.679999999998</v>
      </c>
      <c r="S1056" s="3">
        <f>IFERROR(Table2[[#This Row],[RETURNS_UNITS]]/Table2[[#This Row],[UNITS_SOLD]],0)</f>
        <v>4.4692737430167599E-2</v>
      </c>
      <c r="T1056" s="2" t="str">
        <f>TRIM(CLEAN(Table2[[#This Row],[CHANNEL]]))</f>
        <v>Swiggy Instamart</v>
      </c>
      <c r="U1056" s="1">
        <f t="shared" si="16"/>
        <v>45717</v>
      </c>
    </row>
    <row r="1057" spans="1:21" x14ac:dyDescent="0.3">
      <c r="A1057" s="1">
        <v>45536</v>
      </c>
      <c r="B1057" s="2" t="s">
        <v>37</v>
      </c>
      <c r="C1057" s="2" t="s">
        <v>25</v>
      </c>
      <c r="D1057" s="2" t="s">
        <v>45</v>
      </c>
      <c r="E1057" s="2" t="str">
        <f>TRIM(Table2[[#This Row],[SKU_CODE]])</f>
        <v>BEC-TIS-001</v>
      </c>
      <c r="F1057" s="2">
        <v>281</v>
      </c>
      <c r="G1057" s="2">
        <v>26695</v>
      </c>
      <c r="H1057" s="2">
        <v>5756.18</v>
      </c>
      <c r="I1057" s="2">
        <v>1564.22</v>
      </c>
      <c r="J1057" s="2">
        <v>12</v>
      </c>
      <c r="K1057" s="2" t="str">
        <f>_xlfn.XLOOKUP(E1057,[1]SKU_Master!A:A,[1]SKU_Master!C:C,"NOT FOUND")</f>
        <v>Tissues</v>
      </c>
      <c r="L1057" s="2">
        <f>_xlfn.XLOOKUP(Table2[[#This Row],[SKU_CODE_CLEAN]],[1]SKU_Master!A:A,[1]SKU_Master!E:E,"Not Found")</f>
        <v>95</v>
      </c>
      <c r="M1057" s="2">
        <f>_xlfn.XLOOKUP(E1057,[1]SKU_Master!A:A,[1]SKU_Master!F:F,"NOT FOUND")</f>
        <v>42</v>
      </c>
      <c r="N1057" s="2" t="str">
        <f>IF(ISNUMBER(_xlfn.XMATCH(E1057,[1]SKU_Master!A:A)),"MATCH","NOT FOUND")</f>
        <v>MATCH</v>
      </c>
      <c r="O1057" s="2">
        <f>Table2[[#This Row],[GROSS_REVENUE]]-Table2[[#This Row],[DISCOUNT]]</f>
        <v>20938.82</v>
      </c>
      <c r="P1057" s="3">
        <f>IFERROR((Table2[[#This Row],[NET_REVENUE]]-(Table2[[#This Row],[UNITS_SOLD]]*Table2[[#This Row],[UNIT_COGS]]))/Table2[[#This Row],[NET_REVENUE]],0)</f>
        <v>0.43635792274827329</v>
      </c>
      <c r="Q1057" s="4">
        <f>IFERROR(Table2[[#This Row],[GROSS_REVENUE]]/Table2[[#This Row],[AD_SPEND]],0)</f>
        <v>17.066013732083722</v>
      </c>
      <c r="R1057" s="2">
        <f>IFERROR((Table2[[#This Row],[NET_REVENUE]]-(Table2[[#This Row],[UNITS_SOLD]]*Table2[[#This Row],[UNIT_COGS]])-Table2[[#This Row],[AD_SPEND]]),0)</f>
        <v>7572.5999999999995</v>
      </c>
      <c r="S1057" s="3">
        <f>IFERROR(Table2[[#This Row],[RETURNS_UNITS]]/Table2[[#This Row],[UNITS_SOLD]],0)</f>
        <v>4.2704626334519574E-2</v>
      </c>
      <c r="T1057" s="2" t="str">
        <f>TRIM(CLEAN(Table2[[#This Row],[CHANNEL]]))</f>
        <v>Blinkit</v>
      </c>
      <c r="U1057" s="1">
        <f t="shared" si="16"/>
        <v>45536</v>
      </c>
    </row>
    <row r="1058" spans="1:21" x14ac:dyDescent="0.3">
      <c r="A1058" s="1">
        <v>45352</v>
      </c>
      <c r="B1058" s="2" t="s">
        <v>33</v>
      </c>
      <c r="C1058" s="2" t="s">
        <v>22</v>
      </c>
      <c r="D1058" s="2" t="s">
        <v>43</v>
      </c>
      <c r="E1058" s="2" t="str">
        <f>TRIM(Table2[[#This Row],[SKU_CODE]])</f>
        <v>BEC-GB-001</v>
      </c>
      <c r="F1058" s="2">
        <v>106</v>
      </c>
      <c r="G1058" s="2">
        <v>15794</v>
      </c>
      <c r="H1058" s="2">
        <v>2990.2</v>
      </c>
      <c r="I1058" s="2">
        <v>1565.19</v>
      </c>
      <c r="J1058" s="2">
        <v>4</v>
      </c>
      <c r="K1058" s="2" t="str">
        <f>_xlfn.XLOOKUP(E1058,[1]SKU_Master!A:A,[1]SKU_Master!C:C,"NOT FOUND")</f>
        <v>Garbage Bags</v>
      </c>
      <c r="L1058" s="2">
        <f>_xlfn.XLOOKUP(Table2[[#This Row],[SKU_CODE_CLEAN]],[1]SKU_Master!A:A,[1]SKU_Master!E:E,"Not Found")</f>
        <v>149</v>
      </c>
      <c r="M1058" s="2">
        <f>_xlfn.XLOOKUP(E1058,[1]SKU_Master!A:A,[1]SKU_Master!F:F,"NOT FOUND")</f>
        <v>70</v>
      </c>
      <c r="N1058" s="2" t="str">
        <f>IF(ISNUMBER(_xlfn.XMATCH(E1058,[1]SKU_Master!A:A)),"MATCH","NOT FOUND")</f>
        <v>MATCH</v>
      </c>
      <c r="O1058" s="2">
        <f>Table2[[#This Row],[GROSS_REVENUE]]-Table2[[#This Row],[DISCOUNT]]</f>
        <v>12803.8</v>
      </c>
      <c r="P1058" s="3">
        <f>IFERROR((Table2[[#This Row],[NET_REVENUE]]-(Table2[[#This Row],[UNITS_SOLD]]*Table2[[#This Row],[UNIT_COGS]]))/Table2[[#This Row],[NET_REVENUE]],0)</f>
        <v>0.42048454365110355</v>
      </c>
      <c r="Q1058" s="4">
        <f>IFERROR(Table2[[#This Row],[GROSS_REVENUE]]/Table2[[#This Row],[AD_SPEND]],0)</f>
        <v>10.090787699895859</v>
      </c>
      <c r="R1058" s="2">
        <f>IFERROR((Table2[[#This Row],[NET_REVENUE]]-(Table2[[#This Row],[UNITS_SOLD]]*Table2[[#This Row],[UNIT_COGS]])-Table2[[#This Row],[AD_SPEND]]),0)</f>
        <v>3818.6099999999992</v>
      </c>
      <c r="S1058" s="3">
        <f>IFERROR(Table2[[#This Row],[RETURNS_UNITS]]/Table2[[#This Row],[UNITS_SOLD]],0)</f>
        <v>3.7735849056603772E-2</v>
      </c>
      <c r="T1058" s="2" t="str">
        <f>TRIM(CLEAN(Table2[[#This Row],[CHANNEL]]))</f>
        <v>Swiggy Instamart</v>
      </c>
      <c r="U1058" s="1">
        <f t="shared" si="16"/>
        <v>45352</v>
      </c>
    </row>
    <row r="1059" spans="1:21" x14ac:dyDescent="0.3">
      <c r="A1059" s="1">
        <v>45536</v>
      </c>
      <c r="B1059" s="2" t="s">
        <v>33</v>
      </c>
      <c r="C1059" s="2" t="s">
        <v>25</v>
      </c>
      <c r="D1059" s="2" t="s">
        <v>43</v>
      </c>
      <c r="E1059" s="2" t="str">
        <f>TRIM(Table2[[#This Row],[SKU_CODE]])</f>
        <v>BEC-GB-001</v>
      </c>
      <c r="F1059" s="2">
        <v>152</v>
      </c>
      <c r="G1059" s="2">
        <v>22648</v>
      </c>
      <c r="H1059" s="2">
        <v>4065.27</v>
      </c>
      <c r="I1059" s="2">
        <v>1567.84</v>
      </c>
      <c r="J1059" s="2">
        <v>5</v>
      </c>
      <c r="K1059" s="2" t="str">
        <f>_xlfn.XLOOKUP(E1059,[1]SKU_Master!A:A,[1]SKU_Master!C:C,"NOT FOUND")</f>
        <v>Garbage Bags</v>
      </c>
      <c r="L1059" s="2">
        <f>_xlfn.XLOOKUP(Table2[[#This Row],[SKU_CODE_CLEAN]],[1]SKU_Master!A:A,[1]SKU_Master!E:E,"Not Found")</f>
        <v>149</v>
      </c>
      <c r="M1059" s="2">
        <f>_xlfn.XLOOKUP(E1059,[1]SKU_Master!A:A,[1]SKU_Master!F:F,"NOT FOUND")</f>
        <v>70</v>
      </c>
      <c r="N1059" s="2" t="str">
        <f>IF(ISNUMBER(_xlfn.XMATCH(E1059,[1]SKU_Master!A:A)),"MATCH","NOT FOUND")</f>
        <v>MATCH</v>
      </c>
      <c r="O1059" s="2">
        <f>Table2[[#This Row],[GROSS_REVENUE]]-Table2[[#This Row],[DISCOUNT]]</f>
        <v>18582.73</v>
      </c>
      <c r="P1059" s="3">
        <f>IFERROR((Table2[[#This Row],[NET_REVENUE]]-(Table2[[#This Row],[UNITS_SOLD]]*Table2[[#This Row],[UNIT_COGS]]))/Table2[[#This Row],[NET_REVENUE]],0)</f>
        <v>0.42742535676943055</v>
      </c>
      <c r="Q1059" s="4">
        <f>IFERROR(Table2[[#This Row],[GROSS_REVENUE]]/Table2[[#This Row],[AD_SPEND]],0)</f>
        <v>14.445351566486377</v>
      </c>
      <c r="R1059" s="2">
        <f>IFERROR((Table2[[#This Row],[NET_REVENUE]]-(Table2[[#This Row],[UNITS_SOLD]]*Table2[[#This Row],[UNIT_COGS]])-Table2[[#This Row],[AD_SPEND]]),0)</f>
        <v>6374.8899999999994</v>
      </c>
      <c r="S1059" s="3">
        <f>IFERROR(Table2[[#This Row],[RETURNS_UNITS]]/Table2[[#This Row],[UNITS_SOLD]],0)</f>
        <v>3.2894736842105261E-2</v>
      </c>
      <c r="T1059" s="2" t="str">
        <f>TRIM(CLEAN(Table2[[#This Row],[CHANNEL]]))</f>
        <v>Swiggy Instamart</v>
      </c>
      <c r="U1059" s="1">
        <f t="shared" si="16"/>
        <v>45536</v>
      </c>
    </row>
    <row r="1060" spans="1:21" x14ac:dyDescent="0.3">
      <c r="A1060" s="1">
        <v>45627</v>
      </c>
      <c r="B1060" s="2" t="s">
        <v>37</v>
      </c>
      <c r="C1060" s="2" t="s">
        <v>25</v>
      </c>
      <c r="D1060" s="2" t="s">
        <v>23</v>
      </c>
      <c r="E1060" s="2" t="str">
        <f>TRIM(Table2[[#This Row],[SKU_CODE]])</f>
        <v>BEC-OTH-001</v>
      </c>
      <c r="F1060" s="2">
        <v>169</v>
      </c>
      <c r="G1060" s="2">
        <v>25181</v>
      </c>
      <c r="H1060" s="2">
        <v>7392.4</v>
      </c>
      <c r="I1060" s="2">
        <v>1567.92</v>
      </c>
      <c r="J1060" s="2">
        <v>3</v>
      </c>
      <c r="K1060" s="2" t="str">
        <f>_xlfn.XLOOKUP(E1060,[1]SKU_Master!A:A,[1]SKU_Master!C:C,"NOT FOUND")</f>
        <v>Others</v>
      </c>
      <c r="L1060" s="2">
        <f>_xlfn.XLOOKUP(Table2[[#This Row],[SKU_CODE_CLEAN]],[1]SKU_Master!A:A,[1]SKU_Master!E:E,"Not Found")</f>
        <v>149</v>
      </c>
      <c r="M1060" s="2">
        <f>_xlfn.XLOOKUP(E1060,[1]SKU_Master!A:A,[1]SKU_Master!F:F,"NOT FOUND")</f>
        <v>72</v>
      </c>
      <c r="N1060" s="2" t="str">
        <f>IF(ISNUMBER(_xlfn.XMATCH(E1060,[1]SKU_Master!A:A)),"MATCH","NOT FOUND")</f>
        <v>MATCH</v>
      </c>
      <c r="O1060" s="2">
        <f>Table2[[#This Row],[GROSS_REVENUE]]-Table2[[#This Row],[DISCOUNT]]</f>
        <v>17788.599999999999</v>
      </c>
      <c r="P1060" s="3">
        <f>IFERROR((Table2[[#This Row],[NET_REVENUE]]-(Table2[[#This Row],[UNITS_SOLD]]*Table2[[#This Row],[UNIT_COGS]]))/Table2[[#This Row],[NET_REVENUE]],0)</f>
        <v>0.31596640545068183</v>
      </c>
      <c r="Q1060" s="4">
        <f>IFERROR(Table2[[#This Row],[GROSS_REVENUE]]/Table2[[#This Row],[AD_SPEND]],0)</f>
        <v>16.060130618909128</v>
      </c>
      <c r="R1060" s="2">
        <f>IFERROR((Table2[[#This Row],[NET_REVENUE]]-(Table2[[#This Row],[UNITS_SOLD]]*Table2[[#This Row],[UNIT_COGS]])-Table2[[#This Row],[AD_SPEND]]),0)</f>
        <v>4052.6799999999985</v>
      </c>
      <c r="S1060" s="3">
        <f>IFERROR(Table2[[#This Row],[RETURNS_UNITS]]/Table2[[#This Row],[UNITS_SOLD]],0)</f>
        <v>1.7751479289940829E-2</v>
      </c>
      <c r="T1060" s="2" t="str">
        <f>TRIM(CLEAN(Table2[[#This Row],[CHANNEL]]))</f>
        <v>Blinkit</v>
      </c>
      <c r="U1060" s="1">
        <f t="shared" si="16"/>
        <v>45627</v>
      </c>
    </row>
    <row r="1061" spans="1:21" x14ac:dyDescent="0.3">
      <c r="A1061" s="1">
        <v>45778</v>
      </c>
      <c r="B1061" s="2" t="s">
        <v>27</v>
      </c>
      <c r="C1061" s="2" t="s">
        <v>22</v>
      </c>
      <c r="D1061" s="2" t="s">
        <v>46</v>
      </c>
      <c r="E1061" s="2" t="str">
        <f>TRIM(Table2[[#This Row],[SKU_CODE]])</f>
        <v>BEC-KT-001</v>
      </c>
      <c r="F1061" s="2">
        <v>212</v>
      </c>
      <c r="G1061" s="2">
        <v>33920</v>
      </c>
      <c r="H1061" s="2">
        <v>0</v>
      </c>
      <c r="I1061" s="2">
        <v>1567.99</v>
      </c>
      <c r="J1061" s="2">
        <v>8</v>
      </c>
      <c r="K1061" s="2" t="str">
        <f>_xlfn.XLOOKUP(E1061,[1]SKU_Master!A:A,[1]SKU_Master!C:C,"NOT FOUND")</f>
        <v>Kitchen Towel</v>
      </c>
      <c r="L1061" s="2">
        <f>_xlfn.XLOOKUP(Table2[[#This Row],[SKU_CODE_CLEAN]],[1]SKU_Master!A:A,[1]SKU_Master!E:E,"Not Found")</f>
        <v>160</v>
      </c>
      <c r="M1061" s="2">
        <f>_xlfn.XLOOKUP(E1061,[1]SKU_Master!A:A,[1]SKU_Master!F:F,"NOT FOUND")</f>
        <v>78</v>
      </c>
      <c r="N1061" s="2" t="str">
        <f>IF(ISNUMBER(_xlfn.XMATCH(E1061,[1]SKU_Master!A:A)),"MATCH","NOT FOUND")</f>
        <v>MATCH</v>
      </c>
      <c r="O1061" s="2">
        <f>Table2[[#This Row],[GROSS_REVENUE]]-Table2[[#This Row],[DISCOUNT]]</f>
        <v>33920</v>
      </c>
      <c r="P1061" s="3">
        <f>IFERROR((Table2[[#This Row],[NET_REVENUE]]-(Table2[[#This Row],[UNITS_SOLD]]*Table2[[#This Row],[UNIT_COGS]]))/Table2[[#This Row],[NET_REVENUE]],0)</f>
        <v>0.51249999999999996</v>
      </c>
      <c r="Q1061" s="4">
        <f>IFERROR(Table2[[#This Row],[GROSS_REVENUE]]/Table2[[#This Row],[AD_SPEND]],0)</f>
        <v>21.632791025452967</v>
      </c>
      <c r="R1061" s="2">
        <f>IFERROR((Table2[[#This Row],[NET_REVENUE]]-(Table2[[#This Row],[UNITS_SOLD]]*Table2[[#This Row],[UNIT_COGS]])-Table2[[#This Row],[AD_SPEND]]),0)</f>
        <v>15816.01</v>
      </c>
      <c r="S1061" s="3">
        <f>IFERROR(Table2[[#This Row],[RETURNS_UNITS]]/Table2[[#This Row],[UNITS_SOLD]],0)</f>
        <v>3.7735849056603772E-2</v>
      </c>
      <c r="T1061" s="2" t="str">
        <f>TRIM(CLEAN(Table2[[#This Row],[CHANNEL]]))</f>
        <v>Zepto</v>
      </c>
      <c r="U1061" s="1">
        <f t="shared" si="16"/>
        <v>45778</v>
      </c>
    </row>
    <row r="1062" spans="1:21" x14ac:dyDescent="0.3">
      <c r="A1062" s="1">
        <v>45505</v>
      </c>
      <c r="B1062" s="2" t="s">
        <v>50</v>
      </c>
      <c r="C1062" s="2" t="s">
        <v>28</v>
      </c>
      <c r="D1062" s="2" t="s">
        <v>45</v>
      </c>
      <c r="E1062" s="2" t="str">
        <f>TRIM(Table2[[#This Row],[SKU_CODE]])</f>
        <v>BEC-TIS-001</v>
      </c>
      <c r="F1062" s="2">
        <v>212</v>
      </c>
      <c r="G1062" s="2">
        <v>20140</v>
      </c>
      <c r="H1062" s="2">
        <v>4887.9799999999996</v>
      </c>
      <c r="I1062" s="2">
        <v>1568.72</v>
      </c>
      <c r="J1062" s="2">
        <v>4</v>
      </c>
      <c r="K1062" s="2" t="str">
        <f>_xlfn.XLOOKUP(E1062,[1]SKU_Master!A:A,[1]SKU_Master!C:C,"NOT FOUND")</f>
        <v>Tissues</v>
      </c>
      <c r="L1062" s="2">
        <f>_xlfn.XLOOKUP(Table2[[#This Row],[SKU_CODE_CLEAN]],[1]SKU_Master!A:A,[1]SKU_Master!E:E,"Not Found")</f>
        <v>95</v>
      </c>
      <c r="M1062" s="2">
        <f>_xlfn.XLOOKUP(E1062,[1]SKU_Master!A:A,[1]SKU_Master!F:F,"NOT FOUND")</f>
        <v>42</v>
      </c>
      <c r="N1062" s="2" t="str">
        <f>IF(ISNUMBER(_xlfn.XMATCH(E1062,[1]SKU_Master!A:A)),"MATCH","NOT FOUND")</f>
        <v>MATCH</v>
      </c>
      <c r="O1062" s="2">
        <f>Table2[[#This Row],[GROSS_REVENUE]]-Table2[[#This Row],[DISCOUNT]]</f>
        <v>15252.02</v>
      </c>
      <c r="P1062" s="3">
        <f>IFERROR((Table2[[#This Row],[NET_REVENUE]]-(Table2[[#This Row],[UNITS_SOLD]]*Table2[[#This Row],[UNIT_COGS]]))/Table2[[#This Row],[NET_REVENUE]],0)</f>
        <v>0.41620847599203253</v>
      </c>
      <c r="Q1062" s="4">
        <f>IFERROR(Table2[[#This Row],[GROSS_REVENUE]]/Table2[[#This Row],[AD_SPEND]],0)</f>
        <v>12.838492528940792</v>
      </c>
      <c r="R1062" s="2">
        <f>IFERROR((Table2[[#This Row],[NET_REVENUE]]-(Table2[[#This Row],[UNITS_SOLD]]*Table2[[#This Row],[UNIT_COGS]])-Table2[[#This Row],[AD_SPEND]]),0)</f>
        <v>4779.3</v>
      </c>
      <c r="S1062" s="3">
        <f>IFERROR(Table2[[#This Row],[RETURNS_UNITS]]/Table2[[#This Row],[UNITS_SOLD]],0)</f>
        <v>1.8867924528301886E-2</v>
      </c>
      <c r="T1062" s="2" t="str">
        <f>TRIM(CLEAN(Table2[[#This Row],[CHANNEL]]))</f>
        <v>Amazon</v>
      </c>
      <c r="U1062" s="1">
        <f t="shared" si="16"/>
        <v>45505</v>
      </c>
    </row>
    <row r="1063" spans="1:21" x14ac:dyDescent="0.3">
      <c r="A1063" s="1">
        <v>45292</v>
      </c>
      <c r="B1063" s="2" t="s">
        <v>21</v>
      </c>
      <c r="C1063" s="2" t="s">
        <v>28</v>
      </c>
      <c r="D1063" s="2" t="s">
        <v>32</v>
      </c>
      <c r="E1063" s="2" t="str">
        <f>TRIM(Table2[[#This Row],[SKU_CODE]])</f>
        <v>BEC-BW-001</v>
      </c>
      <c r="F1063" s="2">
        <v>72</v>
      </c>
      <c r="G1063" s="2">
        <v>15840</v>
      </c>
      <c r="H1063" s="2">
        <v>2934.5</v>
      </c>
      <c r="I1063" s="2">
        <v>1570.98</v>
      </c>
      <c r="J1063" s="2">
        <v>2</v>
      </c>
      <c r="K1063" s="2" t="str">
        <f>_xlfn.XLOOKUP(E1063,[1]SKU_Master!A:A,[1]SKU_Master!C:C,"NOT FOUND")</f>
        <v>Bake &amp; Wrap</v>
      </c>
      <c r="L1063" s="2">
        <f>_xlfn.XLOOKUP(Table2[[#This Row],[SKU_CODE_CLEAN]],[1]SKU_Master!A:A,[1]SKU_Master!E:E,"Not Found")</f>
        <v>220</v>
      </c>
      <c r="M1063" s="2">
        <f>_xlfn.XLOOKUP(E1063,[1]SKU_Master!A:A,[1]SKU_Master!F:F,"NOT FOUND")</f>
        <v>118</v>
      </c>
      <c r="N1063" s="2" t="str">
        <f>IF(ISNUMBER(_xlfn.XMATCH(E1063,[1]SKU_Master!A:A)),"MATCH","NOT FOUND")</f>
        <v>MATCH</v>
      </c>
      <c r="O1063" s="2">
        <f>Table2[[#This Row],[GROSS_REVENUE]]-Table2[[#This Row],[DISCOUNT]]</f>
        <v>12905.5</v>
      </c>
      <c r="P1063" s="3">
        <f>IFERROR((Table2[[#This Row],[NET_REVENUE]]-(Table2[[#This Row],[UNITS_SOLD]]*Table2[[#This Row],[UNIT_COGS]]))/Table2[[#This Row],[NET_REVENUE]],0)</f>
        <v>0.34167602959978305</v>
      </c>
      <c r="Q1063" s="4">
        <f>IFERROR(Table2[[#This Row],[GROSS_REVENUE]]/Table2[[#This Row],[AD_SPEND]],0)</f>
        <v>10.082878203414429</v>
      </c>
      <c r="R1063" s="2">
        <f>IFERROR((Table2[[#This Row],[NET_REVENUE]]-(Table2[[#This Row],[UNITS_SOLD]]*Table2[[#This Row],[UNIT_COGS]])-Table2[[#This Row],[AD_SPEND]]),0)</f>
        <v>2838.52</v>
      </c>
      <c r="S1063" s="3">
        <f>IFERROR(Table2[[#This Row],[RETURNS_UNITS]]/Table2[[#This Row],[UNITS_SOLD]],0)</f>
        <v>2.7777777777777776E-2</v>
      </c>
      <c r="T1063" s="2" t="str">
        <f>TRIM(CLEAN(Table2[[#This Row],[CHANNEL]]))</f>
        <v>Flipkart</v>
      </c>
      <c r="U1063" s="1">
        <f t="shared" si="16"/>
        <v>45292</v>
      </c>
    </row>
    <row r="1064" spans="1:21" x14ac:dyDescent="0.3">
      <c r="A1064" s="1">
        <v>45474</v>
      </c>
      <c r="B1064" s="2" t="s">
        <v>34</v>
      </c>
      <c r="C1064" s="2" t="s">
        <v>28</v>
      </c>
      <c r="D1064" s="2" t="s">
        <v>43</v>
      </c>
      <c r="E1064" s="2" t="str">
        <f>TRIM(Table2[[#This Row],[SKU_CODE]])</f>
        <v>BEC-GB-001</v>
      </c>
      <c r="F1064" s="2">
        <v>121</v>
      </c>
      <c r="G1064" s="2">
        <v>18029</v>
      </c>
      <c r="H1064" s="2">
        <v>4653.28</v>
      </c>
      <c r="I1064" s="2">
        <v>1571.99</v>
      </c>
      <c r="J1064" s="2">
        <v>3</v>
      </c>
      <c r="K1064" s="2" t="str">
        <f>_xlfn.XLOOKUP(E1064,[1]SKU_Master!A:A,[1]SKU_Master!C:C,"NOT FOUND")</f>
        <v>Garbage Bags</v>
      </c>
      <c r="L1064" s="2">
        <f>_xlfn.XLOOKUP(Table2[[#This Row],[SKU_CODE_CLEAN]],[1]SKU_Master!A:A,[1]SKU_Master!E:E,"Not Found")</f>
        <v>149</v>
      </c>
      <c r="M1064" s="2">
        <f>_xlfn.XLOOKUP(E1064,[1]SKU_Master!A:A,[1]SKU_Master!F:F,"NOT FOUND")</f>
        <v>70</v>
      </c>
      <c r="N1064" s="2" t="str">
        <f>IF(ISNUMBER(_xlfn.XMATCH(E1064,[1]SKU_Master!A:A)),"MATCH","NOT FOUND")</f>
        <v>MATCH</v>
      </c>
      <c r="O1064" s="2">
        <f>Table2[[#This Row],[GROSS_REVENUE]]-Table2[[#This Row],[DISCOUNT]]</f>
        <v>13375.720000000001</v>
      </c>
      <c r="P1064" s="3">
        <f>IFERROR((Table2[[#This Row],[NET_REVENUE]]-(Table2[[#This Row],[UNITS_SOLD]]*Table2[[#This Row],[UNIT_COGS]]))/Table2[[#This Row],[NET_REVENUE]],0)</f>
        <v>0.36676306023152405</v>
      </c>
      <c r="Q1064" s="4">
        <f>IFERROR(Table2[[#This Row],[GROSS_REVENUE]]/Table2[[#This Row],[AD_SPEND]],0)</f>
        <v>11.468902473934312</v>
      </c>
      <c r="R1064" s="2">
        <f>IFERROR((Table2[[#This Row],[NET_REVENUE]]-(Table2[[#This Row],[UNITS_SOLD]]*Table2[[#This Row],[UNIT_COGS]])-Table2[[#This Row],[AD_SPEND]]),0)</f>
        <v>3333.7300000000014</v>
      </c>
      <c r="S1064" s="3">
        <f>IFERROR(Table2[[#This Row],[RETURNS_UNITS]]/Table2[[#This Row],[UNITS_SOLD]],0)</f>
        <v>2.4793388429752067E-2</v>
      </c>
      <c r="T1064" s="2" t="str">
        <f>TRIM(CLEAN(Table2[[#This Row],[CHANNEL]]))</f>
        <v>Zepto</v>
      </c>
      <c r="U1064" s="1">
        <f t="shared" si="16"/>
        <v>45474</v>
      </c>
    </row>
    <row r="1065" spans="1:21" x14ac:dyDescent="0.3">
      <c r="A1065" s="1">
        <v>45536</v>
      </c>
      <c r="B1065" s="2" t="s">
        <v>21</v>
      </c>
      <c r="C1065" s="2" t="s">
        <v>22</v>
      </c>
      <c r="D1065" s="2" t="s">
        <v>46</v>
      </c>
      <c r="E1065" s="2" t="str">
        <f>TRIM(Table2[[#This Row],[SKU_CODE]])</f>
        <v>BEC-KT-001</v>
      </c>
      <c r="F1065" s="2">
        <v>96</v>
      </c>
      <c r="G1065" s="2">
        <v>15360</v>
      </c>
      <c r="H1065" s="2">
        <v>4607.13</v>
      </c>
      <c r="I1065" s="2">
        <v>1572.4</v>
      </c>
      <c r="J1065" s="2">
        <v>3</v>
      </c>
      <c r="K1065" s="2" t="str">
        <f>_xlfn.XLOOKUP(E1065,[1]SKU_Master!A:A,[1]SKU_Master!C:C,"NOT FOUND")</f>
        <v>Kitchen Towel</v>
      </c>
      <c r="L1065" s="2">
        <f>_xlfn.XLOOKUP(Table2[[#This Row],[SKU_CODE_CLEAN]],[1]SKU_Master!A:A,[1]SKU_Master!E:E,"Not Found")</f>
        <v>160</v>
      </c>
      <c r="M1065" s="2">
        <f>_xlfn.XLOOKUP(E1065,[1]SKU_Master!A:A,[1]SKU_Master!F:F,"NOT FOUND")</f>
        <v>78</v>
      </c>
      <c r="N1065" s="2" t="str">
        <f>IF(ISNUMBER(_xlfn.XMATCH(E1065,[1]SKU_Master!A:A)),"MATCH","NOT FOUND")</f>
        <v>MATCH</v>
      </c>
      <c r="O1065" s="2">
        <f>Table2[[#This Row],[GROSS_REVENUE]]-Table2[[#This Row],[DISCOUNT]]</f>
        <v>10752.869999999999</v>
      </c>
      <c r="P1065" s="3">
        <f>IFERROR((Table2[[#This Row],[NET_REVENUE]]-(Table2[[#This Row],[UNITS_SOLD]]*Table2[[#This Row],[UNIT_COGS]]))/Table2[[#This Row],[NET_REVENUE]],0)</f>
        <v>0.30362777565431359</v>
      </c>
      <c r="Q1065" s="4">
        <f>IFERROR(Table2[[#This Row],[GROSS_REVENUE]]/Table2[[#This Row],[AD_SPEND]],0)</f>
        <v>9.7685067412872044</v>
      </c>
      <c r="R1065" s="2">
        <f>IFERROR((Table2[[#This Row],[NET_REVENUE]]-(Table2[[#This Row],[UNITS_SOLD]]*Table2[[#This Row],[UNIT_COGS]])-Table2[[#This Row],[AD_SPEND]]),0)</f>
        <v>1692.4699999999989</v>
      </c>
      <c r="S1065" s="3">
        <f>IFERROR(Table2[[#This Row],[RETURNS_UNITS]]/Table2[[#This Row],[UNITS_SOLD]],0)</f>
        <v>3.125E-2</v>
      </c>
      <c r="T1065" s="2" t="str">
        <f>TRIM(CLEAN(Table2[[#This Row],[CHANNEL]]))</f>
        <v>Flipkart</v>
      </c>
      <c r="U1065" s="1">
        <f t="shared" si="16"/>
        <v>45536</v>
      </c>
    </row>
    <row r="1066" spans="1:21" x14ac:dyDescent="0.3">
      <c r="A1066" s="1">
        <v>45809</v>
      </c>
      <c r="B1066" s="2" t="s">
        <v>24</v>
      </c>
      <c r="C1066" s="2" t="s">
        <v>28</v>
      </c>
      <c r="D1066" s="2" t="s">
        <v>35</v>
      </c>
      <c r="E1066" s="2" t="str">
        <f>TRIM(Table2[[#This Row],[SKU_CODE]])</f>
        <v>BEC-CMB-001</v>
      </c>
      <c r="F1066" s="2">
        <v>19</v>
      </c>
      <c r="G1066" s="2">
        <v>13281</v>
      </c>
      <c r="H1066" s="2">
        <v>401.3</v>
      </c>
      <c r="I1066" s="2">
        <v>1573.33</v>
      </c>
      <c r="J1066" s="2">
        <v>2</v>
      </c>
      <c r="K1066" s="2" t="str">
        <f>_xlfn.XLOOKUP(E1066,[1]SKU_Master!A:A,[1]SKU_Master!C:C,"NOT FOUND")</f>
        <v>Others</v>
      </c>
      <c r="L1066" s="2">
        <f>_xlfn.XLOOKUP(Table2[[#This Row],[SKU_CODE_CLEAN]],[1]SKU_Master!A:A,[1]SKU_Master!E:E,"Not Found")</f>
        <v>699</v>
      </c>
      <c r="M1066" s="2">
        <f>_xlfn.XLOOKUP(E1066,[1]SKU_Master!A:A,[1]SKU_Master!F:F,"NOT FOUND")</f>
        <v>330</v>
      </c>
      <c r="N1066" s="2" t="str">
        <f>IF(ISNUMBER(_xlfn.XMATCH(E1066,[1]SKU_Master!A:A)),"MATCH","NOT FOUND")</f>
        <v>MATCH</v>
      </c>
      <c r="O1066" s="2">
        <f>Table2[[#This Row],[GROSS_REVENUE]]-Table2[[#This Row],[DISCOUNT]]</f>
        <v>12879.7</v>
      </c>
      <c r="P1066" s="3">
        <f>IFERROR((Table2[[#This Row],[NET_REVENUE]]-(Table2[[#This Row],[UNITS_SOLD]]*Table2[[#This Row],[UNIT_COGS]]))/Table2[[#This Row],[NET_REVENUE]],0)</f>
        <v>0.51318741896162179</v>
      </c>
      <c r="Q1066" s="4">
        <f>IFERROR(Table2[[#This Row],[GROSS_REVENUE]]/Table2[[#This Row],[AD_SPEND]],0)</f>
        <v>8.4413314434988216</v>
      </c>
      <c r="R1066" s="2">
        <f>IFERROR((Table2[[#This Row],[NET_REVENUE]]-(Table2[[#This Row],[UNITS_SOLD]]*Table2[[#This Row],[UNIT_COGS]])-Table2[[#This Row],[AD_SPEND]]),0)</f>
        <v>5036.3700000000008</v>
      </c>
      <c r="S1066" s="3">
        <f>IFERROR(Table2[[#This Row],[RETURNS_UNITS]]/Table2[[#This Row],[UNITS_SOLD]],0)</f>
        <v>0.10526315789473684</v>
      </c>
      <c r="T1066" s="2" t="str">
        <f>TRIM(CLEAN(Table2[[#This Row],[CHANNEL]]))</f>
        <v>D2C</v>
      </c>
      <c r="U1066" s="1">
        <f t="shared" si="16"/>
        <v>45809</v>
      </c>
    </row>
    <row r="1067" spans="1:21" x14ac:dyDescent="0.3">
      <c r="A1067" s="1">
        <v>45383</v>
      </c>
      <c r="B1067" s="2" t="s">
        <v>33</v>
      </c>
      <c r="C1067" s="2" t="s">
        <v>28</v>
      </c>
      <c r="D1067" s="2" t="s">
        <v>46</v>
      </c>
      <c r="E1067" s="2" t="str">
        <f>TRIM(Table2[[#This Row],[SKU_CODE]])</f>
        <v>BEC-KT-001</v>
      </c>
      <c r="F1067" s="2">
        <v>87</v>
      </c>
      <c r="G1067" s="2">
        <v>13920</v>
      </c>
      <c r="H1067" s="2">
        <v>2683.38</v>
      </c>
      <c r="I1067" s="2">
        <v>1574.05</v>
      </c>
      <c r="J1067" s="2">
        <v>2</v>
      </c>
      <c r="K1067" s="2" t="str">
        <f>_xlfn.XLOOKUP(E1067,[1]SKU_Master!A:A,[1]SKU_Master!C:C,"NOT FOUND")</f>
        <v>Kitchen Towel</v>
      </c>
      <c r="L1067" s="2">
        <f>_xlfn.XLOOKUP(Table2[[#This Row],[SKU_CODE_CLEAN]],[1]SKU_Master!A:A,[1]SKU_Master!E:E,"Not Found")</f>
        <v>160</v>
      </c>
      <c r="M1067" s="2">
        <f>_xlfn.XLOOKUP(E1067,[1]SKU_Master!A:A,[1]SKU_Master!F:F,"NOT FOUND")</f>
        <v>78</v>
      </c>
      <c r="N1067" s="2" t="str">
        <f>IF(ISNUMBER(_xlfn.XMATCH(E1067,[1]SKU_Master!A:A)),"MATCH","NOT FOUND")</f>
        <v>MATCH</v>
      </c>
      <c r="O1067" s="2">
        <f>Table2[[#This Row],[GROSS_REVENUE]]-Table2[[#This Row],[DISCOUNT]]</f>
        <v>11236.619999999999</v>
      </c>
      <c r="P1067" s="3">
        <f>IFERROR((Table2[[#This Row],[NET_REVENUE]]-(Table2[[#This Row],[UNITS_SOLD]]*Table2[[#This Row],[UNIT_COGS]]))/Table2[[#This Row],[NET_REVENUE]],0)</f>
        <v>0.39608173988263368</v>
      </c>
      <c r="Q1067" s="4">
        <f>IFERROR(Table2[[#This Row],[GROSS_REVENUE]]/Table2[[#This Row],[AD_SPEND]],0)</f>
        <v>8.8434293700962492</v>
      </c>
      <c r="R1067" s="2">
        <f>IFERROR((Table2[[#This Row],[NET_REVENUE]]-(Table2[[#This Row],[UNITS_SOLD]]*Table2[[#This Row],[UNIT_COGS]])-Table2[[#This Row],[AD_SPEND]]),0)</f>
        <v>2876.5699999999988</v>
      </c>
      <c r="S1067" s="3">
        <f>IFERROR(Table2[[#This Row],[RETURNS_UNITS]]/Table2[[#This Row],[UNITS_SOLD]],0)</f>
        <v>2.2988505747126436E-2</v>
      </c>
      <c r="T1067" s="2" t="str">
        <f>TRIM(CLEAN(Table2[[#This Row],[CHANNEL]]))</f>
        <v>Swiggy Instamart</v>
      </c>
      <c r="U1067" s="1">
        <f t="shared" si="16"/>
        <v>45383</v>
      </c>
    </row>
    <row r="1068" spans="1:21" x14ac:dyDescent="0.3">
      <c r="A1068" s="1">
        <v>45597</v>
      </c>
      <c r="B1068" s="2" t="s">
        <v>21</v>
      </c>
      <c r="C1068" s="2" t="s">
        <v>28</v>
      </c>
      <c r="D1068" s="2" t="s">
        <v>42</v>
      </c>
      <c r="E1068" s="2" t="str">
        <f>TRIM(Table2[[#This Row],[SKU_CODE]])</f>
        <v>BEC-BW-002</v>
      </c>
      <c r="F1068" s="2">
        <v>83</v>
      </c>
      <c r="G1068" s="2">
        <v>14525</v>
      </c>
      <c r="H1068" s="2">
        <v>878.39</v>
      </c>
      <c r="I1068" s="2">
        <v>1574.55</v>
      </c>
      <c r="J1068" s="2">
        <v>4</v>
      </c>
      <c r="K1068" s="2" t="str">
        <f>_xlfn.XLOOKUP(E1068,[1]SKU_Master!A:A,[1]SKU_Master!C:C,"NOT FOUND")</f>
        <v>Bake &amp; Wrap</v>
      </c>
      <c r="L1068" s="2">
        <f>_xlfn.XLOOKUP(Table2[[#This Row],[SKU_CODE_CLEAN]],[1]SKU_Master!A:A,[1]SKU_Master!E:E,"Not Found")</f>
        <v>175</v>
      </c>
      <c r="M1068" s="2">
        <f>_xlfn.XLOOKUP(E1068,[1]SKU_Master!A:A,[1]SKU_Master!F:F,"NOT FOUND")</f>
        <v>92</v>
      </c>
      <c r="N1068" s="2" t="str">
        <f>IF(ISNUMBER(_xlfn.XMATCH(E1068,[1]SKU_Master!A:A)),"MATCH","NOT FOUND")</f>
        <v>MATCH</v>
      </c>
      <c r="O1068" s="2">
        <f>Table2[[#This Row],[GROSS_REVENUE]]-Table2[[#This Row],[DISCOUNT]]</f>
        <v>13646.61</v>
      </c>
      <c r="P1068" s="3">
        <f>IFERROR((Table2[[#This Row],[NET_REVENUE]]-(Table2[[#This Row],[UNITS_SOLD]]*Table2[[#This Row],[UNIT_COGS]]))/Table2[[#This Row],[NET_REVENUE]],0)</f>
        <v>0.44044711470467762</v>
      </c>
      <c r="Q1068" s="4">
        <f>IFERROR(Table2[[#This Row],[GROSS_REVENUE]]/Table2[[#This Row],[AD_SPEND]],0)</f>
        <v>9.2248578959067675</v>
      </c>
      <c r="R1068" s="2">
        <f>IFERROR((Table2[[#This Row],[NET_REVENUE]]-(Table2[[#This Row],[UNITS_SOLD]]*Table2[[#This Row],[UNIT_COGS]])-Table2[[#This Row],[AD_SPEND]]),0)</f>
        <v>4436.0600000000004</v>
      </c>
      <c r="S1068" s="3">
        <f>IFERROR(Table2[[#This Row],[RETURNS_UNITS]]/Table2[[#This Row],[UNITS_SOLD]],0)</f>
        <v>4.8192771084337352E-2</v>
      </c>
      <c r="T1068" s="2" t="str">
        <f>TRIM(CLEAN(Table2[[#This Row],[CHANNEL]]))</f>
        <v>Flipkart</v>
      </c>
      <c r="U1068" s="1">
        <f t="shared" si="16"/>
        <v>45597</v>
      </c>
    </row>
    <row r="1069" spans="1:21" x14ac:dyDescent="0.3">
      <c r="A1069" s="1">
        <v>45536</v>
      </c>
      <c r="B1069" s="2" t="s">
        <v>50</v>
      </c>
      <c r="C1069" s="2" t="s">
        <v>28</v>
      </c>
      <c r="D1069" s="2" t="s">
        <v>42</v>
      </c>
      <c r="E1069" s="2" t="str">
        <f>TRIM(Table2[[#This Row],[SKU_CODE]])</f>
        <v>BEC-BW-002</v>
      </c>
      <c r="F1069" s="2">
        <v>97</v>
      </c>
      <c r="G1069" s="2">
        <v>16975</v>
      </c>
      <c r="H1069" s="2">
        <v>4248.78</v>
      </c>
      <c r="I1069" s="2">
        <v>1574.67</v>
      </c>
      <c r="J1069" s="2">
        <v>5</v>
      </c>
      <c r="K1069" s="2" t="str">
        <f>_xlfn.XLOOKUP(E1069,[1]SKU_Master!A:A,[1]SKU_Master!C:C,"NOT FOUND")</f>
        <v>Bake &amp; Wrap</v>
      </c>
      <c r="L1069" s="2">
        <f>_xlfn.XLOOKUP(Table2[[#This Row],[SKU_CODE_CLEAN]],[1]SKU_Master!A:A,[1]SKU_Master!E:E,"Not Found")</f>
        <v>175</v>
      </c>
      <c r="M1069" s="2">
        <f>_xlfn.XLOOKUP(E1069,[1]SKU_Master!A:A,[1]SKU_Master!F:F,"NOT FOUND")</f>
        <v>92</v>
      </c>
      <c r="N1069" s="2" t="str">
        <f>IF(ISNUMBER(_xlfn.XMATCH(E1069,[1]SKU_Master!A:A)),"MATCH","NOT FOUND")</f>
        <v>MATCH</v>
      </c>
      <c r="O1069" s="2">
        <f>Table2[[#This Row],[GROSS_REVENUE]]-Table2[[#This Row],[DISCOUNT]]</f>
        <v>12726.220000000001</v>
      </c>
      <c r="P1069" s="3">
        <f>IFERROR((Table2[[#This Row],[NET_REVENUE]]-(Table2[[#This Row],[UNITS_SOLD]]*Table2[[#This Row],[UNIT_COGS]]))/Table2[[#This Row],[NET_REVENUE]],0)</f>
        <v>0.29877056973712546</v>
      </c>
      <c r="Q1069" s="4">
        <f>IFERROR(Table2[[#This Row],[GROSS_REVENUE]]/Table2[[#This Row],[AD_SPEND]],0)</f>
        <v>10.780036452082022</v>
      </c>
      <c r="R1069" s="2">
        <f>IFERROR((Table2[[#This Row],[NET_REVENUE]]-(Table2[[#This Row],[UNITS_SOLD]]*Table2[[#This Row],[UNIT_COGS]])-Table2[[#This Row],[AD_SPEND]]),0)</f>
        <v>2227.5500000000011</v>
      </c>
      <c r="S1069" s="3">
        <f>IFERROR(Table2[[#This Row],[RETURNS_UNITS]]/Table2[[#This Row],[UNITS_SOLD]],0)</f>
        <v>5.1546391752577317E-2</v>
      </c>
      <c r="T1069" s="2" t="str">
        <f>TRIM(CLEAN(Table2[[#This Row],[CHANNEL]]))</f>
        <v>Amazon</v>
      </c>
      <c r="U1069" s="1">
        <f t="shared" si="16"/>
        <v>45536</v>
      </c>
    </row>
    <row r="1070" spans="1:21" x14ac:dyDescent="0.3">
      <c r="A1070" s="1">
        <v>45597</v>
      </c>
      <c r="B1070" s="2" t="s">
        <v>24</v>
      </c>
      <c r="C1070" s="2" t="s">
        <v>25</v>
      </c>
      <c r="D1070" s="2" t="s">
        <v>46</v>
      </c>
      <c r="E1070" s="2" t="str">
        <f>TRIM(Table2[[#This Row],[SKU_CODE]])</f>
        <v>BEC-KT-001</v>
      </c>
      <c r="F1070" s="2">
        <v>158</v>
      </c>
      <c r="G1070" s="2">
        <v>25280</v>
      </c>
      <c r="H1070" s="2">
        <v>1294.52</v>
      </c>
      <c r="I1070" s="2">
        <v>1574.92</v>
      </c>
      <c r="J1070" s="2">
        <v>18</v>
      </c>
      <c r="K1070" s="2" t="str">
        <f>_xlfn.XLOOKUP(E1070,[1]SKU_Master!A:A,[1]SKU_Master!C:C,"NOT FOUND")</f>
        <v>Kitchen Towel</v>
      </c>
      <c r="L1070" s="2">
        <f>_xlfn.XLOOKUP(Table2[[#This Row],[SKU_CODE_CLEAN]],[1]SKU_Master!A:A,[1]SKU_Master!E:E,"Not Found")</f>
        <v>160</v>
      </c>
      <c r="M1070" s="2">
        <f>_xlfn.XLOOKUP(E1070,[1]SKU_Master!A:A,[1]SKU_Master!F:F,"NOT FOUND")</f>
        <v>78</v>
      </c>
      <c r="N1070" s="2" t="str">
        <f>IF(ISNUMBER(_xlfn.XMATCH(E1070,[1]SKU_Master!A:A)),"MATCH","NOT FOUND")</f>
        <v>MATCH</v>
      </c>
      <c r="O1070" s="2">
        <f>Table2[[#This Row],[GROSS_REVENUE]]-Table2[[#This Row],[DISCOUNT]]</f>
        <v>23985.48</v>
      </c>
      <c r="P1070" s="3">
        <f>IFERROR((Table2[[#This Row],[NET_REVENUE]]-(Table2[[#This Row],[UNITS_SOLD]]*Table2[[#This Row],[UNIT_COGS]]))/Table2[[#This Row],[NET_REVENUE]],0)</f>
        <v>0.48618914443238159</v>
      </c>
      <c r="Q1070" s="4">
        <f>IFERROR(Table2[[#This Row],[GROSS_REVENUE]]/Table2[[#This Row],[AD_SPEND]],0)</f>
        <v>16.051608970614378</v>
      </c>
      <c r="R1070" s="2">
        <f>IFERROR((Table2[[#This Row],[NET_REVENUE]]-(Table2[[#This Row],[UNITS_SOLD]]*Table2[[#This Row],[UNIT_COGS]])-Table2[[#This Row],[AD_SPEND]]),0)</f>
        <v>10086.56</v>
      </c>
      <c r="S1070" s="3">
        <f>IFERROR(Table2[[#This Row],[RETURNS_UNITS]]/Table2[[#This Row],[UNITS_SOLD]],0)</f>
        <v>0.11392405063291139</v>
      </c>
      <c r="T1070" s="2" t="str">
        <f>TRIM(CLEAN(Table2[[#This Row],[CHANNEL]]))</f>
        <v>D2C</v>
      </c>
      <c r="U1070" s="1">
        <f t="shared" si="16"/>
        <v>45597</v>
      </c>
    </row>
    <row r="1071" spans="1:21" x14ac:dyDescent="0.3">
      <c r="A1071" s="1">
        <v>45383</v>
      </c>
      <c r="B1071" s="2" t="s">
        <v>21</v>
      </c>
      <c r="C1071" s="2" t="s">
        <v>28</v>
      </c>
      <c r="D1071" s="2" t="s">
        <v>45</v>
      </c>
      <c r="E1071" s="2" t="str">
        <f>TRIM(Table2[[#This Row],[SKU_CODE]])</f>
        <v>BEC-TIS-001</v>
      </c>
      <c r="F1071" s="2">
        <v>165</v>
      </c>
      <c r="G1071" s="2">
        <v>15675</v>
      </c>
      <c r="H1071" s="2">
        <v>2758.34</v>
      </c>
      <c r="I1071" s="2">
        <v>1575.19</v>
      </c>
      <c r="J1071" s="2">
        <v>5</v>
      </c>
      <c r="K1071" s="2" t="str">
        <f>_xlfn.XLOOKUP(E1071,[1]SKU_Master!A:A,[1]SKU_Master!C:C,"NOT FOUND")</f>
        <v>Tissues</v>
      </c>
      <c r="L1071" s="2">
        <f>_xlfn.XLOOKUP(Table2[[#This Row],[SKU_CODE_CLEAN]],[1]SKU_Master!A:A,[1]SKU_Master!E:E,"Not Found")</f>
        <v>95</v>
      </c>
      <c r="M1071" s="2">
        <f>_xlfn.XLOOKUP(E1071,[1]SKU_Master!A:A,[1]SKU_Master!F:F,"NOT FOUND")</f>
        <v>42</v>
      </c>
      <c r="N1071" s="2" t="str">
        <f>IF(ISNUMBER(_xlfn.XMATCH(E1071,[1]SKU_Master!A:A)),"MATCH","NOT FOUND")</f>
        <v>MATCH</v>
      </c>
      <c r="O1071" s="2">
        <f>Table2[[#This Row],[GROSS_REVENUE]]-Table2[[#This Row],[DISCOUNT]]</f>
        <v>12916.66</v>
      </c>
      <c r="P1071" s="3">
        <f>IFERROR((Table2[[#This Row],[NET_REVENUE]]-(Table2[[#This Row],[UNITS_SOLD]]*Table2[[#This Row],[UNIT_COGS]]))/Table2[[#This Row],[NET_REVENUE]],0)</f>
        <v>0.46348359405604855</v>
      </c>
      <c r="Q1071" s="4">
        <f>IFERROR(Table2[[#This Row],[GROSS_REVENUE]]/Table2[[#This Row],[AD_SPEND]],0)</f>
        <v>9.9511804925120142</v>
      </c>
      <c r="R1071" s="2">
        <f>IFERROR((Table2[[#This Row],[NET_REVENUE]]-(Table2[[#This Row],[UNITS_SOLD]]*Table2[[#This Row],[UNIT_COGS]])-Table2[[#This Row],[AD_SPEND]]),0)</f>
        <v>4411.4699999999993</v>
      </c>
      <c r="S1071" s="3">
        <f>IFERROR(Table2[[#This Row],[RETURNS_UNITS]]/Table2[[#This Row],[UNITS_SOLD]],0)</f>
        <v>3.0303030303030304E-2</v>
      </c>
      <c r="T1071" s="2" t="str">
        <f>TRIM(CLEAN(Table2[[#This Row],[CHANNEL]]))</f>
        <v>Flipkart</v>
      </c>
      <c r="U1071" s="1">
        <f t="shared" si="16"/>
        <v>45383</v>
      </c>
    </row>
    <row r="1072" spans="1:21" x14ac:dyDescent="0.3">
      <c r="A1072" s="1">
        <v>45597</v>
      </c>
      <c r="B1072" s="2" t="s">
        <v>37</v>
      </c>
      <c r="C1072" s="2" t="s">
        <v>28</v>
      </c>
      <c r="D1072" s="2" t="s">
        <v>45</v>
      </c>
      <c r="E1072" s="2" t="str">
        <f>TRIM(Table2[[#This Row],[SKU_CODE]])</f>
        <v>BEC-TIS-001</v>
      </c>
      <c r="F1072" s="2">
        <v>166</v>
      </c>
      <c r="G1072" s="2">
        <v>15770</v>
      </c>
      <c r="H1072" s="2">
        <v>1622.84</v>
      </c>
      <c r="I1072" s="2">
        <v>1576.27</v>
      </c>
      <c r="J1072" s="2">
        <v>6</v>
      </c>
      <c r="K1072" s="2" t="str">
        <f>_xlfn.XLOOKUP(E1072,[1]SKU_Master!A:A,[1]SKU_Master!C:C,"NOT FOUND")</f>
        <v>Tissues</v>
      </c>
      <c r="L1072" s="2">
        <f>_xlfn.XLOOKUP(Table2[[#This Row],[SKU_CODE_CLEAN]],[1]SKU_Master!A:A,[1]SKU_Master!E:E,"Not Found")</f>
        <v>95</v>
      </c>
      <c r="M1072" s="2">
        <f>_xlfn.XLOOKUP(E1072,[1]SKU_Master!A:A,[1]SKU_Master!F:F,"NOT FOUND")</f>
        <v>42</v>
      </c>
      <c r="N1072" s="2" t="str">
        <f>IF(ISNUMBER(_xlfn.XMATCH(E1072,[1]SKU_Master!A:A)),"MATCH","NOT FOUND")</f>
        <v>MATCH</v>
      </c>
      <c r="O1072" s="2">
        <f>Table2[[#This Row],[GROSS_REVENUE]]-Table2[[#This Row],[DISCOUNT]]</f>
        <v>14147.16</v>
      </c>
      <c r="P1072" s="3">
        <f>IFERROR((Table2[[#This Row],[NET_REVENUE]]-(Table2[[#This Row],[UNITS_SOLD]]*Table2[[#This Row],[UNIT_COGS]]))/Table2[[#This Row],[NET_REVENUE]],0)</f>
        <v>0.50718023970888859</v>
      </c>
      <c r="Q1072" s="4">
        <f>IFERROR(Table2[[#This Row],[GROSS_REVENUE]]/Table2[[#This Row],[AD_SPEND]],0)</f>
        <v>10.004631186281538</v>
      </c>
      <c r="R1072" s="2">
        <f>IFERROR((Table2[[#This Row],[NET_REVENUE]]-(Table2[[#This Row],[UNITS_SOLD]]*Table2[[#This Row],[UNIT_COGS]])-Table2[[#This Row],[AD_SPEND]]),0)</f>
        <v>5598.8899999999994</v>
      </c>
      <c r="S1072" s="3">
        <f>IFERROR(Table2[[#This Row],[RETURNS_UNITS]]/Table2[[#This Row],[UNITS_SOLD]],0)</f>
        <v>3.614457831325301E-2</v>
      </c>
      <c r="T1072" s="2" t="str">
        <f>TRIM(CLEAN(Table2[[#This Row],[CHANNEL]]))</f>
        <v>Blinkit</v>
      </c>
      <c r="U1072" s="1">
        <f t="shared" si="16"/>
        <v>45597</v>
      </c>
    </row>
    <row r="1073" spans="1:21" x14ac:dyDescent="0.3">
      <c r="A1073" s="1">
        <v>45352</v>
      </c>
      <c r="B1073" s="2" t="s">
        <v>50</v>
      </c>
      <c r="C1073" s="2" t="s">
        <v>28</v>
      </c>
      <c r="D1073" s="2" t="s">
        <v>45</v>
      </c>
      <c r="E1073" s="2" t="str">
        <f>TRIM(Table2[[#This Row],[SKU_CODE]])</f>
        <v>BEC-TIS-001</v>
      </c>
      <c r="F1073" s="2">
        <v>252</v>
      </c>
      <c r="G1073" s="2">
        <v>23940</v>
      </c>
      <c r="H1073" s="2">
        <v>1204.8599999999999</v>
      </c>
      <c r="I1073" s="2">
        <v>1578.67</v>
      </c>
      <c r="J1073" s="2">
        <v>6</v>
      </c>
      <c r="K1073" s="2" t="str">
        <f>_xlfn.XLOOKUP(E1073,[1]SKU_Master!A:A,[1]SKU_Master!C:C,"NOT FOUND")</f>
        <v>Tissues</v>
      </c>
      <c r="L1073" s="2">
        <f>_xlfn.XLOOKUP(Table2[[#This Row],[SKU_CODE_CLEAN]],[1]SKU_Master!A:A,[1]SKU_Master!E:E,"Not Found")</f>
        <v>95</v>
      </c>
      <c r="M1073" s="2">
        <f>_xlfn.XLOOKUP(E1073,[1]SKU_Master!A:A,[1]SKU_Master!F:F,"NOT FOUND")</f>
        <v>42</v>
      </c>
      <c r="N1073" s="2" t="str">
        <f>IF(ISNUMBER(_xlfn.XMATCH(E1073,[1]SKU_Master!A:A)),"MATCH","NOT FOUND")</f>
        <v>MATCH</v>
      </c>
      <c r="O1073" s="2">
        <f>Table2[[#This Row],[GROSS_REVENUE]]-Table2[[#This Row],[DISCOUNT]]</f>
        <v>22735.14</v>
      </c>
      <c r="P1073" s="3">
        <f>IFERROR((Table2[[#This Row],[NET_REVENUE]]-(Table2[[#This Row],[UNITS_SOLD]]*Table2[[#This Row],[UNIT_COGS]]))/Table2[[#This Row],[NET_REVENUE]],0)</f>
        <v>0.53446514954383384</v>
      </c>
      <c r="Q1073" s="4">
        <f>IFERROR(Table2[[#This Row],[GROSS_REVENUE]]/Table2[[#This Row],[AD_SPEND]],0)</f>
        <v>15.164663925962994</v>
      </c>
      <c r="R1073" s="2">
        <f>IFERROR((Table2[[#This Row],[NET_REVENUE]]-(Table2[[#This Row],[UNITS_SOLD]]*Table2[[#This Row],[UNIT_COGS]])-Table2[[#This Row],[AD_SPEND]]),0)</f>
        <v>10572.47</v>
      </c>
      <c r="S1073" s="3">
        <f>IFERROR(Table2[[#This Row],[RETURNS_UNITS]]/Table2[[#This Row],[UNITS_SOLD]],0)</f>
        <v>2.3809523809523808E-2</v>
      </c>
      <c r="T1073" s="2" t="str">
        <f>TRIM(CLEAN(Table2[[#This Row],[CHANNEL]]))</f>
        <v>Amazon</v>
      </c>
      <c r="U1073" s="1">
        <f t="shared" si="16"/>
        <v>45352</v>
      </c>
    </row>
    <row r="1074" spans="1:21" x14ac:dyDescent="0.3">
      <c r="A1074" s="1">
        <v>45658</v>
      </c>
      <c r="B1074" s="2" t="s">
        <v>37</v>
      </c>
      <c r="C1074" s="2" t="s">
        <v>22</v>
      </c>
      <c r="D1074" s="2" t="s">
        <v>32</v>
      </c>
      <c r="E1074" s="2" t="str">
        <f>TRIM(Table2[[#This Row],[SKU_CODE]])</f>
        <v>BEC-BW-001</v>
      </c>
      <c r="F1074" s="2">
        <v>181</v>
      </c>
      <c r="G1074" s="2">
        <v>39820</v>
      </c>
      <c r="H1074" s="2">
        <v>8464.51</v>
      </c>
      <c r="I1074" s="2">
        <v>1580.61</v>
      </c>
      <c r="J1074" s="2">
        <v>9</v>
      </c>
      <c r="K1074" s="2" t="str">
        <f>_xlfn.XLOOKUP(E1074,[1]SKU_Master!A:A,[1]SKU_Master!C:C,"NOT FOUND")</f>
        <v>Bake &amp; Wrap</v>
      </c>
      <c r="L1074" s="2">
        <f>_xlfn.XLOOKUP(Table2[[#This Row],[SKU_CODE_CLEAN]],[1]SKU_Master!A:A,[1]SKU_Master!E:E,"Not Found")</f>
        <v>220</v>
      </c>
      <c r="M1074" s="2">
        <f>_xlfn.XLOOKUP(E1074,[1]SKU_Master!A:A,[1]SKU_Master!F:F,"NOT FOUND")</f>
        <v>118</v>
      </c>
      <c r="N1074" s="2" t="str">
        <f>IF(ISNUMBER(_xlfn.XMATCH(E1074,[1]SKU_Master!A:A)),"MATCH","NOT FOUND")</f>
        <v>MATCH</v>
      </c>
      <c r="O1074" s="2">
        <f>Table2[[#This Row],[GROSS_REVENUE]]-Table2[[#This Row],[DISCOUNT]]</f>
        <v>31355.489999999998</v>
      </c>
      <c r="P1074" s="3">
        <f>IFERROR((Table2[[#This Row],[NET_REVENUE]]-(Table2[[#This Row],[UNITS_SOLD]]*Table2[[#This Row],[UNIT_COGS]]))/Table2[[#This Row],[NET_REVENUE]],0)</f>
        <v>0.31884336682348124</v>
      </c>
      <c r="Q1074" s="4">
        <f>IFERROR(Table2[[#This Row],[GROSS_REVENUE]]/Table2[[#This Row],[AD_SPEND]],0)</f>
        <v>25.192805309342596</v>
      </c>
      <c r="R1074" s="2">
        <f>IFERROR((Table2[[#This Row],[NET_REVENUE]]-(Table2[[#This Row],[UNITS_SOLD]]*Table2[[#This Row],[UNIT_COGS]])-Table2[[#This Row],[AD_SPEND]]),0)</f>
        <v>8416.8799999999974</v>
      </c>
      <c r="S1074" s="3">
        <f>IFERROR(Table2[[#This Row],[RETURNS_UNITS]]/Table2[[#This Row],[UNITS_SOLD]],0)</f>
        <v>4.9723756906077346E-2</v>
      </c>
      <c r="T1074" s="2" t="str">
        <f>TRIM(CLEAN(Table2[[#This Row],[CHANNEL]]))</f>
        <v>Blinkit</v>
      </c>
      <c r="U1074" s="1">
        <f t="shared" si="16"/>
        <v>45658</v>
      </c>
    </row>
    <row r="1075" spans="1:21" x14ac:dyDescent="0.3">
      <c r="A1075" s="1">
        <v>45444</v>
      </c>
      <c r="B1075" s="2" t="s">
        <v>21</v>
      </c>
      <c r="C1075" s="2" t="s">
        <v>25</v>
      </c>
      <c r="D1075" s="2" t="s">
        <v>42</v>
      </c>
      <c r="E1075" s="2" t="str">
        <f>TRIM(Table2[[#This Row],[SKU_CODE]])</f>
        <v>BEC-BW-002</v>
      </c>
      <c r="F1075" s="2">
        <v>94</v>
      </c>
      <c r="G1075" s="2">
        <v>16450</v>
      </c>
      <c r="H1075" s="2">
        <v>3145.07</v>
      </c>
      <c r="I1075" s="2">
        <v>1580.76</v>
      </c>
      <c r="J1075" s="2">
        <v>3</v>
      </c>
      <c r="K1075" s="2" t="str">
        <f>_xlfn.XLOOKUP(E1075,[1]SKU_Master!A:A,[1]SKU_Master!C:C,"NOT FOUND")</f>
        <v>Bake &amp; Wrap</v>
      </c>
      <c r="L1075" s="2">
        <f>_xlfn.XLOOKUP(Table2[[#This Row],[SKU_CODE_CLEAN]],[1]SKU_Master!A:A,[1]SKU_Master!E:E,"Not Found")</f>
        <v>175</v>
      </c>
      <c r="M1075" s="2">
        <f>_xlfn.XLOOKUP(E1075,[1]SKU_Master!A:A,[1]SKU_Master!F:F,"NOT FOUND")</f>
        <v>92</v>
      </c>
      <c r="N1075" s="2" t="str">
        <f>IF(ISNUMBER(_xlfn.XMATCH(E1075,[1]SKU_Master!A:A)),"MATCH","NOT FOUND")</f>
        <v>MATCH</v>
      </c>
      <c r="O1075" s="2">
        <f>Table2[[#This Row],[GROSS_REVENUE]]-Table2[[#This Row],[DISCOUNT]]</f>
        <v>13304.93</v>
      </c>
      <c r="P1075" s="3">
        <f>IFERROR((Table2[[#This Row],[NET_REVENUE]]-(Table2[[#This Row],[UNITS_SOLD]]*Table2[[#This Row],[UNIT_COGS]]))/Table2[[#This Row],[NET_REVENUE]],0)</f>
        <v>0.35001537024245899</v>
      </c>
      <c r="Q1075" s="4">
        <f>IFERROR(Table2[[#This Row],[GROSS_REVENUE]]/Table2[[#This Row],[AD_SPEND]],0)</f>
        <v>10.406386801285457</v>
      </c>
      <c r="R1075" s="2">
        <f>IFERROR((Table2[[#This Row],[NET_REVENUE]]-(Table2[[#This Row],[UNITS_SOLD]]*Table2[[#This Row],[UNIT_COGS]])-Table2[[#This Row],[AD_SPEND]]),0)</f>
        <v>3076.17</v>
      </c>
      <c r="S1075" s="3">
        <f>IFERROR(Table2[[#This Row],[RETURNS_UNITS]]/Table2[[#This Row],[UNITS_SOLD]],0)</f>
        <v>3.1914893617021274E-2</v>
      </c>
      <c r="T1075" s="2" t="str">
        <f>TRIM(CLEAN(Table2[[#This Row],[CHANNEL]]))</f>
        <v>Flipkart</v>
      </c>
      <c r="U1075" s="1">
        <f t="shared" si="16"/>
        <v>45444</v>
      </c>
    </row>
    <row r="1076" spans="1:21" x14ac:dyDescent="0.3">
      <c r="A1076" s="1">
        <v>45566</v>
      </c>
      <c r="B1076" s="2" t="s">
        <v>21</v>
      </c>
      <c r="C1076" s="2" t="s">
        <v>25</v>
      </c>
      <c r="D1076" s="2" t="s">
        <v>30</v>
      </c>
      <c r="E1076" s="2" t="str">
        <f>TRIM(Table2[[#This Row],[SKU_CODE]])</f>
        <v>BEC-TIS-002</v>
      </c>
      <c r="F1076" s="2">
        <v>179</v>
      </c>
      <c r="G1076" s="2">
        <v>32220</v>
      </c>
      <c r="H1076" s="2">
        <v>6559.85</v>
      </c>
      <c r="I1076" s="2">
        <v>1581.98</v>
      </c>
      <c r="J1076" s="2">
        <v>8</v>
      </c>
      <c r="K1076" s="2" t="str">
        <f>_xlfn.XLOOKUP(E1076,[1]SKU_Master!A:A,[1]SKU_Master!C:C,"NOT FOUND")</f>
        <v>Tissues</v>
      </c>
      <c r="L1076" s="2">
        <f>_xlfn.XLOOKUP(Table2[[#This Row],[SKU_CODE_CLEAN]],[1]SKU_Master!A:A,[1]SKU_Master!E:E,"Not Found")</f>
        <v>180</v>
      </c>
      <c r="M1076" s="2">
        <f>_xlfn.XLOOKUP(E1076,[1]SKU_Master!A:A,[1]SKU_Master!F:F,"NOT FOUND")</f>
        <v>95</v>
      </c>
      <c r="N1076" s="2" t="str">
        <f>IF(ISNUMBER(_xlfn.XMATCH(E1076,[1]SKU_Master!A:A)),"MATCH","NOT FOUND")</f>
        <v>MATCH</v>
      </c>
      <c r="O1076" s="2">
        <f>Table2[[#This Row],[GROSS_REVENUE]]-Table2[[#This Row],[DISCOUNT]]</f>
        <v>25660.15</v>
      </c>
      <c r="P1076" s="3">
        <f>IFERROR((Table2[[#This Row],[NET_REVENUE]]-(Table2[[#This Row],[UNITS_SOLD]]*Table2[[#This Row],[UNIT_COGS]]))/Table2[[#This Row],[NET_REVENUE]],0)</f>
        <v>0.33729927533549109</v>
      </c>
      <c r="Q1076" s="4">
        <f>IFERROR(Table2[[#This Row],[GROSS_REVENUE]]/Table2[[#This Row],[AD_SPEND]],0)</f>
        <v>20.366882008622106</v>
      </c>
      <c r="R1076" s="2">
        <f>IFERROR((Table2[[#This Row],[NET_REVENUE]]-(Table2[[#This Row],[UNITS_SOLD]]*Table2[[#This Row],[UNIT_COGS]])-Table2[[#This Row],[AD_SPEND]]),0)</f>
        <v>7073.1700000000019</v>
      </c>
      <c r="S1076" s="3">
        <f>IFERROR(Table2[[#This Row],[RETURNS_UNITS]]/Table2[[#This Row],[UNITS_SOLD]],0)</f>
        <v>4.4692737430167599E-2</v>
      </c>
      <c r="T1076" s="2" t="str">
        <f>TRIM(CLEAN(Table2[[#This Row],[CHANNEL]]))</f>
        <v>Flipkart</v>
      </c>
      <c r="U1076" s="1">
        <f t="shared" si="16"/>
        <v>45566</v>
      </c>
    </row>
    <row r="1077" spans="1:21" x14ac:dyDescent="0.3">
      <c r="A1077" s="1">
        <v>45474</v>
      </c>
      <c r="B1077" s="2" t="s">
        <v>21</v>
      </c>
      <c r="C1077" s="2" t="s">
        <v>25</v>
      </c>
      <c r="D1077" s="2" t="s">
        <v>35</v>
      </c>
      <c r="E1077" s="2" t="str">
        <f>TRIM(Table2[[#This Row],[SKU_CODE]])</f>
        <v>BEC-CMB-001</v>
      </c>
      <c r="F1077" s="2">
        <v>24</v>
      </c>
      <c r="G1077" s="2">
        <v>16776</v>
      </c>
      <c r="H1077" s="2">
        <v>1064.04</v>
      </c>
      <c r="I1077" s="2">
        <v>1582.34</v>
      </c>
      <c r="J1077" s="2">
        <v>1</v>
      </c>
      <c r="K1077" s="2" t="str">
        <f>_xlfn.XLOOKUP(E1077,[1]SKU_Master!A:A,[1]SKU_Master!C:C,"NOT FOUND")</f>
        <v>Others</v>
      </c>
      <c r="L1077" s="2">
        <f>_xlfn.XLOOKUP(Table2[[#This Row],[SKU_CODE_CLEAN]],[1]SKU_Master!A:A,[1]SKU_Master!E:E,"Not Found")</f>
        <v>699</v>
      </c>
      <c r="M1077" s="2">
        <f>_xlfn.XLOOKUP(E1077,[1]SKU_Master!A:A,[1]SKU_Master!F:F,"NOT FOUND")</f>
        <v>330</v>
      </c>
      <c r="N1077" s="2" t="str">
        <f>IF(ISNUMBER(_xlfn.XMATCH(E1077,[1]SKU_Master!A:A)),"MATCH","NOT FOUND")</f>
        <v>MATCH</v>
      </c>
      <c r="O1077" s="2">
        <f>Table2[[#This Row],[GROSS_REVENUE]]-Table2[[#This Row],[DISCOUNT]]</f>
        <v>15711.96</v>
      </c>
      <c r="P1077" s="3">
        <f>IFERROR((Table2[[#This Row],[NET_REVENUE]]-(Table2[[#This Row],[UNITS_SOLD]]*Table2[[#This Row],[UNIT_COGS]]))/Table2[[#This Row],[NET_REVENUE]],0)</f>
        <v>0.49592539695874988</v>
      </c>
      <c r="Q1077" s="4">
        <f>IFERROR(Table2[[#This Row],[GROSS_REVENUE]]/Table2[[#This Row],[AD_SPEND]],0)</f>
        <v>10.602019793470431</v>
      </c>
      <c r="R1077" s="2">
        <f>IFERROR((Table2[[#This Row],[NET_REVENUE]]-(Table2[[#This Row],[UNITS_SOLD]]*Table2[[#This Row],[UNIT_COGS]])-Table2[[#This Row],[AD_SPEND]]),0)</f>
        <v>6209.619999999999</v>
      </c>
      <c r="S1077" s="3">
        <f>IFERROR(Table2[[#This Row],[RETURNS_UNITS]]/Table2[[#This Row],[UNITS_SOLD]],0)</f>
        <v>4.1666666666666664E-2</v>
      </c>
      <c r="T1077" s="2" t="str">
        <f>TRIM(CLEAN(Table2[[#This Row],[CHANNEL]]))</f>
        <v>Flipkart</v>
      </c>
      <c r="U1077" s="1">
        <f t="shared" si="16"/>
        <v>45474</v>
      </c>
    </row>
    <row r="1078" spans="1:21" x14ac:dyDescent="0.3">
      <c r="A1078" s="1">
        <v>45627</v>
      </c>
      <c r="B1078" s="2" t="s">
        <v>21</v>
      </c>
      <c r="C1078" s="2" t="s">
        <v>28</v>
      </c>
      <c r="D1078" s="2" t="s">
        <v>43</v>
      </c>
      <c r="E1078" s="2" t="str">
        <f>TRIM(Table2[[#This Row],[SKU_CODE]])</f>
        <v>BEC-GB-001</v>
      </c>
      <c r="F1078" s="2">
        <v>147</v>
      </c>
      <c r="G1078" s="2">
        <v>21903</v>
      </c>
      <c r="H1078" s="2">
        <v>4927.53</v>
      </c>
      <c r="I1078" s="2">
        <v>1582.69</v>
      </c>
      <c r="J1078" s="2">
        <v>4</v>
      </c>
      <c r="K1078" s="2" t="str">
        <f>_xlfn.XLOOKUP(E1078,[1]SKU_Master!A:A,[1]SKU_Master!C:C,"NOT FOUND")</f>
        <v>Garbage Bags</v>
      </c>
      <c r="L1078" s="2">
        <f>_xlfn.XLOOKUP(Table2[[#This Row],[SKU_CODE_CLEAN]],[1]SKU_Master!A:A,[1]SKU_Master!E:E,"Not Found")</f>
        <v>149</v>
      </c>
      <c r="M1078" s="2">
        <f>_xlfn.XLOOKUP(E1078,[1]SKU_Master!A:A,[1]SKU_Master!F:F,"NOT FOUND")</f>
        <v>70</v>
      </c>
      <c r="N1078" s="2" t="str">
        <f>IF(ISNUMBER(_xlfn.XMATCH(E1078,[1]SKU_Master!A:A)),"MATCH","NOT FOUND")</f>
        <v>MATCH</v>
      </c>
      <c r="O1078" s="2">
        <f>Table2[[#This Row],[GROSS_REVENUE]]-Table2[[#This Row],[DISCOUNT]]</f>
        <v>16975.47</v>
      </c>
      <c r="P1078" s="3">
        <f>IFERROR((Table2[[#This Row],[NET_REVENUE]]-(Table2[[#This Row],[UNITS_SOLD]]*Table2[[#This Row],[UNIT_COGS]]))/Table2[[#This Row],[NET_REVENUE]],0)</f>
        <v>0.39383121645527347</v>
      </c>
      <c r="Q1078" s="4">
        <f>IFERROR(Table2[[#This Row],[GROSS_REVENUE]]/Table2[[#This Row],[AD_SPEND]],0)</f>
        <v>13.839096727723053</v>
      </c>
      <c r="R1078" s="2">
        <f>IFERROR((Table2[[#This Row],[NET_REVENUE]]-(Table2[[#This Row],[UNITS_SOLD]]*Table2[[#This Row],[UNIT_COGS]])-Table2[[#This Row],[AD_SPEND]]),0)</f>
        <v>5102.7800000000007</v>
      </c>
      <c r="S1078" s="3">
        <f>IFERROR(Table2[[#This Row],[RETURNS_UNITS]]/Table2[[#This Row],[UNITS_SOLD]],0)</f>
        <v>2.7210884353741496E-2</v>
      </c>
      <c r="T1078" s="2" t="str">
        <f>TRIM(CLEAN(Table2[[#This Row],[CHANNEL]]))</f>
        <v>Flipkart</v>
      </c>
      <c r="U1078" s="1">
        <f t="shared" si="16"/>
        <v>45627</v>
      </c>
    </row>
    <row r="1079" spans="1:21" x14ac:dyDescent="0.3">
      <c r="A1079" s="1">
        <v>45323</v>
      </c>
      <c r="B1079" s="2" t="s">
        <v>24</v>
      </c>
      <c r="C1079" s="2" t="s">
        <v>28</v>
      </c>
      <c r="D1079" s="2" t="s">
        <v>46</v>
      </c>
      <c r="E1079" s="2" t="str">
        <f>TRIM(Table2[[#This Row],[SKU_CODE]])</f>
        <v>BEC-KT-001</v>
      </c>
      <c r="F1079" s="2">
        <v>87</v>
      </c>
      <c r="G1079" s="2">
        <v>13920</v>
      </c>
      <c r="H1079" s="2">
        <v>838.19</v>
      </c>
      <c r="I1079" s="2">
        <v>1583.07</v>
      </c>
      <c r="J1079" s="2">
        <v>13</v>
      </c>
      <c r="K1079" s="2" t="str">
        <f>_xlfn.XLOOKUP(E1079,[1]SKU_Master!A:A,[1]SKU_Master!C:C,"NOT FOUND")</f>
        <v>Kitchen Towel</v>
      </c>
      <c r="L1079" s="2">
        <f>_xlfn.XLOOKUP(Table2[[#This Row],[SKU_CODE_CLEAN]],[1]SKU_Master!A:A,[1]SKU_Master!E:E,"Not Found")</f>
        <v>160</v>
      </c>
      <c r="M1079" s="2">
        <f>_xlfn.XLOOKUP(E1079,[1]SKU_Master!A:A,[1]SKU_Master!F:F,"NOT FOUND")</f>
        <v>78</v>
      </c>
      <c r="N1079" s="2" t="str">
        <f>IF(ISNUMBER(_xlfn.XMATCH(E1079,[1]SKU_Master!A:A)),"MATCH","NOT FOUND")</f>
        <v>MATCH</v>
      </c>
      <c r="O1079" s="2">
        <f>Table2[[#This Row],[GROSS_REVENUE]]-Table2[[#This Row],[DISCOUNT]]</f>
        <v>13081.81</v>
      </c>
      <c r="P1079" s="3">
        <f>IFERROR((Table2[[#This Row],[NET_REVENUE]]-(Table2[[#This Row],[UNITS_SOLD]]*Table2[[#This Row],[UNIT_COGS]]))/Table2[[#This Row],[NET_REVENUE]],0)</f>
        <v>0.48126444276441865</v>
      </c>
      <c r="Q1079" s="4">
        <f>IFERROR(Table2[[#This Row],[GROSS_REVENUE]]/Table2[[#This Row],[AD_SPEND]],0)</f>
        <v>8.7930413689855786</v>
      </c>
      <c r="R1079" s="2">
        <f>IFERROR((Table2[[#This Row],[NET_REVENUE]]-(Table2[[#This Row],[UNITS_SOLD]]*Table2[[#This Row],[UNIT_COGS]])-Table2[[#This Row],[AD_SPEND]]),0)</f>
        <v>4712.74</v>
      </c>
      <c r="S1079" s="3">
        <f>IFERROR(Table2[[#This Row],[RETURNS_UNITS]]/Table2[[#This Row],[UNITS_SOLD]],0)</f>
        <v>0.14942528735632185</v>
      </c>
      <c r="T1079" s="2" t="str">
        <f>TRIM(CLEAN(Table2[[#This Row],[CHANNEL]]))</f>
        <v>D2C</v>
      </c>
      <c r="U1079" s="1">
        <f t="shared" si="16"/>
        <v>45323</v>
      </c>
    </row>
    <row r="1080" spans="1:21" x14ac:dyDescent="0.3">
      <c r="A1080" s="1">
        <v>45627</v>
      </c>
      <c r="B1080" s="2" t="s">
        <v>33</v>
      </c>
      <c r="C1080" s="2" t="s">
        <v>25</v>
      </c>
      <c r="D1080" s="2" t="s">
        <v>35</v>
      </c>
      <c r="E1080" s="2" t="str">
        <f>TRIM(Table2[[#This Row],[SKU_CODE]])</f>
        <v>BEC-CMB-001</v>
      </c>
      <c r="F1080" s="2">
        <v>36</v>
      </c>
      <c r="G1080" s="2">
        <v>25164</v>
      </c>
      <c r="H1080" s="2">
        <v>4069.92</v>
      </c>
      <c r="I1080" s="2">
        <v>1583.31</v>
      </c>
      <c r="J1080" s="2">
        <v>0</v>
      </c>
      <c r="K1080" s="2" t="str">
        <f>_xlfn.XLOOKUP(E1080,[1]SKU_Master!A:A,[1]SKU_Master!C:C,"NOT FOUND")</f>
        <v>Others</v>
      </c>
      <c r="L1080" s="2">
        <f>_xlfn.XLOOKUP(Table2[[#This Row],[SKU_CODE_CLEAN]],[1]SKU_Master!A:A,[1]SKU_Master!E:E,"Not Found")</f>
        <v>699</v>
      </c>
      <c r="M1080" s="2">
        <f>_xlfn.XLOOKUP(E1080,[1]SKU_Master!A:A,[1]SKU_Master!F:F,"NOT FOUND")</f>
        <v>330</v>
      </c>
      <c r="N1080" s="2" t="str">
        <f>IF(ISNUMBER(_xlfn.XMATCH(E1080,[1]SKU_Master!A:A)),"MATCH","NOT FOUND")</f>
        <v>MATCH</v>
      </c>
      <c r="O1080" s="2">
        <f>Table2[[#This Row],[GROSS_REVENUE]]-Table2[[#This Row],[DISCOUNT]]</f>
        <v>21094.080000000002</v>
      </c>
      <c r="P1080" s="3">
        <f>IFERROR((Table2[[#This Row],[NET_REVENUE]]-(Table2[[#This Row],[UNITS_SOLD]]*Table2[[#This Row],[UNIT_COGS]]))/Table2[[#This Row],[NET_REVENUE]],0)</f>
        <v>0.43680881081327089</v>
      </c>
      <c r="Q1080" s="4">
        <f>IFERROR(Table2[[#This Row],[GROSS_REVENUE]]/Table2[[#This Row],[AD_SPEND]],0)</f>
        <v>15.893286848437768</v>
      </c>
      <c r="R1080" s="2">
        <f>IFERROR((Table2[[#This Row],[NET_REVENUE]]-(Table2[[#This Row],[UNITS_SOLD]]*Table2[[#This Row],[UNIT_COGS]])-Table2[[#This Row],[AD_SPEND]]),0)</f>
        <v>7630.7700000000023</v>
      </c>
      <c r="S1080" s="3">
        <f>IFERROR(Table2[[#This Row],[RETURNS_UNITS]]/Table2[[#This Row],[UNITS_SOLD]],0)</f>
        <v>0</v>
      </c>
      <c r="T1080" s="2" t="str">
        <f>TRIM(CLEAN(Table2[[#This Row],[CHANNEL]]))</f>
        <v>Swiggy Instamart</v>
      </c>
      <c r="U1080" s="1">
        <f t="shared" si="16"/>
        <v>45627</v>
      </c>
    </row>
    <row r="1081" spans="1:21" x14ac:dyDescent="0.3">
      <c r="A1081" s="1">
        <v>45778</v>
      </c>
      <c r="B1081" s="2" t="s">
        <v>33</v>
      </c>
      <c r="C1081" s="2" t="s">
        <v>25</v>
      </c>
      <c r="D1081" s="2" t="s">
        <v>23</v>
      </c>
      <c r="E1081" s="2" t="str">
        <f>TRIM(Table2[[#This Row],[SKU_CODE]])</f>
        <v>BEC-OTH-001</v>
      </c>
      <c r="F1081" s="2">
        <v>95</v>
      </c>
      <c r="G1081" s="2">
        <v>14155</v>
      </c>
      <c r="H1081" s="2">
        <v>1376.51</v>
      </c>
      <c r="I1081" s="2">
        <v>1584.6</v>
      </c>
      <c r="J1081" s="2">
        <v>3</v>
      </c>
      <c r="K1081" s="2" t="str">
        <f>_xlfn.XLOOKUP(E1081,[1]SKU_Master!A:A,[1]SKU_Master!C:C,"NOT FOUND")</f>
        <v>Others</v>
      </c>
      <c r="L1081" s="2">
        <f>_xlfn.XLOOKUP(Table2[[#This Row],[SKU_CODE_CLEAN]],[1]SKU_Master!A:A,[1]SKU_Master!E:E,"Not Found")</f>
        <v>149</v>
      </c>
      <c r="M1081" s="2">
        <f>_xlfn.XLOOKUP(E1081,[1]SKU_Master!A:A,[1]SKU_Master!F:F,"NOT FOUND")</f>
        <v>72</v>
      </c>
      <c r="N1081" s="2" t="str">
        <f>IF(ISNUMBER(_xlfn.XMATCH(E1081,[1]SKU_Master!A:A)),"MATCH","NOT FOUND")</f>
        <v>MATCH</v>
      </c>
      <c r="O1081" s="2">
        <f>Table2[[#This Row],[GROSS_REVENUE]]-Table2[[#This Row],[DISCOUNT]]</f>
        <v>12778.49</v>
      </c>
      <c r="P1081" s="3">
        <f>IFERROR((Table2[[#This Row],[NET_REVENUE]]-(Table2[[#This Row],[UNITS_SOLD]]*Table2[[#This Row],[UNIT_COGS]]))/Table2[[#This Row],[NET_REVENUE]],0)</f>
        <v>0.46472548790976087</v>
      </c>
      <c r="Q1081" s="4">
        <f>IFERROR(Table2[[#This Row],[GROSS_REVENUE]]/Table2[[#This Row],[AD_SPEND]],0)</f>
        <v>8.9328537170263793</v>
      </c>
      <c r="R1081" s="2">
        <f>IFERROR((Table2[[#This Row],[NET_REVENUE]]-(Table2[[#This Row],[UNITS_SOLD]]*Table2[[#This Row],[UNIT_COGS]])-Table2[[#This Row],[AD_SPEND]]),0)</f>
        <v>4353.8899999999994</v>
      </c>
      <c r="S1081" s="3">
        <f>IFERROR(Table2[[#This Row],[RETURNS_UNITS]]/Table2[[#This Row],[UNITS_SOLD]],0)</f>
        <v>3.1578947368421054E-2</v>
      </c>
      <c r="T1081" s="2" t="str">
        <f>TRIM(CLEAN(Table2[[#This Row],[CHANNEL]]))</f>
        <v>Swiggy Instamart</v>
      </c>
      <c r="U1081" s="1">
        <f t="shared" si="16"/>
        <v>45778</v>
      </c>
    </row>
    <row r="1082" spans="1:21" x14ac:dyDescent="0.3">
      <c r="A1082" s="1">
        <v>45809</v>
      </c>
      <c r="B1082" s="2" t="s">
        <v>21</v>
      </c>
      <c r="C1082" s="2" t="s">
        <v>25</v>
      </c>
      <c r="D1082" s="2" t="s">
        <v>46</v>
      </c>
      <c r="E1082" s="2" t="str">
        <f>TRIM(Table2[[#This Row],[SKU_CODE]])</f>
        <v>BEC-KT-001</v>
      </c>
      <c r="F1082" s="2">
        <v>170</v>
      </c>
      <c r="G1082" s="2">
        <v>27200</v>
      </c>
      <c r="H1082" s="2">
        <v>2774.5</v>
      </c>
      <c r="I1082" s="2">
        <v>1585.57</v>
      </c>
      <c r="J1082" s="2">
        <v>10</v>
      </c>
      <c r="K1082" s="2" t="str">
        <f>_xlfn.XLOOKUP(E1082,[1]SKU_Master!A:A,[1]SKU_Master!C:C,"NOT FOUND")</f>
        <v>Kitchen Towel</v>
      </c>
      <c r="L1082" s="2">
        <f>_xlfn.XLOOKUP(Table2[[#This Row],[SKU_CODE_CLEAN]],[1]SKU_Master!A:A,[1]SKU_Master!E:E,"Not Found")</f>
        <v>160</v>
      </c>
      <c r="M1082" s="2">
        <f>_xlfn.XLOOKUP(E1082,[1]SKU_Master!A:A,[1]SKU_Master!F:F,"NOT FOUND")</f>
        <v>78</v>
      </c>
      <c r="N1082" s="2" t="str">
        <f>IF(ISNUMBER(_xlfn.XMATCH(E1082,[1]SKU_Master!A:A)),"MATCH","NOT FOUND")</f>
        <v>MATCH</v>
      </c>
      <c r="O1082" s="2">
        <f>Table2[[#This Row],[GROSS_REVENUE]]-Table2[[#This Row],[DISCOUNT]]</f>
        <v>24425.5</v>
      </c>
      <c r="P1082" s="3">
        <f>IFERROR((Table2[[#This Row],[NET_REVENUE]]-(Table2[[#This Row],[UNITS_SOLD]]*Table2[[#This Row],[UNIT_COGS]]))/Table2[[#This Row],[NET_REVENUE]],0)</f>
        <v>0.45712472620826594</v>
      </c>
      <c r="Q1082" s="4">
        <f>IFERROR(Table2[[#This Row],[GROSS_REVENUE]]/Table2[[#This Row],[AD_SPEND]],0)</f>
        <v>17.15471407758724</v>
      </c>
      <c r="R1082" s="2">
        <f>IFERROR((Table2[[#This Row],[NET_REVENUE]]-(Table2[[#This Row],[UNITS_SOLD]]*Table2[[#This Row],[UNIT_COGS]])-Table2[[#This Row],[AD_SPEND]]),0)</f>
        <v>9579.93</v>
      </c>
      <c r="S1082" s="3">
        <f>IFERROR(Table2[[#This Row],[RETURNS_UNITS]]/Table2[[#This Row],[UNITS_SOLD]],0)</f>
        <v>5.8823529411764705E-2</v>
      </c>
      <c r="T1082" s="2" t="str">
        <f>TRIM(CLEAN(Table2[[#This Row],[CHANNEL]]))</f>
        <v>Flipkart</v>
      </c>
      <c r="U1082" s="1">
        <f t="shared" si="16"/>
        <v>45809</v>
      </c>
    </row>
    <row r="1083" spans="1:21" x14ac:dyDescent="0.3">
      <c r="A1083" s="1">
        <v>45627</v>
      </c>
      <c r="B1083" s="2" t="s">
        <v>24</v>
      </c>
      <c r="C1083" s="2" t="s">
        <v>25</v>
      </c>
      <c r="D1083" s="2" t="s">
        <v>42</v>
      </c>
      <c r="E1083" s="2" t="str">
        <f>TRIM(Table2[[#This Row],[SKU_CODE]])</f>
        <v>BEC-BW-002</v>
      </c>
      <c r="F1083" s="2">
        <v>81</v>
      </c>
      <c r="G1083" s="2">
        <v>14175</v>
      </c>
      <c r="H1083" s="2">
        <v>0</v>
      </c>
      <c r="I1083" s="2">
        <v>1586.3</v>
      </c>
      <c r="J1083" s="2">
        <v>11</v>
      </c>
      <c r="K1083" s="2" t="str">
        <f>_xlfn.XLOOKUP(E1083,[1]SKU_Master!A:A,[1]SKU_Master!C:C,"NOT FOUND")</f>
        <v>Bake &amp; Wrap</v>
      </c>
      <c r="L1083" s="2">
        <f>_xlfn.XLOOKUP(Table2[[#This Row],[SKU_CODE_CLEAN]],[1]SKU_Master!A:A,[1]SKU_Master!E:E,"Not Found")</f>
        <v>175</v>
      </c>
      <c r="M1083" s="2">
        <f>_xlfn.XLOOKUP(E1083,[1]SKU_Master!A:A,[1]SKU_Master!F:F,"NOT FOUND")</f>
        <v>92</v>
      </c>
      <c r="N1083" s="2" t="str">
        <f>IF(ISNUMBER(_xlfn.XMATCH(E1083,[1]SKU_Master!A:A)),"MATCH","NOT FOUND")</f>
        <v>MATCH</v>
      </c>
      <c r="O1083" s="2">
        <f>Table2[[#This Row],[GROSS_REVENUE]]-Table2[[#This Row],[DISCOUNT]]</f>
        <v>14175</v>
      </c>
      <c r="P1083" s="3">
        <f>IFERROR((Table2[[#This Row],[NET_REVENUE]]-(Table2[[#This Row],[UNITS_SOLD]]*Table2[[#This Row],[UNIT_COGS]]))/Table2[[#This Row],[NET_REVENUE]],0)</f>
        <v>0.47428571428571431</v>
      </c>
      <c r="Q1083" s="4">
        <f>IFERROR(Table2[[#This Row],[GROSS_REVENUE]]/Table2[[#This Row],[AD_SPEND]],0)</f>
        <v>8.93588854567232</v>
      </c>
      <c r="R1083" s="2">
        <f>IFERROR((Table2[[#This Row],[NET_REVENUE]]-(Table2[[#This Row],[UNITS_SOLD]]*Table2[[#This Row],[UNIT_COGS]])-Table2[[#This Row],[AD_SPEND]]),0)</f>
        <v>5136.7</v>
      </c>
      <c r="S1083" s="3">
        <f>IFERROR(Table2[[#This Row],[RETURNS_UNITS]]/Table2[[#This Row],[UNITS_SOLD]],0)</f>
        <v>0.13580246913580246</v>
      </c>
      <c r="T1083" s="2" t="str">
        <f>TRIM(CLEAN(Table2[[#This Row],[CHANNEL]]))</f>
        <v>D2C</v>
      </c>
      <c r="U1083" s="1">
        <f t="shared" si="16"/>
        <v>45627</v>
      </c>
    </row>
    <row r="1084" spans="1:21" x14ac:dyDescent="0.3">
      <c r="A1084" s="1">
        <v>45597</v>
      </c>
      <c r="B1084" s="2" t="s">
        <v>34</v>
      </c>
      <c r="C1084" s="2" t="s">
        <v>25</v>
      </c>
      <c r="D1084" s="2" t="s">
        <v>46</v>
      </c>
      <c r="E1084" s="2" t="str">
        <f>TRIM(Table2[[#This Row],[SKU_CODE]])</f>
        <v>BEC-KT-001</v>
      </c>
      <c r="F1084" s="2">
        <v>244</v>
      </c>
      <c r="G1084" s="2">
        <v>39040</v>
      </c>
      <c r="H1084" s="2">
        <v>9307</v>
      </c>
      <c r="I1084" s="2">
        <v>1586.87</v>
      </c>
      <c r="J1084" s="2">
        <v>6</v>
      </c>
      <c r="K1084" s="2" t="str">
        <f>_xlfn.XLOOKUP(E1084,[1]SKU_Master!A:A,[1]SKU_Master!C:C,"NOT FOUND")</f>
        <v>Kitchen Towel</v>
      </c>
      <c r="L1084" s="2">
        <f>_xlfn.XLOOKUP(Table2[[#This Row],[SKU_CODE_CLEAN]],[1]SKU_Master!A:A,[1]SKU_Master!E:E,"Not Found")</f>
        <v>160</v>
      </c>
      <c r="M1084" s="2">
        <f>_xlfn.XLOOKUP(E1084,[1]SKU_Master!A:A,[1]SKU_Master!F:F,"NOT FOUND")</f>
        <v>78</v>
      </c>
      <c r="N1084" s="2" t="str">
        <f>IF(ISNUMBER(_xlfn.XMATCH(E1084,[1]SKU_Master!A:A)),"MATCH","NOT FOUND")</f>
        <v>MATCH</v>
      </c>
      <c r="O1084" s="2">
        <f>Table2[[#This Row],[GROSS_REVENUE]]-Table2[[#This Row],[DISCOUNT]]</f>
        <v>29733</v>
      </c>
      <c r="P1084" s="3">
        <f>IFERROR((Table2[[#This Row],[NET_REVENUE]]-(Table2[[#This Row],[UNITS_SOLD]]*Table2[[#This Row],[UNIT_COGS]]))/Table2[[#This Row],[NET_REVENUE]],0)</f>
        <v>0.35990313792755524</v>
      </c>
      <c r="Q1084" s="4">
        <f>IFERROR(Table2[[#This Row],[GROSS_REVENUE]]/Table2[[#This Row],[AD_SPEND]],0)</f>
        <v>24.601889253688078</v>
      </c>
      <c r="R1084" s="2">
        <f>IFERROR((Table2[[#This Row],[NET_REVENUE]]-(Table2[[#This Row],[UNITS_SOLD]]*Table2[[#This Row],[UNIT_COGS]])-Table2[[#This Row],[AD_SPEND]]),0)</f>
        <v>9114.130000000001</v>
      </c>
      <c r="S1084" s="3">
        <f>IFERROR(Table2[[#This Row],[RETURNS_UNITS]]/Table2[[#This Row],[UNITS_SOLD]],0)</f>
        <v>2.4590163934426229E-2</v>
      </c>
      <c r="T1084" s="2" t="str">
        <f>TRIM(CLEAN(Table2[[#This Row],[CHANNEL]]))</f>
        <v>Zepto</v>
      </c>
      <c r="U1084" s="1">
        <f t="shared" si="16"/>
        <v>45597</v>
      </c>
    </row>
    <row r="1085" spans="1:21" x14ac:dyDescent="0.3">
      <c r="A1085" s="1">
        <v>45383</v>
      </c>
      <c r="B1085" s="2" t="s">
        <v>27</v>
      </c>
      <c r="C1085" s="2" t="s">
        <v>22</v>
      </c>
      <c r="D1085" s="2" t="s">
        <v>23</v>
      </c>
      <c r="E1085" s="2" t="str">
        <f>TRIM(Table2[[#This Row],[SKU_CODE]])</f>
        <v>BEC-OTH-001</v>
      </c>
      <c r="F1085" s="2">
        <v>107</v>
      </c>
      <c r="G1085" s="2">
        <v>15943</v>
      </c>
      <c r="H1085" s="2">
        <v>4344.3599999999997</v>
      </c>
      <c r="I1085" s="2">
        <v>1587.08</v>
      </c>
      <c r="J1085" s="2">
        <v>3</v>
      </c>
      <c r="K1085" s="2" t="str">
        <f>_xlfn.XLOOKUP(E1085,[1]SKU_Master!A:A,[1]SKU_Master!C:C,"NOT FOUND")</f>
        <v>Others</v>
      </c>
      <c r="L1085" s="2">
        <f>_xlfn.XLOOKUP(Table2[[#This Row],[SKU_CODE_CLEAN]],[1]SKU_Master!A:A,[1]SKU_Master!E:E,"Not Found")</f>
        <v>149</v>
      </c>
      <c r="M1085" s="2">
        <f>_xlfn.XLOOKUP(E1085,[1]SKU_Master!A:A,[1]SKU_Master!F:F,"NOT FOUND")</f>
        <v>72</v>
      </c>
      <c r="N1085" s="2" t="str">
        <f>IF(ISNUMBER(_xlfn.XMATCH(E1085,[1]SKU_Master!A:A)),"MATCH","NOT FOUND")</f>
        <v>MATCH</v>
      </c>
      <c r="O1085" s="2">
        <f>Table2[[#This Row],[GROSS_REVENUE]]-Table2[[#This Row],[DISCOUNT]]</f>
        <v>11598.64</v>
      </c>
      <c r="P1085" s="3">
        <f>IFERROR((Table2[[#This Row],[NET_REVENUE]]-(Table2[[#This Row],[UNITS_SOLD]]*Table2[[#This Row],[UNIT_COGS]]))/Table2[[#This Row],[NET_REVENUE]],0)</f>
        <v>0.3357841953884248</v>
      </c>
      <c r="Q1085" s="4">
        <f>IFERROR(Table2[[#This Row],[GROSS_REVENUE]]/Table2[[#This Row],[AD_SPEND]],0)</f>
        <v>10.045492350732163</v>
      </c>
      <c r="R1085" s="2">
        <f>IFERROR((Table2[[#This Row],[NET_REVENUE]]-(Table2[[#This Row],[UNITS_SOLD]]*Table2[[#This Row],[UNIT_COGS]])-Table2[[#This Row],[AD_SPEND]]),0)</f>
        <v>2307.5599999999995</v>
      </c>
      <c r="S1085" s="3">
        <f>IFERROR(Table2[[#This Row],[RETURNS_UNITS]]/Table2[[#This Row],[UNITS_SOLD]],0)</f>
        <v>2.8037383177570093E-2</v>
      </c>
      <c r="T1085" s="2" t="str">
        <f>TRIM(CLEAN(Table2[[#This Row],[CHANNEL]]))</f>
        <v>Zepto</v>
      </c>
      <c r="U1085" s="1">
        <f t="shared" si="16"/>
        <v>45383</v>
      </c>
    </row>
    <row r="1086" spans="1:21" x14ac:dyDescent="0.3">
      <c r="A1086" s="1">
        <v>45536</v>
      </c>
      <c r="B1086" s="2" t="s">
        <v>34</v>
      </c>
      <c r="C1086" s="2" t="s">
        <v>25</v>
      </c>
      <c r="D1086" s="2" t="s">
        <v>45</v>
      </c>
      <c r="E1086" s="2" t="str">
        <f>TRIM(Table2[[#This Row],[SKU_CODE]])</f>
        <v>BEC-TIS-001</v>
      </c>
      <c r="F1086" s="2">
        <v>204</v>
      </c>
      <c r="G1086" s="2">
        <v>19380</v>
      </c>
      <c r="H1086" s="2">
        <v>2680.42</v>
      </c>
      <c r="I1086" s="2">
        <v>1587.33</v>
      </c>
      <c r="J1086" s="2">
        <v>5</v>
      </c>
      <c r="K1086" s="2" t="str">
        <f>_xlfn.XLOOKUP(E1086,[1]SKU_Master!A:A,[1]SKU_Master!C:C,"NOT FOUND")</f>
        <v>Tissues</v>
      </c>
      <c r="L1086" s="2">
        <f>_xlfn.XLOOKUP(Table2[[#This Row],[SKU_CODE_CLEAN]],[1]SKU_Master!A:A,[1]SKU_Master!E:E,"Not Found")</f>
        <v>95</v>
      </c>
      <c r="M1086" s="2">
        <f>_xlfn.XLOOKUP(E1086,[1]SKU_Master!A:A,[1]SKU_Master!F:F,"NOT FOUND")</f>
        <v>42</v>
      </c>
      <c r="N1086" s="2" t="str">
        <f>IF(ISNUMBER(_xlfn.XMATCH(E1086,[1]SKU_Master!A:A)),"MATCH","NOT FOUND")</f>
        <v>MATCH</v>
      </c>
      <c r="O1086" s="2">
        <f>Table2[[#This Row],[GROSS_REVENUE]]-Table2[[#This Row],[DISCOUNT]]</f>
        <v>16699.580000000002</v>
      </c>
      <c r="P1086" s="3">
        <f>IFERROR((Table2[[#This Row],[NET_REVENUE]]-(Table2[[#This Row],[UNITS_SOLD]]*Table2[[#This Row],[UNIT_COGS]]))/Table2[[#This Row],[NET_REVENUE]],0)</f>
        <v>0.48693320430813236</v>
      </c>
      <c r="Q1086" s="4">
        <f>IFERROR(Table2[[#This Row],[GROSS_REVENUE]]/Table2[[#This Row],[AD_SPEND]],0)</f>
        <v>12.209181455651944</v>
      </c>
      <c r="R1086" s="2">
        <f>IFERROR((Table2[[#This Row],[NET_REVENUE]]-(Table2[[#This Row],[UNITS_SOLD]]*Table2[[#This Row],[UNIT_COGS]])-Table2[[#This Row],[AD_SPEND]]),0)</f>
        <v>6544.2500000000018</v>
      </c>
      <c r="S1086" s="3">
        <f>IFERROR(Table2[[#This Row],[RETURNS_UNITS]]/Table2[[#This Row],[UNITS_SOLD]],0)</f>
        <v>2.4509803921568627E-2</v>
      </c>
      <c r="T1086" s="2" t="str">
        <f>TRIM(CLEAN(Table2[[#This Row],[CHANNEL]]))</f>
        <v>Zepto</v>
      </c>
      <c r="U1086" s="1">
        <f t="shared" si="16"/>
        <v>45536</v>
      </c>
    </row>
    <row r="1087" spans="1:21" x14ac:dyDescent="0.3">
      <c r="A1087" s="1">
        <v>45323</v>
      </c>
      <c r="B1087" s="2" t="s">
        <v>27</v>
      </c>
      <c r="C1087" s="2" t="s">
        <v>22</v>
      </c>
      <c r="D1087" s="2" t="s">
        <v>32</v>
      </c>
      <c r="E1087" s="2" t="str">
        <f>TRIM(Table2[[#This Row],[SKU_CODE]])</f>
        <v>BEC-BW-001</v>
      </c>
      <c r="F1087" s="2">
        <v>107</v>
      </c>
      <c r="G1087" s="2">
        <v>23540</v>
      </c>
      <c r="H1087" s="2">
        <v>5428.71</v>
      </c>
      <c r="I1087" s="2">
        <v>1588.17</v>
      </c>
      <c r="J1087" s="2">
        <v>6</v>
      </c>
      <c r="K1087" s="2" t="str">
        <f>_xlfn.XLOOKUP(E1087,[1]SKU_Master!A:A,[1]SKU_Master!C:C,"NOT FOUND")</f>
        <v>Bake &amp; Wrap</v>
      </c>
      <c r="L1087" s="2">
        <f>_xlfn.XLOOKUP(Table2[[#This Row],[SKU_CODE_CLEAN]],[1]SKU_Master!A:A,[1]SKU_Master!E:E,"Not Found")</f>
        <v>220</v>
      </c>
      <c r="M1087" s="2">
        <f>_xlfn.XLOOKUP(E1087,[1]SKU_Master!A:A,[1]SKU_Master!F:F,"NOT FOUND")</f>
        <v>118</v>
      </c>
      <c r="N1087" s="2" t="str">
        <f>IF(ISNUMBER(_xlfn.XMATCH(E1087,[1]SKU_Master!A:A)),"MATCH","NOT FOUND")</f>
        <v>MATCH</v>
      </c>
      <c r="O1087" s="2">
        <f>Table2[[#This Row],[GROSS_REVENUE]]-Table2[[#This Row],[DISCOUNT]]</f>
        <v>18111.29</v>
      </c>
      <c r="P1087" s="3">
        <f>IFERROR((Table2[[#This Row],[NET_REVENUE]]-(Table2[[#This Row],[UNITS_SOLD]]*Table2[[#This Row],[UNIT_COGS]]))/Table2[[#This Row],[NET_REVENUE]],0)</f>
        <v>0.30286578150976551</v>
      </c>
      <c r="Q1087" s="4">
        <f>IFERROR(Table2[[#This Row],[GROSS_REVENUE]]/Table2[[#This Row],[AD_SPEND]],0)</f>
        <v>14.82209083410466</v>
      </c>
      <c r="R1087" s="2">
        <f>IFERROR((Table2[[#This Row],[NET_REVENUE]]-(Table2[[#This Row],[UNITS_SOLD]]*Table2[[#This Row],[UNIT_COGS]])-Table2[[#This Row],[AD_SPEND]]),0)</f>
        <v>3897.1200000000008</v>
      </c>
      <c r="S1087" s="3">
        <f>IFERROR(Table2[[#This Row],[RETURNS_UNITS]]/Table2[[#This Row],[UNITS_SOLD]],0)</f>
        <v>5.6074766355140186E-2</v>
      </c>
      <c r="T1087" s="2" t="str">
        <f>TRIM(CLEAN(Table2[[#This Row],[CHANNEL]]))</f>
        <v>Zepto</v>
      </c>
      <c r="U1087" s="1">
        <f t="shared" si="16"/>
        <v>45323</v>
      </c>
    </row>
    <row r="1088" spans="1:21" x14ac:dyDescent="0.3">
      <c r="A1088" s="1">
        <v>45689</v>
      </c>
      <c r="B1088" s="2" t="s">
        <v>24</v>
      </c>
      <c r="C1088" s="2" t="s">
        <v>28</v>
      </c>
      <c r="D1088" s="2" t="s">
        <v>31</v>
      </c>
      <c r="E1088" s="2" t="str">
        <f>TRIM(Table2[[#This Row],[SKU_CODE]])</f>
        <v>BEC-GB-002</v>
      </c>
      <c r="F1088" s="2">
        <v>118</v>
      </c>
      <c r="G1088" s="2">
        <v>21122</v>
      </c>
      <c r="H1088" s="2">
        <v>2747.98</v>
      </c>
      <c r="I1088" s="2">
        <v>1589.8</v>
      </c>
      <c r="J1088" s="2">
        <v>18</v>
      </c>
      <c r="K1088" s="2" t="str">
        <f>_xlfn.XLOOKUP(E1088,[1]SKU_Master!A:A,[1]SKU_Master!C:C,"NOT FOUND")</f>
        <v>Garbage Bags</v>
      </c>
      <c r="L1088" s="2">
        <f>_xlfn.XLOOKUP(Table2[[#This Row],[SKU_CODE_CLEAN]],[1]SKU_Master!A:A,[1]SKU_Master!E:E,"Not Found")</f>
        <v>179</v>
      </c>
      <c r="M1088" s="2">
        <f>_xlfn.XLOOKUP(E1088,[1]SKU_Master!A:A,[1]SKU_Master!F:F,"NOT FOUND")</f>
        <v>86</v>
      </c>
      <c r="N1088" s="2" t="str">
        <f>IF(ISNUMBER(_xlfn.XMATCH(E1088,[1]SKU_Master!A:A)),"MATCH","NOT FOUND")</f>
        <v>MATCH</v>
      </c>
      <c r="O1088" s="2">
        <f>Table2[[#This Row],[GROSS_REVENUE]]-Table2[[#This Row],[DISCOUNT]]</f>
        <v>18374.02</v>
      </c>
      <c r="P1088" s="3">
        <f>IFERROR((Table2[[#This Row],[NET_REVENUE]]-(Table2[[#This Row],[UNITS_SOLD]]*Table2[[#This Row],[UNIT_COGS]]))/Table2[[#This Row],[NET_REVENUE]],0)</f>
        <v>0.44769843507299983</v>
      </c>
      <c r="Q1088" s="4">
        <f>IFERROR(Table2[[#This Row],[GROSS_REVENUE]]/Table2[[#This Row],[AD_SPEND]],0)</f>
        <v>13.285947917977104</v>
      </c>
      <c r="R1088" s="2">
        <f>IFERROR((Table2[[#This Row],[NET_REVENUE]]-(Table2[[#This Row],[UNITS_SOLD]]*Table2[[#This Row],[UNIT_COGS]])-Table2[[#This Row],[AD_SPEND]]),0)</f>
        <v>6636.22</v>
      </c>
      <c r="S1088" s="3">
        <f>IFERROR(Table2[[#This Row],[RETURNS_UNITS]]/Table2[[#This Row],[UNITS_SOLD]],0)</f>
        <v>0.15254237288135594</v>
      </c>
      <c r="T1088" s="2" t="str">
        <f>TRIM(CLEAN(Table2[[#This Row],[CHANNEL]]))</f>
        <v>D2C</v>
      </c>
      <c r="U1088" s="1">
        <f t="shared" si="16"/>
        <v>45689</v>
      </c>
    </row>
    <row r="1089" spans="1:21" x14ac:dyDescent="0.3">
      <c r="A1089" s="1">
        <v>45566</v>
      </c>
      <c r="B1089" s="2" t="s">
        <v>21</v>
      </c>
      <c r="C1089" s="2" t="s">
        <v>28</v>
      </c>
      <c r="D1089" s="2" t="s">
        <v>43</v>
      </c>
      <c r="E1089" s="2" t="str">
        <f>TRIM(Table2[[#This Row],[SKU_CODE]])</f>
        <v>BEC-GB-001</v>
      </c>
      <c r="F1089" s="2">
        <v>90</v>
      </c>
      <c r="G1089" s="2">
        <v>13410</v>
      </c>
      <c r="H1089" s="2">
        <v>2033.09</v>
      </c>
      <c r="I1089" s="2">
        <v>1590.07</v>
      </c>
      <c r="J1089" s="2">
        <v>4</v>
      </c>
      <c r="K1089" s="2" t="str">
        <f>_xlfn.XLOOKUP(E1089,[1]SKU_Master!A:A,[1]SKU_Master!C:C,"NOT FOUND")</f>
        <v>Garbage Bags</v>
      </c>
      <c r="L1089" s="2">
        <f>_xlfn.XLOOKUP(Table2[[#This Row],[SKU_CODE_CLEAN]],[1]SKU_Master!A:A,[1]SKU_Master!E:E,"Not Found")</f>
        <v>149</v>
      </c>
      <c r="M1089" s="2">
        <f>_xlfn.XLOOKUP(E1089,[1]SKU_Master!A:A,[1]SKU_Master!F:F,"NOT FOUND")</f>
        <v>70</v>
      </c>
      <c r="N1089" s="2" t="str">
        <f>IF(ISNUMBER(_xlfn.XMATCH(E1089,[1]SKU_Master!A:A)),"MATCH","NOT FOUND")</f>
        <v>MATCH</v>
      </c>
      <c r="O1089" s="2">
        <f>Table2[[#This Row],[GROSS_REVENUE]]-Table2[[#This Row],[DISCOUNT]]</f>
        <v>11376.91</v>
      </c>
      <c r="P1089" s="3">
        <f>IFERROR((Table2[[#This Row],[NET_REVENUE]]-(Table2[[#This Row],[UNITS_SOLD]]*Table2[[#This Row],[UNIT_COGS]]))/Table2[[#This Row],[NET_REVENUE]],0)</f>
        <v>0.44624682800514376</v>
      </c>
      <c r="Q1089" s="4">
        <f>IFERROR(Table2[[#This Row],[GROSS_REVENUE]]/Table2[[#This Row],[AD_SPEND]],0)</f>
        <v>8.4335909739822785</v>
      </c>
      <c r="R1089" s="2">
        <f>IFERROR((Table2[[#This Row],[NET_REVENUE]]-(Table2[[#This Row],[UNITS_SOLD]]*Table2[[#This Row],[UNIT_COGS]])-Table2[[#This Row],[AD_SPEND]]),0)</f>
        <v>3486.84</v>
      </c>
      <c r="S1089" s="3">
        <f>IFERROR(Table2[[#This Row],[RETURNS_UNITS]]/Table2[[#This Row],[UNITS_SOLD]],0)</f>
        <v>4.4444444444444446E-2</v>
      </c>
      <c r="T1089" s="2" t="str">
        <f>TRIM(CLEAN(Table2[[#This Row],[CHANNEL]]))</f>
        <v>Flipkart</v>
      </c>
      <c r="U1089" s="1">
        <f t="shared" si="16"/>
        <v>45566</v>
      </c>
    </row>
    <row r="1090" spans="1:21" x14ac:dyDescent="0.3">
      <c r="A1090" s="1">
        <v>45413</v>
      </c>
      <c r="B1090" s="2" t="s">
        <v>27</v>
      </c>
      <c r="C1090" s="2" t="s">
        <v>25</v>
      </c>
      <c r="D1090" s="2" t="s">
        <v>52</v>
      </c>
      <c r="E1090" s="2" t="str">
        <f>TRIM(Table2[[#This Row],[SKU_CODE]])</f>
        <v>BEC-GB-001</v>
      </c>
      <c r="F1090" s="2">
        <v>228</v>
      </c>
      <c r="G1090" s="2">
        <v>33972</v>
      </c>
      <c r="H1090" s="2">
        <v>3582.57</v>
      </c>
      <c r="I1090" s="2">
        <v>1590.58</v>
      </c>
      <c r="J1090" s="2">
        <v>7</v>
      </c>
      <c r="K1090" s="2" t="str">
        <f>_xlfn.XLOOKUP(E1090,[1]SKU_Master!A:A,[1]SKU_Master!C:C,"NOT FOUND")</f>
        <v>Garbage Bags</v>
      </c>
      <c r="L1090" s="2">
        <f>_xlfn.XLOOKUP(Table2[[#This Row],[SKU_CODE_CLEAN]],[1]SKU_Master!A:A,[1]SKU_Master!E:E,"Not Found")</f>
        <v>149</v>
      </c>
      <c r="M1090" s="2">
        <f>_xlfn.XLOOKUP(E1090,[1]SKU_Master!A:A,[1]SKU_Master!F:F,"NOT FOUND")</f>
        <v>70</v>
      </c>
      <c r="N1090" s="2" t="str">
        <f>IF(ISNUMBER(_xlfn.XMATCH(E1090,[1]SKU_Master!A:A)),"MATCH","NOT FOUND")</f>
        <v>MATCH</v>
      </c>
      <c r="O1090" s="2">
        <f>Table2[[#This Row],[GROSS_REVENUE]]-Table2[[#This Row],[DISCOUNT]]</f>
        <v>30389.43</v>
      </c>
      <c r="P1090" s="3">
        <f>IFERROR((Table2[[#This Row],[NET_REVENUE]]-(Table2[[#This Row],[UNITS_SOLD]]*Table2[[#This Row],[UNIT_COGS]]))/Table2[[#This Row],[NET_REVENUE]],0)</f>
        <v>0.47481739539043677</v>
      </c>
      <c r="Q1090" s="4">
        <f>IFERROR(Table2[[#This Row],[GROSS_REVENUE]]/Table2[[#This Row],[AD_SPEND]],0)</f>
        <v>21.358246677312678</v>
      </c>
      <c r="R1090" s="2">
        <f>IFERROR((Table2[[#This Row],[NET_REVENUE]]-(Table2[[#This Row],[UNITS_SOLD]]*Table2[[#This Row],[UNIT_COGS]])-Table2[[#This Row],[AD_SPEND]]),0)</f>
        <v>12838.85</v>
      </c>
      <c r="S1090" s="3">
        <f>IFERROR(Table2[[#This Row],[RETURNS_UNITS]]/Table2[[#This Row],[UNITS_SOLD]],0)</f>
        <v>3.0701754385964911E-2</v>
      </c>
      <c r="T1090" s="2" t="str">
        <f>TRIM(CLEAN(Table2[[#This Row],[CHANNEL]]))</f>
        <v>Zepto</v>
      </c>
      <c r="U1090" s="1">
        <f t="shared" si="16"/>
        <v>45413</v>
      </c>
    </row>
    <row r="1091" spans="1:21" x14ac:dyDescent="0.3">
      <c r="A1091" s="1">
        <v>45778</v>
      </c>
      <c r="B1091" s="2" t="s">
        <v>37</v>
      </c>
      <c r="C1091" s="2" t="s">
        <v>28</v>
      </c>
      <c r="D1091" s="2" t="s">
        <v>32</v>
      </c>
      <c r="E1091" s="2" t="str">
        <f>TRIM(Table2[[#This Row],[SKU_CODE]])</f>
        <v>BEC-BW-001</v>
      </c>
      <c r="F1091" s="2">
        <v>98</v>
      </c>
      <c r="G1091" s="2">
        <v>21560</v>
      </c>
      <c r="H1091" s="2">
        <v>2451.85</v>
      </c>
      <c r="I1091" s="2">
        <v>1590.65</v>
      </c>
      <c r="J1091" s="2">
        <v>3</v>
      </c>
      <c r="K1091" s="2" t="str">
        <f>_xlfn.XLOOKUP(E1091,[1]SKU_Master!A:A,[1]SKU_Master!C:C,"NOT FOUND")</f>
        <v>Bake &amp; Wrap</v>
      </c>
      <c r="L1091" s="2">
        <f>_xlfn.XLOOKUP(Table2[[#This Row],[SKU_CODE_CLEAN]],[1]SKU_Master!A:A,[1]SKU_Master!E:E,"Not Found")</f>
        <v>220</v>
      </c>
      <c r="M1091" s="2">
        <f>_xlfn.XLOOKUP(E1091,[1]SKU_Master!A:A,[1]SKU_Master!F:F,"NOT FOUND")</f>
        <v>118</v>
      </c>
      <c r="N1091" s="2" t="str">
        <f>IF(ISNUMBER(_xlfn.XMATCH(E1091,[1]SKU_Master!A:A)),"MATCH","NOT FOUND")</f>
        <v>MATCH</v>
      </c>
      <c r="O1091" s="2">
        <f>Table2[[#This Row],[GROSS_REVENUE]]-Table2[[#This Row],[DISCOUNT]]</f>
        <v>19108.150000000001</v>
      </c>
      <c r="P1091" s="3">
        <f>IFERROR((Table2[[#This Row],[NET_REVENUE]]-(Table2[[#This Row],[UNITS_SOLD]]*Table2[[#This Row],[UNIT_COGS]]))/Table2[[#This Row],[NET_REVENUE]],0)</f>
        <v>0.39481320797670111</v>
      </c>
      <c r="Q1091" s="4">
        <f>IFERROR(Table2[[#This Row],[GROSS_REVENUE]]/Table2[[#This Row],[AD_SPEND]],0)</f>
        <v>13.554207399490773</v>
      </c>
      <c r="R1091" s="2">
        <f>IFERROR((Table2[[#This Row],[NET_REVENUE]]-(Table2[[#This Row],[UNITS_SOLD]]*Table2[[#This Row],[UNIT_COGS]])-Table2[[#This Row],[AD_SPEND]]),0)</f>
        <v>5953.5000000000018</v>
      </c>
      <c r="S1091" s="3">
        <f>IFERROR(Table2[[#This Row],[RETURNS_UNITS]]/Table2[[#This Row],[UNITS_SOLD]],0)</f>
        <v>3.0612244897959183E-2</v>
      </c>
      <c r="T1091" s="2" t="str">
        <f>TRIM(CLEAN(Table2[[#This Row],[CHANNEL]]))</f>
        <v>Blinkit</v>
      </c>
      <c r="U1091" s="1">
        <f t="shared" ref="U1091:U1154" si="17">IF(AND(MONTH(A1091)=1,DAY(A1091)&gt;1),DATE(YEAR(A1091),DAY(A1091),1),A1091)</f>
        <v>45778</v>
      </c>
    </row>
    <row r="1092" spans="1:21" x14ac:dyDescent="0.3">
      <c r="A1092" s="1">
        <v>45566</v>
      </c>
      <c r="B1092" s="2" t="s">
        <v>21</v>
      </c>
      <c r="C1092" s="2" t="s">
        <v>22</v>
      </c>
      <c r="D1092" s="2" t="s">
        <v>43</v>
      </c>
      <c r="E1092" s="2" t="str">
        <f>TRIM(Table2[[#This Row],[SKU_CODE]])</f>
        <v>BEC-GB-001</v>
      </c>
      <c r="F1092" s="2">
        <v>154</v>
      </c>
      <c r="G1092" s="2">
        <v>22946</v>
      </c>
      <c r="H1092" s="2">
        <v>5700.46</v>
      </c>
      <c r="I1092" s="2">
        <v>1591.9</v>
      </c>
      <c r="J1092" s="2">
        <v>5</v>
      </c>
      <c r="K1092" s="2" t="str">
        <f>_xlfn.XLOOKUP(E1092,[1]SKU_Master!A:A,[1]SKU_Master!C:C,"NOT FOUND")</f>
        <v>Garbage Bags</v>
      </c>
      <c r="L1092" s="2">
        <f>_xlfn.XLOOKUP(Table2[[#This Row],[SKU_CODE_CLEAN]],[1]SKU_Master!A:A,[1]SKU_Master!E:E,"Not Found")</f>
        <v>149</v>
      </c>
      <c r="M1092" s="2">
        <f>_xlfn.XLOOKUP(E1092,[1]SKU_Master!A:A,[1]SKU_Master!F:F,"NOT FOUND")</f>
        <v>70</v>
      </c>
      <c r="N1092" s="2" t="str">
        <f>IF(ISNUMBER(_xlfn.XMATCH(E1092,[1]SKU_Master!A:A)),"MATCH","NOT FOUND")</f>
        <v>MATCH</v>
      </c>
      <c r="O1092" s="2">
        <f>Table2[[#This Row],[GROSS_REVENUE]]-Table2[[#This Row],[DISCOUNT]]</f>
        <v>17245.54</v>
      </c>
      <c r="P1092" s="3">
        <f>IFERROR((Table2[[#This Row],[NET_REVENUE]]-(Table2[[#This Row],[UNITS_SOLD]]*Table2[[#This Row],[UNIT_COGS]]))/Table2[[#This Row],[NET_REVENUE]],0)</f>
        <v>0.37491084651451917</v>
      </c>
      <c r="Q1092" s="4">
        <f>IFERROR(Table2[[#This Row],[GROSS_REVENUE]]/Table2[[#This Row],[AD_SPEND]],0)</f>
        <v>14.414221998869275</v>
      </c>
      <c r="R1092" s="2">
        <f>IFERROR((Table2[[#This Row],[NET_REVENUE]]-(Table2[[#This Row],[UNITS_SOLD]]*Table2[[#This Row],[UNIT_COGS]])-Table2[[#This Row],[AD_SPEND]]),0)</f>
        <v>4873.6400000000012</v>
      </c>
      <c r="S1092" s="3">
        <f>IFERROR(Table2[[#This Row],[RETURNS_UNITS]]/Table2[[#This Row],[UNITS_SOLD]],0)</f>
        <v>3.2467532467532464E-2</v>
      </c>
      <c r="T1092" s="2" t="str">
        <f>TRIM(CLEAN(Table2[[#This Row],[CHANNEL]]))</f>
        <v>Flipkart</v>
      </c>
      <c r="U1092" s="1">
        <f t="shared" si="17"/>
        <v>45566</v>
      </c>
    </row>
    <row r="1093" spans="1:21" x14ac:dyDescent="0.3">
      <c r="A1093" s="1">
        <v>45627</v>
      </c>
      <c r="B1093" s="2" t="s">
        <v>24</v>
      </c>
      <c r="C1093" s="2" t="s">
        <v>22</v>
      </c>
      <c r="D1093" s="2" t="s">
        <v>45</v>
      </c>
      <c r="E1093" s="2" t="str">
        <f>TRIM(Table2[[#This Row],[SKU_CODE]])</f>
        <v>BEC-TIS-001</v>
      </c>
      <c r="F1093" s="2">
        <v>183</v>
      </c>
      <c r="G1093" s="2">
        <v>17385</v>
      </c>
      <c r="H1093" s="2">
        <v>1327.22</v>
      </c>
      <c r="I1093" s="2">
        <v>1593.03</v>
      </c>
      <c r="J1093" s="2">
        <v>17</v>
      </c>
      <c r="K1093" s="2" t="str">
        <f>_xlfn.XLOOKUP(E1093,[1]SKU_Master!A:A,[1]SKU_Master!C:C,"NOT FOUND")</f>
        <v>Tissues</v>
      </c>
      <c r="L1093" s="2">
        <f>_xlfn.XLOOKUP(Table2[[#This Row],[SKU_CODE_CLEAN]],[1]SKU_Master!A:A,[1]SKU_Master!E:E,"Not Found")</f>
        <v>95</v>
      </c>
      <c r="M1093" s="2">
        <f>_xlfn.XLOOKUP(E1093,[1]SKU_Master!A:A,[1]SKU_Master!F:F,"NOT FOUND")</f>
        <v>42</v>
      </c>
      <c r="N1093" s="2" t="str">
        <f>IF(ISNUMBER(_xlfn.XMATCH(E1093,[1]SKU_Master!A:A)),"MATCH","NOT FOUND")</f>
        <v>MATCH</v>
      </c>
      <c r="O1093" s="2">
        <f>Table2[[#This Row],[GROSS_REVENUE]]-Table2[[#This Row],[DISCOUNT]]</f>
        <v>16057.78</v>
      </c>
      <c r="P1093" s="3">
        <f>IFERROR((Table2[[#This Row],[NET_REVENUE]]-(Table2[[#This Row],[UNITS_SOLD]]*Table2[[#This Row],[UNIT_COGS]]))/Table2[[#This Row],[NET_REVENUE]],0)</f>
        <v>0.52135351212932302</v>
      </c>
      <c r="Q1093" s="4">
        <f>IFERROR(Table2[[#This Row],[GROSS_REVENUE]]/Table2[[#This Row],[AD_SPEND]],0)</f>
        <v>10.91316547710966</v>
      </c>
      <c r="R1093" s="2">
        <f>IFERROR((Table2[[#This Row],[NET_REVENUE]]-(Table2[[#This Row],[UNITS_SOLD]]*Table2[[#This Row],[UNIT_COGS]])-Table2[[#This Row],[AD_SPEND]]),0)</f>
        <v>6778.7500000000009</v>
      </c>
      <c r="S1093" s="3">
        <f>IFERROR(Table2[[#This Row],[RETURNS_UNITS]]/Table2[[#This Row],[UNITS_SOLD]],0)</f>
        <v>9.2896174863387984E-2</v>
      </c>
      <c r="T1093" s="2" t="str">
        <f>TRIM(CLEAN(Table2[[#This Row],[CHANNEL]]))</f>
        <v>D2C</v>
      </c>
      <c r="U1093" s="1">
        <f t="shared" si="17"/>
        <v>45627</v>
      </c>
    </row>
    <row r="1094" spans="1:21" x14ac:dyDescent="0.3">
      <c r="A1094" s="1">
        <v>45658</v>
      </c>
      <c r="B1094" s="2" t="s">
        <v>24</v>
      </c>
      <c r="C1094" s="2" t="s">
        <v>22</v>
      </c>
      <c r="D1094" s="2" t="s">
        <v>42</v>
      </c>
      <c r="E1094" s="2" t="str">
        <f>TRIM(Table2[[#This Row],[SKU_CODE]])</f>
        <v>BEC-BW-002</v>
      </c>
      <c r="F1094" s="2">
        <v>67</v>
      </c>
      <c r="G1094" s="2">
        <v>11725</v>
      </c>
      <c r="H1094" s="2">
        <v>566.57000000000005</v>
      </c>
      <c r="I1094" s="2">
        <v>1593.32</v>
      </c>
      <c r="J1094" s="2">
        <v>6</v>
      </c>
      <c r="K1094" s="2" t="str">
        <f>_xlfn.XLOOKUP(E1094,[1]SKU_Master!A:A,[1]SKU_Master!C:C,"NOT FOUND")</f>
        <v>Bake &amp; Wrap</v>
      </c>
      <c r="L1094" s="2">
        <f>_xlfn.XLOOKUP(Table2[[#This Row],[SKU_CODE_CLEAN]],[1]SKU_Master!A:A,[1]SKU_Master!E:E,"Not Found")</f>
        <v>175</v>
      </c>
      <c r="M1094" s="2">
        <f>_xlfn.XLOOKUP(E1094,[1]SKU_Master!A:A,[1]SKU_Master!F:F,"NOT FOUND")</f>
        <v>92</v>
      </c>
      <c r="N1094" s="2" t="str">
        <f>IF(ISNUMBER(_xlfn.XMATCH(E1094,[1]SKU_Master!A:A)),"MATCH","NOT FOUND")</f>
        <v>MATCH</v>
      </c>
      <c r="O1094" s="2">
        <f>Table2[[#This Row],[GROSS_REVENUE]]-Table2[[#This Row],[DISCOUNT]]</f>
        <v>11158.43</v>
      </c>
      <c r="P1094" s="3">
        <f>IFERROR((Table2[[#This Row],[NET_REVENUE]]-(Table2[[#This Row],[UNITS_SOLD]]*Table2[[#This Row],[UNIT_COGS]]))/Table2[[#This Row],[NET_REVENUE]],0)</f>
        <v>0.44759253765986795</v>
      </c>
      <c r="Q1094" s="4">
        <f>IFERROR(Table2[[#This Row],[GROSS_REVENUE]]/Table2[[#This Row],[AD_SPEND]],0)</f>
        <v>7.3588481911982528</v>
      </c>
      <c r="R1094" s="2">
        <f>IFERROR((Table2[[#This Row],[NET_REVENUE]]-(Table2[[#This Row],[UNITS_SOLD]]*Table2[[#This Row],[UNIT_COGS]])-Table2[[#This Row],[AD_SPEND]]),0)</f>
        <v>3401.1100000000006</v>
      </c>
      <c r="S1094" s="3">
        <f>IFERROR(Table2[[#This Row],[RETURNS_UNITS]]/Table2[[#This Row],[UNITS_SOLD]],0)</f>
        <v>8.9552238805970144E-2</v>
      </c>
      <c r="T1094" s="2" t="str">
        <f>TRIM(CLEAN(Table2[[#This Row],[CHANNEL]]))</f>
        <v>D2C</v>
      </c>
      <c r="U1094" s="1">
        <f t="shared" si="17"/>
        <v>45658</v>
      </c>
    </row>
    <row r="1095" spans="1:21" x14ac:dyDescent="0.3">
      <c r="A1095" s="1">
        <v>45627</v>
      </c>
      <c r="B1095" s="2" t="s">
        <v>34</v>
      </c>
      <c r="C1095" s="2" t="s">
        <v>22</v>
      </c>
      <c r="D1095" s="2" t="s">
        <v>42</v>
      </c>
      <c r="E1095" s="2" t="str">
        <f>TRIM(Table2[[#This Row],[SKU_CODE]])</f>
        <v>BEC-BW-002</v>
      </c>
      <c r="F1095" s="2">
        <v>116</v>
      </c>
      <c r="G1095" s="2">
        <v>20300</v>
      </c>
      <c r="H1095" s="2">
        <v>1038.98</v>
      </c>
      <c r="I1095" s="2">
        <v>1593.79</v>
      </c>
      <c r="J1095" s="2">
        <v>6</v>
      </c>
      <c r="K1095" s="2" t="str">
        <f>_xlfn.XLOOKUP(E1095,[1]SKU_Master!A:A,[1]SKU_Master!C:C,"NOT FOUND")</f>
        <v>Bake &amp; Wrap</v>
      </c>
      <c r="L1095" s="2">
        <f>_xlfn.XLOOKUP(Table2[[#This Row],[SKU_CODE_CLEAN]],[1]SKU_Master!A:A,[1]SKU_Master!E:E,"Not Found")</f>
        <v>175</v>
      </c>
      <c r="M1095" s="2">
        <f>_xlfn.XLOOKUP(E1095,[1]SKU_Master!A:A,[1]SKU_Master!F:F,"NOT FOUND")</f>
        <v>92</v>
      </c>
      <c r="N1095" s="2" t="str">
        <f>IF(ISNUMBER(_xlfn.XMATCH(E1095,[1]SKU_Master!A:A)),"MATCH","NOT FOUND")</f>
        <v>MATCH</v>
      </c>
      <c r="O1095" s="2">
        <f>Table2[[#This Row],[GROSS_REVENUE]]-Table2[[#This Row],[DISCOUNT]]</f>
        <v>19261.02</v>
      </c>
      <c r="P1095" s="3">
        <f>IFERROR((Table2[[#This Row],[NET_REVENUE]]-(Table2[[#This Row],[UNITS_SOLD]]*Table2[[#This Row],[UNIT_COGS]]))/Table2[[#This Row],[NET_REVENUE]],0)</f>
        <v>0.445927578082573</v>
      </c>
      <c r="Q1095" s="4">
        <f>IFERROR(Table2[[#This Row],[GROSS_REVENUE]]/Table2[[#This Row],[AD_SPEND]],0)</f>
        <v>12.736935229860897</v>
      </c>
      <c r="R1095" s="2">
        <f>IFERROR((Table2[[#This Row],[NET_REVENUE]]-(Table2[[#This Row],[UNITS_SOLD]]*Table2[[#This Row],[UNIT_COGS]])-Table2[[#This Row],[AD_SPEND]]),0)</f>
        <v>6995.2300000000005</v>
      </c>
      <c r="S1095" s="3">
        <f>IFERROR(Table2[[#This Row],[RETURNS_UNITS]]/Table2[[#This Row],[UNITS_SOLD]],0)</f>
        <v>5.1724137931034482E-2</v>
      </c>
      <c r="T1095" s="2" t="str">
        <f>TRIM(CLEAN(Table2[[#This Row],[CHANNEL]]))</f>
        <v>Zepto</v>
      </c>
      <c r="U1095" s="1">
        <f t="shared" si="17"/>
        <v>45627</v>
      </c>
    </row>
    <row r="1096" spans="1:21" x14ac:dyDescent="0.3">
      <c r="A1096" s="1">
        <v>45536</v>
      </c>
      <c r="B1096" s="2" t="s">
        <v>33</v>
      </c>
      <c r="C1096" s="2" t="s">
        <v>25</v>
      </c>
      <c r="D1096" s="2" t="s">
        <v>42</v>
      </c>
      <c r="E1096" s="2" t="str">
        <f>TRIM(Table2[[#This Row],[SKU_CODE]])</f>
        <v>BEC-BW-002</v>
      </c>
      <c r="F1096" s="2">
        <v>84</v>
      </c>
      <c r="G1096" s="2">
        <v>14700</v>
      </c>
      <c r="H1096" s="2">
        <v>2292.19</v>
      </c>
      <c r="I1096" s="2">
        <v>1593.82</v>
      </c>
      <c r="J1096" s="2">
        <v>3</v>
      </c>
      <c r="K1096" s="2" t="str">
        <f>_xlfn.XLOOKUP(E1096,[1]SKU_Master!A:A,[1]SKU_Master!C:C,"NOT FOUND")</f>
        <v>Bake &amp; Wrap</v>
      </c>
      <c r="L1096" s="2">
        <f>_xlfn.XLOOKUP(Table2[[#This Row],[SKU_CODE_CLEAN]],[1]SKU_Master!A:A,[1]SKU_Master!E:E,"Not Found")</f>
        <v>175</v>
      </c>
      <c r="M1096" s="2">
        <f>_xlfn.XLOOKUP(E1096,[1]SKU_Master!A:A,[1]SKU_Master!F:F,"NOT FOUND")</f>
        <v>92</v>
      </c>
      <c r="N1096" s="2" t="str">
        <f>IF(ISNUMBER(_xlfn.XMATCH(E1096,[1]SKU_Master!A:A)),"MATCH","NOT FOUND")</f>
        <v>MATCH</v>
      </c>
      <c r="O1096" s="2">
        <f>Table2[[#This Row],[GROSS_REVENUE]]-Table2[[#This Row],[DISCOUNT]]</f>
        <v>12407.81</v>
      </c>
      <c r="P1096" s="3">
        <f>IFERROR((Table2[[#This Row],[NET_REVENUE]]-(Table2[[#This Row],[UNITS_SOLD]]*Table2[[#This Row],[UNIT_COGS]]))/Table2[[#This Row],[NET_REVENUE]],0)</f>
        <v>0.37716647821009508</v>
      </c>
      <c r="Q1096" s="4">
        <f>IFERROR(Table2[[#This Row],[GROSS_REVENUE]]/Table2[[#This Row],[AD_SPEND]],0)</f>
        <v>9.2231243176770281</v>
      </c>
      <c r="R1096" s="2">
        <f>IFERROR((Table2[[#This Row],[NET_REVENUE]]-(Table2[[#This Row],[UNITS_SOLD]]*Table2[[#This Row],[UNIT_COGS]])-Table2[[#This Row],[AD_SPEND]]),0)</f>
        <v>3085.99</v>
      </c>
      <c r="S1096" s="3">
        <f>IFERROR(Table2[[#This Row],[RETURNS_UNITS]]/Table2[[#This Row],[UNITS_SOLD]],0)</f>
        <v>3.5714285714285712E-2</v>
      </c>
      <c r="T1096" s="2" t="str">
        <f>TRIM(CLEAN(Table2[[#This Row],[CHANNEL]]))</f>
        <v>Swiggy Instamart</v>
      </c>
      <c r="U1096" s="1">
        <f t="shared" si="17"/>
        <v>45536</v>
      </c>
    </row>
    <row r="1097" spans="1:21" x14ac:dyDescent="0.3">
      <c r="A1097" s="1">
        <v>45689</v>
      </c>
      <c r="B1097" s="2" t="s">
        <v>34</v>
      </c>
      <c r="C1097" s="2" t="s">
        <v>22</v>
      </c>
      <c r="D1097" s="2" t="s">
        <v>45</v>
      </c>
      <c r="E1097" s="2" t="str">
        <f>TRIM(Table2[[#This Row],[SKU_CODE]])</f>
        <v>BEC-TIS-001</v>
      </c>
      <c r="F1097" s="2">
        <v>208</v>
      </c>
      <c r="G1097" s="2">
        <v>19760</v>
      </c>
      <c r="H1097" s="2">
        <v>5105.24</v>
      </c>
      <c r="I1097" s="2">
        <v>1594.24</v>
      </c>
      <c r="J1097" s="2">
        <v>5</v>
      </c>
      <c r="K1097" s="2" t="str">
        <f>_xlfn.XLOOKUP(E1097,[1]SKU_Master!A:A,[1]SKU_Master!C:C,"NOT FOUND")</f>
        <v>Tissues</v>
      </c>
      <c r="L1097" s="2">
        <f>_xlfn.XLOOKUP(Table2[[#This Row],[SKU_CODE_CLEAN]],[1]SKU_Master!A:A,[1]SKU_Master!E:E,"Not Found")</f>
        <v>95</v>
      </c>
      <c r="M1097" s="2">
        <f>_xlfn.XLOOKUP(E1097,[1]SKU_Master!A:A,[1]SKU_Master!F:F,"NOT FOUND")</f>
        <v>42</v>
      </c>
      <c r="N1097" s="2" t="str">
        <f>IF(ISNUMBER(_xlfn.XMATCH(E1097,[1]SKU_Master!A:A)),"MATCH","NOT FOUND")</f>
        <v>MATCH</v>
      </c>
      <c r="O1097" s="2">
        <f>Table2[[#This Row],[GROSS_REVENUE]]-Table2[[#This Row],[DISCOUNT]]</f>
        <v>14654.76</v>
      </c>
      <c r="P1097" s="3">
        <f>IFERROR((Table2[[#This Row],[NET_REVENUE]]-(Table2[[#This Row],[UNITS_SOLD]]*Table2[[#This Row],[UNIT_COGS]]))/Table2[[#This Row],[NET_REVENUE]],0)</f>
        <v>0.40387969506153631</v>
      </c>
      <c r="Q1097" s="4">
        <f>IFERROR(Table2[[#This Row],[GROSS_REVENUE]]/Table2[[#This Row],[AD_SPEND]],0)</f>
        <v>12.39462063428342</v>
      </c>
      <c r="R1097" s="2">
        <f>IFERROR((Table2[[#This Row],[NET_REVENUE]]-(Table2[[#This Row],[UNITS_SOLD]]*Table2[[#This Row],[UNIT_COGS]])-Table2[[#This Row],[AD_SPEND]]),0)</f>
        <v>4324.5200000000004</v>
      </c>
      <c r="S1097" s="3">
        <f>IFERROR(Table2[[#This Row],[RETURNS_UNITS]]/Table2[[#This Row],[UNITS_SOLD]],0)</f>
        <v>2.403846153846154E-2</v>
      </c>
      <c r="T1097" s="2" t="str">
        <f>TRIM(CLEAN(Table2[[#This Row],[CHANNEL]]))</f>
        <v>Zepto</v>
      </c>
      <c r="U1097" s="1">
        <f t="shared" si="17"/>
        <v>45689</v>
      </c>
    </row>
    <row r="1098" spans="1:21" x14ac:dyDescent="0.3">
      <c r="A1098" s="1">
        <v>45292</v>
      </c>
      <c r="B1098" s="2" t="s">
        <v>24</v>
      </c>
      <c r="C1098" s="2" t="s">
        <v>22</v>
      </c>
      <c r="D1098" s="2" t="s">
        <v>45</v>
      </c>
      <c r="E1098" s="2" t="str">
        <f>TRIM(Table2[[#This Row],[SKU_CODE]])</f>
        <v>BEC-TIS-001</v>
      </c>
      <c r="F1098" s="2">
        <v>152</v>
      </c>
      <c r="G1098" s="2">
        <v>14440</v>
      </c>
      <c r="H1098" s="2">
        <v>571.97</v>
      </c>
      <c r="I1098" s="2">
        <v>1596.12</v>
      </c>
      <c r="J1098" s="2">
        <v>14</v>
      </c>
      <c r="K1098" s="2" t="str">
        <f>_xlfn.XLOOKUP(E1098,[1]SKU_Master!A:A,[1]SKU_Master!C:C,"NOT FOUND")</f>
        <v>Tissues</v>
      </c>
      <c r="L1098" s="2">
        <f>_xlfn.XLOOKUP(Table2[[#This Row],[SKU_CODE_CLEAN]],[1]SKU_Master!A:A,[1]SKU_Master!E:E,"Not Found")</f>
        <v>95</v>
      </c>
      <c r="M1098" s="2">
        <f>_xlfn.XLOOKUP(E1098,[1]SKU_Master!A:A,[1]SKU_Master!F:F,"NOT FOUND")</f>
        <v>42</v>
      </c>
      <c r="N1098" s="2" t="str">
        <f>IF(ISNUMBER(_xlfn.XMATCH(E1098,[1]SKU_Master!A:A)),"MATCH","NOT FOUND")</f>
        <v>MATCH</v>
      </c>
      <c r="O1098" s="2">
        <f>Table2[[#This Row],[GROSS_REVENUE]]-Table2[[#This Row],[DISCOUNT]]</f>
        <v>13868.03</v>
      </c>
      <c r="P1098" s="3">
        <f>IFERROR((Table2[[#This Row],[NET_REVENUE]]-(Table2[[#This Row],[UNITS_SOLD]]*Table2[[#This Row],[UNIT_COGS]]))/Table2[[#This Row],[NET_REVENUE]],0)</f>
        <v>0.53966064394149715</v>
      </c>
      <c r="Q1098" s="4">
        <f>IFERROR(Table2[[#This Row],[GROSS_REVENUE]]/Table2[[#This Row],[AD_SPEND]],0)</f>
        <v>9.0469388266546389</v>
      </c>
      <c r="R1098" s="2">
        <f>IFERROR((Table2[[#This Row],[NET_REVENUE]]-(Table2[[#This Row],[UNITS_SOLD]]*Table2[[#This Row],[UNIT_COGS]])-Table2[[#This Row],[AD_SPEND]]),0)</f>
        <v>5887.9100000000008</v>
      </c>
      <c r="S1098" s="3">
        <f>IFERROR(Table2[[#This Row],[RETURNS_UNITS]]/Table2[[#This Row],[UNITS_SOLD]],0)</f>
        <v>9.2105263157894732E-2</v>
      </c>
      <c r="T1098" s="2" t="str">
        <f>TRIM(CLEAN(Table2[[#This Row],[CHANNEL]]))</f>
        <v>D2C</v>
      </c>
      <c r="U1098" s="1">
        <f t="shared" si="17"/>
        <v>45292</v>
      </c>
    </row>
    <row r="1099" spans="1:21" x14ac:dyDescent="0.3">
      <c r="A1099" s="1">
        <v>45627</v>
      </c>
      <c r="B1099" s="2" t="s">
        <v>33</v>
      </c>
      <c r="C1099" s="2" t="s">
        <v>25</v>
      </c>
      <c r="D1099" s="2" t="s">
        <v>45</v>
      </c>
      <c r="E1099" s="2" t="str">
        <f>TRIM(Table2[[#This Row],[SKU_CODE]])</f>
        <v>BEC-TIS-001</v>
      </c>
      <c r="F1099" s="2">
        <v>154</v>
      </c>
      <c r="G1099" s="2">
        <v>14630</v>
      </c>
      <c r="H1099" s="2">
        <v>1621.69</v>
      </c>
      <c r="I1099" s="2">
        <v>1597.86</v>
      </c>
      <c r="J1099" s="2">
        <v>8</v>
      </c>
      <c r="K1099" s="2" t="str">
        <f>_xlfn.XLOOKUP(E1099,[1]SKU_Master!A:A,[1]SKU_Master!C:C,"NOT FOUND")</f>
        <v>Tissues</v>
      </c>
      <c r="L1099" s="2">
        <f>_xlfn.XLOOKUP(Table2[[#This Row],[SKU_CODE_CLEAN]],[1]SKU_Master!A:A,[1]SKU_Master!E:E,"Not Found")</f>
        <v>95</v>
      </c>
      <c r="M1099" s="2">
        <f>_xlfn.XLOOKUP(E1099,[1]SKU_Master!A:A,[1]SKU_Master!F:F,"NOT FOUND")</f>
        <v>42</v>
      </c>
      <c r="N1099" s="2" t="str">
        <f>IF(ISNUMBER(_xlfn.XMATCH(E1099,[1]SKU_Master!A:A)),"MATCH","NOT FOUND")</f>
        <v>MATCH</v>
      </c>
      <c r="O1099" s="2">
        <f>Table2[[#This Row],[GROSS_REVENUE]]-Table2[[#This Row],[DISCOUNT]]</f>
        <v>13008.31</v>
      </c>
      <c r="P1099" s="3">
        <f>IFERROR((Table2[[#This Row],[NET_REVENUE]]-(Table2[[#This Row],[UNITS_SOLD]]*Table2[[#This Row],[UNIT_COGS]]))/Table2[[#This Row],[NET_REVENUE]],0)</f>
        <v>0.50277937718273935</v>
      </c>
      <c r="Q1099" s="4">
        <f>IFERROR(Table2[[#This Row],[GROSS_REVENUE]]/Table2[[#This Row],[AD_SPEND]],0)</f>
        <v>9.1559961448437299</v>
      </c>
      <c r="R1099" s="2">
        <f>IFERROR((Table2[[#This Row],[NET_REVENUE]]-(Table2[[#This Row],[UNITS_SOLD]]*Table2[[#This Row],[UNIT_COGS]])-Table2[[#This Row],[AD_SPEND]]),0)</f>
        <v>4942.45</v>
      </c>
      <c r="S1099" s="3">
        <f>IFERROR(Table2[[#This Row],[RETURNS_UNITS]]/Table2[[#This Row],[UNITS_SOLD]],0)</f>
        <v>5.1948051948051951E-2</v>
      </c>
      <c r="T1099" s="2" t="str">
        <f>TRIM(CLEAN(Table2[[#This Row],[CHANNEL]]))</f>
        <v>Swiggy Instamart</v>
      </c>
      <c r="U1099" s="1">
        <f t="shared" si="17"/>
        <v>45627</v>
      </c>
    </row>
    <row r="1100" spans="1:21" x14ac:dyDescent="0.3">
      <c r="A1100" s="1">
        <v>45809</v>
      </c>
      <c r="B1100" s="2" t="s">
        <v>24</v>
      </c>
      <c r="C1100" s="2" t="s">
        <v>22</v>
      </c>
      <c r="D1100" s="2" t="s">
        <v>31</v>
      </c>
      <c r="E1100" s="2" t="str">
        <f>TRIM(Table2[[#This Row],[SKU_CODE]])</f>
        <v>BEC-GB-002</v>
      </c>
      <c r="F1100" s="2">
        <v>134</v>
      </c>
      <c r="G1100" s="2">
        <v>23986</v>
      </c>
      <c r="H1100" s="2">
        <v>1416.23</v>
      </c>
      <c r="I1100" s="2">
        <v>1598.06</v>
      </c>
      <c r="J1100" s="2">
        <v>20</v>
      </c>
      <c r="K1100" s="2" t="str">
        <f>_xlfn.XLOOKUP(E1100,[1]SKU_Master!A:A,[1]SKU_Master!C:C,"NOT FOUND")</f>
        <v>Garbage Bags</v>
      </c>
      <c r="L1100" s="2">
        <f>_xlfn.XLOOKUP(Table2[[#This Row],[SKU_CODE_CLEAN]],[1]SKU_Master!A:A,[1]SKU_Master!E:E,"Not Found")</f>
        <v>179</v>
      </c>
      <c r="M1100" s="2">
        <f>_xlfn.XLOOKUP(E1100,[1]SKU_Master!A:A,[1]SKU_Master!F:F,"NOT FOUND")</f>
        <v>86</v>
      </c>
      <c r="N1100" s="2" t="str">
        <f>IF(ISNUMBER(_xlfn.XMATCH(E1100,[1]SKU_Master!A:A)),"MATCH","NOT FOUND")</f>
        <v>MATCH</v>
      </c>
      <c r="O1100" s="2">
        <f>Table2[[#This Row],[GROSS_REVENUE]]-Table2[[#This Row],[DISCOUNT]]</f>
        <v>22569.77</v>
      </c>
      <c r="P1100" s="3">
        <f>IFERROR((Table2[[#This Row],[NET_REVENUE]]-(Table2[[#This Row],[UNITS_SOLD]]*Table2[[#This Row],[UNIT_COGS]]))/Table2[[#This Row],[NET_REVENUE]],0)</f>
        <v>0.48940551897516016</v>
      </c>
      <c r="Q1100" s="4">
        <f>IFERROR(Table2[[#This Row],[GROSS_REVENUE]]/Table2[[#This Row],[AD_SPEND]],0)</f>
        <v>15.009448956860194</v>
      </c>
      <c r="R1100" s="2">
        <f>IFERROR((Table2[[#This Row],[NET_REVENUE]]-(Table2[[#This Row],[UNITS_SOLD]]*Table2[[#This Row],[UNIT_COGS]])-Table2[[#This Row],[AD_SPEND]]),0)</f>
        <v>9447.7100000000009</v>
      </c>
      <c r="S1100" s="3">
        <f>IFERROR(Table2[[#This Row],[RETURNS_UNITS]]/Table2[[#This Row],[UNITS_SOLD]],0)</f>
        <v>0.14925373134328357</v>
      </c>
      <c r="T1100" s="2" t="str">
        <f>TRIM(CLEAN(Table2[[#This Row],[CHANNEL]]))</f>
        <v>D2C</v>
      </c>
      <c r="U1100" s="1">
        <f t="shared" si="17"/>
        <v>45809</v>
      </c>
    </row>
    <row r="1101" spans="1:21" x14ac:dyDescent="0.3">
      <c r="A1101" s="1">
        <v>45748</v>
      </c>
      <c r="B1101" s="2" t="s">
        <v>21</v>
      </c>
      <c r="C1101" s="2" t="s">
        <v>22</v>
      </c>
      <c r="D1101" s="2" t="s">
        <v>23</v>
      </c>
      <c r="E1101" s="2" t="str">
        <f>TRIM(Table2[[#This Row],[SKU_CODE]])</f>
        <v>BEC-OTH-001</v>
      </c>
      <c r="F1101" s="2">
        <v>110</v>
      </c>
      <c r="G1101" s="2">
        <v>16390</v>
      </c>
      <c r="H1101" s="2">
        <v>973.52</v>
      </c>
      <c r="I1101" s="2">
        <v>1599.05</v>
      </c>
      <c r="J1101" s="2">
        <v>5</v>
      </c>
      <c r="K1101" s="2" t="str">
        <f>_xlfn.XLOOKUP(E1101,[1]SKU_Master!A:A,[1]SKU_Master!C:C,"NOT FOUND")</f>
        <v>Others</v>
      </c>
      <c r="L1101" s="2">
        <f>_xlfn.XLOOKUP(Table2[[#This Row],[SKU_CODE_CLEAN]],[1]SKU_Master!A:A,[1]SKU_Master!E:E,"Not Found")</f>
        <v>149</v>
      </c>
      <c r="M1101" s="2">
        <f>_xlfn.XLOOKUP(E1101,[1]SKU_Master!A:A,[1]SKU_Master!F:F,"NOT FOUND")</f>
        <v>72</v>
      </c>
      <c r="N1101" s="2" t="str">
        <f>IF(ISNUMBER(_xlfn.XMATCH(E1101,[1]SKU_Master!A:A)),"MATCH","NOT FOUND")</f>
        <v>MATCH</v>
      </c>
      <c r="O1101" s="2">
        <f>Table2[[#This Row],[GROSS_REVENUE]]-Table2[[#This Row],[DISCOUNT]]</f>
        <v>15416.48</v>
      </c>
      <c r="P1101" s="3">
        <f>IFERROR((Table2[[#This Row],[NET_REVENUE]]-(Table2[[#This Row],[UNITS_SOLD]]*Table2[[#This Row],[UNIT_COGS]]))/Table2[[#This Row],[NET_REVENUE]],0)</f>
        <v>0.48626404989984739</v>
      </c>
      <c r="Q1101" s="4">
        <f>IFERROR(Table2[[#This Row],[GROSS_REVENUE]]/Table2[[#This Row],[AD_SPEND]],0)</f>
        <v>10.249835840030018</v>
      </c>
      <c r="R1101" s="2">
        <f>IFERROR((Table2[[#This Row],[NET_REVENUE]]-(Table2[[#This Row],[UNITS_SOLD]]*Table2[[#This Row],[UNIT_COGS]])-Table2[[#This Row],[AD_SPEND]]),0)</f>
        <v>5897.4299999999994</v>
      </c>
      <c r="S1101" s="3">
        <f>IFERROR(Table2[[#This Row],[RETURNS_UNITS]]/Table2[[#This Row],[UNITS_SOLD]],0)</f>
        <v>4.5454545454545456E-2</v>
      </c>
      <c r="T1101" s="2" t="str">
        <f>TRIM(CLEAN(Table2[[#This Row],[CHANNEL]]))</f>
        <v>Flipkart</v>
      </c>
      <c r="U1101" s="1">
        <f t="shared" si="17"/>
        <v>45748</v>
      </c>
    </row>
    <row r="1102" spans="1:21" x14ac:dyDescent="0.3">
      <c r="A1102" s="1">
        <v>45778</v>
      </c>
      <c r="B1102" s="2" t="s">
        <v>21</v>
      </c>
      <c r="C1102" s="2" t="s">
        <v>25</v>
      </c>
      <c r="D1102" s="2" t="s">
        <v>32</v>
      </c>
      <c r="E1102" s="2" t="str">
        <f>TRIM(Table2[[#This Row],[SKU_CODE]])</f>
        <v>BEC-BW-001</v>
      </c>
      <c r="F1102" s="2">
        <v>134</v>
      </c>
      <c r="G1102" s="2">
        <v>29480</v>
      </c>
      <c r="H1102" s="2">
        <v>8470</v>
      </c>
      <c r="I1102" s="2">
        <v>1599.15</v>
      </c>
      <c r="J1102" s="2">
        <v>5</v>
      </c>
      <c r="K1102" s="2" t="str">
        <f>_xlfn.XLOOKUP(E1102,[1]SKU_Master!A:A,[1]SKU_Master!C:C,"NOT FOUND")</f>
        <v>Bake &amp; Wrap</v>
      </c>
      <c r="L1102" s="2">
        <f>_xlfn.XLOOKUP(Table2[[#This Row],[SKU_CODE_CLEAN]],[1]SKU_Master!A:A,[1]SKU_Master!E:E,"Not Found")</f>
        <v>220</v>
      </c>
      <c r="M1102" s="2">
        <f>_xlfn.XLOOKUP(E1102,[1]SKU_Master!A:A,[1]SKU_Master!F:F,"NOT FOUND")</f>
        <v>118</v>
      </c>
      <c r="N1102" s="2" t="str">
        <f>IF(ISNUMBER(_xlfn.XMATCH(E1102,[1]SKU_Master!A:A)),"MATCH","NOT FOUND")</f>
        <v>MATCH</v>
      </c>
      <c r="O1102" s="2">
        <f>Table2[[#This Row],[GROSS_REVENUE]]-Table2[[#This Row],[DISCOUNT]]</f>
        <v>21010</v>
      </c>
      <c r="P1102" s="3">
        <f>IFERROR((Table2[[#This Row],[NET_REVENUE]]-(Table2[[#This Row],[UNITS_SOLD]]*Table2[[#This Row],[UNIT_COGS]]))/Table2[[#This Row],[NET_REVENUE]],0)</f>
        <v>0.24740599714421704</v>
      </c>
      <c r="Q1102" s="4">
        <f>IFERROR(Table2[[#This Row],[GROSS_REVENUE]]/Table2[[#This Row],[AD_SPEND]],0)</f>
        <v>18.434793484038394</v>
      </c>
      <c r="R1102" s="2">
        <f>IFERROR((Table2[[#This Row],[NET_REVENUE]]-(Table2[[#This Row],[UNITS_SOLD]]*Table2[[#This Row],[UNIT_COGS]])-Table2[[#This Row],[AD_SPEND]]),0)</f>
        <v>3598.85</v>
      </c>
      <c r="S1102" s="3">
        <f>IFERROR(Table2[[#This Row],[RETURNS_UNITS]]/Table2[[#This Row],[UNITS_SOLD]],0)</f>
        <v>3.7313432835820892E-2</v>
      </c>
      <c r="T1102" s="2" t="str">
        <f>TRIM(CLEAN(Table2[[#This Row],[CHANNEL]]))</f>
        <v>Flipkart</v>
      </c>
      <c r="U1102" s="1">
        <f t="shared" si="17"/>
        <v>45778</v>
      </c>
    </row>
    <row r="1103" spans="1:21" x14ac:dyDescent="0.3">
      <c r="A1103" s="1">
        <v>45597</v>
      </c>
      <c r="B1103" s="2" t="s">
        <v>21</v>
      </c>
      <c r="C1103" s="2" t="s">
        <v>28</v>
      </c>
      <c r="D1103" s="2" t="s">
        <v>35</v>
      </c>
      <c r="E1103" s="2" t="str">
        <f>TRIM(Table2[[#This Row],[SKU_CODE]])</f>
        <v>BEC-CMB-001</v>
      </c>
      <c r="F1103" s="2">
        <v>18</v>
      </c>
      <c r="G1103" s="2">
        <v>12582</v>
      </c>
      <c r="H1103" s="2">
        <v>665.69</v>
      </c>
      <c r="I1103" s="2">
        <v>1600.45</v>
      </c>
      <c r="J1103" s="2">
        <v>0</v>
      </c>
      <c r="K1103" s="2" t="str">
        <f>_xlfn.XLOOKUP(E1103,[1]SKU_Master!A:A,[1]SKU_Master!C:C,"NOT FOUND")</f>
        <v>Others</v>
      </c>
      <c r="L1103" s="2">
        <f>_xlfn.XLOOKUP(Table2[[#This Row],[SKU_CODE_CLEAN]],[1]SKU_Master!A:A,[1]SKU_Master!E:E,"Not Found")</f>
        <v>699</v>
      </c>
      <c r="M1103" s="2">
        <f>_xlfn.XLOOKUP(E1103,[1]SKU_Master!A:A,[1]SKU_Master!F:F,"NOT FOUND")</f>
        <v>330</v>
      </c>
      <c r="N1103" s="2" t="str">
        <f>IF(ISNUMBER(_xlfn.XMATCH(E1103,[1]SKU_Master!A:A)),"MATCH","NOT FOUND")</f>
        <v>MATCH</v>
      </c>
      <c r="O1103" s="2">
        <f>Table2[[#This Row],[GROSS_REVENUE]]-Table2[[#This Row],[DISCOUNT]]</f>
        <v>11916.31</v>
      </c>
      <c r="P1103" s="3">
        <f>IFERROR((Table2[[#This Row],[NET_REVENUE]]-(Table2[[#This Row],[UNITS_SOLD]]*Table2[[#This Row],[UNIT_COGS]]))/Table2[[#This Row],[NET_REVENUE]],0)</f>
        <v>0.50152354210321815</v>
      </c>
      <c r="Q1103" s="4">
        <f>IFERROR(Table2[[#This Row],[GROSS_REVENUE]]/Table2[[#This Row],[AD_SPEND]],0)</f>
        <v>7.8615389421725137</v>
      </c>
      <c r="R1103" s="2">
        <f>IFERROR((Table2[[#This Row],[NET_REVENUE]]-(Table2[[#This Row],[UNITS_SOLD]]*Table2[[#This Row],[UNIT_COGS]])-Table2[[#This Row],[AD_SPEND]]),0)</f>
        <v>4375.8599999999997</v>
      </c>
      <c r="S1103" s="3">
        <f>IFERROR(Table2[[#This Row],[RETURNS_UNITS]]/Table2[[#This Row],[UNITS_SOLD]],0)</f>
        <v>0</v>
      </c>
      <c r="T1103" s="2" t="str">
        <f>TRIM(CLEAN(Table2[[#This Row],[CHANNEL]]))</f>
        <v>Flipkart</v>
      </c>
      <c r="U1103" s="1">
        <f t="shared" si="17"/>
        <v>45597</v>
      </c>
    </row>
    <row r="1104" spans="1:21" x14ac:dyDescent="0.3">
      <c r="A1104" s="1">
        <v>45444</v>
      </c>
      <c r="B1104" s="2" t="s">
        <v>33</v>
      </c>
      <c r="C1104" s="2" t="s">
        <v>25</v>
      </c>
      <c r="D1104" s="2" t="s">
        <v>35</v>
      </c>
      <c r="E1104" s="2" t="str">
        <f>TRIM(Table2[[#This Row],[SKU_CODE]])</f>
        <v>BEC-CMB-001</v>
      </c>
      <c r="F1104" s="2">
        <v>26</v>
      </c>
      <c r="G1104" s="2">
        <v>18174</v>
      </c>
      <c r="H1104" s="2">
        <v>2817.47</v>
      </c>
      <c r="I1104" s="2">
        <v>1600.72</v>
      </c>
      <c r="J1104" s="2">
        <v>1</v>
      </c>
      <c r="K1104" s="2" t="str">
        <f>_xlfn.XLOOKUP(E1104,[1]SKU_Master!A:A,[1]SKU_Master!C:C,"NOT FOUND")</f>
        <v>Others</v>
      </c>
      <c r="L1104" s="2">
        <f>_xlfn.XLOOKUP(Table2[[#This Row],[SKU_CODE_CLEAN]],[1]SKU_Master!A:A,[1]SKU_Master!E:E,"Not Found")</f>
        <v>699</v>
      </c>
      <c r="M1104" s="2">
        <f>_xlfn.XLOOKUP(E1104,[1]SKU_Master!A:A,[1]SKU_Master!F:F,"NOT FOUND")</f>
        <v>330</v>
      </c>
      <c r="N1104" s="2" t="str">
        <f>IF(ISNUMBER(_xlfn.XMATCH(E1104,[1]SKU_Master!A:A)),"MATCH","NOT FOUND")</f>
        <v>MATCH</v>
      </c>
      <c r="O1104" s="2">
        <f>Table2[[#This Row],[GROSS_REVENUE]]-Table2[[#This Row],[DISCOUNT]]</f>
        <v>15356.53</v>
      </c>
      <c r="P1104" s="3">
        <f>IFERROR((Table2[[#This Row],[NET_REVENUE]]-(Table2[[#This Row],[UNITS_SOLD]]*Table2[[#This Row],[UNIT_COGS]]))/Table2[[#This Row],[NET_REVENUE]],0)</f>
        <v>0.44128002875649647</v>
      </c>
      <c r="Q1104" s="4">
        <f>IFERROR(Table2[[#This Row],[GROSS_REVENUE]]/Table2[[#This Row],[AD_SPEND]],0)</f>
        <v>11.353640861612273</v>
      </c>
      <c r="R1104" s="2">
        <f>IFERROR((Table2[[#This Row],[NET_REVENUE]]-(Table2[[#This Row],[UNITS_SOLD]]*Table2[[#This Row],[UNIT_COGS]])-Table2[[#This Row],[AD_SPEND]]),0)</f>
        <v>5175.8100000000004</v>
      </c>
      <c r="S1104" s="3">
        <f>IFERROR(Table2[[#This Row],[RETURNS_UNITS]]/Table2[[#This Row],[UNITS_SOLD]],0)</f>
        <v>3.8461538461538464E-2</v>
      </c>
      <c r="T1104" s="2" t="str">
        <f>TRIM(CLEAN(Table2[[#This Row],[CHANNEL]]))</f>
        <v>Swiggy Instamart</v>
      </c>
      <c r="U1104" s="1">
        <f t="shared" si="17"/>
        <v>45444</v>
      </c>
    </row>
    <row r="1105" spans="1:21" x14ac:dyDescent="0.3">
      <c r="A1105" s="1">
        <v>45323</v>
      </c>
      <c r="B1105" s="2" t="s">
        <v>21</v>
      </c>
      <c r="C1105" s="2" t="s">
        <v>25</v>
      </c>
      <c r="D1105" s="2" t="s">
        <v>31</v>
      </c>
      <c r="E1105" s="2" t="str">
        <f>TRIM(Table2[[#This Row],[SKU_CODE]])</f>
        <v>BEC-GB-002</v>
      </c>
      <c r="F1105" s="2">
        <v>170</v>
      </c>
      <c r="G1105" s="2">
        <v>30430</v>
      </c>
      <c r="H1105" s="2">
        <v>5229.05</v>
      </c>
      <c r="I1105" s="2">
        <v>1602.3</v>
      </c>
      <c r="J1105" s="2">
        <v>6</v>
      </c>
      <c r="K1105" s="2" t="str">
        <f>_xlfn.XLOOKUP(E1105,[1]SKU_Master!A:A,[1]SKU_Master!C:C,"NOT FOUND")</f>
        <v>Garbage Bags</v>
      </c>
      <c r="L1105" s="2">
        <f>_xlfn.XLOOKUP(Table2[[#This Row],[SKU_CODE_CLEAN]],[1]SKU_Master!A:A,[1]SKU_Master!E:E,"Not Found")</f>
        <v>179</v>
      </c>
      <c r="M1105" s="2">
        <f>_xlfn.XLOOKUP(E1105,[1]SKU_Master!A:A,[1]SKU_Master!F:F,"NOT FOUND")</f>
        <v>86</v>
      </c>
      <c r="N1105" s="2" t="str">
        <f>IF(ISNUMBER(_xlfn.XMATCH(E1105,[1]SKU_Master!A:A)),"MATCH","NOT FOUND")</f>
        <v>MATCH</v>
      </c>
      <c r="O1105" s="2">
        <f>Table2[[#This Row],[GROSS_REVENUE]]-Table2[[#This Row],[DISCOUNT]]</f>
        <v>25200.95</v>
      </c>
      <c r="P1105" s="3">
        <f>IFERROR((Table2[[#This Row],[NET_REVENUE]]-(Table2[[#This Row],[UNITS_SOLD]]*Table2[[#This Row],[UNIT_COGS]]))/Table2[[#This Row],[NET_REVENUE]],0)</f>
        <v>0.41986314008003667</v>
      </c>
      <c r="Q1105" s="4">
        <f>IFERROR(Table2[[#This Row],[GROSS_REVENUE]]/Table2[[#This Row],[AD_SPEND]],0)</f>
        <v>18.991449790925547</v>
      </c>
      <c r="R1105" s="2">
        <f>IFERROR((Table2[[#This Row],[NET_REVENUE]]-(Table2[[#This Row],[UNITS_SOLD]]*Table2[[#This Row],[UNIT_COGS]])-Table2[[#This Row],[AD_SPEND]]),0)</f>
        <v>8978.6500000000015</v>
      </c>
      <c r="S1105" s="3">
        <f>IFERROR(Table2[[#This Row],[RETURNS_UNITS]]/Table2[[#This Row],[UNITS_SOLD]],0)</f>
        <v>3.5294117647058823E-2</v>
      </c>
      <c r="T1105" s="2" t="str">
        <f>TRIM(CLEAN(Table2[[#This Row],[CHANNEL]]))</f>
        <v>Flipkart</v>
      </c>
      <c r="U1105" s="1">
        <f t="shared" si="17"/>
        <v>45323</v>
      </c>
    </row>
    <row r="1106" spans="1:21" x14ac:dyDescent="0.3">
      <c r="A1106" s="1">
        <v>45413</v>
      </c>
      <c r="B1106" s="2" t="s">
        <v>24</v>
      </c>
      <c r="C1106" s="2" t="s">
        <v>22</v>
      </c>
      <c r="D1106" s="2" t="s">
        <v>42</v>
      </c>
      <c r="E1106" s="2" t="str">
        <f>TRIM(Table2[[#This Row],[SKU_CODE]])</f>
        <v>BEC-BW-002</v>
      </c>
      <c r="F1106" s="2">
        <v>88</v>
      </c>
      <c r="G1106" s="2">
        <v>15400</v>
      </c>
      <c r="H1106" s="2">
        <v>1264.98</v>
      </c>
      <c r="I1106" s="2">
        <v>1603.27</v>
      </c>
      <c r="J1106" s="2">
        <v>11</v>
      </c>
      <c r="K1106" s="2" t="str">
        <f>_xlfn.XLOOKUP(E1106,[1]SKU_Master!A:A,[1]SKU_Master!C:C,"NOT FOUND")</f>
        <v>Bake &amp; Wrap</v>
      </c>
      <c r="L1106" s="2">
        <f>_xlfn.XLOOKUP(Table2[[#This Row],[SKU_CODE_CLEAN]],[1]SKU_Master!A:A,[1]SKU_Master!E:E,"Not Found")</f>
        <v>175</v>
      </c>
      <c r="M1106" s="2">
        <f>_xlfn.XLOOKUP(E1106,[1]SKU_Master!A:A,[1]SKU_Master!F:F,"NOT FOUND")</f>
        <v>92</v>
      </c>
      <c r="N1106" s="2" t="str">
        <f>IF(ISNUMBER(_xlfn.XMATCH(E1106,[1]SKU_Master!A:A)),"MATCH","NOT FOUND")</f>
        <v>MATCH</v>
      </c>
      <c r="O1106" s="2">
        <f>Table2[[#This Row],[GROSS_REVENUE]]-Table2[[#This Row],[DISCOUNT]]</f>
        <v>14135.02</v>
      </c>
      <c r="P1106" s="3">
        <f>IFERROR((Table2[[#This Row],[NET_REVENUE]]-(Table2[[#This Row],[UNITS_SOLD]]*Table2[[#This Row],[UNIT_COGS]]))/Table2[[#This Row],[NET_REVENUE]],0)</f>
        <v>0.42723816450206653</v>
      </c>
      <c r="Q1106" s="4">
        <f>IFERROR(Table2[[#This Row],[GROSS_REVENUE]]/Table2[[#This Row],[AD_SPEND]],0)</f>
        <v>9.6053690270509655</v>
      </c>
      <c r="R1106" s="2">
        <f>IFERROR((Table2[[#This Row],[NET_REVENUE]]-(Table2[[#This Row],[UNITS_SOLD]]*Table2[[#This Row],[UNIT_COGS]])-Table2[[#This Row],[AD_SPEND]]),0)</f>
        <v>4435.75</v>
      </c>
      <c r="S1106" s="3">
        <f>IFERROR(Table2[[#This Row],[RETURNS_UNITS]]/Table2[[#This Row],[UNITS_SOLD]],0)</f>
        <v>0.125</v>
      </c>
      <c r="T1106" s="2" t="str">
        <f>TRIM(CLEAN(Table2[[#This Row],[CHANNEL]]))</f>
        <v>D2C</v>
      </c>
      <c r="U1106" s="1">
        <f t="shared" si="17"/>
        <v>45413</v>
      </c>
    </row>
    <row r="1107" spans="1:21" x14ac:dyDescent="0.3">
      <c r="A1107" s="1">
        <v>45536</v>
      </c>
      <c r="B1107" s="2" t="s">
        <v>21</v>
      </c>
      <c r="C1107" s="2" t="s">
        <v>28</v>
      </c>
      <c r="D1107" s="2" t="s">
        <v>32</v>
      </c>
      <c r="E1107" s="2" t="str">
        <f>TRIM(Table2[[#This Row],[SKU_CODE]])</f>
        <v>BEC-BW-001</v>
      </c>
      <c r="F1107" s="2">
        <v>70</v>
      </c>
      <c r="G1107" s="2">
        <v>15400</v>
      </c>
      <c r="H1107" s="2">
        <v>4273.5600000000004</v>
      </c>
      <c r="I1107" s="2">
        <v>1604.12</v>
      </c>
      <c r="J1107" s="2">
        <v>1</v>
      </c>
      <c r="K1107" s="2" t="str">
        <f>_xlfn.XLOOKUP(E1107,[1]SKU_Master!A:A,[1]SKU_Master!C:C,"NOT FOUND")</f>
        <v>Bake &amp; Wrap</v>
      </c>
      <c r="L1107" s="2">
        <f>_xlfn.XLOOKUP(Table2[[#This Row],[SKU_CODE_CLEAN]],[1]SKU_Master!A:A,[1]SKU_Master!E:E,"Not Found")</f>
        <v>220</v>
      </c>
      <c r="M1107" s="2">
        <f>_xlfn.XLOOKUP(E1107,[1]SKU_Master!A:A,[1]SKU_Master!F:F,"NOT FOUND")</f>
        <v>118</v>
      </c>
      <c r="N1107" s="2" t="str">
        <f>IF(ISNUMBER(_xlfn.XMATCH(E1107,[1]SKU_Master!A:A)),"MATCH","NOT FOUND")</f>
        <v>MATCH</v>
      </c>
      <c r="O1107" s="2">
        <f>Table2[[#This Row],[GROSS_REVENUE]]-Table2[[#This Row],[DISCOUNT]]</f>
        <v>11126.439999999999</v>
      </c>
      <c r="P1107" s="3">
        <f>IFERROR((Table2[[#This Row],[NET_REVENUE]]-(Table2[[#This Row],[UNITS_SOLD]]*Table2[[#This Row],[UNIT_COGS]]))/Table2[[#This Row],[NET_REVENUE]],0)</f>
        <v>0.25762418167895562</v>
      </c>
      <c r="Q1107" s="4">
        <f>IFERROR(Table2[[#This Row],[GROSS_REVENUE]]/Table2[[#This Row],[AD_SPEND]],0)</f>
        <v>9.600279280851808</v>
      </c>
      <c r="R1107" s="2">
        <f>IFERROR((Table2[[#This Row],[NET_REVENUE]]-(Table2[[#This Row],[UNITS_SOLD]]*Table2[[#This Row],[UNIT_COGS]])-Table2[[#This Row],[AD_SPEND]]),0)</f>
        <v>1262.3199999999988</v>
      </c>
      <c r="S1107" s="3">
        <f>IFERROR(Table2[[#This Row],[RETURNS_UNITS]]/Table2[[#This Row],[UNITS_SOLD]],0)</f>
        <v>1.4285714285714285E-2</v>
      </c>
      <c r="T1107" s="2" t="str">
        <f>TRIM(CLEAN(Table2[[#This Row],[CHANNEL]]))</f>
        <v>Flipkart</v>
      </c>
      <c r="U1107" s="1">
        <f t="shared" si="17"/>
        <v>45536</v>
      </c>
    </row>
    <row r="1108" spans="1:21" x14ac:dyDescent="0.3">
      <c r="A1108" s="1">
        <v>45689</v>
      </c>
      <c r="B1108" s="2" t="s">
        <v>37</v>
      </c>
      <c r="C1108" s="2" t="s">
        <v>28</v>
      </c>
      <c r="D1108" s="2" t="s">
        <v>23</v>
      </c>
      <c r="E1108" s="2" t="str">
        <f>TRIM(Table2[[#This Row],[SKU_CODE]])</f>
        <v>BEC-OTH-001</v>
      </c>
      <c r="F1108" s="2">
        <v>98</v>
      </c>
      <c r="G1108" s="2">
        <v>14602</v>
      </c>
      <c r="H1108" s="2">
        <v>3207.98</v>
      </c>
      <c r="I1108" s="2">
        <v>1605.5</v>
      </c>
      <c r="J1108" s="2">
        <v>5</v>
      </c>
      <c r="K1108" s="2" t="str">
        <f>_xlfn.XLOOKUP(E1108,[1]SKU_Master!A:A,[1]SKU_Master!C:C,"NOT FOUND")</f>
        <v>Others</v>
      </c>
      <c r="L1108" s="2">
        <f>_xlfn.XLOOKUP(Table2[[#This Row],[SKU_CODE_CLEAN]],[1]SKU_Master!A:A,[1]SKU_Master!E:E,"Not Found")</f>
        <v>149</v>
      </c>
      <c r="M1108" s="2">
        <f>_xlfn.XLOOKUP(E1108,[1]SKU_Master!A:A,[1]SKU_Master!F:F,"NOT FOUND")</f>
        <v>72</v>
      </c>
      <c r="N1108" s="2" t="str">
        <f>IF(ISNUMBER(_xlfn.XMATCH(E1108,[1]SKU_Master!A:A)),"MATCH","NOT FOUND")</f>
        <v>MATCH</v>
      </c>
      <c r="O1108" s="2">
        <f>Table2[[#This Row],[GROSS_REVENUE]]-Table2[[#This Row],[DISCOUNT]]</f>
        <v>11394.02</v>
      </c>
      <c r="P1108" s="3">
        <f>IFERROR((Table2[[#This Row],[NET_REVENUE]]-(Table2[[#This Row],[UNITS_SOLD]]*Table2[[#This Row],[UNIT_COGS]]))/Table2[[#This Row],[NET_REVENUE]],0)</f>
        <v>0.3807277852768382</v>
      </c>
      <c r="Q1108" s="4">
        <f>IFERROR(Table2[[#This Row],[GROSS_REVENUE]]/Table2[[#This Row],[AD_SPEND]],0)</f>
        <v>9.0949859856742457</v>
      </c>
      <c r="R1108" s="2">
        <f>IFERROR((Table2[[#This Row],[NET_REVENUE]]-(Table2[[#This Row],[UNITS_SOLD]]*Table2[[#This Row],[UNIT_COGS]])-Table2[[#This Row],[AD_SPEND]]),0)</f>
        <v>2732.5200000000004</v>
      </c>
      <c r="S1108" s="3">
        <f>IFERROR(Table2[[#This Row],[RETURNS_UNITS]]/Table2[[#This Row],[UNITS_SOLD]],0)</f>
        <v>5.1020408163265307E-2</v>
      </c>
      <c r="T1108" s="2" t="str">
        <f>TRIM(CLEAN(Table2[[#This Row],[CHANNEL]]))</f>
        <v>Blinkit</v>
      </c>
      <c r="U1108" s="1">
        <f t="shared" si="17"/>
        <v>45689</v>
      </c>
    </row>
    <row r="1109" spans="1:21" x14ac:dyDescent="0.3">
      <c r="A1109" s="1">
        <v>45323</v>
      </c>
      <c r="B1109" s="2" t="s">
        <v>37</v>
      </c>
      <c r="C1109" s="2" t="s">
        <v>25</v>
      </c>
      <c r="D1109" s="2" t="s">
        <v>35</v>
      </c>
      <c r="E1109" s="2" t="str">
        <f>TRIM(Table2[[#This Row],[SKU_CODE]])</f>
        <v>BEC-CMB-001</v>
      </c>
      <c r="F1109" s="2">
        <v>49</v>
      </c>
      <c r="G1109" s="2">
        <v>34251</v>
      </c>
      <c r="H1109" s="2">
        <v>4071.14</v>
      </c>
      <c r="I1109" s="2">
        <v>1608.26</v>
      </c>
      <c r="J1109" s="2">
        <v>2</v>
      </c>
      <c r="K1109" s="2" t="str">
        <f>_xlfn.XLOOKUP(E1109,[1]SKU_Master!A:A,[1]SKU_Master!C:C,"NOT FOUND")</f>
        <v>Others</v>
      </c>
      <c r="L1109" s="2">
        <f>_xlfn.XLOOKUP(Table2[[#This Row],[SKU_CODE_CLEAN]],[1]SKU_Master!A:A,[1]SKU_Master!E:E,"Not Found")</f>
        <v>699</v>
      </c>
      <c r="M1109" s="2">
        <f>_xlfn.XLOOKUP(E1109,[1]SKU_Master!A:A,[1]SKU_Master!F:F,"NOT FOUND")</f>
        <v>330</v>
      </c>
      <c r="N1109" s="2" t="str">
        <f>IF(ISNUMBER(_xlfn.XMATCH(E1109,[1]SKU_Master!A:A)),"MATCH","NOT FOUND")</f>
        <v>MATCH</v>
      </c>
      <c r="O1109" s="2">
        <f>Table2[[#This Row],[GROSS_REVENUE]]-Table2[[#This Row],[DISCOUNT]]</f>
        <v>30179.86</v>
      </c>
      <c r="P1109" s="3">
        <f>IFERROR((Table2[[#This Row],[NET_REVENUE]]-(Table2[[#This Row],[UNITS_SOLD]]*Table2[[#This Row],[UNIT_COGS]]))/Table2[[#This Row],[NET_REVENUE]],0)</f>
        <v>0.46421222629926051</v>
      </c>
      <c r="Q1109" s="4">
        <f>IFERROR(Table2[[#This Row],[GROSS_REVENUE]]/Table2[[#This Row],[AD_SPEND]],0)</f>
        <v>21.296929600935172</v>
      </c>
      <c r="R1109" s="2">
        <f>IFERROR((Table2[[#This Row],[NET_REVENUE]]-(Table2[[#This Row],[UNITS_SOLD]]*Table2[[#This Row],[UNIT_COGS]])-Table2[[#This Row],[AD_SPEND]]),0)</f>
        <v>12401.6</v>
      </c>
      <c r="S1109" s="3">
        <f>IFERROR(Table2[[#This Row],[RETURNS_UNITS]]/Table2[[#This Row],[UNITS_SOLD]],0)</f>
        <v>4.0816326530612242E-2</v>
      </c>
      <c r="T1109" s="2" t="str">
        <f>TRIM(CLEAN(Table2[[#This Row],[CHANNEL]]))</f>
        <v>Blinkit</v>
      </c>
      <c r="U1109" s="1">
        <f t="shared" si="17"/>
        <v>45323</v>
      </c>
    </row>
    <row r="1110" spans="1:21" x14ac:dyDescent="0.3">
      <c r="A1110" s="1">
        <v>45597</v>
      </c>
      <c r="B1110" s="2" t="s">
        <v>37</v>
      </c>
      <c r="C1110" s="2" t="s">
        <v>22</v>
      </c>
      <c r="D1110" s="2" t="s">
        <v>43</v>
      </c>
      <c r="E1110" s="2" t="str">
        <f>TRIM(Table2[[#This Row],[SKU_CODE]])</f>
        <v>BEC-GB-001</v>
      </c>
      <c r="F1110" s="2">
        <v>216</v>
      </c>
      <c r="G1110" s="2">
        <v>32184</v>
      </c>
      <c r="H1110" s="2">
        <v>5856.74</v>
      </c>
      <c r="I1110" s="2">
        <v>1608.46</v>
      </c>
      <c r="J1110" s="2">
        <v>7</v>
      </c>
      <c r="K1110" s="2" t="str">
        <f>_xlfn.XLOOKUP(E1110,[1]SKU_Master!A:A,[1]SKU_Master!C:C,"NOT FOUND")</f>
        <v>Garbage Bags</v>
      </c>
      <c r="L1110" s="2">
        <f>_xlfn.XLOOKUP(Table2[[#This Row],[SKU_CODE_CLEAN]],[1]SKU_Master!A:A,[1]SKU_Master!E:E,"Not Found")</f>
        <v>149</v>
      </c>
      <c r="M1110" s="2">
        <f>_xlfn.XLOOKUP(E1110,[1]SKU_Master!A:A,[1]SKU_Master!F:F,"NOT FOUND")</f>
        <v>70</v>
      </c>
      <c r="N1110" s="2" t="str">
        <f>IF(ISNUMBER(_xlfn.XMATCH(E1110,[1]SKU_Master!A:A)),"MATCH","NOT FOUND")</f>
        <v>MATCH</v>
      </c>
      <c r="O1110" s="2">
        <f>Table2[[#This Row],[GROSS_REVENUE]]-Table2[[#This Row],[DISCOUNT]]</f>
        <v>26327.260000000002</v>
      </c>
      <c r="P1110" s="3">
        <f>IFERROR((Table2[[#This Row],[NET_REVENUE]]-(Table2[[#This Row],[UNITS_SOLD]]*Table2[[#This Row],[UNIT_COGS]]))/Table2[[#This Row],[NET_REVENUE]],0)</f>
        <v>0.42569033009891655</v>
      </c>
      <c r="Q1110" s="4">
        <f>IFERROR(Table2[[#This Row],[GROSS_REVENUE]]/Table2[[#This Row],[AD_SPEND]],0)</f>
        <v>20.00920134787312</v>
      </c>
      <c r="R1110" s="2">
        <f>IFERROR((Table2[[#This Row],[NET_REVENUE]]-(Table2[[#This Row],[UNITS_SOLD]]*Table2[[#This Row],[UNIT_COGS]])-Table2[[#This Row],[AD_SPEND]]),0)</f>
        <v>9598.8000000000029</v>
      </c>
      <c r="S1110" s="3">
        <f>IFERROR(Table2[[#This Row],[RETURNS_UNITS]]/Table2[[#This Row],[UNITS_SOLD]],0)</f>
        <v>3.2407407407407406E-2</v>
      </c>
      <c r="T1110" s="2" t="str">
        <f>TRIM(CLEAN(Table2[[#This Row],[CHANNEL]]))</f>
        <v>Blinkit</v>
      </c>
      <c r="U1110" s="1">
        <f t="shared" si="17"/>
        <v>45597</v>
      </c>
    </row>
    <row r="1111" spans="1:21" x14ac:dyDescent="0.3">
      <c r="A1111" s="1">
        <v>45536</v>
      </c>
      <c r="B1111" s="2" t="s">
        <v>21</v>
      </c>
      <c r="C1111" s="2" t="s">
        <v>25</v>
      </c>
      <c r="D1111" s="2" t="s">
        <v>30</v>
      </c>
      <c r="E1111" s="2" t="str">
        <f>TRIM(Table2[[#This Row],[SKU_CODE]])</f>
        <v>BEC-TIS-002</v>
      </c>
      <c r="F1111" s="2">
        <v>186</v>
      </c>
      <c r="G1111" s="2">
        <v>33480</v>
      </c>
      <c r="H1111" s="2">
        <v>7238.41</v>
      </c>
      <c r="I1111" s="2">
        <v>1608.94</v>
      </c>
      <c r="J1111" s="2">
        <v>6</v>
      </c>
      <c r="K1111" s="2" t="str">
        <f>_xlfn.XLOOKUP(E1111,[1]SKU_Master!A:A,[1]SKU_Master!C:C,"NOT FOUND")</f>
        <v>Tissues</v>
      </c>
      <c r="L1111" s="2">
        <f>_xlfn.XLOOKUP(Table2[[#This Row],[SKU_CODE_CLEAN]],[1]SKU_Master!A:A,[1]SKU_Master!E:E,"Not Found")</f>
        <v>180</v>
      </c>
      <c r="M1111" s="2">
        <f>_xlfn.XLOOKUP(E1111,[1]SKU_Master!A:A,[1]SKU_Master!F:F,"NOT FOUND")</f>
        <v>95</v>
      </c>
      <c r="N1111" s="2" t="str">
        <f>IF(ISNUMBER(_xlfn.XMATCH(E1111,[1]SKU_Master!A:A)),"MATCH","NOT FOUND")</f>
        <v>MATCH</v>
      </c>
      <c r="O1111" s="2">
        <f>Table2[[#This Row],[GROSS_REVENUE]]-Table2[[#This Row],[DISCOUNT]]</f>
        <v>26241.59</v>
      </c>
      <c r="P1111" s="3">
        <f>IFERROR((Table2[[#This Row],[NET_REVENUE]]-(Table2[[#This Row],[UNITS_SOLD]]*Table2[[#This Row],[UNIT_COGS]]))/Table2[[#This Row],[NET_REVENUE]],0)</f>
        <v>0.32664141159129456</v>
      </c>
      <c r="Q1111" s="4">
        <f>IFERROR(Table2[[#This Row],[GROSS_REVENUE]]/Table2[[#This Row],[AD_SPEND]],0)</f>
        <v>20.808731214339875</v>
      </c>
      <c r="R1111" s="2">
        <f>IFERROR((Table2[[#This Row],[NET_REVENUE]]-(Table2[[#This Row],[UNITS_SOLD]]*Table2[[#This Row],[UNIT_COGS]])-Table2[[#This Row],[AD_SPEND]]),0)</f>
        <v>6962.65</v>
      </c>
      <c r="S1111" s="3">
        <f>IFERROR(Table2[[#This Row],[RETURNS_UNITS]]/Table2[[#This Row],[UNITS_SOLD]],0)</f>
        <v>3.2258064516129031E-2</v>
      </c>
      <c r="T1111" s="2" t="str">
        <f>TRIM(CLEAN(Table2[[#This Row],[CHANNEL]]))</f>
        <v>Flipkart</v>
      </c>
      <c r="U1111" s="1">
        <f t="shared" si="17"/>
        <v>45536</v>
      </c>
    </row>
    <row r="1112" spans="1:21" x14ac:dyDescent="0.3">
      <c r="A1112" s="1">
        <v>45505</v>
      </c>
      <c r="B1112" s="2" t="s">
        <v>24</v>
      </c>
      <c r="C1112" s="2" t="s">
        <v>22</v>
      </c>
      <c r="D1112" s="2" t="s">
        <v>31</v>
      </c>
      <c r="E1112" s="2" t="str">
        <f>TRIM(Table2[[#This Row],[SKU_CODE]])</f>
        <v>BEC-GB-002</v>
      </c>
      <c r="F1112" s="2">
        <v>112</v>
      </c>
      <c r="G1112" s="2">
        <v>20048</v>
      </c>
      <c r="H1112" s="2">
        <v>2870.66</v>
      </c>
      <c r="I1112" s="2">
        <v>1610.26</v>
      </c>
      <c r="J1112" s="2">
        <v>18</v>
      </c>
      <c r="K1112" s="2" t="str">
        <f>_xlfn.XLOOKUP(E1112,[1]SKU_Master!A:A,[1]SKU_Master!C:C,"NOT FOUND")</f>
        <v>Garbage Bags</v>
      </c>
      <c r="L1112" s="2">
        <f>_xlfn.XLOOKUP(Table2[[#This Row],[SKU_CODE_CLEAN]],[1]SKU_Master!A:A,[1]SKU_Master!E:E,"Not Found")</f>
        <v>179</v>
      </c>
      <c r="M1112" s="2">
        <f>_xlfn.XLOOKUP(E1112,[1]SKU_Master!A:A,[1]SKU_Master!F:F,"NOT FOUND")</f>
        <v>86</v>
      </c>
      <c r="N1112" s="2" t="str">
        <f>IF(ISNUMBER(_xlfn.XMATCH(E1112,[1]SKU_Master!A:A)),"MATCH","NOT FOUND")</f>
        <v>MATCH</v>
      </c>
      <c r="O1112" s="2">
        <f>Table2[[#This Row],[GROSS_REVENUE]]-Table2[[#This Row],[DISCOUNT]]</f>
        <v>17177.34</v>
      </c>
      <c r="P1112" s="3">
        <f>IFERROR((Table2[[#This Row],[NET_REVENUE]]-(Table2[[#This Row],[UNITS_SOLD]]*Table2[[#This Row],[UNIT_COGS]]))/Table2[[#This Row],[NET_REVENUE]],0)</f>
        <v>0.4392612593102308</v>
      </c>
      <c r="Q1112" s="4">
        <f>IFERROR(Table2[[#This Row],[GROSS_REVENUE]]/Table2[[#This Row],[AD_SPEND]],0)</f>
        <v>12.450163327661372</v>
      </c>
      <c r="R1112" s="2">
        <f>IFERROR((Table2[[#This Row],[NET_REVENUE]]-(Table2[[#This Row],[UNITS_SOLD]]*Table2[[#This Row],[UNIT_COGS]])-Table2[[#This Row],[AD_SPEND]]),0)</f>
        <v>5935.08</v>
      </c>
      <c r="S1112" s="3">
        <f>IFERROR(Table2[[#This Row],[RETURNS_UNITS]]/Table2[[#This Row],[UNITS_SOLD]],0)</f>
        <v>0.16071428571428573</v>
      </c>
      <c r="T1112" s="2" t="str">
        <f>TRIM(CLEAN(Table2[[#This Row],[CHANNEL]]))</f>
        <v>D2C</v>
      </c>
      <c r="U1112" s="1">
        <f t="shared" si="17"/>
        <v>45505</v>
      </c>
    </row>
    <row r="1113" spans="1:21" x14ac:dyDescent="0.3">
      <c r="A1113" s="1">
        <v>45809</v>
      </c>
      <c r="B1113" s="2" t="s">
        <v>27</v>
      </c>
      <c r="C1113" s="2" t="s">
        <v>28</v>
      </c>
      <c r="D1113" s="2" t="s">
        <v>23</v>
      </c>
      <c r="E1113" s="2" t="str">
        <f>TRIM(Table2[[#This Row],[SKU_CODE]])</f>
        <v>BEC-OTH-001</v>
      </c>
      <c r="F1113" s="2">
        <v>84</v>
      </c>
      <c r="G1113" s="5">
        <v>12516</v>
      </c>
      <c r="H1113" s="2">
        <v>1321.04</v>
      </c>
      <c r="I1113" s="2">
        <v>1612.63</v>
      </c>
      <c r="J1113" s="2">
        <v>3</v>
      </c>
      <c r="K1113" s="2" t="str">
        <f>_xlfn.XLOOKUP(E1113,[1]SKU_Master!A:A,[1]SKU_Master!C:C,"NOT FOUND")</f>
        <v>Others</v>
      </c>
      <c r="L1113" s="2">
        <f>_xlfn.XLOOKUP(Table2[[#This Row],[SKU_CODE_CLEAN]],[1]SKU_Master!A:A,[1]SKU_Master!E:E,"Not Found")</f>
        <v>149</v>
      </c>
      <c r="M1113" s="2">
        <f>_xlfn.XLOOKUP(E1113,[1]SKU_Master!A:A,[1]SKU_Master!F:F,"NOT FOUND")</f>
        <v>72</v>
      </c>
      <c r="N1113" s="2" t="str">
        <f>IF(ISNUMBER(_xlfn.XMATCH(E1113,[1]SKU_Master!A:A)),"MATCH","NOT FOUND")</f>
        <v>MATCH</v>
      </c>
      <c r="O1113" s="2">
        <f>Table2[[#This Row],[GROSS_REVENUE]]-Table2[[#This Row],[DISCOUNT]]</f>
        <v>11194.96</v>
      </c>
      <c r="P1113" s="3">
        <f>IFERROR((Table2[[#This Row],[NET_REVENUE]]-(Table2[[#This Row],[UNITS_SOLD]]*Table2[[#This Row],[UNIT_COGS]]))/Table2[[#This Row],[NET_REVENUE]],0)</f>
        <v>0.4597568906007703</v>
      </c>
      <c r="Q1113" s="4">
        <f>IFERROR(Table2[[#This Row],[GROSS_REVENUE]]/Table2[[#This Row],[AD_SPEND]],0)</f>
        <v>7.7612347531671864</v>
      </c>
      <c r="R1113" s="2">
        <f>IFERROR((Table2[[#This Row],[NET_REVENUE]]-(Table2[[#This Row],[UNITS_SOLD]]*Table2[[#This Row],[UNIT_COGS]])-Table2[[#This Row],[AD_SPEND]]),0)</f>
        <v>3534.329999999999</v>
      </c>
      <c r="S1113" s="3">
        <f>IFERROR(Table2[[#This Row],[RETURNS_UNITS]]/Table2[[#This Row],[UNITS_SOLD]],0)</f>
        <v>3.5714285714285712E-2</v>
      </c>
      <c r="T1113" s="2" t="str">
        <f>TRIM(CLEAN(Table2[[#This Row],[CHANNEL]]))</f>
        <v>Zepto</v>
      </c>
      <c r="U1113" s="1">
        <f t="shared" si="17"/>
        <v>45809</v>
      </c>
    </row>
    <row r="1114" spans="1:21" x14ac:dyDescent="0.3">
      <c r="A1114" s="1">
        <v>45536</v>
      </c>
      <c r="B1114" s="2" t="s">
        <v>21</v>
      </c>
      <c r="C1114" s="2" t="s">
        <v>22</v>
      </c>
      <c r="D1114" s="2" t="s">
        <v>35</v>
      </c>
      <c r="E1114" s="2" t="str">
        <f>TRIM(Table2[[#This Row],[SKU_CODE]])</f>
        <v>BEC-CMB-001</v>
      </c>
      <c r="F1114" s="2">
        <v>19</v>
      </c>
      <c r="G1114" s="2">
        <v>13281</v>
      </c>
      <c r="H1114" s="2">
        <v>1884.93</v>
      </c>
      <c r="I1114" s="2">
        <v>1612.68</v>
      </c>
      <c r="J1114" s="2">
        <v>0</v>
      </c>
      <c r="K1114" s="2" t="str">
        <f>_xlfn.XLOOKUP(E1114,[1]SKU_Master!A:A,[1]SKU_Master!C:C,"NOT FOUND")</f>
        <v>Others</v>
      </c>
      <c r="L1114" s="2">
        <f>_xlfn.XLOOKUP(Table2[[#This Row],[SKU_CODE_CLEAN]],[1]SKU_Master!A:A,[1]SKU_Master!E:E,"Not Found")</f>
        <v>699</v>
      </c>
      <c r="M1114" s="2">
        <f>_xlfn.XLOOKUP(E1114,[1]SKU_Master!A:A,[1]SKU_Master!F:F,"NOT FOUND")</f>
        <v>330</v>
      </c>
      <c r="N1114" s="2" t="str">
        <f>IF(ISNUMBER(_xlfn.XMATCH(E1114,[1]SKU_Master!A:A)),"MATCH","NOT FOUND")</f>
        <v>MATCH</v>
      </c>
      <c r="O1114" s="2">
        <f>Table2[[#This Row],[GROSS_REVENUE]]-Table2[[#This Row],[DISCOUNT]]</f>
        <v>11396.07</v>
      </c>
      <c r="P1114" s="3">
        <f>IFERROR((Table2[[#This Row],[NET_REVENUE]]-(Table2[[#This Row],[UNITS_SOLD]]*Table2[[#This Row],[UNIT_COGS]]))/Table2[[#This Row],[NET_REVENUE]],0)</f>
        <v>0.44981032935038129</v>
      </c>
      <c r="Q1114" s="4">
        <f>IFERROR(Table2[[#This Row],[GROSS_REVENUE]]/Table2[[#This Row],[AD_SPEND]],0)</f>
        <v>8.2353597737926929</v>
      </c>
      <c r="R1114" s="2">
        <f>IFERROR((Table2[[#This Row],[NET_REVENUE]]-(Table2[[#This Row],[UNITS_SOLD]]*Table2[[#This Row],[UNIT_COGS]])-Table2[[#This Row],[AD_SPEND]]),0)</f>
        <v>3513.3899999999994</v>
      </c>
      <c r="S1114" s="3">
        <f>IFERROR(Table2[[#This Row],[RETURNS_UNITS]]/Table2[[#This Row],[UNITS_SOLD]],0)</f>
        <v>0</v>
      </c>
      <c r="T1114" s="2" t="str">
        <f>TRIM(CLEAN(Table2[[#This Row],[CHANNEL]]))</f>
        <v>Flipkart</v>
      </c>
      <c r="U1114" s="1">
        <f t="shared" si="17"/>
        <v>45536</v>
      </c>
    </row>
    <row r="1115" spans="1:21" x14ac:dyDescent="0.3">
      <c r="A1115" s="1">
        <v>45505</v>
      </c>
      <c r="B1115" s="2" t="s">
        <v>33</v>
      </c>
      <c r="C1115" s="2" t="s">
        <v>28</v>
      </c>
      <c r="D1115" s="2" t="s">
        <v>41</v>
      </c>
      <c r="E1115" s="2" t="str">
        <f>TRIM(Table2[[#This Row],[SKU_CODE]])</f>
        <v>BEC-KT-002</v>
      </c>
      <c r="F1115" s="2">
        <v>64</v>
      </c>
      <c r="G1115" s="2">
        <v>26880</v>
      </c>
      <c r="H1115" s="2">
        <v>5366.45</v>
      </c>
      <c r="I1115" s="2">
        <v>1614.85</v>
      </c>
      <c r="J1115" s="2">
        <v>1</v>
      </c>
      <c r="K1115" s="2" t="str">
        <f>_xlfn.XLOOKUP(E1115,[1]SKU_Master!A:A,[1]SKU_Master!C:C,"NOT FOUND")</f>
        <v>Kitchen Towel</v>
      </c>
      <c r="L1115" s="2">
        <f>_xlfn.XLOOKUP(Table2[[#This Row],[SKU_CODE_CLEAN]],[1]SKU_Master!A:A,[1]SKU_Master!E:E,"Not Found")</f>
        <v>420</v>
      </c>
      <c r="M1115" s="2">
        <f>_xlfn.XLOOKUP(E1115,[1]SKU_Master!A:A,[1]SKU_Master!F:F,"NOT FOUND")</f>
        <v>205</v>
      </c>
      <c r="N1115" s="2" t="str">
        <f>IF(ISNUMBER(_xlfn.XMATCH(E1115,[1]SKU_Master!A:A)),"MATCH","NOT FOUND")</f>
        <v>MATCH</v>
      </c>
      <c r="O1115" s="2">
        <f>Table2[[#This Row],[GROSS_REVENUE]]-Table2[[#This Row],[DISCOUNT]]</f>
        <v>21513.55</v>
      </c>
      <c r="P1115" s="3">
        <f>IFERROR((Table2[[#This Row],[NET_REVENUE]]-(Table2[[#This Row],[UNITS_SOLD]]*Table2[[#This Row],[UNIT_COGS]]))/Table2[[#This Row],[NET_REVENUE]],0)</f>
        <v>0.3901517880591534</v>
      </c>
      <c r="Q1115" s="4">
        <f>IFERROR(Table2[[#This Row],[GROSS_REVENUE]]/Table2[[#This Row],[AD_SPEND]],0)</f>
        <v>16.645508870792955</v>
      </c>
      <c r="R1115" s="2">
        <f>IFERROR((Table2[[#This Row],[NET_REVENUE]]-(Table2[[#This Row],[UNITS_SOLD]]*Table2[[#This Row],[UNIT_COGS]])-Table2[[#This Row],[AD_SPEND]]),0)</f>
        <v>6778.6999999999989</v>
      </c>
      <c r="S1115" s="3">
        <f>IFERROR(Table2[[#This Row],[RETURNS_UNITS]]/Table2[[#This Row],[UNITS_SOLD]],0)</f>
        <v>1.5625E-2</v>
      </c>
      <c r="T1115" s="2" t="str">
        <f>TRIM(CLEAN(Table2[[#This Row],[CHANNEL]]))</f>
        <v>Swiggy Instamart</v>
      </c>
      <c r="U1115" s="1">
        <f t="shared" si="17"/>
        <v>45505</v>
      </c>
    </row>
    <row r="1116" spans="1:21" x14ac:dyDescent="0.3">
      <c r="A1116" s="1">
        <v>45536</v>
      </c>
      <c r="B1116" s="2" t="s">
        <v>24</v>
      </c>
      <c r="C1116" s="2" t="s">
        <v>25</v>
      </c>
      <c r="D1116" s="2" t="s">
        <v>46</v>
      </c>
      <c r="E1116" s="2" t="str">
        <f>TRIM(Table2[[#This Row],[SKU_CODE]])</f>
        <v>BEC-KT-001</v>
      </c>
      <c r="F1116" s="2">
        <v>170</v>
      </c>
      <c r="G1116" s="2">
        <v>27200</v>
      </c>
      <c r="H1116" s="2">
        <v>803.92</v>
      </c>
      <c r="I1116" s="2">
        <v>1615.11</v>
      </c>
      <c r="J1116" s="2">
        <v>22</v>
      </c>
      <c r="K1116" s="2" t="str">
        <f>_xlfn.XLOOKUP(E1116,[1]SKU_Master!A:A,[1]SKU_Master!C:C,"NOT FOUND")</f>
        <v>Kitchen Towel</v>
      </c>
      <c r="L1116" s="2">
        <f>_xlfn.XLOOKUP(Table2[[#This Row],[SKU_CODE_CLEAN]],[1]SKU_Master!A:A,[1]SKU_Master!E:E,"Not Found")</f>
        <v>160</v>
      </c>
      <c r="M1116" s="2">
        <f>_xlfn.XLOOKUP(E1116,[1]SKU_Master!A:A,[1]SKU_Master!F:F,"NOT FOUND")</f>
        <v>78</v>
      </c>
      <c r="N1116" s="2" t="str">
        <f>IF(ISNUMBER(_xlfn.XMATCH(E1116,[1]SKU_Master!A:A)),"MATCH","NOT FOUND")</f>
        <v>MATCH</v>
      </c>
      <c r="O1116" s="2">
        <f>Table2[[#This Row],[GROSS_REVENUE]]-Table2[[#This Row],[DISCOUNT]]</f>
        <v>26396.080000000002</v>
      </c>
      <c r="P1116" s="3">
        <f>IFERROR((Table2[[#This Row],[NET_REVENUE]]-(Table2[[#This Row],[UNITS_SOLD]]*Table2[[#This Row],[UNIT_COGS]]))/Table2[[#This Row],[NET_REVENUE]],0)</f>
        <v>0.49765268176183741</v>
      </c>
      <c r="Q1116" s="4">
        <f>IFERROR(Table2[[#This Row],[GROSS_REVENUE]]/Table2[[#This Row],[AD_SPEND]],0)</f>
        <v>16.840958200989409</v>
      </c>
      <c r="R1116" s="2">
        <f>IFERROR((Table2[[#This Row],[NET_REVENUE]]-(Table2[[#This Row],[UNITS_SOLD]]*Table2[[#This Row],[UNIT_COGS]])-Table2[[#This Row],[AD_SPEND]]),0)</f>
        <v>11520.970000000001</v>
      </c>
      <c r="S1116" s="3">
        <f>IFERROR(Table2[[#This Row],[RETURNS_UNITS]]/Table2[[#This Row],[UNITS_SOLD]],0)</f>
        <v>0.12941176470588237</v>
      </c>
      <c r="T1116" s="2" t="str">
        <f>TRIM(CLEAN(Table2[[#This Row],[CHANNEL]]))</f>
        <v>D2C</v>
      </c>
      <c r="U1116" s="1">
        <f t="shared" si="17"/>
        <v>45536</v>
      </c>
    </row>
    <row r="1117" spans="1:21" x14ac:dyDescent="0.3">
      <c r="A1117" s="1">
        <v>45566</v>
      </c>
      <c r="B1117" s="2" t="s">
        <v>21</v>
      </c>
      <c r="C1117" s="2" t="s">
        <v>22</v>
      </c>
      <c r="D1117" s="2" t="s">
        <v>31</v>
      </c>
      <c r="E1117" s="2" t="str">
        <f>TRIM(Table2[[#This Row],[SKU_CODE]])</f>
        <v>BEC-GB-002</v>
      </c>
      <c r="F1117" s="2">
        <v>113</v>
      </c>
      <c r="G1117" s="2">
        <v>20227</v>
      </c>
      <c r="H1117" s="2">
        <v>4876.41</v>
      </c>
      <c r="I1117" s="2">
        <v>1616.72</v>
      </c>
      <c r="J1117" s="2">
        <v>4</v>
      </c>
      <c r="K1117" s="2" t="str">
        <f>_xlfn.XLOOKUP(E1117,[1]SKU_Master!A:A,[1]SKU_Master!C:C,"NOT FOUND")</f>
        <v>Garbage Bags</v>
      </c>
      <c r="L1117" s="2">
        <f>_xlfn.XLOOKUP(Table2[[#This Row],[SKU_CODE_CLEAN]],[1]SKU_Master!A:A,[1]SKU_Master!E:E,"Not Found")</f>
        <v>179</v>
      </c>
      <c r="M1117" s="2">
        <f>_xlfn.XLOOKUP(E1117,[1]SKU_Master!A:A,[1]SKU_Master!F:F,"NOT FOUND")</f>
        <v>86</v>
      </c>
      <c r="N1117" s="2" t="str">
        <f>IF(ISNUMBER(_xlfn.XMATCH(E1117,[1]SKU_Master!A:A)),"MATCH","NOT FOUND")</f>
        <v>MATCH</v>
      </c>
      <c r="O1117" s="2">
        <f>Table2[[#This Row],[GROSS_REVENUE]]-Table2[[#This Row],[DISCOUNT]]</f>
        <v>15350.59</v>
      </c>
      <c r="P1117" s="3">
        <f>IFERROR((Table2[[#This Row],[NET_REVENUE]]-(Table2[[#This Row],[UNITS_SOLD]]*Table2[[#This Row],[UNIT_COGS]]))/Table2[[#This Row],[NET_REVENUE]],0)</f>
        <v>0.36692987044797626</v>
      </c>
      <c r="Q1117" s="4">
        <f>IFERROR(Table2[[#This Row],[GROSS_REVENUE]]/Table2[[#This Row],[AD_SPEND]],0)</f>
        <v>12.511133653322776</v>
      </c>
      <c r="R1117" s="2">
        <f>IFERROR((Table2[[#This Row],[NET_REVENUE]]-(Table2[[#This Row],[UNITS_SOLD]]*Table2[[#This Row],[UNIT_COGS]])-Table2[[#This Row],[AD_SPEND]]),0)</f>
        <v>4015.87</v>
      </c>
      <c r="S1117" s="3">
        <f>IFERROR(Table2[[#This Row],[RETURNS_UNITS]]/Table2[[#This Row],[UNITS_SOLD]],0)</f>
        <v>3.5398230088495575E-2</v>
      </c>
      <c r="T1117" s="2" t="str">
        <f>TRIM(CLEAN(Table2[[#This Row],[CHANNEL]]))</f>
        <v>Flipkart</v>
      </c>
      <c r="U1117" s="1">
        <f t="shared" si="17"/>
        <v>45566</v>
      </c>
    </row>
    <row r="1118" spans="1:21" x14ac:dyDescent="0.3">
      <c r="A1118" s="1">
        <v>45748</v>
      </c>
      <c r="B1118" s="2" t="s">
        <v>24</v>
      </c>
      <c r="C1118" s="2" t="s">
        <v>28</v>
      </c>
      <c r="D1118" s="2" t="s">
        <v>32</v>
      </c>
      <c r="E1118" s="2" t="str">
        <f>TRIM(Table2[[#This Row],[SKU_CODE]])</f>
        <v>BEC-BW-001</v>
      </c>
      <c r="F1118" s="2">
        <v>91</v>
      </c>
      <c r="G1118" s="2">
        <v>20020</v>
      </c>
      <c r="H1118" s="2">
        <v>2408.19</v>
      </c>
      <c r="I1118" s="2">
        <v>1619.86</v>
      </c>
      <c r="J1118" s="2">
        <v>13</v>
      </c>
      <c r="K1118" s="2" t="str">
        <f>_xlfn.XLOOKUP(E1118,[1]SKU_Master!A:A,[1]SKU_Master!C:C,"NOT FOUND")</f>
        <v>Bake &amp; Wrap</v>
      </c>
      <c r="L1118" s="2">
        <f>_xlfn.XLOOKUP(Table2[[#This Row],[SKU_CODE_CLEAN]],[1]SKU_Master!A:A,[1]SKU_Master!E:E,"Not Found")</f>
        <v>220</v>
      </c>
      <c r="M1118" s="2">
        <f>_xlfn.XLOOKUP(E1118,[1]SKU_Master!A:A,[1]SKU_Master!F:F,"NOT FOUND")</f>
        <v>118</v>
      </c>
      <c r="N1118" s="2" t="str">
        <f>IF(ISNUMBER(_xlfn.XMATCH(E1118,[1]SKU_Master!A:A)),"MATCH","NOT FOUND")</f>
        <v>MATCH</v>
      </c>
      <c r="O1118" s="2">
        <f>Table2[[#This Row],[GROSS_REVENUE]]-Table2[[#This Row],[DISCOUNT]]</f>
        <v>17611.810000000001</v>
      </c>
      <c r="P1118" s="3">
        <f>IFERROR((Table2[[#This Row],[NET_REVENUE]]-(Table2[[#This Row],[UNITS_SOLD]]*Table2[[#This Row],[UNIT_COGS]]))/Table2[[#This Row],[NET_REVENUE]],0)</f>
        <v>0.39029548922001772</v>
      </c>
      <c r="Q1118" s="4">
        <f>IFERROR(Table2[[#This Row],[GROSS_REVENUE]]/Table2[[#This Row],[AD_SPEND]],0)</f>
        <v>12.359092761102811</v>
      </c>
      <c r="R1118" s="2">
        <f>IFERROR((Table2[[#This Row],[NET_REVENUE]]-(Table2[[#This Row],[UNITS_SOLD]]*Table2[[#This Row],[UNIT_COGS]])-Table2[[#This Row],[AD_SPEND]]),0)</f>
        <v>5253.9500000000016</v>
      </c>
      <c r="S1118" s="3">
        <f>IFERROR(Table2[[#This Row],[RETURNS_UNITS]]/Table2[[#This Row],[UNITS_SOLD]],0)</f>
        <v>0.14285714285714285</v>
      </c>
      <c r="T1118" s="2" t="str">
        <f>TRIM(CLEAN(Table2[[#This Row],[CHANNEL]]))</f>
        <v>D2C</v>
      </c>
      <c r="U1118" s="1">
        <f t="shared" si="17"/>
        <v>45748</v>
      </c>
    </row>
    <row r="1119" spans="1:21" x14ac:dyDescent="0.3">
      <c r="A1119" s="1">
        <v>45658</v>
      </c>
      <c r="B1119" s="2" t="s">
        <v>33</v>
      </c>
      <c r="C1119" s="2" t="s">
        <v>25</v>
      </c>
      <c r="D1119" s="2" t="s">
        <v>23</v>
      </c>
      <c r="E1119" s="2" t="str">
        <f>TRIM(Table2[[#This Row],[SKU_CODE]])</f>
        <v>BEC-OTH-001</v>
      </c>
      <c r="F1119" s="2">
        <v>113</v>
      </c>
      <c r="G1119" s="2">
        <v>16837</v>
      </c>
      <c r="H1119" s="2">
        <v>4620.6099999999997</v>
      </c>
      <c r="I1119" s="2">
        <v>1621.07</v>
      </c>
      <c r="J1119" s="2">
        <v>3</v>
      </c>
      <c r="K1119" s="2" t="str">
        <f>_xlfn.XLOOKUP(E1119,[1]SKU_Master!A:A,[1]SKU_Master!C:C,"NOT FOUND")</f>
        <v>Others</v>
      </c>
      <c r="L1119" s="2">
        <f>_xlfn.XLOOKUP(Table2[[#This Row],[SKU_CODE_CLEAN]],[1]SKU_Master!A:A,[1]SKU_Master!E:E,"Not Found")</f>
        <v>149</v>
      </c>
      <c r="M1119" s="2">
        <f>_xlfn.XLOOKUP(E1119,[1]SKU_Master!A:A,[1]SKU_Master!F:F,"NOT FOUND")</f>
        <v>72</v>
      </c>
      <c r="N1119" s="2" t="str">
        <f>IF(ISNUMBER(_xlfn.XMATCH(E1119,[1]SKU_Master!A:A)),"MATCH","NOT FOUND")</f>
        <v>MATCH</v>
      </c>
      <c r="O1119" s="2">
        <f>Table2[[#This Row],[GROSS_REVENUE]]-Table2[[#This Row],[DISCOUNT]]</f>
        <v>12216.39</v>
      </c>
      <c r="P1119" s="3">
        <f>IFERROR((Table2[[#This Row],[NET_REVENUE]]-(Table2[[#This Row],[UNITS_SOLD]]*Table2[[#This Row],[UNIT_COGS]]))/Table2[[#This Row],[NET_REVENUE]],0)</f>
        <v>0.33400947415725918</v>
      </c>
      <c r="Q1119" s="4">
        <f>IFERROR(Table2[[#This Row],[GROSS_REVENUE]]/Table2[[#This Row],[AD_SPEND]],0)</f>
        <v>10.386349756642218</v>
      </c>
      <c r="R1119" s="2">
        <f>IFERROR((Table2[[#This Row],[NET_REVENUE]]-(Table2[[#This Row],[UNITS_SOLD]]*Table2[[#This Row],[UNIT_COGS]])-Table2[[#This Row],[AD_SPEND]]),0)</f>
        <v>2459.3199999999997</v>
      </c>
      <c r="S1119" s="3">
        <f>IFERROR(Table2[[#This Row],[RETURNS_UNITS]]/Table2[[#This Row],[UNITS_SOLD]],0)</f>
        <v>2.6548672566371681E-2</v>
      </c>
      <c r="T1119" s="2" t="str">
        <f>TRIM(CLEAN(Table2[[#This Row],[CHANNEL]]))</f>
        <v>Swiggy Instamart</v>
      </c>
      <c r="U1119" s="1">
        <f t="shared" si="17"/>
        <v>45658</v>
      </c>
    </row>
    <row r="1120" spans="1:21" x14ac:dyDescent="0.3">
      <c r="A1120" s="1">
        <v>45658</v>
      </c>
      <c r="B1120" s="2" t="s">
        <v>39</v>
      </c>
      <c r="C1120" s="2" t="s">
        <v>28</v>
      </c>
      <c r="D1120" s="2" t="s">
        <v>31</v>
      </c>
      <c r="E1120" s="2" t="str">
        <f>TRIM(Table2[[#This Row],[SKU_CODE]])</f>
        <v>BEC-GB-002</v>
      </c>
      <c r="F1120" s="2">
        <v>205</v>
      </c>
      <c r="G1120" s="2">
        <v>36695</v>
      </c>
      <c r="H1120" s="2">
        <v>6438.79</v>
      </c>
      <c r="I1120" s="2">
        <v>1621.53</v>
      </c>
      <c r="J1120" s="2">
        <v>7</v>
      </c>
      <c r="K1120" s="2" t="str">
        <f>_xlfn.XLOOKUP(E1120,[1]SKU_Master!A:A,[1]SKU_Master!C:C,"NOT FOUND")</f>
        <v>Garbage Bags</v>
      </c>
      <c r="L1120" s="2">
        <f>_xlfn.XLOOKUP(Table2[[#This Row],[SKU_CODE_CLEAN]],[1]SKU_Master!A:A,[1]SKU_Master!E:E,"Not Found")</f>
        <v>179</v>
      </c>
      <c r="M1120" s="2">
        <f>_xlfn.XLOOKUP(E1120,[1]SKU_Master!A:A,[1]SKU_Master!F:F,"NOT FOUND")</f>
        <v>86</v>
      </c>
      <c r="N1120" s="2" t="str">
        <f>IF(ISNUMBER(_xlfn.XMATCH(E1120,[1]SKU_Master!A:A)),"MATCH","NOT FOUND")</f>
        <v>MATCH</v>
      </c>
      <c r="O1120" s="2">
        <f>Table2[[#This Row],[GROSS_REVENUE]]-Table2[[#This Row],[DISCOUNT]]</f>
        <v>30256.21</v>
      </c>
      <c r="P1120" s="3">
        <f>IFERROR((Table2[[#This Row],[NET_REVENUE]]-(Table2[[#This Row],[UNITS_SOLD]]*Table2[[#This Row],[UNIT_COGS]]))/Table2[[#This Row],[NET_REVENUE]],0)</f>
        <v>0.41730970270235429</v>
      </c>
      <c r="Q1120" s="4">
        <f>IFERROR(Table2[[#This Row],[GROSS_REVENUE]]/Table2[[#This Row],[AD_SPEND]],0)</f>
        <v>22.629861920531845</v>
      </c>
      <c r="R1120" s="2">
        <f>IFERROR((Table2[[#This Row],[NET_REVENUE]]-(Table2[[#This Row],[UNITS_SOLD]]*Table2[[#This Row],[UNIT_COGS]])-Table2[[#This Row],[AD_SPEND]]),0)</f>
        <v>11004.679999999998</v>
      </c>
      <c r="S1120" s="3">
        <f>IFERROR(Table2[[#This Row],[RETURNS_UNITS]]/Table2[[#This Row],[UNITS_SOLD]],0)</f>
        <v>3.4146341463414637E-2</v>
      </c>
      <c r="T1120" s="2" t="str">
        <f>TRIM(CLEAN(Table2[[#This Row],[CHANNEL]]))</f>
        <v>Amazon</v>
      </c>
      <c r="U1120" s="1">
        <f t="shared" si="17"/>
        <v>45658</v>
      </c>
    </row>
    <row r="1121" spans="1:21" x14ac:dyDescent="0.3">
      <c r="A1121" s="1">
        <v>45444</v>
      </c>
      <c r="B1121" s="2" t="s">
        <v>33</v>
      </c>
      <c r="C1121" s="2" t="s">
        <v>25</v>
      </c>
      <c r="D1121" s="2" t="s">
        <v>31</v>
      </c>
      <c r="E1121" s="2" t="str">
        <f>TRIM(Table2[[#This Row],[SKU_CODE]])</f>
        <v>BEC-GB-002</v>
      </c>
      <c r="F1121" s="2">
        <v>170</v>
      </c>
      <c r="G1121" s="2">
        <v>30430</v>
      </c>
      <c r="H1121" s="2">
        <v>8891.73</v>
      </c>
      <c r="I1121" s="2">
        <v>1621.95</v>
      </c>
      <c r="J1121" s="2">
        <v>8</v>
      </c>
      <c r="K1121" s="2" t="str">
        <f>_xlfn.XLOOKUP(E1121,[1]SKU_Master!A:A,[1]SKU_Master!C:C,"NOT FOUND")</f>
        <v>Garbage Bags</v>
      </c>
      <c r="L1121" s="2">
        <f>_xlfn.XLOOKUP(Table2[[#This Row],[SKU_CODE_CLEAN]],[1]SKU_Master!A:A,[1]SKU_Master!E:E,"Not Found")</f>
        <v>179</v>
      </c>
      <c r="M1121" s="2">
        <f>_xlfn.XLOOKUP(E1121,[1]SKU_Master!A:A,[1]SKU_Master!F:F,"NOT FOUND")</f>
        <v>86</v>
      </c>
      <c r="N1121" s="2" t="str">
        <f>IF(ISNUMBER(_xlfn.XMATCH(E1121,[1]SKU_Master!A:A)),"MATCH","NOT FOUND")</f>
        <v>MATCH</v>
      </c>
      <c r="O1121" s="2">
        <f>Table2[[#This Row],[GROSS_REVENUE]]-Table2[[#This Row],[DISCOUNT]]</f>
        <v>21538.27</v>
      </c>
      <c r="P1121" s="3">
        <f>IFERROR((Table2[[#This Row],[NET_REVENUE]]-(Table2[[#This Row],[UNITS_SOLD]]*Table2[[#This Row],[UNIT_COGS]]))/Table2[[#This Row],[NET_REVENUE]],0)</f>
        <v>0.32120824931621716</v>
      </c>
      <c r="Q1121" s="4">
        <f>IFERROR(Table2[[#This Row],[GROSS_REVENUE]]/Table2[[#This Row],[AD_SPEND]],0)</f>
        <v>18.761367489749993</v>
      </c>
      <c r="R1121" s="2">
        <f>IFERROR((Table2[[#This Row],[NET_REVENUE]]-(Table2[[#This Row],[UNITS_SOLD]]*Table2[[#This Row],[UNIT_COGS]])-Table2[[#This Row],[AD_SPEND]]),0)</f>
        <v>5296.3200000000006</v>
      </c>
      <c r="S1121" s="3">
        <f>IFERROR(Table2[[#This Row],[RETURNS_UNITS]]/Table2[[#This Row],[UNITS_SOLD]],0)</f>
        <v>4.7058823529411764E-2</v>
      </c>
      <c r="T1121" s="2" t="str">
        <f>TRIM(CLEAN(Table2[[#This Row],[CHANNEL]]))</f>
        <v>Swiggy Instamart</v>
      </c>
      <c r="U1121" s="1">
        <f t="shared" si="17"/>
        <v>45444</v>
      </c>
    </row>
    <row r="1122" spans="1:21" x14ac:dyDescent="0.3">
      <c r="A1122" s="1">
        <v>45444</v>
      </c>
      <c r="B1122" s="2" t="s">
        <v>33</v>
      </c>
      <c r="C1122" s="2" t="s">
        <v>22</v>
      </c>
      <c r="D1122" s="2" t="s">
        <v>32</v>
      </c>
      <c r="E1122" s="2" t="str">
        <f>TRIM(Table2[[#This Row],[SKU_CODE]])</f>
        <v>BEC-BW-001</v>
      </c>
      <c r="F1122" s="2">
        <v>78</v>
      </c>
      <c r="G1122" s="2">
        <v>17160</v>
      </c>
      <c r="H1122" s="2">
        <v>1538.73</v>
      </c>
      <c r="I1122" s="2">
        <v>1622.18</v>
      </c>
      <c r="J1122" s="2">
        <v>4</v>
      </c>
      <c r="K1122" s="2" t="str">
        <f>_xlfn.XLOOKUP(E1122,[1]SKU_Master!A:A,[1]SKU_Master!C:C,"NOT FOUND")</f>
        <v>Bake &amp; Wrap</v>
      </c>
      <c r="L1122" s="2">
        <f>_xlfn.XLOOKUP(Table2[[#This Row],[SKU_CODE_CLEAN]],[1]SKU_Master!A:A,[1]SKU_Master!E:E,"Not Found")</f>
        <v>220</v>
      </c>
      <c r="M1122" s="2">
        <f>_xlfn.XLOOKUP(E1122,[1]SKU_Master!A:A,[1]SKU_Master!F:F,"NOT FOUND")</f>
        <v>118</v>
      </c>
      <c r="N1122" s="2" t="str">
        <f>IF(ISNUMBER(_xlfn.XMATCH(E1122,[1]SKU_Master!A:A)),"MATCH","NOT FOUND")</f>
        <v>MATCH</v>
      </c>
      <c r="O1122" s="2">
        <f>Table2[[#This Row],[GROSS_REVENUE]]-Table2[[#This Row],[DISCOUNT]]</f>
        <v>15621.27</v>
      </c>
      <c r="P1122" s="3">
        <f>IFERROR((Table2[[#This Row],[NET_REVENUE]]-(Table2[[#This Row],[UNITS_SOLD]]*Table2[[#This Row],[UNIT_COGS]]))/Table2[[#This Row],[NET_REVENUE]],0)</f>
        <v>0.41080334697498988</v>
      </c>
      <c r="Q1122" s="4">
        <f>IFERROR(Table2[[#This Row],[GROSS_REVENUE]]/Table2[[#This Row],[AD_SPEND]],0)</f>
        <v>10.578357518894327</v>
      </c>
      <c r="R1122" s="2">
        <f>IFERROR((Table2[[#This Row],[NET_REVENUE]]-(Table2[[#This Row],[UNITS_SOLD]]*Table2[[#This Row],[UNIT_COGS]])-Table2[[#This Row],[AD_SPEND]]),0)</f>
        <v>4795.09</v>
      </c>
      <c r="S1122" s="3">
        <f>IFERROR(Table2[[#This Row],[RETURNS_UNITS]]/Table2[[#This Row],[UNITS_SOLD]],0)</f>
        <v>5.128205128205128E-2</v>
      </c>
      <c r="T1122" s="2" t="str">
        <f>TRIM(CLEAN(Table2[[#This Row],[CHANNEL]]))</f>
        <v>Swiggy Instamart</v>
      </c>
      <c r="U1122" s="1">
        <f t="shared" si="17"/>
        <v>45444</v>
      </c>
    </row>
    <row r="1123" spans="1:21" x14ac:dyDescent="0.3">
      <c r="A1123" s="1">
        <v>45444</v>
      </c>
      <c r="B1123" s="2" t="s">
        <v>21</v>
      </c>
      <c r="C1123" s="2" t="s">
        <v>25</v>
      </c>
      <c r="D1123" s="2" t="s">
        <v>45</v>
      </c>
      <c r="E1123" s="2" t="str">
        <f>TRIM(Table2[[#This Row],[SKU_CODE]])</f>
        <v>BEC-TIS-001</v>
      </c>
      <c r="F1123" s="2">
        <v>287</v>
      </c>
      <c r="G1123" s="2">
        <v>27265</v>
      </c>
      <c r="H1123" s="2">
        <v>1481.19</v>
      </c>
      <c r="I1123" s="2">
        <v>1622.48</v>
      </c>
      <c r="J1123" s="2">
        <v>5</v>
      </c>
      <c r="K1123" s="2" t="str">
        <f>_xlfn.XLOOKUP(E1123,[1]SKU_Master!A:A,[1]SKU_Master!C:C,"NOT FOUND")</f>
        <v>Tissues</v>
      </c>
      <c r="L1123" s="2">
        <f>_xlfn.XLOOKUP(Table2[[#This Row],[SKU_CODE_CLEAN]],[1]SKU_Master!A:A,[1]SKU_Master!E:E,"Not Found")</f>
        <v>95</v>
      </c>
      <c r="M1123" s="2">
        <f>_xlfn.XLOOKUP(E1123,[1]SKU_Master!A:A,[1]SKU_Master!F:F,"NOT FOUND")</f>
        <v>42</v>
      </c>
      <c r="N1123" s="2" t="str">
        <f>IF(ISNUMBER(_xlfn.XMATCH(E1123,[1]SKU_Master!A:A)),"MATCH","NOT FOUND")</f>
        <v>MATCH</v>
      </c>
      <c r="O1123" s="2">
        <f>Table2[[#This Row],[GROSS_REVENUE]]-Table2[[#This Row],[DISCOUNT]]</f>
        <v>25783.81</v>
      </c>
      <c r="P1123" s="3">
        <f>IFERROR((Table2[[#This Row],[NET_REVENUE]]-(Table2[[#This Row],[UNITS_SOLD]]*Table2[[#This Row],[UNIT_COGS]]))/Table2[[#This Row],[NET_REVENUE]],0)</f>
        <v>0.53249733068929694</v>
      </c>
      <c r="Q1123" s="4">
        <f>IFERROR(Table2[[#This Row],[GROSS_REVENUE]]/Table2[[#This Row],[AD_SPEND]],0)</f>
        <v>16.804521473300134</v>
      </c>
      <c r="R1123" s="2">
        <f>IFERROR((Table2[[#This Row],[NET_REVENUE]]-(Table2[[#This Row],[UNITS_SOLD]]*Table2[[#This Row],[UNIT_COGS]])-Table2[[#This Row],[AD_SPEND]]),0)</f>
        <v>12107.330000000002</v>
      </c>
      <c r="S1123" s="3">
        <f>IFERROR(Table2[[#This Row],[RETURNS_UNITS]]/Table2[[#This Row],[UNITS_SOLD]],0)</f>
        <v>1.7421602787456445E-2</v>
      </c>
      <c r="T1123" s="2" t="str">
        <f>TRIM(CLEAN(Table2[[#This Row],[CHANNEL]]))</f>
        <v>Flipkart</v>
      </c>
      <c r="U1123" s="1">
        <f t="shared" si="17"/>
        <v>45444</v>
      </c>
    </row>
    <row r="1124" spans="1:21" x14ac:dyDescent="0.3">
      <c r="A1124" s="1">
        <v>45717</v>
      </c>
      <c r="B1124" s="2" t="s">
        <v>33</v>
      </c>
      <c r="C1124" s="2" t="s">
        <v>25</v>
      </c>
      <c r="D1124" s="2" t="s">
        <v>43</v>
      </c>
      <c r="E1124" s="2" t="str">
        <f>TRIM(Table2[[#This Row],[SKU_CODE]])</f>
        <v>BEC-GB-001</v>
      </c>
      <c r="F1124" s="2">
        <v>240</v>
      </c>
      <c r="G1124" s="2">
        <v>35760</v>
      </c>
      <c r="H1124" s="2">
        <v>7740.02</v>
      </c>
      <c r="I1124" s="2">
        <v>1623.36</v>
      </c>
      <c r="J1124" s="2">
        <v>14</v>
      </c>
      <c r="K1124" s="2" t="str">
        <f>_xlfn.XLOOKUP(E1124,[1]SKU_Master!A:A,[1]SKU_Master!C:C,"NOT FOUND")</f>
        <v>Garbage Bags</v>
      </c>
      <c r="L1124" s="2">
        <f>_xlfn.XLOOKUP(Table2[[#This Row],[SKU_CODE_CLEAN]],[1]SKU_Master!A:A,[1]SKU_Master!E:E,"Not Found")</f>
        <v>149</v>
      </c>
      <c r="M1124" s="2">
        <f>_xlfn.XLOOKUP(E1124,[1]SKU_Master!A:A,[1]SKU_Master!F:F,"NOT FOUND")</f>
        <v>70</v>
      </c>
      <c r="N1124" s="2" t="str">
        <f>IF(ISNUMBER(_xlfn.XMATCH(E1124,[1]SKU_Master!A:A)),"MATCH","NOT FOUND")</f>
        <v>MATCH</v>
      </c>
      <c r="O1124" s="2">
        <f>Table2[[#This Row],[GROSS_REVENUE]]-Table2[[#This Row],[DISCOUNT]]</f>
        <v>28019.98</v>
      </c>
      <c r="P1124" s="3">
        <f>IFERROR((Table2[[#This Row],[NET_REVENUE]]-(Table2[[#This Row],[UNITS_SOLD]]*Table2[[#This Row],[UNIT_COGS]]))/Table2[[#This Row],[NET_REVENUE]],0)</f>
        <v>0.40042783756448075</v>
      </c>
      <c r="Q1124" s="4">
        <f>IFERROR(Table2[[#This Row],[GROSS_REVENUE]]/Table2[[#This Row],[AD_SPEND]],0)</f>
        <v>22.028385570668245</v>
      </c>
      <c r="R1124" s="2">
        <f>IFERROR((Table2[[#This Row],[NET_REVENUE]]-(Table2[[#This Row],[UNITS_SOLD]]*Table2[[#This Row],[UNIT_COGS]])-Table2[[#This Row],[AD_SPEND]]),0)</f>
        <v>9596.619999999999</v>
      </c>
      <c r="S1124" s="3">
        <f>IFERROR(Table2[[#This Row],[RETURNS_UNITS]]/Table2[[#This Row],[UNITS_SOLD]],0)</f>
        <v>5.8333333333333334E-2</v>
      </c>
      <c r="T1124" s="2" t="str">
        <f>TRIM(CLEAN(Table2[[#This Row],[CHANNEL]]))</f>
        <v>Swiggy Instamart</v>
      </c>
      <c r="U1124" s="1">
        <f t="shared" si="17"/>
        <v>45717</v>
      </c>
    </row>
    <row r="1125" spans="1:21" x14ac:dyDescent="0.3">
      <c r="A1125" s="1">
        <v>45717</v>
      </c>
      <c r="B1125" s="2" t="s">
        <v>37</v>
      </c>
      <c r="C1125" s="2" t="s">
        <v>22</v>
      </c>
      <c r="D1125" s="2" t="s">
        <v>42</v>
      </c>
      <c r="E1125" s="2" t="str">
        <f>TRIM(Table2[[#This Row],[SKU_CODE]])</f>
        <v>BEC-BW-002</v>
      </c>
      <c r="F1125" s="2">
        <v>173</v>
      </c>
      <c r="G1125" s="2">
        <v>30275</v>
      </c>
      <c r="H1125" s="2">
        <v>6098.36</v>
      </c>
      <c r="I1125" s="2">
        <v>1625.91</v>
      </c>
      <c r="J1125" s="2">
        <v>6</v>
      </c>
      <c r="K1125" s="2" t="str">
        <f>_xlfn.XLOOKUP(E1125,[1]SKU_Master!A:A,[1]SKU_Master!C:C,"NOT FOUND")</f>
        <v>Bake &amp; Wrap</v>
      </c>
      <c r="L1125" s="2">
        <f>_xlfn.XLOOKUP(Table2[[#This Row],[SKU_CODE_CLEAN]],[1]SKU_Master!A:A,[1]SKU_Master!E:E,"Not Found")</f>
        <v>175</v>
      </c>
      <c r="M1125" s="2">
        <f>_xlfn.XLOOKUP(E1125,[1]SKU_Master!A:A,[1]SKU_Master!F:F,"NOT FOUND")</f>
        <v>92</v>
      </c>
      <c r="N1125" s="2" t="str">
        <f>IF(ISNUMBER(_xlfn.XMATCH(E1125,[1]SKU_Master!A:A)),"MATCH","NOT FOUND")</f>
        <v>MATCH</v>
      </c>
      <c r="O1125" s="2">
        <f>Table2[[#This Row],[GROSS_REVENUE]]-Table2[[#This Row],[DISCOUNT]]</f>
        <v>24176.639999999999</v>
      </c>
      <c r="P1125" s="3">
        <f>IFERROR((Table2[[#This Row],[NET_REVENUE]]-(Table2[[#This Row],[UNITS_SOLD]]*Table2[[#This Row],[UNIT_COGS]]))/Table2[[#This Row],[NET_REVENUE]],0)</f>
        <v>0.34167857899195253</v>
      </c>
      <c r="Q1125" s="4">
        <f>IFERROR(Table2[[#This Row],[GROSS_REVENUE]]/Table2[[#This Row],[AD_SPEND]],0)</f>
        <v>18.620341839339201</v>
      </c>
      <c r="R1125" s="2">
        <f>IFERROR((Table2[[#This Row],[NET_REVENUE]]-(Table2[[#This Row],[UNITS_SOLD]]*Table2[[#This Row],[UNIT_COGS]])-Table2[[#This Row],[AD_SPEND]]),0)</f>
        <v>6634.73</v>
      </c>
      <c r="S1125" s="3">
        <f>IFERROR(Table2[[#This Row],[RETURNS_UNITS]]/Table2[[#This Row],[UNITS_SOLD]],0)</f>
        <v>3.4682080924855488E-2</v>
      </c>
      <c r="T1125" s="2" t="str">
        <f>TRIM(CLEAN(Table2[[#This Row],[CHANNEL]]))</f>
        <v>Blinkit</v>
      </c>
      <c r="U1125" s="1">
        <f t="shared" si="17"/>
        <v>45717</v>
      </c>
    </row>
    <row r="1126" spans="1:21" x14ac:dyDescent="0.3">
      <c r="A1126" s="1">
        <v>45778</v>
      </c>
      <c r="B1126" s="2" t="s">
        <v>21</v>
      </c>
      <c r="C1126" s="2" t="s">
        <v>28</v>
      </c>
      <c r="D1126" s="2" t="s">
        <v>43</v>
      </c>
      <c r="E1126" s="2" t="str">
        <f>TRIM(Table2[[#This Row],[SKU_CODE]])</f>
        <v>BEC-GB-001</v>
      </c>
      <c r="F1126" s="2">
        <v>127</v>
      </c>
      <c r="G1126" s="2">
        <v>18923</v>
      </c>
      <c r="H1126" s="2">
        <v>1587.66</v>
      </c>
      <c r="I1126" s="2">
        <v>1626.01</v>
      </c>
      <c r="J1126" s="2">
        <v>3</v>
      </c>
      <c r="K1126" s="2" t="str">
        <f>_xlfn.XLOOKUP(E1126,[1]SKU_Master!A:A,[1]SKU_Master!C:C,"NOT FOUND")</f>
        <v>Garbage Bags</v>
      </c>
      <c r="L1126" s="2">
        <f>_xlfn.XLOOKUP(Table2[[#This Row],[SKU_CODE_CLEAN]],[1]SKU_Master!A:A,[1]SKU_Master!E:E,"Not Found")</f>
        <v>149</v>
      </c>
      <c r="M1126" s="2">
        <f>_xlfn.XLOOKUP(E1126,[1]SKU_Master!A:A,[1]SKU_Master!F:F,"NOT FOUND")</f>
        <v>70</v>
      </c>
      <c r="N1126" s="2" t="str">
        <f>IF(ISNUMBER(_xlfn.XMATCH(E1126,[1]SKU_Master!A:A)),"MATCH","NOT FOUND")</f>
        <v>MATCH</v>
      </c>
      <c r="O1126" s="2">
        <f>Table2[[#This Row],[GROSS_REVENUE]]-Table2[[#This Row],[DISCOUNT]]</f>
        <v>17335.34</v>
      </c>
      <c r="P1126" s="3">
        <f>IFERROR((Table2[[#This Row],[NET_REVENUE]]-(Table2[[#This Row],[UNITS_SOLD]]*Table2[[#This Row],[UNIT_COGS]]))/Table2[[#This Row],[NET_REVENUE]],0)</f>
        <v>0.48717475399963311</v>
      </c>
      <c r="Q1126" s="4">
        <f>IFERROR(Table2[[#This Row],[GROSS_REVENUE]]/Table2[[#This Row],[AD_SPEND]],0)</f>
        <v>11.637689805105749</v>
      </c>
      <c r="R1126" s="2">
        <f>IFERROR((Table2[[#This Row],[NET_REVENUE]]-(Table2[[#This Row],[UNITS_SOLD]]*Table2[[#This Row],[UNIT_COGS]])-Table2[[#This Row],[AD_SPEND]]),0)</f>
        <v>6819.33</v>
      </c>
      <c r="S1126" s="3">
        <f>IFERROR(Table2[[#This Row],[RETURNS_UNITS]]/Table2[[#This Row],[UNITS_SOLD]],0)</f>
        <v>2.3622047244094488E-2</v>
      </c>
      <c r="T1126" s="2" t="str">
        <f>TRIM(CLEAN(Table2[[#This Row],[CHANNEL]]))</f>
        <v>Flipkart</v>
      </c>
      <c r="U1126" s="1">
        <f t="shared" si="17"/>
        <v>45778</v>
      </c>
    </row>
    <row r="1127" spans="1:21" x14ac:dyDescent="0.3">
      <c r="A1127" s="1">
        <v>45809</v>
      </c>
      <c r="B1127" s="2" t="s">
        <v>24</v>
      </c>
      <c r="C1127" s="2" t="s">
        <v>22</v>
      </c>
      <c r="D1127" s="2" t="s">
        <v>32</v>
      </c>
      <c r="E1127" s="2" t="str">
        <f>TRIM(Table2[[#This Row],[SKU_CODE]])</f>
        <v>BEC-BW-001</v>
      </c>
      <c r="F1127" s="2">
        <v>61</v>
      </c>
      <c r="G1127" s="2">
        <v>13420</v>
      </c>
      <c r="H1127" s="2">
        <v>802.31</v>
      </c>
      <c r="I1127" s="2">
        <v>1626.66</v>
      </c>
      <c r="J1127" s="2">
        <v>10</v>
      </c>
      <c r="K1127" s="2" t="str">
        <f>_xlfn.XLOOKUP(E1127,[1]SKU_Master!A:A,[1]SKU_Master!C:C,"NOT FOUND")</f>
        <v>Bake &amp; Wrap</v>
      </c>
      <c r="L1127" s="2">
        <f>_xlfn.XLOOKUP(Table2[[#This Row],[SKU_CODE_CLEAN]],[1]SKU_Master!A:A,[1]SKU_Master!E:E,"Not Found")</f>
        <v>220</v>
      </c>
      <c r="M1127" s="2">
        <f>_xlfn.XLOOKUP(E1127,[1]SKU_Master!A:A,[1]SKU_Master!F:F,"NOT FOUND")</f>
        <v>118</v>
      </c>
      <c r="N1127" s="2" t="str">
        <f>IF(ISNUMBER(_xlfn.XMATCH(E1127,[1]SKU_Master!A:A)),"MATCH","NOT FOUND")</f>
        <v>MATCH</v>
      </c>
      <c r="O1127" s="2">
        <f>Table2[[#This Row],[GROSS_REVENUE]]-Table2[[#This Row],[DISCOUNT]]</f>
        <v>12617.69</v>
      </c>
      <c r="P1127" s="3">
        <f>IFERROR((Table2[[#This Row],[NET_REVENUE]]-(Table2[[#This Row],[UNITS_SOLD]]*Table2[[#This Row],[UNIT_COGS]]))/Table2[[#This Row],[NET_REVENUE]],0)</f>
        <v>0.42953107898513915</v>
      </c>
      <c r="Q1127" s="4">
        <f>IFERROR(Table2[[#This Row],[GROSS_REVENUE]]/Table2[[#This Row],[AD_SPEND]],0)</f>
        <v>8.2500338116139815</v>
      </c>
      <c r="R1127" s="2">
        <f>IFERROR((Table2[[#This Row],[NET_REVENUE]]-(Table2[[#This Row],[UNITS_SOLD]]*Table2[[#This Row],[UNIT_COGS]])-Table2[[#This Row],[AD_SPEND]]),0)</f>
        <v>3793.0300000000007</v>
      </c>
      <c r="S1127" s="3">
        <f>IFERROR(Table2[[#This Row],[RETURNS_UNITS]]/Table2[[#This Row],[UNITS_SOLD]],0)</f>
        <v>0.16393442622950818</v>
      </c>
      <c r="T1127" s="2" t="str">
        <f>TRIM(CLEAN(Table2[[#This Row],[CHANNEL]]))</f>
        <v>D2C</v>
      </c>
      <c r="U1127" s="1">
        <f t="shared" si="17"/>
        <v>45809</v>
      </c>
    </row>
    <row r="1128" spans="1:21" x14ac:dyDescent="0.3">
      <c r="A1128" s="1">
        <v>45323</v>
      </c>
      <c r="B1128" s="2" t="s">
        <v>33</v>
      </c>
      <c r="C1128" s="2" t="s">
        <v>22</v>
      </c>
      <c r="D1128" s="2" t="s">
        <v>31</v>
      </c>
      <c r="E1128" s="2" t="str">
        <f>TRIM(Table2[[#This Row],[SKU_CODE]])</f>
        <v>BEC-GB-002</v>
      </c>
      <c r="F1128" s="2">
        <v>110</v>
      </c>
      <c r="G1128" s="2">
        <v>19690</v>
      </c>
      <c r="H1128" s="2">
        <v>2440.2800000000002</v>
      </c>
      <c r="I1128" s="2">
        <v>1626.92</v>
      </c>
      <c r="J1128" s="2">
        <v>4</v>
      </c>
      <c r="K1128" s="2" t="str">
        <f>_xlfn.XLOOKUP(E1128,[1]SKU_Master!A:A,[1]SKU_Master!C:C,"NOT FOUND")</f>
        <v>Garbage Bags</v>
      </c>
      <c r="L1128" s="2">
        <f>_xlfn.XLOOKUP(Table2[[#This Row],[SKU_CODE_CLEAN]],[1]SKU_Master!A:A,[1]SKU_Master!E:E,"Not Found")</f>
        <v>179</v>
      </c>
      <c r="M1128" s="2">
        <f>_xlfn.XLOOKUP(E1128,[1]SKU_Master!A:A,[1]SKU_Master!F:F,"NOT FOUND")</f>
        <v>86</v>
      </c>
      <c r="N1128" s="2" t="str">
        <f>IF(ISNUMBER(_xlfn.XMATCH(E1128,[1]SKU_Master!A:A)),"MATCH","NOT FOUND")</f>
        <v>MATCH</v>
      </c>
      <c r="O1128" s="2">
        <f>Table2[[#This Row],[GROSS_REVENUE]]-Table2[[#This Row],[DISCOUNT]]</f>
        <v>17249.72</v>
      </c>
      <c r="P1128" s="3">
        <f>IFERROR((Table2[[#This Row],[NET_REVENUE]]-(Table2[[#This Row],[UNITS_SOLD]]*Table2[[#This Row],[UNIT_COGS]]))/Table2[[#This Row],[NET_REVENUE]],0)</f>
        <v>0.45158530109474243</v>
      </c>
      <c r="Q1128" s="4">
        <f>IFERROR(Table2[[#This Row],[GROSS_REVENUE]]/Table2[[#This Row],[AD_SPEND]],0)</f>
        <v>12.102623361935436</v>
      </c>
      <c r="R1128" s="2">
        <f>IFERROR((Table2[[#This Row],[NET_REVENUE]]-(Table2[[#This Row],[UNITS_SOLD]]*Table2[[#This Row],[UNIT_COGS]])-Table2[[#This Row],[AD_SPEND]]),0)</f>
        <v>6162.8000000000011</v>
      </c>
      <c r="S1128" s="3">
        <f>IFERROR(Table2[[#This Row],[RETURNS_UNITS]]/Table2[[#This Row],[UNITS_SOLD]],0)</f>
        <v>3.6363636363636362E-2</v>
      </c>
      <c r="T1128" s="2" t="str">
        <f>TRIM(CLEAN(Table2[[#This Row],[CHANNEL]]))</f>
        <v>Swiggy Instamart</v>
      </c>
      <c r="U1128" s="1">
        <f t="shared" si="17"/>
        <v>45323</v>
      </c>
    </row>
    <row r="1129" spans="1:21" x14ac:dyDescent="0.3">
      <c r="A1129" s="1">
        <v>45717</v>
      </c>
      <c r="B1129" s="2" t="s">
        <v>24</v>
      </c>
      <c r="C1129" s="2" t="s">
        <v>22</v>
      </c>
      <c r="D1129" s="2" t="s">
        <v>35</v>
      </c>
      <c r="E1129" s="2" t="str">
        <f>TRIM(Table2[[#This Row],[SKU_CODE]])</f>
        <v>BEC-CMB-001</v>
      </c>
      <c r="F1129" s="2">
        <v>32</v>
      </c>
      <c r="G1129" s="2">
        <v>22368</v>
      </c>
      <c r="H1129" s="2">
        <v>2862.35</v>
      </c>
      <c r="I1129" s="2">
        <v>1631.48</v>
      </c>
      <c r="J1129" s="2">
        <v>4</v>
      </c>
      <c r="K1129" s="2" t="str">
        <f>_xlfn.XLOOKUP(E1129,[1]SKU_Master!A:A,[1]SKU_Master!C:C,"NOT FOUND")</f>
        <v>Others</v>
      </c>
      <c r="L1129" s="2">
        <f>_xlfn.XLOOKUP(Table2[[#This Row],[SKU_CODE_CLEAN]],[1]SKU_Master!A:A,[1]SKU_Master!E:E,"Not Found")</f>
        <v>699</v>
      </c>
      <c r="M1129" s="2">
        <f>_xlfn.XLOOKUP(E1129,[1]SKU_Master!A:A,[1]SKU_Master!F:F,"NOT FOUND")</f>
        <v>330</v>
      </c>
      <c r="N1129" s="2" t="str">
        <f>IF(ISNUMBER(_xlfn.XMATCH(E1129,[1]SKU_Master!A:A)),"MATCH","NOT FOUND")</f>
        <v>MATCH</v>
      </c>
      <c r="O1129" s="2">
        <f>Table2[[#This Row],[GROSS_REVENUE]]-Table2[[#This Row],[DISCOUNT]]</f>
        <v>19505.650000000001</v>
      </c>
      <c r="P1129" s="3">
        <f>IFERROR((Table2[[#This Row],[NET_REVENUE]]-(Table2[[#This Row],[UNITS_SOLD]]*Table2[[#This Row],[UNIT_COGS]]))/Table2[[#This Row],[NET_REVENUE]],0)</f>
        <v>0.4586184003096539</v>
      </c>
      <c r="Q1129" s="4">
        <f>IFERROR(Table2[[#This Row],[GROSS_REVENUE]]/Table2[[#This Row],[AD_SPEND]],0)</f>
        <v>13.710250815210729</v>
      </c>
      <c r="R1129" s="2">
        <f>IFERROR((Table2[[#This Row],[NET_REVENUE]]-(Table2[[#This Row],[UNITS_SOLD]]*Table2[[#This Row],[UNIT_COGS]])-Table2[[#This Row],[AD_SPEND]]),0)</f>
        <v>7314.1700000000019</v>
      </c>
      <c r="S1129" s="3">
        <f>IFERROR(Table2[[#This Row],[RETURNS_UNITS]]/Table2[[#This Row],[UNITS_SOLD]],0)</f>
        <v>0.125</v>
      </c>
      <c r="T1129" s="2" t="str">
        <f>TRIM(CLEAN(Table2[[#This Row],[CHANNEL]]))</f>
        <v>D2C</v>
      </c>
      <c r="U1129" s="1">
        <f t="shared" si="17"/>
        <v>45717</v>
      </c>
    </row>
    <row r="1130" spans="1:21" x14ac:dyDescent="0.3">
      <c r="A1130" s="1">
        <v>45505</v>
      </c>
      <c r="B1130" s="2" t="s">
        <v>33</v>
      </c>
      <c r="C1130" s="2" t="s">
        <v>28</v>
      </c>
      <c r="D1130" s="2" t="s">
        <v>30</v>
      </c>
      <c r="E1130" s="2" t="str">
        <f>TRIM(Table2[[#This Row],[SKU_CODE]])</f>
        <v>BEC-TIS-002</v>
      </c>
      <c r="F1130" s="2">
        <v>101</v>
      </c>
      <c r="G1130" s="2">
        <v>18180</v>
      </c>
      <c r="H1130" s="2">
        <v>4329.51</v>
      </c>
      <c r="I1130" s="2">
        <v>1631.94</v>
      </c>
      <c r="J1130" s="2">
        <v>4</v>
      </c>
      <c r="K1130" s="2" t="str">
        <f>_xlfn.XLOOKUP(E1130,[1]SKU_Master!A:A,[1]SKU_Master!C:C,"NOT FOUND")</f>
        <v>Tissues</v>
      </c>
      <c r="L1130" s="2">
        <f>_xlfn.XLOOKUP(Table2[[#This Row],[SKU_CODE_CLEAN]],[1]SKU_Master!A:A,[1]SKU_Master!E:E,"Not Found")</f>
        <v>180</v>
      </c>
      <c r="M1130" s="2">
        <f>_xlfn.XLOOKUP(E1130,[1]SKU_Master!A:A,[1]SKU_Master!F:F,"NOT FOUND")</f>
        <v>95</v>
      </c>
      <c r="N1130" s="2" t="str">
        <f>IF(ISNUMBER(_xlfn.XMATCH(E1130,[1]SKU_Master!A:A)),"MATCH","NOT FOUND")</f>
        <v>MATCH</v>
      </c>
      <c r="O1130" s="2">
        <f>Table2[[#This Row],[GROSS_REVENUE]]-Table2[[#This Row],[DISCOUNT]]</f>
        <v>13850.49</v>
      </c>
      <c r="P1130" s="3">
        <f>IFERROR((Table2[[#This Row],[NET_REVENUE]]-(Table2[[#This Row],[UNITS_SOLD]]*Table2[[#This Row],[UNIT_COGS]]))/Table2[[#This Row],[NET_REVENUE]],0)</f>
        <v>0.30724472563786553</v>
      </c>
      <c r="Q1130" s="4">
        <f>IFERROR(Table2[[#This Row],[GROSS_REVENUE]]/Table2[[#This Row],[AD_SPEND]],0)</f>
        <v>11.140115445420788</v>
      </c>
      <c r="R1130" s="2">
        <f>IFERROR((Table2[[#This Row],[NET_REVENUE]]-(Table2[[#This Row],[UNITS_SOLD]]*Table2[[#This Row],[UNIT_COGS]])-Table2[[#This Row],[AD_SPEND]]),0)</f>
        <v>2623.5499999999997</v>
      </c>
      <c r="S1130" s="3">
        <f>IFERROR(Table2[[#This Row],[RETURNS_UNITS]]/Table2[[#This Row],[UNITS_SOLD]],0)</f>
        <v>3.9603960396039604E-2</v>
      </c>
      <c r="T1130" s="2" t="str">
        <f>TRIM(CLEAN(Table2[[#This Row],[CHANNEL]]))</f>
        <v>Swiggy Instamart</v>
      </c>
      <c r="U1130" s="1">
        <f t="shared" si="17"/>
        <v>45505</v>
      </c>
    </row>
    <row r="1131" spans="1:21" x14ac:dyDescent="0.3">
      <c r="A1131" s="1">
        <v>45689</v>
      </c>
      <c r="B1131" s="2" t="s">
        <v>27</v>
      </c>
      <c r="C1131" s="2" t="s">
        <v>25</v>
      </c>
      <c r="D1131" s="2" t="s">
        <v>42</v>
      </c>
      <c r="E1131" s="2" t="str">
        <f>TRIM(Table2[[#This Row],[SKU_CODE]])</f>
        <v>BEC-BW-002</v>
      </c>
      <c r="F1131" s="2">
        <v>166</v>
      </c>
      <c r="G1131" s="2">
        <v>29050</v>
      </c>
      <c r="H1131" s="2">
        <v>8606.7999999999993</v>
      </c>
      <c r="I1131" s="2">
        <v>1632.36</v>
      </c>
      <c r="J1131" s="2">
        <v>5</v>
      </c>
      <c r="K1131" s="2" t="str">
        <f>_xlfn.XLOOKUP(E1131,[1]SKU_Master!A:A,[1]SKU_Master!C:C,"NOT FOUND")</f>
        <v>Bake &amp; Wrap</v>
      </c>
      <c r="L1131" s="2">
        <f>_xlfn.XLOOKUP(Table2[[#This Row],[SKU_CODE_CLEAN]],[1]SKU_Master!A:A,[1]SKU_Master!E:E,"Not Found")</f>
        <v>175</v>
      </c>
      <c r="M1131" s="2">
        <f>_xlfn.XLOOKUP(E1131,[1]SKU_Master!A:A,[1]SKU_Master!F:F,"NOT FOUND")</f>
        <v>92</v>
      </c>
      <c r="N1131" s="2" t="str">
        <f>IF(ISNUMBER(_xlfn.XMATCH(E1131,[1]SKU_Master!A:A)),"MATCH","NOT FOUND")</f>
        <v>MATCH</v>
      </c>
      <c r="O1131" s="2">
        <f>Table2[[#This Row],[GROSS_REVENUE]]-Table2[[#This Row],[DISCOUNT]]</f>
        <v>20443.2</v>
      </c>
      <c r="P1131" s="3">
        <f>IFERROR((Table2[[#This Row],[NET_REVENUE]]-(Table2[[#This Row],[UNITS_SOLD]]*Table2[[#This Row],[UNIT_COGS]]))/Table2[[#This Row],[NET_REVENUE]],0)</f>
        <v>0.25295452766690146</v>
      </c>
      <c r="Q1131" s="4">
        <f>IFERROR(Table2[[#This Row],[GROSS_REVENUE]]/Table2[[#This Row],[AD_SPEND]],0)</f>
        <v>17.796319439339364</v>
      </c>
      <c r="R1131" s="2">
        <f>IFERROR((Table2[[#This Row],[NET_REVENUE]]-(Table2[[#This Row],[UNITS_SOLD]]*Table2[[#This Row],[UNIT_COGS]])-Table2[[#This Row],[AD_SPEND]]),0)</f>
        <v>3538.8400000000011</v>
      </c>
      <c r="S1131" s="3">
        <f>IFERROR(Table2[[#This Row],[RETURNS_UNITS]]/Table2[[#This Row],[UNITS_SOLD]],0)</f>
        <v>3.0120481927710843E-2</v>
      </c>
      <c r="T1131" s="2" t="str">
        <f>TRIM(CLEAN(Table2[[#This Row],[CHANNEL]]))</f>
        <v>Zepto</v>
      </c>
      <c r="U1131" s="1">
        <f t="shared" si="17"/>
        <v>45689</v>
      </c>
    </row>
    <row r="1132" spans="1:21" x14ac:dyDescent="0.3">
      <c r="A1132" s="1">
        <v>45748</v>
      </c>
      <c r="B1132" s="2" t="s">
        <v>24</v>
      </c>
      <c r="C1132" s="2" t="s">
        <v>22</v>
      </c>
      <c r="D1132" s="2" t="s">
        <v>45</v>
      </c>
      <c r="E1132" s="2" t="str">
        <f>TRIM(Table2[[#This Row],[SKU_CODE]])</f>
        <v>BEC-TIS-001</v>
      </c>
      <c r="F1132" s="2">
        <v>245</v>
      </c>
      <c r="G1132" s="2">
        <v>23275</v>
      </c>
      <c r="H1132" s="2">
        <v>3378.57</v>
      </c>
      <c r="I1132" s="2">
        <v>1632.61</v>
      </c>
      <c r="J1132" s="2">
        <v>27</v>
      </c>
      <c r="K1132" s="2" t="str">
        <f>_xlfn.XLOOKUP(E1132,[1]SKU_Master!A:A,[1]SKU_Master!C:C,"NOT FOUND")</f>
        <v>Tissues</v>
      </c>
      <c r="L1132" s="2">
        <f>_xlfn.XLOOKUP(Table2[[#This Row],[SKU_CODE_CLEAN]],[1]SKU_Master!A:A,[1]SKU_Master!E:E,"Not Found")</f>
        <v>95</v>
      </c>
      <c r="M1132" s="2">
        <f>_xlfn.XLOOKUP(E1132,[1]SKU_Master!A:A,[1]SKU_Master!F:F,"NOT FOUND")</f>
        <v>42</v>
      </c>
      <c r="N1132" s="2" t="str">
        <f>IF(ISNUMBER(_xlfn.XMATCH(E1132,[1]SKU_Master!A:A)),"MATCH","NOT FOUND")</f>
        <v>MATCH</v>
      </c>
      <c r="O1132" s="2">
        <f>Table2[[#This Row],[GROSS_REVENUE]]-Table2[[#This Row],[DISCOUNT]]</f>
        <v>19896.43</v>
      </c>
      <c r="P1132" s="3">
        <f>IFERROR((Table2[[#This Row],[NET_REVENUE]]-(Table2[[#This Row],[UNITS_SOLD]]*Table2[[#This Row],[UNIT_COGS]]))/Table2[[#This Row],[NET_REVENUE]],0)</f>
        <v>0.48282179265325487</v>
      </c>
      <c r="Q1132" s="4">
        <f>IFERROR(Table2[[#This Row],[GROSS_REVENUE]]/Table2[[#This Row],[AD_SPEND]],0)</f>
        <v>14.256313510268834</v>
      </c>
      <c r="R1132" s="2">
        <f>IFERROR((Table2[[#This Row],[NET_REVENUE]]-(Table2[[#This Row],[UNITS_SOLD]]*Table2[[#This Row],[UNIT_COGS]])-Table2[[#This Row],[AD_SPEND]]),0)</f>
        <v>7973.8200000000006</v>
      </c>
      <c r="S1132" s="3">
        <f>IFERROR(Table2[[#This Row],[RETURNS_UNITS]]/Table2[[#This Row],[UNITS_SOLD]],0)</f>
        <v>0.11020408163265306</v>
      </c>
      <c r="T1132" s="2" t="str">
        <f>TRIM(CLEAN(Table2[[#This Row],[CHANNEL]]))</f>
        <v>D2C</v>
      </c>
      <c r="U1132" s="1">
        <f t="shared" si="17"/>
        <v>45748</v>
      </c>
    </row>
    <row r="1133" spans="1:21" x14ac:dyDescent="0.3">
      <c r="A1133" s="1">
        <v>45323</v>
      </c>
      <c r="B1133" s="2" t="s">
        <v>37</v>
      </c>
      <c r="C1133" s="2" t="s">
        <v>28</v>
      </c>
      <c r="D1133" s="2" t="s">
        <v>42</v>
      </c>
      <c r="E1133" s="2" t="str">
        <f>TRIM(Table2[[#This Row],[SKU_CODE]])</f>
        <v>BEC-BW-002</v>
      </c>
      <c r="F1133" s="2">
        <v>95</v>
      </c>
      <c r="G1133" s="2">
        <v>16625</v>
      </c>
      <c r="H1133" s="2">
        <v>1433.87</v>
      </c>
      <c r="I1133" s="2">
        <v>1633.7</v>
      </c>
      <c r="J1133" s="2">
        <v>4</v>
      </c>
      <c r="K1133" s="2" t="str">
        <f>_xlfn.XLOOKUP(E1133,[1]SKU_Master!A:A,[1]SKU_Master!C:C,"NOT FOUND")</f>
        <v>Bake &amp; Wrap</v>
      </c>
      <c r="L1133" s="2">
        <f>_xlfn.XLOOKUP(Table2[[#This Row],[SKU_CODE_CLEAN]],[1]SKU_Master!A:A,[1]SKU_Master!E:E,"Not Found")</f>
        <v>175</v>
      </c>
      <c r="M1133" s="2">
        <f>_xlfn.XLOOKUP(E1133,[1]SKU_Master!A:A,[1]SKU_Master!F:F,"NOT FOUND")</f>
        <v>92</v>
      </c>
      <c r="N1133" s="2" t="str">
        <f>IF(ISNUMBER(_xlfn.XMATCH(E1133,[1]SKU_Master!A:A)),"MATCH","NOT FOUND")</f>
        <v>MATCH</v>
      </c>
      <c r="O1133" s="2">
        <f>Table2[[#This Row],[GROSS_REVENUE]]-Table2[[#This Row],[DISCOUNT]]</f>
        <v>15191.130000000001</v>
      </c>
      <c r="P1133" s="3">
        <f>IFERROR((Table2[[#This Row],[NET_REVENUE]]-(Table2[[#This Row],[UNITS_SOLD]]*Table2[[#This Row],[UNIT_COGS]]))/Table2[[#This Row],[NET_REVENUE]],0)</f>
        <v>0.42466426131564938</v>
      </c>
      <c r="Q1133" s="4">
        <f>IFERROR(Table2[[#This Row],[GROSS_REVENUE]]/Table2[[#This Row],[AD_SPEND]],0)</f>
        <v>10.176286955989472</v>
      </c>
      <c r="R1133" s="2">
        <f>IFERROR((Table2[[#This Row],[NET_REVENUE]]-(Table2[[#This Row],[UNITS_SOLD]]*Table2[[#This Row],[UNIT_COGS]])-Table2[[#This Row],[AD_SPEND]]),0)</f>
        <v>4817.4300000000012</v>
      </c>
      <c r="S1133" s="3">
        <f>IFERROR(Table2[[#This Row],[RETURNS_UNITS]]/Table2[[#This Row],[UNITS_SOLD]],0)</f>
        <v>4.2105263157894736E-2</v>
      </c>
      <c r="T1133" s="2" t="str">
        <f>TRIM(CLEAN(Table2[[#This Row],[CHANNEL]]))</f>
        <v>Blinkit</v>
      </c>
      <c r="U1133" s="1">
        <f t="shared" si="17"/>
        <v>45323</v>
      </c>
    </row>
    <row r="1134" spans="1:21" x14ac:dyDescent="0.3">
      <c r="A1134" s="1">
        <v>45597</v>
      </c>
      <c r="B1134" s="2" t="s">
        <v>27</v>
      </c>
      <c r="C1134" s="2" t="s">
        <v>25</v>
      </c>
      <c r="D1134" s="2" t="s">
        <v>35</v>
      </c>
      <c r="E1134" s="2" t="str">
        <f>TRIM(Table2[[#This Row],[SKU_CODE]])</f>
        <v>BEC-CMB-001</v>
      </c>
      <c r="F1134" s="2">
        <v>57</v>
      </c>
      <c r="G1134" s="2">
        <v>39843</v>
      </c>
      <c r="H1134" s="2">
        <v>7700.33</v>
      </c>
      <c r="I1134" s="2">
        <v>1635.76</v>
      </c>
      <c r="J1134" s="2">
        <v>1</v>
      </c>
      <c r="K1134" s="2" t="str">
        <f>_xlfn.XLOOKUP(E1134,[1]SKU_Master!A:A,[1]SKU_Master!C:C,"NOT FOUND")</f>
        <v>Others</v>
      </c>
      <c r="L1134" s="2">
        <f>_xlfn.XLOOKUP(Table2[[#This Row],[SKU_CODE_CLEAN]],[1]SKU_Master!A:A,[1]SKU_Master!E:E,"Not Found")</f>
        <v>699</v>
      </c>
      <c r="M1134" s="2">
        <f>_xlfn.XLOOKUP(E1134,[1]SKU_Master!A:A,[1]SKU_Master!F:F,"NOT FOUND")</f>
        <v>330</v>
      </c>
      <c r="N1134" s="2" t="str">
        <f>IF(ISNUMBER(_xlfn.XMATCH(E1134,[1]SKU_Master!A:A)),"MATCH","NOT FOUND")</f>
        <v>MATCH</v>
      </c>
      <c r="O1134" s="2">
        <f>Table2[[#This Row],[GROSS_REVENUE]]-Table2[[#This Row],[DISCOUNT]]</f>
        <v>32142.67</v>
      </c>
      <c r="P1134" s="3">
        <f>IFERROR((Table2[[#This Row],[NET_REVENUE]]-(Table2[[#This Row],[UNITS_SOLD]]*Table2[[#This Row],[UNIT_COGS]]))/Table2[[#This Row],[NET_REVENUE]],0)</f>
        <v>0.41479659281571812</v>
      </c>
      <c r="Q1134" s="4">
        <f>IFERROR(Table2[[#This Row],[GROSS_REVENUE]]/Table2[[#This Row],[AD_SPEND]],0)</f>
        <v>24.357485205653642</v>
      </c>
      <c r="R1134" s="2">
        <f>IFERROR((Table2[[#This Row],[NET_REVENUE]]-(Table2[[#This Row],[UNITS_SOLD]]*Table2[[#This Row],[UNIT_COGS]])-Table2[[#This Row],[AD_SPEND]]),0)</f>
        <v>11696.909999999998</v>
      </c>
      <c r="S1134" s="3">
        <f>IFERROR(Table2[[#This Row],[RETURNS_UNITS]]/Table2[[#This Row],[UNITS_SOLD]],0)</f>
        <v>1.7543859649122806E-2</v>
      </c>
      <c r="T1134" s="2" t="str">
        <f>TRIM(CLEAN(Table2[[#This Row],[CHANNEL]]))</f>
        <v>Zepto</v>
      </c>
      <c r="U1134" s="1">
        <f t="shared" si="17"/>
        <v>45597</v>
      </c>
    </row>
    <row r="1135" spans="1:21" x14ac:dyDescent="0.3">
      <c r="A1135" s="1">
        <v>45689</v>
      </c>
      <c r="B1135" s="2" t="s">
        <v>37</v>
      </c>
      <c r="C1135" s="2" t="s">
        <v>25</v>
      </c>
      <c r="D1135" s="2" t="s">
        <v>35</v>
      </c>
      <c r="E1135" s="2" t="str">
        <f>TRIM(Table2[[#This Row],[SKU_CODE]])</f>
        <v>BEC-CMB-001</v>
      </c>
      <c r="F1135" s="2">
        <v>53</v>
      </c>
      <c r="G1135" s="2">
        <v>37047</v>
      </c>
      <c r="H1135" s="2">
        <v>8813.2000000000007</v>
      </c>
      <c r="I1135" s="2">
        <v>1635.91</v>
      </c>
      <c r="J1135" s="2">
        <v>1</v>
      </c>
      <c r="K1135" s="2" t="str">
        <f>_xlfn.XLOOKUP(E1135,[1]SKU_Master!A:A,[1]SKU_Master!C:C,"NOT FOUND")</f>
        <v>Others</v>
      </c>
      <c r="L1135" s="2">
        <f>_xlfn.XLOOKUP(Table2[[#This Row],[SKU_CODE_CLEAN]],[1]SKU_Master!A:A,[1]SKU_Master!E:E,"Not Found")</f>
        <v>699</v>
      </c>
      <c r="M1135" s="2">
        <f>_xlfn.XLOOKUP(E1135,[1]SKU_Master!A:A,[1]SKU_Master!F:F,"NOT FOUND")</f>
        <v>330</v>
      </c>
      <c r="N1135" s="2" t="str">
        <f>IF(ISNUMBER(_xlfn.XMATCH(E1135,[1]SKU_Master!A:A)),"MATCH","NOT FOUND")</f>
        <v>MATCH</v>
      </c>
      <c r="O1135" s="2">
        <f>Table2[[#This Row],[GROSS_REVENUE]]-Table2[[#This Row],[DISCOUNT]]</f>
        <v>28233.8</v>
      </c>
      <c r="P1135" s="3">
        <f>IFERROR((Table2[[#This Row],[NET_REVENUE]]-(Table2[[#This Row],[UNITS_SOLD]]*Table2[[#This Row],[UNIT_COGS]]))/Table2[[#This Row],[NET_REVENUE]],0)</f>
        <v>0.3805297196976673</v>
      </c>
      <c r="Q1135" s="4">
        <f>IFERROR(Table2[[#This Row],[GROSS_REVENUE]]/Table2[[#This Row],[AD_SPEND]],0)</f>
        <v>22.646111338643323</v>
      </c>
      <c r="R1135" s="2">
        <f>IFERROR((Table2[[#This Row],[NET_REVENUE]]-(Table2[[#This Row],[UNITS_SOLD]]*Table2[[#This Row],[UNIT_COGS]])-Table2[[#This Row],[AD_SPEND]]),0)</f>
        <v>9107.89</v>
      </c>
      <c r="S1135" s="3">
        <f>IFERROR(Table2[[#This Row],[RETURNS_UNITS]]/Table2[[#This Row],[UNITS_SOLD]],0)</f>
        <v>1.8867924528301886E-2</v>
      </c>
      <c r="T1135" s="2" t="str">
        <f>TRIM(CLEAN(Table2[[#This Row],[CHANNEL]]))</f>
        <v>Blinkit</v>
      </c>
      <c r="U1135" s="1">
        <f t="shared" si="17"/>
        <v>45689</v>
      </c>
    </row>
    <row r="1136" spans="1:21" x14ac:dyDescent="0.3">
      <c r="A1136" s="1">
        <v>45663</v>
      </c>
      <c r="B1136" s="2" t="s">
        <v>33</v>
      </c>
      <c r="C1136" s="2" t="s">
        <v>28</v>
      </c>
      <c r="D1136" s="2" t="s">
        <v>46</v>
      </c>
      <c r="E1136" s="2" t="str">
        <f>TRIM(Table2[[#This Row],[SKU_CODE]])</f>
        <v>BEC-KT-001</v>
      </c>
      <c r="F1136" s="2">
        <v>106</v>
      </c>
      <c r="G1136" s="2">
        <v>16960</v>
      </c>
      <c r="H1136" s="2">
        <v>3106.72</v>
      </c>
      <c r="I1136" s="2">
        <v>1637.41</v>
      </c>
      <c r="J1136" s="2">
        <v>3</v>
      </c>
      <c r="K1136" s="2" t="str">
        <f>_xlfn.XLOOKUP(E1136,[1]SKU_Master!A:A,[1]SKU_Master!C:C,"NOT FOUND")</f>
        <v>Kitchen Towel</v>
      </c>
      <c r="L1136" s="2">
        <f>_xlfn.XLOOKUP(Table2[[#This Row],[SKU_CODE_CLEAN]],[1]SKU_Master!A:A,[1]SKU_Master!E:E,"Not Found")</f>
        <v>160</v>
      </c>
      <c r="M1136" s="2">
        <f>_xlfn.XLOOKUP(E1136,[1]SKU_Master!A:A,[1]SKU_Master!F:F,"NOT FOUND")</f>
        <v>78</v>
      </c>
      <c r="N1136" s="2" t="str">
        <f>IF(ISNUMBER(_xlfn.XMATCH(E1136,[1]SKU_Master!A:A)),"MATCH","NOT FOUND")</f>
        <v>MATCH</v>
      </c>
      <c r="O1136" s="2">
        <f>Table2[[#This Row],[GROSS_REVENUE]]-Table2[[#This Row],[DISCOUNT]]</f>
        <v>13853.28</v>
      </c>
      <c r="P1136" s="3">
        <f>IFERROR((Table2[[#This Row],[NET_REVENUE]]-(Table2[[#This Row],[UNITS_SOLD]]*Table2[[#This Row],[UNIT_COGS]]))/Table2[[#This Row],[NET_REVENUE]],0)</f>
        <v>0.40317383320051281</v>
      </c>
      <c r="Q1136" s="4">
        <f>IFERROR(Table2[[#This Row],[GROSS_REVENUE]]/Table2[[#This Row],[AD_SPEND]],0)</f>
        <v>10.357821193225886</v>
      </c>
      <c r="R1136" s="2">
        <f>IFERROR((Table2[[#This Row],[NET_REVENUE]]-(Table2[[#This Row],[UNITS_SOLD]]*Table2[[#This Row],[UNIT_COGS]])-Table2[[#This Row],[AD_SPEND]]),0)</f>
        <v>3947.8700000000008</v>
      </c>
      <c r="S1136" s="3">
        <f>IFERROR(Table2[[#This Row],[RETURNS_UNITS]]/Table2[[#This Row],[UNITS_SOLD]],0)</f>
        <v>2.8301886792452831E-2</v>
      </c>
      <c r="T1136" s="2" t="str">
        <f>TRIM(CLEAN(Table2[[#This Row],[CHANNEL]]))</f>
        <v>Swiggy Instamart</v>
      </c>
      <c r="U1136" s="1">
        <f t="shared" si="17"/>
        <v>45809</v>
      </c>
    </row>
    <row r="1137" spans="1:21" x14ac:dyDescent="0.3">
      <c r="A1137" s="1">
        <v>45627</v>
      </c>
      <c r="B1137" s="2" t="s">
        <v>21</v>
      </c>
      <c r="C1137" s="2" t="s">
        <v>22</v>
      </c>
      <c r="D1137" s="2" t="s">
        <v>42</v>
      </c>
      <c r="E1137" s="2" t="str">
        <f>TRIM(Table2[[#This Row],[SKU_CODE]])</f>
        <v>BEC-BW-002</v>
      </c>
      <c r="F1137" s="2">
        <v>107</v>
      </c>
      <c r="G1137" s="2">
        <v>18725</v>
      </c>
      <c r="H1137" s="2">
        <v>1791.92</v>
      </c>
      <c r="I1137" s="2">
        <v>1639.13</v>
      </c>
      <c r="J1137" s="2">
        <v>4</v>
      </c>
      <c r="K1137" s="2" t="str">
        <f>_xlfn.XLOOKUP(E1137,[1]SKU_Master!A:A,[1]SKU_Master!C:C,"NOT FOUND")</f>
        <v>Bake &amp; Wrap</v>
      </c>
      <c r="L1137" s="2">
        <f>_xlfn.XLOOKUP(Table2[[#This Row],[SKU_CODE_CLEAN]],[1]SKU_Master!A:A,[1]SKU_Master!E:E,"Not Found")</f>
        <v>175</v>
      </c>
      <c r="M1137" s="2">
        <f>_xlfn.XLOOKUP(E1137,[1]SKU_Master!A:A,[1]SKU_Master!F:F,"NOT FOUND")</f>
        <v>92</v>
      </c>
      <c r="N1137" s="2" t="str">
        <f>IF(ISNUMBER(_xlfn.XMATCH(E1137,[1]SKU_Master!A:A)),"MATCH","NOT FOUND")</f>
        <v>MATCH</v>
      </c>
      <c r="O1137" s="2">
        <f>Table2[[#This Row],[GROSS_REVENUE]]-Table2[[#This Row],[DISCOUNT]]</f>
        <v>16933.080000000002</v>
      </c>
      <c r="P1137" s="3">
        <f>IFERROR((Table2[[#This Row],[NET_REVENUE]]-(Table2[[#This Row],[UNITS_SOLD]]*Table2[[#This Row],[UNIT_COGS]]))/Table2[[#This Row],[NET_REVENUE]],0)</f>
        <v>0.41865272000132292</v>
      </c>
      <c r="Q1137" s="4">
        <f>IFERROR(Table2[[#This Row],[GROSS_REVENUE]]/Table2[[#This Row],[AD_SPEND]],0)</f>
        <v>11.423743083220977</v>
      </c>
      <c r="R1137" s="2">
        <f>IFERROR((Table2[[#This Row],[NET_REVENUE]]-(Table2[[#This Row],[UNITS_SOLD]]*Table2[[#This Row],[UNIT_COGS]])-Table2[[#This Row],[AD_SPEND]]),0)</f>
        <v>5449.9500000000016</v>
      </c>
      <c r="S1137" s="3">
        <f>IFERROR(Table2[[#This Row],[RETURNS_UNITS]]/Table2[[#This Row],[UNITS_SOLD]],0)</f>
        <v>3.7383177570093455E-2</v>
      </c>
      <c r="T1137" s="2" t="str">
        <f>TRIM(CLEAN(Table2[[#This Row],[CHANNEL]]))</f>
        <v>Flipkart</v>
      </c>
      <c r="U1137" s="1">
        <f t="shared" si="17"/>
        <v>45627</v>
      </c>
    </row>
    <row r="1138" spans="1:21" x14ac:dyDescent="0.3">
      <c r="A1138" s="1">
        <v>45778</v>
      </c>
      <c r="B1138" s="2" t="s">
        <v>33</v>
      </c>
      <c r="C1138" s="2" t="s">
        <v>28</v>
      </c>
      <c r="D1138" s="2" t="s">
        <v>32</v>
      </c>
      <c r="E1138" s="2" t="str">
        <f>TRIM(Table2[[#This Row],[SKU_CODE]])</f>
        <v>BEC-BW-001</v>
      </c>
      <c r="F1138" s="2">
        <v>71</v>
      </c>
      <c r="G1138" s="2">
        <v>15620</v>
      </c>
      <c r="H1138" s="2">
        <v>3727.2</v>
      </c>
      <c r="I1138" s="2">
        <v>1640.01</v>
      </c>
      <c r="J1138" s="2">
        <v>3</v>
      </c>
      <c r="K1138" s="2" t="str">
        <f>_xlfn.XLOOKUP(E1138,[1]SKU_Master!A:A,[1]SKU_Master!C:C,"NOT FOUND")</f>
        <v>Bake &amp; Wrap</v>
      </c>
      <c r="L1138" s="2">
        <f>_xlfn.XLOOKUP(Table2[[#This Row],[SKU_CODE_CLEAN]],[1]SKU_Master!A:A,[1]SKU_Master!E:E,"Not Found")</f>
        <v>220</v>
      </c>
      <c r="M1138" s="2">
        <f>_xlfn.XLOOKUP(E1138,[1]SKU_Master!A:A,[1]SKU_Master!F:F,"NOT FOUND")</f>
        <v>118</v>
      </c>
      <c r="N1138" s="2" t="str">
        <f>IF(ISNUMBER(_xlfn.XMATCH(E1138,[1]SKU_Master!A:A)),"MATCH","NOT FOUND")</f>
        <v>MATCH</v>
      </c>
      <c r="O1138" s="2">
        <f>Table2[[#This Row],[GROSS_REVENUE]]-Table2[[#This Row],[DISCOUNT]]</f>
        <v>11892.8</v>
      </c>
      <c r="P1138" s="3">
        <f>IFERROR((Table2[[#This Row],[NET_REVENUE]]-(Table2[[#This Row],[UNITS_SOLD]]*Table2[[#This Row],[UNIT_COGS]]))/Table2[[#This Row],[NET_REVENUE]],0)</f>
        <v>0.29554015875151346</v>
      </c>
      <c r="Q1138" s="4">
        <f>IFERROR(Table2[[#This Row],[GROSS_REVENUE]]/Table2[[#This Row],[AD_SPEND]],0)</f>
        <v>9.5243321687062892</v>
      </c>
      <c r="R1138" s="2">
        <f>IFERROR((Table2[[#This Row],[NET_REVENUE]]-(Table2[[#This Row],[UNITS_SOLD]]*Table2[[#This Row],[UNIT_COGS]])-Table2[[#This Row],[AD_SPEND]]),0)</f>
        <v>1874.7899999999993</v>
      </c>
      <c r="S1138" s="3">
        <f>IFERROR(Table2[[#This Row],[RETURNS_UNITS]]/Table2[[#This Row],[UNITS_SOLD]],0)</f>
        <v>4.2253521126760563E-2</v>
      </c>
      <c r="T1138" s="2" t="str">
        <f>TRIM(CLEAN(Table2[[#This Row],[CHANNEL]]))</f>
        <v>Swiggy Instamart</v>
      </c>
      <c r="U1138" s="1">
        <f t="shared" si="17"/>
        <v>45778</v>
      </c>
    </row>
    <row r="1139" spans="1:21" x14ac:dyDescent="0.3">
      <c r="A1139" s="1">
        <v>45292</v>
      </c>
      <c r="B1139" s="2" t="s">
        <v>27</v>
      </c>
      <c r="C1139" s="2" t="s">
        <v>28</v>
      </c>
      <c r="D1139" s="2" t="s">
        <v>23</v>
      </c>
      <c r="E1139" s="2" t="str">
        <f>TRIM(Table2[[#This Row],[SKU_CODE]])</f>
        <v>BEC-OTH-001</v>
      </c>
      <c r="F1139" s="2">
        <v>95</v>
      </c>
      <c r="G1139" s="2">
        <v>14155</v>
      </c>
      <c r="H1139" s="2">
        <v>843.06</v>
      </c>
      <c r="I1139" s="2">
        <v>1640.34</v>
      </c>
      <c r="J1139" s="2">
        <v>5</v>
      </c>
      <c r="K1139" s="2" t="str">
        <f>_xlfn.XLOOKUP(E1139,[1]SKU_Master!A:A,[1]SKU_Master!C:C,"NOT FOUND")</f>
        <v>Others</v>
      </c>
      <c r="L1139" s="2">
        <f>_xlfn.XLOOKUP(Table2[[#This Row],[SKU_CODE_CLEAN]],[1]SKU_Master!A:A,[1]SKU_Master!E:E,"Not Found")</f>
        <v>149</v>
      </c>
      <c r="M1139" s="2">
        <f>_xlfn.XLOOKUP(E1139,[1]SKU_Master!A:A,[1]SKU_Master!F:F,"NOT FOUND")</f>
        <v>72</v>
      </c>
      <c r="N1139" s="2" t="str">
        <f>IF(ISNUMBER(_xlfn.XMATCH(E1139,[1]SKU_Master!A:A)),"MATCH","NOT FOUND")</f>
        <v>MATCH</v>
      </c>
      <c r="O1139" s="2">
        <f>Table2[[#This Row],[GROSS_REVENUE]]-Table2[[#This Row],[DISCOUNT]]</f>
        <v>13311.94</v>
      </c>
      <c r="P1139" s="3">
        <f>IFERROR((Table2[[#This Row],[NET_REVENUE]]-(Table2[[#This Row],[UNITS_SOLD]]*Table2[[#This Row],[UNIT_COGS]]))/Table2[[#This Row],[NET_REVENUE]],0)</f>
        <v>0.48617556869997913</v>
      </c>
      <c r="Q1139" s="4">
        <f>IFERROR(Table2[[#This Row],[GROSS_REVENUE]]/Table2[[#This Row],[AD_SPEND]],0)</f>
        <v>8.6293085579818829</v>
      </c>
      <c r="R1139" s="2">
        <f>IFERROR((Table2[[#This Row],[NET_REVENUE]]-(Table2[[#This Row],[UNITS_SOLD]]*Table2[[#This Row],[UNIT_COGS]])-Table2[[#This Row],[AD_SPEND]]),0)</f>
        <v>4831.6000000000004</v>
      </c>
      <c r="S1139" s="3">
        <f>IFERROR(Table2[[#This Row],[RETURNS_UNITS]]/Table2[[#This Row],[UNITS_SOLD]],0)</f>
        <v>5.2631578947368418E-2</v>
      </c>
      <c r="T1139" s="2" t="str">
        <f>TRIM(CLEAN(Table2[[#This Row],[CHANNEL]]))</f>
        <v>Zepto</v>
      </c>
      <c r="U1139" s="1">
        <f t="shared" si="17"/>
        <v>45292</v>
      </c>
    </row>
    <row r="1140" spans="1:21" x14ac:dyDescent="0.3">
      <c r="A1140" s="1">
        <v>45505</v>
      </c>
      <c r="B1140" s="2" t="s">
        <v>24</v>
      </c>
      <c r="C1140" s="2" t="s">
        <v>25</v>
      </c>
      <c r="D1140" s="2" t="s">
        <v>45</v>
      </c>
      <c r="E1140" s="2" t="str">
        <f>TRIM(Table2[[#This Row],[SKU_CODE]])</f>
        <v>BEC-TIS-001</v>
      </c>
      <c r="F1140" s="2">
        <v>135</v>
      </c>
      <c r="G1140" s="2">
        <v>12825</v>
      </c>
      <c r="H1140" s="2">
        <v>1082.21</v>
      </c>
      <c r="I1140" s="2">
        <v>1641.98</v>
      </c>
      <c r="J1140" s="2">
        <v>15</v>
      </c>
      <c r="K1140" s="2" t="str">
        <f>_xlfn.XLOOKUP(E1140,[1]SKU_Master!A:A,[1]SKU_Master!C:C,"NOT FOUND")</f>
        <v>Tissues</v>
      </c>
      <c r="L1140" s="2">
        <f>_xlfn.XLOOKUP(Table2[[#This Row],[SKU_CODE_CLEAN]],[1]SKU_Master!A:A,[1]SKU_Master!E:E,"Not Found")</f>
        <v>95</v>
      </c>
      <c r="M1140" s="2">
        <f>_xlfn.XLOOKUP(E1140,[1]SKU_Master!A:A,[1]SKU_Master!F:F,"NOT FOUND")</f>
        <v>42</v>
      </c>
      <c r="N1140" s="2" t="str">
        <f>IF(ISNUMBER(_xlfn.XMATCH(E1140,[1]SKU_Master!A:A)),"MATCH","NOT FOUND")</f>
        <v>MATCH</v>
      </c>
      <c r="O1140" s="2">
        <f>Table2[[#This Row],[GROSS_REVENUE]]-Table2[[#This Row],[DISCOUNT]]</f>
        <v>11742.79</v>
      </c>
      <c r="P1140" s="3">
        <f>IFERROR((Table2[[#This Row],[NET_REVENUE]]-(Table2[[#This Row],[UNITS_SOLD]]*Table2[[#This Row],[UNIT_COGS]]))/Table2[[#This Row],[NET_REVENUE]],0)</f>
        <v>0.51715052385336024</v>
      </c>
      <c r="Q1140" s="4">
        <f>IFERROR(Table2[[#This Row],[GROSS_REVENUE]]/Table2[[#This Row],[AD_SPEND]],0)</f>
        <v>7.8106919694515158</v>
      </c>
      <c r="R1140" s="2">
        <f>IFERROR((Table2[[#This Row],[NET_REVENUE]]-(Table2[[#This Row],[UNITS_SOLD]]*Table2[[#This Row],[UNIT_COGS]])-Table2[[#This Row],[AD_SPEND]]),0)</f>
        <v>4430.8100000000013</v>
      </c>
      <c r="S1140" s="3">
        <f>IFERROR(Table2[[#This Row],[RETURNS_UNITS]]/Table2[[#This Row],[UNITS_SOLD]],0)</f>
        <v>0.1111111111111111</v>
      </c>
      <c r="T1140" s="2" t="str">
        <f>TRIM(CLEAN(Table2[[#This Row],[CHANNEL]]))</f>
        <v>D2C</v>
      </c>
      <c r="U1140" s="1">
        <f t="shared" si="17"/>
        <v>45505</v>
      </c>
    </row>
    <row r="1141" spans="1:21" x14ac:dyDescent="0.3">
      <c r="A1141" s="1">
        <v>45748</v>
      </c>
      <c r="B1141" s="2" t="s">
        <v>39</v>
      </c>
      <c r="C1141" s="2" t="s">
        <v>28</v>
      </c>
      <c r="D1141" s="2" t="s">
        <v>45</v>
      </c>
      <c r="E1141" s="2" t="str">
        <f>TRIM(Table2[[#This Row],[SKU_CODE]])</f>
        <v>BEC-TIS-001</v>
      </c>
      <c r="F1141" s="2">
        <v>420</v>
      </c>
      <c r="G1141" s="2">
        <v>39900</v>
      </c>
      <c r="H1141" s="2">
        <v>11040.82</v>
      </c>
      <c r="I1141" s="2">
        <v>1641.98</v>
      </c>
      <c r="J1141" s="2">
        <v>19</v>
      </c>
      <c r="K1141" s="2" t="str">
        <f>_xlfn.XLOOKUP(E1141,[1]SKU_Master!A:A,[1]SKU_Master!C:C,"NOT FOUND")</f>
        <v>Tissues</v>
      </c>
      <c r="L1141" s="2">
        <f>_xlfn.XLOOKUP(Table2[[#This Row],[SKU_CODE_CLEAN]],[1]SKU_Master!A:A,[1]SKU_Master!E:E,"Not Found")</f>
        <v>95</v>
      </c>
      <c r="M1141" s="2">
        <f>_xlfn.XLOOKUP(E1141,[1]SKU_Master!A:A,[1]SKU_Master!F:F,"NOT FOUND")</f>
        <v>42</v>
      </c>
      <c r="N1141" s="2" t="str">
        <f>IF(ISNUMBER(_xlfn.XMATCH(E1141,[1]SKU_Master!A:A)),"MATCH","NOT FOUND")</f>
        <v>MATCH</v>
      </c>
      <c r="O1141" s="2">
        <f>Table2[[#This Row],[GROSS_REVENUE]]-Table2[[#This Row],[DISCOUNT]]</f>
        <v>28859.18</v>
      </c>
      <c r="P1141" s="3">
        <f>IFERROR((Table2[[#This Row],[NET_REVENUE]]-(Table2[[#This Row],[UNITS_SOLD]]*Table2[[#This Row],[UNIT_COGS]]))/Table2[[#This Row],[NET_REVENUE]],0)</f>
        <v>0.3887560214808598</v>
      </c>
      <c r="Q1141" s="4">
        <f>IFERROR(Table2[[#This Row],[GROSS_REVENUE]]/Table2[[#This Row],[AD_SPEND]],0)</f>
        <v>24.299930571626938</v>
      </c>
      <c r="R1141" s="2">
        <f>IFERROR((Table2[[#This Row],[NET_REVENUE]]-(Table2[[#This Row],[UNITS_SOLD]]*Table2[[#This Row],[UNIT_COGS]])-Table2[[#This Row],[AD_SPEND]]),0)</f>
        <v>9577.2000000000007</v>
      </c>
      <c r="S1141" s="3">
        <f>IFERROR(Table2[[#This Row],[RETURNS_UNITS]]/Table2[[#This Row],[UNITS_SOLD]],0)</f>
        <v>4.5238095238095237E-2</v>
      </c>
      <c r="T1141" s="2" t="str">
        <f>TRIM(CLEAN(Table2[[#This Row],[CHANNEL]]))</f>
        <v>Amazon</v>
      </c>
      <c r="U1141" s="1">
        <f t="shared" si="17"/>
        <v>45748</v>
      </c>
    </row>
    <row r="1142" spans="1:21" x14ac:dyDescent="0.3">
      <c r="A1142" s="1">
        <v>45778</v>
      </c>
      <c r="B1142" s="2" t="s">
        <v>39</v>
      </c>
      <c r="C1142" s="2" t="s">
        <v>22</v>
      </c>
      <c r="D1142" s="2" t="s">
        <v>42</v>
      </c>
      <c r="E1142" s="2" t="str">
        <f>TRIM(Table2[[#This Row],[SKU_CODE]])</f>
        <v>BEC-BW-002</v>
      </c>
      <c r="F1142" s="2">
        <v>174</v>
      </c>
      <c r="G1142" s="2">
        <v>30450</v>
      </c>
      <c r="H1142" s="2">
        <v>8115.01</v>
      </c>
      <c r="I1142" s="2">
        <v>1644.09</v>
      </c>
      <c r="J1142" s="2">
        <v>7</v>
      </c>
      <c r="K1142" s="2" t="str">
        <f>_xlfn.XLOOKUP(E1142,[1]SKU_Master!A:A,[1]SKU_Master!C:C,"NOT FOUND")</f>
        <v>Bake &amp; Wrap</v>
      </c>
      <c r="L1142" s="2">
        <f>_xlfn.XLOOKUP(Table2[[#This Row],[SKU_CODE_CLEAN]],[1]SKU_Master!A:A,[1]SKU_Master!E:E,"Not Found")</f>
        <v>175</v>
      </c>
      <c r="M1142" s="2">
        <f>_xlfn.XLOOKUP(E1142,[1]SKU_Master!A:A,[1]SKU_Master!F:F,"NOT FOUND")</f>
        <v>92</v>
      </c>
      <c r="N1142" s="2" t="str">
        <f>IF(ISNUMBER(_xlfn.XMATCH(E1142,[1]SKU_Master!A:A)),"MATCH","NOT FOUND")</f>
        <v>MATCH</v>
      </c>
      <c r="O1142" s="2">
        <f>Table2[[#This Row],[GROSS_REVENUE]]-Table2[[#This Row],[DISCOUNT]]</f>
        <v>22334.989999999998</v>
      </c>
      <c r="P1142" s="3">
        <f>IFERROR((Table2[[#This Row],[NET_REVENUE]]-(Table2[[#This Row],[UNITS_SOLD]]*Table2[[#This Row],[UNIT_COGS]]))/Table2[[#This Row],[NET_REVENUE]],0)</f>
        <v>0.2832770464638667</v>
      </c>
      <c r="Q1142" s="4">
        <f>IFERROR(Table2[[#This Row],[GROSS_REVENUE]]/Table2[[#This Row],[AD_SPEND]],0)</f>
        <v>18.520883893217526</v>
      </c>
      <c r="R1142" s="2">
        <f>IFERROR((Table2[[#This Row],[NET_REVENUE]]-(Table2[[#This Row],[UNITS_SOLD]]*Table2[[#This Row],[UNIT_COGS]])-Table2[[#This Row],[AD_SPEND]]),0)</f>
        <v>4682.8999999999978</v>
      </c>
      <c r="S1142" s="3">
        <f>IFERROR(Table2[[#This Row],[RETURNS_UNITS]]/Table2[[#This Row],[UNITS_SOLD]],0)</f>
        <v>4.0229885057471264E-2</v>
      </c>
      <c r="T1142" s="2" t="str">
        <f>TRIM(CLEAN(Table2[[#This Row],[CHANNEL]]))</f>
        <v>Amazon</v>
      </c>
      <c r="U1142" s="1">
        <f t="shared" si="17"/>
        <v>45778</v>
      </c>
    </row>
    <row r="1143" spans="1:21" x14ac:dyDescent="0.3">
      <c r="A1143" s="1">
        <v>45444</v>
      </c>
      <c r="B1143" s="2" t="s">
        <v>39</v>
      </c>
      <c r="C1143" s="2" t="s">
        <v>28</v>
      </c>
      <c r="D1143" s="2" t="s">
        <v>35</v>
      </c>
      <c r="E1143" s="2" t="str">
        <f>TRIM(Table2[[#This Row],[SKU_CODE]])</f>
        <v>BEC-CMB-001</v>
      </c>
      <c r="F1143" s="2">
        <v>34</v>
      </c>
      <c r="G1143" s="2">
        <v>23766</v>
      </c>
      <c r="H1143" s="2">
        <v>4447.6099999999997</v>
      </c>
      <c r="I1143" s="2">
        <v>1644.6</v>
      </c>
      <c r="J1143" s="2">
        <v>1</v>
      </c>
      <c r="K1143" s="2" t="str">
        <f>_xlfn.XLOOKUP(E1143,[1]SKU_Master!A:A,[1]SKU_Master!C:C,"NOT FOUND")</f>
        <v>Others</v>
      </c>
      <c r="L1143" s="2">
        <f>_xlfn.XLOOKUP(Table2[[#This Row],[SKU_CODE_CLEAN]],[1]SKU_Master!A:A,[1]SKU_Master!E:E,"Not Found")</f>
        <v>699</v>
      </c>
      <c r="M1143" s="2">
        <f>_xlfn.XLOOKUP(E1143,[1]SKU_Master!A:A,[1]SKU_Master!F:F,"NOT FOUND")</f>
        <v>330</v>
      </c>
      <c r="N1143" s="2" t="str">
        <f>IF(ISNUMBER(_xlfn.XMATCH(E1143,[1]SKU_Master!A:A)),"MATCH","NOT FOUND")</f>
        <v>MATCH</v>
      </c>
      <c r="O1143" s="2">
        <f>Table2[[#This Row],[GROSS_REVENUE]]-Table2[[#This Row],[DISCOUNT]]</f>
        <v>19318.39</v>
      </c>
      <c r="P1143" s="3">
        <f>IFERROR((Table2[[#This Row],[NET_REVENUE]]-(Table2[[#This Row],[UNITS_SOLD]]*Table2[[#This Row],[UNIT_COGS]]))/Table2[[#This Row],[NET_REVENUE]],0)</f>
        <v>0.41920625890666868</v>
      </c>
      <c r="Q1143" s="4">
        <f>IFERROR(Table2[[#This Row],[GROSS_REVENUE]]/Table2[[#This Row],[AD_SPEND]],0)</f>
        <v>14.450930317402408</v>
      </c>
      <c r="R1143" s="2">
        <f>IFERROR((Table2[[#This Row],[NET_REVENUE]]-(Table2[[#This Row],[UNITS_SOLD]]*Table2[[#This Row],[UNIT_COGS]])-Table2[[#This Row],[AD_SPEND]]),0)</f>
        <v>6453.7899999999991</v>
      </c>
      <c r="S1143" s="3">
        <f>IFERROR(Table2[[#This Row],[RETURNS_UNITS]]/Table2[[#This Row],[UNITS_SOLD]],0)</f>
        <v>2.9411764705882353E-2</v>
      </c>
      <c r="T1143" s="2" t="str">
        <f>TRIM(CLEAN(Table2[[#This Row],[CHANNEL]]))</f>
        <v>Amazon</v>
      </c>
      <c r="U1143" s="1">
        <f t="shared" si="17"/>
        <v>45444</v>
      </c>
    </row>
    <row r="1144" spans="1:21" x14ac:dyDescent="0.3">
      <c r="A1144" s="1">
        <v>45444</v>
      </c>
      <c r="B1144" s="2" t="s">
        <v>33</v>
      </c>
      <c r="C1144" s="2" t="s">
        <v>25</v>
      </c>
      <c r="D1144" s="2" t="s">
        <v>46</v>
      </c>
      <c r="E1144" s="2" t="str">
        <f>TRIM(Table2[[#This Row],[SKU_CODE]])</f>
        <v>BEC-KT-001</v>
      </c>
      <c r="F1144" s="2">
        <v>143</v>
      </c>
      <c r="G1144" s="2">
        <v>22880</v>
      </c>
      <c r="H1144" s="2">
        <v>4156.5600000000004</v>
      </c>
      <c r="I1144" s="2">
        <v>1645.08</v>
      </c>
      <c r="J1144" s="2">
        <v>6</v>
      </c>
      <c r="K1144" s="2" t="str">
        <f>_xlfn.XLOOKUP(E1144,[1]SKU_Master!A:A,[1]SKU_Master!C:C,"NOT FOUND")</f>
        <v>Kitchen Towel</v>
      </c>
      <c r="L1144" s="2">
        <f>_xlfn.XLOOKUP(Table2[[#This Row],[SKU_CODE_CLEAN]],[1]SKU_Master!A:A,[1]SKU_Master!E:E,"Not Found")</f>
        <v>160</v>
      </c>
      <c r="M1144" s="2">
        <f>_xlfn.XLOOKUP(E1144,[1]SKU_Master!A:A,[1]SKU_Master!F:F,"NOT FOUND")</f>
        <v>78</v>
      </c>
      <c r="N1144" s="2" t="str">
        <f>IF(ISNUMBER(_xlfn.XMATCH(E1144,[1]SKU_Master!A:A)),"MATCH","NOT FOUND")</f>
        <v>MATCH</v>
      </c>
      <c r="O1144" s="2">
        <f>Table2[[#This Row],[GROSS_REVENUE]]-Table2[[#This Row],[DISCOUNT]]</f>
        <v>18723.439999999999</v>
      </c>
      <c r="P1144" s="3">
        <f>IFERROR((Table2[[#This Row],[NET_REVENUE]]-(Table2[[#This Row],[UNITS_SOLD]]*Table2[[#This Row],[UNIT_COGS]]))/Table2[[#This Row],[NET_REVENUE]],0)</f>
        <v>0.40427613729101058</v>
      </c>
      <c r="Q1144" s="4">
        <f>IFERROR(Table2[[#This Row],[GROSS_REVENUE]]/Table2[[#This Row],[AD_SPEND]],0)</f>
        <v>13.908138206044692</v>
      </c>
      <c r="R1144" s="2">
        <f>IFERROR((Table2[[#This Row],[NET_REVENUE]]-(Table2[[#This Row],[UNITS_SOLD]]*Table2[[#This Row],[UNIT_COGS]])-Table2[[#This Row],[AD_SPEND]]),0)</f>
        <v>5924.3599999999988</v>
      </c>
      <c r="S1144" s="3">
        <f>IFERROR(Table2[[#This Row],[RETURNS_UNITS]]/Table2[[#This Row],[UNITS_SOLD]],0)</f>
        <v>4.195804195804196E-2</v>
      </c>
      <c r="T1144" s="2" t="str">
        <f>TRIM(CLEAN(Table2[[#This Row],[CHANNEL]]))</f>
        <v>Swiggy Instamart</v>
      </c>
      <c r="U1144" s="1">
        <f t="shared" si="17"/>
        <v>45444</v>
      </c>
    </row>
    <row r="1145" spans="1:21" x14ac:dyDescent="0.3">
      <c r="A1145" s="1">
        <v>45566</v>
      </c>
      <c r="B1145" s="2" t="s">
        <v>24</v>
      </c>
      <c r="C1145" s="2" t="s">
        <v>28</v>
      </c>
      <c r="D1145" s="2" t="s">
        <v>43</v>
      </c>
      <c r="E1145" s="2" t="str">
        <f>TRIM(Table2[[#This Row],[SKU_CODE]])</f>
        <v>BEC-GB-001</v>
      </c>
      <c r="F1145" s="2">
        <v>94</v>
      </c>
      <c r="G1145" s="2">
        <v>14006</v>
      </c>
      <c r="H1145" s="2">
        <v>1893.31</v>
      </c>
      <c r="I1145" s="2">
        <v>1646.47</v>
      </c>
      <c r="J1145" s="2">
        <v>10</v>
      </c>
      <c r="K1145" s="2" t="str">
        <f>_xlfn.XLOOKUP(E1145,[1]SKU_Master!A:A,[1]SKU_Master!C:C,"NOT FOUND")</f>
        <v>Garbage Bags</v>
      </c>
      <c r="L1145" s="2">
        <f>_xlfn.XLOOKUP(Table2[[#This Row],[SKU_CODE_CLEAN]],[1]SKU_Master!A:A,[1]SKU_Master!E:E,"Not Found")</f>
        <v>149</v>
      </c>
      <c r="M1145" s="2">
        <f>_xlfn.XLOOKUP(E1145,[1]SKU_Master!A:A,[1]SKU_Master!F:F,"NOT FOUND")</f>
        <v>70</v>
      </c>
      <c r="N1145" s="2" t="str">
        <f>IF(ISNUMBER(_xlfn.XMATCH(E1145,[1]SKU_Master!A:A)),"MATCH","NOT FOUND")</f>
        <v>MATCH</v>
      </c>
      <c r="O1145" s="2">
        <f>Table2[[#This Row],[GROSS_REVENUE]]-Table2[[#This Row],[DISCOUNT]]</f>
        <v>12112.69</v>
      </c>
      <c r="P1145" s="3">
        <f>IFERROR((Table2[[#This Row],[NET_REVENUE]]-(Table2[[#This Row],[UNITS_SOLD]]*Table2[[#This Row],[UNIT_COGS]]))/Table2[[#This Row],[NET_REVENUE]],0)</f>
        <v>0.45676806720885288</v>
      </c>
      <c r="Q1145" s="4">
        <f>IFERROR(Table2[[#This Row],[GROSS_REVENUE]]/Table2[[#This Row],[AD_SPEND]],0)</f>
        <v>8.5066839966716667</v>
      </c>
      <c r="R1145" s="2">
        <f>IFERROR((Table2[[#This Row],[NET_REVENUE]]-(Table2[[#This Row],[UNITS_SOLD]]*Table2[[#This Row],[UNIT_COGS]])-Table2[[#This Row],[AD_SPEND]]),0)</f>
        <v>3886.2200000000003</v>
      </c>
      <c r="S1145" s="3">
        <f>IFERROR(Table2[[#This Row],[RETURNS_UNITS]]/Table2[[#This Row],[UNITS_SOLD]],0)</f>
        <v>0.10638297872340426</v>
      </c>
      <c r="T1145" s="2" t="str">
        <f>TRIM(CLEAN(Table2[[#This Row],[CHANNEL]]))</f>
        <v>D2C</v>
      </c>
      <c r="U1145" s="1">
        <f t="shared" si="17"/>
        <v>45566</v>
      </c>
    </row>
    <row r="1146" spans="1:21" x14ac:dyDescent="0.3">
      <c r="A1146" s="1">
        <v>45323</v>
      </c>
      <c r="B1146" s="2" t="s">
        <v>37</v>
      </c>
      <c r="C1146" s="2" t="s">
        <v>22</v>
      </c>
      <c r="D1146" s="2" t="s">
        <v>23</v>
      </c>
      <c r="E1146" s="2" t="str">
        <f>TRIM(Table2[[#This Row],[SKU_CODE]])</f>
        <v>BEC-OTH-001</v>
      </c>
      <c r="F1146" s="2">
        <v>119</v>
      </c>
      <c r="G1146" s="2">
        <v>17731</v>
      </c>
      <c r="H1146" s="2">
        <v>3414.01</v>
      </c>
      <c r="I1146" s="2">
        <v>1646.97</v>
      </c>
      <c r="J1146" s="2">
        <v>3</v>
      </c>
      <c r="K1146" s="2" t="str">
        <f>_xlfn.XLOOKUP(E1146,[1]SKU_Master!A:A,[1]SKU_Master!C:C,"NOT FOUND")</f>
        <v>Others</v>
      </c>
      <c r="L1146" s="2">
        <f>_xlfn.XLOOKUP(Table2[[#This Row],[SKU_CODE_CLEAN]],[1]SKU_Master!A:A,[1]SKU_Master!E:E,"Not Found")</f>
        <v>149</v>
      </c>
      <c r="M1146" s="2">
        <f>_xlfn.XLOOKUP(E1146,[1]SKU_Master!A:A,[1]SKU_Master!F:F,"NOT FOUND")</f>
        <v>72</v>
      </c>
      <c r="N1146" s="2" t="str">
        <f>IF(ISNUMBER(_xlfn.XMATCH(E1146,[1]SKU_Master!A:A)),"MATCH","NOT FOUND")</f>
        <v>MATCH</v>
      </c>
      <c r="O1146" s="2">
        <f>Table2[[#This Row],[GROSS_REVENUE]]-Table2[[#This Row],[DISCOUNT]]</f>
        <v>14316.99</v>
      </c>
      <c r="P1146" s="3">
        <f>IFERROR((Table2[[#This Row],[NET_REVENUE]]-(Table2[[#This Row],[UNITS_SOLD]]*Table2[[#This Row],[UNIT_COGS]]))/Table2[[#This Row],[NET_REVENUE]],0)</f>
        <v>0.40155018617740179</v>
      </c>
      <c r="Q1146" s="4">
        <f>IFERROR(Table2[[#This Row],[GROSS_REVENUE]]/Table2[[#This Row],[AD_SPEND]],0)</f>
        <v>10.765830585863737</v>
      </c>
      <c r="R1146" s="2">
        <f>IFERROR((Table2[[#This Row],[NET_REVENUE]]-(Table2[[#This Row],[UNITS_SOLD]]*Table2[[#This Row],[UNIT_COGS]])-Table2[[#This Row],[AD_SPEND]]),0)</f>
        <v>4102.0199999999995</v>
      </c>
      <c r="S1146" s="3">
        <f>IFERROR(Table2[[#This Row],[RETURNS_UNITS]]/Table2[[#This Row],[UNITS_SOLD]],0)</f>
        <v>2.5210084033613446E-2</v>
      </c>
      <c r="T1146" s="2" t="str">
        <f>TRIM(CLEAN(Table2[[#This Row],[CHANNEL]]))</f>
        <v>Blinkit</v>
      </c>
      <c r="U1146" s="1">
        <f t="shared" si="17"/>
        <v>45323</v>
      </c>
    </row>
    <row r="1147" spans="1:21" x14ac:dyDescent="0.3">
      <c r="A1147" s="1">
        <v>45566</v>
      </c>
      <c r="B1147" s="2" t="s">
        <v>21</v>
      </c>
      <c r="C1147" s="2" t="s">
        <v>22</v>
      </c>
      <c r="D1147" s="2" t="s">
        <v>42</v>
      </c>
      <c r="E1147" s="2" t="str">
        <f>TRIM(Table2[[#This Row],[SKU_CODE]])</f>
        <v>BEC-BW-002</v>
      </c>
      <c r="F1147" s="2">
        <v>84</v>
      </c>
      <c r="G1147" s="2">
        <v>14700</v>
      </c>
      <c r="H1147" s="2">
        <v>3493.75</v>
      </c>
      <c r="I1147" s="2">
        <v>1647.57</v>
      </c>
      <c r="J1147" s="2">
        <v>3</v>
      </c>
      <c r="K1147" s="2" t="str">
        <f>_xlfn.XLOOKUP(E1147,[1]SKU_Master!A:A,[1]SKU_Master!C:C,"NOT FOUND")</f>
        <v>Bake &amp; Wrap</v>
      </c>
      <c r="L1147" s="2">
        <f>_xlfn.XLOOKUP(Table2[[#This Row],[SKU_CODE_CLEAN]],[1]SKU_Master!A:A,[1]SKU_Master!E:E,"Not Found")</f>
        <v>175</v>
      </c>
      <c r="M1147" s="2">
        <f>_xlfn.XLOOKUP(E1147,[1]SKU_Master!A:A,[1]SKU_Master!F:F,"NOT FOUND")</f>
        <v>92</v>
      </c>
      <c r="N1147" s="2" t="str">
        <f>IF(ISNUMBER(_xlfn.XMATCH(E1147,[1]SKU_Master!A:A)),"MATCH","NOT FOUND")</f>
        <v>MATCH</v>
      </c>
      <c r="O1147" s="2">
        <f>Table2[[#This Row],[GROSS_REVENUE]]-Table2[[#This Row],[DISCOUNT]]</f>
        <v>11206.25</v>
      </c>
      <c r="P1147" s="3">
        <f>IFERROR((Table2[[#This Row],[NET_REVENUE]]-(Table2[[#This Row],[UNITS_SOLD]]*Table2[[#This Row],[UNIT_COGS]]))/Table2[[#This Row],[NET_REVENUE]],0)</f>
        <v>0.31038482989403232</v>
      </c>
      <c r="Q1147" s="4">
        <f>IFERROR(Table2[[#This Row],[GROSS_REVENUE]]/Table2[[#This Row],[AD_SPEND]],0)</f>
        <v>8.9222309219031661</v>
      </c>
      <c r="R1147" s="2">
        <f>IFERROR((Table2[[#This Row],[NET_REVENUE]]-(Table2[[#This Row],[UNITS_SOLD]]*Table2[[#This Row],[UNIT_COGS]])-Table2[[#This Row],[AD_SPEND]]),0)</f>
        <v>1830.68</v>
      </c>
      <c r="S1147" s="3">
        <f>IFERROR(Table2[[#This Row],[RETURNS_UNITS]]/Table2[[#This Row],[UNITS_SOLD]],0)</f>
        <v>3.5714285714285712E-2</v>
      </c>
      <c r="T1147" s="2" t="str">
        <f>TRIM(CLEAN(Table2[[#This Row],[CHANNEL]]))</f>
        <v>Flipkart</v>
      </c>
      <c r="U1147" s="1">
        <f t="shared" si="17"/>
        <v>45566</v>
      </c>
    </row>
    <row r="1148" spans="1:21" x14ac:dyDescent="0.3">
      <c r="A1148" s="1">
        <v>45505</v>
      </c>
      <c r="B1148" s="2" t="s">
        <v>34</v>
      </c>
      <c r="C1148" s="2" t="s">
        <v>25</v>
      </c>
      <c r="D1148" s="2" t="s">
        <v>46</v>
      </c>
      <c r="E1148" s="2" t="str">
        <f>TRIM(Table2[[#This Row],[SKU_CODE]])</f>
        <v>BEC-KT-001</v>
      </c>
      <c r="F1148" s="2">
        <v>170</v>
      </c>
      <c r="G1148" s="2">
        <v>27200</v>
      </c>
      <c r="H1148" s="2">
        <v>5478.02</v>
      </c>
      <c r="I1148" s="2">
        <v>1648.31</v>
      </c>
      <c r="J1148" s="2">
        <v>9</v>
      </c>
      <c r="K1148" s="2" t="str">
        <f>_xlfn.XLOOKUP(E1148,[1]SKU_Master!A:A,[1]SKU_Master!C:C,"NOT FOUND")</f>
        <v>Kitchen Towel</v>
      </c>
      <c r="L1148" s="2">
        <f>_xlfn.XLOOKUP(Table2[[#This Row],[SKU_CODE_CLEAN]],[1]SKU_Master!A:A,[1]SKU_Master!E:E,"Not Found")</f>
        <v>160</v>
      </c>
      <c r="M1148" s="2">
        <f>_xlfn.XLOOKUP(E1148,[1]SKU_Master!A:A,[1]SKU_Master!F:F,"NOT FOUND")</f>
        <v>78</v>
      </c>
      <c r="N1148" s="2" t="str">
        <f>IF(ISNUMBER(_xlfn.XMATCH(E1148,[1]SKU_Master!A:A)),"MATCH","NOT FOUND")</f>
        <v>MATCH</v>
      </c>
      <c r="O1148" s="2">
        <f>Table2[[#This Row],[GROSS_REVENUE]]-Table2[[#This Row],[DISCOUNT]]</f>
        <v>21721.98</v>
      </c>
      <c r="P1148" s="3">
        <f>IFERROR((Table2[[#This Row],[NET_REVENUE]]-(Table2[[#This Row],[UNITS_SOLD]]*Table2[[#This Row],[UNIT_COGS]]))/Table2[[#This Row],[NET_REVENUE]],0)</f>
        <v>0.38955841042114941</v>
      </c>
      <c r="Q1148" s="4">
        <f>IFERROR(Table2[[#This Row],[GROSS_REVENUE]]/Table2[[#This Row],[AD_SPEND]],0)</f>
        <v>16.501750277557015</v>
      </c>
      <c r="R1148" s="2">
        <f>IFERROR((Table2[[#This Row],[NET_REVENUE]]-(Table2[[#This Row],[UNITS_SOLD]]*Table2[[#This Row],[UNIT_COGS]])-Table2[[#This Row],[AD_SPEND]]),0)</f>
        <v>6813.67</v>
      </c>
      <c r="S1148" s="3">
        <f>IFERROR(Table2[[#This Row],[RETURNS_UNITS]]/Table2[[#This Row],[UNITS_SOLD]],0)</f>
        <v>5.2941176470588235E-2</v>
      </c>
      <c r="T1148" s="2" t="str">
        <f>TRIM(CLEAN(Table2[[#This Row],[CHANNEL]]))</f>
        <v>Zepto</v>
      </c>
      <c r="U1148" s="1">
        <f t="shared" si="17"/>
        <v>45505</v>
      </c>
    </row>
    <row r="1149" spans="1:21" x14ac:dyDescent="0.3">
      <c r="A1149" s="1">
        <v>45627</v>
      </c>
      <c r="B1149" s="2" t="s">
        <v>39</v>
      </c>
      <c r="C1149" s="2" t="s">
        <v>25</v>
      </c>
      <c r="D1149" s="2" t="s">
        <v>42</v>
      </c>
      <c r="E1149" s="2" t="str">
        <f>TRIM(Table2[[#This Row],[SKU_CODE]])</f>
        <v>BEC-BW-002</v>
      </c>
      <c r="F1149" s="2">
        <v>241</v>
      </c>
      <c r="G1149" s="2">
        <v>42175</v>
      </c>
      <c r="H1149" s="2">
        <v>9892.06</v>
      </c>
      <c r="I1149" s="2">
        <v>1649.02</v>
      </c>
      <c r="J1149" s="2">
        <v>9</v>
      </c>
      <c r="K1149" s="2" t="str">
        <f>_xlfn.XLOOKUP(E1149,[1]SKU_Master!A:A,[1]SKU_Master!C:C,"NOT FOUND")</f>
        <v>Bake &amp; Wrap</v>
      </c>
      <c r="L1149" s="2">
        <f>_xlfn.XLOOKUP(Table2[[#This Row],[SKU_CODE_CLEAN]],[1]SKU_Master!A:A,[1]SKU_Master!E:E,"Not Found")</f>
        <v>175</v>
      </c>
      <c r="M1149" s="2">
        <f>_xlfn.XLOOKUP(E1149,[1]SKU_Master!A:A,[1]SKU_Master!F:F,"NOT FOUND")</f>
        <v>92</v>
      </c>
      <c r="N1149" s="2" t="str">
        <f>IF(ISNUMBER(_xlfn.XMATCH(E1149,[1]SKU_Master!A:A)),"MATCH","NOT FOUND")</f>
        <v>MATCH</v>
      </c>
      <c r="O1149" s="2">
        <f>Table2[[#This Row],[GROSS_REVENUE]]-Table2[[#This Row],[DISCOUNT]]</f>
        <v>32282.940000000002</v>
      </c>
      <c r="P1149" s="3">
        <f>IFERROR((Table2[[#This Row],[NET_REVENUE]]-(Table2[[#This Row],[UNITS_SOLD]]*Table2[[#This Row],[UNIT_COGS]]))/Table2[[#This Row],[NET_REVENUE]],0)</f>
        <v>0.3131976207867066</v>
      </c>
      <c r="Q1149" s="4">
        <f>IFERROR(Table2[[#This Row],[GROSS_REVENUE]]/Table2[[#This Row],[AD_SPEND]],0)</f>
        <v>25.575796533698803</v>
      </c>
      <c r="R1149" s="2">
        <f>IFERROR((Table2[[#This Row],[NET_REVENUE]]-(Table2[[#This Row],[UNITS_SOLD]]*Table2[[#This Row],[UNIT_COGS]])-Table2[[#This Row],[AD_SPEND]]),0)</f>
        <v>8461.9200000000019</v>
      </c>
      <c r="S1149" s="3">
        <f>IFERROR(Table2[[#This Row],[RETURNS_UNITS]]/Table2[[#This Row],[UNITS_SOLD]],0)</f>
        <v>3.7344398340248962E-2</v>
      </c>
      <c r="T1149" s="2" t="str">
        <f>TRIM(CLEAN(Table2[[#This Row],[CHANNEL]]))</f>
        <v>Amazon</v>
      </c>
      <c r="U1149" s="1">
        <f t="shared" si="17"/>
        <v>45627</v>
      </c>
    </row>
    <row r="1150" spans="1:21" x14ac:dyDescent="0.3">
      <c r="A1150" s="1">
        <v>45444</v>
      </c>
      <c r="B1150" s="2" t="s">
        <v>33</v>
      </c>
      <c r="C1150" s="2" t="s">
        <v>22</v>
      </c>
      <c r="D1150" s="2" t="s">
        <v>31</v>
      </c>
      <c r="E1150" s="2" t="str">
        <f>TRIM(Table2[[#This Row],[SKU_CODE]])</f>
        <v>BEC-GB-002</v>
      </c>
      <c r="F1150" s="2">
        <v>104</v>
      </c>
      <c r="G1150" s="2">
        <v>18616</v>
      </c>
      <c r="H1150" s="2">
        <v>4890.29</v>
      </c>
      <c r="I1150" s="2">
        <v>1651.42</v>
      </c>
      <c r="J1150" s="2">
        <v>2</v>
      </c>
      <c r="K1150" s="2" t="str">
        <f>_xlfn.XLOOKUP(E1150,[1]SKU_Master!A:A,[1]SKU_Master!C:C,"NOT FOUND")</f>
        <v>Garbage Bags</v>
      </c>
      <c r="L1150" s="2">
        <f>_xlfn.XLOOKUP(Table2[[#This Row],[SKU_CODE_CLEAN]],[1]SKU_Master!A:A,[1]SKU_Master!E:E,"Not Found")</f>
        <v>179</v>
      </c>
      <c r="M1150" s="2">
        <f>_xlfn.XLOOKUP(E1150,[1]SKU_Master!A:A,[1]SKU_Master!F:F,"NOT FOUND")</f>
        <v>86</v>
      </c>
      <c r="N1150" s="2" t="str">
        <f>IF(ISNUMBER(_xlfn.XMATCH(E1150,[1]SKU_Master!A:A)),"MATCH","NOT FOUND")</f>
        <v>MATCH</v>
      </c>
      <c r="O1150" s="2">
        <f>Table2[[#This Row],[GROSS_REVENUE]]-Table2[[#This Row],[DISCOUNT]]</f>
        <v>13725.71</v>
      </c>
      <c r="P1150" s="3">
        <f>IFERROR((Table2[[#This Row],[NET_REVENUE]]-(Table2[[#This Row],[UNITS_SOLD]]*Table2[[#This Row],[UNIT_COGS]]))/Table2[[#This Row],[NET_REVENUE]],0)</f>
        <v>0.3483761495762332</v>
      </c>
      <c r="Q1150" s="4">
        <f>IFERROR(Table2[[#This Row],[GROSS_REVENUE]]/Table2[[#This Row],[AD_SPEND]],0)</f>
        <v>11.272722868803816</v>
      </c>
      <c r="R1150" s="2">
        <f>IFERROR((Table2[[#This Row],[NET_REVENUE]]-(Table2[[#This Row],[UNITS_SOLD]]*Table2[[#This Row],[UNIT_COGS]])-Table2[[#This Row],[AD_SPEND]]),0)</f>
        <v>3130.2899999999991</v>
      </c>
      <c r="S1150" s="3">
        <f>IFERROR(Table2[[#This Row],[RETURNS_UNITS]]/Table2[[#This Row],[UNITS_SOLD]],0)</f>
        <v>1.9230769230769232E-2</v>
      </c>
      <c r="T1150" s="2" t="str">
        <f>TRIM(CLEAN(Table2[[#This Row],[CHANNEL]]))</f>
        <v>Swiggy Instamart</v>
      </c>
      <c r="U1150" s="1">
        <f t="shared" si="17"/>
        <v>45444</v>
      </c>
    </row>
    <row r="1151" spans="1:21" x14ac:dyDescent="0.3">
      <c r="A1151" s="1">
        <v>45658</v>
      </c>
      <c r="B1151" s="2" t="s">
        <v>33</v>
      </c>
      <c r="C1151" s="2" t="s">
        <v>28</v>
      </c>
      <c r="D1151" s="2" t="s">
        <v>46</v>
      </c>
      <c r="E1151" s="2" t="str">
        <f>TRIM(Table2[[#This Row],[SKU_CODE]])</f>
        <v>BEC-KT-001</v>
      </c>
      <c r="F1151" s="2">
        <v>102</v>
      </c>
      <c r="G1151" s="2">
        <v>16320</v>
      </c>
      <c r="H1151" s="2">
        <v>2037.32</v>
      </c>
      <c r="I1151" s="2">
        <v>1651.64</v>
      </c>
      <c r="J1151" s="2">
        <v>5</v>
      </c>
      <c r="K1151" s="2" t="str">
        <f>_xlfn.XLOOKUP(E1151,[1]SKU_Master!A:A,[1]SKU_Master!C:C,"NOT FOUND")</f>
        <v>Kitchen Towel</v>
      </c>
      <c r="L1151" s="2">
        <f>_xlfn.XLOOKUP(Table2[[#This Row],[SKU_CODE_CLEAN]],[1]SKU_Master!A:A,[1]SKU_Master!E:E,"Not Found")</f>
        <v>160</v>
      </c>
      <c r="M1151" s="2">
        <f>_xlfn.XLOOKUP(E1151,[1]SKU_Master!A:A,[1]SKU_Master!F:F,"NOT FOUND")</f>
        <v>78</v>
      </c>
      <c r="N1151" s="2" t="str">
        <f>IF(ISNUMBER(_xlfn.XMATCH(E1151,[1]SKU_Master!A:A)),"MATCH","NOT FOUND")</f>
        <v>MATCH</v>
      </c>
      <c r="O1151" s="2">
        <f>Table2[[#This Row],[GROSS_REVENUE]]-Table2[[#This Row],[DISCOUNT]]</f>
        <v>14282.68</v>
      </c>
      <c r="P1151" s="3">
        <f>IFERROR((Table2[[#This Row],[NET_REVENUE]]-(Table2[[#This Row],[UNITS_SOLD]]*Table2[[#This Row],[UNIT_COGS]]))/Table2[[#This Row],[NET_REVENUE]],0)</f>
        <v>0.44296168506190714</v>
      </c>
      <c r="Q1151" s="4">
        <f>IFERROR(Table2[[#This Row],[GROSS_REVENUE]]/Table2[[#This Row],[AD_SPEND]],0)</f>
        <v>9.8810878884018312</v>
      </c>
      <c r="R1151" s="2">
        <f>IFERROR((Table2[[#This Row],[NET_REVENUE]]-(Table2[[#This Row],[UNITS_SOLD]]*Table2[[#This Row],[UNIT_COGS]])-Table2[[#This Row],[AD_SPEND]]),0)</f>
        <v>4675.04</v>
      </c>
      <c r="S1151" s="3">
        <f>IFERROR(Table2[[#This Row],[RETURNS_UNITS]]/Table2[[#This Row],[UNITS_SOLD]],0)</f>
        <v>4.9019607843137254E-2</v>
      </c>
      <c r="T1151" s="2" t="str">
        <f>TRIM(CLEAN(Table2[[#This Row],[CHANNEL]]))</f>
        <v>Swiggy Instamart</v>
      </c>
      <c r="U1151" s="1">
        <f t="shared" si="17"/>
        <v>45658</v>
      </c>
    </row>
    <row r="1152" spans="1:21" x14ac:dyDescent="0.3">
      <c r="A1152" s="1">
        <v>45444</v>
      </c>
      <c r="B1152" s="2" t="s">
        <v>24</v>
      </c>
      <c r="C1152" s="2" t="s">
        <v>25</v>
      </c>
      <c r="D1152" s="2" t="s">
        <v>35</v>
      </c>
      <c r="E1152" s="2" t="str">
        <f>TRIM(Table2[[#This Row],[SKU_CODE]])</f>
        <v>BEC-CMB-001</v>
      </c>
      <c r="F1152" s="2">
        <v>24</v>
      </c>
      <c r="G1152" s="2">
        <v>16776</v>
      </c>
      <c r="H1152" s="2">
        <v>2243.9899999999998</v>
      </c>
      <c r="I1152" s="2">
        <v>1651.73</v>
      </c>
      <c r="J1152" s="2">
        <v>2</v>
      </c>
      <c r="K1152" s="2" t="str">
        <f>_xlfn.XLOOKUP(E1152,[1]SKU_Master!A:A,[1]SKU_Master!C:C,"NOT FOUND")</f>
        <v>Others</v>
      </c>
      <c r="L1152" s="2">
        <f>_xlfn.XLOOKUP(Table2[[#This Row],[SKU_CODE_CLEAN]],[1]SKU_Master!A:A,[1]SKU_Master!E:E,"Not Found")</f>
        <v>699</v>
      </c>
      <c r="M1152" s="2">
        <f>_xlfn.XLOOKUP(E1152,[1]SKU_Master!A:A,[1]SKU_Master!F:F,"NOT FOUND")</f>
        <v>330</v>
      </c>
      <c r="N1152" s="2" t="str">
        <f>IF(ISNUMBER(_xlfn.XMATCH(E1152,[1]SKU_Master!A:A)),"MATCH","NOT FOUND")</f>
        <v>MATCH</v>
      </c>
      <c r="O1152" s="2">
        <f>Table2[[#This Row],[GROSS_REVENUE]]-Table2[[#This Row],[DISCOUNT]]</f>
        <v>14532.01</v>
      </c>
      <c r="P1152" s="3">
        <f>IFERROR((Table2[[#This Row],[NET_REVENUE]]-(Table2[[#This Row],[UNITS_SOLD]]*Table2[[#This Row],[UNIT_COGS]]))/Table2[[#This Row],[NET_REVENUE]],0)</f>
        <v>0.45499624621783225</v>
      </c>
      <c r="Q1152" s="4">
        <f>IFERROR(Table2[[#This Row],[GROSS_REVENUE]]/Table2[[#This Row],[AD_SPEND]],0)</f>
        <v>10.156623661252141</v>
      </c>
      <c r="R1152" s="2">
        <f>IFERROR((Table2[[#This Row],[NET_REVENUE]]-(Table2[[#This Row],[UNITS_SOLD]]*Table2[[#This Row],[UNIT_COGS]])-Table2[[#This Row],[AD_SPEND]]),0)</f>
        <v>4960.2800000000007</v>
      </c>
      <c r="S1152" s="3">
        <f>IFERROR(Table2[[#This Row],[RETURNS_UNITS]]/Table2[[#This Row],[UNITS_SOLD]],0)</f>
        <v>8.3333333333333329E-2</v>
      </c>
      <c r="T1152" s="2" t="str">
        <f>TRIM(CLEAN(Table2[[#This Row],[CHANNEL]]))</f>
        <v>D2C</v>
      </c>
      <c r="U1152" s="1">
        <f t="shared" si="17"/>
        <v>45444</v>
      </c>
    </row>
    <row r="1153" spans="1:21" x14ac:dyDescent="0.3">
      <c r="A1153" s="1">
        <v>45627</v>
      </c>
      <c r="B1153" s="2" t="s">
        <v>33</v>
      </c>
      <c r="C1153" s="2" t="s">
        <v>28</v>
      </c>
      <c r="D1153" s="2" t="s">
        <v>43</v>
      </c>
      <c r="E1153" s="2" t="str">
        <f>TRIM(Table2[[#This Row],[SKU_CODE]])</f>
        <v>BEC-GB-001</v>
      </c>
      <c r="F1153" s="2">
        <v>131</v>
      </c>
      <c r="G1153" s="2">
        <v>19519</v>
      </c>
      <c r="H1153" s="2">
        <v>4387.1400000000003</v>
      </c>
      <c r="I1153" s="2">
        <v>1652.28</v>
      </c>
      <c r="J1153" s="2">
        <v>3</v>
      </c>
      <c r="K1153" s="2" t="str">
        <f>_xlfn.XLOOKUP(E1153,[1]SKU_Master!A:A,[1]SKU_Master!C:C,"NOT FOUND")</f>
        <v>Garbage Bags</v>
      </c>
      <c r="L1153" s="2">
        <f>_xlfn.XLOOKUP(Table2[[#This Row],[SKU_CODE_CLEAN]],[1]SKU_Master!A:A,[1]SKU_Master!E:E,"Not Found")</f>
        <v>149</v>
      </c>
      <c r="M1153" s="2">
        <f>_xlfn.XLOOKUP(E1153,[1]SKU_Master!A:A,[1]SKU_Master!F:F,"NOT FOUND")</f>
        <v>70</v>
      </c>
      <c r="N1153" s="2" t="str">
        <f>IF(ISNUMBER(_xlfn.XMATCH(E1153,[1]SKU_Master!A:A)),"MATCH","NOT FOUND")</f>
        <v>MATCH</v>
      </c>
      <c r="O1153" s="2">
        <f>Table2[[#This Row],[GROSS_REVENUE]]-Table2[[#This Row],[DISCOUNT]]</f>
        <v>15131.86</v>
      </c>
      <c r="P1153" s="3">
        <f>IFERROR((Table2[[#This Row],[NET_REVENUE]]-(Table2[[#This Row],[UNITS_SOLD]]*Table2[[#This Row],[UNIT_COGS]]))/Table2[[#This Row],[NET_REVENUE]],0)</f>
        <v>0.3939938646009149</v>
      </c>
      <c r="Q1153" s="4">
        <f>IFERROR(Table2[[#This Row],[GROSS_REVENUE]]/Table2[[#This Row],[AD_SPEND]],0)</f>
        <v>11.813373036047158</v>
      </c>
      <c r="R1153" s="2">
        <f>IFERROR((Table2[[#This Row],[NET_REVENUE]]-(Table2[[#This Row],[UNITS_SOLD]]*Table2[[#This Row],[UNIT_COGS]])-Table2[[#This Row],[AD_SPEND]]),0)</f>
        <v>4309.5800000000008</v>
      </c>
      <c r="S1153" s="3">
        <f>IFERROR(Table2[[#This Row],[RETURNS_UNITS]]/Table2[[#This Row],[UNITS_SOLD]],0)</f>
        <v>2.2900763358778626E-2</v>
      </c>
      <c r="T1153" s="2" t="str">
        <f>TRIM(CLEAN(Table2[[#This Row],[CHANNEL]]))</f>
        <v>Swiggy Instamart</v>
      </c>
      <c r="U1153" s="1">
        <f t="shared" si="17"/>
        <v>45627</v>
      </c>
    </row>
    <row r="1154" spans="1:21" x14ac:dyDescent="0.3">
      <c r="A1154" s="1">
        <v>45505</v>
      </c>
      <c r="B1154" s="2" t="s">
        <v>24</v>
      </c>
      <c r="C1154" s="2" t="s">
        <v>22</v>
      </c>
      <c r="D1154" s="2" t="s">
        <v>46</v>
      </c>
      <c r="E1154" s="2" t="str">
        <f>TRIM(Table2[[#This Row],[SKU_CODE]])</f>
        <v>BEC-KT-001</v>
      </c>
      <c r="F1154" s="2">
        <v>78</v>
      </c>
      <c r="G1154" s="2">
        <v>12480</v>
      </c>
      <c r="H1154" s="2">
        <v>581.63</v>
      </c>
      <c r="I1154" s="2">
        <v>1654</v>
      </c>
      <c r="J1154" s="2">
        <v>11</v>
      </c>
      <c r="K1154" s="2" t="str">
        <f>_xlfn.XLOOKUP(E1154,[1]SKU_Master!A:A,[1]SKU_Master!C:C,"NOT FOUND")</f>
        <v>Kitchen Towel</v>
      </c>
      <c r="L1154" s="2">
        <f>_xlfn.XLOOKUP(Table2[[#This Row],[SKU_CODE_CLEAN]],[1]SKU_Master!A:A,[1]SKU_Master!E:E,"Not Found")</f>
        <v>160</v>
      </c>
      <c r="M1154" s="2">
        <f>_xlfn.XLOOKUP(E1154,[1]SKU_Master!A:A,[1]SKU_Master!F:F,"NOT FOUND")</f>
        <v>78</v>
      </c>
      <c r="N1154" s="2" t="str">
        <f>IF(ISNUMBER(_xlfn.XMATCH(E1154,[1]SKU_Master!A:A)),"MATCH","NOT FOUND")</f>
        <v>MATCH</v>
      </c>
      <c r="O1154" s="2">
        <f>Table2[[#This Row],[GROSS_REVENUE]]-Table2[[#This Row],[DISCOUNT]]</f>
        <v>11898.37</v>
      </c>
      <c r="P1154" s="3">
        <f>IFERROR((Table2[[#This Row],[NET_REVENUE]]-(Table2[[#This Row],[UNITS_SOLD]]*Table2[[#This Row],[UNIT_COGS]]))/Table2[[#This Row],[NET_REVENUE]],0)</f>
        <v>0.48866945640453274</v>
      </c>
      <c r="Q1154" s="4">
        <f>IFERROR(Table2[[#This Row],[GROSS_REVENUE]]/Table2[[#This Row],[AD_SPEND]],0)</f>
        <v>7.5453446191051992</v>
      </c>
      <c r="R1154" s="2">
        <f>IFERROR((Table2[[#This Row],[NET_REVENUE]]-(Table2[[#This Row],[UNITS_SOLD]]*Table2[[#This Row],[UNIT_COGS]])-Table2[[#This Row],[AD_SPEND]]),0)</f>
        <v>4160.3700000000008</v>
      </c>
      <c r="S1154" s="3">
        <f>IFERROR(Table2[[#This Row],[RETURNS_UNITS]]/Table2[[#This Row],[UNITS_SOLD]],0)</f>
        <v>0.14102564102564102</v>
      </c>
      <c r="T1154" s="2" t="str">
        <f>TRIM(CLEAN(Table2[[#This Row],[CHANNEL]]))</f>
        <v>D2C</v>
      </c>
      <c r="U1154" s="1">
        <f t="shared" si="17"/>
        <v>45505</v>
      </c>
    </row>
    <row r="1155" spans="1:21" x14ac:dyDescent="0.3">
      <c r="A1155" s="1">
        <v>45566</v>
      </c>
      <c r="B1155" s="2" t="s">
        <v>24</v>
      </c>
      <c r="C1155" s="2" t="s">
        <v>25</v>
      </c>
      <c r="D1155" s="2" t="s">
        <v>31</v>
      </c>
      <c r="E1155" s="2" t="str">
        <f>TRIM(Table2[[#This Row],[SKU_CODE]])</f>
        <v>BEC-GB-002</v>
      </c>
      <c r="F1155" s="2">
        <v>124</v>
      </c>
      <c r="G1155" s="2">
        <v>22196</v>
      </c>
      <c r="H1155" s="2">
        <v>2883.79</v>
      </c>
      <c r="I1155" s="2">
        <v>1654.92</v>
      </c>
      <c r="J1155" s="2">
        <v>20</v>
      </c>
      <c r="K1155" s="2" t="str">
        <f>_xlfn.XLOOKUP(E1155,[1]SKU_Master!A:A,[1]SKU_Master!C:C,"NOT FOUND")</f>
        <v>Garbage Bags</v>
      </c>
      <c r="L1155" s="2">
        <f>_xlfn.XLOOKUP(Table2[[#This Row],[SKU_CODE_CLEAN]],[1]SKU_Master!A:A,[1]SKU_Master!E:E,"Not Found")</f>
        <v>179</v>
      </c>
      <c r="M1155" s="2">
        <f>_xlfn.XLOOKUP(E1155,[1]SKU_Master!A:A,[1]SKU_Master!F:F,"NOT FOUND")</f>
        <v>86</v>
      </c>
      <c r="N1155" s="2" t="str">
        <f>IF(ISNUMBER(_xlfn.XMATCH(E1155,[1]SKU_Master!A:A)),"MATCH","NOT FOUND")</f>
        <v>MATCH</v>
      </c>
      <c r="O1155" s="2">
        <f>Table2[[#This Row],[GROSS_REVENUE]]-Table2[[#This Row],[DISCOUNT]]</f>
        <v>19312.21</v>
      </c>
      <c r="P1155" s="3">
        <f>IFERROR((Table2[[#This Row],[NET_REVENUE]]-(Table2[[#This Row],[UNITS_SOLD]]*Table2[[#This Row],[UNIT_COGS]]))/Table2[[#This Row],[NET_REVENUE]],0)</f>
        <v>0.44781047844860838</v>
      </c>
      <c r="Q1155" s="4">
        <f>IFERROR(Table2[[#This Row],[GROSS_REVENUE]]/Table2[[#This Row],[AD_SPEND]],0)</f>
        <v>13.412128682957484</v>
      </c>
      <c r="R1155" s="2">
        <f>IFERROR((Table2[[#This Row],[NET_REVENUE]]-(Table2[[#This Row],[UNITS_SOLD]]*Table2[[#This Row],[UNIT_COGS]])-Table2[[#This Row],[AD_SPEND]]),0)</f>
        <v>6993.2899999999991</v>
      </c>
      <c r="S1155" s="3">
        <f>IFERROR(Table2[[#This Row],[RETURNS_UNITS]]/Table2[[#This Row],[UNITS_SOLD]],0)</f>
        <v>0.16129032258064516</v>
      </c>
      <c r="T1155" s="2" t="str">
        <f>TRIM(CLEAN(Table2[[#This Row],[CHANNEL]]))</f>
        <v>D2C</v>
      </c>
      <c r="U1155" s="1">
        <f t="shared" ref="U1155:U1218" si="18">IF(AND(MONTH(A1155)=1,DAY(A1155)&gt;1),DATE(YEAR(A1155),DAY(A1155),1),A1155)</f>
        <v>45566</v>
      </c>
    </row>
    <row r="1156" spans="1:21" x14ac:dyDescent="0.3">
      <c r="A1156" s="1">
        <v>45566</v>
      </c>
      <c r="B1156" s="2" t="s">
        <v>27</v>
      </c>
      <c r="C1156" s="2" t="s">
        <v>22</v>
      </c>
      <c r="D1156" s="2" t="s">
        <v>31</v>
      </c>
      <c r="E1156" s="2" t="str">
        <f>TRIM(Table2[[#This Row],[SKU_CODE]])</f>
        <v>BEC-GB-002</v>
      </c>
      <c r="F1156" s="2">
        <v>145</v>
      </c>
      <c r="G1156" s="2">
        <v>25955</v>
      </c>
      <c r="H1156" s="2">
        <v>2745.18</v>
      </c>
      <c r="I1156" s="2">
        <v>1655.62</v>
      </c>
      <c r="J1156" s="2">
        <v>3</v>
      </c>
      <c r="K1156" s="2" t="str">
        <f>_xlfn.XLOOKUP(E1156,[1]SKU_Master!A:A,[1]SKU_Master!C:C,"NOT FOUND")</f>
        <v>Garbage Bags</v>
      </c>
      <c r="L1156" s="2">
        <f>_xlfn.XLOOKUP(Table2[[#This Row],[SKU_CODE_CLEAN]],[1]SKU_Master!A:A,[1]SKU_Master!E:E,"Not Found")</f>
        <v>179</v>
      </c>
      <c r="M1156" s="2">
        <f>_xlfn.XLOOKUP(E1156,[1]SKU_Master!A:A,[1]SKU_Master!F:F,"NOT FOUND")</f>
        <v>86</v>
      </c>
      <c r="N1156" s="2" t="str">
        <f>IF(ISNUMBER(_xlfn.XMATCH(E1156,[1]SKU_Master!A:A)),"MATCH","NOT FOUND")</f>
        <v>MATCH</v>
      </c>
      <c r="O1156" s="2">
        <f>Table2[[#This Row],[GROSS_REVENUE]]-Table2[[#This Row],[DISCOUNT]]</f>
        <v>23209.82</v>
      </c>
      <c r="P1156" s="3">
        <f>IFERROR((Table2[[#This Row],[NET_REVENUE]]-(Table2[[#This Row],[UNITS_SOLD]]*Table2[[#This Row],[UNIT_COGS]]))/Table2[[#This Row],[NET_REVENUE]],0)</f>
        <v>0.4627274145167864</v>
      </c>
      <c r="Q1156" s="4">
        <f>IFERROR(Table2[[#This Row],[GROSS_REVENUE]]/Table2[[#This Row],[AD_SPEND]],0)</f>
        <v>15.676906536524083</v>
      </c>
      <c r="R1156" s="2">
        <f>IFERROR((Table2[[#This Row],[NET_REVENUE]]-(Table2[[#This Row],[UNITS_SOLD]]*Table2[[#This Row],[UNIT_COGS]])-Table2[[#This Row],[AD_SPEND]]),0)</f>
        <v>9084.2000000000007</v>
      </c>
      <c r="S1156" s="3">
        <f>IFERROR(Table2[[#This Row],[RETURNS_UNITS]]/Table2[[#This Row],[UNITS_SOLD]],0)</f>
        <v>2.0689655172413793E-2</v>
      </c>
      <c r="T1156" s="2" t="str">
        <f>TRIM(CLEAN(Table2[[#This Row],[CHANNEL]]))</f>
        <v>Zepto</v>
      </c>
      <c r="U1156" s="1">
        <f t="shared" si="18"/>
        <v>45566</v>
      </c>
    </row>
    <row r="1157" spans="1:21" x14ac:dyDescent="0.3">
      <c r="A1157" s="1">
        <v>45413</v>
      </c>
      <c r="B1157" s="2" t="s">
        <v>24</v>
      </c>
      <c r="C1157" s="2" t="s">
        <v>28</v>
      </c>
      <c r="D1157" s="2" t="s">
        <v>45</v>
      </c>
      <c r="E1157" s="2" t="str">
        <f>TRIM(Table2[[#This Row],[SKU_CODE]])</f>
        <v>BEC-TIS-001</v>
      </c>
      <c r="F1157" s="2">
        <v>161</v>
      </c>
      <c r="G1157" s="2">
        <v>15295</v>
      </c>
      <c r="H1157" s="2">
        <v>2253.46</v>
      </c>
      <c r="I1157" s="2">
        <v>1655.89</v>
      </c>
      <c r="J1157" s="2">
        <v>22</v>
      </c>
      <c r="K1157" s="2" t="str">
        <f>_xlfn.XLOOKUP(E1157,[1]SKU_Master!A:A,[1]SKU_Master!C:C,"NOT FOUND")</f>
        <v>Tissues</v>
      </c>
      <c r="L1157" s="2">
        <f>_xlfn.XLOOKUP(Table2[[#This Row],[SKU_CODE_CLEAN]],[1]SKU_Master!A:A,[1]SKU_Master!E:E,"Not Found")</f>
        <v>95</v>
      </c>
      <c r="M1157" s="2">
        <f>_xlfn.XLOOKUP(E1157,[1]SKU_Master!A:A,[1]SKU_Master!F:F,"NOT FOUND")</f>
        <v>42</v>
      </c>
      <c r="N1157" s="2" t="str">
        <f>IF(ISNUMBER(_xlfn.XMATCH(E1157,[1]SKU_Master!A:A)),"MATCH","NOT FOUND")</f>
        <v>MATCH</v>
      </c>
      <c r="O1157" s="2">
        <f>Table2[[#This Row],[GROSS_REVENUE]]-Table2[[#This Row],[DISCOUNT]]</f>
        <v>13041.54</v>
      </c>
      <c r="P1157" s="3">
        <f>IFERROR((Table2[[#This Row],[NET_REVENUE]]-(Table2[[#This Row],[UNITS_SOLD]]*Table2[[#This Row],[UNIT_COGS]]))/Table2[[#This Row],[NET_REVENUE]],0)</f>
        <v>0.48150295133856896</v>
      </c>
      <c r="Q1157" s="4">
        <f>IFERROR(Table2[[#This Row],[GROSS_REVENUE]]/Table2[[#This Row],[AD_SPEND]],0)</f>
        <v>9.2367246616623078</v>
      </c>
      <c r="R1157" s="2">
        <f>IFERROR((Table2[[#This Row],[NET_REVENUE]]-(Table2[[#This Row],[UNITS_SOLD]]*Table2[[#This Row],[UNIT_COGS]])-Table2[[#This Row],[AD_SPEND]]),0)</f>
        <v>4623.6500000000005</v>
      </c>
      <c r="S1157" s="3">
        <f>IFERROR(Table2[[#This Row],[RETURNS_UNITS]]/Table2[[#This Row],[UNITS_SOLD]],0)</f>
        <v>0.13664596273291926</v>
      </c>
      <c r="T1157" s="2" t="str">
        <f>TRIM(CLEAN(Table2[[#This Row],[CHANNEL]]))</f>
        <v>D2C</v>
      </c>
      <c r="U1157" s="1">
        <f t="shared" si="18"/>
        <v>45413</v>
      </c>
    </row>
    <row r="1158" spans="1:21" x14ac:dyDescent="0.3">
      <c r="A1158" s="1">
        <v>45292</v>
      </c>
      <c r="B1158" s="2" t="s">
        <v>39</v>
      </c>
      <c r="C1158" s="2" t="s">
        <v>28</v>
      </c>
      <c r="D1158" s="2" t="s">
        <v>35</v>
      </c>
      <c r="E1158" s="2" t="str">
        <f>TRIM(Table2[[#This Row],[SKU_CODE]])</f>
        <v>BEC-CMB-001</v>
      </c>
      <c r="F1158" s="2">
        <v>38</v>
      </c>
      <c r="G1158" s="2">
        <v>26562</v>
      </c>
      <c r="H1158" s="2">
        <v>2852.53</v>
      </c>
      <c r="I1158" s="2">
        <v>1656.4</v>
      </c>
      <c r="J1158" s="2">
        <v>2</v>
      </c>
      <c r="K1158" s="2" t="str">
        <f>_xlfn.XLOOKUP(E1158,[1]SKU_Master!A:A,[1]SKU_Master!C:C,"NOT FOUND")</f>
        <v>Others</v>
      </c>
      <c r="L1158" s="2">
        <f>_xlfn.XLOOKUP(Table2[[#This Row],[SKU_CODE_CLEAN]],[1]SKU_Master!A:A,[1]SKU_Master!E:E,"Not Found")</f>
        <v>699</v>
      </c>
      <c r="M1158" s="2">
        <f>_xlfn.XLOOKUP(E1158,[1]SKU_Master!A:A,[1]SKU_Master!F:F,"NOT FOUND")</f>
        <v>330</v>
      </c>
      <c r="N1158" s="2" t="str">
        <f>IF(ISNUMBER(_xlfn.XMATCH(E1158,[1]SKU_Master!A:A)),"MATCH","NOT FOUND")</f>
        <v>MATCH</v>
      </c>
      <c r="O1158" s="2">
        <f>Table2[[#This Row],[GROSS_REVENUE]]-Table2[[#This Row],[DISCOUNT]]</f>
        <v>23709.47</v>
      </c>
      <c r="P1158" s="3">
        <f>IFERROR((Table2[[#This Row],[NET_REVENUE]]-(Table2[[#This Row],[UNITS_SOLD]]*Table2[[#This Row],[UNIT_COGS]]))/Table2[[#This Row],[NET_REVENUE]],0)</f>
        <v>0.47109741381819165</v>
      </c>
      <c r="Q1158" s="4">
        <f>IFERROR(Table2[[#This Row],[GROSS_REVENUE]]/Table2[[#This Row],[AD_SPEND]],0)</f>
        <v>16.035981646945181</v>
      </c>
      <c r="R1158" s="2">
        <f>IFERROR((Table2[[#This Row],[NET_REVENUE]]-(Table2[[#This Row],[UNITS_SOLD]]*Table2[[#This Row],[UNIT_COGS]])-Table2[[#This Row],[AD_SPEND]]),0)</f>
        <v>9513.0700000000015</v>
      </c>
      <c r="S1158" s="3">
        <f>IFERROR(Table2[[#This Row],[RETURNS_UNITS]]/Table2[[#This Row],[UNITS_SOLD]],0)</f>
        <v>5.2631578947368418E-2</v>
      </c>
      <c r="T1158" s="2" t="str">
        <f>TRIM(CLEAN(Table2[[#This Row],[CHANNEL]]))</f>
        <v>Amazon</v>
      </c>
      <c r="U1158" s="1">
        <f t="shared" si="18"/>
        <v>45292</v>
      </c>
    </row>
    <row r="1159" spans="1:21" x14ac:dyDescent="0.3">
      <c r="A1159" s="1">
        <v>45383</v>
      </c>
      <c r="B1159" s="2" t="s">
        <v>33</v>
      </c>
      <c r="C1159" s="2" t="s">
        <v>25</v>
      </c>
      <c r="D1159" s="2" t="s">
        <v>42</v>
      </c>
      <c r="E1159" s="2" t="str">
        <f>TRIM(Table2[[#This Row],[SKU_CODE]])</f>
        <v>BEC-BW-002</v>
      </c>
      <c r="F1159" s="2">
        <v>89</v>
      </c>
      <c r="G1159" s="2">
        <v>15575</v>
      </c>
      <c r="H1159" s="2">
        <v>2904.12</v>
      </c>
      <c r="I1159" s="2">
        <v>1657.5</v>
      </c>
      <c r="J1159" s="2">
        <v>2</v>
      </c>
      <c r="K1159" s="2" t="str">
        <f>_xlfn.XLOOKUP(E1159,[1]SKU_Master!A:A,[1]SKU_Master!C:C,"NOT FOUND")</f>
        <v>Bake &amp; Wrap</v>
      </c>
      <c r="L1159" s="2">
        <f>_xlfn.XLOOKUP(Table2[[#This Row],[SKU_CODE_CLEAN]],[1]SKU_Master!A:A,[1]SKU_Master!E:E,"Not Found")</f>
        <v>175</v>
      </c>
      <c r="M1159" s="2">
        <f>_xlfn.XLOOKUP(E1159,[1]SKU_Master!A:A,[1]SKU_Master!F:F,"NOT FOUND")</f>
        <v>92</v>
      </c>
      <c r="N1159" s="2" t="str">
        <f>IF(ISNUMBER(_xlfn.XMATCH(E1159,[1]SKU_Master!A:A)),"MATCH","NOT FOUND")</f>
        <v>MATCH</v>
      </c>
      <c r="O1159" s="2">
        <f>Table2[[#This Row],[GROSS_REVENUE]]-Table2[[#This Row],[DISCOUNT]]</f>
        <v>12670.880000000001</v>
      </c>
      <c r="P1159" s="3">
        <f>IFERROR((Table2[[#This Row],[NET_REVENUE]]-(Table2[[#This Row],[UNITS_SOLD]]*Table2[[#This Row],[UNIT_COGS]]))/Table2[[#This Row],[NET_REVENUE]],0)</f>
        <v>0.35379389592514493</v>
      </c>
      <c r="Q1159" s="4">
        <f>IFERROR(Table2[[#This Row],[GROSS_REVENUE]]/Table2[[#This Row],[AD_SPEND]],0)</f>
        <v>9.3966817496229265</v>
      </c>
      <c r="R1159" s="2">
        <f>IFERROR((Table2[[#This Row],[NET_REVENUE]]-(Table2[[#This Row],[UNITS_SOLD]]*Table2[[#This Row],[UNIT_COGS]])-Table2[[#This Row],[AD_SPEND]]),0)</f>
        <v>2825.380000000001</v>
      </c>
      <c r="S1159" s="3">
        <f>IFERROR(Table2[[#This Row],[RETURNS_UNITS]]/Table2[[#This Row],[UNITS_SOLD]],0)</f>
        <v>2.247191011235955E-2</v>
      </c>
      <c r="T1159" s="2" t="str">
        <f>TRIM(CLEAN(Table2[[#This Row],[CHANNEL]]))</f>
        <v>Swiggy Instamart</v>
      </c>
      <c r="U1159" s="1">
        <f t="shared" si="18"/>
        <v>45383</v>
      </c>
    </row>
    <row r="1160" spans="1:21" x14ac:dyDescent="0.3">
      <c r="A1160" s="1">
        <v>45474</v>
      </c>
      <c r="B1160" s="2" t="s">
        <v>21</v>
      </c>
      <c r="C1160" s="2" t="s">
        <v>28</v>
      </c>
      <c r="D1160" s="2" t="s">
        <v>47</v>
      </c>
      <c r="E1160" s="2" t="str">
        <f>TRIM(Table2[[#This Row],[SKU_CODE]])</f>
        <v>BEC-TIS-001</v>
      </c>
      <c r="F1160" s="2">
        <v>158</v>
      </c>
      <c r="G1160" s="2">
        <v>15010</v>
      </c>
      <c r="H1160" s="2">
        <v>3052.92</v>
      </c>
      <c r="I1160" s="2">
        <v>1658.7</v>
      </c>
      <c r="J1160" s="2">
        <v>4</v>
      </c>
      <c r="K1160" s="2" t="str">
        <f>_xlfn.XLOOKUP(E1160,[1]SKU_Master!A:A,[1]SKU_Master!C:C,"NOT FOUND")</f>
        <v>Tissues</v>
      </c>
      <c r="L1160" s="2">
        <f>_xlfn.XLOOKUP(Table2[[#This Row],[SKU_CODE_CLEAN]],[1]SKU_Master!A:A,[1]SKU_Master!E:E,"Not Found")</f>
        <v>95</v>
      </c>
      <c r="M1160" s="2">
        <f>_xlfn.XLOOKUP(E1160,[1]SKU_Master!A:A,[1]SKU_Master!F:F,"NOT FOUND")</f>
        <v>42</v>
      </c>
      <c r="N1160" s="2" t="str">
        <f>IF(ISNUMBER(_xlfn.XMATCH(E1160,[1]SKU_Master!A:A)),"MATCH","NOT FOUND")</f>
        <v>MATCH</v>
      </c>
      <c r="O1160" s="2">
        <f>Table2[[#This Row],[GROSS_REVENUE]]-Table2[[#This Row],[DISCOUNT]]</f>
        <v>11957.08</v>
      </c>
      <c r="P1160" s="3">
        <f>IFERROR((Table2[[#This Row],[NET_REVENUE]]-(Table2[[#This Row],[UNITS_SOLD]]*Table2[[#This Row],[UNIT_COGS]]))/Table2[[#This Row],[NET_REVENUE]],0)</f>
        <v>0.4450150036631017</v>
      </c>
      <c r="Q1160" s="4">
        <f>IFERROR(Table2[[#This Row],[GROSS_REVENUE]]/Table2[[#This Row],[AD_SPEND]],0)</f>
        <v>9.0492554410080182</v>
      </c>
      <c r="R1160" s="2">
        <f>IFERROR((Table2[[#This Row],[NET_REVENUE]]-(Table2[[#This Row],[UNITS_SOLD]]*Table2[[#This Row],[UNIT_COGS]])-Table2[[#This Row],[AD_SPEND]]),0)</f>
        <v>3662.38</v>
      </c>
      <c r="S1160" s="3">
        <f>IFERROR(Table2[[#This Row],[RETURNS_UNITS]]/Table2[[#This Row],[UNITS_SOLD]],0)</f>
        <v>2.5316455696202531E-2</v>
      </c>
      <c r="T1160" s="2" t="str">
        <f>TRIM(CLEAN(Table2[[#This Row],[CHANNEL]]))</f>
        <v>Flipkart</v>
      </c>
      <c r="U1160" s="1">
        <f t="shared" si="18"/>
        <v>45474</v>
      </c>
    </row>
    <row r="1161" spans="1:21" x14ac:dyDescent="0.3">
      <c r="A1161" s="1">
        <v>45748</v>
      </c>
      <c r="B1161" s="2" t="s">
        <v>21</v>
      </c>
      <c r="C1161" s="2" t="s">
        <v>25</v>
      </c>
      <c r="D1161" s="2" t="s">
        <v>32</v>
      </c>
      <c r="E1161" s="2" t="str">
        <f>TRIM(Table2[[#This Row],[SKU_CODE]])</f>
        <v>BEC-BW-001</v>
      </c>
      <c r="F1161" s="2">
        <v>170</v>
      </c>
      <c r="G1161" s="2">
        <v>37400</v>
      </c>
      <c r="H1161" s="2">
        <v>8794.33</v>
      </c>
      <c r="I1161" s="2">
        <v>1660.47</v>
      </c>
      <c r="J1161" s="2">
        <v>9</v>
      </c>
      <c r="K1161" s="2" t="str">
        <f>_xlfn.XLOOKUP(E1161,[1]SKU_Master!A:A,[1]SKU_Master!C:C,"NOT FOUND")</f>
        <v>Bake &amp; Wrap</v>
      </c>
      <c r="L1161" s="2">
        <f>_xlfn.XLOOKUP(Table2[[#This Row],[SKU_CODE_CLEAN]],[1]SKU_Master!A:A,[1]SKU_Master!E:E,"Not Found")</f>
        <v>220</v>
      </c>
      <c r="M1161" s="2">
        <f>_xlfn.XLOOKUP(E1161,[1]SKU_Master!A:A,[1]SKU_Master!F:F,"NOT FOUND")</f>
        <v>118</v>
      </c>
      <c r="N1161" s="2" t="str">
        <f>IF(ISNUMBER(_xlfn.XMATCH(E1161,[1]SKU_Master!A:A)),"MATCH","NOT FOUND")</f>
        <v>MATCH</v>
      </c>
      <c r="O1161" s="2">
        <f>Table2[[#This Row],[GROSS_REVENUE]]-Table2[[#This Row],[DISCOUNT]]</f>
        <v>28605.67</v>
      </c>
      <c r="P1161" s="3">
        <f>IFERROR((Table2[[#This Row],[NET_REVENUE]]-(Table2[[#This Row],[UNITS_SOLD]]*Table2[[#This Row],[UNIT_COGS]]))/Table2[[#This Row],[NET_REVENUE]],0)</f>
        <v>0.29874042453821215</v>
      </c>
      <c r="Q1161" s="4">
        <f>IFERROR(Table2[[#This Row],[GROSS_REVENUE]]/Table2[[#This Row],[AD_SPEND]],0)</f>
        <v>22.523743277505766</v>
      </c>
      <c r="R1161" s="2">
        <f>IFERROR((Table2[[#This Row],[NET_REVENUE]]-(Table2[[#This Row],[UNITS_SOLD]]*Table2[[#This Row],[UNIT_COGS]])-Table2[[#This Row],[AD_SPEND]]),0)</f>
        <v>6885.199999999998</v>
      </c>
      <c r="S1161" s="3">
        <f>IFERROR(Table2[[#This Row],[RETURNS_UNITS]]/Table2[[#This Row],[UNITS_SOLD]],0)</f>
        <v>5.2941176470588235E-2</v>
      </c>
      <c r="T1161" s="2" t="str">
        <f>TRIM(CLEAN(Table2[[#This Row],[CHANNEL]]))</f>
        <v>Flipkart</v>
      </c>
      <c r="U1161" s="1">
        <f t="shared" si="18"/>
        <v>45748</v>
      </c>
    </row>
    <row r="1162" spans="1:21" x14ac:dyDescent="0.3">
      <c r="A1162" s="1">
        <v>45658</v>
      </c>
      <c r="B1162" s="2" t="s">
        <v>33</v>
      </c>
      <c r="C1162" s="2" t="s">
        <v>22</v>
      </c>
      <c r="D1162" s="2" t="s">
        <v>47</v>
      </c>
      <c r="E1162" s="2" t="str">
        <f>TRIM(Table2[[#This Row],[SKU_CODE]])</f>
        <v>BEC-TIS-001</v>
      </c>
      <c r="F1162" s="2">
        <v>225</v>
      </c>
      <c r="G1162" s="2">
        <v>21375</v>
      </c>
      <c r="H1162" s="2">
        <v>6000.53</v>
      </c>
      <c r="I1162" s="2">
        <v>1661.3</v>
      </c>
      <c r="J1162" s="2">
        <v>5</v>
      </c>
      <c r="K1162" s="2" t="str">
        <f>_xlfn.XLOOKUP(E1162,[1]SKU_Master!A:A,[1]SKU_Master!C:C,"NOT FOUND")</f>
        <v>Tissues</v>
      </c>
      <c r="L1162" s="2">
        <f>_xlfn.XLOOKUP(Table2[[#This Row],[SKU_CODE_CLEAN]],[1]SKU_Master!A:A,[1]SKU_Master!E:E,"Not Found")</f>
        <v>95</v>
      </c>
      <c r="M1162" s="2">
        <f>_xlfn.XLOOKUP(E1162,[1]SKU_Master!A:A,[1]SKU_Master!F:F,"NOT FOUND")</f>
        <v>42</v>
      </c>
      <c r="N1162" s="2" t="str">
        <f>IF(ISNUMBER(_xlfn.XMATCH(E1162,[1]SKU_Master!A:A)),"MATCH","NOT FOUND")</f>
        <v>MATCH</v>
      </c>
      <c r="O1162" s="2">
        <f>Table2[[#This Row],[GROSS_REVENUE]]-Table2[[#This Row],[DISCOUNT]]</f>
        <v>15374.470000000001</v>
      </c>
      <c r="P1162" s="3">
        <f>IFERROR((Table2[[#This Row],[NET_REVENUE]]-(Table2[[#This Row],[UNITS_SOLD]]*Table2[[#This Row],[UNIT_COGS]]))/Table2[[#This Row],[NET_REVENUE]],0)</f>
        <v>0.38534466553969021</v>
      </c>
      <c r="Q1162" s="4">
        <f>IFERROR(Table2[[#This Row],[GROSS_REVENUE]]/Table2[[#This Row],[AD_SPEND]],0)</f>
        <v>12.86642990429182</v>
      </c>
      <c r="R1162" s="2">
        <f>IFERROR((Table2[[#This Row],[NET_REVENUE]]-(Table2[[#This Row],[UNITS_SOLD]]*Table2[[#This Row],[UNIT_COGS]])-Table2[[#This Row],[AD_SPEND]]),0)</f>
        <v>4263.170000000001</v>
      </c>
      <c r="S1162" s="3">
        <f>IFERROR(Table2[[#This Row],[RETURNS_UNITS]]/Table2[[#This Row],[UNITS_SOLD]],0)</f>
        <v>2.2222222222222223E-2</v>
      </c>
      <c r="T1162" s="2" t="str">
        <f>TRIM(CLEAN(Table2[[#This Row],[CHANNEL]]))</f>
        <v>Swiggy Instamart</v>
      </c>
      <c r="U1162" s="1">
        <f t="shared" si="18"/>
        <v>45658</v>
      </c>
    </row>
    <row r="1163" spans="1:21" x14ac:dyDescent="0.3">
      <c r="A1163" s="1">
        <v>45505</v>
      </c>
      <c r="B1163" s="2" t="s">
        <v>33</v>
      </c>
      <c r="C1163" s="2" t="s">
        <v>28</v>
      </c>
      <c r="D1163" s="2" t="s">
        <v>29</v>
      </c>
      <c r="E1163" s="2" t="str">
        <f>TRIM(Table2[[#This Row],[SKU_CODE]])</f>
        <v>BEC-CLN-004</v>
      </c>
      <c r="F1163" s="2">
        <v>106</v>
      </c>
      <c r="G1163" s="2">
        <v>10494</v>
      </c>
      <c r="H1163" s="2">
        <v>3069.95</v>
      </c>
      <c r="I1163" s="2">
        <v>1661.58</v>
      </c>
      <c r="J1163" s="2">
        <v>2</v>
      </c>
      <c r="K1163" s="2" t="str">
        <f>_xlfn.XLOOKUP(E1163,[1]SKU_Master!A:A,[1]SKU_Master!C:C,"NOT FOUND")</f>
        <v>Cleaners</v>
      </c>
      <c r="L1163" s="2">
        <f>_xlfn.XLOOKUP(Table2[[#This Row],[SKU_CODE_CLEAN]],[1]SKU_Master!A:A,[1]SKU_Master!E:E,"Not Found")</f>
        <v>99</v>
      </c>
      <c r="M1163" s="2">
        <f>_xlfn.XLOOKUP(E1163,[1]SKU_Master!A:A,[1]SKU_Master!F:F,"NOT FOUND")</f>
        <v>44</v>
      </c>
      <c r="N1163" s="2" t="str">
        <f>IF(ISNUMBER(_xlfn.XMATCH(E1163,[1]SKU_Master!A:A)),"MATCH","NOT FOUND")</f>
        <v>MATCH</v>
      </c>
      <c r="O1163" s="2">
        <f>Table2[[#This Row],[GROSS_REVENUE]]-Table2[[#This Row],[DISCOUNT]]</f>
        <v>7424.05</v>
      </c>
      <c r="P1163" s="3">
        <f>IFERROR((Table2[[#This Row],[NET_REVENUE]]-(Table2[[#This Row],[UNITS_SOLD]]*Table2[[#This Row],[UNIT_COGS]]))/Table2[[#This Row],[NET_REVENUE]],0)</f>
        <v>0.37177147244428582</v>
      </c>
      <c r="Q1163" s="4">
        <f>IFERROR(Table2[[#This Row],[GROSS_REVENUE]]/Table2[[#This Row],[AD_SPEND]],0)</f>
        <v>6.3156754414472971</v>
      </c>
      <c r="R1163" s="2">
        <f>IFERROR((Table2[[#This Row],[NET_REVENUE]]-(Table2[[#This Row],[UNITS_SOLD]]*Table2[[#This Row],[UNIT_COGS]])-Table2[[#This Row],[AD_SPEND]]),0)</f>
        <v>1098.4700000000003</v>
      </c>
      <c r="S1163" s="3">
        <f>IFERROR(Table2[[#This Row],[RETURNS_UNITS]]/Table2[[#This Row],[UNITS_SOLD]],0)</f>
        <v>1.8867924528301886E-2</v>
      </c>
      <c r="T1163" s="2" t="str">
        <f>TRIM(CLEAN(Table2[[#This Row],[CHANNEL]]))</f>
        <v>Swiggy Instamart</v>
      </c>
      <c r="U1163" s="1">
        <f t="shared" si="18"/>
        <v>45505</v>
      </c>
    </row>
    <row r="1164" spans="1:21" x14ac:dyDescent="0.3">
      <c r="A1164" s="1">
        <v>45627</v>
      </c>
      <c r="B1164" s="2" t="s">
        <v>33</v>
      </c>
      <c r="C1164" s="2" t="s">
        <v>28</v>
      </c>
      <c r="D1164" s="2" t="s">
        <v>32</v>
      </c>
      <c r="E1164" s="2" t="str">
        <f>TRIM(Table2[[#This Row],[SKU_CODE]])</f>
        <v>BEC-BW-001</v>
      </c>
      <c r="F1164" s="2">
        <v>62</v>
      </c>
      <c r="G1164" s="2">
        <v>13640</v>
      </c>
      <c r="H1164" s="2">
        <v>2524.4499999999998</v>
      </c>
      <c r="I1164" s="2">
        <v>1662.08</v>
      </c>
      <c r="J1164" s="2">
        <v>2</v>
      </c>
      <c r="K1164" s="2" t="str">
        <f>_xlfn.XLOOKUP(E1164,[1]SKU_Master!A:A,[1]SKU_Master!C:C,"NOT FOUND")</f>
        <v>Bake &amp; Wrap</v>
      </c>
      <c r="L1164" s="2">
        <f>_xlfn.XLOOKUP(Table2[[#This Row],[SKU_CODE_CLEAN]],[1]SKU_Master!A:A,[1]SKU_Master!E:E,"Not Found")</f>
        <v>220</v>
      </c>
      <c r="M1164" s="2">
        <f>_xlfn.XLOOKUP(E1164,[1]SKU_Master!A:A,[1]SKU_Master!F:F,"NOT FOUND")</f>
        <v>118</v>
      </c>
      <c r="N1164" s="2" t="str">
        <f>IF(ISNUMBER(_xlfn.XMATCH(E1164,[1]SKU_Master!A:A)),"MATCH","NOT FOUND")</f>
        <v>MATCH</v>
      </c>
      <c r="O1164" s="2">
        <f>Table2[[#This Row],[GROSS_REVENUE]]-Table2[[#This Row],[DISCOUNT]]</f>
        <v>11115.55</v>
      </c>
      <c r="P1164" s="3">
        <f>IFERROR((Table2[[#This Row],[NET_REVENUE]]-(Table2[[#This Row],[UNITS_SOLD]]*Table2[[#This Row],[UNIT_COGS]]))/Table2[[#This Row],[NET_REVENUE]],0)</f>
        <v>0.3418229417347769</v>
      </c>
      <c r="Q1164" s="4">
        <f>IFERROR(Table2[[#This Row],[GROSS_REVENUE]]/Table2[[#This Row],[AD_SPEND]],0)</f>
        <v>8.2065845206006927</v>
      </c>
      <c r="R1164" s="2">
        <f>IFERROR((Table2[[#This Row],[NET_REVENUE]]-(Table2[[#This Row],[UNITS_SOLD]]*Table2[[#This Row],[UNIT_COGS]])-Table2[[#This Row],[AD_SPEND]]),0)</f>
        <v>2137.4699999999993</v>
      </c>
      <c r="S1164" s="3">
        <f>IFERROR(Table2[[#This Row],[RETURNS_UNITS]]/Table2[[#This Row],[UNITS_SOLD]],0)</f>
        <v>3.2258064516129031E-2</v>
      </c>
      <c r="T1164" s="2" t="str">
        <f>TRIM(CLEAN(Table2[[#This Row],[CHANNEL]]))</f>
        <v>Swiggy Instamart</v>
      </c>
      <c r="U1164" s="1">
        <f t="shared" si="18"/>
        <v>45627</v>
      </c>
    </row>
    <row r="1165" spans="1:21" x14ac:dyDescent="0.3">
      <c r="A1165" s="1">
        <v>45505</v>
      </c>
      <c r="B1165" s="2" t="s">
        <v>21</v>
      </c>
      <c r="C1165" s="2" t="s">
        <v>28</v>
      </c>
      <c r="D1165" s="2" t="s">
        <v>31</v>
      </c>
      <c r="E1165" s="2" t="str">
        <f>TRIM(Table2[[#This Row],[SKU_CODE]])</f>
        <v>BEC-GB-002</v>
      </c>
      <c r="F1165" s="2">
        <v>87</v>
      </c>
      <c r="G1165" s="2">
        <v>15573</v>
      </c>
      <c r="H1165" s="2">
        <v>3416.94</v>
      </c>
      <c r="I1165" s="2">
        <v>1662.71</v>
      </c>
      <c r="J1165" s="2">
        <v>3</v>
      </c>
      <c r="K1165" s="2" t="str">
        <f>_xlfn.XLOOKUP(E1165,[1]SKU_Master!A:A,[1]SKU_Master!C:C,"NOT FOUND")</f>
        <v>Garbage Bags</v>
      </c>
      <c r="L1165" s="2">
        <f>_xlfn.XLOOKUP(Table2[[#This Row],[SKU_CODE_CLEAN]],[1]SKU_Master!A:A,[1]SKU_Master!E:E,"Not Found")</f>
        <v>179</v>
      </c>
      <c r="M1165" s="2">
        <f>_xlfn.XLOOKUP(E1165,[1]SKU_Master!A:A,[1]SKU_Master!F:F,"NOT FOUND")</f>
        <v>86</v>
      </c>
      <c r="N1165" s="2" t="str">
        <f>IF(ISNUMBER(_xlfn.XMATCH(E1165,[1]SKU_Master!A:A)),"MATCH","NOT FOUND")</f>
        <v>MATCH</v>
      </c>
      <c r="O1165" s="2">
        <f>Table2[[#This Row],[GROSS_REVENUE]]-Table2[[#This Row],[DISCOUNT]]</f>
        <v>12156.06</v>
      </c>
      <c r="P1165" s="3">
        <f>IFERROR((Table2[[#This Row],[NET_REVENUE]]-(Table2[[#This Row],[UNITS_SOLD]]*Table2[[#This Row],[UNIT_COGS]]))/Table2[[#This Row],[NET_REVENUE]],0)</f>
        <v>0.38450451873386604</v>
      </c>
      <c r="Q1165" s="4">
        <f>IFERROR(Table2[[#This Row],[GROSS_REVENUE]]/Table2[[#This Row],[AD_SPEND]],0)</f>
        <v>9.3660349670116858</v>
      </c>
      <c r="R1165" s="2">
        <f>IFERROR((Table2[[#This Row],[NET_REVENUE]]-(Table2[[#This Row],[UNITS_SOLD]]*Table2[[#This Row],[UNIT_COGS]])-Table2[[#This Row],[AD_SPEND]]),0)</f>
        <v>3011.3499999999995</v>
      </c>
      <c r="S1165" s="3">
        <f>IFERROR(Table2[[#This Row],[RETURNS_UNITS]]/Table2[[#This Row],[UNITS_SOLD]],0)</f>
        <v>3.4482758620689655E-2</v>
      </c>
      <c r="T1165" s="2" t="str">
        <f>TRIM(CLEAN(Table2[[#This Row],[CHANNEL]]))</f>
        <v>Flipkart</v>
      </c>
      <c r="U1165" s="1">
        <f t="shared" si="18"/>
        <v>45505</v>
      </c>
    </row>
    <row r="1166" spans="1:21" x14ac:dyDescent="0.3">
      <c r="A1166" s="1">
        <v>45717</v>
      </c>
      <c r="B1166" s="2" t="s">
        <v>37</v>
      </c>
      <c r="C1166" s="2" t="s">
        <v>22</v>
      </c>
      <c r="D1166" s="2" t="s">
        <v>43</v>
      </c>
      <c r="E1166" s="2" t="str">
        <f>TRIM(Table2[[#This Row],[SKU_CODE]])</f>
        <v>BEC-GB-001</v>
      </c>
      <c r="F1166" s="2">
        <v>218</v>
      </c>
      <c r="G1166" s="2">
        <v>32482</v>
      </c>
      <c r="H1166" s="2">
        <v>7537.75</v>
      </c>
      <c r="I1166" s="2">
        <v>1662.89</v>
      </c>
      <c r="J1166" s="2">
        <v>9</v>
      </c>
      <c r="K1166" s="2" t="str">
        <f>_xlfn.XLOOKUP(E1166,[1]SKU_Master!A:A,[1]SKU_Master!C:C,"NOT FOUND")</f>
        <v>Garbage Bags</v>
      </c>
      <c r="L1166" s="2">
        <f>_xlfn.XLOOKUP(Table2[[#This Row],[SKU_CODE_CLEAN]],[1]SKU_Master!A:A,[1]SKU_Master!E:E,"Not Found")</f>
        <v>149</v>
      </c>
      <c r="M1166" s="2">
        <f>_xlfn.XLOOKUP(E1166,[1]SKU_Master!A:A,[1]SKU_Master!F:F,"NOT FOUND")</f>
        <v>70</v>
      </c>
      <c r="N1166" s="2" t="str">
        <f>IF(ISNUMBER(_xlfn.XMATCH(E1166,[1]SKU_Master!A:A)),"MATCH","NOT FOUND")</f>
        <v>MATCH</v>
      </c>
      <c r="O1166" s="2">
        <f>Table2[[#This Row],[GROSS_REVENUE]]-Table2[[#This Row],[DISCOUNT]]</f>
        <v>24944.25</v>
      </c>
      <c r="P1166" s="3">
        <f>IFERROR((Table2[[#This Row],[NET_REVENUE]]-(Table2[[#This Row],[UNITS_SOLD]]*Table2[[#This Row],[UNIT_COGS]]))/Table2[[#This Row],[NET_REVENUE]],0)</f>
        <v>0.38823576575763952</v>
      </c>
      <c r="Q1166" s="4">
        <f>IFERROR(Table2[[#This Row],[GROSS_REVENUE]]/Table2[[#This Row],[AD_SPEND]],0)</f>
        <v>19.533462826765451</v>
      </c>
      <c r="R1166" s="2">
        <f>IFERROR((Table2[[#This Row],[NET_REVENUE]]-(Table2[[#This Row],[UNITS_SOLD]]*Table2[[#This Row],[UNIT_COGS]])-Table2[[#This Row],[AD_SPEND]]),0)</f>
        <v>8021.36</v>
      </c>
      <c r="S1166" s="3">
        <f>IFERROR(Table2[[#This Row],[RETURNS_UNITS]]/Table2[[#This Row],[UNITS_SOLD]],0)</f>
        <v>4.1284403669724773E-2</v>
      </c>
      <c r="T1166" s="2" t="str">
        <f>TRIM(CLEAN(Table2[[#This Row],[CHANNEL]]))</f>
        <v>Blinkit</v>
      </c>
      <c r="U1166" s="1">
        <f t="shared" si="18"/>
        <v>45717</v>
      </c>
    </row>
    <row r="1167" spans="1:21" x14ac:dyDescent="0.3">
      <c r="A1167" s="1">
        <v>45748</v>
      </c>
      <c r="B1167" s="2" t="s">
        <v>34</v>
      </c>
      <c r="C1167" s="2" t="s">
        <v>25</v>
      </c>
      <c r="D1167" s="2" t="s">
        <v>23</v>
      </c>
      <c r="E1167" s="2" t="str">
        <f>TRIM(Table2[[#This Row],[SKU_CODE]])</f>
        <v>BEC-OTH-001</v>
      </c>
      <c r="F1167" s="2">
        <v>106</v>
      </c>
      <c r="G1167" s="2">
        <v>15794</v>
      </c>
      <c r="H1167" s="2">
        <v>4189.8</v>
      </c>
      <c r="I1167" s="2">
        <v>1662.97</v>
      </c>
      <c r="J1167" s="2">
        <v>5</v>
      </c>
      <c r="K1167" s="2" t="str">
        <f>_xlfn.XLOOKUP(E1167,[1]SKU_Master!A:A,[1]SKU_Master!C:C,"NOT FOUND")</f>
        <v>Others</v>
      </c>
      <c r="L1167" s="2">
        <f>_xlfn.XLOOKUP(Table2[[#This Row],[SKU_CODE_CLEAN]],[1]SKU_Master!A:A,[1]SKU_Master!E:E,"Not Found")</f>
        <v>149</v>
      </c>
      <c r="M1167" s="2">
        <f>_xlfn.XLOOKUP(E1167,[1]SKU_Master!A:A,[1]SKU_Master!F:F,"NOT FOUND")</f>
        <v>72</v>
      </c>
      <c r="N1167" s="2" t="str">
        <f>IF(ISNUMBER(_xlfn.XMATCH(E1167,[1]SKU_Master!A:A)),"MATCH","NOT FOUND")</f>
        <v>MATCH</v>
      </c>
      <c r="O1167" s="2">
        <f>Table2[[#This Row],[GROSS_REVENUE]]-Table2[[#This Row],[DISCOUNT]]</f>
        <v>11604.2</v>
      </c>
      <c r="P1167" s="3">
        <f>IFERROR((Table2[[#This Row],[NET_REVENUE]]-(Table2[[#This Row],[UNITS_SOLD]]*Table2[[#This Row],[UNIT_COGS]]))/Table2[[#This Row],[NET_REVENUE]],0)</f>
        <v>0.3423070957067269</v>
      </c>
      <c r="Q1167" s="4">
        <f>IFERROR(Table2[[#This Row],[GROSS_REVENUE]]/Table2[[#This Row],[AD_SPEND]],0)</f>
        <v>9.4974653782088669</v>
      </c>
      <c r="R1167" s="2">
        <f>IFERROR((Table2[[#This Row],[NET_REVENUE]]-(Table2[[#This Row],[UNITS_SOLD]]*Table2[[#This Row],[UNIT_COGS]])-Table2[[#This Row],[AD_SPEND]]),0)</f>
        <v>2309.2300000000005</v>
      </c>
      <c r="S1167" s="3">
        <f>IFERROR(Table2[[#This Row],[RETURNS_UNITS]]/Table2[[#This Row],[UNITS_SOLD]],0)</f>
        <v>4.716981132075472E-2</v>
      </c>
      <c r="T1167" s="2" t="str">
        <f>TRIM(CLEAN(Table2[[#This Row],[CHANNEL]]))</f>
        <v>Zepto</v>
      </c>
      <c r="U1167" s="1">
        <f t="shared" si="18"/>
        <v>45748</v>
      </c>
    </row>
    <row r="1168" spans="1:21" x14ac:dyDescent="0.3">
      <c r="A1168" s="1">
        <v>45323</v>
      </c>
      <c r="B1168" s="2" t="s">
        <v>21</v>
      </c>
      <c r="C1168" s="2" t="s">
        <v>22</v>
      </c>
      <c r="D1168" s="2" t="s">
        <v>32</v>
      </c>
      <c r="E1168" s="2" t="str">
        <f>TRIM(Table2[[#This Row],[SKU_CODE]])</f>
        <v>BEC-BW-001</v>
      </c>
      <c r="F1168" s="2">
        <v>106</v>
      </c>
      <c r="G1168" s="2">
        <v>23320</v>
      </c>
      <c r="H1168" s="2">
        <v>4949.28</v>
      </c>
      <c r="I1168" s="2">
        <v>1663.13</v>
      </c>
      <c r="J1168" s="2">
        <v>4</v>
      </c>
      <c r="K1168" s="2" t="str">
        <f>_xlfn.XLOOKUP(E1168,[1]SKU_Master!A:A,[1]SKU_Master!C:C,"NOT FOUND")</f>
        <v>Bake &amp; Wrap</v>
      </c>
      <c r="L1168" s="2">
        <f>_xlfn.XLOOKUP(Table2[[#This Row],[SKU_CODE_CLEAN]],[1]SKU_Master!A:A,[1]SKU_Master!E:E,"Not Found")</f>
        <v>220</v>
      </c>
      <c r="M1168" s="2">
        <f>_xlfn.XLOOKUP(E1168,[1]SKU_Master!A:A,[1]SKU_Master!F:F,"NOT FOUND")</f>
        <v>118</v>
      </c>
      <c r="N1168" s="2" t="str">
        <f>IF(ISNUMBER(_xlfn.XMATCH(E1168,[1]SKU_Master!A:A)),"MATCH","NOT FOUND")</f>
        <v>MATCH</v>
      </c>
      <c r="O1168" s="2">
        <f>Table2[[#This Row],[GROSS_REVENUE]]-Table2[[#This Row],[DISCOUNT]]</f>
        <v>18370.72</v>
      </c>
      <c r="P1168" s="3">
        <f>IFERROR((Table2[[#This Row],[NET_REVENUE]]-(Table2[[#This Row],[UNITS_SOLD]]*Table2[[#This Row],[UNIT_COGS]]))/Table2[[#This Row],[NET_REVENUE]],0)</f>
        <v>0.3191339261607602</v>
      </c>
      <c r="Q1168" s="4">
        <f>IFERROR(Table2[[#This Row],[GROSS_REVENUE]]/Table2[[#This Row],[AD_SPEND]],0)</f>
        <v>14.021754162332469</v>
      </c>
      <c r="R1168" s="2">
        <f>IFERROR((Table2[[#This Row],[NET_REVENUE]]-(Table2[[#This Row],[UNITS_SOLD]]*Table2[[#This Row],[UNIT_COGS]])-Table2[[#This Row],[AD_SPEND]]),0)</f>
        <v>4199.5900000000011</v>
      </c>
      <c r="S1168" s="3">
        <f>IFERROR(Table2[[#This Row],[RETURNS_UNITS]]/Table2[[#This Row],[UNITS_SOLD]],0)</f>
        <v>3.7735849056603772E-2</v>
      </c>
      <c r="T1168" s="2" t="str">
        <f>TRIM(CLEAN(Table2[[#This Row],[CHANNEL]]))</f>
        <v>Flipkart</v>
      </c>
      <c r="U1168" s="1">
        <f t="shared" si="18"/>
        <v>45323</v>
      </c>
    </row>
    <row r="1169" spans="1:21" x14ac:dyDescent="0.3">
      <c r="A1169" s="1">
        <v>45536</v>
      </c>
      <c r="B1169" s="2" t="s">
        <v>33</v>
      </c>
      <c r="C1169" s="2" t="s">
        <v>28</v>
      </c>
      <c r="D1169" s="2" t="s">
        <v>46</v>
      </c>
      <c r="E1169" s="2" t="str">
        <f>TRIM(Table2[[#This Row],[SKU_CODE]])</f>
        <v>BEC-KT-001</v>
      </c>
      <c r="F1169" s="2">
        <v>99</v>
      </c>
      <c r="G1169" s="2">
        <v>15840</v>
      </c>
      <c r="H1169" s="2">
        <v>1159.1400000000001</v>
      </c>
      <c r="I1169" s="2">
        <v>1663.58</v>
      </c>
      <c r="J1169" s="2">
        <v>2</v>
      </c>
      <c r="K1169" s="2" t="str">
        <f>_xlfn.XLOOKUP(E1169,[1]SKU_Master!A:A,[1]SKU_Master!C:C,"NOT FOUND")</f>
        <v>Kitchen Towel</v>
      </c>
      <c r="L1169" s="2">
        <f>_xlfn.XLOOKUP(Table2[[#This Row],[SKU_CODE_CLEAN]],[1]SKU_Master!A:A,[1]SKU_Master!E:E,"Not Found")</f>
        <v>160</v>
      </c>
      <c r="M1169" s="2">
        <f>_xlfn.XLOOKUP(E1169,[1]SKU_Master!A:A,[1]SKU_Master!F:F,"NOT FOUND")</f>
        <v>78</v>
      </c>
      <c r="N1169" s="2" t="str">
        <f>IF(ISNUMBER(_xlfn.XMATCH(E1169,[1]SKU_Master!A:A)),"MATCH","NOT FOUND")</f>
        <v>MATCH</v>
      </c>
      <c r="O1169" s="2">
        <f>Table2[[#This Row],[GROSS_REVENUE]]-Table2[[#This Row],[DISCOUNT]]</f>
        <v>14680.86</v>
      </c>
      <c r="P1169" s="3">
        <f>IFERROR((Table2[[#This Row],[NET_REVENUE]]-(Table2[[#This Row],[UNITS_SOLD]]*Table2[[#This Row],[UNIT_COGS]]))/Table2[[#This Row],[NET_REVENUE]],0)</f>
        <v>0.47400901582059907</v>
      </c>
      <c r="Q1169" s="4">
        <f>IFERROR(Table2[[#This Row],[GROSS_REVENUE]]/Table2[[#This Row],[AD_SPEND]],0)</f>
        <v>9.5216340662907708</v>
      </c>
      <c r="R1169" s="2">
        <f>IFERROR((Table2[[#This Row],[NET_REVENUE]]-(Table2[[#This Row],[UNITS_SOLD]]*Table2[[#This Row],[UNIT_COGS]])-Table2[[#This Row],[AD_SPEND]]),0)</f>
        <v>5295.2800000000007</v>
      </c>
      <c r="S1169" s="3">
        <f>IFERROR(Table2[[#This Row],[RETURNS_UNITS]]/Table2[[#This Row],[UNITS_SOLD]],0)</f>
        <v>2.0202020202020204E-2</v>
      </c>
      <c r="T1169" s="2" t="str">
        <f>TRIM(CLEAN(Table2[[#This Row],[CHANNEL]]))</f>
        <v>Swiggy Instamart</v>
      </c>
      <c r="U1169" s="1">
        <f t="shared" si="18"/>
        <v>45536</v>
      </c>
    </row>
    <row r="1170" spans="1:21" x14ac:dyDescent="0.3">
      <c r="A1170" s="1">
        <v>45627</v>
      </c>
      <c r="B1170" s="2" t="s">
        <v>37</v>
      </c>
      <c r="C1170" s="2" t="s">
        <v>22</v>
      </c>
      <c r="D1170" s="2" t="s">
        <v>45</v>
      </c>
      <c r="E1170" s="2" t="str">
        <f>TRIM(Table2[[#This Row],[SKU_CODE]])</f>
        <v>BEC-TIS-001</v>
      </c>
      <c r="F1170" s="2">
        <v>300</v>
      </c>
      <c r="G1170" s="2">
        <v>28500</v>
      </c>
      <c r="H1170" s="2">
        <v>6479.8</v>
      </c>
      <c r="I1170" s="2">
        <v>1663.7</v>
      </c>
      <c r="J1170" s="2">
        <v>15</v>
      </c>
      <c r="K1170" s="2" t="str">
        <f>_xlfn.XLOOKUP(E1170,[1]SKU_Master!A:A,[1]SKU_Master!C:C,"NOT FOUND")</f>
        <v>Tissues</v>
      </c>
      <c r="L1170" s="2">
        <f>_xlfn.XLOOKUP(Table2[[#This Row],[SKU_CODE_CLEAN]],[1]SKU_Master!A:A,[1]SKU_Master!E:E,"Not Found")</f>
        <v>95</v>
      </c>
      <c r="M1170" s="2">
        <f>_xlfn.XLOOKUP(E1170,[1]SKU_Master!A:A,[1]SKU_Master!F:F,"NOT FOUND")</f>
        <v>42</v>
      </c>
      <c r="N1170" s="2" t="str">
        <f>IF(ISNUMBER(_xlfn.XMATCH(E1170,[1]SKU_Master!A:A)),"MATCH","NOT FOUND")</f>
        <v>MATCH</v>
      </c>
      <c r="O1170" s="2">
        <f>Table2[[#This Row],[GROSS_REVENUE]]-Table2[[#This Row],[DISCOUNT]]</f>
        <v>22020.2</v>
      </c>
      <c r="P1170" s="3">
        <f>IFERROR((Table2[[#This Row],[NET_REVENUE]]-(Table2[[#This Row],[UNITS_SOLD]]*Table2[[#This Row],[UNIT_COGS]]))/Table2[[#This Row],[NET_REVENUE]],0)</f>
        <v>0.42779811264202872</v>
      </c>
      <c r="Q1170" s="4">
        <f>IFERROR(Table2[[#This Row],[GROSS_REVENUE]]/Table2[[#This Row],[AD_SPEND]],0)</f>
        <v>17.130492276251729</v>
      </c>
      <c r="R1170" s="2">
        <f>IFERROR((Table2[[#This Row],[NET_REVENUE]]-(Table2[[#This Row],[UNITS_SOLD]]*Table2[[#This Row],[UNIT_COGS]])-Table2[[#This Row],[AD_SPEND]]),0)</f>
        <v>7756.5000000000009</v>
      </c>
      <c r="S1170" s="3">
        <f>IFERROR(Table2[[#This Row],[RETURNS_UNITS]]/Table2[[#This Row],[UNITS_SOLD]],0)</f>
        <v>0.05</v>
      </c>
      <c r="T1170" s="2" t="str">
        <f>TRIM(CLEAN(Table2[[#This Row],[CHANNEL]]))</f>
        <v>Blinkit</v>
      </c>
      <c r="U1170" s="1">
        <f t="shared" si="18"/>
        <v>45627</v>
      </c>
    </row>
    <row r="1171" spans="1:21" x14ac:dyDescent="0.3">
      <c r="A1171" s="1">
        <v>45292</v>
      </c>
      <c r="B1171" s="2" t="s">
        <v>21</v>
      </c>
      <c r="C1171" s="2" t="s">
        <v>25</v>
      </c>
      <c r="D1171" s="2" t="s">
        <v>42</v>
      </c>
      <c r="E1171" s="2" t="str">
        <f>TRIM(Table2[[#This Row],[SKU_CODE]])</f>
        <v>BEC-BW-002</v>
      </c>
      <c r="F1171" s="2">
        <v>105</v>
      </c>
      <c r="G1171" s="2">
        <v>18375</v>
      </c>
      <c r="H1171" s="2">
        <v>3374.21</v>
      </c>
      <c r="I1171" s="2">
        <v>1664.36</v>
      </c>
      <c r="J1171" s="2">
        <v>4</v>
      </c>
      <c r="K1171" s="2" t="str">
        <f>_xlfn.XLOOKUP(E1171,[1]SKU_Master!A:A,[1]SKU_Master!C:C,"NOT FOUND")</f>
        <v>Bake &amp; Wrap</v>
      </c>
      <c r="L1171" s="2">
        <f>_xlfn.XLOOKUP(Table2[[#This Row],[SKU_CODE_CLEAN]],[1]SKU_Master!A:A,[1]SKU_Master!E:E,"Not Found")</f>
        <v>175</v>
      </c>
      <c r="M1171" s="2">
        <f>_xlfn.XLOOKUP(E1171,[1]SKU_Master!A:A,[1]SKU_Master!F:F,"NOT FOUND")</f>
        <v>92</v>
      </c>
      <c r="N1171" s="2" t="str">
        <f>IF(ISNUMBER(_xlfn.XMATCH(E1171,[1]SKU_Master!A:A)),"MATCH","NOT FOUND")</f>
        <v>MATCH</v>
      </c>
      <c r="O1171" s="2">
        <f>Table2[[#This Row],[GROSS_REVENUE]]-Table2[[#This Row],[DISCOUNT]]</f>
        <v>15000.79</v>
      </c>
      <c r="P1171" s="3">
        <f>IFERROR((Table2[[#This Row],[NET_REVENUE]]-(Table2[[#This Row],[UNITS_SOLD]]*Table2[[#This Row],[UNIT_COGS]]))/Table2[[#This Row],[NET_REVENUE]],0)</f>
        <v>0.35603391554711455</v>
      </c>
      <c r="Q1171" s="4">
        <f>IFERROR(Table2[[#This Row],[GROSS_REVENUE]]/Table2[[#This Row],[AD_SPEND]],0)</f>
        <v>11.040279747170084</v>
      </c>
      <c r="R1171" s="2">
        <f>IFERROR((Table2[[#This Row],[NET_REVENUE]]-(Table2[[#This Row],[UNITS_SOLD]]*Table2[[#This Row],[UNIT_COGS]])-Table2[[#This Row],[AD_SPEND]]),0)</f>
        <v>3676.4300000000012</v>
      </c>
      <c r="S1171" s="3">
        <f>IFERROR(Table2[[#This Row],[RETURNS_UNITS]]/Table2[[#This Row],[UNITS_SOLD]],0)</f>
        <v>3.8095238095238099E-2</v>
      </c>
      <c r="T1171" s="2" t="str">
        <f>TRIM(CLEAN(Table2[[#This Row],[CHANNEL]]))</f>
        <v>Flipkart</v>
      </c>
      <c r="U1171" s="1">
        <f t="shared" si="18"/>
        <v>45292</v>
      </c>
    </row>
    <row r="1172" spans="1:21" x14ac:dyDescent="0.3">
      <c r="A1172" s="1">
        <v>45536</v>
      </c>
      <c r="B1172" s="2" t="s">
        <v>21</v>
      </c>
      <c r="C1172" s="2" t="s">
        <v>25</v>
      </c>
      <c r="D1172" s="2" t="s">
        <v>32</v>
      </c>
      <c r="E1172" s="2" t="str">
        <f>TRIM(Table2[[#This Row],[SKU_CODE]])</f>
        <v>BEC-BW-001</v>
      </c>
      <c r="F1172" s="2">
        <v>117</v>
      </c>
      <c r="G1172" s="2">
        <v>25740</v>
      </c>
      <c r="H1172" s="2">
        <v>3894.43</v>
      </c>
      <c r="I1172" s="2">
        <v>1665.14</v>
      </c>
      <c r="J1172" s="2">
        <v>5</v>
      </c>
      <c r="K1172" s="2" t="str">
        <f>_xlfn.XLOOKUP(E1172,[1]SKU_Master!A:A,[1]SKU_Master!C:C,"NOT FOUND")</f>
        <v>Bake &amp; Wrap</v>
      </c>
      <c r="L1172" s="2">
        <f>_xlfn.XLOOKUP(Table2[[#This Row],[SKU_CODE_CLEAN]],[1]SKU_Master!A:A,[1]SKU_Master!E:E,"Not Found")</f>
        <v>220</v>
      </c>
      <c r="M1172" s="2">
        <f>_xlfn.XLOOKUP(E1172,[1]SKU_Master!A:A,[1]SKU_Master!F:F,"NOT FOUND")</f>
        <v>118</v>
      </c>
      <c r="N1172" s="2" t="str">
        <f>IF(ISNUMBER(_xlfn.XMATCH(E1172,[1]SKU_Master!A:A)),"MATCH","NOT FOUND")</f>
        <v>MATCH</v>
      </c>
      <c r="O1172" s="2">
        <f>Table2[[#This Row],[GROSS_REVENUE]]-Table2[[#This Row],[DISCOUNT]]</f>
        <v>21845.57</v>
      </c>
      <c r="P1172" s="3">
        <f>IFERROR((Table2[[#This Row],[NET_REVENUE]]-(Table2[[#This Row],[UNITS_SOLD]]*Table2[[#This Row],[UNIT_COGS]]))/Table2[[#This Row],[NET_REVENUE]],0)</f>
        <v>0.36801832133471452</v>
      </c>
      <c r="Q1172" s="4">
        <f>IFERROR(Table2[[#This Row],[GROSS_REVENUE]]/Table2[[#This Row],[AD_SPEND]],0)</f>
        <v>15.458159674261623</v>
      </c>
      <c r="R1172" s="2">
        <f>IFERROR((Table2[[#This Row],[NET_REVENUE]]-(Table2[[#This Row],[UNITS_SOLD]]*Table2[[#This Row],[UNIT_COGS]])-Table2[[#This Row],[AD_SPEND]]),0)</f>
        <v>6374.4299999999994</v>
      </c>
      <c r="S1172" s="3">
        <f>IFERROR(Table2[[#This Row],[RETURNS_UNITS]]/Table2[[#This Row],[UNITS_SOLD]],0)</f>
        <v>4.2735042735042736E-2</v>
      </c>
      <c r="T1172" s="2" t="str">
        <f>TRIM(CLEAN(Table2[[#This Row],[CHANNEL]]))</f>
        <v>Flipkart</v>
      </c>
      <c r="U1172" s="1">
        <f t="shared" si="18"/>
        <v>45536</v>
      </c>
    </row>
    <row r="1173" spans="1:21" x14ac:dyDescent="0.3">
      <c r="A1173" s="1">
        <v>45474</v>
      </c>
      <c r="B1173" s="2" t="s">
        <v>39</v>
      </c>
      <c r="C1173" s="2" t="s">
        <v>28</v>
      </c>
      <c r="D1173" s="2" t="s">
        <v>46</v>
      </c>
      <c r="E1173" s="2" t="str">
        <f>TRIM(Table2[[#This Row],[SKU_CODE]])</f>
        <v>BEC-KT-001</v>
      </c>
      <c r="F1173" s="2">
        <v>225</v>
      </c>
      <c r="G1173" s="2">
        <v>36000</v>
      </c>
      <c r="H1173" s="2">
        <v>5830.86</v>
      </c>
      <c r="I1173" s="2">
        <v>1665.92</v>
      </c>
      <c r="J1173" s="2">
        <v>10</v>
      </c>
      <c r="K1173" s="2" t="str">
        <f>_xlfn.XLOOKUP(E1173,[1]SKU_Master!A:A,[1]SKU_Master!C:C,"NOT FOUND")</f>
        <v>Kitchen Towel</v>
      </c>
      <c r="L1173" s="2">
        <f>_xlfn.XLOOKUP(Table2[[#This Row],[SKU_CODE_CLEAN]],[1]SKU_Master!A:A,[1]SKU_Master!E:E,"Not Found")</f>
        <v>160</v>
      </c>
      <c r="M1173" s="2">
        <f>_xlfn.XLOOKUP(E1173,[1]SKU_Master!A:A,[1]SKU_Master!F:F,"NOT FOUND")</f>
        <v>78</v>
      </c>
      <c r="N1173" s="2" t="str">
        <f>IF(ISNUMBER(_xlfn.XMATCH(E1173,[1]SKU_Master!A:A)),"MATCH","NOT FOUND")</f>
        <v>MATCH</v>
      </c>
      <c r="O1173" s="2">
        <f>Table2[[#This Row],[GROSS_REVENUE]]-Table2[[#This Row],[DISCOUNT]]</f>
        <v>30169.14</v>
      </c>
      <c r="P1173" s="3">
        <f>IFERROR((Table2[[#This Row],[NET_REVENUE]]-(Table2[[#This Row],[UNITS_SOLD]]*Table2[[#This Row],[UNIT_COGS]]))/Table2[[#This Row],[NET_REVENUE]],0)</f>
        <v>0.41827973883246256</v>
      </c>
      <c r="Q1173" s="4">
        <f>IFERROR(Table2[[#This Row],[GROSS_REVENUE]]/Table2[[#This Row],[AD_SPEND]],0)</f>
        <v>21.60968113714944</v>
      </c>
      <c r="R1173" s="2">
        <f>IFERROR((Table2[[#This Row],[NET_REVENUE]]-(Table2[[#This Row],[UNITS_SOLD]]*Table2[[#This Row],[UNIT_COGS]])-Table2[[#This Row],[AD_SPEND]]),0)</f>
        <v>10953.22</v>
      </c>
      <c r="S1173" s="3">
        <f>IFERROR(Table2[[#This Row],[RETURNS_UNITS]]/Table2[[#This Row],[UNITS_SOLD]],0)</f>
        <v>4.4444444444444446E-2</v>
      </c>
      <c r="T1173" s="2" t="str">
        <f>TRIM(CLEAN(Table2[[#This Row],[CHANNEL]]))</f>
        <v>Amazon</v>
      </c>
      <c r="U1173" s="1">
        <f t="shared" si="18"/>
        <v>45474</v>
      </c>
    </row>
    <row r="1174" spans="1:21" x14ac:dyDescent="0.3">
      <c r="A1174" s="1">
        <v>45809</v>
      </c>
      <c r="B1174" s="2" t="s">
        <v>24</v>
      </c>
      <c r="C1174" s="2" t="s">
        <v>22</v>
      </c>
      <c r="D1174" s="2" t="s">
        <v>42</v>
      </c>
      <c r="E1174" s="2" t="str">
        <f>TRIM(Table2[[#This Row],[SKU_CODE]])</f>
        <v>BEC-BW-002</v>
      </c>
      <c r="F1174" s="2">
        <v>97</v>
      </c>
      <c r="G1174" s="2">
        <v>16975</v>
      </c>
      <c r="H1174" s="2">
        <v>522.46</v>
      </c>
      <c r="I1174" s="2">
        <v>1666.02</v>
      </c>
      <c r="J1174" s="2">
        <v>9</v>
      </c>
      <c r="K1174" s="2" t="str">
        <f>_xlfn.XLOOKUP(E1174,[1]SKU_Master!A:A,[1]SKU_Master!C:C,"NOT FOUND")</f>
        <v>Bake &amp; Wrap</v>
      </c>
      <c r="L1174" s="2">
        <f>_xlfn.XLOOKUP(Table2[[#This Row],[SKU_CODE_CLEAN]],[1]SKU_Master!A:A,[1]SKU_Master!E:E,"Not Found")</f>
        <v>175</v>
      </c>
      <c r="M1174" s="2">
        <f>_xlfn.XLOOKUP(E1174,[1]SKU_Master!A:A,[1]SKU_Master!F:F,"NOT FOUND")</f>
        <v>92</v>
      </c>
      <c r="N1174" s="2" t="str">
        <f>IF(ISNUMBER(_xlfn.XMATCH(E1174,[1]SKU_Master!A:A)),"MATCH","NOT FOUND")</f>
        <v>MATCH</v>
      </c>
      <c r="O1174" s="2">
        <f>Table2[[#This Row],[GROSS_REVENUE]]-Table2[[#This Row],[DISCOUNT]]</f>
        <v>16452.54</v>
      </c>
      <c r="P1174" s="3">
        <f>IFERROR((Table2[[#This Row],[NET_REVENUE]]-(Table2[[#This Row],[UNITS_SOLD]]*Table2[[#This Row],[UNIT_COGS]]))/Table2[[#This Row],[NET_REVENUE]],0)</f>
        <v>0.45759135063643669</v>
      </c>
      <c r="Q1174" s="4">
        <f>IFERROR(Table2[[#This Row],[GROSS_REVENUE]]/Table2[[#This Row],[AD_SPEND]],0)</f>
        <v>10.188953313885788</v>
      </c>
      <c r="R1174" s="2">
        <f>IFERROR((Table2[[#This Row],[NET_REVENUE]]-(Table2[[#This Row],[UNITS_SOLD]]*Table2[[#This Row],[UNIT_COGS]])-Table2[[#This Row],[AD_SPEND]]),0)</f>
        <v>5862.52</v>
      </c>
      <c r="S1174" s="3">
        <f>IFERROR(Table2[[#This Row],[RETURNS_UNITS]]/Table2[[#This Row],[UNITS_SOLD]],0)</f>
        <v>9.2783505154639179E-2</v>
      </c>
      <c r="T1174" s="2" t="str">
        <f>TRIM(CLEAN(Table2[[#This Row],[CHANNEL]]))</f>
        <v>D2C</v>
      </c>
      <c r="U1174" s="1">
        <f t="shared" si="18"/>
        <v>45809</v>
      </c>
    </row>
    <row r="1175" spans="1:21" x14ac:dyDescent="0.3">
      <c r="A1175" s="1">
        <v>45383</v>
      </c>
      <c r="B1175" s="2" t="s">
        <v>24</v>
      </c>
      <c r="C1175" s="2" t="s">
        <v>22</v>
      </c>
      <c r="D1175" s="2" t="s">
        <v>52</v>
      </c>
      <c r="E1175" s="2" t="str">
        <f>TRIM(Table2[[#This Row],[SKU_CODE]])</f>
        <v>BEC-GB-001</v>
      </c>
      <c r="F1175" s="2">
        <v>139</v>
      </c>
      <c r="G1175" s="2">
        <v>20711</v>
      </c>
      <c r="H1175" s="2">
        <v>2077.6799999999998</v>
      </c>
      <c r="I1175" s="2">
        <v>1666.59</v>
      </c>
      <c r="J1175" s="2">
        <v>15</v>
      </c>
      <c r="K1175" s="2" t="str">
        <f>_xlfn.XLOOKUP(E1175,[1]SKU_Master!A:A,[1]SKU_Master!C:C,"NOT FOUND")</f>
        <v>Garbage Bags</v>
      </c>
      <c r="L1175" s="2">
        <f>_xlfn.XLOOKUP(Table2[[#This Row],[SKU_CODE_CLEAN]],[1]SKU_Master!A:A,[1]SKU_Master!E:E,"Not Found")</f>
        <v>149</v>
      </c>
      <c r="M1175" s="2">
        <f>_xlfn.XLOOKUP(E1175,[1]SKU_Master!A:A,[1]SKU_Master!F:F,"NOT FOUND")</f>
        <v>70</v>
      </c>
      <c r="N1175" s="2" t="str">
        <f>IF(ISNUMBER(_xlfn.XMATCH(E1175,[1]SKU_Master!A:A)),"MATCH","NOT FOUND")</f>
        <v>MATCH</v>
      </c>
      <c r="O1175" s="2">
        <f>Table2[[#This Row],[GROSS_REVENUE]]-Table2[[#This Row],[DISCOUNT]]</f>
        <v>18633.32</v>
      </c>
      <c r="P1175" s="3">
        <f>IFERROR((Table2[[#This Row],[NET_REVENUE]]-(Table2[[#This Row],[UNITS_SOLD]]*Table2[[#This Row],[UNIT_COGS]]))/Table2[[#This Row],[NET_REVENUE]],0)</f>
        <v>0.47781715765091781</v>
      </c>
      <c r="Q1175" s="4">
        <f>IFERROR(Table2[[#This Row],[GROSS_REVENUE]]/Table2[[#This Row],[AD_SPEND]],0)</f>
        <v>12.427171649895897</v>
      </c>
      <c r="R1175" s="2">
        <f>IFERROR((Table2[[#This Row],[NET_REVENUE]]-(Table2[[#This Row],[UNITS_SOLD]]*Table2[[#This Row],[UNIT_COGS]])-Table2[[#This Row],[AD_SPEND]]),0)</f>
        <v>7236.73</v>
      </c>
      <c r="S1175" s="3">
        <f>IFERROR(Table2[[#This Row],[RETURNS_UNITS]]/Table2[[#This Row],[UNITS_SOLD]],0)</f>
        <v>0.1079136690647482</v>
      </c>
      <c r="T1175" s="2" t="str">
        <f>TRIM(CLEAN(Table2[[#This Row],[CHANNEL]]))</f>
        <v>D2C</v>
      </c>
      <c r="U1175" s="1">
        <f t="shared" si="18"/>
        <v>45383</v>
      </c>
    </row>
    <row r="1176" spans="1:21" x14ac:dyDescent="0.3">
      <c r="A1176" s="1">
        <v>45659</v>
      </c>
      <c r="B1176" s="2" t="s">
        <v>33</v>
      </c>
      <c r="C1176" s="2" t="s">
        <v>28</v>
      </c>
      <c r="D1176" s="2" t="s">
        <v>32</v>
      </c>
      <c r="E1176" s="2" t="str">
        <f>TRIM(Table2[[#This Row],[SKU_CODE]])</f>
        <v>BEC-BW-001</v>
      </c>
      <c r="F1176" s="2">
        <v>64</v>
      </c>
      <c r="G1176" s="5">
        <v>14080</v>
      </c>
      <c r="H1176" s="2">
        <v>718.28</v>
      </c>
      <c r="I1176" s="2">
        <v>1667.69</v>
      </c>
      <c r="J1176" s="2">
        <v>2</v>
      </c>
      <c r="K1176" s="2" t="str">
        <f>_xlfn.XLOOKUP(E1176,[1]SKU_Master!A:A,[1]SKU_Master!C:C,"NOT FOUND")</f>
        <v>Bake &amp; Wrap</v>
      </c>
      <c r="L1176" s="2">
        <f>_xlfn.XLOOKUP(Table2[[#This Row],[SKU_CODE_CLEAN]],[1]SKU_Master!A:A,[1]SKU_Master!E:E,"Not Found")</f>
        <v>220</v>
      </c>
      <c r="M1176" s="2">
        <f>_xlfn.XLOOKUP(E1176,[1]SKU_Master!A:A,[1]SKU_Master!F:F,"NOT FOUND")</f>
        <v>118</v>
      </c>
      <c r="N1176" s="2" t="str">
        <f>IF(ISNUMBER(_xlfn.XMATCH(E1176,[1]SKU_Master!A:A)),"MATCH","NOT FOUND")</f>
        <v>MATCH</v>
      </c>
      <c r="O1176" s="2">
        <f>Table2[[#This Row],[GROSS_REVENUE]]-Table2[[#This Row],[DISCOUNT]]</f>
        <v>13361.72</v>
      </c>
      <c r="P1176" s="3">
        <f>IFERROR((Table2[[#This Row],[NET_REVENUE]]-(Table2[[#This Row],[UNITS_SOLD]]*Table2[[#This Row],[UNIT_COGS]]))/Table2[[#This Row],[NET_REVENUE]],0)</f>
        <v>0.43480330376628157</v>
      </c>
      <c r="Q1176" s="4">
        <f>IFERROR(Table2[[#This Row],[GROSS_REVENUE]]/Table2[[#This Row],[AD_SPEND]],0)</f>
        <v>8.4428161109079021</v>
      </c>
      <c r="R1176" s="2">
        <f>IFERROR((Table2[[#This Row],[NET_REVENUE]]-(Table2[[#This Row],[UNITS_SOLD]]*Table2[[#This Row],[UNIT_COGS]])-Table2[[#This Row],[AD_SPEND]]),0)</f>
        <v>4142.0299999999988</v>
      </c>
      <c r="S1176" s="3">
        <f>IFERROR(Table2[[#This Row],[RETURNS_UNITS]]/Table2[[#This Row],[UNITS_SOLD]],0)</f>
        <v>3.125E-2</v>
      </c>
      <c r="T1176" s="2" t="str">
        <f>TRIM(CLEAN(Table2[[#This Row],[CHANNEL]]))</f>
        <v>Swiggy Instamart</v>
      </c>
      <c r="U1176" s="1">
        <f t="shared" si="18"/>
        <v>45689</v>
      </c>
    </row>
    <row r="1177" spans="1:21" x14ac:dyDescent="0.3">
      <c r="A1177" s="1">
        <v>45748</v>
      </c>
      <c r="B1177" s="2" t="s">
        <v>21</v>
      </c>
      <c r="C1177" s="2" t="s">
        <v>28</v>
      </c>
      <c r="D1177" s="2" t="s">
        <v>30</v>
      </c>
      <c r="E1177" s="2" t="str">
        <f>TRIM(Table2[[#This Row],[SKU_CODE]])</f>
        <v>BEC-TIS-002</v>
      </c>
      <c r="F1177" s="2">
        <v>138</v>
      </c>
      <c r="G1177" s="2">
        <v>24840</v>
      </c>
      <c r="H1177" s="2">
        <v>2449.64</v>
      </c>
      <c r="I1177" s="2">
        <v>1669.32</v>
      </c>
      <c r="J1177" s="2">
        <v>3</v>
      </c>
      <c r="K1177" s="2" t="str">
        <f>_xlfn.XLOOKUP(E1177,[1]SKU_Master!A:A,[1]SKU_Master!C:C,"NOT FOUND")</f>
        <v>Tissues</v>
      </c>
      <c r="L1177" s="2">
        <f>_xlfn.XLOOKUP(Table2[[#This Row],[SKU_CODE_CLEAN]],[1]SKU_Master!A:A,[1]SKU_Master!E:E,"Not Found")</f>
        <v>180</v>
      </c>
      <c r="M1177" s="2">
        <f>_xlfn.XLOOKUP(E1177,[1]SKU_Master!A:A,[1]SKU_Master!F:F,"NOT FOUND")</f>
        <v>95</v>
      </c>
      <c r="N1177" s="2" t="str">
        <f>IF(ISNUMBER(_xlfn.XMATCH(E1177,[1]SKU_Master!A:A)),"MATCH","NOT FOUND")</f>
        <v>MATCH</v>
      </c>
      <c r="O1177" s="2">
        <f>Table2[[#This Row],[GROSS_REVENUE]]-Table2[[#This Row],[DISCOUNT]]</f>
        <v>22390.36</v>
      </c>
      <c r="P1177" s="3">
        <f>IFERROR((Table2[[#This Row],[NET_REVENUE]]-(Table2[[#This Row],[UNITS_SOLD]]*Table2[[#This Row],[UNIT_COGS]]))/Table2[[#This Row],[NET_REVENUE]],0)</f>
        <v>0.41448016021180545</v>
      </c>
      <c r="Q1177" s="4">
        <f>IFERROR(Table2[[#This Row],[GROSS_REVENUE]]/Table2[[#This Row],[AD_SPEND]],0)</f>
        <v>14.880310545611387</v>
      </c>
      <c r="R1177" s="2">
        <f>IFERROR((Table2[[#This Row],[NET_REVENUE]]-(Table2[[#This Row],[UNITS_SOLD]]*Table2[[#This Row],[UNIT_COGS]])-Table2[[#This Row],[AD_SPEND]]),0)</f>
        <v>7611.0400000000009</v>
      </c>
      <c r="S1177" s="3">
        <f>IFERROR(Table2[[#This Row],[RETURNS_UNITS]]/Table2[[#This Row],[UNITS_SOLD]],0)</f>
        <v>2.1739130434782608E-2</v>
      </c>
      <c r="T1177" s="2" t="str">
        <f>TRIM(CLEAN(Table2[[#This Row],[CHANNEL]]))</f>
        <v>Flipkart</v>
      </c>
      <c r="U1177" s="1">
        <f t="shared" si="18"/>
        <v>45748</v>
      </c>
    </row>
    <row r="1178" spans="1:21" x14ac:dyDescent="0.3">
      <c r="A1178" s="1">
        <v>45717</v>
      </c>
      <c r="B1178" s="2" t="s">
        <v>24</v>
      </c>
      <c r="C1178" s="2" t="s">
        <v>22</v>
      </c>
      <c r="D1178" s="2" t="s">
        <v>42</v>
      </c>
      <c r="E1178" s="2" t="str">
        <f>TRIM(Table2[[#This Row],[SKU_CODE]])</f>
        <v>BEC-BW-002</v>
      </c>
      <c r="F1178" s="2">
        <v>105</v>
      </c>
      <c r="G1178" s="2">
        <v>18375</v>
      </c>
      <c r="H1178" s="2">
        <v>669.95</v>
      </c>
      <c r="I1178" s="2">
        <v>1669.38</v>
      </c>
      <c r="J1178" s="2">
        <v>11</v>
      </c>
      <c r="K1178" s="2" t="str">
        <f>_xlfn.XLOOKUP(E1178,[1]SKU_Master!A:A,[1]SKU_Master!C:C,"NOT FOUND")</f>
        <v>Bake &amp; Wrap</v>
      </c>
      <c r="L1178" s="2">
        <f>_xlfn.XLOOKUP(Table2[[#This Row],[SKU_CODE_CLEAN]],[1]SKU_Master!A:A,[1]SKU_Master!E:E,"Not Found")</f>
        <v>175</v>
      </c>
      <c r="M1178" s="2">
        <f>_xlfn.XLOOKUP(E1178,[1]SKU_Master!A:A,[1]SKU_Master!F:F,"NOT FOUND")</f>
        <v>92</v>
      </c>
      <c r="N1178" s="2" t="str">
        <f>IF(ISNUMBER(_xlfn.XMATCH(E1178,[1]SKU_Master!A:A)),"MATCH","NOT FOUND")</f>
        <v>MATCH</v>
      </c>
      <c r="O1178" s="2">
        <f>Table2[[#This Row],[GROSS_REVENUE]]-Table2[[#This Row],[DISCOUNT]]</f>
        <v>17705.05</v>
      </c>
      <c r="P1178" s="3">
        <f>IFERROR((Table2[[#This Row],[NET_REVENUE]]-(Table2[[#This Row],[UNITS_SOLD]]*Table2[[#This Row],[UNIT_COGS]]))/Table2[[#This Row],[NET_REVENUE]],0)</f>
        <v>0.45439295568213589</v>
      </c>
      <c r="Q1178" s="4">
        <f>IFERROR(Table2[[#This Row],[GROSS_REVENUE]]/Table2[[#This Row],[AD_SPEND]],0)</f>
        <v>11.007080472989971</v>
      </c>
      <c r="R1178" s="2">
        <f>IFERROR((Table2[[#This Row],[NET_REVENUE]]-(Table2[[#This Row],[UNITS_SOLD]]*Table2[[#This Row],[UNIT_COGS]])-Table2[[#This Row],[AD_SPEND]]),0)</f>
        <v>6375.6699999999992</v>
      </c>
      <c r="S1178" s="3">
        <f>IFERROR(Table2[[#This Row],[RETURNS_UNITS]]/Table2[[#This Row],[UNITS_SOLD]],0)</f>
        <v>0.10476190476190476</v>
      </c>
      <c r="T1178" s="2" t="str">
        <f>TRIM(CLEAN(Table2[[#This Row],[CHANNEL]]))</f>
        <v>D2C</v>
      </c>
      <c r="U1178" s="1">
        <f t="shared" si="18"/>
        <v>45717</v>
      </c>
    </row>
    <row r="1179" spans="1:21" x14ac:dyDescent="0.3">
      <c r="A1179" s="1">
        <v>45717</v>
      </c>
      <c r="B1179" s="2" t="s">
        <v>50</v>
      </c>
      <c r="C1179" s="2" t="s">
        <v>28</v>
      </c>
      <c r="D1179" s="2" t="s">
        <v>23</v>
      </c>
      <c r="E1179" s="2" t="str">
        <f>TRIM(Table2[[#This Row],[SKU_CODE]])</f>
        <v>BEC-OTH-001</v>
      </c>
      <c r="F1179" s="2">
        <v>113</v>
      </c>
      <c r="G1179" s="2">
        <v>16837</v>
      </c>
      <c r="H1179" s="2">
        <v>3372.03</v>
      </c>
      <c r="I1179" s="2">
        <v>1670.91</v>
      </c>
      <c r="J1179" s="2">
        <v>3</v>
      </c>
      <c r="K1179" s="2" t="str">
        <f>_xlfn.XLOOKUP(E1179,[1]SKU_Master!A:A,[1]SKU_Master!C:C,"NOT FOUND")</f>
        <v>Others</v>
      </c>
      <c r="L1179" s="2">
        <f>_xlfn.XLOOKUP(Table2[[#This Row],[SKU_CODE_CLEAN]],[1]SKU_Master!A:A,[1]SKU_Master!E:E,"Not Found")</f>
        <v>149</v>
      </c>
      <c r="M1179" s="2">
        <f>_xlfn.XLOOKUP(E1179,[1]SKU_Master!A:A,[1]SKU_Master!F:F,"NOT FOUND")</f>
        <v>72</v>
      </c>
      <c r="N1179" s="2" t="str">
        <f>IF(ISNUMBER(_xlfn.XMATCH(E1179,[1]SKU_Master!A:A)),"MATCH","NOT FOUND")</f>
        <v>MATCH</v>
      </c>
      <c r="O1179" s="2">
        <f>Table2[[#This Row],[GROSS_REVENUE]]-Table2[[#This Row],[DISCOUNT]]</f>
        <v>13464.97</v>
      </c>
      <c r="P1179" s="3">
        <f>IFERROR((Table2[[#This Row],[NET_REVENUE]]-(Table2[[#This Row],[UNITS_SOLD]]*Table2[[#This Row],[UNIT_COGS]]))/Table2[[#This Row],[NET_REVENUE]],0)</f>
        <v>0.39576545658846618</v>
      </c>
      <c r="Q1179" s="4">
        <f>IFERROR(Table2[[#This Row],[GROSS_REVENUE]]/Table2[[#This Row],[AD_SPEND]],0)</f>
        <v>10.076545116134321</v>
      </c>
      <c r="R1179" s="2">
        <f>IFERROR((Table2[[#This Row],[NET_REVENUE]]-(Table2[[#This Row],[UNITS_SOLD]]*Table2[[#This Row],[UNIT_COGS]])-Table2[[#This Row],[AD_SPEND]]),0)</f>
        <v>3658.0599999999995</v>
      </c>
      <c r="S1179" s="3">
        <f>IFERROR(Table2[[#This Row],[RETURNS_UNITS]]/Table2[[#This Row],[UNITS_SOLD]],0)</f>
        <v>2.6548672566371681E-2</v>
      </c>
      <c r="T1179" s="2" t="str">
        <f>TRIM(CLEAN(Table2[[#This Row],[CHANNEL]]))</f>
        <v>Amazon</v>
      </c>
      <c r="U1179" s="1">
        <f t="shared" si="18"/>
        <v>45717</v>
      </c>
    </row>
    <row r="1180" spans="1:21" x14ac:dyDescent="0.3">
      <c r="A1180" s="1">
        <v>45748</v>
      </c>
      <c r="B1180" s="2" t="s">
        <v>21</v>
      </c>
      <c r="C1180" s="2" t="s">
        <v>22</v>
      </c>
      <c r="D1180" s="2" t="s">
        <v>32</v>
      </c>
      <c r="E1180" s="2" t="str">
        <f>TRIM(Table2[[#This Row],[SKU_CODE]])</f>
        <v>BEC-BW-001</v>
      </c>
      <c r="F1180" s="2">
        <v>91</v>
      </c>
      <c r="G1180" s="2">
        <v>20020</v>
      </c>
      <c r="H1180" s="2">
        <v>5296.55</v>
      </c>
      <c r="I1180" s="2">
        <v>1671.4</v>
      </c>
      <c r="J1180" s="2">
        <v>2</v>
      </c>
      <c r="K1180" s="2" t="str">
        <f>_xlfn.XLOOKUP(E1180,[1]SKU_Master!A:A,[1]SKU_Master!C:C,"NOT FOUND")</f>
        <v>Bake &amp; Wrap</v>
      </c>
      <c r="L1180" s="2">
        <f>_xlfn.XLOOKUP(Table2[[#This Row],[SKU_CODE_CLEAN]],[1]SKU_Master!A:A,[1]SKU_Master!E:E,"Not Found")</f>
        <v>220</v>
      </c>
      <c r="M1180" s="2">
        <f>_xlfn.XLOOKUP(E1180,[1]SKU_Master!A:A,[1]SKU_Master!F:F,"NOT FOUND")</f>
        <v>118</v>
      </c>
      <c r="N1180" s="2" t="str">
        <f>IF(ISNUMBER(_xlfn.XMATCH(E1180,[1]SKU_Master!A:A)),"MATCH","NOT FOUND")</f>
        <v>MATCH</v>
      </c>
      <c r="O1180" s="2">
        <f>Table2[[#This Row],[GROSS_REVENUE]]-Table2[[#This Row],[DISCOUNT]]</f>
        <v>14723.45</v>
      </c>
      <c r="P1180" s="3">
        <f>IFERROR((Table2[[#This Row],[NET_REVENUE]]-(Table2[[#This Row],[UNITS_SOLD]]*Table2[[#This Row],[UNIT_COGS]]))/Table2[[#This Row],[NET_REVENUE]],0)</f>
        <v>0.27068723702664799</v>
      </c>
      <c r="Q1180" s="4">
        <f>IFERROR(Table2[[#This Row],[GROSS_REVENUE]]/Table2[[#This Row],[AD_SPEND]],0)</f>
        <v>11.97798252961589</v>
      </c>
      <c r="R1180" s="2">
        <f>IFERROR((Table2[[#This Row],[NET_REVENUE]]-(Table2[[#This Row],[UNITS_SOLD]]*Table2[[#This Row],[UNIT_COGS]])-Table2[[#This Row],[AD_SPEND]]),0)</f>
        <v>2314.0500000000006</v>
      </c>
      <c r="S1180" s="3">
        <f>IFERROR(Table2[[#This Row],[RETURNS_UNITS]]/Table2[[#This Row],[UNITS_SOLD]],0)</f>
        <v>2.197802197802198E-2</v>
      </c>
      <c r="T1180" s="2" t="str">
        <f>TRIM(CLEAN(Table2[[#This Row],[CHANNEL]]))</f>
        <v>Flipkart</v>
      </c>
      <c r="U1180" s="1">
        <f t="shared" si="18"/>
        <v>45748</v>
      </c>
    </row>
    <row r="1181" spans="1:21" x14ac:dyDescent="0.3">
      <c r="A1181" s="1">
        <v>45717</v>
      </c>
      <c r="B1181" s="2" t="s">
        <v>24</v>
      </c>
      <c r="C1181" s="2" t="s">
        <v>25</v>
      </c>
      <c r="D1181" s="2" t="s">
        <v>32</v>
      </c>
      <c r="E1181" s="2" t="str">
        <f>TRIM(Table2[[#This Row],[SKU_CODE]])</f>
        <v>BEC-BW-001</v>
      </c>
      <c r="F1181" s="2">
        <v>129</v>
      </c>
      <c r="G1181" s="2">
        <v>28380</v>
      </c>
      <c r="H1181" s="2">
        <v>782.25</v>
      </c>
      <c r="I1181" s="2">
        <v>1673.24</v>
      </c>
      <c r="J1181" s="2">
        <v>13</v>
      </c>
      <c r="K1181" s="2" t="str">
        <f>_xlfn.XLOOKUP(E1181,[1]SKU_Master!A:A,[1]SKU_Master!C:C,"NOT FOUND")</f>
        <v>Bake &amp; Wrap</v>
      </c>
      <c r="L1181" s="2">
        <f>_xlfn.XLOOKUP(Table2[[#This Row],[SKU_CODE_CLEAN]],[1]SKU_Master!A:A,[1]SKU_Master!E:E,"Not Found")</f>
        <v>220</v>
      </c>
      <c r="M1181" s="2">
        <f>_xlfn.XLOOKUP(E1181,[1]SKU_Master!A:A,[1]SKU_Master!F:F,"NOT FOUND")</f>
        <v>118</v>
      </c>
      <c r="N1181" s="2" t="str">
        <f>IF(ISNUMBER(_xlfn.XMATCH(E1181,[1]SKU_Master!A:A)),"MATCH","NOT FOUND")</f>
        <v>MATCH</v>
      </c>
      <c r="O1181" s="2">
        <f>Table2[[#This Row],[GROSS_REVENUE]]-Table2[[#This Row],[DISCOUNT]]</f>
        <v>27597.75</v>
      </c>
      <c r="P1181" s="3">
        <f>IFERROR((Table2[[#This Row],[NET_REVENUE]]-(Table2[[#This Row],[UNITS_SOLD]]*Table2[[#This Row],[UNIT_COGS]]))/Table2[[#This Row],[NET_REVENUE]],0)</f>
        <v>0.4484332961926244</v>
      </c>
      <c r="Q1181" s="4">
        <f>IFERROR(Table2[[#This Row],[GROSS_REVENUE]]/Table2[[#This Row],[AD_SPEND]],0)</f>
        <v>16.961105400301211</v>
      </c>
      <c r="R1181" s="2">
        <f>IFERROR((Table2[[#This Row],[NET_REVENUE]]-(Table2[[#This Row],[UNITS_SOLD]]*Table2[[#This Row],[UNIT_COGS]])-Table2[[#This Row],[AD_SPEND]]),0)</f>
        <v>10702.51</v>
      </c>
      <c r="S1181" s="3">
        <f>IFERROR(Table2[[#This Row],[RETURNS_UNITS]]/Table2[[#This Row],[UNITS_SOLD]],0)</f>
        <v>0.10077519379844961</v>
      </c>
      <c r="T1181" s="2" t="str">
        <f>TRIM(CLEAN(Table2[[#This Row],[CHANNEL]]))</f>
        <v>D2C</v>
      </c>
      <c r="U1181" s="1">
        <f t="shared" si="18"/>
        <v>45717</v>
      </c>
    </row>
    <row r="1182" spans="1:21" x14ac:dyDescent="0.3">
      <c r="A1182" s="1">
        <v>45292</v>
      </c>
      <c r="B1182" s="2" t="s">
        <v>24</v>
      </c>
      <c r="C1182" s="2" t="s">
        <v>22</v>
      </c>
      <c r="D1182" s="2" t="s">
        <v>43</v>
      </c>
      <c r="E1182" s="2" t="str">
        <f>TRIM(Table2[[#This Row],[SKU_CODE]])</f>
        <v>BEC-GB-001</v>
      </c>
      <c r="F1182" s="2">
        <v>121</v>
      </c>
      <c r="G1182" s="2">
        <v>18029</v>
      </c>
      <c r="H1182" s="2">
        <v>1706.9</v>
      </c>
      <c r="I1182" s="2">
        <v>1673.34</v>
      </c>
      <c r="J1182" s="2">
        <v>19</v>
      </c>
      <c r="K1182" s="2" t="str">
        <f>_xlfn.XLOOKUP(E1182,[1]SKU_Master!A:A,[1]SKU_Master!C:C,"NOT FOUND")</f>
        <v>Garbage Bags</v>
      </c>
      <c r="L1182" s="2">
        <f>_xlfn.XLOOKUP(Table2[[#This Row],[SKU_CODE_CLEAN]],[1]SKU_Master!A:A,[1]SKU_Master!E:E,"Not Found")</f>
        <v>149</v>
      </c>
      <c r="M1182" s="2">
        <f>_xlfn.XLOOKUP(E1182,[1]SKU_Master!A:A,[1]SKU_Master!F:F,"NOT FOUND")</f>
        <v>70</v>
      </c>
      <c r="N1182" s="2" t="str">
        <f>IF(ISNUMBER(_xlfn.XMATCH(E1182,[1]SKU_Master!A:A)),"MATCH","NOT FOUND")</f>
        <v>MATCH</v>
      </c>
      <c r="O1182" s="2">
        <f>Table2[[#This Row],[GROSS_REVENUE]]-Table2[[#This Row],[DISCOUNT]]</f>
        <v>16322.1</v>
      </c>
      <c r="P1182" s="3">
        <f>IFERROR((Table2[[#This Row],[NET_REVENUE]]-(Table2[[#This Row],[UNITS_SOLD]]*Table2[[#This Row],[UNIT_COGS]]))/Table2[[#This Row],[NET_REVENUE]],0)</f>
        <v>0.48107167582602728</v>
      </c>
      <c r="Q1182" s="4">
        <f>IFERROR(Table2[[#This Row],[GROSS_REVENUE]]/Table2[[#This Row],[AD_SPEND]],0)</f>
        <v>10.77425986350652</v>
      </c>
      <c r="R1182" s="2">
        <f>IFERROR((Table2[[#This Row],[NET_REVENUE]]-(Table2[[#This Row],[UNITS_SOLD]]*Table2[[#This Row],[UNIT_COGS]])-Table2[[#This Row],[AD_SPEND]]),0)</f>
        <v>6178.76</v>
      </c>
      <c r="S1182" s="3">
        <f>IFERROR(Table2[[#This Row],[RETURNS_UNITS]]/Table2[[#This Row],[UNITS_SOLD]],0)</f>
        <v>0.15702479338842976</v>
      </c>
      <c r="T1182" s="2" t="str">
        <f>TRIM(CLEAN(Table2[[#This Row],[CHANNEL]]))</f>
        <v>D2C</v>
      </c>
      <c r="U1182" s="1">
        <f t="shared" si="18"/>
        <v>45292</v>
      </c>
    </row>
    <row r="1183" spans="1:21" x14ac:dyDescent="0.3">
      <c r="A1183" s="1">
        <v>45383</v>
      </c>
      <c r="B1183" s="2" t="s">
        <v>39</v>
      </c>
      <c r="C1183" s="2" t="s">
        <v>28</v>
      </c>
      <c r="D1183" s="2" t="s">
        <v>32</v>
      </c>
      <c r="E1183" s="2" t="str">
        <f>TRIM(Table2[[#This Row],[SKU_CODE]])</f>
        <v>BEC-BW-001</v>
      </c>
      <c r="F1183" s="2">
        <v>152</v>
      </c>
      <c r="G1183" s="2">
        <v>33440</v>
      </c>
      <c r="H1183" s="2">
        <v>2904.81</v>
      </c>
      <c r="I1183" s="2">
        <v>1673.69</v>
      </c>
      <c r="J1183" s="2">
        <v>7</v>
      </c>
      <c r="K1183" s="2" t="str">
        <f>_xlfn.XLOOKUP(E1183,[1]SKU_Master!A:A,[1]SKU_Master!C:C,"NOT FOUND")</f>
        <v>Bake &amp; Wrap</v>
      </c>
      <c r="L1183" s="2">
        <f>_xlfn.XLOOKUP(Table2[[#This Row],[SKU_CODE_CLEAN]],[1]SKU_Master!A:A,[1]SKU_Master!E:E,"Not Found")</f>
        <v>220</v>
      </c>
      <c r="M1183" s="2">
        <f>_xlfn.XLOOKUP(E1183,[1]SKU_Master!A:A,[1]SKU_Master!F:F,"NOT FOUND")</f>
        <v>118</v>
      </c>
      <c r="N1183" s="2" t="str">
        <f>IF(ISNUMBER(_xlfn.XMATCH(E1183,[1]SKU_Master!A:A)),"MATCH","NOT FOUND")</f>
        <v>MATCH</v>
      </c>
      <c r="O1183" s="2">
        <f>Table2[[#This Row],[GROSS_REVENUE]]-Table2[[#This Row],[DISCOUNT]]</f>
        <v>30535.19</v>
      </c>
      <c r="P1183" s="3">
        <f>IFERROR((Table2[[#This Row],[NET_REVENUE]]-(Table2[[#This Row],[UNITS_SOLD]]*Table2[[#This Row],[UNIT_COGS]]))/Table2[[#This Row],[NET_REVENUE]],0)</f>
        <v>0.41261213701306587</v>
      </c>
      <c r="Q1183" s="4">
        <f>IFERROR(Table2[[#This Row],[GROSS_REVENUE]]/Table2[[#This Row],[AD_SPEND]],0)</f>
        <v>19.979805101303107</v>
      </c>
      <c r="R1183" s="2">
        <f>IFERROR((Table2[[#This Row],[NET_REVENUE]]-(Table2[[#This Row],[UNITS_SOLD]]*Table2[[#This Row],[UNIT_COGS]])-Table2[[#This Row],[AD_SPEND]]),0)</f>
        <v>10925.499999999998</v>
      </c>
      <c r="S1183" s="3">
        <f>IFERROR(Table2[[#This Row],[RETURNS_UNITS]]/Table2[[#This Row],[UNITS_SOLD]],0)</f>
        <v>4.6052631578947366E-2</v>
      </c>
      <c r="T1183" s="2" t="str">
        <f>TRIM(CLEAN(Table2[[#This Row],[CHANNEL]]))</f>
        <v>Amazon</v>
      </c>
      <c r="U1183" s="1">
        <f t="shared" si="18"/>
        <v>45383</v>
      </c>
    </row>
    <row r="1184" spans="1:21" x14ac:dyDescent="0.3">
      <c r="A1184" s="1">
        <v>45661</v>
      </c>
      <c r="B1184" s="2" t="s">
        <v>27</v>
      </c>
      <c r="C1184" s="2" t="s">
        <v>22</v>
      </c>
      <c r="D1184" s="2" t="s">
        <v>23</v>
      </c>
      <c r="E1184" s="2" t="str">
        <f>TRIM(Table2[[#This Row],[SKU_CODE]])</f>
        <v>BEC-OTH-001</v>
      </c>
      <c r="F1184" s="2">
        <v>89</v>
      </c>
      <c r="G1184" s="2">
        <v>13261</v>
      </c>
      <c r="H1184" s="2">
        <v>1936.44</v>
      </c>
      <c r="I1184" s="2">
        <v>1674.45</v>
      </c>
      <c r="J1184" s="2">
        <v>2</v>
      </c>
      <c r="K1184" s="2" t="str">
        <f>_xlfn.XLOOKUP(E1184,[1]SKU_Master!A:A,[1]SKU_Master!C:C,"NOT FOUND")</f>
        <v>Others</v>
      </c>
      <c r="L1184" s="2">
        <f>_xlfn.XLOOKUP(Table2[[#This Row],[SKU_CODE_CLEAN]],[1]SKU_Master!A:A,[1]SKU_Master!E:E,"Not Found")</f>
        <v>149</v>
      </c>
      <c r="M1184" s="2">
        <f>_xlfn.XLOOKUP(E1184,[1]SKU_Master!A:A,[1]SKU_Master!F:F,"NOT FOUND")</f>
        <v>72</v>
      </c>
      <c r="N1184" s="2" t="str">
        <f>IF(ISNUMBER(_xlfn.XMATCH(E1184,[1]SKU_Master!A:A)),"MATCH","NOT FOUND")</f>
        <v>MATCH</v>
      </c>
      <c r="O1184" s="2">
        <f>Table2[[#This Row],[GROSS_REVENUE]]-Table2[[#This Row],[DISCOUNT]]</f>
        <v>11324.56</v>
      </c>
      <c r="P1184" s="3">
        <f>IFERROR((Table2[[#This Row],[NET_REVENUE]]-(Table2[[#This Row],[UNITS_SOLD]]*Table2[[#This Row],[UNIT_COGS]]))/Table2[[#This Row],[NET_REVENUE]],0)</f>
        <v>0.43415020097911089</v>
      </c>
      <c r="Q1184" s="4">
        <f>IFERROR(Table2[[#This Row],[GROSS_REVENUE]]/Table2[[#This Row],[AD_SPEND]],0)</f>
        <v>7.9196153961002116</v>
      </c>
      <c r="R1184" s="2">
        <f>IFERROR((Table2[[#This Row],[NET_REVENUE]]-(Table2[[#This Row],[UNITS_SOLD]]*Table2[[#This Row],[UNIT_COGS]])-Table2[[#This Row],[AD_SPEND]]),0)</f>
        <v>3242.1099999999997</v>
      </c>
      <c r="S1184" s="3">
        <f>IFERROR(Table2[[#This Row],[RETURNS_UNITS]]/Table2[[#This Row],[UNITS_SOLD]],0)</f>
        <v>2.247191011235955E-2</v>
      </c>
      <c r="T1184" s="2" t="str">
        <f>TRIM(CLEAN(Table2[[#This Row],[CHANNEL]]))</f>
        <v>Zepto</v>
      </c>
      <c r="U1184" s="1">
        <f t="shared" si="18"/>
        <v>45748</v>
      </c>
    </row>
    <row r="1185" spans="1:21" x14ac:dyDescent="0.3">
      <c r="A1185" s="1">
        <v>45413</v>
      </c>
      <c r="B1185" s="2" t="s">
        <v>37</v>
      </c>
      <c r="C1185" s="2" t="s">
        <v>22</v>
      </c>
      <c r="D1185" s="2" t="s">
        <v>23</v>
      </c>
      <c r="E1185" s="2" t="str">
        <f>TRIM(Table2[[#This Row],[SKU_CODE]])</f>
        <v>BEC-OTH-001</v>
      </c>
      <c r="F1185" s="2">
        <v>135</v>
      </c>
      <c r="G1185" s="2">
        <v>20115</v>
      </c>
      <c r="H1185" s="2">
        <v>3577.77</v>
      </c>
      <c r="I1185" s="2">
        <v>1674.58</v>
      </c>
      <c r="J1185" s="2">
        <v>8</v>
      </c>
      <c r="K1185" s="2" t="str">
        <f>_xlfn.XLOOKUP(E1185,[1]SKU_Master!A:A,[1]SKU_Master!C:C,"NOT FOUND")</f>
        <v>Others</v>
      </c>
      <c r="L1185" s="2">
        <f>_xlfn.XLOOKUP(Table2[[#This Row],[SKU_CODE_CLEAN]],[1]SKU_Master!A:A,[1]SKU_Master!E:E,"Not Found")</f>
        <v>149</v>
      </c>
      <c r="M1185" s="2">
        <f>_xlfn.XLOOKUP(E1185,[1]SKU_Master!A:A,[1]SKU_Master!F:F,"NOT FOUND")</f>
        <v>72</v>
      </c>
      <c r="N1185" s="2" t="str">
        <f>IF(ISNUMBER(_xlfn.XMATCH(E1185,[1]SKU_Master!A:A)),"MATCH","NOT FOUND")</f>
        <v>MATCH</v>
      </c>
      <c r="O1185" s="2">
        <f>Table2[[#This Row],[GROSS_REVENUE]]-Table2[[#This Row],[DISCOUNT]]</f>
        <v>16537.23</v>
      </c>
      <c r="P1185" s="3">
        <f>IFERROR((Table2[[#This Row],[NET_REVENUE]]-(Table2[[#This Row],[UNITS_SOLD]]*Table2[[#This Row],[UNIT_COGS]]))/Table2[[#This Row],[NET_REVENUE]],0)</f>
        <v>0.41223530180084572</v>
      </c>
      <c r="Q1185" s="4">
        <f>IFERROR(Table2[[#This Row],[GROSS_REVENUE]]/Table2[[#This Row],[AD_SPEND]],0)</f>
        <v>12.011967179830167</v>
      </c>
      <c r="R1185" s="2">
        <f>IFERROR((Table2[[#This Row],[NET_REVENUE]]-(Table2[[#This Row],[UNITS_SOLD]]*Table2[[#This Row],[UNIT_COGS]])-Table2[[#This Row],[AD_SPEND]]),0)</f>
        <v>5142.6499999999996</v>
      </c>
      <c r="S1185" s="3">
        <f>IFERROR(Table2[[#This Row],[RETURNS_UNITS]]/Table2[[#This Row],[UNITS_SOLD]],0)</f>
        <v>5.9259259259259262E-2</v>
      </c>
      <c r="T1185" s="2" t="str">
        <f>TRIM(CLEAN(Table2[[#This Row],[CHANNEL]]))</f>
        <v>Blinkit</v>
      </c>
      <c r="U1185" s="1">
        <f t="shared" si="18"/>
        <v>45413</v>
      </c>
    </row>
    <row r="1186" spans="1:21" x14ac:dyDescent="0.3">
      <c r="A1186" s="1">
        <v>45536</v>
      </c>
      <c r="B1186" s="2" t="s">
        <v>21</v>
      </c>
      <c r="C1186" s="2" t="s">
        <v>25</v>
      </c>
      <c r="D1186" s="2" t="s">
        <v>31</v>
      </c>
      <c r="E1186" s="2" t="str">
        <f>TRIM(Table2[[#This Row],[SKU_CODE]])</f>
        <v>BEC-GB-002</v>
      </c>
      <c r="F1186" s="2">
        <v>147</v>
      </c>
      <c r="G1186" s="2">
        <v>26313</v>
      </c>
      <c r="H1186" s="2">
        <v>4893</v>
      </c>
      <c r="I1186" s="2">
        <v>1674.65</v>
      </c>
      <c r="J1186" s="2">
        <v>3</v>
      </c>
      <c r="K1186" s="2" t="str">
        <f>_xlfn.XLOOKUP(E1186,[1]SKU_Master!A:A,[1]SKU_Master!C:C,"NOT FOUND")</f>
        <v>Garbage Bags</v>
      </c>
      <c r="L1186" s="2">
        <f>_xlfn.XLOOKUP(Table2[[#This Row],[SKU_CODE_CLEAN]],[1]SKU_Master!A:A,[1]SKU_Master!E:E,"Not Found")</f>
        <v>179</v>
      </c>
      <c r="M1186" s="2">
        <f>_xlfn.XLOOKUP(E1186,[1]SKU_Master!A:A,[1]SKU_Master!F:F,"NOT FOUND")</f>
        <v>86</v>
      </c>
      <c r="N1186" s="2" t="str">
        <f>IF(ISNUMBER(_xlfn.XMATCH(E1186,[1]SKU_Master!A:A)),"MATCH","NOT FOUND")</f>
        <v>MATCH</v>
      </c>
      <c r="O1186" s="2">
        <f>Table2[[#This Row],[GROSS_REVENUE]]-Table2[[#This Row],[DISCOUNT]]</f>
        <v>21420</v>
      </c>
      <c r="P1186" s="3">
        <f>IFERROR((Table2[[#This Row],[NET_REVENUE]]-(Table2[[#This Row],[UNITS_SOLD]]*Table2[[#This Row],[UNIT_COGS]]))/Table2[[#This Row],[NET_REVENUE]],0)</f>
        <v>0.40980392156862744</v>
      </c>
      <c r="Q1186" s="4">
        <f>IFERROR(Table2[[#This Row],[GROSS_REVENUE]]/Table2[[#This Row],[AD_SPEND]],0)</f>
        <v>15.712536948018988</v>
      </c>
      <c r="R1186" s="2">
        <f>IFERROR((Table2[[#This Row],[NET_REVENUE]]-(Table2[[#This Row],[UNITS_SOLD]]*Table2[[#This Row],[UNIT_COGS]])-Table2[[#This Row],[AD_SPEND]]),0)</f>
        <v>7103.35</v>
      </c>
      <c r="S1186" s="3">
        <f>IFERROR(Table2[[#This Row],[RETURNS_UNITS]]/Table2[[#This Row],[UNITS_SOLD]],0)</f>
        <v>2.0408163265306121E-2</v>
      </c>
      <c r="T1186" s="2" t="str">
        <f>TRIM(CLEAN(Table2[[#This Row],[CHANNEL]]))</f>
        <v>Flipkart</v>
      </c>
      <c r="U1186" s="1">
        <f t="shared" si="18"/>
        <v>45536</v>
      </c>
    </row>
    <row r="1187" spans="1:21" x14ac:dyDescent="0.3">
      <c r="A1187" s="1">
        <v>45413</v>
      </c>
      <c r="B1187" s="2" t="s">
        <v>21</v>
      </c>
      <c r="C1187" s="2" t="s">
        <v>22</v>
      </c>
      <c r="D1187" s="2" t="s">
        <v>42</v>
      </c>
      <c r="E1187" s="2" t="str">
        <f>TRIM(Table2[[#This Row],[SKU_CODE]])</f>
        <v>BEC-BW-002</v>
      </c>
      <c r="F1187" s="2">
        <v>99</v>
      </c>
      <c r="G1187" s="2">
        <v>17325</v>
      </c>
      <c r="H1187" s="2">
        <v>1713.86</v>
      </c>
      <c r="I1187" s="2">
        <v>1676.52</v>
      </c>
      <c r="J1187" s="2">
        <v>5</v>
      </c>
      <c r="K1187" s="2" t="str">
        <f>_xlfn.XLOOKUP(E1187,[1]SKU_Master!A:A,[1]SKU_Master!C:C,"NOT FOUND")</f>
        <v>Bake &amp; Wrap</v>
      </c>
      <c r="L1187" s="2">
        <f>_xlfn.XLOOKUP(Table2[[#This Row],[SKU_CODE_CLEAN]],[1]SKU_Master!A:A,[1]SKU_Master!E:E,"Not Found")</f>
        <v>175</v>
      </c>
      <c r="M1187" s="2">
        <f>_xlfn.XLOOKUP(E1187,[1]SKU_Master!A:A,[1]SKU_Master!F:F,"NOT FOUND")</f>
        <v>92</v>
      </c>
      <c r="N1187" s="2" t="str">
        <f>IF(ISNUMBER(_xlfn.XMATCH(E1187,[1]SKU_Master!A:A)),"MATCH","NOT FOUND")</f>
        <v>MATCH</v>
      </c>
      <c r="O1187" s="2">
        <f>Table2[[#This Row],[GROSS_REVENUE]]-Table2[[#This Row],[DISCOUNT]]</f>
        <v>15611.14</v>
      </c>
      <c r="P1187" s="3">
        <f>IFERROR((Table2[[#This Row],[NET_REVENUE]]-(Table2[[#This Row],[UNITS_SOLD]]*Table2[[#This Row],[UNIT_COGS]]))/Table2[[#This Row],[NET_REVENUE]],0)</f>
        <v>0.41657047467385466</v>
      </c>
      <c r="Q1187" s="4">
        <f>IFERROR(Table2[[#This Row],[GROSS_REVENUE]]/Table2[[#This Row],[AD_SPEND]],0)</f>
        <v>10.333905948035216</v>
      </c>
      <c r="R1187" s="2">
        <f>IFERROR((Table2[[#This Row],[NET_REVENUE]]-(Table2[[#This Row],[UNITS_SOLD]]*Table2[[#This Row],[UNIT_COGS]])-Table2[[#This Row],[AD_SPEND]]),0)</f>
        <v>4826.619999999999</v>
      </c>
      <c r="S1187" s="3">
        <f>IFERROR(Table2[[#This Row],[RETURNS_UNITS]]/Table2[[#This Row],[UNITS_SOLD]],0)</f>
        <v>5.0505050505050504E-2</v>
      </c>
      <c r="T1187" s="2" t="str">
        <f>TRIM(CLEAN(Table2[[#This Row],[CHANNEL]]))</f>
        <v>Flipkart</v>
      </c>
      <c r="U1187" s="1">
        <f t="shared" si="18"/>
        <v>45413</v>
      </c>
    </row>
    <row r="1188" spans="1:21" x14ac:dyDescent="0.3">
      <c r="A1188" s="1">
        <v>45658</v>
      </c>
      <c r="B1188" s="2" t="s">
        <v>24</v>
      </c>
      <c r="C1188" s="2" t="s">
        <v>22</v>
      </c>
      <c r="D1188" s="2" t="s">
        <v>43</v>
      </c>
      <c r="E1188" s="2" t="str">
        <f>TRIM(Table2[[#This Row],[SKU_CODE]])</f>
        <v>BEC-GB-001</v>
      </c>
      <c r="F1188" s="2">
        <v>177</v>
      </c>
      <c r="G1188" s="2">
        <v>26373</v>
      </c>
      <c r="H1188" s="2">
        <v>2792.19</v>
      </c>
      <c r="I1188" s="2">
        <v>1678.15</v>
      </c>
      <c r="J1188" s="2">
        <v>21</v>
      </c>
      <c r="K1188" s="2" t="str">
        <f>_xlfn.XLOOKUP(E1188,[1]SKU_Master!A:A,[1]SKU_Master!C:C,"NOT FOUND")</f>
        <v>Garbage Bags</v>
      </c>
      <c r="L1188" s="2">
        <f>_xlfn.XLOOKUP(Table2[[#This Row],[SKU_CODE_CLEAN]],[1]SKU_Master!A:A,[1]SKU_Master!E:E,"Not Found")</f>
        <v>149</v>
      </c>
      <c r="M1188" s="2">
        <f>_xlfn.XLOOKUP(E1188,[1]SKU_Master!A:A,[1]SKU_Master!F:F,"NOT FOUND")</f>
        <v>70</v>
      </c>
      <c r="N1188" s="2" t="str">
        <f>IF(ISNUMBER(_xlfn.XMATCH(E1188,[1]SKU_Master!A:A)),"MATCH","NOT FOUND")</f>
        <v>MATCH</v>
      </c>
      <c r="O1188" s="2">
        <f>Table2[[#This Row],[GROSS_REVENUE]]-Table2[[#This Row],[DISCOUNT]]</f>
        <v>23580.81</v>
      </c>
      <c r="P1188" s="3">
        <f>IFERROR((Table2[[#This Row],[NET_REVENUE]]-(Table2[[#This Row],[UNITS_SOLD]]*Table2[[#This Row],[UNIT_COGS]]))/Table2[[#This Row],[NET_REVENUE]],0)</f>
        <v>0.47457275640658658</v>
      </c>
      <c r="Q1188" s="4">
        <f>IFERROR(Table2[[#This Row],[GROSS_REVENUE]]/Table2[[#This Row],[AD_SPEND]],0)</f>
        <v>15.71552006674016</v>
      </c>
      <c r="R1188" s="2">
        <f>IFERROR((Table2[[#This Row],[NET_REVENUE]]-(Table2[[#This Row],[UNITS_SOLD]]*Table2[[#This Row],[UNIT_COGS]])-Table2[[#This Row],[AD_SPEND]]),0)</f>
        <v>9512.6600000000017</v>
      </c>
      <c r="S1188" s="3">
        <f>IFERROR(Table2[[#This Row],[RETURNS_UNITS]]/Table2[[#This Row],[UNITS_SOLD]],0)</f>
        <v>0.11864406779661017</v>
      </c>
      <c r="T1188" s="2" t="str">
        <f>TRIM(CLEAN(Table2[[#This Row],[CHANNEL]]))</f>
        <v>D2C</v>
      </c>
      <c r="U1188" s="1">
        <f t="shared" si="18"/>
        <v>45658</v>
      </c>
    </row>
    <row r="1189" spans="1:21" x14ac:dyDescent="0.3">
      <c r="A1189" s="1">
        <v>45597</v>
      </c>
      <c r="B1189" s="2" t="s">
        <v>37</v>
      </c>
      <c r="C1189" s="2" t="s">
        <v>28</v>
      </c>
      <c r="D1189" s="2" t="s">
        <v>55</v>
      </c>
      <c r="E1189" s="2" t="str">
        <f>TRIM(Table2[[#This Row],[SKU_CODE]])</f>
        <v>BEC-KT-001</v>
      </c>
      <c r="F1189" s="2">
        <v>119</v>
      </c>
      <c r="G1189" s="2">
        <v>19040</v>
      </c>
      <c r="H1189" s="2">
        <v>1950.5</v>
      </c>
      <c r="I1189" s="2">
        <v>1679.78</v>
      </c>
      <c r="J1189" s="2">
        <v>6</v>
      </c>
      <c r="K1189" s="2" t="str">
        <f>_xlfn.XLOOKUP(E1189,[1]SKU_Master!A:A,[1]SKU_Master!C:C,"NOT FOUND")</f>
        <v>Kitchen Towel</v>
      </c>
      <c r="L1189" s="2">
        <f>_xlfn.XLOOKUP(Table2[[#This Row],[SKU_CODE_CLEAN]],[1]SKU_Master!A:A,[1]SKU_Master!E:E,"Not Found")</f>
        <v>160</v>
      </c>
      <c r="M1189" s="2">
        <f>_xlfn.XLOOKUP(E1189,[1]SKU_Master!A:A,[1]SKU_Master!F:F,"NOT FOUND")</f>
        <v>78</v>
      </c>
      <c r="N1189" s="2" t="str">
        <f>IF(ISNUMBER(_xlfn.XMATCH(E1189,[1]SKU_Master!A:A)),"MATCH","NOT FOUND")</f>
        <v>MATCH</v>
      </c>
      <c r="O1189" s="2">
        <f>Table2[[#This Row],[GROSS_REVENUE]]-Table2[[#This Row],[DISCOUNT]]</f>
        <v>17089.5</v>
      </c>
      <c r="P1189" s="3">
        <f>IFERROR((Table2[[#This Row],[NET_REVENUE]]-(Table2[[#This Row],[UNITS_SOLD]]*Table2[[#This Row],[UNIT_COGS]]))/Table2[[#This Row],[NET_REVENUE]],0)</f>
        <v>0.45685947511629948</v>
      </c>
      <c r="Q1189" s="4">
        <f>IFERROR(Table2[[#This Row],[GROSS_REVENUE]]/Table2[[#This Row],[AD_SPEND]],0)</f>
        <v>11.334817654692877</v>
      </c>
      <c r="R1189" s="2">
        <f>IFERROR((Table2[[#This Row],[NET_REVENUE]]-(Table2[[#This Row],[UNITS_SOLD]]*Table2[[#This Row],[UNIT_COGS]])-Table2[[#This Row],[AD_SPEND]]),0)</f>
        <v>6127.72</v>
      </c>
      <c r="S1189" s="3">
        <f>IFERROR(Table2[[#This Row],[RETURNS_UNITS]]/Table2[[#This Row],[UNITS_SOLD]],0)</f>
        <v>5.0420168067226892E-2</v>
      </c>
      <c r="T1189" s="2" t="str">
        <f>TRIM(CLEAN(Table2[[#This Row],[CHANNEL]]))</f>
        <v>Blinkit</v>
      </c>
      <c r="U1189" s="1">
        <f t="shared" si="18"/>
        <v>45597</v>
      </c>
    </row>
    <row r="1190" spans="1:21" x14ac:dyDescent="0.3">
      <c r="A1190" s="1">
        <v>45748</v>
      </c>
      <c r="B1190" s="2" t="s">
        <v>39</v>
      </c>
      <c r="C1190" s="2" t="s">
        <v>22</v>
      </c>
      <c r="D1190" s="2" t="s">
        <v>43</v>
      </c>
      <c r="E1190" s="2" t="str">
        <f>TRIM(Table2[[#This Row],[SKU_CODE]])</f>
        <v>BEC-GB-001</v>
      </c>
      <c r="F1190" s="2">
        <v>286</v>
      </c>
      <c r="G1190" s="2">
        <v>42614</v>
      </c>
      <c r="H1190" s="2">
        <v>10585.07</v>
      </c>
      <c r="I1190" s="2">
        <v>1679.87</v>
      </c>
      <c r="J1190" s="2">
        <v>7</v>
      </c>
      <c r="K1190" s="2" t="str">
        <f>_xlfn.XLOOKUP(E1190,[1]SKU_Master!A:A,[1]SKU_Master!C:C,"NOT FOUND")</f>
        <v>Garbage Bags</v>
      </c>
      <c r="L1190" s="2">
        <f>_xlfn.XLOOKUP(Table2[[#This Row],[SKU_CODE_CLEAN]],[1]SKU_Master!A:A,[1]SKU_Master!E:E,"Not Found")</f>
        <v>149</v>
      </c>
      <c r="M1190" s="2">
        <f>_xlfn.XLOOKUP(E1190,[1]SKU_Master!A:A,[1]SKU_Master!F:F,"NOT FOUND")</f>
        <v>70</v>
      </c>
      <c r="N1190" s="2" t="str">
        <f>IF(ISNUMBER(_xlfn.XMATCH(E1190,[1]SKU_Master!A:A)),"MATCH","NOT FOUND")</f>
        <v>MATCH</v>
      </c>
      <c r="O1190" s="2">
        <f>Table2[[#This Row],[GROSS_REVENUE]]-Table2[[#This Row],[DISCOUNT]]</f>
        <v>32028.93</v>
      </c>
      <c r="P1190" s="3">
        <f>IFERROR((Table2[[#This Row],[NET_REVENUE]]-(Table2[[#This Row],[UNITS_SOLD]]*Table2[[#This Row],[UNIT_COGS]]))/Table2[[#This Row],[NET_REVENUE]],0)</f>
        <v>0.37494009322197153</v>
      </c>
      <c r="Q1190" s="4">
        <f>IFERROR(Table2[[#This Row],[GROSS_REVENUE]]/Table2[[#This Row],[AD_SPEND]],0)</f>
        <v>25.367439147076858</v>
      </c>
      <c r="R1190" s="2">
        <f>IFERROR((Table2[[#This Row],[NET_REVENUE]]-(Table2[[#This Row],[UNITS_SOLD]]*Table2[[#This Row],[UNIT_COGS]])-Table2[[#This Row],[AD_SPEND]]),0)</f>
        <v>10329.060000000001</v>
      </c>
      <c r="S1190" s="3">
        <f>IFERROR(Table2[[#This Row],[RETURNS_UNITS]]/Table2[[#This Row],[UNITS_SOLD]],0)</f>
        <v>2.4475524475524476E-2</v>
      </c>
      <c r="T1190" s="2" t="str">
        <f>TRIM(CLEAN(Table2[[#This Row],[CHANNEL]]))</f>
        <v>Amazon</v>
      </c>
      <c r="U1190" s="1">
        <f t="shared" si="18"/>
        <v>45748</v>
      </c>
    </row>
    <row r="1191" spans="1:21" x14ac:dyDescent="0.3">
      <c r="A1191" s="1">
        <v>45689</v>
      </c>
      <c r="B1191" s="2" t="s">
        <v>33</v>
      </c>
      <c r="C1191" s="2" t="s">
        <v>22</v>
      </c>
      <c r="D1191" s="2" t="s">
        <v>32</v>
      </c>
      <c r="E1191" s="2" t="str">
        <f>TRIM(Table2[[#This Row],[SKU_CODE]])</f>
        <v>BEC-BW-001</v>
      </c>
      <c r="F1191" s="2">
        <v>75</v>
      </c>
      <c r="G1191" s="2">
        <v>16500</v>
      </c>
      <c r="H1191" s="2">
        <v>982.02</v>
      </c>
      <c r="I1191" s="2">
        <v>1679.94</v>
      </c>
      <c r="J1191" s="2">
        <v>1</v>
      </c>
      <c r="K1191" s="2" t="str">
        <f>_xlfn.XLOOKUP(E1191,[1]SKU_Master!A:A,[1]SKU_Master!C:C,"NOT FOUND")</f>
        <v>Bake &amp; Wrap</v>
      </c>
      <c r="L1191" s="2">
        <f>_xlfn.XLOOKUP(Table2[[#This Row],[SKU_CODE_CLEAN]],[1]SKU_Master!A:A,[1]SKU_Master!E:E,"Not Found")</f>
        <v>220</v>
      </c>
      <c r="M1191" s="2">
        <f>_xlfn.XLOOKUP(E1191,[1]SKU_Master!A:A,[1]SKU_Master!F:F,"NOT FOUND")</f>
        <v>118</v>
      </c>
      <c r="N1191" s="2" t="str">
        <f>IF(ISNUMBER(_xlfn.XMATCH(E1191,[1]SKU_Master!A:A)),"MATCH","NOT FOUND")</f>
        <v>MATCH</v>
      </c>
      <c r="O1191" s="2">
        <f>Table2[[#This Row],[GROSS_REVENUE]]-Table2[[#This Row],[DISCOUNT]]</f>
        <v>15517.98</v>
      </c>
      <c r="P1191" s="3">
        <f>IFERROR((Table2[[#This Row],[NET_REVENUE]]-(Table2[[#This Row],[UNITS_SOLD]]*Table2[[#This Row],[UNIT_COGS]]))/Table2[[#This Row],[NET_REVENUE]],0)</f>
        <v>0.42969381324115635</v>
      </c>
      <c r="Q1191" s="4">
        <f>IFERROR(Table2[[#This Row],[GROSS_REVENUE]]/Table2[[#This Row],[AD_SPEND]],0)</f>
        <v>9.8217793492624725</v>
      </c>
      <c r="R1191" s="2">
        <f>IFERROR((Table2[[#This Row],[NET_REVENUE]]-(Table2[[#This Row],[UNITS_SOLD]]*Table2[[#This Row],[UNIT_COGS]])-Table2[[#This Row],[AD_SPEND]]),0)</f>
        <v>4988.0399999999991</v>
      </c>
      <c r="S1191" s="3">
        <f>IFERROR(Table2[[#This Row],[RETURNS_UNITS]]/Table2[[#This Row],[UNITS_SOLD]],0)</f>
        <v>1.3333333333333334E-2</v>
      </c>
      <c r="T1191" s="2" t="str">
        <f>TRIM(CLEAN(Table2[[#This Row],[CHANNEL]]))</f>
        <v>Swiggy Instamart</v>
      </c>
      <c r="U1191" s="1">
        <f t="shared" si="18"/>
        <v>45689</v>
      </c>
    </row>
    <row r="1192" spans="1:21" x14ac:dyDescent="0.3">
      <c r="A1192" s="1">
        <v>45566</v>
      </c>
      <c r="B1192" s="2" t="s">
        <v>33</v>
      </c>
      <c r="C1192" s="2" t="s">
        <v>25</v>
      </c>
      <c r="D1192" s="2" t="s">
        <v>43</v>
      </c>
      <c r="E1192" s="2" t="str">
        <f>TRIM(Table2[[#This Row],[SKU_CODE]])</f>
        <v>BEC-GB-001</v>
      </c>
      <c r="F1192" s="2">
        <v>114</v>
      </c>
      <c r="G1192" s="2">
        <v>16986</v>
      </c>
      <c r="H1192" s="2">
        <v>5078.0200000000004</v>
      </c>
      <c r="I1192" s="2">
        <v>1683.38</v>
      </c>
      <c r="J1192" s="2">
        <v>4</v>
      </c>
      <c r="K1192" s="2" t="str">
        <f>_xlfn.XLOOKUP(E1192,[1]SKU_Master!A:A,[1]SKU_Master!C:C,"NOT FOUND")</f>
        <v>Garbage Bags</v>
      </c>
      <c r="L1192" s="2">
        <f>_xlfn.XLOOKUP(Table2[[#This Row],[SKU_CODE_CLEAN]],[1]SKU_Master!A:A,[1]SKU_Master!E:E,"Not Found")</f>
        <v>149</v>
      </c>
      <c r="M1192" s="2">
        <f>_xlfn.XLOOKUP(E1192,[1]SKU_Master!A:A,[1]SKU_Master!F:F,"NOT FOUND")</f>
        <v>70</v>
      </c>
      <c r="N1192" s="2" t="str">
        <f>IF(ISNUMBER(_xlfn.XMATCH(E1192,[1]SKU_Master!A:A)),"MATCH","NOT FOUND")</f>
        <v>MATCH</v>
      </c>
      <c r="O1192" s="2">
        <f>Table2[[#This Row],[GROSS_REVENUE]]-Table2[[#This Row],[DISCOUNT]]</f>
        <v>11907.98</v>
      </c>
      <c r="P1192" s="3">
        <f>IFERROR((Table2[[#This Row],[NET_REVENUE]]-(Table2[[#This Row],[UNITS_SOLD]]*Table2[[#This Row],[UNIT_COGS]]))/Table2[[#This Row],[NET_REVENUE]],0)</f>
        <v>0.32986115193340931</v>
      </c>
      <c r="Q1192" s="4">
        <f>IFERROR(Table2[[#This Row],[GROSS_REVENUE]]/Table2[[#This Row],[AD_SPEND]],0)</f>
        <v>10.090413335075858</v>
      </c>
      <c r="R1192" s="2">
        <f>IFERROR((Table2[[#This Row],[NET_REVENUE]]-(Table2[[#This Row],[UNITS_SOLD]]*Table2[[#This Row],[UNIT_COGS]])-Table2[[#This Row],[AD_SPEND]]),0)</f>
        <v>2244.5999999999995</v>
      </c>
      <c r="S1192" s="3">
        <f>IFERROR(Table2[[#This Row],[RETURNS_UNITS]]/Table2[[#This Row],[UNITS_SOLD]],0)</f>
        <v>3.5087719298245612E-2</v>
      </c>
      <c r="T1192" s="2" t="str">
        <f>TRIM(CLEAN(Table2[[#This Row],[CHANNEL]]))</f>
        <v>Swiggy Instamart</v>
      </c>
      <c r="U1192" s="1">
        <f t="shared" si="18"/>
        <v>45566</v>
      </c>
    </row>
    <row r="1193" spans="1:21" x14ac:dyDescent="0.3">
      <c r="A1193" s="1">
        <v>45597</v>
      </c>
      <c r="B1193" s="2" t="s">
        <v>21</v>
      </c>
      <c r="C1193" s="2" t="s">
        <v>22</v>
      </c>
      <c r="D1193" s="2" t="s">
        <v>46</v>
      </c>
      <c r="E1193" s="2" t="str">
        <f>TRIM(Table2[[#This Row],[SKU_CODE]])</f>
        <v>BEC-KT-001</v>
      </c>
      <c r="F1193" s="2">
        <v>125</v>
      </c>
      <c r="G1193" s="2">
        <v>20000</v>
      </c>
      <c r="H1193" s="2">
        <v>3509.98</v>
      </c>
      <c r="I1193" s="2">
        <v>1683.59</v>
      </c>
      <c r="J1193" s="2">
        <v>3</v>
      </c>
      <c r="K1193" s="2" t="str">
        <f>_xlfn.XLOOKUP(E1193,[1]SKU_Master!A:A,[1]SKU_Master!C:C,"NOT FOUND")</f>
        <v>Kitchen Towel</v>
      </c>
      <c r="L1193" s="2">
        <f>_xlfn.XLOOKUP(Table2[[#This Row],[SKU_CODE_CLEAN]],[1]SKU_Master!A:A,[1]SKU_Master!E:E,"Not Found")</f>
        <v>160</v>
      </c>
      <c r="M1193" s="2">
        <f>_xlfn.XLOOKUP(E1193,[1]SKU_Master!A:A,[1]SKU_Master!F:F,"NOT FOUND")</f>
        <v>78</v>
      </c>
      <c r="N1193" s="2" t="str">
        <f>IF(ISNUMBER(_xlfn.XMATCH(E1193,[1]SKU_Master!A:A)),"MATCH","NOT FOUND")</f>
        <v>MATCH</v>
      </c>
      <c r="O1193" s="2">
        <f>Table2[[#This Row],[GROSS_REVENUE]]-Table2[[#This Row],[DISCOUNT]]</f>
        <v>16490.02</v>
      </c>
      <c r="P1193" s="3">
        <f>IFERROR((Table2[[#This Row],[NET_REVENUE]]-(Table2[[#This Row],[UNITS_SOLD]]*Table2[[#This Row],[UNIT_COGS]]))/Table2[[#This Row],[NET_REVENUE]],0)</f>
        <v>0.40873328231257455</v>
      </c>
      <c r="Q1193" s="4">
        <f>IFERROR(Table2[[#This Row],[GROSS_REVENUE]]/Table2[[#This Row],[AD_SPEND]],0)</f>
        <v>11.879376807892658</v>
      </c>
      <c r="R1193" s="2">
        <f>IFERROR((Table2[[#This Row],[NET_REVENUE]]-(Table2[[#This Row],[UNITS_SOLD]]*Table2[[#This Row],[UNIT_COGS]])-Table2[[#This Row],[AD_SPEND]]),0)</f>
        <v>5056.43</v>
      </c>
      <c r="S1193" s="3">
        <f>IFERROR(Table2[[#This Row],[RETURNS_UNITS]]/Table2[[#This Row],[UNITS_SOLD]],0)</f>
        <v>2.4E-2</v>
      </c>
      <c r="T1193" s="2" t="str">
        <f>TRIM(CLEAN(Table2[[#This Row],[CHANNEL]]))</f>
        <v>Flipkart</v>
      </c>
      <c r="U1193" s="1">
        <f t="shared" si="18"/>
        <v>45597</v>
      </c>
    </row>
    <row r="1194" spans="1:21" x14ac:dyDescent="0.3">
      <c r="A1194" s="1">
        <v>45505</v>
      </c>
      <c r="B1194" s="2" t="s">
        <v>27</v>
      </c>
      <c r="C1194" s="2" t="s">
        <v>22</v>
      </c>
      <c r="D1194" s="2" t="s">
        <v>32</v>
      </c>
      <c r="E1194" s="2" t="str">
        <f>TRIM(Table2[[#This Row],[SKU_CODE]])</f>
        <v>BEC-BW-001</v>
      </c>
      <c r="F1194" s="2">
        <v>79</v>
      </c>
      <c r="G1194" s="2">
        <v>17380</v>
      </c>
      <c r="H1194" s="2">
        <v>4755.1000000000004</v>
      </c>
      <c r="I1194" s="2">
        <v>1684.17</v>
      </c>
      <c r="J1194" s="2">
        <v>2</v>
      </c>
      <c r="K1194" s="2" t="str">
        <f>_xlfn.XLOOKUP(E1194,[1]SKU_Master!A:A,[1]SKU_Master!C:C,"NOT FOUND")</f>
        <v>Bake &amp; Wrap</v>
      </c>
      <c r="L1194" s="2">
        <f>_xlfn.XLOOKUP(Table2[[#This Row],[SKU_CODE_CLEAN]],[1]SKU_Master!A:A,[1]SKU_Master!E:E,"Not Found")</f>
        <v>220</v>
      </c>
      <c r="M1194" s="2">
        <f>_xlfn.XLOOKUP(E1194,[1]SKU_Master!A:A,[1]SKU_Master!F:F,"NOT FOUND")</f>
        <v>118</v>
      </c>
      <c r="N1194" s="2" t="str">
        <f>IF(ISNUMBER(_xlfn.XMATCH(E1194,[1]SKU_Master!A:A)),"MATCH","NOT FOUND")</f>
        <v>MATCH</v>
      </c>
      <c r="O1194" s="2">
        <f>Table2[[#This Row],[GROSS_REVENUE]]-Table2[[#This Row],[DISCOUNT]]</f>
        <v>12624.9</v>
      </c>
      <c r="P1194" s="3">
        <f>IFERROR((Table2[[#This Row],[NET_REVENUE]]-(Table2[[#This Row],[UNITS_SOLD]]*Table2[[#This Row],[UNIT_COGS]]))/Table2[[#This Row],[NET_REVENUE]],0)</f>
        <v>0.26161791380525784</v>
      </c>
      <c r="Q1194" s="4">
        <f>IFERROR(Table2[[#This Row],[GROSS_REVENUE]]/Table2[[#This Row],[AD_SPEND]],0)</f>
        <v>10.31962331593604</v>
      </c>
      <c r="R1194" s="2">
        <f>IFERROR((Table2[[#This Row],[NET_REVENUE]]-(Table2[[#This Row],[UNITS_SOLD]]*Table2[[#This Row],[UNIT_COGS]])-Table2[[#This Row],[AD_SPEND]]),0)</f>
        <v>1618.7299999999996</v>
      </c>
      <c r="S1194" s="3">
        <f>IFERROR(Table2[[#This Row],[RETURNS_UNITS]]/Table2[[#This Row],[UNITS_SOLD]],0)</f>
        <v>2.5316455696202531E-2</v>
      </c>
      <c r="T1194" s="2" t="str">
        <f>TRIM(CLEAN(Table2[[#This Row],[CHANNEL]]))</f>
        <v>Zepto</v>
      </c>
      <c r="U1194" s="1">
        <f t="shared" si="18"/>
        <v>45505</v>
      </c>
    </row>
    <row r="1195" spans="1:21" x14ac:dyDescent="0.3">
      <c r="A1195" s="1">
        <v>45627</v>
      </c>
      <c r="B1195" s="2" t="s">
        <v>34</v>
      </c>
      <c r="C1195" s="2" t="s">
        <v>25</v>
      </c>
      <c r="D1195" s="2" t="s">
        <v>45</v>
      </c>
      <c r="E1195" s="2" t="str">
        <f>TRIM(Table2[[#This Row],[SKU_CODE]])</f>
        <v>BEC-TIS-001</v>
      </c>
      <c r="F1195" s="2">
        <v>242</v>
      </c>
      <c r="G1195" s="2">
        <v>22990</v>
      </c>
      <c r="H1195" s="2">
        <v>4254.6400000000003</v>
      </c>
      <c r="I1195" s="2">
        <v>1687.57</v>
      </c>
      <c r="J1195" s="2">
        <v>11</v>
      </c>
      <c r="K1195" s="2" t="str">
        <f>_xlfn.XLOOKUP(E1195,[1]SKU_Master!A:A,[1]SKU_Master!C:C,"NOT FOUND")</f>
        <v>Tissues</v>
      </c>
      <c r="L1195" s="2">
        <f>_xlfn.XLOOKUP(Table2[[#This Row],[SKU_CODE_CLEAN]],[1]SKU_Master!A:A,[1]SKU_Master!E:E,"Not Found")</f>
        <v>95</v>
      </c>
      <c r="M1195" s="2">
        <f>_xlfn.XLOOKUP(E1195,[1]SKU_Master!A:A,[1]SKU_Master!F:F,"NOT FOUND")</f>
        <v>42</v>
      </c>
      <c r="N1195" s="2" t="str">
        <f>IF(ISNUMBER(_xlfn.XMATCH(E1195,[1]SKU_Master!A:A)),"MATCH","NOT FOUND")</f>
        <v>MATCH</v>
      </c>
      <c r="O1195" s="2">
        <f>Table2[[#This Row],[GROSS_REVENUE]]-Table2[[#This Row],[DISCOUNT]]</f>
        <v>18735.36</v>
      </c>
      <c r="P1195" s="3">
        <f>IFERROR((Table2[[#This Row],[NET_REVENUE]]-(Table2[[#This Row],[UNITS_SOLD]]*Table2[[#This Row],[UNIT_COGS]]))/Table2[[#This Row],[NET_REVENUE]],0)</f>
        <v>0.45749641319942613</v>
      </c>
      <c r="Q1195" s="4">
        <f>IFERROR(Table2[[#This Row],[GROSS_REVENUE]]/Table2[[#This Row],[AD_SPEND]],0)</f>
        <v>13.623138595732327</v>
      </c>
      <c r="R1195" s="2">
        <f>IFERROR((Table2[[#This Row],[NET_REVENUE]]-(Table2[[#This Row],[UNITS_SOLD]]*Table2[[#This Row],[UNIT_COGS]])-Table2[[#This Row],[AD_SPEND]]),0)</f>
        <v>6883.7900000000009</v>
      </c>
      <c r="S1195" s="3">
        <f>IFERROR(Table2[[#This Row],[RETURNS_UNITS]]/Table2[[#This Row],[UNITS_SOLD]],0)</f>
        <v>4.5454545454545456E-2</v>
      </c>
      <c r="T1195" s="2" t="str">
        <f>TRIM(CLEAN(Table2[[#This Row],[CHANNEL]]))</f>
        <v>Zepto</v>
      </c>
      <c r="U1195" s="1">
        <f t="shared" si="18"/>
        <v>45627</v>
      </c>
    </row>
    <row r="1196" spans="1:21" x14ac:dyDescent="0.3">
      <c r="A1196" s="1">
        <v>45352</v>
      </c>
      <c r="B1196" s="2" t="s">
        <v>33</v>
      </c>
      <c r="C1196" s="2" t="s">
        <v>22</v>
      </c>
      <c r="D1196" s="2" t="s">
        <v>46</v>
      </c>
      <c r="E1196" s="2" t="str">
        <f>TRIM(Table2[[#This Row],[SKU_CODE]])</f>
        <v>BEC-KT-001</v>
      </c>
      <c r="F1196" s="2">
        <v>123</v>
      </c>
      <c r="G1196" s="2">
        <v>19680</v>
      </c>
      <c r="H1196" s="2">
        <v>5479.81</v>
      </c>
      <c r="I1196" s="2">
        <v>1689.53</v>
      </c>
      <c r="J1196" s="2">
        <v>7</v>
      </c>
      <c r="K1196" s="2" t="str">
        <f>_xlfn.XLOOKUP(E1196,[1]SKU_Master!A:A,[1]SKU_Master!C:C,"NOT FOUND")</f>
        <v>Kitchen Towel</v>
      </c>
      <c r="L1196" s="2">
        <f>_xlfn.XLOOKUP(Table2[[#This Row],[SKU_CODE_CLEAN]],[1]SKU_Master!A:A,[1]SKU_Master!E:E,"Not Found")</f>
        <v>160</v>
      </c>
      <c r="M1196" s="2">
        <f>_xlfn.XLOOKUP(E1196,[1]SKU_Master!A:A,[1]SKU_Master!F:F,"NOT FOUND")</f>
        <v>78</v>
      </c>
      <c r="N1196" s="2" t="str">
        <f>IF(ISNUMBER(_xlfn.XMATCH(E1196,[1]SKU_Master!A:A)),"MATCH","NOT FOUND")</f>
        <v>MATCH</v>
      </c>
      <c r="O1196" s="2">
        <f>Table2[[#This Row],[GROSS_REVENUE]]-Table2[[#This Row],[DISCOUNT]]</f>
        <v>14200.189999999999</v>
      </c>
      <c r="P1196" s="3">
        <f>IFERROR((Table2[[#This Row],[NET_REVENUE]]-(Table2[[#This Row],[UNITS_SOLD]]*Table2[[#This Row],[UNIT_COGS]]))/Table2[[#This Row],[NET_REVENUE]],0)</f>
        <v>0.3243752372327412</v>
      </c>
      <c r="Q1196" s="4">
        <f>IFERROR(Table2[[#This Row],[GROSS_REVENUE]]/Table2[[#This Row],[AD_SPEND]],0)</f>
        <v>11.648209857179216</v>
      </c>
      <c r="R1196" s="2">
        <f>IFERROR((Table2[[#This Row],[NET_REVENUE]]-(Table2[[#This Row],[UNITS_SOLD]]*Table2[[#This Row],[UNIT_COGS]])-Table2[[#This Row],[AD_SPEND]]),0)</f>
        <v>2916.6599999999989</v>
      </c>
      <c r="S1196" s="3">
        <f>IFERROR(Table2[[#This Row],[RETURNS_UNITS]]/Table2[[#This Row],[UNITS_SOLD]],0)</f>
        <v>5.6910569105691054E-2</v>
      </c>
      <c r="T1196" s="2" t="str">
        <f>TRIM(CLEAN(Table2[[#This Row],[CHANNEL]]))</f>
        <v>Swiggy Instamart</v>
      </c>
      <c r="U1196" s="1">
        <f t="shared" si="18"/>
        <v>45352</v>
      </c>
    </row>
    <row r="1197" spans="1:21" x14ac:dyDescent="0.3">
      <c r="A1197" s="1">
        <v>45413</v>
      </c>
      <c r="B1197" s="2" t="s">
        <v>33</v>
      </c>
      <c r="C1197" s="2" t="s">
        <v>28</v>
      </c>
      <c r="D1197" s="2" t="s">
        <v>43</v>
      </c>
      <c r="E1197" s="2" t="str">
        <f>TRIM(Table2[[#This Row],[SKU_CODE]])</f>
        <v>BEC-GB-001</v>
      </c>
      <c r="F1197" s="2">
        <v>108</v>
      </c>
      <c r="G1197" s="2">
        <v>16092</v>
      </c>
      <c r="H1197" s="2">
        <v>2972.54</v>
      </c>
      <c r="I1197" s="2">
        <v>1689.77</v>
      </c>
      <c r="J1197" s="2">
        <v>2</v>
      </c>
      <c r="K1197" s="2" t="str">
        <f>_xlfn.XLOOKUP(E1197,[1]SKU_Master!A:A,[1]SKU_Master!C:C,"NOT FOUND")</f>
        <v>Garbage Bags</v>
      </c>
      <c r="L1197" s="2">
        <f>_xlfn.XLOOKUP(Table2[[#This Row],[SKU_CODE_CLEAN]],[1]SKU_Master!A:A,[1]SKU_Master!E:E,"Not Found")</f>
        <v>149</v>
      </c>
      <c r="M1197" s="2">
        <f>_xlfn.XLOOKUP(E1197,[1]SKU_Master!A:A,[1]SKU_Master!F:F,"NOT FOUND")</f>
        <v>70</v>
      </c>
      <c r="N1197" s="2" t="str">
        <f>IF(ISNUMBER(_xlfn.XMATCH(E1197,[1]SKU_Master!A:A)),"MATCH","NOT FOUND")</f>
        <v>MATCH</v>
      </c>
      <c r="O1197" s="2">
        <f>Table2[[#This Row],[GROSS_REVENUE]]-Table2[[#This Row],[DISCOUNT]]</f>
        <v>13119.46</v>
      </c>
      <c r="P1197" s="3">
        <f>IFERROR((Table2[[#This Row],[NET_REVENUE]]-(Table2[[#This Row],[UNITS_SOLD]]*Table2[[#This Row],[UNIT_COGS]]))/Table2[[#This Row],[NET_REVENUE]],0)</f>
        <v>0.42375677047683363</v>
      </c>
      <c r="Q1197" s="4">
        <f>IFERROR(Table2[[#This Row],[GROSS_REVENUE]]/Table2[[#This Row],[AD_SPEND]],0)</f>
        <v>9.5231895465063285</v>
      </c>
      <c r="R1197" s="2">
        <f>IFERROR((Table2[[#This Row],[NET_REVENUE]]-(Table2[[#This Row],[UNITS_SOLD]]*Table2[[#This Row],[UNIT_COGS]])-Table2[[#This Row],[AD_SPEND]]),0)</f>
        <v>3869.6899999999991</v>
      </c>
      <c r="S1197" s="3">
        <f>IFERROR(Table2[[#This Row],[RETURNS_UNITS]]/Table2[[#This Row],[UNITS_SOLD]],0)</f>
        <v>1.8518518518518517E-2</v>
      </c>
      <c r="T1197" s="2" t="str">
        <f>TRIM(CLEAN(Table2[[#This Row],[CHANNEL]]))</f>
        <v>Swiggy Instamart</v>
      </c>
      <c r="U1197" s="1">
        <f t="shared" si="18"/>
        <v>45413</v>
      </c>
    </row>
    <row r="1198" spans="1:21" x14ac:dyDescent="0.3">
      <c r="A1198" s="1">
        <v>45383</v>
      </c>
      <c r="B1198" s="2" t="s">
        <v>24</v>
      </c>
      <c r="C1198" s="2" t="s">
        <v>25</v>
      </c>
      <c r="D1198" s="2" t="s">
        <v>35</v>
      </c>
      <c r="E1198" s="2" t="str">
        <f>TRIM(Table2[[#This Row],[SKU_CODE]])</f>
        <v>BEC-CMB-001</v>
      </c>
      <c r="F1198" s="2">
        <v>28</v>
      </c>
      <c r="G1198" s="2">
        <v>19572</v>
      </c>
      <c r="H1198" s="2">
        <v>1144.9100000000001</v>
      </c>
      <c r="I1198" s="2">
        <v>1690.94</v>
      </c>
      <c r="J1198" s="2">
        <v>4</v>
      </c>
      <c r="K1198" s="2" t="str">
        <f>_xlfn.XLOOKUP(E1198,[1]SKU_Master!A:A,[1]SKU_Master!C:C,"NOT FOUND")</f>
        <v>Others</v>
      </c>
      <c r="L1198" s="2">
        <f>_xlfn.XLOOKUP(Table2[[#This Row],[SKU_CODE_CLEAN]],[1]SKU_Master!A:A,[1]SKU_Master!E:E,"Not Found")</f>
        <v>699</v>
      </c>
      <c r="M1198" s="2">
        <f>_xlfn.XLOOKUP(E1198,[1]SKU_Master!A:A,[1]SKU_Master!F:F,"NOT FOUND")</f>
        <v>330</v>
      </c>
      <c r="N1198" s="2" t="str">
        <f>IF(ISNUMBER(_xlfn.XMATCH(E1198,[1]SKU_Master!A:A)),"MATCH","NOT FOUND")</f>
        <v>MATCH</v>
      </c>
      <c r="O1198" s="2">
        <f>Table2[[#This Row],[GROSS_REVENUE]]-Table2[[#This Row],[DISCOUNT]]</f>
        <v>18427.09</v>
      </c>
      <c r="P1198" s="3">
        <f>IFERROR((Table2[[#This Row],[NET_REVENUE]]-(Table2[[#This Row],[UNITS_SOLD]]*Table2[[#This Row],[UNIT_COGS]]))/Table2[[#This Row],[NET_REVENUE]],0)</f>
        <v>0.49856434195524091</v>
      </c>
      <c r="Q1198" s="4">
        <f>IFERROR(Table2[[#This Row],[GROSS_REVENUE]]/Table2[[#This Row],[AD_SPEND]],0)</f>
        <v>11.574627130471809</v>
      </c>
      <c r="R1198" s="2">
        <f>IFERROR((Table2[[#This Row],[NET_REVENUE]]-(Table2[[#This Row],[UNITS_SOLD]]*Table2[[#This Row],[UNIT_COGS]])-Table2[[#This Row],[AD_SPEND]]),0)</f>
        <v>7496.15</v>
      </c>
      <c r="S1198" s="3">
        <f>IFERROR(Table2[[#This Row],[RETURNS_UNITS]]/Table2[[#This Row],[UNITS_SOLD]],0)</f>
        <v>0.14285714285714285</v>
      </c>
      <c r="T1198" s="2" t="str">
        <f>TRIM(CLEAN(Table2[[#This Row],[CHANNEL]]))</f>
        <v>D2C</v>
      </c>
      <c r="U1198" s="1">
        <f t="shared" si="18"/>
        <v>45383</v>
      </c>
    </row>
    <row r="1199" spans="1:21" x14ac:dyDescent="0.3">
      <c r="A1199" s="1">
        <v>45662</v>
      </c>
      <c r="B1199" s="2" t="s">
        <v>24</v>
      </c>
      <c r="C1199" s="2" t="s">
        <v>25</v>
      </c>
      <c r="D1199" s="2" t="s">
        <v>42</v>
      </c>
      <c r="E1199" s="2" t="str">
        <f>TRIM(Table2[[#This Row],[SKU_CODE]])</f>
        <v>BEC-BW-002</v>
      </c>
      <c r="F1199" s="2">
        <v>138</v>
      </c>
      <c r="G1199" s="2">
        <v>24150</v>
      </c>
      <c r="H1199" s="2">
        <v>1928.06</v>
      </c>
      <c r="I1199" s="2">
        <v>1692.32</v>
      </c>
      <c r="J1199" s="2">
        <v>16</v>
      </c>
      <c r="K1199" s="2" t="str">
        <f>_xlfn.XLOOKUP(E1199,[1]SKU_Master!A:A,[1]SKU_Master!C:C,"NOT FOUND")</f>
        <v>Bake &amp; Wrap</v>
      </c>
      <c r="L1199" s="2">
        <f>_xlfn.XLOOKUP(Table2[[#This Row],[SKU_CODE_CLEAN]],[1]SKU_Master!A:A,[1]SKU_Master!E:E,"Not Found")</f>
        <v>175</v>
      </c>
      <c r="M1199" s="2">
        <f>_xlfn.XLOOKUP(E1199,[1]SKU_Master!A:A,[1]SKU_Master!F:F,"NOT FOUND")</f>
        <v>92</v>
      </c>
      <c r="N1199" s="2" t="str">
        <f>IF(ISNUMBER(_xlfn.XMATCH(E1199,[1]SKU_Master!A:A)),"MATCH","NOT FOUND")</f>
        <v>MATCH</v>
      </c>
      <c r="O1199" s="2">
        <f>Table2[[#This Row],[GROSS_REVENUE]]-Table2[[#This Row],[DISCOUNT]]</f>
        <v>22221.94</v>
      </c>
      <c r="P1199" s="3">
        <f>IFERROR((Table2[[#This Row],[NET_REVENUE]]-(Table2[[#This Row],[UNITS_SOLD]]*Table2[[#This Row],[UNIT_COGS]]))/Table2[[#This Row],[NET_REVENUE]],0)</f>
        <v>0.42867274414385059</v>
      </c>
      <c r="Q1199" s="4">
        <f>IFERROR(Table2[[#This Row],[GROSS_REVENUE]]/Table2[[#This Row],[AD_SPEND]],0)</f>
        <v>14.270350761085375</v>
      </c>
      <c r="R1199" s="2">
        <f>IFERROR((Table2[[#This Row],[NET_REVENUE]]-(Table2[[#This Row],[UNITS_SOLD]]*Table2[[#This Row],[UNIT_COGS]])-Table2[[#This Row],[AD_SPEND]]),0)</f>
        <v>7833.619999999999</v>
      </c>
      <c r="S1199" s="3">
        <f>IFERROR(Table2[[#This Row],[RETURNS_UNITS]]/Table2[[#This Row],[UNITS_SOLD]],0)</f>
        <v>0.11594202898550725</v>
      </c>
      <c r="T1199" s="2" t="str">
        <f>TRIM(CLEAN(Table2[[#This Row],[CHANNEL]]))</f>
        <v>D2C</v>
      </c>
      <c r="U1199" s="1">
        <f t="shared" si="18"/>
        <v>45778</v>
      </c>
    </row>
    <row r="1200" spans="1:21" x14ac:dyDescent="0.3">
      <c r="A1200" s="1">
        <v>45444</v>
      </c>
      <c r="B1200" s="2" t="s">
        <v>37</v>
      </c>
      <c r="C1200" s="2" t="s">
        <v>28</v>
      </c>
      <c r="D1200" s="2" t="s">
        <v>23</v>
      </c>
      <c r="E1200" s="2" t="str">
        <f>TRIM(Table2[[#This Row],[SKU_CODE]])</f>
        <v>BEC-OTH-001</v>
      </c>
      <c r="F1200" s="2">
        <v>105</v>
      </c>
      <c r="G1200" s="2">
        <v>15645</v>
      </c>
      <c r="H1200" s="2">
        <v>2967.5</v>
      </c>
      <c r="I1200" s="2">
        <v>1692.62</v>
      </c>
      <c r="J1200" s="2">
        <v>2</v>
      </c>
      <c r="K1200" s="2" t="str">
        <f>_xlfn.XLOOKUP(E1200,[1]SKU_Master!A:A,[1]SKU_Master!C:C,"NOT FOUND")</f>
        <v>Others</v>
      </c>
      <c r="L1200" s="2">
        <f>_xlfn.XLOOKUP(Table2[[#This Row],[SKU_CODE_CLEAN]],[1]SKU_Master!A:A,[1]SKU_Master!E:E,"Not Found")</f>
        <v>149</v>
      </c>
      <c r="M1200" s="2">
        <f>_xlfn.XLOOKUP(E1200,[1]SKU_Master!A:A,[1]SKU_Master!F:F,"NOT FOUND")</f>
        <v>72</v>
      </c>
      <c r="N1200" s="2" t="str">
        <f>IF(ISNUMBER(_xlfn.XMATCH(E1200,[1]SKU_Master!A:A)),"MATCH","NOT FOUND")</f>
        <v>MATCH</v>
      </c>
      <c r="O1200" s="2">
        <f>Table2[[#This Row],[GROSS_REVENUE]]-Table2[[#This Row],[DISCOUNT]]</f>
        <v>12677.5</v>
      </c>
      <c r="P1200" s="3">
        <f>IFERROR((Table2[[#This Row],[NET_REVENUE]]-(Table2[[#This Row],[UNITS_SOLD]]*Table2[[#This Row],[UNIT_COGS]]))/Table2[[#This Row],[NET_REVENUE]],0)</f>
        <v>0.40366791559850129</v>
      </c>
      <c r="Q1200" s="4">
        <f>IFERROR(Table2[[#This Row],[GROSS_REVENUE]]/Table2[[#This Row],[AD_SPEND]],0)</f>
        <v>9.2430669612789647</v>
      </c>
      <c r="R1200" s="2">
        <f>IFERROR((Table2[[#This Row],[NET_REVENUE]]-(Table2[[#This Row],[UNITS_SOLD]]*Table2[[#This Row],[UNIT_COGS]])-Table2[[#This Row],[AD_SPEND]]),0)</f>
        <v>3424.88</v>
      </c>
      <c r="S1200" s="3">
        <f>IFERROR(Table2[[#This Row],[RETURNS_UNITS]]/Table2[[#This Row],[UNITS_SOLD]],0)</f>
        <v>1.9047619047619049E-2</v>
      </c>
      <c r="T1200" s="2" t="str">
        <f>TRIM(CLEAN(Table2[[#This Row],[CHANNEL]]))</f>
        <v>Blinkit</v>
      </c>
      <c r="U1200" s="1">
        <f t="shared" si="18"/>
        <v>45444</v>
      </c>
    </row>
    <row r="1201" spans="1:21" x14ac:dyDescent="0.3">
      <c r="A1201" s="1">
        <v>45352</v>
      </c>
      <c r="B1201" s="2" t="s">
        <v>24</v>
      </c>
      <c r="C1201" s="2" t="s">
        <v>22</v>
      </c>
      <c r="D1201" s="2" t="s">
        <v>32</v>
      </c>
      <c r="E1201" s="2" t="str">
        <f>TRIM(Table2[[#This Row],[SKU_CODE]])</f>
        <v>BEC-BW-001</v>
      </c>
      <c r="F1201" s="2">
        <v>85</v>
      </c>
      <c r="G1201" s="2">
        <v>18700</v>
      </c>
      <c r="H1201" s="2">
        <v>2128.12</v>
      </c>
      <c r="I1201" s="2">
        <v>1693.72</v>
      </c>
      <c r="J1201" s="2">
        <v>10</v>
      </c>
      <c r="K1201" s="2" t="str">
        <f>_xlfn.XLOOKUP(E1201,[1]SKU_Master!A:A,[1]SKU_Master!C:C,"NOT FOUND")</f>
        <v>Bake &amp; Wrap</v>
      </c>
      <c r="L1201" s="2">
        <f>_xlfn.XLOOKUP(Table2[[#This Row],[SKU_CODE_CLEAN]],[1]SKU_Master!A:A,[1]SKU_Master!E:E,"Not Found")</f>
        <v>220</v>
      </c>
      <c r="M1201" s="2">
        <f>_xlfn.XLOOKUP(E1201,[1]SKU_Master!A:A,[1]SKU_Master!F:F,"NOT FOUND")</f>
        <v>118</v>
      </c>
      <c r="N1201" s="2" t="str">
        <f>IF(ISNUMBER(_xlfn.XMATCH(E1201,[1]SKU_Master!A:A)),"MATCH","NOT FOUND")</f>
        <v>MATCH</v>
      </c>
      <c r="O1201" s="2">
        <f>Table2[[#This Row],[GROSS_REVENUE]]-Table2[[#This Row],[DISCOUNT]]</f>
        <v>16571.88</v>
      </c>
      <c r="P1201" s="3">
        <f>IFERROR((Table2[[#This Row],[NET_REVENUE]]-(Table2[[#This Row],[UNITS_SOLD]]*Table2[[#This Row],[UNIT_COGS]]))/Table2[[#This Row],[NET_REVENUE]],0)</f>
        <v>0.39475786694086612</v>
      </c>
      <c r="Q1201" s="4">
        <f>IFERROR(Table2[[#This Row],[GROSS_REVENUE]]/Table2[[#This Row],[AD_SPEND]],0)</f>
        <v>11.040785962260586</v>
      </c>
      <c r="R1201" s="2">
        <f>IFERROR((Table2[[#This Row],[NET_REVENUE]]-(Table2[[#This Row],[UNITS_SOLD]]*Table2[[#This Row],[UNIT_COGS]])-Table2[[#This Row],[AD_SPEND]]),0)</f>
        <v>4848.1600000000008</v>
      </c>
      <c r="S1201" s="3">
        <f>IFERROR(Table2[[#This Row],[RETURNS_UNITS]]/Table2[[#This Row],[UNITS_SOLD]],0)</f>
        <v>0.11764705882352941</v>
      </c>
      <c r="T1201" s="2" t="str">
        <f>TRIM(CLEAN(Table2[[#This Row],[CHANNEL]]))</f>
        <v>D2C</v>
      </c>
      <c r="U1201" s="1">
        <f t="shared" si="18"/>
        <v>45352</v>
      </c>
    </row>
    <row r="1202" spans="1:21" x14ac:dyDescent="0.3">
      <c r="A1202" s="1">
        <v>45444</v>
      </c>
      <c r="B1202" s="2" t="s">
        <v>34</v>
      </c>
      <c r="C1202" s="2" t="s">
        <v>28</v>
      </c>
      <c r="D1202" s="2" t="s">
        <v>32</v>
      </c>
      <c r="E1202" s="2" t="str">
        <f>TRIM(Table2[[#This Row],[SKU_CODE]])</f>
        <v>BEC-BW-001</v>
      </c>
      <c r="F1202" s="2">
        <v>78</v>
      </c>
      <c r="G1202" s="2">
        <v>17160</v>
      </c>
      <c r="H1202" s="2">
        <v>4736.97</v>
      </c>
      <c r="I1202" s="2">
        <v>1694.45</v>
      </c>
      <c r="J1202" s="2">
        <v>4</v>
      </c>
      <c r="K1202" s="2" t="str">
        <f>_xlfn.XLOOKUP(E1202,[1]SKU_Master!A:A,[1]SKU_Master!C:C,"NOT FOUND")</f>
        <v>Bake &amp; Wrap</v>
      </c>
      <c r="L1202" s="2">
        <f>_xlfn.XLOOKUP(Table2[[#This Row],[SKU_CODE_CLEAN]],[1]SKU_Master!A:A,[1]SKU_Master!E:E,"Not Found")</f>
        <v>220</v>
      </c>
      <c r="M1202" s="2">
        <f>_xlfn.XLOOKUP(E1202,[1]SKU_Master!A:A,[1]SKU_Master!F:F,"NOT FOUND")</f>
        <v>118</v>
      </c>
      <c r="N1202" s="2" t="str">
        <f>IF(ISNUMBER(_xlfn.XMATCH(E1202,[1]SKU_Master!A:A)),"MATCH","NOT FOUND")</f>
        <v>MATCH</v>
      </c>
      <c r="O1202" s="2">
        <f>Table2[[#This Row],[GROSS_REVENUE]]-Table2[[#This Row],[DISCOUNT]]</f>
        <v>12423.029999999999</v>
      </c>
      <c r="P1202" s="3">
        <f>IFERROR((Table2[[#This Row],[NET_REVENUE]]-(Table2[[#This Row],[UNITS_SOLD]]*Table2[[#This Row],[UNIT_COGS]]))/Table2[[#This Row],[NET_REVENUE]],0)</f>
        <v>0.25911794465601379</v>
      </c>
      <c r="Q1202" s="4">
        <f>IFERROR(Table2[[#This Row],[GROSS_REVENUE]]/Table2[[#This Row],[AD_SPEND]],0)</f>
        <v>10.127179910885538</v>
      </c>
      <c r="R1202" s="2">
        <f>IFERROR((Table2[[#This Row],[NET_REVENUE]]-(Table2[[#This Row],[UNITS_SOLD]]*Table2[[#This Row],[UNIT_COGS]])-Table2[[#This Row],[AD_SPEND]]),0)</f>
        <v>1524.5799999999988</v>
      </c>
      <c r="S1202" s="3">
        <f>IFERROR(Table2[[#This Row],[RETURNS_UNITS]]/Table2[[#This Row],[UNITS_SOLD]],0)</f>
        <v>5.128205128205128E-2</v>
      </c>
      <c r="T1202" s="2" t="str">
        <f>TRIM(CLEAN(Table2[[#This Row],[CHANNEL]]))</f>
        <v>Zepto</v>
      </c>
      <c r="U1202" s="1">
        <f t="shared" si="18"/>
        <v>45444</v>
      </c>
    </row>
    <row r="1203" spans="1:21" x14ac:dyDescent="0.3">
      <c r="A1203" s="1">
        <v>45809</v>
      </c>
      <c r="B1203" s="2" t="s">
        <v>24</v>
      </c>
      <c r="C1203" s="2" t="s">
        <v>25</v>
      </c>
      <c r="D1203" s="2" t="s">
        <v>35</v>
      </c>
      <c r="E1203" s="2" t="str">
        <f>TRIM(Table2[[#This Row],[SKU_CODE]])</f>
        <v>BEC-CMB-001</v>
      </c>
      <c r="F1203" s="2">
        <v>28</v>
      </c>
      <c r="G1203" s="2">
        <v>19572</v>
      </c>
      <c r="H1203" s="2">
        <v>789.8</v>
      </c>
      <c r="I1203" s="2">
        <v>1694.61</v>
      </c>
      <c r="J1203" s="2">
        <v>2</v>
      </c>
      <c r="K1203" s="2" t="str">
        <f>_xlfn.XLOOKUP(E1203,[1]SKU_Master!A:A,[1]SKU_Master!C:C,"NOT FOUND")</f>
        <v>Others</v>
      </c>
      <c r="L1203" s="2">
        <f>_xlfn.XLOOKUP(Table2[[#This Row],[SKU_CODE_CLEAN]],[1]SKU_Master!A:A,[1]SKU_Master!E:E,"Not Found")</f>
        <v>699</v>
      </c>
      <c r="M1203" s="2">
        <f>_xlfn.XLOOKUP(E1203,[1]SKU_Master!A:A,[1]SKU_Master!F:F,"NOT FOUND")</f>
        <v>330</v>
      </c>
      <c r="N1203" s="2" t="str">
        <f>IF(ISNUMBER(_xlfn.XMATCH(E1203,[1]SKU_Master!A:A)),"MATCH","NOT FOUND")</f>
        <v>MATCH</v>
      </c>
      <c r="O1203" s="2">
        <f>Table2[[#This Row],[GROSS_REVENUE]]-Table2[[#This Row],[DISCOUNT]]</f>
        <v>18782.2</v>
      </c>
      <c r="P1203" s="3">
        <f>IFERROR((Table2[[#This Row],[NET_REVENUE]]-(Table2[[#This Row],[UNITS_SOLD]]*Table2[[#This Row],[UNIT_COGS]]))/Table2[[#This Row],[NET_REVENUE]],0)</f>
        <v>0.508044850975924</v>
      </c>
      <c r="Q1203" s="4">
        <f>IFERROR(Table2[[#This Row],[GROSS_REVENUE]]/Table2[[#This Row],[AD_SPEND]],0)</f>
        <v>11.549560075769646</v>
      </c>
      <c r="R1203" s="2">
        <f>IFERROR((Table2[[#This Row],[NET_REVENUE]]-(Table2[[#This Row],[UNITS_SOLD]]*Table2[[#This Row],[UNIT_COGS]])-Table2[[#This Row],[AD_SPEND]]),0)</f>
        <v>7847.5900000000011</v>
      </c>
      <c r="S1203" s="3">
        <f>IFERROR(Table2[[#This Row],[RETURNS_UNITS]]/Table2[[#This Row],[UNITS_SOLD]],0)</f>
        <v>7.1428571428571425E-2</v>
      </c>
      <c r="T1203" s="2" t="str">
        <f>TRIM(CLEAN(Table2[[#This Row],[CHANNEL]]))</f>
        <v>D2C</v>
      </c>
      <c r="U1203" s="1">
        <f t="shared" si="18"/>
        <v>45809</v>
      </c>
    </row>
    <row r="1204" spans="1:21" x14ac:dyDescent="0.3">
      <c r="A1204" s="1">
        <v>45658</v>
      </c>
      <c r="B1204" s="2" t="s">
        <v>24</v>
      </c>
      <c r="C1204" s="2" t="s">
        <v>22</v>
      </c>
      <c r="D1204" s="2" t="s">
        <v>45</v>
      </c>
      <c r="E1204" s="2" t="str">
        <f>TRIM(Table2[[#This Row],[SKU_CODE]])</f>
        <v>BEC-TIS-001</v>
      </c>
      <c r="F1204" s="2">
        <v>143</v>
      </c>
      <c r="G1204" s="2">
        <v>13585</v>
      </c>
      <c r="H1204" s="2">
        <v>978.99</v>
      </c>
      <c r="I1204" s="2">
        <v>1695.7</v>
      </c>
      <c r="J1204" s="2">
        <v>21</v>
      </c>
      <c r="K1204" s="2" t="str">
        <f>_xlfn.XLOOKUP(E1204,[1]SKU_Master!A:A,[1]SKU_Master!C:C,"NOT FOUND")</f>
        <v>Tissues</v>
      </c>
      <c r="L1204" s="2">
        <f>_xlfn.XLOOKUP(Table2[[#This Row],[SKU_CODE_CLEAN]],[1]SKU_Master!A:A,[1]SKU_Master!E:E,"Not Found")</f>
        <v>95</v>
      </c>
      <c r="M1204" s="2">
        <f>_xlfn.XLOOKUP(E1204,[1]SKU_Master!A:A,[1]SKU_Master!F:F,"NOT FOUND")</f>
        <v>42</v>
      </c>
      <c r="N1204" s="2" t="str">
        <f>IF(ISNUMBER(_xlfn.XMATCH(E1204,[1]SKU_Master!A:A)),"MATCH","NOT FOUND")</f>
        <v>MATCH</v>
      </c>
      <c r="O1204" s="2">
        <f>Table2[[#This Row],[GROSS_REVENUE]]-Table2[[#This Row],[DISCOUNT]]</f>
        <v>12606.01</v>
      </c>
      <c r="P1204" s="3">
        <f>IFERROR((Table2[[#This Row],[NET_REVENUE]]-(Table2[[#This Row],[UNITS_SOLD]]*Table2[[#This Row],[UNIT_COGS]]))/Table2[[#This Row],[NET_REVENUE]],0)</f>
        <v>0.52356058737062716</v>
      </c>
      <c r="Q1204" s="4">
        <f>IFERROR(Table2[[#This Row],[GROSS_REVENUE]]/Table2[[#This Row],[AD_SPEND]],0)</f>
        <v>8.0114407029545323</v>
      </c>
      <c r="R1204" s="2">
        <f>IFERROR((Table2[[#This Row],[NET_REVENUE]]-(Table2[[#This Row],[UNITS_SOLD]]*Table2[[#This Row],[UNIT_COGS]])-Table2[[#This Row],[AD_SPEND]]),0)</f>
        <v>4904.3100000000004</v>
      </c>
      <c r="S1204" s="3">
        <f>IFERROR(Table2[[#This Row],[RETURNS_UNITS]]/Table2[[#This Row],[UNITS_SOLD]],0)</f>
        <v>0.14685314685314685</v>
      </c>
      <c r="T1204" s="2" t="str">
        <f>TRIM(CLEAN(Table2[[#This Row],[CHANNEL]]))</f>
        <v>D2C</v>
      </c>
      <c r="U1204" s="1">
        <f t="shared" si="18"/>
        <v>45658</v>
      </c>
    </row>
    <row r="1205" spans="1:21" x14ac:dyDescent="0.3">
      <c r="A1205" s="1">
        <v>45292</v>
      </c>
      <c r="B1205" s="2" t="s">
        <v>27</v>
      </c>
      <c r="C1205" s="2" t="s">
        <v>25</v>
      </c>
      <c r="D1205" s="2" t="s">
        <v>45</v>
      </c>
      <c r="E1205" s="2" t="str">
        <f>TRIM(Table2[[#This Row],[SKU_CODE]])</f>
        <v>BEC-TIS-001</v>
      </c>
      <c r="F1205" s="2">
        <v>318</v>
      </c>
      <c r="G1205" s="2">
        <v>30210</v>
      </c>
      <c r="H1205" s="2">
        <v>1988.35</v>
      </c>
      <c r="I1205" s="2">
        <v>1697.22</v>
      </c>
      <c r="J1205" s="2">
        <v>11</v>
      </c>
      <c r="K1205" s="2" t="str">
        <f>_xlfn.XLOOKUP(E1205,[1]SKU_Master!A:A,[1]SKU_Master!C:C,"NOT FOUND")</f>
        <v>Tissues</v>
      </c>
      <c r="L1205" s="2">
        <f>_xlfn.XLOOKUP(Table2[[#This Row],[SKU_CODE_CLEAN]],[1]SKU_Master!A:A,[1]SKU_Master!E:E,"Not Found")</f>
        <v>95</v>
      </c>
      <c r="M1205" s="2">
        <f>_xlfn.XLOOKUP(E1205,[1]SKU_Master!A:A,[1]SKU_Master!F:F,"NOT FOUND")</f>
        <v>42</v>
      </c>
      <c r="N1205" s="2" t="str">
        <f>IF(ISNUMBER(_xlfn.XMATCH(E1205,[1]SKU_Master!A:A)),"MATCH","NOT FOUND")</f>
        <v>MATCH</v>
      </c>
      <c r="O1205" s="2">
        <f>Table2[[#This Row],[GROSS_REVENUE]]-Table2[[#This Row],[DISCOUNT]]</f>
        <v>28221.65</v>
      </c>
      <c r="P1205" s="3">
        <f>IFERROR((Table2[[#This Row],[NET_REVENUE]]-(Table2[[#This Row],[UNITS_SOLD]]*Table2[[#This Row],[UNIT_COGS]]))/Table2[[#This Row],[NET_REVENUE]],0)</f>
        <v>0.52674631001376604</v>
      </c>
      <c r="Q1205" s="4">
        <f>IFERROR(Table2[[#This Row],[GROSS_REVENUE]]/Table2[[#This Row],[AD_SPEND]],0)</f>
        <v>17.79969597341535</v>
      </c>
      <c r="R1205" s="2">
        <f>IFERROR((Table2[[#This Row],[NET_REVENUE]]-(Table2[[#This Row],[UNITS_SOLD]]*Table2[[#This Row],[UNIT_COGS]])-Table2[[#This Row],[AD_SPEND]]),0)</f>
        <v>13168.430000000002</v>
      </c>
      <c r="S1205" s="3">
        <f>IFERROR(Table2[[#This Row],[RETURNS_UNITS]]/Table2[[#This Row],[UNITS_SOLD]],0)</f>
        <v>3.4591194968553458E-2</v>
      </c>
      <c r="T1205" s="2" t="str">
        <f>TRIM(CLEAN(Table2[[#This Row],[CHANNEL]]))</f>
        <v>Zepto</v>
      </c>
      <c r="U1205" s="1">
        <f t="shared" si="18"/>
        <v>45292</v>
      </c>
    </row>
    <row r="1206" spans="1:21" x14ac:dyDescent="0.3">
      <c r="A1206" s="1">
        <v>45292</v>
      </c>
      <c r="B1206" s="2" t="s">
        <v>33</v>
      </c>
      <c r="C1206" s="2" t="s">
        <v>28</v>
      </c>
      <c r="D1206" s="2" t="s">
        <v>35</v>
      </c>
      <c r="E1206" s="2" t="str">
        <f>TRIM(Table2[[#This Row],[SKU_CODE]])</f>
        <v>BEC-CMB-001</v>
      </c>
      <c r="F1206" s="2">
        <v>24</v>
      </c>
      <c r="G1206" s="2">
        <v>16776</v>
      </c>
      <c r="H1206" s="2">
        <v>1935.22</v>
      </c>
      <c r="I1206" s="2">
        <v>1697.81</v>
      </c>
      <c r="J1206" s="2">
        <v>0</v>
      </c>
      <c r="K1206" s="2" t="str">
        <f>_xlfn.XLOOKUP(E1206,[1]SKU_Master!A:A,[1]SKU_Master!C:C,"NOT FOUND")</f>
        <v>Others</v>
      </c>
      <c r="L1206" s="2">
        <f>_xlfn.XLOOKUP(Table2[[#This Row],[SKU_CODE_CLEAN]],[1]SKU_Master!A:A,[1]SKU_Master!E:E,"Not Found")</f>
        <v>699</v>
      </c>
      <c r="M1206" s="2">
        <f>_xlfn.XLOOKUP(E1206,[1]SKU_Master!A:A,[1]SKU_Master!F:F,"NOT FOUND")</f>
        <v>330</v>
      </c>
      <c r="N1206" s="2" t="str">
        <f>IF(ISNUMBER(_xlfn.XMATCH(E1206,[1]SKU_Master!A:A)),"MATCH","NOT FOUND")</f>
        <v>MATCH</v>
      </c>
      <c r="O1206" s="2">
        <f>Table2[[#This Row],[GROSS_REVENUE]]-Table2[[#This Row],[DISCOUNT]]</f>
        <v>14840.78</v>
      </c>
      <c r="P1206" s="3">
        <f>IFERROR((Table2[[#This Row],[NET_REVENUE]]-(Table2[[#This Row],[UNITS_SOLD]]*Table2[[#This Row],[UNIT_COGS]]))/Table2[[#This Row],[NET_REVENUE]],0)</f>
        <v>0.46633532738845263</v>
      </c>
      <c r="Q1206" s="4">
        <f>IFERROR(Table2[[#This Row],[GROSS_REVENUE]]/Table2[[#This Row],[AD_SPEND]],0)</f>
        <v>9.8809643010702022</v>
      </c>
      <c r="R1206" s="2">
        <f>IFERROR((Table2[[#This Row],[NET_REVENUE]]-(Table2[[#This Row],[UNITS_SOLD]]*Table2[[#This Row],[UNIT_COGS]])-Table2[[#This Row],[AD_SPEND]]),0)</f>
        <v>5222.9700000000012</v>
      </c>
      <c r="S1206" s="3">
        <f>IFERROR(Table2[[#This Row],[RETURNS_UNITS]]/Table2[[#This Row],[UNITS_SOLD]],0)</f>
        <v>0</v>
      </c>
      <c r="T1206" s="2" t="str">
        <f>TRIM(CLEAN(Table2[[#This Row],[CHANNEL]]))</f>
        <v>Swiggy Instamart</v>
      </c>
      <c r="U1206" s="1">
        <f t="shared" si="18"/>
        <v>45292</v>
      </c>
    </row>
    <row r="1207" spans="1:21" x14ac:dyDescent="0.3">
      <c r="A1207" s="1">
        <v>45292</v>
      </c>
      <c r="B1207" s="2" t="s">
        <v>39</v>
      </c>
      <c r="C1207" s="2" t="s">
        <v>22</v>
      </c>
      <c r="D1207" s="2" t="s">
        <v>32</v>
      </c>
      <c r="E1207" s="2" t="str">
        <f>TRIM(Table2[[#This Row],[SKU_CODE]])</f>
        <v>BEC-BW-001</v>
      </c>
      <c r="F1207" s="2">
        <v>142</v>
      </c>
      <c r="G1207" s="2">
        <v>31240</v>
      </c>
      <c r="H1207" s="2">
        <v>3926.71</v>
      </c>
      <c r="I1207" s="2">
        <v>1699.84</v>
      </c>
      <c r="J1207" s="2">
        <v>7</v>
      </c>
      <c r="K1207" s="2" t="str">
        <f>_xlfn.XLOOKUP(E1207,[1]SKU_Master!A:A,[1]SKU_Master!C:C,"NOT FOUND")</f>
        <v>Bake &amp; Wrap</v>
      </c>
      <c r="L1207" s="2">
        <f>_xlfn.XLOOKUP(Table2[[#This Row],[SKU_CODE_CLEAN]],[1]SKU_Master!A:A,[1]SKU_Master!E:E,"Not Found")</f>
        <v>220</v>
      </c>
      <c r="M1207" s="2">
        <f>_xlfn.XLOOKUP(E1207,[1]SKU_Master!A:A,[1]SKU_Master!F:F,"NOT FOUND")</f>
        <v>118</v>
      </c>
      <c r="N1207" s="2" t="str">
        <f>IF(ISNUMBER(_xlfn.XMATCH(E1207,[1]SKU_Master!A:A)),"MATCH","NOT FOUND")</f>
        <v>MATCH</v>
      </c>
      <c r="O1207" s="2">
        <f>Table2[[#This Row],[GROSS_REVENUE]]-Table2[[#This Row],[DISCOUNT]]</f>
        <v>27313.29</v>
      </c>
      <c r="P1207" s="3">
        <f>IFERROR((Table2[[#This Row],[NET_REVENUE]]-(Table2[[#This Row],[UNITS_SOLD]]*Table2[[#This Row],[UNIT_COGS]]))/Table2[[#This Row],[NET_REVENUE]],0)</f>
        <v>0.38652575358003377</v>
      </c>
      <c r="Q1207" s="4">
        <f>IFERROR(Table2[[#This Row],[GROSS_REVENUE]]/Table2[[#This Row],[AD_SPEND]],0)</f>
        <v>18.378200301204821</v>
      </c>
      <c r="R1207" s="2">
        <f>IFERROR((Table2[[#This Row],[NET_REVENUE]]-(Table2[[#This Row],[UNITS_SOLD]]*Table2[[#This Row],[UNIT_COGS]])-Table2[[#This Row],[AD_SPEND]]),0)</f>
        <v>8857.4500000000007</v>
      </c>
      <c r="S1207" s="3">
        <f>IFERROR(Table2[[#This Row],[RETURNS_UNITS]]/Table2[[#This Row],[UNITS_SOLD]],0)</f>
        <v>4.9295774647887321E-2</v>
      </c>
      <c r="T1207" s="2" t="str">
        <f>TRIM(CLEAN(Table2[[#This Row],[CHANNEL]]))</f>
        <v>Amazon</v>
      </c>
      <c r="U1207" s="1">
        <f t="shared" si="18"/>
        <v>45292</v>
      </c>
    </row>
    <row r="1208" spans="1:21" x14ac:dyDescent="0.3">
      <c r="A1208" s="1">
        <v>45536</v>
      </c>
      <c r="B1208" s="2" t="s">
        <v>24</v>
      </c>
      <c r="C1208" s="2" t="s">
        <v>28</v>
      </c>
      <c r="D1208" s="2" t="s">
        <v>31</v>
      </c>
      <c r="E1208" s="2" t="str">
        <f>TRIM(Table2[[#This Row],[SKU_CODE]])</f>
        <v>BEC-GB-002</v>
      </c>
      <c r="F1208" s="2">
        <v>78</v>
      </c>
      <c r="G1208" s="2">
        <v>13962</v>
      </c>
      <c r="H1208" s="2">
        <v>1969.82</v>
      </c>
      <c r="I1208" s="2">
        <v>1700.79</v>
      </c>
      <c r="J1208" s="2">
        <v>13</v>
      </c>
      <c r="K1208" s="2" t="str">
        <f>_xlfn.XLOOKUP(E1208,[1]SKU_Master!A:A,[1]SKU_Master!C:C,"NOT FOUND")</f>
        <v>Garbage Bags</v>
      </c>
      <c r="L1208" s="2">
        <f>_xlfn.XLOOKUP(Table2[[#This Row],[SKU_CODE_CLEAN]],[1]SKU_Master!A:A,[1]SKU_Master!E:E,"Not Found")</f>
        <v>179</v>
      </c>
      <c r="M1208" s="2">
        <f>_xlfn.XLOOKUP(E1208,[1]SKU_Master!A:A,[1]SKU_Master!F:F,"NOT FOUND")</f>
        <v>86</v>
      </c>
      <c r="N1208" s="2" t="str">
        <f>IF(ISNUMBER(_xlfn.XMATCH(E1208,[1]SKU_Master!A:A)),"MATCH","NOT FOUND")</f>
        <v>MATCH</v>
      </c>
      <c r="O1208" s="2">
        <f>Table2[[#This Row],[GROSS_REVENUE]]-Table2[[#This Row],[DISCOUNT]]</f>
        <v>11992.18</v>
      </c>
      <c r="P1208" s="3">
        <f>IFERROR((Table2[[#This Row],[NET_REVENUE]]-(Table2[[#This Row],[UNITS_SOLD]]*Table2[[#This Row],[UNIT_COGS]]))/Table2[[#This Row],[NET_REVENUE]],0)</f>
        <v>0.44063548078831372</v>
      </c>
      <c r="Q1208" s="4">
        <f>IFERROR(Table2[[#This Row],[GROSS_REVENUE]]/Table2[[#This Row],[AD_SPEND]],0)</f>
        <v>8.2091263471680804</v>
      </c>
      <c r="R1208" s="2">
        <f>IFERROR((Table2[[#This Row],[NET_REVENUE]]-(Table2[[#This Row],[UNITS_SOLD]]*Table2[[#This Row],[UNIT_COGS]])-Table2[[#This Row],[AD_SPEND]]),0)</f>
        <v>3583.3900000000003</v>
      </c>
      <c r="S1208" s="3">
        <f>IFERROR(Table2[[#This Row],[RETURNS_UNITS]]/Table2[[#This Row],[UNITS_SOLD]],0)</f>
        <v>0.16666666666666666</v>
      </c>
      <c r="T1208" s="2" t="str">
        <f>TRIM(CLEAN(Table2[[#This Row],[CHANNEL]]))</f>
        <v>D2C</v>
      </c>
      <c r="U1208" s="1">
        <f t="shared" si="18"/>
        <v>45536</v>
      </c>
    </row>
    <row r="1209" spans="1:21" x14ac:dyDescent="0.3">
      <c r="A1209" s="1">
        <v>45717</v>
      </c>
      <c r="B1209" s="2" t="s">
        <v>33</v>
      </c>
      <c r="C1209" s="2" t="s">
        <v>22</v>
      </c>
      <c r="D1209" s="2" t="s">
        <v>32</v>
      </c>
      <c r="E1209" s="2" t="str">
        <f>TRIM(Table2[[#This Row],[SKU_CODE]])</f>
        <v>BEC-BW-001</v>
      </c>
      <c r="F1209" s="2">
        <v>71</v>
      </c>
      <c r="G1209" s="2">
        <v>15620</v>
      </c>
      <c r="H1209" s="2">
        <v>2503.35</v>
      </c>
      <c r="I1209" s="2">
        <v>1704.5</v>
      </c>
      <c r="J1209" s="2">
        <v>3</v>
      </c>
      <c r="K1209" s="2" t="str">
        <f>_xlfn.XLOOKUP(E1209,[1]SKU_Master!A:A,[1]SKU_Master!C:C,"NOT FOUND")</f>
        <v>Bake &amp; Wrap</v>
      </c>
      <c r="L1209" s="2">
        <f>_xlfn.XLOOKUP(Table2[[#This Row],[SKU_CODE_CLEAN]],[1]SKU_Master!A:A,[1]SKU_Master!E:E,"Not Found")</f>
        <v>220</v>
      </c>
      <c r="M1209" s="2">
        <f>_xlfn.XLOOKUP(E1209,[1]SKU_Master!A:A,[1]SKU_Master!F:F,"NOT FOUND")</f>
        <v>118</v>
      </c>
      <c r="N1209" s="2" t="str">
        <f>IF(ISNUMBER(_xlfn.XMATCH(E1209,[1]SKU_Master!A:A)),"MATCH","NOT FOUND")</f>
        <v>MATCH</v>
      </c>
      <c r="O1209" s="2">
        <f>Table2[[#This Row],[GROSS_REVENUE]]-Table2[[#This Row],[DISCOUNT]]</f>
        <v>13116.65</v>
      </c>
      <c r="P1209" s="3">
        <f>IFERROR((Table2[[#This Row],[NET_REVENUE]]-(Table2[[#This Row],[UNITS_SOLD]]*Table2[[#This Row],[UNIT_COGS]]))/Table2[[#This Row],[NET_REVENUE]],0)</f>
        <v>0.36126983642927119</v>
      </c>
      <c r="Q1209" s="4">
        <f>IFERROR(Table2[[#This Row],[GROSS_REVENUE]]/Table2[[#This Row],[AD_SPEND]],0)</f>
        <v>9.1639777060721617</v>
      </c>
      <c r="R1209" s="2">
        <f>IFERROR((Table2[[#This Row],[NET_REVENUE]]-(Table2[[#This Row],[UNITS_SOLD]]*Table2[[#This Row],[UNIT_COGS]])-Table2[[#This Row],[AD_SPEND]]),0)</f>
        <v>3034.1499999999996</v>
      </c>
      <c r="S1209" s="3">
        <f>IFERROR(Table2[[#This Row],[RETURNS_UNITS]]/Table2[[#This Row],[UNITS_SOLD]],0)</f>
        <v>4.2253521126760563E-2</v>
      </c>
      <c r="T1209" s="2" t="str">
        <f>TRIM(CLEAN(Table2[[#This Row],[CHANNEL]]))</f>
        <v>Swiggy Instamart</v>
      </c>
      <c r="U1209" s="1">
        <f t="shared" si="18"/>
        <v>45717</v>
      </c>
    </row>
    <row r="1210" spans="1:21" x14ac:dyDescent="0.3">
      <c r="A1210" s="1">
        <v>45413</v>
      </c>
      <c r="B1210" s="2" t="s">
        <v>37</v>
      </c>
      <c r="C1210" s="2" t="s">
        <v>22</v>
      </c>
      <c r="D1210" s="2" t="s">
        <v>45</v>
      </c>
      <c r="E1210" s="2" t="str">
        <f>TRIM(Table2[[#This Row],[SKU_CODE]])</f>
        <v>BEC-TIS-001</v>
      </c>
      <c r="F1210" s="2">
        <v>253</v>
      </c>
      <c r="G1210" s="2">
        <v>24035</v>
      </c>
      <c r="H1210" s="2">
        <v>5315.74</v>
      </c>
      <c r="I1210" s="2">
        <v>1704.56</v>
      </c>
      <c r="J1210" s="2">
        <v>12</v>
      </c>
      <c r="K1210" s="2" t="str">
        <f>_xlfn.XLOOKUP(E1210,[1]SKU_Master!A:A,[1]SKU_Master!C:C,"NOT FOUND")</f>
        <v>Tissues</v>
      </c>
      <c r="L1210" s="2">
        <f>_xlfn.XLOOKUP(Table2[[#This Row],[SKU_CODE_CLEAN]],[1]SKU_Master!A:A,[1]SKU_Master!E:E,"Not Found")</f>
        <v>95</v>
      </c>
      <c r="M1210" s="2">
        <f>_xlfn.XLOOKUP(E1210,[1]SKU_Master!A:A,[1]SKU_Master!F:F,"NOT FOUND")</f>
        <v>42</v>
      </c>
      <c r="N1210" s="2" t="str">
        <f>IF(ISNUMBER(_xlfn.XMATCH(E1210,[1]SKU_Master!A:A)),"MATCH","NOT FOUND")</f>
        <v>MATCH</v>
      </c>
      <c r="O1210" s="2">
        <f>Table2[[#This Row],[GROSS_REVENUE]]-Table2[[#This Row],[DISCOUNT]]</f>
        <v>18719.260000000002</v>
      </c>
      <c r="P1210" s="3">
        <f>IFERROR((Table2[[#This Row],[NET_REVENUE]]-(Table2[[#This Row],[UNITS_SOLD]]*Table2[[#This Row],[UNIT_COGS]]))/Table2[[#This Row],[NET_REVENUE]],0)</f>
        <v>0.4323493556903425</v>
      </c>
      <c r="Q1210" s="4">
        <f>IFERROR(Table2[[#This Row],[GROSS_REVENUE]]/Table2[[#This Row],[AD_SPEND]],0)</f>
        <v>14.100413009808983</v>
      </c>
      <c r="R1210" s="2">
        <f>IFERROR((Table2[[#This Row],[NET_REVENUE]]-(Table2[[#This Row],[UNITS_SOLD]]*Table2[[#This Row],[UNIT_COGS]])-Table2[[#This Row],[AD_SPEND]]),0)</f>
        <v>6388.7000000000025</v>
      </c>
      <c r="S1210" s="3">
        <f>IFERROR(Table2[[#This Row],[RETURNS_UNITS]]/Table2[[#This Row],[UNITS_SOLD]],0)</f>
        <v>4.7430830039525688E-2</v>
      </c>
      <c r="T1210" s="2" t="str">
        <f>TRIM(CLEAN(Table2[[#This Row],[CHANNEL]]))</f>
        <v>Blinkit</v>
      </c>
      <c r="U1210" s="1">
        <f t="shared" si="18"/>
        <v>45413</v>
      </c>
    </row>
    <row r="1211" spans="1:21" x14ac:dyDescent="0.3">
      <c r="A1211" s="1">
        <v>45413</v>
      </c>
      <c r="B1211" s="2" t="s">
        <v>24</v>
      </c>
      <c r="C1211" s="2" t="s">
        <v>28</v>
      </c>
      <c r="D1211" s="2" t="s">
        <v>46</v>
      </c>
      <c r="E1211" s="2" t="str">
        <f>TRIM(Table2[[#This Row],[SKU_CODE]])</f>
        <v>BEC-KT-001</v>
      </c>
      <c r="F1211" s="2">
        <v>86</v>
      </c>
      <c r="G1211" s="2">
        <v>13760</v>
      </c>
      <c r="H1211" s="2">
        <v>1077.1300000000001</v>
      </c>
      <c r="I1211" s="2">
        <v>1704.84</v>
      </c>
      <c r="J1211" s="2">
        <v>14</v>
      </c>
      <c r="K1211" s="2" t="str">
        <f>_xlfn.XLOOKUP(E1211,[1]SKU_Master!A:A,[1]SKU_Master!C:C,"NOT FOUND")</f>
        <v>Kitchen Towel</v>
      </c>
      <c r="L1211" s="2">
        <f>_xlfn.XLOOKUP(Table2[[#This Row],[SKU_CODE_CLEAN]],[1]SKU_Master!A:A,[1]SKU_Master!E:E,"Not Found")</f>
        <v>160</v>
      </c>
      <c r="M1211" s="2">
        <f>_xlfn.XLOOKUP(E1211,[1]SKU_Master!A:A,[1]SKU_Master!F:F,"NOT FOUND")</f>
        <v>78</v>
      </c>
      <c r="N1211" s="2" t="str">
        <f>IF(ISNUMBER(_xlfn.XMATCH(E1211,[1]SKU_Master!A:A)),"MATCH","NOT FOUND")</f>
        <v>MATCH</v>
      </c>
      <c r="O1211" s="2">
        <f>Table2[[#This Row],[GROSS_REVENUE]]-Table2[[#This Row],[DISCOUNT]]</f>
        <v>12682.869999999999</v>
      </c>
      <c r="P1211" s="3">
        <f>IFERROR((Table2[[#This Row],[NET_REVENUE]]-(Table2[[#This Row],[UNITS_SOLD]]*Table2[[#This Row],[UNIT_COGS]]))/Table2[[#This Row],[NET_REVENUE]],0)</f>
        <v>0.47109763011053485</v>
      </c>
      <c r="Q1211" s="4">
        <f>IFERROR(Table2[[#This Row],[GROSS_REVENUE]]/Table2[[#This Row],[AD_SPEND]],0)</f>
        <v>8.0711386405762422</v>
      </c>
      <c r="R1211" s="2">
        <f>IFERROR((Table2[[#This Row],[NET_REVENUE]]-(Table2[[#This Row],[UNITS_SOLD]]*Table2[[#This Row],[UNIT_COGS]])-Table2[[#This Row],[AD_SPEND]]),0)</f>
        <v>4270.0299999999988</v>
      </c>
      <c r="S1211" s="3">
        <f>IFERROR(Table2[[#This Row],[RETURNS_UNITS]]/Table2[[#This Row],[UNITS_SOLD]],0)</f>
        <v>0.16279069767441862</v>
      </c>
      <c r="T1211" s="2" t="str">
        <f>TRIM(CLEAN(Table2[[#This Row],[CHANNEL]]))</f>
        <v>D2C</v>
      </c>
      <c r="U1211" s="1">
        <f t="shared" si="18"/>
        <v>45413</v>
      </c>
    </row>
    <row r="1212" spans="1:21" x14ac:dyDescent="0.3">
      <c r="A1212" s="1">
        <v>45299</v>
      </c>
      <c r="B1212" s="2" t="s">
        <v>24</v>
      </c>
      <c r="C1212" s="2" t="s">
        <v>25</v>
      </c>
      <c r="D1212" s="2" t="s">
        <v>43</v>
      </c>
      <c r="E1212" s="2" t="str">
        <f>TRIM(Table2[[#This Row],[SKU_CODE]])</f>
        <v>BEC-GB-001</v>
      </c>
      <c r="F1212" s="2">
        <v>173</v>
      </c>
      <c r="G1212" s="2">
        <v>25777</v>
      </c>
      <c r="H1212" s="2">
        <v>2063.9699999999998</v>
      </c>
      <c r="I1212" s="2">
        <v>1706.2</v>
      </c>
      <c r="J1212" s="2">
        <v>22</v>
      </c>
      <c r="K1212" s="2" t="str">
        <f>_xlfn.XLOOKUP(E1212,[1]SKU_Master!A:A,[1]SKU_Master!C:C,"NOT FOUND")</f>
        <v>Garbage Bags</v>
      </c>
      <c r="L1212" s="2">
        <f>_xlfn.XLOOKUP(Table2[[#This Row],[SKU_CODE_CLEAN]],[1]SKU_Master!A:A,[1]SKU_Master!E:E,"Not Found")</f>
        <v>149</v>
      </c>
      <c r="M1212" s="2">
        <f>_xlfn.XLOOKUP(E1212,[1]SKU_Master!A:A,[1]SKU_Master!F:F,"NOT FOUND")</f>
        <v>70</v>
      </c>
      <c r="N1212" s="2" t="str">
        <f>IF(ISNUMBER(_xlfn.XMATCH(E1212,[1]SKU_Master!A:A)),"MATCH","NOT FOUND")</f>
        <v>MATCH</v>
      </c>
      <c r="O1212" s="2">
        <f>Table2[[#This Row],[GROSS_REVENUE]]-Table2[[#This Row],[DISCOUNT]]</f>
        <v>23713.03</v>
      </c>
      <c r="P1212" s="3">
        <f>IFERROR((Table2[[#This Row],[NET_REVENUE]]-(Table2[[#This Row],[UNITS_SOLD]]*Table2[[#This Row],[UNIT_COGS]]))/Table2[[#This Row],[NET_REVENUE]],0)</f>
        <v>0.48931030745543691</v>
      </c>
      <c r="Q1212" s="4">
        <f>IFERROR(Table2[[#This Row],[GROSS_REVENUE]]/Table2[[#This Row],[AD_SPEND]],0)</f>
        <v>15.107841988043605</v>
      </c>
      <c r="R1212" s="2">
        <f>IFERROR((Table2[[#This Row],[NET_REVENUE]]-(Table2[[#This Row],[UNITS_SOLD]]*Table2[[#This Row],[UNIT_COGS]])-Table2[[#This Row],[AD_SPEND]]),0)</f>
        <v>9896.8299999999981</v>
      </c>
      <c r="S1212" s="3">
        <f>IFERROR(Table2[[#This Row],[RETURNS_UNITS]]/Table2[[#This Row],[UNITS_SOLD]],0)</f>
        <v>0.12716763005780346</v>
      </c>
      <c r="T1212" s="2" t="str">
        <f>TRIM(CLEAN(Table2[[#This Row],[CHANNEL]]))</f>
        <v>D2C</v>
      </c>
      <c r="U1212" s="1">
        <f t="shared" si="18"/>
        <v>45505</v>
      </c>
    </row>
    <row r="1213" spans="1:21" x14ac:dyDescent="0.3">
      <c r="A1213" s="1">
        <v>45597</v>
      </c>
      <c r="B1213" s="2" t="s">
        <v>34</v>
      </c>
      <c r="C1213" s="2" t="s">
        <v>25</v>
      </c>
      <c r="D1213" s="2" t="s">
        <v>42</v>
      </c>
      <c r="E1213" s="2" t="str">
        <f>TRIM(Table2[[#This Row],[SKU_CODE]])</f>
        <v>BEC-BW-002</v>
      </c>
      <c r="F1213" s="2">
        <v>163</v>
      </c>
      <c r="G1213" s="2">
        <v>28525</v>
      </c>
      <c r="H1213" s="2">
        <v>7285.76</v>
      </c>
      <c r="I1213" s="2">
        <v>1707.19</v>
      </c>
      <c r="J1213" s="2">
        <v>4</v>
      </c>
      <c r="K1213" s="2" t="str">
        <f>_xlfn.XLOOKUP(E1213,[1]SKU_Master!A:A,[1]SKU_Master!C:C,"NOT FOUND")</f>
        <v>Bake &amp; Wrap</v>
      </c>
      <c r="L1213" s="2">
        <f>_xlfn.XLOOKUP(Table2[[#This Row],[SKU_CODE_CLEAN]],[1]SKU_Master!A:A,[1]SKU_Master!E:E,"Not Found")</f>
        <v>175</v>
      </c>
      <c r="M1213" s="2">
        <f>_xlfn.XLOOKUP(E1213,[1]SKU_Master!A:A,[1]SKU_Master!F:F,"NOT FOUND")</f>
        <v>92</v>
      </c>
      <c r="N1213" s="2" t="str">
        <f>IF(ISNUMBER(_xlfn.XMATCH(E1213,[1]SKU_Master!A:A)),"MATCH","NOT FOUND")</f>
        <v>MATCH</v>
      </c>
      <c r="O1213" s="2">
        <f>Table2[[#This Row],[GROSS_REVENUE]]-Table2[[#This Row],[DISCOUNT]]</f>
        <v>21239.239999999998</v>
      </c>
      <c r="P1213" s="3">
        <f>IFERROR((Table2[[#This Row],[NET_REVENUE]]-(Table2[[#This Row],[UNITS_SOLD]]*Table2[[#This Row],[UNIT_COGS]]))/Table2[[#This Row],[NET_REVENUE]],0)</f>
        <v>0.29394837103399174</v>
      </c>
      <c r="Q1213" s="4">
        <f>IFERROR(Table2[[#This Row],[GROSS_REVENUE]]/Table2[[#This Row],[AD_SPEND]],0)</f>
        <v>16.708743607917103</v>
      </c>
      <c r="R1213" s="2">
        <f>IFERROR((Table2[[#This Row],[NET_REVENUE]]-(Table2[[#This Row],[UNITS_SOLD]]*Table2[[#This Row],[UNIT_COGS]])-Table2[[#This Row],[AD_SPEND]]),0)</f>
        <v>4536.0499999999975</v>
      </c>
      <c r="S1213" s="3">
        <f>IFERROR(Table2[[#This Row],[RETURNS_UNITS]]/Table2[[#This Row],[UNITS_SOLD]],0)</f>
        <v>2.4539877300613498E-2</v>
      </c>
      <c r="T1213" s="2" t="str">
        <f>TRIM(CLEAN(Table2[[#This Row],[CHANNEL]]))</f>
        <v>Zepto</v>
      </c>
      <c r="U1213" s="1">
        <f t="shared" si="18"/>
        <v>45597</v>
      </c>
    </row>
    <row r="1214" spans="1:21" x14ac:dyDescent="0.3">
      <c r="A1214" s="1">
        <v>45566</v>
      </c>
      <c r="B1214" s="2" t="s">
        <v>27</v>
      </c>
      <c r="C1214" s="2" t="s">
        <v>22</v>
      </c>
      <c r="D1214" s="2" t="s">
        <v>30</v>
      </c>
      <c r="E1214" s="2" t="str">
        <f>TRIM(Table2[[#This Row],[SKU_CODE]])</f>
        <v>BEC-TIS-002</v>
      </c>
      <c r="F1214" s="2">
        <v>179</v>
      </c>
      <c r="G1214" s="2">
        <v>32220</v>
      </c>
      <c r="H1214" s="2">
        <v>1644.15</v>
      </c>
      <c r="I1214" s="2">
        <v>1708.18</v>
      </c>
      <c r="J1214" s="2">
        <v>9</v>
      </c>
      <c r="K1214" s="2" t="str">
        <f>_xlfn.XLOOKUP(E1214,[1]SKU_Master!A:A,[1]SKU_Master!C:C,"NOT FOUND")</f>
        <v>Tissues</v>
      </c>
      <c r="L1214" s="2">
        <f>_xlfn.XLOOKUP(Table2[[#This Row],[SKU_CODE_CLEAN]],[1]SKU_Master!A:A,[1]SKU_Master!E:E,"Not Found")</f>
        <v>180</v>
      </c>
      <c r="M1214" s="2">
        <f>_xlfn.XLOOKUP(E1214,[1]SKU_Master!A:A,[1]SKU_Master!F:F,"NOT FOUND")</f>
        <v>95</v>
      </c>
      <c r="N1214" s="2" t="str">
        <f>IF(ISNUMBER(_xlfn.XMATCH(E1214,[1]SKU_Master!A:A)),"MATCH","NOT FOUND")</f>
        <v>MATCH</v>
      </c>
      <c r="O1214" s="2">
        <f>Table2[[#This Row],[GROSS_REVENUE]]-Table2[[#This Row],[DISCOUNT]]</f>
        <v>30575.85</v>
      </c>
      <c r="P1214" s="3">
        <f>IFERROR((Table2[[#This Row],[NET_REVENUE]]-(Table2[[#This Row],[UNITS_SOLD]]*Table2[[#This Row],[UNIT_COGS]]))/Table2[[#This Row],[NET_REVENUE]],0)</f>
        <v>0.44384211722650391</v>
      </c>
      <c r="Q1214" s="4">
        <f>IFERROR(Table2[[#This Row],[GROSS_REVENUE]]/Table2[[#This Row],[AD_SPEND]],0)</f>
        <v>18.862180800618201</v>
      </c>
      <c r="R1214" s="2">
        <f>IFERROR((Table2[[#This Row],[NET_REVENUE]]-(Table2[[#This Row],[UNITS_SOLD]]*Table2[[#This Row],[UNIT_COGS]])-Table2[[#This Row],[AD_SPEND]]),0)</f>
        <v>11862.669999999998</v>
      </c>
      <c r="S1214" s="3">
        <f>IFERROR(Table2[[#This Row],[RETURNS_UNITS]]/Table2[[#This Row],[UNITS_SOLD]],0)</f>
        <v>5.027932960893855E-2</v>
      </c>
      <c r="T1214" s="2" t="str">
        <f>TRIM(CLEAN(Table2[[#This Row],[CHANNEL]]))</f>
        <v>Zepto</v>
      </c>
      <c r="U1214" s="1">
        <f t="shared" si="18"/>
        <v>45566</v>
      </c>
    </row>
    <row r="1215" spans="1:21" x14ac:dyDescent="0.3">
      <c r="A1215" s="1">
        <v>45717</v>
      </c>
      <c r="B1215" s="2" t="s">
        <v>33</v>
      </c>
      <c r="C1215" s="2" t="s">
        <v>25</v>
      </c>
      <c r="D1215" s="2" t="s">
        <v>45</v>
      </c>
      <c r="E1215" s="2" t="str">
        <f>TRIM(Table2[[#This Row],[SKU_CODE]])</f>
        <v>BEC-TIS-001</v>
      </c>
      <c r="F1215" s="2">
        <v>281</v>
      </c>
      <c r="G1215" s="2">
        <v>26695</v>
      </c>
      <c r="H1215" s="2">
        <v>2177.4299999999998</v>
      </c>
      <c r="I1215" s="2">
        <v>1708.45</v>
      </c>
      <c r="J1215" s="2">
        <v>10</v>
      </c>
      <c r="K1215" s="2" t="str">
        <f>_xlfn.XLOOKUP(E1215,[1]SKU_Master!A:A,[1]SKU_Master!C:C,"NOT FOUND")</f>
        <v>Tissues</v>
      </c>
      <c r="L1215" s="2">
        <f>_xlfn.XLOOKUP(Table2[[#This Row],[SKU_CODE_CLEAN]],[1]SKU_Master!A:A,[1]SKU_Master!E:E,"Not Found")</f>
        <v>95</v>
      </c>
      <c r="M1215" s="2">
        <f>_xlfn.XLOOKUP(E1215,[1]SKU_Master!A:A,[1]SKU_Master!F:F,"NOT FOUND")</f>
        <v>42</v>
      </c>
      <c r="N1215" s="2" t="str">
        <f>IF(ISNUMBER(_xlfn.XMATCH(E1215,[1]SKU_Master!A:A)),"MATCH","NOT FOUND")</f>
        <v>MATCH</v>
      </c>
      <c r="O1215" s="2">
        <f>Table2[[#This Row],[GROSS_REVENUE]]-Table2[[#This Row],[DISCOUNT]]</f>
        <v>24517.57</v>
      </c>
      <c r="P1215" s="3">
        <f>IFERROR((Table2[[#This Row],[NET_REVENUE]]-(Table2[[#This Row],[UNITS_SOLD]]*Table2[[#This Row],[UNIT_COGS]]))/Table2[[#This Row],[NET_REVENUE]],0)</f>
        <v>0.51863092467972971</v>
      </c>
      <c r="Q1215" s="4">
        <f>IFERROR(Table2[[#This Row],[GROSS_REVENUE]]/Table2[[#This Row],[AD_SPEND]],0)</f>
        <v>15.625274371506336</v>
      </c>
      <c r="R1215" s="2">
        <f>IFERROR((Table2[[#This Row],[NET_REVENUE]]-(Table2[[#This Row],[UNITS_SOLD]]*Table2[[#This Row],[UNIT_COGS]])-Table2[[#This Row],[AD_SPEND]]),0)</f>
        <v>11007.119999999999</v>
      </c>
      <c r="S1215" s="3">
        <f>IFERROR(Table2[[#This Row],[RETURNS_UNITS]]/Table2[[#This Row],[UNITS_SOLD]],0)</f>
        <v>3.5587188612099648E-2</v>
      </c>
      <c r="T1215" s="2" t="str">
        <f>TRIM(CLEAN(Table2[[#This Row],[CHANNEL]]))</f>
        <v>Swiggy Instamart</v>
      </c>
      <c r="U1215" s="1">
        <f t="shared" si="18"/>
        <v>45717</v>
      </c>
    </row>
    <row r="1216" spans="1:21" x14ac:dyDescent="0.3">
      <c r="A1216" s="1">
        <v>45748</v>
      </c>
      <c r="B1216" s="2" t="s">
        <v>24</v>
      </c>
      <c r="C1216" s="2" t="s">
        <v>25</v>
      </c>
      <c r="D1216" s="2" t="s">
        <v>23</v>
      </c>
      <c r="E1216" s="2" t="str">
        <f>TRIM(Table2[[#This Row],[SKU_CODE]])</f>
        <v>BEC-OTH-001</v>
      </c>
      <c r="F1216" s="2">
        <v>107</v>
      </c>
      <c r="G1216" s="2">
        <v>15943</v>
      </c>
      <c r="H1216" s="2">
        <v>619.57000000000005</v>
      </c>
      <c r="I1216" s="2">
        <v>1709.8</v>
      </c>
      <c r="J1216" s="2">
        <v>16</v>
      </c>
      <c r="K1216" s="2" t="str">
        <f>_xlfn.XLOOKUP(E1216,[1]SKU_Master!A:A,[1]SKU_Master!C:C,"NOT FOUND")</f>
        <v>Others</v>
      </c>
      <c r="L1216" s="2">
        <f>_xlfn.XLOOKUP(Table2[[#This Row],[SKU_CODE_CLEAN]],[1]SKU_Master!A:A,[1]SKU_Master!E:E,"Not Found")</f>
        <v>149</v>
      </c>
      <c r="M1216" s="2">
        <f>_xlfn.XLOOKUP(E1216,[1]SKU_Master!A:A,[1]SKU_Master!F:F,"NOT FOUND")</f>
        <v>72</v>
      </c>
      <c r="N1216" s="2" t="str">
        <f>IF(ISNUMBER(_xlfn.XMATCH(E1216,[1]SKU_Master!A:A)),"MATCH","NOT FOUND")</f>
        <v>MATCH</v>
      </c>
      <c r="O1216" s="2">
        <f>Table2[[#This Row],[GROSS_REVENUE]]-Table2[[#This Row],[DISCOUNT]]</f>
        <v>15323.43</v>
      </c>
      <c r="P1216" s="3">
        <f>IFERROR((Table2[[#This Row],[NET_REVENUE]]-(Table2[[#This Row],[UNITS_SOLD]]*Table2[[#This Row],[UNIT_COGS]]))/Table2[[#This Row],[NET_REVENUE]],0)</f>
        <v>0.49724050033184475</v>
      </c>
      <c r="Q1216" s="4">
        <f>IFERROR(Table2[[#This Row],[GROSS_REVENUE]]/Table2[[#This Row],[AD_SPEND]],0)</f>
        <v>9.3244823956018248</v>
      </c>
      <c r="R1216" s="2">
        <f>IFERROR((Table2[[#This Row],[NET_REVENUE]]-(Table2[[#This Row],[UNITS_SOLD]]*Table2[[#This Row],[UNIT_COGS]])-Table2[[#This Row],[AD_SPEND]]),0)</f>
        <v>5909.63</v>
      </c>
      <c r="S1216" s="3">
        <f>IFERROR(Table2[[#This Row],[RETURNS_UNITS]]/Table2[[#This Row],[UNITS_SOLD]],0)</f>
        <v>0.14953271028037382</v>
      </c>
      <c r="T1216" s="2" t="str">
        <f>TRIM(CLEAN(Table2[[#This Row],[CHANNEL]]))</f>
        <v>D2C</v>
      </c>
      <c r="U1216" s="1">
        <f t="shared" si="18"/>
        <v>45748</v>
      </c>
    </row>
    <row r="1217" spans="1:21" x14ac:dyDescent="0.3">
      <c r="A1217" s="1">
        <v>45809</v>
      </c>
      <c r="B1217" s="2" t="s">
        <v>33</v>
      </c>
      <c r="C1217" s="2" t="s">
        <v>22</v>
      </c>
      <c r="D1217" s="2" t="s">
        <v>30</v>
      </c>
      <c r="E1217" s="2" t="str">
        <f>TRIM(Table2[[#This Row],[SKU_CODE]])</f>
        <v>BEC-TIS-002</v>
      </c>
      <c r="F1217" s="2">
        <v>167</v>
      </c>
      <c r="G1217" s="2">
        <v>30060</v>
      </c>
      <c r="H1217" s="2">
        <v>4274.71</v>
      </c>
      <c r="I1217" s="2">
        <v>1710.51</v>
      </c>
      <c r="J1217" s="2">
        <v>8</v>
      </c>
      <c r="K1217" s="2" t="str">
        <f>_xlfn.XLOOKUP(E1217,[1]SKU_Master!A:A,[1]SKU_Master!C:C,"NOT FOUND")</f>
        <v>Tissues</v>
      </c>
      <c r="L1217" s="2">
        <f>_xlfn.XLOOKUP(Table2[[#This Row],[SKU_CODE_CLEAN]],[1]SKU_Master!A:A,[1]SKU_Master!E:E,"Not Found")</f>
        <v>180</v>
      </c>
      <c r="M1217" s="2">
        <f>_xlfn.XLOOKUP(E1217,[1]SKU_Master!A:A,[1]SKU_Master!F:F,"NOT FOUND")</f>
        <v>95</v>
      </c>
      <c r="N1217" s="2" t="str">
        <f>IF(ISNUMBER(_xlfn.XMATCH(E1217,[1]SKU_Master!A:A)),"MATCH","NOT FOUND")</f>
        <v>MATCH</v>
      </c>
      <c r="O1217" s="2">
        <f>Table2[[#This Row],[GROSS_REVENUE]]-Table2[[#This Row],[DISCOUNT]]</f>
        <v>25785.29</v>
      </c>
      <c r="P1217" s="3">
        <f>IFERROR((Table2[[#This Row],[NET_REVENUE]]-(Table2[[#This Row],[UNITS_SOLD]]*Table2[[#This Row],[UNIT_COGS]]))/Table2[[#This Row],[NET_REVENUE]],0)</f>
        <v>0.38472671821802279</v>
      </c>
      <c r="Q1217" s="4">
        <f>IFERROR(Table2[[#This Row],[GROSS_REVENUE]]/Table2[[#This Row],[AD_SPEND]],0)</f>
        <v>17.573706087658067</v>
      </c>
      <c r="R1217" s="2">
        <f>IFERROR((Table2[[#This Row],[NET_REVENUE]]-(Table2[[#This Row],[UNITS_SOLD]]*Table2[[#This Row],[UNIT_COGS]])-Table2[[#This Row],[AD_SPEND]]),0)</f>
        <v>8209.7800000000007</v>
      </c>
      <c r="S1217" s="3">
        <f>IFERROR(Table2[[#This Row],[RETURNS_UNITS]]/Table2[[#This Row],[UNITS_SOLD]],0)</f>
        <v>4.790419161676647E-2</v>
      </c>
      <c r="T1217" s="2" t="str">
        <f>TRIM(CLEAN(Table2[[#This Row],[CHANNEL]]))</f>
        <v>Swiggy Instamart</v>
      </c>
      <c r="U1217" s="1">
        <f t="shared" si="18"/>
        <v>45809</v>
      </c>
    </row>
    <row r="1218" spans="1:21" x14ac:dyDescent="0.3">
      <c r="A1218" s="1">
        <v>45566</v>
      </c>
      <c r="B1218" s="2" t="s">
        <v>27</v>
      </c>
      <c r="C1218" s="2" t="s">
        <v>22</v>
      </c>
      <c r="D1218" s="2" t="s">
        <v>43</v>
      </c>
      <c r="E1218" s="2" t="str">
        <f>TRIM(Table2[[#This Row],[SKU_CODE]])</f>
        <v>BEC-GB-001</v>
      </c>
      <c r="F1218" s="2">
        <v>220</v>
      </c>
      <c r="G1218" s="2">
        <v>32780</v>
      </c>
      <c r="H1218" s="2">
        <v>6014.09</v>
      </c>
      <c r="I1218" s="2">
        <v>1710.67</v>
      </c>
      <c r="J1218" s="2">
        <v>4</v>
      </c>
      <c r="K1218" s="2" t="str">
        <f>_xlfn.XLOOKUP(E1218,[1]SKU_Master!A:A,[1]SKU_Master!C:C,"NOT FOUND")</f>
        <v>Garbage Bags</v>
      </c>
      <c r="L1218" s="2">
        <f>_xlfn.XLOOKUP(Table2[[#This Row],[SKU_CODE_CLEAN]],[1]SKU_Master!A:A,[1]SKU_Master!E:E,"Not Found")</f>
        <v>149</v>
      </c>
      <c r="M1218" s="2">
        <f>_xlfn.XLOOKUP(E1218,[1]SKU_Master!A:A,[1]SKU_Master!F:F,"NOT FOUND")</f>
        <v>70</v>
      </c>
      <c r="N1218" s="2" t="str">
        <f>IF(ISNUMBER(_xlfn.XMATCH(E1218,[1]SKU_Master!A:A)),"MATCH","NOT FOUND")</f>
        <v>MATCH</v>
      </c>
      <c r="O1218" s="2">
        <f>Table2[[#This Row],[GROSS_REVENUE]]-Table2[[#This Row],[DISCOUNT]]</f>
        <v>26765.91</v>
      </c>
      <c r="P1218" s="3">
        <f>IFERROR((Table2[[#This Row],[NET_REVENUE]]-(Table2[[#This Row],[UNITS_SOLD]]*Table2[[#This Row],[UNIT_COGS]]))/Table2[[#This Row],[NET_REVENUE]],0)</f>
        <v>0.42464126943563657</v>
      </c>
      <c r="Q1218" s="4">
        <f>IFERROR(Table2[[#This Row],[GROSS_REVENUE]]/Table2[[#This Row],[AD_SPEND]],0)</f>
        <v>19.162082692746115</v>
      </c>
      <c r="R1218" s="2">
        <f>IFERROR((Table2[[#This Row],[NET_REVENUE]]-(Table2[[#This Row],[UNITS_SOLD]]*Table2[[#This Row],[UNIT_COGS]])-Table2[[#This Row],[AD_SPEND]]),0)</f>
        <v>9655.24</v>
      </c>
      <c r="S1218" s="3">
        <f>IFERROR(Table2[[#This Row],[RETURNS_UNITS]]/Table2[[#This Row],[UNITS_SOLD]],0)</f>
        <v>1.8181818181818181E-2</v>
      </c>
      <c r="T1218" s="2" t="str">
        <f>TRIM(CLEAN(Table2[[#This Row],[CHANNEL]]))</f>
        <v>Zepto</v>
      </c>
      <c r="U1218" s="1">
        <f t="shared" si="18"/>
        <v>45566</v>
      </c>
    </row>
    <row r="1219" spans="1:21" x14ac:dyDescent="0.3">
      <c r="A1219" s="1">
        <v>45536</v>
      </c>
      <c r="B1219" s="2" t="s">
        <v>24</v>
      </c>
      <c r="C1219" s="2" t="s">
        <v>28</v>
      </c>
      <c r="D1219" s="2" t="s">
        <v>45</v>
      </c>
      <c r="E1219" s="2" t="str">
        <f>TRIM(Table2[[#This Row],[SKU_CODE]])</f>
        <v>BEC-TIS-001</v>
      </c>
      <c r="F1219" s="2">
        <v>134</v>
      </c>
      <c r="G1219" s="2">
        <v>12730</v>
      </c>
      <c r="H1219" s="2">
        <v>979.13</v>
      </c>
      <c r="I1219" s="2">
        <v>1711.35</v>
      </c>
      <c r="J1219" s="2">
        <v>15</v>
      </c>
      <c r="K1219" s="2" t="str">
        <f>_xlfn.XLOOKUP(E1219,[1]SKU_Master!A:A,[1]SKU_Master!C:C,"NOT FOUND")</f>
        <v>Tissues</v>
      </c>
      <c r="L1219" s="2">
        <f>_xlfn.XLOOKUP(Table2[[#This Row],[SKU_CODE_CLEAN]],[1]SKU_Master!A:A,[1]SKU_Master!E:E,"Not Found")</f>
        <v>95</v>
      </c>
      <c r="M1219" s="2">
        <f>_xlfn.XLOOKUP(E1219,[1]SKU_Master!A:A,[1]SKU_Master!F:F,"NOT FOUND")</f>
        <v>42</v>
      </c>
      <c r="N1219" s="2" t="str">
        <f>IF(ISNUMBER(_xlfn.XMATCH(E1219,[1]SKU_Master!A:A)),"MATCH","NOT FOUND")</f>
        <v>MATCH</v>
      </c>
      <c r="O1219" s="2">
        <f>Table2[[#This Row],[GROSS_REVENUE]]-Table2[[#This Row],[DISCOUNT]]</f>
        <v>11750.87</v>
      </c>
      <c r="P1219" s="3">
        <f>IFERROR((Table2[[#This Row],[NET_REVENUE]]-(Table2[[#This Row],[UNITS_SOLD]]*Table2[[#This Row],[UNIT_COGS]]))/Table2[[#This Row],[NET_REVENUE]],0)</f>
        <v>0.52105673877763947</v>
      </c>
      <c r="Q1219" s="4">
        <f>IFERROR(Table2[[#This Row],[GROSS_REVENUE]]/Table2[[#This Row],[AD_SPEND]],0)</f>
        <v>7.4385718876910047</v>
      </c>
      <c r="R1219" s="2">
        <f>IFERROR((Table2[[#This Row],[NET_REVENUE]]-(Table2[[#This Row],[UNITS_SOLD]]*Table2[[#This Row],[UNIT_COGS]])-Table2[[#This Row],[AD_SPEND]]),0)</f>
        <v>4411.5200000000004</v>
      </c>
      <c r="S1219" s="3">
        <f>IFERROR(Table2[[#This Row],[RETURNS_UNITS]]/Table2[[#This Row],[UNITS_SOLD]],0)</f>
        <v>0.11194029850746269</v>
      </c>
      <c r="T1219" s="2" t="str">
        <f>TRIM(CLEAN(Table2[[#This Row],[CHANNEL]]))</f>
        <v>D2C</v>
      </c>
      <c r="U1219" s="1">
        <f t="shared" ref="U1219:U1282" si="19">IF(AND(MONTH(A1219)=1,DAY(A1219)&gt;1),DATE(YEAR(A1219),DAY(A1219),1),A1219)</f>
        <v>45536</v>
      </c>
    </row>
    <row r="1220" spans="1:21" x14ac:dyDescent="0.3">
      <c r="A1220" s="1">
        <v>45413</v>
      </c>
      <c r="B1220" s="2" t="s">
        <v>21</v>
      </c>
      <c r="C1220" s="2" t="s">
        <v>22</v>
      </c>
      <c r="D1220" s="2" t="s">
        <v>43</v>
      </c>
      <c r="E1220" s="2" t="str">
        <f>TRIM(Table2[[#This Row],[SKU_CODE]])</f>
        <v>BEC-GB-001</v>
      </c>
      <c r="F1220" s="2">
        <v>165</v>
      </c>
      <c r="G1220" s="2">
        <v>24585</v>
      </c>
      <c r="H1220" s="2">
        <v>1246.67</v>
      </c>
      <c r="I1220" s="2">
        <v>1711.35</v>
      </c>
      <c r="J1220" s="2">
        <v>9</v>
      </c>
      <c r="K1220" s="2" t="str">
        <f>_xlfn.XLOOKUP(E1220,[1]SKU_Master!A:A,[1]SKU_Master!C:C,"NOT FOUND")</f>
        <v>Garbage Bags</v>
      </c>
      <c r="L1220" s="2">
        <f>_xlfn.XLOOKUP(Table2[[#This Row],[SKU_CODE_CLEAN]],[1]SKU_Master!A:A,[1]SKU_Master!E:E,"Not Found")</f>
        <v>149</v>
      </c>
      <c r="M1220" s="2">
        <f>_xlfn.XLOOKUP(E1220,[1]SKU_Master!A:A,[1]SKU_Master!F:F,"NOT FOUND")</f>
        <v>70</v>
      </c>
      <c r="N1220" s="2" t="str">
        <f>IF(ISNUMBER(_xlfn.XMATCH(E1220,[1]SKU_Master!A:A)),"MATCH","NOT FOUND")</f>
        <v>MATCH</v>
      </c>
      <c r="O1220" s="2">
        <f>Table2[[#This Row],[GROSS_REVENUE]]-Table2[[#This Row],[DISCOUNT]]</f>
        <v>23338.33</v>
      </c>
      <c r="P1220" s="3">
        <f>IFERROR((Table2[[#This Row],[NET_REVENUE]]-(Table2[[#This Row],[UNITS_SOLD]]*Table2[[#This Row],[UNIT_COGS]]))/Table2[[#This Row],[NET_REVENUE]],0)</f>
        <v>0.5051059780198498</v>
      </c>
      <c r="Q1220" s="4">
        <f>IFERROR(Table2[[#This Row],[GROSS_REVENUE]]/Table2[[#This Row],[AD_SPEND]],0)</f>
        <v>14.365851520729249</v>
      </c>
      <c r="R1220" s="2">
        <f>IFERROR((Table2[[#This Row],[NET_REVENUE]]-(Table2[[#This Row],[UNITS_SOLD]]*Table2[[#This Row],[UNIT_COGS]])-Table2[[#This Row],[AD_SPEND]]),0)</f>
        <v>10076.980000000001</v>
      </c>
      <c r="S1220" s="3">
        <f>IFERROR(Table2[[#This Row],[RETURNS_UNITS]]/Table2[[#This Row],[UNITS_SOLD]],0)</f>
        <v>5.4545454545454543E-2</v>
      </c>
      <c r="T1220" s="2" t="str">
        <f>TRIM(CLEAN(Table2[[#This Row],[CHANNEL]]))</f>
        <v>Flipkart</v>
      </c>
      <c r="U1220" s="1">
        <f t="shared" si="19"/>
        <v>45413</v>
      </c>
    </row>
    <row r="1221" spans="1:21" x14ac:dyDescent="0.3">
      <c r="A1221" s="1">
        <v>45536</v>
      </c>
      <c r="B1221" s="2" t="s">
        <v>24</v>
      </c>
      <c r="C1221" s="2" t="s">
        <v>28</v>
      </c>
      <c r="D1221" s="2" t="s">
        <v>30</v>
      </c>
      <c r="E1221" s="2" t="str">
        <f>TRIM(Table2[[#This Row],[SKU_CODE]])</f>
        <v>BEC-TIS-002</v>
      </c>
      <c r="F1221" s="2">
        <v>100</v>
      </c>
      <c r="G1221" s="2">
        <v>18000</v>
      </c>
      <c r="H1221" s="2">
        <v>2685.28</v>
      </c>
      <c r="I1221" s="2">
        <v>1711.56</v>
      </c>
      <c r="J1221" s="2">
        <v>9</v>
      </c>
      <c r="K1221" s="2" t="str">
        <f>_xlfn.XLOOKUP(E1221,[1]SKU_Master!A:A,[1]SKU_Master!C:C,"NOT FOUND")</f>
        <v>Tissues</v>
      </c>
      <c r="L1221" s="2">
        <f>_xlfn.XLOOKUP(Table2[[#This Row],[SKU_CODE_CLEAN]],[1]SKU_Master!A:A,[1]SKU_Master!E:E,"Not Found")</f>
        <v>180</v>
      </c>
      <c r="M1221" s="2">
        <f>_xlfn.XLOOKUP(E1221,[1]SKU_Master!A:A,[1]SKU_Master!F:F,"NOT FOUND")</f>
        <v>95</v>
      </c>
      <c r="N1221" s="2" t="str">
        <f>IF(ISNUMBER(_xlfn.XMATCH(E1221,[1]SKU_Master!A:A)),"MATCH","NOT FOUND")</f>
        <v>MATCH</v>
      </c>
      <c r="O1221" s="2">
        <f>Table2[[#This Row],[GROSS_REVENUE]]-Table2[[#This Row],[DISCOUNT]]</f>
        <v>15314.72</v>
      </c>
      <c r="P1221" s="3">
        <f>IFERROR((Table2[[#This Row],[NET_REVENUE]]-(Table2[[#This Row],[UNITS_SOLD]]*Table2[[#This Row],[UNIT_COGS]]))/Table2[[#This Row],[NET_REVENUE]],0)</f>
        <v>0.37968177021845645</v>
      </c>
      <c r="Q1221" s="4">
        <f>IFERROR(Table2[[#This Row],[GROSS_REVENUE]]/Table2[[#This Row],[AD_SPEND]],0)</f>
        <v>10.516721587323845</v>
      </c>
      <c r="R1221" s="2">
        <f>IFERROR((Table2[[#This Row],[NET_REVENUE]]-(Table2[[#This Row],[UNITS_SOLD]]*Table2[[#This Row],[UNIT_COGS]])-Table2[[#This Row],[AD_SPEND]]),0)</f>
        <v>4103.16</v>
      </c>
      <c r="S1221" s="3">
        <f>IFERROR(Table2[[#This Row],[RETURNS_UNITS]]/Table2[[#This Row],[UNITS_SOLD]],0)</f>
        <v>0.09</v>
      </c>
      <c r="T1221" s="2" t="str">
        <f>TRIM(CLEAN(Table2[[#This Row],[CHANNEL]]))</f>
        <v>D2C</v>
      </c>
      <c r="U1221" s="1">
        <f t="shared" si="19"/>
        <v>45536</v>
      </c>
    </row>
    <row r="1222" spans="1:21" x14ac:dyDescent="0.3">
      <c r="A1222" s="1">
        <v>45536</v>
      </c>
      <c r="B1222" s="2" t="s">
        <v>37</v>
      </c>
      <c r="C1222" s="2" t="s">
        <v>28</v>
      </c>
      <c r="D1222" s="2" t="s">
        <v>35</v>
      </c>
      <c r="E1222" s="2" t="str">
        <f>TRIM(Table2[[#This Row],[SKU_CODE]])</f>
        <v>BEC-CMB-001</v>
      </c>
      <c r="F1222" s="2">
        <v>21</v>
      </c>
      <c r="G1222" s="2">
        <v>14679</v>
      </c>
      <c r="H1222" s="2">
        <v>1467.76</v>
      </c>
      <c r="I1222" s="2">
        <v>1712.26</v>
      </c>
      <c r="J1222" s="2">
        <v>1</v>
      </c>
      <c r="K1222" s="2" t="str">
        <f>_xlfn.XLOOKUP(E1222,[1]SKU_Master!A:A,[1]SKU_Master!C:C,"NOT FOUND")</f>
        <v>Others</v>
      </c>
      <c r="L1222" s="2">
        <f>_xlfn.XLOOKUP(Table2[[#This Row],[SKU_CODE_CLEAN]],[1]SKU_Master!A:A,[1]SKU_Master!E:E,"Not Found")</f>
        <v>699</v>
      </c>
      <c r="M1222" s="2">
        <f>_xlfn.XLOOKUP(E1222,[1]SKU_Master!A:A,[1]SKU_Master!F:F,"NOT FOUND")</f>
        <v>330</v>
      </c>
      <c r="N1222" s="2" t="str">
        <f>IF(ISNUMBER(_xlfn.XMATCH(E1222,[1]SKU_Master!A:A)),"MATCH","NOT FOUND")</f>
        <v>MATCH</v>
      </c>
      <c r="O1222" s="2">
        <f>Table2[[#This Row],[GROSS_REVENUE]]-Table2[[#This Row],[DISCOUNT]]</f>
        <v>13211.24</v>
      </c>
      <c r="P1222" s="3">
        <f>IFERROR((Table2[[#This Row],[NET_REVENUE]]-(Table2[[#This Row],[UNITS_SOLD]]*Table2[[#This Row],[UNIT_COGS]]))/Table2[[#This Row],[NET_REVENUE]],0)</f>
        <v>0.47544666511243455</v>
      </c>
      <c r="Q1222" s="4">
        <f>IFERROR(Table2[[#This Row],[GROSS_REVENUE]]/Table2[[#This Row],[AD_SPEND]],0)</f>
        <v>8.5728802868723211</v>
      </c>
      <c r="R1222" s="2">
        <f>IFERROR((Table2[[#This Row],[NET_REVENUE]]-(Table2[[#This Row],[UNITS_SOLD]]*Table2[[#This Row],[UNIT_COGS]])-Table2[[#This Row],[AD_SPEND]]),0)</f>
        <v>4568.9799999999996</v>
      </c>
      <c r="S1222" s="3">
        <f>IFERROR(Table2[[#This Row],[RETURNS_UNITS]]/Table2[[#This Row],[UNITS_SOLD]],0)</f>
        <v>4.7619047619047616E-2</v>
      </c>
      <c r="T1222" s="2" t="str">
        <f>TRIM(CLEAN(Table2[[#This Row],[CHANNEL]]))</f>
        <v>Blinkit</v>
      </c>
      <c r="U1222" s="1">
        <f t="shared" si="19"/>
        <v>45536</v>
      </c>
    </row>
    <row r="1223" spans="1:21" x14ac:dyDescent="0.3">
      <c r="A1223" s="1">
        <v>45809</v>
      </c>
      <c r="B1223" s="2" t="s">
        <v>34</v>
      </c>
      <c r="C1223" s="2" t="s">
        <v>22</v>
      </c>
      <c r="D1223" s="2" t="s">
        <v>52</v>
      </c>
      <c r="E1223" s="2" t="str">
        <f>TRIM(Table2[[#This Row],[SKU_CODE]])</f>
        <v>BEC-GB-001</v>
      </c>
      <c r="F1223" s="2">
        <v>167</v>
      </c>
      <c r="G1223" s="2">
        <v>24883</v>
      </c>
      <c r="H1223" s="2">
        <v>2395.0100000000002</v>
      </c>
      <c r="I1223" s="2">
        <v>1713.97</v>
      </c>
      <c r="J1223" s="2">
        <v>4</v>
      </c>
      <c r="K1223" s="2" t="str">
        <f>_xlfn.XLOOKUP(E1223,[1]SKU_Master!A:A,[1]SKU_Master!C:C,"NOT FOUND")</f>
        <v>Garbage Bags</v>
      </c>
      <c r="L1223" s="2">
        <f>_xlfn.XLOOKUP(Table2[[#This Row],[SKU_CODE_CLEAN]],[1]SKU_Master!A:A,[1]SKU_Master!E:E,"Not Found")</f>
        <v>149</v>
      </c>
      <c r="M1223" s="2">
        <f>_xlfn.XLOOKUP(E1223,[1]SKU_Master!A:A,[1]SKU_Master!F:F,"NOT FOUND")</f>
        <v>70</v>
      </c>
      <c r="N1223" s="2" t="str">
        <f>IF(ISNUMBER(_xlfn.XMATCH(E1223,[1]SKU_Master!A:A)),"MATCH","NOT FOUND")</f>
        <v>MATCH</v>
      </c>
      <c r="O1223" s="2">
        <f>Table2[[#This Row],[GROSS_REVENUE]]-Table2[[#This Row],[DISCOUNT]]</f>
        <v>22487.989999999998</v>
      </c>
      <c r="P1223" s="3">
        <f>IFERROR((Table2[[#This Row],[NET_REVENUE]]-(Table2[[#This Row],[UNITS_SOLD]]*Table2[[#This Row],[UNIT_COGS]]))/Table2[[#This Row],[NET_REVENUE]],0)</f>
        <v>0.48016696912440815</v>
      </c>
      <c r="Q1223" s="4">
        <f>IFERROR(Table2[[#This Row],[GROSS_REVENUE]]/Table2[[#This Row],[AD_SPEND]],0)</f>
        <v>14.51775702025123</v>
      </c>
      <c r="R1223" s="2">
        <f>IFERROR((Table2[[#This Row],[NET_REVENUE]]-(Table2[[#This Row],[UNITS_SOLD]]*Table2[[#This Row],[UNIT_COGS]])-Table2[[#This Row],[AD_SPEND]]),0)</f>
        <v>9084.0199999999986</v>
      </c>
      <c r="S1223" s="3">
        <f>IFERROR(Table2[[#This Row],[RETURNS_UNITS]]/Table2[[#This Row],[UNITS_SOLD]],0)</f>
        <v>2.3952095808383235E-2</v>
      </c>
      <c r="T1223" s="2" t="str">
        <f>TRIM(CLEAN(Table2[[#This Row],[CHANNEL]]))</f>
        <v>Zepto</v>
      </c>
      <c r="U1223" s="1">
        <f t="shared" si="19"/>
        <v>45809</v>
      </c>
    </row>
    <row r="1224" spans="1:21" x14ac:dyDescent="0.3">
      <c r="A1224" s="1">
        <v>45474</v>
      </c>
      <c r="B1224" s="2" t="s">
        <v>24</v>
      </c>
      <c r="C1224" s="2" t="s">
        <v>25</v>
      </c>
      <c r="D1224" s="2" t="s">
        <v>35</v>
      </c>
      <c r="E1224" s="2" t="str">
        <f>TRIM(Table2[[#This Row],[SKU_CODE]])</f>
        <v>BEC-CMB-001</v>
      </c>
      <c r="F1224" s="2">
        <v>27</v>
      </c>
      <c r="G1224" s="2">
        <v>18873</v>
      </c>
      <c r="H1224" s="2">
        <v>2308.79</v>
      </c>
      <c r="I1224" s="2">
        <v>1714.34</v>
      </c>
      <c r="J1224" s="2">
        <v>3</v>
      </c>
      <c r="K1224" s="2" t="str">
        <f>_xlfn.XLOOKUP(E1224,[1]SKU_Master!A:A,[1]SKU_Master!C:C,"NOT FOUND")</f>
        <v>Others</v>
      </c>
      <c r="L1224" s="2">
        <f>_xlfn.XLOOKUP(Table2[[#This Row],[SKU_CODE_CLEAN]],[1]SKU_Master!A:A,[1]SKU_Master!E:E,"Not Found")</f>
        <v>699</v>
      </c>
      <c r="M1224" s="2">
        <f>_xlfn.XLOOKUP(E1224,[1]SKU_Master!A:A,[1]SKU_Master!F:F,"NOT FOUND")</f>
        <v>330</v>
      </c>
      <c r="N1224" s="2" t="str">
        <f>IF(ISNUMBER(_xlfn.XMATCH(E1224,[1]SKU_Master!A:A)),"MATCH","NOT FOUND")</f>
        <v>MATCH</v>
      </c>
      <c r="O1224" s="2">
        <f>Table2[[#This Row],[GROSS_REVENUE]]-Table2[[#This Row],[DISCOUNT]]</f>
        <v>16564.21</v>
      </c>
      <c r="P1224" s="3">
        <f>IFERROR((Table2[[#This Row],[NET_REVENUE]]-(Table2[[#This Row],[UNITS_SOLD]]*Table2[[#This Row],[UNIT_COGS]]))/Table2[[#This Row],[NET_REVENUE]],0)</f>
        <v>0.46209327218140794</v>
      </c>
      <c r="Q1224" s="4">
        <f>IFERROR(Table2[[#This Row],[GROSS_REVENUE]]/Table2[[#This Row],[AD_SPEND]],0)</f>
        <v>11.008901384789482</v>
      </c>
      <c r="R1224" s="2">
        <f>IFERROR((Table2[[#This Row],[NET_REVENUE]]-(Table2[[#This Row],[UNITS_SOLD]]*Table2[[#This Row],[UNIT_COGS]])-Table2[[#This Row],[AD_SPEND]]),0)</f>
        <v>5939.869999999999</v>
      </c>
      <c r="S1224" s="3">
        <f>IFERROR(Table2[[#This Row],[RETURNS_UNITS]]/Table2[[#This Row],[UNITS_SOLD]],0)</f>
        <v>0.1111111111111111</v>
      </c>
      <c r="T1224" s="2" t="str">
        <f>TRIM(CLEAN(Table2[[#This Row],[CHANNEL]]))</f>
        <v>D2C</v>
      </c>
      <c r="U1224" s="1">
        <f t="shared" si="19"/>
        <v>45474</v>
      </c>
    </row>
    <row r="1225" spans="1:21" x14ac:dyDescent="0.3">
      <c r="A1225" s="1">
        <v>45474</v>
      </c>
      <c r="B1225" s="2" t="s">
        <v>39</v>
      </c>
      <c r="C1225" s="2" t="s">
        <v>28</v>
      </c>
      <c r="D1225" s="2" t="s">
        <v>35</v>
      </c>
      <c r="E1225" s="2" t="str">
        <f>TRIM(Table2[[#This Row],[SKU_CODE]])</f>
        <v>BEC-CMB-001</v>
      </c>
      <c r="F1225" s="2">
        <v>41</v>
      </c>
      <c r="G1225" s="2">
        <v>28659</v>
      </c>
      <c r="H1225" s="2">
        <v>6762</v>
      </c>
      <c r="I1225" s="2">
        <v>1715.87</v>
      </c>
      <c r="J1225" s="2">
        <v>2</v>
      </c>
      <c r="K1225" s="2" t="str">
        <f>_xlfn.XLOOKUP(E1225,[1]SKU_Master!A:A,[1]SKU_Master!C:C,"NOT FOUND")</f>
        <v>Others</v>
      </c>
      <c r="L1225" s="2">
        <f>_xlfn.XLOOKUP(Table2[[#This Row],[SKU_CODE_CLEAN]],[1]SKU_Master!A:A,[1]SKU_Master!E:E,"Not Found")</f>
        <v>699</v>
      </c>
      <c r="M1225" s="2">
        <f>_xlfn.XLOOKUP(E1225,[1]SKU_Master!A:A,[1]SKU_Master!F:F,"NOT FOUND")</f>
        <v>330</v>
      </c>
      <c r="N1225" s="2" t="str">
        <f>IF(ISNUMBER(_xlfn.XMATCH(E1225,[1]SKU_Master!A:A)),"MATCH","NOT FOUND")</f>
        <v>MATCH</v>
      </c>
      <c r="O1225" s="2">
        <f>Table2[[#This Row],[GROSS_REVENUE]]-Table2[[#This Row],[DISCOUNT]]</f>
        <v>21897</v>
      </c>
      <c r="P1225" s="3">
        <f>IFERROR((Table2[[#This Row],[NET_REVENUE]]-(Table2[[#This Row],[UNITS_SOLD]]*Table2[[#This Row],[UNIT_COGS]]))/Table2[[#This Row],[NET_REVENUE]],0)</f>
        <v>0.38210713796410467</v>
      </c>
      <c r="Q1225" s="4">
        <f>IFERROR(Table2[[#This Row],[GROSS_REVENUE]]/Table2[[#This Row],[AD_SPEND]],0)</f>
        <v>16.702314277888185</v>
      </c>
      <c r="R1225" s="2">
        <f>IFERROR((Table2[[#This Row],[NET_REVENUE]]-(Table2[[#This Row],[UNITS_SOLD]]*Table2[[#This Row],[UNIT_COGS]])-Table2[[#This Row],[AD_SPEND]]),0)</f>
        <v>6651.13</v>
      </c>
      <c r="S1225" s="3">
        <f>IFERROR(Table2[[#This Row],[RETURNS_UNITS]]/Table2[[#This Row],[UNITS_SOLD]],0)</f>
        <v>4.878048780487805E-2</v>
      </c>
      <c r="T1225" s="2" t="str">
        <f>TRIM(CLEAN(Table2[[#This Row],[CHANNEL]]))</f>
        <v>Amazon</v>
      </c>
      <c r="U1225" s="1">
        <f t="shared" si="19"/>
        <v>45474</v>
      </c>
    </row>
    <row r="1226" spans="1:21" x14ac:dyDescent="0.3">
      <c r="A1226" s="1">
        <v>45383</v>
      </c>
      <c r="B1226" s="2" t="s">
        <v>34</v>
      </c>
      <c r="C1226" s="2" t="s">
        <v>28</v>
      </c>
      <c r="D1226" s="2" t="s">
        <v>45</v>
      </c>
      <c r="E1226" s="2" t="str">
        <f>TRIM(Table2[[#This Row],[SKU_CODE]])</f>
        <v>BEC-TIS-001</v>
      </c>
      <c r="F1226" s="2">
        <v>180</v>
      </c>
      <c r="G1226" s="2">
        <v>17100</v>
      </c>
      <c r="H1226" s="2">
        <v>2937.79</v>
      </c>
      <c r="I1226" s="2">
        <v>1716.54</v>
      </c>
      <c r="J1226" s="2">
        <v>10</v>
      </c>
      <c r="K1226" s="2" t="str">
        <f>_xlfn.XLOOKUP(E1226,[1]SKU_Master!A:A,[1]SKU_Master!C:C,"NOT FOUND")</f>
        <v>Tissues</v>
      </c>
      <c r="L1226" s="2">
        <f>_xlfn.XLOOKUP(Table2[[#This Row],[SKU_CODE_CLEAN]],[1]SKU_Master!A:A,[1]SKU_Master!E:E,"Not Found")</f>
        <v>95</v>
      </c>
      <c r="M1226" s="2">
        <f>_xlfn.XLOOKUP(E1226,[1]SKU_Master!A:A,[1]SKU_Master!F:F,"NOT FOUND")</f>
        <v>42</v>
      </c>
      <c r="N1226" s="2" t="str">
        <f>IF(ISNUMBER(_xlfn.XMATCH(E1226,[1]SKU_Master!A:A)),"MATCH","NOT FOUND")</f>
        <v>MATCH</v>
      </c>
      <c r="O1226" s="2">
        <f>Table2[[#This Row],[GROSS_REVENUE]]-Table2[[#This Row],[DISCOUNT]]</f>
        <v>14162.21</v>
      </c>
      <c r="P1226" s="3">
        <f>IFERROR((Table2[[#This Row],[NET_REVENUE]]-(Table2[[#This Row],[UNITS_SOLD]]*Table2[[#This Row],[UNIT_COGS]]))/Table2[[#This Row],[NET_REVENUE]],0)</f>
        <v>0.46618500926056028</v>
      </c>
      <c r="Q1226" s="4">
        <f>IFERROR(Table2[[#This Row],[GROSS_REVENUE]]/Table2[[#This Row],[AD_SPEND]],0)</f>
        <v>9.9619001013667035</v>
      </c>
      <c r="R1226" s="2">
        <f>IFERROR((Table2[[#This Row],[NET_REVENUE]]-(Table2[[#This Row],[UNITS_SOLD]]*Table2[[#This Row],[UNIT_COGS]])-Table2[[#This Row],[AD_SPEND]]),0)</f>
        <v>4885.6699999999992</v>
      </c>
      <c r="S1226" s="3">
        <f>IFERROR(Table2[[#This Row],[RETURNS_UNITS]]/Table2[[#This Row],[UNITS_SOLD]],0)</f>
        <v>5.5555555555555552E-2</v>
      </c>
      <c r="T1226" s="2" t="str">
        <f>TRIM(CLEAN(Table2[[#This Row],[CHANNEL]]))</f>
        <v>Zepto</v>
      </c>
      <c r="U1226" s="1">
        <f t="shared" si="19"/>
        <v>45383</v>
      </c>
    </row>
    <row r="1227" spans="1:21" x14ac:dyDescent="0.3">
      <c r="A1227" s="1">
        <v>45658</v>
      </c>
      <c r="B1227" s="2" t="s">
        <v>34</v>
      </c>
      <c r="C1227" s="2" t="s">
        <v>28</v>
      </c>
      <c r="D1227" s="2" t="s">
        <v>42</v>
      </c>
      <c r="E1227" s="2" t="str">
        <f>TRIM(Table2[[#This Row],[SKU_CODE]])</f>
        <v>BEC-BW-002</v>
      </c>
      <c r="F1227" s="2">
        <v>87</v>
      </c>
      <c r="G1227" s="2">
        <v>15225</v>
      </c>
      <c r="H1227" s="2">
        <v>1948.98</v>
      </c>
      <c r="I1227" s="2">
        <v>1717.8</v>
      </c>
      <c r="J1227" s="2">
        <v>3</v>
      </c>
      <c r="K1227" s="2" t="str">
        <f>_xlfn.XLOOKUP(E1227,[1]SKU_Master!A:A,[1]SKU_Master!C:C,"NOT FOUND")</f>
        <v>Bake &amp; Wrap</v>
      </c>
      <c r="L1227" s="2">
        <f>_xlfn.XLOOKUP(Table2[[#This Row],[SKU_CODE_CLEAN]],[1]SKU_Master!A:A,[1]SKU_Master!E:E,"Not Found")</f>
        <v>175</v>
      </c>
      <c r="M1227" s="2">
        <f>_xlfn.XLOOKUP(E1227,[1]SKU_Master!A:A,[1]SKU_Master!F:F,"NOT FOUND")</f>
        <v>92</v>
      </c>
      <c r="N1227" s="2" t="str">
        <f>IF(ISNUMBER(_xlfn.XMATCH(E1227,[1]SKU_Master!A:A)),"MATCH","NOT FOUND")</f>
        <v>MATCH</v>
      </c>
      <c r="O1227" s="2">
        <f>Table2[[#This Row],[GROSS_REVENUE]]-Table2[[#This Row],[DISCOUNT]]</f>
        <v>13276.02</v>
      </c>
      <c r="P1227" s="3">
        <f>IFERROR((Table2[[#This Row],[NET_REVENUE]]-(Table2[[#This Row],[UNITS_SOLD]]*Table2[[#This Row],[UNIT_COGS]]))/Table2[[#This Row],[NET_REVENUE]],0)</f>
        <v>0.39710847076156863</v>
      </c>
      <c r="Q1227" s="4">
        <f>IFERROR(Table2[[#This Row],[GROSS_REVENUE]]/Table2[[#This Row],[AD_SPEND]],0)</f>
        <v>8.8630806845965768</v>
      </c>
      <c r="R1227" s="2">
        <f>IFERROR((Table2[[#This Row],[NET_REVENUE]]-(Table2[[#This Row],[UNITS_SOLD]]*Table2[[#This Row],[UNIT_COGS]])-Table2[[#This Row],[AD_SPEND]]),0)</f>
        <v>3554.2200000000003</v>
      </c>
      <c r="S1227" s="3">
        <f>IFERROR(Table2[[#This Row],[RETURNS_UNITS]]/Table2[[#This Row],[UNITS_SOLD]],0)</f>
        <v>3.4482758620689655E-2</v>
      </c>
      <c r="T1227" s="2" t="str">
        <f>TRIM(CLEAN(Table2[[#This Row],[CHANNEL]]))</f>
        <v>Zepto</v>
      </c>
      <c r="U1227" s="1">
        <f t="shared" si="19"/>
        <v>45658</v>
      </c>
    </row>
    <row r="1228" spans="1:21" x14ac:dyDescent="0.3">
      <c r="A1228" s="1">
        <v>45352</v>
      </c>
      <c r="B1228" s="2" t="s">
        <v>21</v>
      </c>
      <c r="C1228" s="2" t="s">
        <v>22</v>
      </c>
      <c r="D1228" s="2" t="s">
        <v>32</v>
      </c>
      <c r="E1228" s="2" t="str">
        <f>TRIM(Table2[[#This Row],[SKU_CODE]])</f>
        <v>BEC-BW-001</v>
      </c>
      <c r="F1228" s="2">
        <v>96</v>
      </c>
      <c r="G1228" s="2">
        <v>21120</v>
      </c>
      <c r="H1228" s="2">
        <v>5726.49</v>
      </c>
      <c r="I1228" s="2">
        <v>1717.89</v>
      </c>
      <c r="J1228" s="2">
        <v>4</v>
      </c>
      <c r="K1228" s="2" t="str">
        <f>_xlfn.XLOOKUP(E1228,[1]SKU_Master!A:A,[1]SKU_Master!C:C,"NOT FOUND")</f>
        <v>Bake &amp; Wrap</v>
      </c>
      <c r="L1228" s="2">
        <f>_xlfn.XLOOKUP(Table2[[#This Row],[SKU_CODE_CLEAN]],[1]SKU_Master!A:A,[1]SKU_Master!E:E,"Not Found")</f>
        <v>220</v>
      </c>
      <c r="M1228" s="2">
        <f>_xlfn.XLOOKUP(E1228,[1]SKU_Master!A:A,[1]SKU_Master!F:F,"NOT FOUND")</f>
        <v>118</v>
      </c>
      <c r="N1228" s="2" t="str">
        <f>IF(ISNUMBER(_xlfn.XMATCH(E1228,[1]SKU_Master!A:A)),"MATCH","NOT FOUND")</f>
        <v>MATCH</v>
      </c>
      <c r="O1228" s="2">
        <f>Table2[[#This Row],[GROSS_REVENUE]]-Table2[[#This Row],[DISCOUNT]]</f>
        <v>15393.51</v>
      </c>
      <c r="P1228" s="3">
        <f>IFERROR((Table2[[#This Row],[NET_REVENUE]]-(Table2[[#This Row],[UNITS_SOLD]]*Table2[[#This Row],[UNIT_COGS]]))/Table2[[#This Row],[NET_REVENUE]],0)</f>
        <v>0.26410545742978697</v>
      </c>
      <c r="Q1228" s="4">
        <f>IFERROR(Table2[[#This Row],[GROSS_REVENUE]]/Table2[[#This Row],[AD_SPEND]],0)</f>
        <v>12.294151546373749</v>
      </c>
      <c r="R1228" s="2">
        <f>IFERROR((Table2[[#This Row],[NET_REVENUE]]-(Table2[[#This Row],[UNITS_SOLD]]*Table2[[#This Row],[UNIT_COGS]])-Table2[[#This Row],[AD_SPEND]]),0)</f>
        <v>2347.62</v>
      </c>
      <c r="S1228" s="3">
        <f>IFERROR(Table2[[#This Row],[RETURNS_UNITS]]/Table2[[#This Row],[UNITS_SOLD]],0)</f>
        <v>4.1666666666666664E-2</v>
      </c>
      <c r="T1228" s="2" t="str">
        <f>TRIM(CLEAN(Table2[[#This Row],[CHANNEL]]))</f>
        <v>Flipkart</v>
      </c>
      <c r="U1228" s="1">
        <f t="shared" si="19"/>
        <v>45352</v>
      </c>
    </row>
    <row r="1229" spans="1:21" x14ac:dyDescent="0.3">
      <c r="A1229" s="1">
        <v>45444</v>
      </c>
      <c r="B1229" s="2" t="s">
        <v>27</v>
      </c>
      <c r="C1229" s="2" t="s">
        <v>28</v>
      </c>
      <c r="D1229" s="2" t="s">
        <v>26</v>
      </c>
      <c r="E1229" s="2" t="str">
        <f>TRIM(Table2[[#This Row],[SKU_CODE]])</f>
        <v>BEC-TIS-002</v>
      </c>
      <c r="F1229" s="2">
        <v>178</v>
      </c>
      <c r="G1229" s="2">
        <v>32040</v>
      </c>
      <c r="H1229" s="2">
        <v>3021.84</v>
      </c>
      <c r="I1229" s="2">
        <v>1718.31</v>
      </c>
      <c r="J1229" s="2">
        <v>10</v>
      </c>
      <c r="K1229" s="2" t="str">
        <f>_xlfn.XLOOKUP(E1229,[1]SKU_Master!A:A,[1]SKU_Master!C:C,"NOT FOUND")</f>
        <v>Tissues</v>
      </c>
      <c r="L1229" s="2">
        <f>_xlfn.XLOOKUP(Table2[[#This Row],[SKU_CODE_CLEAN]],[1]SKU_Master!A:A,[1]SKU_Master!E:E,"Not Found")</f>
        <v>180</v>
      </c>
      <c r="M1229" s="2">
        <f>_xlfn.XLOOKUP(E1229,[1]SKU_Master!A:A,[1]SKU_Master!F:F,"NOT FOUND")</f>
        <v>95</v>
      </c>
      <c r="N1229" s="2" t="str">
        <f>IF(ISNUMBER(_xlfn.XMATCH(E1229,[1]SKU_Master!A:A)),"MATCH","NOT FOUND")</f>
        <v>MATCH</v>
      </c>
      <c r="O1229" s="2">
        <f>Table2[[#This Row],[GROSS_REVENUE]]-Table2[[#This Row],[DISCOUNT]]</f>
        <v>29018.16</v>
      </c>
      <c r="P1229" s="3">
        <f>IFERROR((Table2[[#This Row],[NET_REVENUE]]-(Table2[[#This Row],[UNITS_SOLD]]*Table2[[#This Row],[UNIT_COGS]]))/Table2[[#This Row],[NET_REVENUE]],0)</f>
        <v>0.41726146661263153</v>
      </c>
      <c r="Q1229" s="4">
        <f>IFERROR(Table2[[#This Row],[GROSS_REVENUE]]/Table2[[#This Row],[AD_SPEND]],0)</f>
        <v>18.646227979817379</v>
      </c>
      <c r="R1229" s="2">
        <f>IFERROR((Table2[[#This Row],[NET_REVENUE]]-(Table2[[#This Row],[UNITS_SOLD]]*Table2[[#This Row],[UNIT_COGS]])-Table2[[#This Row],[AD_SPEND]]),0)</f>
        <v>10389.85</v>
      </c>
      <c r="S1229" s="3">
        <f>IFERROR(Table2[[#This Row],[RETURNS_UNITS]]/Table2[[#This Row],[UNITS_SOLD]],0)</f>
        <v>5.6179775280898875E-2</v>
      </c>
      <c r="T1229" s="2" t="str">
        <f>TRIM(CLEAN(Table2[[#This Row],[CHANNEL]]))</f>
        <v>Zepto</v>
      </c>
      <c r="U1229" s="1">
        <f t="shared" si="19"/>
        <v>45444</v>
      </c>
    </row>
    <row r="1230" spans="1:21" x14ac:dyDescent="0.3">
      <c r="A1230" s="1">
        <v>45689</v>
      </c>
      <c r="B1230" s="2" t="s">
        <v>33</v>
      </c>
      <c r="C1230" s="2" t="s">
        <v>28</v>
      </c>
      <c r="D1230" s="2" t="s">
        <v>42</v>
      </c>
      <c r="E1230" s="2" t="str">
        <f>TRIM(Table2[[#This Row],[SKU_CODE]])</f>
        <v>BEC-BW-002</v>
      </c>
      <c r="F1230" s="2">
        <v>87</v>
      </c>
      <c r="G1230" s="2">
        <v>15225</v>
      </c>
      <c r="H1230" s="2">
        <v>2124.02</v>
      </c>
      <c r="I1230" s="2">
        <v>1719.29</v>
      </c>
      <c r="J1230" s="2">
        <v>2</v>
      </c>
      <c r="K1230" s="2" t="str">
        <f>_xlfn.XLOOKUP(E1230,[1]SKU_Master!A:A,[1]SKU_Master!C:C,"NOT FOUND")</f>
        <v>Bake &amp; Wrap</v>
      </c>
      <c r="L1230" s="2">
        <f>_xlfn.XLOOKUP(Table2[[#This Row],[SKU_CODE_CLEAN]],[1]SKU_Master!A:A,[1]SKU_Master!E:E,"Not Found")</f>
        <v>175</v>
      </c>
      <c r="M1230" s="2">
        <f>_xlfn.XLOOKUP(E1230,[1]SKU_Master!A:A,[1]SKU_Master!F:F,"NOT FOUND")</f>
        <v>92</v>
      </c>
      <c r="N1230" s="2" t="str">
        <f>IF(ISNUMBER(_xlfn.XMATCH(E1230,[1]SKU_Master!A:A)),"MATCH","NOT FOUND")</f>
        <v>MATCH</v>
      </c>
      <c r="O1230" s="2">
        <f>Table2[[#This Row],[GROSS_REVENUE]]-Table2[[#This Row],[DISCOUNT]]</f>
        <v>13100.98</v>
      </c>
      <c r="P1230" s="3">
        <f>IFERROR((Table2[[#This Row],[NET_REVENUE]]-(Table2[[#This Row],[UNITS_SOLD]]*Table2[[#This Row],[UNIT_COGS]]))/Table2[[#This Row],[NET_REVENUE]],0)</f>
        <v>0.38905333799456221</v>
      </c>
      <c r="Q1230" s="4">
        <f>IFERROR(Table2[[#This Row],[GROSS_REVENUE]]/Table2[[#This Row],[AD_SPEND]],0)</f>
        <v>8.8553996126307961</v>
      </c>
      <c r="R1230" s="2">
        <f>IFERROR((Table2[[#This Row],[NET_REVENUE]]-(Table2[[#This Row],[UNITS_SOLD]]*Table2[[#This Row],[UNIT_COGS]])-Table2[[#This Row],[AD_SPEND]]),0)</f>
        <v>3377.6899999999996</v>
      </c>
      <c r="S1230" s="3">
        <f>IFERROR(Table2[[#This Row],[RETURNS_UNITS]]/Table2[[#This Row],[UNITS_SOLD]],0)</f>
        <v>2.2988505747126436E-2</v>
      </c>
      <c r="T1230" s="2" t="str">
        <f>TRIM(CLEAN(Table2[[#This Row],[CHANNEL]]))</f>
        <v>Swiggy Instamart</v>
      </c>
      <c r="U1230" s="1">
        <f t="shared" si="19"/>
        <v>45689</v>
      </c>
    </row>
    <row r="1231" spans="1:21" x14ac:dyDescent="0.3">
      <c r="A1231" s="1">
        <v>45444</v>
      </c>
      <c r="B1231" s="2" t="s">
        <v>37</v>
      </c>
      <c r="C1231" s="2" t="s">
        <v>22</v>
      </c>
      <c r="D1231" s="2" t="s">
        <v>31</v>
      </c>
      <c r="E1231" s="2" t="str">
        <f>TRIM(Table2[[#This Row],[SKU_CODE]])</f>
        <v>BEC-GB-002</v>
      </c>
      <c r="F1231" s="2">
        <v>166</v>
      </c>
      <c r="G1231" s="2">
        <v>29714</v>
      </c>
      <c r="H1231" s="2">
        <v>5800.9</v>
      </c>
      <c r="I1231" s="2">
        <v>1719.49</v>
      </c>
      <c r="J1231" s="2">
        <v>7</v>
      </c>
      <c r="K1231" s="2" t="str">
        <f>_xlfn.XLOOKUP(E1231,[1]SKU_Master!A:A,[1]SKU_Master!C:C,"NOT FOUND")</f>
        <v>Garbage Bags</v>
      </c>
      <c r="L1231" s="2">
        <f>_xlfn.XLOOKUP(Table2[[#This Row],[SKU_CODE_CLEAN]],[1]SKU_Master!A:A,[1]SKU_Master!E:E,"Not Found")</f>
        <v>179</v>
      </c>
      <c r="M1231" s="2">
        <f>_xlfn.XLOOKUP(E1231,[1]SKU_Master!A:A,[1]SKU_Master!F:F,"NOT FOUND")</f>
        <v>86</v>
      </c>
      <c r="N1231" s="2" t="str">
        <f>IF(ISNUMBER(_xlfn.XMATCH(E1231,[1]SKU_Master!A:A)),"MATCH","NOT FOUND")</f>
        <v>MATCH</v>
      </c>
      <c r="O1231" s="2">
        <f>Table2[[#This Row],[GROSS_REVENUE]]-Table2[[#This Row],[DISCOUNT]]</f>
        <v>23913.1</v>
      </c>
      <c r="P1231" s="3">
        <f>IFERROR((Table2[[#This Row],[NET_REVENUE]]-(Table2[[#This Row],[UNITS_SOLD]]*Table2[[#This Row],[UNIT_COGS]]))/Table2[[#This Row],[NET_REVENUE]],0)</f>
        <v>0.40300504744261512</v>
      </c>
      <c r="Q1231" s="4">
        <f>IFERROR(Table2[[#This Row],[GROSS_REVENUE]]/Table2[[#This Row],[AD_SPEND]],0)</f>
        <v>17.280705325416257</v>
      </c>
      <c r="R1231" s="2">
        <f>IFERROR((Table2[[#This Row],[NET_REVENUE]]-(Table2[[#This Row],[UNITS_SOLD]]*Table2[[#This Row],[UNIT_COGS]])-Table2[[#This Row],[AD_SPEND]]),0)</f>
        <v>7917.6099999999988</v>
      </c>
      <c r="S1231" s="3">
        <f>IFERROR(Table2[[#This Row],[RETURNS_UNITS]]/Table2[[#This Row],[UNITS_SOLD]],0)</f>
        <v>4.2168674698795178E-2</v>
      </c>
      <c r="T1231" s="2" t="str">
        <f>TRIM(CLEAN(Table2[[#This Row],[CHANNEL]]))</f>
        <v>Blinkit</v>
      </c>
      <c r="U1231" s="1">
        <f t="shared" si="19"/>
        <v>45444</v>
      </c>
    </row>
    <row r="1232" spans="1:21" x14ac:dyDescent="0.3">
      <c r="A1232" s="1">
        <v>45566</v>
      </c>
      <c r="B1232" s="2" t="s">
        <v>39</v>
      </c>
      <c r="C1232" s="2" t="s">
        <v>25</v>
      </c>
      <c r="D1232" s="2" t="s">
        <v>43</v>
      </c>
      <c r="E1232" s="2" t="str">
        <f>TRIM(Table2[[#This Row],[SKU_CODE]])</f>
        <v>BEC-GB-001</v>
      </c>
      <c r="F1232" s="2">
        <v>274</v>
      </c>
      <c r="G1232" s="2">
        <v>40826</v>
      </c>
      <c r="H1232" s="2">
        <v>9518.73</v>
      </c>
      <c r="I1232" s="2">
        <v>1721.24</v>
      </c>
      <c r="J1232" s="2">
        <v>10</v>
      </c>
      <c r="K1232" s="2" t="str">
        <f>_xlfn.XLOOKUP(E1232,[1]SKU_Master!A:A,[1]SKU_Master!C:C,"NOT FOUND")</f>
        <v>Garbage Bags</v>
      </c>
      <c r="L1232" s="2">
        <f>_xlfn.XLOOKUP(Table2[[#This Row],[SKU_CODE_CLEAN]],[1]SKU_Master!A:A,[1]SKU_Master!E:E,"Not Found")</f>
        <v>149</v>
      </c>
      <c r="M1232" s="2">
        <f>_xlfn.XLOOKUP(E1232,[1]SKU_Master!A:A,[1]SKU_Master!F:F,"NOT FOUND")</f>
        <v>70</v>
      </c>
      <c r="N1232" s="2" t="str">
        <f>IF(ISNUMBER(_xlfn.XMATCH(E1232,[1]SKU_Master!A:A)),"MATCH","NOT FOUND")</f>
        <v>MATCH</v>
      </c>
      <c r="O1232" s="2">
        <f>Table2[[#This Row],[GROSS_REVENUE]]-Table2[[#This Row],[DISCOUNT]]</f>
        <v>31307.27</v>
      </c>
      <c r="P1232" s="3">
        <f>IFERROR((Table2[[#This Row],[NET_REVENUE]]-(Table2[[#This Row],[UNITS_SOLD]]*Table2[[#This Row],[UNIT_COGS]]))/Table2[[#This Row],[NET_REVENUE]],0)</f>
        <v>0.38736274354167577</v>
      </c>
      <c r="Q1232" s="4">
        <f>IFERROR(Table2[[#This Row],[GROSS_REVENUE]]/Table2[[#This Row],[AD_SPEND]],0)</f>
        <v>23.718946805791173</v>
      </c>
      <c r="R1232" s="2">
        <f>IFERROR((Table2[[#This Row],[NET_REVENUE]]-(Table2[[#This Row],[UNITS_SOLD]]*Table2[[#This Row],[UNIT_COGS]])-Table2[[#This Row],[AD_SPEND]]),0)</f>
        <v>10406.030000000001</v>
      </c>
      <c r="S1232" s="3">
        <f>IFERROR(Table2[[#This Row],[RETURNS_UNITS]]/Table2[[#This Row],[UNITS_SOLD]],0)</f>
        <v>3.6496350364963501E-2</v>
      </c>
      <c r="T1232" s="2" t="str">
        <f>TRIM(CLEAN(Table2[[#This Row],[CHANNEL]]))</f>
        <v>Amazon</v>
      </c>
      <c r="U1232" s="1">
        <f t="shared" si="19"/>
        <v>45566</v>
      </c>
    </row>
    <row r="1233" spans="1:21" x14ac:dyDescent="0.3">
      <c r="A1233" s="1">
        <v>45809</v>
      </c>
      <c r="B1233" s="2" t="s">
        <v>21</v>
      </c>
      <c r="C1233" s="2" t="s">
        <v>28</v>
      </c>
      <c r="D1233" s="2" t="s">
        <v>35</v>
      </c>
      <c r="E1233" s="2" t="str">
        <f>TRIM(Table2[[#This Row],[SKU_CODE]])</f>
        <v>BEC-CMB-001</v>
      </c>
      <c r="F1233" s="2">
        <v>21</v>
      </c>
      <c r="G1233" s="2">
        <v>14679</v>
      </c>
      <c r="H1233" s="2">
        <v>2325.02</v>
      </c>
      <c r="I1233" s="2">
        <v>1721.94</v>
      </c>
      <c r="J1233" s="2">
        <v>0</v>
      </c>
      <c r="K1233" s="2" t="str">
        <f>_xlfn.XLOOKUP(E1233,[1]SKU_Master!A:A,[1]SKU_Master!C:C,"NOT FOUND")</f>
        <v>Others</v>
      </c>
      <c r="L1233" s="2">
        <f>_xlfn.XLOOKUP(Table2[[#This Row],[SKU_CODE_CLEAN]],[1]SKU_Master!A:A,[1]SKU_Master!E:E,"Not Found")</f>
        <v>699</v>
      </c>
      <c r="M1233" s="2">
        <f>_xlfn.XLOOKUP(E1233,[1]SKU_Master!A:A,[1]SKU_Master!F:F,"NOT FOUND")</f>
        <v>330</v>
      </c>
      <c r="N1233" s="2" t="str">
        <f>IF(ISNUMBER(_xlfn.XMATCH(E1233,[1]SKU_Master!A:A)),"MATCH","NOT FOUND")</f>
        <v>MATCH</v>
      </c>
      <c r="O1233" s="2">
        <f>Table2[[#This Row],[GROSS_REVENUE]]-Table2[[#This Row],[DISCOUNT]]</f>
        <v>12353.98</v>
      </c>
      <c r="P1233" s="3">
        <f>IFERROR((Table2[[#This Row],[NET_REVENUE]]-(Table2[[#This Row],[UNITS_SOLD]]*Table2[[#This Row],[UNIT_COGS]]))/Table2[[#This Row],[NET_REVENUE]],0)</f>
        <v>0.43904717346150796</v>
      </c>
      <c r="Q1233" s="4">
        <f>IFERROR(Table2[[#This Row],[GROSS_REVENUE]]/Table2[[#This Row],[AD_SPEND]],0)</f>
        <v>8.5246872713334962</v>
      </c>
      <c r="R1233" s="2">
        <f>IFERROR((Table2[[#This Row],[NET_REVENUE]]-(Table2[[#This Row],[UNITS_SOLD]]*Table2[[#This Row],[UNIT_COGS]])-Table2[[#This Row],[AD_SPEND]]),0)</f>
        <v>3702.0399999999995</v>
      </c>
      <c r="S1233" s="3">
        <f>IFERROR(Table2[[#This Row],[RETURNS_UNITS]]/Table2[[#This Row],[UNITS_SOLD]],0)</f>
        <v>0</v>
      </c>
      <c r="T1233" s="2" t="str">
        <f>TRIM(CLEAN(Table2[[#This Row],[CHANNEL]]))</f>
        <v>Flipkart</v>
      </c>
      <c r="U1233" s="1">
        <f t="shared" si="19"/>
        <v>45809</v>
      </c>
    </row>
    <row r="1234" spans="1:21" x14ac:dyDescent="0.3">
      <c r="A1234" s="1">
        <v>45627</v>
      </c>
      <c r="B1234" s="2" t="s">
        <v>21</v>
      </c>
      <c r="C1234" s="2" t="s">
        <v>22</v>
      </c>
      <c r="D1234" s="2" t="s">
        <v>43</v>
      </c>
      <c r="E1234" s="2" t="str">
        <f>TRIM(Table2[[#This Row],[SKU_CODE]])</f>
        <v>BEC-GB-001</v>
      </c>
      <c r="F1234" s="2">
        <v>175</v>
      </c>
      <c r="G1234" s="2">
        <v>26075</v>
      </c>
      <c r="H1234" s="2">
        <v>7165.97</v>
      </c>
      <c r="I1234" s="2">
        <v>1722.14</v>
      </c>
      <c r="J1234" s="2">
        <v>9</v>
      </c>
      <c r="K1234" s="2" t="str">
        <f>_xlfn.XLOOKUP(E1234,[1]SKU_Master!A:A,[1]SKU_Master!C:C,"NOT FOUND")</f>
        <v>Garbage Bags</v>
      </c>
      <c r="L1234" s="2">
        <f>_xlfn.XLOOKUP(Table2[[#This Row],[SKU_CODE_CLEAN]],[1]SKU_Master!A:A,[1]SKU_Master!E:E,"Not Found")</f>
        <v>149</v>
      </c>
      <c r="M1234" s="2">
        <f>_xlfn.XLOOKUP(E1234,[1]SKU_Master!A:A,[1]SKU_Master!F:F,"NOT FOUND")</f>
        <v>70</v>
      </c>
      <c r="N1234" s="2" t="str">
        <f>IF(ISNUMBER(_xlfn.XMATCH(E1234,[1]SKU_Master!A:A)),"MATCH","NOT FOUND")</f>
        <v>MATCH</v>
      </c>
      <c r="O1234" s="2">
        <f>Table2[[#This Row],[GROSS_REVENUE]]-Table2[[#This Row],[DISCOUNT]]</f>
        <v>18909.03</v>
      </c>
      <c r="P1234" s="3">
        <f>IFERROR((Table2[[#This Row],[NET_REVENUE]]-(Table2[[#This Row],[UNITS_SOLD]]*Table2[[#This Row],[UNIT_COGS]]))/Table2[[#This Row],[NET_REVENUE]],0)</f>
        <v>0.35216137475058207</v>
      </c>
      <c r="Q1234" s="4">
        <f>IFERROR(Table2[[#This Row],[GROSS_REVENUE]]/Table2[[#This Row],[AD_SPEND]],0)</f>
        <v>15.14104544345988</v>
      </c>
      <c r="R1234" s="2">
        <f>IFERROR((Table2[[#This Row],[NET_REVENUE]]-(Table2[[#This Row],[UNITS_SOLD]]*Table2[[#This Row],[UNIT_COGS]])-Table2[[#This Row],[AD_SPEND]]),0)</f>
        <v>4936.8899999999985</v>
      </c>
      <c r="S1234" s="3">
        <f>IFERROR(Table2[[#This Row],[RETURNS_UNITS]]/Table2[[#This Row],[UNITS_SOLD]],0)</f>
        <v>5.1428571428571428E-2</v>
      </c>
      <c r="T1234" s="2" t="str">
        <f>TRIM(CLEAN(Table2[[#This Row],[CHANNEL]]))</f>
        <v>Flipkart</v>
      </c>
      <c r="U1234" s="1">
        <f t="shared" si="19"/>
        <v>45627</v>
      </c>
    </row>
    <row r="1235" spans="1:21" x14ac:dyDescent="0.3">
      <c r="A1235" s="1">
        <v>45597</v>
      </c>
      <c r="B1235" s="2" t="s">
        <v>34</v>
      </c>
      <c r="C1235" s="2" t="s">
        <v>28</v>
      </c>
      <c r="D1235" s="2" t="s">
        <v>43</v>
      </c>
      <c r="E1235" s="2" t="str">
        <f>TRIM(Table2[[#This Row],[SKU_CODE]])</f>
        <v>BEC-GB-001</v>
      </c>
      <c r="F1235" s="2">
        <v>174</v>
      </c>
      <c r="G1235" s="2">
        <v>25926</v>
      </c>
      <c r="H1235" s="2">
        <v>1332.36</v>
      </c>
      <c r="I1235" s="2">
        <v>1724.04</v>
      </c>
      <c r="J1235" s="2">
        <v>8</v>
      </c>
      <c r="K1235" s="2" t="str">
        <f>_xlfn.XLOOKUP(E1235,[1]SKU_Master!A:A,[1]SKU_Master!C:C,"NOT FOUND")</f>
        <v>Garbage Bags</v>
      </c>
      <c r="L1235" s="2">
        <f>_xlfn.XLOOKUP(Table2[[#This Row],[SKU_CODE_CLEAN]],[1]SKU_Master!A:A,[1]SKU_Master!E:E,"Not Found")</f>
        <v>149</v>
      </c>
      <c r="M1235" s="2">
        <f>_xlfn.XLOOKUP(E1235,[1]SKU_Master!A:A,[1]SKU_Master!F:F,"NOT FOUND")</f>
        <v>70</v>
      </c>
      <c r="N1235" s="2" t="str">
        <f>IF(ISNUMBER(_xlfn.XMATCH(E1235,[1]SKU_Master!A:A)),"MATCH","NOT FOUND")</f>
        <v>MATCH</v>
      </c>
      <c r="O1235" s="2">
        <f>Table2[[#This Row],[GROSS_REVENUE]]-Table2[[#This Row],[DISCOUNT]]</f>
        <v>24593.64</v>
      </c>
      <c r="P1235" s="3">
        <f>IFERROR((Table2[[#This Row],[NET_REVENUE]]-(Table2[[#This Row],[UNITS_SOLD]]*Table2[[#This Row],[UNIT_COGS]]))/Table2[[#This Row],[NET_REVENUE]],0)</f>
        <v>0.50475000853879293</v>
      </c>
      <c r="Q1235" s="4">
        <f>IFERROR(Table2[[#This Row],[GROSS_REVENUE]]/Table2[[#This Row],[AD_SPEND]],0)</f>
        <v>15.037934154659984</v>
      </c>
      <c r="R1235" s="2">
        <f>IFERROR((Table2[[#This Row],[NET_REVENUE]]-(Table2[[#This Row],[UNITS_SOLD]]*Table2[[#This Row],[UNIT_COGS]])-Table2[[#This Row],[AD_SPEND]]),0)</f>
        <v>10689.599999999999</v>
      </c>
      <c r="S1235" s="3">
        <f>IFERROR(Table2[[#This Row],[RETURNS_UNITS]]/Table2[[#This Row],[UNITS_SOLD]],0)</f>
        <v>4.5977011494252873E-2</v>
      </c>
      <c r="T1235" s="2" t="str">
        <f>TRIM(CLEAN(Table2[[#This Row],[CHANNEL]]))</f>
        <v>Zepto</v>
      </c>
      <c r="U1235" s="1">
        <f t="shared" si="19"/>
        <v>45597</v>
      </c>
    </row>
    <row r="1236" spans="1:21" x14ac:dyDescent="0.3">
      <c r="A1236" s="1">
        <v>45748</v>
      </c>
      <c r="B1236" s="2" t="s">
        <v>24</v>
      </c>
      <c r="C1236" s="2" t="s">
        <v>25</v>
      </c>
      <c r="D1236" s="2" t="s">
        <v>46</v>
      </c>
      <c r="E1236" s="2" t="str">
        <f>TRIM(Table2[[#This Row],[SKU_CODE]])</f>
        <v>BEC-KT-001</v>
      </c>
      <c r="F1236" s="2">
        <v>163</v>
      </c>
      <c r="G1236" s="2">
        <v>26080</v>
      </c>
      <c r="H1236" s="2">
        <v>860.72</v>
      </c>
      <c r="I1236" s="2">
        <v>1724.36</v>
      </c>
      <c r="J1236" s="2">
        <v>26</v>
      </c>
      <c r="K1236" s="2" t="str">
        <f>_xlfn.XLOOKUP(E1236,[1]SKU_Master!A:A,[1]SKU_Master!C:C,"NOT FOUND")</f>
        <v>Kitchen Towel</v>
      </c>
      <c r="L1236" s="2">
        <f>_xlfn.XLOOKUP(Table2[[#This Row],[SKU_CODE_CLEAN]],[1]SKU_Master!A:A,[1]SKU_Master!E:E,"Not Found")</f>
        <v>160</v>
      </c>
      <c r="M1236" s="2">
        <f>_xlfn.XLOOKUP(E1236,[1]SKU_Master!A:A,[1]SKU_Master!F:F,"NOT FOUND")</f>
        <v>78</v>
      </c>
      <c r="N1236" s="2" t="str">
        <f>IF(ISNUMBER(_xlfn.XMATCH(E1236,[1]SKU_Master!A:A)),"MATCH","NOT FOUND")</f>
        <v>MATCH</v>
      </c>
      <c r="O1236" s="2">
        <f>Table2[[#This Row],[GROSS_REVENUE]]-Table2[[#This Row],[DISCOUNT]]</f>
        <v>25219.279999999999</v>
      </c>
      <c r="P1236" s="3">
        <f>IFERROR((Table2[[#This Row],[NET_REVENUE]]-(Table2[[#This Row],[UNITS_SOLD]]*Table2[[#This Row],[UNIT_COGS]]))/Table2[[#This Row],[NET_REVENUE]],0)</f>
        <v>0.49586189613660658</v>
      </c>
      <c r="Q1236" s="4">
        <f>IFERROR(Table2[[#This Row],[GROSS_REVENUE]]/Table2[[#This Row],[AD_SPEND]],0)</f>
        <v>15.12445197058619</v>
      </c>
      <c r="R1236" s="2">
        <f>IFERROR((Table2[[#This Row],[NET_REVENUE]]-(Table2[[#This Row],[UNITS_SOLD]]*Table2[[#This Row],[UNIT_COGS]])-Table2[[#This Row],[AD_SPEND]]),0)</f>
        <v>10780.919999999998</v>
      </c>
      <c r="S1236" s="3">
        <f>IFERROR(Table2[[#This Row],[RETURNS_UNITS]]/Table2[[#This Row],[UNITS_SOLD]],0)</f>
        <v>0.15950920245398773</v>
      </c>
      <c r="T1236" s="2" t="str">
        <f>TRIM(CLEAN(Table2[[#This Row],[CHANNEL]]))</f>
        <v>D2C</v>
      </c>
      <c r="U1236" s="1">
        <f t="shared" si="19"/>
        <v>45748</v>
      </c>
    </row>
    <row r="1237" spans="1:21" x14ac:dyDescent="0.3">
      <c r="A1237" s="1">
        <v>45323</v>
      </c>
      <c r="B1237" s="2" t="s">
        <v>37</v>
      </c>
      <c r="C1237" s="2" t="s">
        <v>28</v>
      </c>
      <c r="D1237" s="2" t="s">
        <v>46</v>
      </c>
      <c r="E1237" s="2" t="str">
        <f>TRIM(Table2[[#This Row],[SKU_CODE]])</f>
        <v>BEC-KT-001</v>
      </c>
      <c r="F1237" s="2">
        <v>209</v>
      </c>
      <c r="G1237" s="2">
        <v>33440</v>
      </c>
      <c r="H1237" s="2">
        <v>2997.62</v>
      </c>
      <c r="I1237" s="2">
        <v>1725.47</v>
      </c>
      <c r="J1237" s="2">
        <v>11</v>
      </c>
      <c r="K1237" s="2" t="str">
        <f>_xlfn.XLOOKUP(E1237,[1]SKU_Master!A:A,[1]SKU_Master!C:C,"NOT FOUND")</f>
        <v>Kitchen Towel</v>
      </c>
      <c r="L1237" s="2">
        <f>_xlfn.XLOOKUP(Table2[[#This Row],[SKU_CODE_CLEAN]],[1]SKU_Master!A:A,[1]SKU_Master!E:E,"Not Found")</f>
        <v>160</v>
      </c>
      <c r="M1237" s="2">
        <f>_xlfn.XLOOKUP(E1237,[1]SKU_Master!A:A,[1]SKU_Master!F:F,"NOT FOUND")</f>
        <v>78</v>
      </c>
      <c r="N1237" s="2" t="str">
        <f>IF(ISNUMBER(_xlfn.XMATCH(E1237,[1]SKU_Master!A:A)),"MATCH","NOT FOUND")</f>
        <v>MATCH</v>
      </c>
      <c r="O1237" s="2">
        <f>Table2[[#This Row],[GROSS_REVENUE]]-Table2[[#This Row],[DISCOUNT]]</f>
        <v>30442.38</v>
      </c>
      <c r="P1237" s="3">
        <f>IFERROR((Table2[[#This Row],[NET_REVENUE]]-(Table2[[#This Row],[UNITS_SOLD]]*Table2[[#This Row],[UNIT_COGS]]))/Table2[[#This Row],[NET_REVENUE]],0)</f>
        <v>0.46449653410804281</v>
      </c>
      <c r="Q1237" s="4">
        <f>IFERROR(Table2[[#This Row],[GROSS_REVENUE]]/Table2[[#This Row],[AD_SPEND]],0)</f>
        <v>19.38022683674593</v>
      </c>
      <c r="R1237" s="2">
        <f>IFERROR((Table2[[#This Row],[NET_REVENUE]]-(Table2[[#This Row],[UNITS_SOLD]]*Table2[[#This Row],[UNIT_COGS]])-Table2[[#This Row],[AD_SPEND]]),0)</f>
        <v>12414.910000000002</v>
      </c>
      <c r="S1237" s="3">
        <f>IFERROR(Table2[[#This Row],[RETURNS_UNITS]]/Table2[[#This Row],[UNITS_SOLD]],0)</f>
        <v>5.2631578947368418E-2</v>
      </c>
      <c r="T1237" s="2" t="str">
        <f>TRIM(CLEAN(Table2[[#This Row],[CHANNEL]]))</f>
        <v>Blinkit</v>
      </c>
      <c r="U1237" s="1">
        <f t="shared" si="19"/>
        <v>45323</v>
      </c>
    </row>
    <row r="1238" spans="1:21" x14ac:dyDescent="0.3">
      <c r="A1238" s="1">
        <v>45658</v>
      </c>
      <c r="B1238" s="2" t="s">
        <v>21</v>
      </c>
      <c r="C1238" s="2" t="s">
        <v>22</v>
      </c>
      <c r="D1238" s="2" t="s">
        <v>42</v>
      </c>
      <c r="E1238" s="2" t="str">
        <f>TRIM(Table2[[#This Row],[SKU_CODE]])</f>
        <v>BEC-BW-002</v>
      </c>
      <c r="F1238" s="2">
        <v>93</v>
      </c>
      <c r="G1238" s="2">
        <v>16275</v>
      </c>
      <c r="H1238" s="2">
        <v>2878.84</v>
      </c>
      <c r="I1238" s="2">
        <v>1726.4</v>
      </c>
      <c r="J1238" s="2">
        <v>3</v>
      </c>
      <c r="K1238" s="2" t="str">
        <f>_xlfn.XLOOKUP(E1238,[1]SKU_Master!A:A,[1]SKU_Master!C:C,"NOT FOUND")</f>
        <v>Bake &amp; Wrap</v>
      </c>
      <c r="L1238" s="2">
        <f>_xlfn.XLOOKUP(Table2[[#This Row],[SKU_CODE_CLEAN]],[1]SKU_Master!A:A,[1]SKU_Master!E:E,"Not Found")</f>
        <v>175</v>
      </c>
      <c r="M1238" s="2">
        <f>_xlfn.XLOOKUP(E1238,[1]SKU_Master!A:A,[1]SKU_Master!F:F,"NOT FOUND")</f>
        <v>92</v>
      </c>
      <c r="N1238" s="2" t="str">
        <f>IF(ISNUMBER(_xlfn.XMATCH(E1238,[1]SKU_Master!A:A)),"MATCH","NOT FOUND")</f>
        <v>MATCH</v>
      </c>
      <c r="O1238" s="2">
        <f>Table2[[#This Row],[GROSS_REVENUE]]-Table2[[#This Row],[DISCOUNT]]</f>
        <v>13396.16</v>
      </c>
      <c r="P1238" s="3">
        <f>IFERROR((Table2[[#This Row],[NET_REVENUE]]-(Table2[[#This Row],[UNITS_SOLD]]*Table2[[#This Row],[UNIT_COGS]]))/Table2[[#This Row],[NET_REVENUE]],0)</f>
        <v>0.3613095095908081</v>
      </c>
      <c r="Q1238" s="4">
        <f>IFERROR(Table2[[#This Row],[GROSS_REVENUE]]/Table2[[#This Row],[AD_SPEND]],0)</f>
        <v>9.4271316033364219</v>
      </c>
      <c r="R1238" s="2">
        <f>IFERROR((Table2[[#This Row],[NET_REVENUE]]-(Table2[[#This Row],[UNITS_SOLD]]*Table2[[#This Row],[UNIT_COGS]])-Table2[[#This Row],[AD_SPEND]]),0)</f>
        <v>3113.7599999999998</v>
      </c>
      <c r="S1238" s="3">
        <f>IFERROR(Table2[[#This Row],[RETURNS_UNITS]]/Table2[[#This Row],[UNITS_SOLD]],0)</f>
        <v>3.2258064516129031E-2</v>
      </c>
      <c r="T1238" s="2" t="str">
        <f>TRIM(CLEAN(Table2[[#This Row],[CHANNEL]]))</f>
        <v>Flipkart</v>
      </c>
      <c r="U1238" s="1">
        <f t="shared" si="19"/>
        <v>45658</v>
      </c>
    </row>
    <row r="1239" spans="1:21" x14ac:dyDescent="0.3">
      <c r="A1239" s="1">
        <v>45536</v>
      </c>
      <c r="B1239" s="2" t="s">
        <v>21</v>
      </c>
      <c r="C1239" s="2" t="s">
        <v>28</v>
      </c>
      <c r="D1239" s="2" t="s">
        <v>35</v>
      </c>
      <c r="E1239" s="2" t="str">
        <f>TRIM(Table2[[#This Row],[SKU_CODE]])</f>
        <v>BEC-CMB-001</v>
      </c>
      <c r="F1239" s="2">
        <v>21</v>
      </c>
      <c r="G1239" s="2">
        <v>14679</v>
      </c>
      <c r="H1239" s="2">
        <v>1854.67</v>
      </c>
      <c r="I1239" s="2">
        <v>1726.6</v>
      </c>
      <c r="J1239" s="2">
        <v>1</v>
      </c>
      <c r="K1239" s="2" t="str">
        <f>_xlfn.XLOOKUP(E1239,[1]SKU_Master!A:A,[1]SKU_Master!C:C,"NOT FOUND")</f>
        <v>Others</v>
      </c>
      <c r="L1239" s="2">
        <f>_xlfn.XLOOKUP(Table2[[#This Row],[SKU_CODE_CLEAN]],[1]SKU_Master!A:A,[1]SKU_Master!E:E,"Not Found")</f>
        <v>699</v>
      </c>
      <c r="M1239" s="2">
        <f>_xlfn.XLOOKUP(E1239,[1]SKU_Master!A:A,[1]SKU_Master!F:F,"NOT FOUND")</f>
        <v>330</v>
      </c>
      <c r="N1239" s="2" t="str">
        <f>IF(ISNUMBER(_xlfn.XMATCH(E1239,[1]SKU_Master!A:A)),"MATCH","NOT FOUND")</f>
        <v>MATCH</v>
      </c>
      <c r="O1239" s="2">
        <f>Table2[[#This Row],[GROSS_REVENUE]]-Table2[[#This Row],[DISCOUNT]]</f>
        <v>12824.33</v>
      </c>
      <c r="P1239" s="3">
        <f>IFERROR((Table2[[#This Row],[NET_REVENUE]]-(Table2[[#This Row],[UNITS_SOLD]]*Table2[[#This Row],[UNIT_COGS]]))/Table2[[#This Row],[NET_REVENUE]],0)</f>
        <v>0.45962089247547433</v>
      </c>
      <c r="Q1239" s="4">
        <f>IFERROR(Table2[[#This Row],[GROSS_REVENUE]]/Table2[[#This Row],[AD_SPEND]],0)</f>
        <v>8.5016796015290161</v>
      </c>
      <c r="R1239" s="2">
        <f>IFERROR((Table2[[#This Row],[NET_REVENUE]]-(Table2[[#This Row],[UNITS_SOLD]]*Table2[[#This Row],[UNIT_COGS]])-Table2[[#This Row],[AD_SPEND]]),0)</f>
        <v>4167.7299999999996</v>
      </c>
      <c r="S1239" s="3">
        <f>IFERROR(Table2[[#This Row],[RETURNS_UNITS]]/Table2[[#This Row],[UNITS_SOLD]],0)</f>
        <v>4.7619047619047616E-2</v>
      </c>
      <c r="T1239" s="2" t="str">
        <f>TRIM(CLEAN(Table2[[#This Row],[CHANNEL]]))</f>
        <v>Flipkart</v>
      </c>
      <c r="U1239" s="1">
        <f t="shared" si="19"/>
        <v>45536</v>
      </c>
    </row>
    <row r="1240" spans="1:21" x14ac:dyDescent="0.3">
      <c r="A1240" s="1">
        <v>45505</v>
      </c>
      <c r="B1240" s="2" t="s">
        <v>24</v>
      </c>
      <c r="C1240" s="2" t="s">
        <v>25</v>
      </c>
      <c r="D1240" s="2" t="s">
        <v>46</v>
      </c>
      <c r="E1240" s="2" t="str">
        <f>TRIM(Table2[[#This Row],[SKU_CODE]])</f>
        <v>BEC-KT-001</v>
      </c>
      <c r="F1240" s="2">
        <v>166</v>
      </c>
      <c r="G1240" s="2">
        <v>26560</v>
      </c>
      <c r="H1240" s="2">
        <v>2148.12</v>
      </c>
      <c r="I1240" s="2">
        <v>1727.29</v>
      </c>
      <c r="J1240" s="2">
        <v>16</v>
      </c>
      <c r="K1240" s="2" t="str">
        <f>_xlfn.XLOOKUP(E1240,[1]SKU_Master!A:A,[1]SKU_Master!C:C,"NOT FOUND")</f>
        <v>Kitchen Towel</v>
      </c>
      <c r="L1240" s="2">
        <f>_xlfn.XLOOKUP(Table2[[#This Row],[SKU_CODE_CLEAN]],[1]SKU_Master!A:A,[1]SKU_Master!E:E,"Not Found")</f>
        <v>160</v>
      </c>
      <c r="M1240" s="2">
        <f>_xlfn.XLOOKUP(E1240,[1]SKU_Master!A:A,[1]SKU_Master!F:F,"NOT FOUND")</f>
        <v>78</v>
      </c>
      <c r="N1240" s="2" t="str">
        <f>IF(ISNUMBER(_xlfn.XMATCH(E1240,[1]SKU_Master!A:A)),"MATCH","NOT FOUND")</f>
        <v>MATCH</v>
      </c>
      <c r="O1240" s="2">
        <f>Table2[[#This Row],[GROSS_REVENUE]]-Table2[[#This Row],[DISCOUNT]]</f>
        <v>24411.88</v>
      </c>
      <c r="P1240" s="3">
        <f>IFERROR((Table2[[#This Row],[NET_REVENUE]]-(Table2[[#This Row],[UNITS_SOLD]]*Table2[[#This Row],[UNIT_COGS]]))/Table2[[#This Row],[NET_REVENUE]],0)</f>
        <v>0.4696025050098559</v>
      </c>
      <c r="Q1240" s="4">
        <f>IFERROR(Table2[[#This Row],[GROSS_REVENUE]]/Table2[[#This Row],[AD_SPEND]],0)</f>
        <v>15.376688338379774</v>
      </c>
      <c r="R1240" s="2">
        <f>IFERROR((Table2[[#This Row],[NET_REVENUE]]-(Table2[[#This Row],[UNITS_SOLD]]*Table2[[#This Row],[UNIT_COGS]])-Table2[[#This Row],[AD_SPEND]]),0)</f>
        <v>9736.59</v>
      </c>
      <c r="S1240" s="3">
        <f>IFERROR(Table2[[#This Row],[RETURNS_UNITS]]/Table2[[#This Row],[UNITS_SOLD]],0)</f>
        <v>9.6385542168674704E-2</v>
      </c>
      <c r="T1240" s="2" t="str">
        <f>TRIM(CLEAN(Table2[[#This Row],[CHANNEL]]))</f>
        <v>D2C</v>
      </c>
      <c r="U1240" s="1">
        <f t="shared" si="19"/>
        <v>45505</v>
      </c>
    </row>
    <row r="1241" spans="1:21" x14ac:dyDescent="0.3">
      <c r="A1241" s="1">
        <v>45292</v>
      </c>
      <c r="B1241" s="2" t="s">
        <v>21</v>
      </c>
      <c r="C1241" s="2" t="s">
        <v>25</v>
      </c>
      <c r="D1241" s="2" t="s">
        <v>23</v>
      </c>
      <c r="E1241" s="2" t="str">
        <f>TRIM(Table2[[#This Row],[SKU_CODE]])</f>
        <v>BEC-OTH-001</v>
      </c>
      <c r="F1241" s="2">
        <v>115</v>
      </c>
      <c r="G1241" s="5">
        <v>17135</v>
      </c>
      <c r="H1241" s="2">
        <v>4232.66</v>
      </c>
      <c r="I1241" s="2">
        <v>1727.37</v>
      </c>
      <c r="J1241" s="2">
        <v>3</v>
      </c>
      <c r="K1241" s="2" t="str">
        <f>_xlfn.XLOOKUP(E1241,[1]SKU_Master!A:A,[1]SKU_Master!C:C,"NOT FOUND")</f>
        <v>Others</v>
      </c>
      <c r="L1241" s="2">
        <f>_xlfn.XLOOKUP(Table2[[#This Row],[SKU_CODE_CLEAN]],[1]SKU_Master!A:A,[1]SKU_Master!E:E,"Not Found")</f>
        <v>149</v>
      </c>
      <c r="M1241" s="2">
        <f>_xlfn.XLOOKUP(E1241,[1]SKU_Master!A:A,[1]SKU_Master!F:F,"NOT FOUND")</f>
        <v>72</v>
      </c>
      <c r="N1241" s="2" t="str">
        <f>IF(ISNUMBER(_xlfn.XMATCH(E1241,[1]SKU_Master!A:A)),"MATCH","NOT FOUND")</f>
        <v>MATCH</v>
      </c>
      <c r="O1241" s="2">
        <f>Table2[[#This Row],[GROSS_REVENUE]]-Table2[[#This Row],[DISCOUNT]]</f>
        <v>12902.34</v>
      </c>
      <c r="P1241" s="3">
        <f>IFERROR((Table2[[#This Row],[NET_REVENUE]]-(Table2[[#This Row],[UNITS_SOLD]]*Table2[[#This Row],[UNIT_COGS]]))/Table2[[#This Row],[NET_REVENUE]],0)</f>
        <v>0.35825594427057417</v>
      </c>
      <c r="Q1241" s="4">
        <f>IFERROR(Table2[[#This Row],[GROSS_REVENUE]]/Table2[[#This Row],[AD_SPEND]],0)</f>
        <v>9.91970452190324</v>
      </c>
      <c r="R1241" s="2">
        <f>IFERROR((Table2[[#This Row],[NET_REVENUE]]-(Table2[[#This Row],[UNITS_SOLD]]*Table2[[#This Row],[UNIT_COGS]])-Table2[[#This Row],[AD_SPEND]]),0)</f>
        <v>2894.9700000000003</v>
      </c>
      <c r="S1241" s="3">
        <f>IFERROR(Table2[[#This Row],[RETURNS_UNITS]]/Table2[[#This Row],[UNITS_SOLD]],0)</f>
        <v>2.6086956521739129E-2</v>
      </c>
      <c r="T1241" s="2" t="str">
        <f>TRIM(CLEAN(Table2[[#This Row],[CHANNEL]]))</f>
        <v>Flipkart</v>
      </c>
      <c r="U1241" s="1">
        <f t="shared" si="19"/>
        <v>45292</v>
      </c>
    </row>
    <row r="1242" spans="1:21" x14ac:dyDescent="0.3">
      <c r="A1242" s="1">
        <v>45292</v>
      </c>
      <c r="B1242" s="2" t="s">
        <v>24</v>
      </c>
      <c r="C1242" s="2" t="s">
        <v>25</v>
      </c>
      <c r="D1242" s="2" t="s">
        <v>23</v>
      </c>
      <c r="E1242" s="2" t="str">
        <f>TRIM(Table2[[#This Row],[SKU_CODE]])</f>
        <v>BEC-OTH-001</v>
      </c>
      <c r="F1242" s="2">
        <v>96</v>
      </c>
      <c r="G1242" s="2">
        <v>14304</v>
      </c>
      <c r="H1242" s="2">
        <v>477.19</v>
      </c>
      <c r="I1242" s="2">
        <v>1727.65</v>
      </c>
      <c r="J1242" s="2">
        <v>9</v>
      </c>
      <c r="K1242" s="2" t="str">
        <f>_xlfn.XLOOKUP(E1242,[1]SKU_Master!A:A,[1]SKU_Master!C:C,"NOT FOUND")</f>
        <v>Others</v>
      </c>
      <c r="L1242" s="2">
        <f>_xlfn.XLOOKUP(Table2[[#This Row],[SKU_CODE_CLEAN]],[1]SKU_Master!A:A,[1]SKU_Master!E:E,"Not Found")</f>
        <v>149</v>
      </c>
      <c r="M1242" s="2">
        <f>_xlfn.XLOOKUP(E1242,[1]SKU_Master!A:A,[1]SKU_Master!F:F,"NOT FOUND")</f>
        <v>72</v>
      </c>
      <c r="N1242" s="2" t="str">
        <f>IF(ISNUMBER(_xlfn.XMATCH(E1242,[1]SKU_Master!A:A)),"MATCH","NOT FOUND")</f>
        <v>MATCH</v>
      </c>
      <c r="O1242" s="2">
        <f>Table2[[#This Row],[GROSS_REVENUE]]-Table2[[#This Row],[DISCOUNT]]</f>
        <v>13826.81</v>
      </c>
      <c r="P1242" s="3">
        <f>IFERROR((Table2[[#This Row],[NET_REVENUE]]-(Table2[[#This Row],[UNITS_SOLD]]*Table2[[#This Row],[UNIT_COGS]]))/Table2[[#This Row],[NET_REVENUE]],0)</f>
        <v>0.5001016141828809</v>
      </c>
      <c r="Q1242" s="4">
        <f>IFERROR(Table2[[#This Row],[GROSS_REVENUE]]/Table2[[#This Row],[AD_SPEND]],0)</f>
        <v>8.2794547506728797</v>
      </c>
      <c r="R1242" s="2">
        <f>IFERROR((Table2[[#This Row],[NET_REVENUE]]-(Table2[[#This Row],[UNITS_SOLD]]*Table2[[#This Row],[UNIT_COGS]])-Table2[[#This Row],[AD_SPEND]]),0)</f>
        <v>5187.16</v>
      </c>
      <c r="S1242" s="3">
        <f>IFERROR(Table2[[#This Row],[RETURNS_UNITS]]/Table2[[#This Row],[UNITS_SOLD]],0)</f>
        <v>9.375E-2</v>
      </c>
      <c r="T1242" s="2" t="str">
        <f>TRIM(CLEAN(Table2[[#This Row],[CHANNEL]]))</f>
        <v>D2C</v>
      </c>
      <c r="U1242" s="1">
        <f t="shared" si="19"/>
        <v>45292</v>
      </c>
    </row>
    <row r="1243" spans="1:21" x14ac:dyDescent="0.3">
      <c r="A1243" s="1">
        <v>45323</v>
      </c>
      <c r="B1243" s="2" t="s">
        <v>33</v>
      </c>
      <c r="C1243" s="2" t="s">
        <v>25</v>
      </c>
      <c r="D1243" s="2" t="s">
        <v>31</v>
      </c>
      <c r="E1243" s="2" t="str">
        <f>TRIM(Table2[[#This Row],[SKU_CODE]])</f>
        <v>BEC-GB-002</v>
      </c>
      <c r="F1243" s="2">
        <v>188</v>
      </c>
      <c r="G1243" s="2">
        <v>33652</v>
      </c>
      <c r="H1243" s="2">
        <v>6599.26</v>
      </c>
      <c r="I1243" s="2">
        <v>1728.93</v>
      </c>
      <c r="J1243" s="2">
        <v>9</v>
      </c>
      <c r="K1243" s="2" t="str">
        <f>_xlfn.XLOOKUP(E1243,[1]SKU_Master!A:A,[1]SKU_Master!C:C,"NOT FOUND")</f>
        <v>Garbage Bags</v>
      </c>
      <c r="L1243" s="2">
        <f>_xlfn.XLOOKUP(Table2[[#This Row],[SKU_CODE_CLEAN]],[1]SKU_Master!A:A,[1]SKU_Master!E:E,"Not Found")</f>
        <v>179</v>
      </c>
      <c r="M1243" s="2">
        <f>_xlfn.XLOOKUP(E1243,[1]SKU_Master!A:A,[1]SKU_Master!F:F,"NOT FOUND")</f>
        <v>86</v>
      </c>
      <c r="N1243" s="2" t="str">
        <f>IF(ISNUMBER(_xlfn.XMATCH(E1243,[1]SKU_Master!A:A)),"MATCH","NOT FOUND")</f>
        <v>MATCH</v>
      </c>
      <c r="O1243" s="2">
        <f>Table2[[#This Row],[GROSS_REVENUE]]-Table2[[#This Row],[DISCOUNT]]</f>
        <v>27052.739999999998</v>
      </c>
      <c r="P1243" s="3">
        <f>IFERROR((Table2[[#This Row],[NET_REVENUE]]-(Table2[[#This Row],[UNITS_SOLD]]*Table2[[#This Row],[UNIT_COGS]]))/Table2[[#This Row],[NET_REVENUE]],0)</f>
        <v>0.40235258979312255</v>
      </c>
      <c r="Q1243" s="4">
        <f>IFERROR(Table2[[#This Row],[GROSS_REVENUE]]/Table2[[#This Row],[AD_SPEND]],0)</f>
        <v>19.464061587224467</v>
      </c>
      <c r="R1243" s="2">
        <f>IFERROR((Table2[[#This Row],[NET_REVENUE]]-(Table2[[#This Row],[UNITS_SOLD]]*Table2[[#This Row],[UNIT_COGS]])-Table2[[#This Row],[AD_SPEND]]),0)</f>
        <v>9155.8099999999977</v>
      </c>
      <c r="S1243" s="3">
        <f>IFERROR(Table2[[#This Row],[RETURNS_UNITS]]/Table2[[#This Row],[UNITS_SOLD]],0)</f>
        <v>4.7872340425531915E-2</v>
      </c>
      <c r="T1243" s="2" t="str">
        <f>TRIM(CLEAN(Table2[[#This Row],[CHANNEL]]))</f>
        <v>Swiggy Instamart</v>
      </c>
      <c r="U1243" s="1">
        <f t="shared" si="19"/>
        <v>45323</v>
      </c>
    </row>
    <row r="1244" spans="1:21" x14ac:dyDescent="0.3">
      <c r="A1244" s="1">
        <v>45627</v>
      </c>
      <c r="B1244" s="2" t="s">
        <v>21</v>
      </c>
      <c r="C1244" s="2" t="s">
        <v>25</v>
      </c>
      <c r="D1244" s="2" t="s">
        <v>42</v>
      </c>
      <c r="E1244" s="2" t="str">
        <f>TRIM(Table2[[#This Row],[SKU_CODE]])</f>
        <v>BEC-BW-002</v>
      </c>
      <c r="F1244" s="2">
        <v>108</v>
      </c>
      <c r="G1244" s="2">
        <v>18900</v>
      </c>
      <c r="H1244" s="2">
        <v>4533.8900000000003</v>
      </c>
      <c r="I1244" s="2">
        <v>1729.02</v>
      </c>
      <c r="J1244" s="2">
        <v>4</v>
      </c>
      <c r="K1244" s="2" t="str">
        <f>_xlfn.XLOOKUP(E1244,[1]SKU_Master!A:A,[1]SKU_Master!C:C,"NOT FOUND")</f>
        <v>Bake &amp; Wrap</v>
      </c>
      <c r="L1244" s="2">
        <f>_xlfn.XLOOKUP(Table2[[#This Row],[SKU_CODE_CLEAN]],[1]SKU_Master!A:A,[1]SKU_Master!E:E,"Not Found")</f>
        <v>175</v>
      </c>
      <c r="M1244" s="2">
        <f>_xlfn.XLOOKUP(E1244,[1]SKU_Master!A:A,[1]SKU_Master!F:F,"NOT FOUND")</f>
        <v>92</v>
      </c>
      <c r="N1244" s="2" t="str">
        <f>IF(ISNUMBER(_xlfn.XMATCH(E1244,[1]SKU_Master!A:A)),"MATCH","NOT FOUND")</f>
        <v>MATCH</v>
      </c>
      <c r="O1244" s="2">
        <f>Table2[[#This Row],[GROSS_REVENUE]]-Table2[[#This Row],[DISCOUNT]]</f>
        <v>14366.11</v>
      </c>
      <c r="P1244" s="3">
        <f>IFERROR((Table2[[#This Row],[NET_REVENUE]]-(Table2[[#This Row],[UNITS_SOLD]]*Table2[[#This Row],[UNIT_COGS]]))/Table2[[#This Row],[NET_REVENUE]],0)</f>
        <v>0.30837227335722756</v>
      </c>
      <c r="Q1244" s="4">
        <f>IFERROR(Table2[[#This Row],[GROSS_REVENUE]]/Table2[[#This Row],[AD_SPEND]],0)</f>
        <v>10.931047645487039</v>
      </c>
      <c r="R1244" s="2">
        <f>IFERROR((Table2[[#This Row],[NET_REVENUE]]-(Table2[[#This Row],[UNITS_SOLD]]*Table2[[#This Row],[UNIT_COGS]])-Table2[[#This Row],[AD_SPEND]]),0)</f>
        <v>2701.0900000000006</v>
      </c>
      <c r="S1244" s="3">
        <f>IFERROR(Table2[[#This Row],[RETURNS_UNITS]]/Table2[[#This Row],[UNITS_SOLD]],0)</f>
        <v>3.7037037037037035E-2</v>
      </c>
      <c r="T1244" s="2" t="str">
        <f>TRIM(CLEAN(Table2[[#This Row],[CHANNEL]]))</f>
        <v>Flipkart</v>
      </c>
      <c r="U1244" s="1">
        <f t="shared" si="19"/>
        <v>45627</v>
      </c>
    </row>
    <row r="1245" spans="1:21" x14ac:dyDescent="0.3">
      <c r="A1245" s="1">
        <v>45778</v>
      </c>
      <c r="B1245" s="2" t="s">
        <v>24</v>
      </c>
      <c r="C1245" s="2" t="s">
        <v>28</v>
      </c>
      <c r="D1245" s="2" t="s">
        <v>46</v>
      </c>
      <c r="E1245" s="2" t="str">
        <f>TRIM(Table2[[#This Row],[SKU_CODE]])</f>
        <v>BEC-KT-001</v>
      </c>
      <c r="F1245" s="2">
        <v>113</v>
      </c>
      <c r="G1245" s="2">
        <v>18080</v>
      </c>
      <c r="H1245" s="2">
        <v>2155.44</v>
      </c>
      <c r="I1245" s="2">
        <v>1729.07</v>
      </c>
      <c r="J1245" s="2">
        <v>16</v>
      </c>
      <c r="K1245" s="2" t="str">
        <f>_xlfn.XLOOKUP(E1245,[1]SKU_Master!A:A,[1]SKU_Master!C:C,"NOT FOUND")</f>
        <v>Kitchen Towel</v>
      </c>
      <c r="L1245" s="2">
        <f>_xlfn.XLOOKUP(Table2[[#This Row],[SKU_CODE_CLEAN]],[1]SKU_Master!A:A,[1]SKU_Master!E:E,"Not Found")</f>
        <v>160</v>
      </c>
      <c r="M1245" s="2">
        <f>_xlfn.XLOOKUP(E1245,[1]SKU_Master!A:A,[1]SKU_Master!F:F,"NOT FOUND")</f>
        <v>78</v>
      </c>
      <c r="N1245" s="2" t="str">
        <f>IF(ISNUMBER(_xlfn.XMATCH(E1245,[1]SKU_Master!A:A)),"MATCH","NOT FOUND")</f>
        <v>MATCH</v>
      </c>
      <c r="O1245" s="2">
        <f>Table2[[#This Row],[GROSS_REVENUE]]-Table2[[#This Row],[DISCOUNT]]</f>
        <v>15924.56</v>
      </c>
      <c r="P1245" s="3">
        <f>IFERROR((Table2[[#This Row],[NET_REVENUE]]-(Table2[[#This Row],[UNITS_SOLD]]*Table2[[#This Row],[UNIT_COGS]]))/Table2[[#This Row],[NET_REVENUE]],0)</f>
        <v>0.44651531973253888</v>
      </c>
      <c r="Q1245" s="4">
        <f>IFERROR(Table2[[#This Row],[GROSS_REVENUE]]/Table2[[#This Row],[AD_SPEND]],0)</f>
        <v>10.456488169941068</v>
      </c>
      <c r="R1245" s="2">
        <f>IFERROR((Table2[[#This Row],[NET_REVENUE]]-(Table2[[#This Row],[UNITS_SOLD]]*Table2[[#This Row],[UNIT_COGS]])-Table2[[#This Row],[AD_SPEND]]),0)</f>
        <v>5381.49</v>
      </c>
      <c r="S1245" s="3">
        <f>IFERROR(Table2[[#This Row],[RETURNS_UNITS]]/Table2[[#This Row],[UNITS_SOLD]],0)</f>
        <v>0.1415929203539823</v>
      </c>
      <c r="T1245" s="2" t="str">
        <f>TRIM(CLEAN(Table2[[#This Row],[CHANNEL]]))</f>
        <v>D2C</v>
      </c>
      <c r="U1245" s="1">
        <f t="shared" si="19"/>
        <v>45778</v>
      </c>
    </row>
    <row r="1246" spans="1:21" x14ac:dyDescent="0.3">
      <c r="A1246" s="1">
        <v>45717</v>
      </c>
      <c r="B1246" s="2" t="s">
        <v>21</v>
      </c>
      <c r="C1246" s="2" t="s">
        <v>22</v>
      </c>
      <c r="D1246" s="2" t="s">
        <v>35</v>
      </c>
      <c r="E1246" s="2" t="str">
        <f>TRIM(Table2[[#This Row],[SKU_CODE]])</f>
        <v>BEC-CMB-001</v>
      </c>
      <c r="F1246" s="2">
        <v>26</v>
      </c>
      <c r="G1246" s="2">
        <v>18174</v>
      </c>
      <c r="H1246" s="2">
        <v>1874.61</v>
      </c>
      <c r="I1246" s="2">
        <v>1729.87</v>
      </c>
      <c r="J1246" s="2">
        <v>0</v>
      </c>
      <c r="K1246" s="2" t="str">
        <f>_xlfn.XLOOKUP(E1246,[1]SKU_Master!A:A,[1]SKU_Master!C:C,"NOT FOUND")</f>
        <v>Others</v>
      </c>
      <c r="L1246" s="2">
        <f>_xlfn.XLOOKUP(Table2[[#This Row],[SKU_CODE_CLEAN]],[1]SKU_Master!A:A,[1]SKU_Master!E:E,"Not Found")</f>
        <v>699</v>
      </c>
      <c r="M1246" s="2">
        <f>_xlfn.XLOOKUP(E1246,[1]SKU_Master!A:A,[1]SKU_Master!F:F,"NOT FOUND")</f>
        <v>330</v>
      </c>
      <c r="N1246" s="2" t="str">
        <f>IF(ISNUMBER(_xlfn.XMATCH(E1246,[1]SKU_Master!A:A)),"MATCH","NOT FOUND")</f>
        <v>MATCH</v>
      </c>
      <c r="O1246" s="2">
        <f>Table2[[#This Row],[GROSS_REVENUE]]-Table2[[#This Row],[DISCOUNT]]</f>
        <v>16299.39</v>
      </c>
      <c r="P1246" s="3">
        <f>IFERROR((Table2[[#This Row],[NET_REVENUE]]-(Table2[[#This Row],[UNITS_SOLD]]*Table2[[#This Row],[UNIT_COGS]]))/Table2[[#This Row],[NET_REVENUE]],0)</f>
        <v>0.47359993226740388</v>
      </c>
      <c r="Q1246" s="4">
        <f>IFERROR(Table2[[#This Row],[GROSS_REVENUE]]/Table2[[#This Row],[AD_SPEND]],0)</f>
        <v>10.505991779729113</v>
      </c>
      <c r="R1246" s="2">
        <f>IFERROR((Table2[[#This Row],[NET_REVENUE]]-(Table2[[#This Row],[UNITS_SOLD]]*Table2[[#This Row],[UNIT_COGS]])-Table2[[#This Row],[AD_SPEND]]),0)</f>
        <v>5989.5199999999995</v>
      </c>
      <c r="S1246" s="3">
        <f>IFERROR(Table2[[#This Row],[RETURNS_UNITS]]/Table2[[#This Row],[UNITS_SOLD]],0)</f>
        <v>0</v>
      </c>
      <c r="T1246" s="2" t="str">
        <f>TRIM(CLEAN(Table2[[#This Row],[CHANNEL]]))</f>
        <v>Flipkart</v>
      </c>
      <c r="U1246" s="1">
        <f t="shared" si="19"/>
        <v>45717</v>
      </c>
    </row>
    <row r="1247" spans="1:21" x14ac:dyDescent="0.3">
      <c r="A1247" s="1">
        <v>45566</v>
      </c>
      <c r="B1247" s="2" t="s">
        <v>33</v>
      </c>
      <c r="C1247" s="2" t="s">
        <v>25</v>
      </c>
      <c r="D1247" s="2" t="s">
        <v>45</v>
      </c>
      <c r="E1247" s="2" t="str">
        <f>TRIM(Table2[[#This Row],[SKU_CODE]])</f>
        <v>BEC-TIS-001</v>
      </c>
      <c r="F1247" s="2">
        <v>182</v>
      </c>
      <c r="G1247" s="2">
        <v>17290</v>
      </c>
      <c r="H1247" s="2">
        <v>2075.2399999999998</v>
      </c>
      <c r="I1247" s="2">
        <v>1731.28</v>
      </c>
      <c r="J1247" s="2">
        <v>7</v>
      </c>
      <c r="K1247" s="2" t="str">
        <f>_xlfn.XLOOKUP(E1247,[1]SKU_Master!A:A,[1]SKU_Master!C:C,"NOT FOUND")</f>
        <v>Tissues</v>
      </c>
      <c r="L1247" s="2">
        <f>_xlfn.XLOOKUP(Table2[[#This Row],[SKU_CODE_CLEAN]],[1]SKU_Master!A:A,[1]SKU_Master!E:E,"Not Found")</f>
        <v>95</v>
      </c>
      <c r="M1247" s="2">
        <f>_xlfn.XLOOKUP(E1247,[1]SKU_Master!A:A,[1]SKU_Master!F:F,"NOT FOUND")</f>
        <v>42</v>
      </c>
      <c r="N1247" s="2" t="str">
        <f>IF(ISNUMBER(_xlfn.XMATCH(E1247,[1]SKU_Master!A:A)),"MATCH","NOT FOUND")</f>
        <v>MATCH</v>
      </c>
      <c r="O1247" s="2">
        <f>Table2[[#This Row],[GROSS_REVENUE]]-Table2[[#This Row],[DISCOUNT]]</f>
        <v>15214.76</v>
      </c>
      <c r="P1247" s="3">
        <f>IFERROR((Table2[[#This Row],[NET_REVENUE]]-(Table2[[#This Row],[UNITS_SOLD]]*Table2[[#This Row],[UNIT_COGS]]))/Table2[[#This Row],[NET_REVENUE]],0)</f>
        <v>0.49759312667436095</v>
      </c>
      <c r="Q1247" s="4">
        <f>IFERROR(Table2[[#This Row],[GROSS_REVENUE]]/Table2[[#This Row],[AD_SPEND]],0)</f>
        <v>9.9868305531167696</v>
      </c>
      <c r="R1247" s="2">
        <f>IFERROR((Table2[[#This Row],[NET_REVENUE]]-(Table2[[#This Row],[UNITS_SOLD]]*Table2[[#This Row],[UNIT_COGS]])-Table2[[#This Row],[AD_SPEND]]),0)</f>
        <v>5839.4800000000005</v>
      </c>
      <c r="S1247" s="3">
        <f>IFERROR(Table2[[#This Row],[RETURNS_UNITS]]/Table2[[#This Row],[UNITS_SOLD]],0)</f>
        <v>3.8461538461538464E-2</v>
      </c>
      <c r="T1247" s="2" t="str">
        <f>TRIM(CLEAN(Table2[[#This Row],[CHANNEL]]))</f>
        <v>Swiggy Instamart</v>
      </c>
      <c r="U1247" s="1">
        <f t="shared" si="19"/>
        <v>45566</v>
      </c>
    </row>
    <row r="1248" spans="1:21" x14ac:dyDescent="0.3">
      <c r="A1248" s="1">
        <v>45597</v>
      </c>
      <c r="B1248" s="2" t="s">
        <v>39</v>
      </c>
      <c r="C1248" s="2" t="s">
        <v>22</v>
      </c>
      <c r="D1248" s="2" t="s">
        <v>42</v>
      </c>
      <c r="E1248" s="2" t="str">
        <f>TRIM(Table2[[#This Row],[SKU_CODE]])</f>
        <v>BEC-BW-002</v>
      </c>
      <c r="F1248" s="2">
        <v>131</v>
      </c>
      <c r="G1248" s="2">
        <v>22925</v>
      </c>
      <c r="H1248" s="2">
        <v>4037.11</v>
      </c>
      <c r="I1248" s="2">
        <v>1736.4</v>
      </c>
      <c r="J1248" s="2">
        <v>3</v>
      </c>
      <c r="K1248" s="2" t="str">
        <f>_xlfn.XLOOKUP(E1248,[1]SKU_Master!A:A,[1]SKU_Master!C:C,"NOT FOUND")</f>
        <v>Bake &amp; Wrap</v>
      </c>
      <c r="L1248" s="2">
        <f>_xlfn.XLOOKUP(Table2[[#This Row],[SKU_CODE_CLEAN]],[1]SKU_Master!A:A,[1]SKU_Master!E:E,"Not Found")</f>
        <v>175</v>
      </c>
      <c r="M1248" s="2">
        <f>_xlfn.XLOOKUP(E1248,[1]SKU_Master!A:A,[1]SKU_Master!F:F,"NOT FOUND")</f>
        <v>92</v>
      </c>
      <c r="N1248" s="2" t="str">
        <f>IF(ISNUMBER(_xlfn.XMATCH(E1248,[1]SKU_Master!A:A)),"MATCH","NOT FOUND")</f>
        <v>MATCH</v>
      </c>
      <c r="O1248" s="2">
        <f>Table2[[#This Row],[GROSS_REVENUE]]-Table2[[#This Row],[DISCOUNT]]</f>
        <v>18887.89</v>
      </c>
      <c r="P1248" s="3">
        <f>IFERROR((Table2[[#This Row],[NET_REVENUE]]-(Table2[[#This Row],[UNITS_SOLD]]*Table2[[#This Row],[UNIT_COGS]]))/Table2[[#This Row],[NET_REVENUE]],0)</f>
        <v>0.36191919796229222</v>
      </c>
      <c r="Q1248" s="4">
        <f>IFERROR(Table2[[#This Row],[GROSS_REVENUE]]/Table2[[#This Row],[AD_SPEND]],0)</f>
        <v>13.202603086846349</v>
      </c>
      <c r="R1248" s="2">
        <f>IFERROR((Table2[[#This Row],[NET_REVENUE]]-(Table2[[#This Row],[UNITS_SOLD]]*Table2[[#This Row],[UNIT_COGS]])-Table2[[#This Row],[AD_SPEND]]),0)</f>
        <v>5099.49</v>
      </c>
      <c r="S1248" s="3">
        <f>IFERROR(Table2[[#This Row],[RETURNS_UNITS]]/Table2[[#This Row],[UNITS_SOLD]],0)</f>
        <v>2.2900763358778626E-2</v>
      </c>
      <c r="T1248" s="2" t="str">
        <f>TRIM(CLEAN(Table2[[#This Row],[CHANNEL]]))</f>
        <v>Amazon</v>
      </c>
      <c r="U1248" s="1">
        <f t="shared" si="19"/>
        <v>45597</v>
      </c>
    </row>
    <row r="1249" spans="1:21" x14ac:dyDescent="0.3">
      <c r="A1249" s="1">
        <v>45717</v>
      </c>
      <c r="B1249" s="2" t="s">
        <v>33</v>
      </c>
      <c r="C1249" s="2" t="s">
        <v>28</v>
      </c>
      <c r="D1249" s="2" t="s">
        <v>43</v>
      </c>
      <c r="E1249" s="2" t="str">
        <f>TRIM(Table2[[#This Row],[SKU_CODE]])</f>
        <v>BEC-GB-001</v>
      </c>
      <c r="F1249" s="2">
        <v>134</v>
      </c>
      <c r="G1249" s="2">
        <v>19966</v>
      </c>
      <c r="H1249" s="2">
        <v>4592.2299999999996</v>
      </c>
      <c r="I1249" s="2">
        <v>1742.6</v>
      </c>
      <c r="J1249" s="2">
        <v>4</v>
      </c>
      <c r="K1249" s="2" t="str">
        <f>_xlfn.XLOOKUP(E1249,[1]SKU_Master!A:A,[1]SKU_Master!C:C,"NOT FOUND")</f>
        <v>Garbage Bags</v>
      </c>
      <c r="L1249" s="2">
        <f>_xlfn.XLOOKUP(Table2[[#This Row],[SKU_CODE_CLEAN]],[1]SKU_Master!A:A,[1]SKU_Master!E:E,"Not Found")</f>
        <v>149</v>
      </c>
      <c r="M1249" s="2">
        <f>_xlfn.XLOOKUP(E1249,[1]SKU_Master!A:A,[1]SKU_Master!F:F,"NOT FOUND")</f>
        <v>70</v>
      </c>
      <c r="N1249" s="2" t="str">
        <f>IF(ISNUMBER(_xlfn.XMATCH(E1249,[1]SKU_Master!A:A)),"MATCH","NOT FOUND")</f>
        <v>MATCH</v>
      </c>
      <c r="O1249" s="2">
        <f>Table2[[#This Row],[GROSS_REVENUE]]-Table2[[#This Row],[DISCOUNT]]</f>
        <v>15373.77</v>
      </c>
      <c r="P1249" s="3">
        <f>IFERROR((Table2[[#This Row],[NET_REVENUE]]-(Table2[[#This Row],[UNITS_SOLD]]*Table2[[#This Row],[UNIT_COGS]]))/Table2[[#This Row],[NET_REVENUE]],0)</f>
        <v>0.38986988877809414</v>
      </c>
      <c r="Q1249" s="4">
        <f>IFERROR(Table2[[#This Row],[GROSS_REVENUE]]/Table2[[#This Row],[AD_SPEND]],0)</f>
        <v>11.457592103753013</v>
      </c>
      <c r="R1249" s="2">
        <f>IFERROR((Table2[[#This Row],[NET_REVENUE]]-(Table2[[#This Row],[UNITS_SOLD]]*Table2[[#This Row],[UNIT_COGS]])-Table2[[#This Row],[AD_SPEND]]),0)</f>
        <v>4251.17</v>
      </c>
      <c r="S1249" s="3">
        <f>IFERROR(Table2[[#This Row],[RETURNS_UNITS]]/Table2[[#This Row],[UNITS_SOLD]],0)</f>
        <v>2.9850746268656716E-2</v>
      </c>
      <c r="T1249" s="2" t="str">
        <f>TRIM(CLEAN(Table2[[#This Row],[CHANNEL]]))</f>
        <v>Swiggy Instamart</v>
      </c>
      <c r="U1249" s="1">
        <f t="shared" si="19"/>
        <v>45717</v>
      </c>
    </row>
    <row r="1250" spans="1:21" x14ac:dyDescent="0.3">
      <c r="A1250" s="1">
        <v>45717</v>
      </c>
      <c r="B1250" s="2" t="s">
        <v>27</v>
      </c>
      <c r="C1250" s="2" t="s">
        <v>28</v>
      </c>
      <c r="D1250" s="2" t="s">
        <v>43</v>
      </c>
      <c r="E1250" s="2" t="str">
        <f>TRIM(Table2[[#This Row],[SKU_CODE]])</f>
        <v>BEC-GB-001</v>
      </c>
      <c r="F1250" s="2">
        <v>219</v>
      </c>
      <c r="G1250" s="2">
        <v>32631</v>
      </c>
      <c r="H1250" s="2">
        <v>8259.26</v>
      </c>
      <c r="I1250" s="2">
        <v>1742.98</v>
      </c>
      <c r="J1250" s="2">
        <v>12</v>
      </c>
      <c r="K1250" s="2" t="str">
        <f>_xlfn.XLOOKUP(E1250,[1]SKU_Master!A:A,[1]SKU_Master!C:C,"NOT FOUND")</f>
        <v>Garbage Bags</v>
      </c>
      <c r="L1250" s="2">
        <f>_xlfn.XLOOKUP(Table2[[#This Row],[SKU_CODE_CLEAN]],[1]SKU_Master!A:A,[1]SKU_Master!E:E,"Not Found")</f>
        <v>149</v>
      </c>
      <c r="M1250" s="2">
        <f>_xlfn.XLOOKUP(E1250,[1]SKU_Master!A:A,[1]SKU_Master!F:F,"NOT FOUND")</f>
        <v>70</v>
      </c>
      <c r="N1250" s="2" t="str">
        <f>IF(ISNUMBER(_xlfn.XMATCH(E1250,[1]SKU_Master!A:A)),"MATCH","NOT FOUND")</f>
        <v>MATCH</v>
      </c>
      <c r="O1250" s="2">
        <f>Table2[[#This Row],[GROSS_REVENUE]]-Table2[[#This Row],[DISCOUNT]]</f>
        <v>24371.739999999998</v>
      </c>
      <c r="P1250" s="3">
        <f>IFERROR((Table2[[#This Row],[NET_REVENUE]]-(Table2[[#This Row],[UNITS_SOLD]]*Table2[[#This Row],[UNIT_COGS]]))/Table2[[#This Row],[NET_REVENUE]],0)</f>
        <v>0.37099279739567215</v>
      </c>
      <c r="Q1250" s="4">
        <f>IFERROR(Table2[[#This Row],[GROSS_REVENUE]]/Table2[[#This Row],[AD_SPEND]],0)</f>
        <v>18.721385213829191</v>
      </c>
      <c r="R1250" s="2">
        <f>IFERROR((Table2[[#This Row],[NET_REVENUE]]-(Table2[[#This Row],[UNITS_SOLD]]*Table2[[#This Row],[UNIT_COGS]])-Table2[[#This Row],[AD_SPEND]]),0)</f>
        <v>7298.7599999999984</v>
      </c>
      <c r="S1250" s="3">
        <f>IFERROR(Table2[[#This Row],[RETURNS_UNITS]]/Table2[[#This Row],[UNITS_SOLD]],0)</f>
        <v>5.4794520547945202E-2</v>
      </c>
      <c r="T1250" s="2" t="str">
        <f>TRIM(CLEAN(Table2[[#This Row],[CHANNEL]]))</f>
        <v>Zepto</v>
      </c>
      <c r="U1250" s="1">
        <f t="shared" si="19"/>
        <v>45717</v>
      </c>
    </row>
    <row r="1251" spans="1:21" x14ac:dyDescent="0.3">
      <c r="A1251" s="1">
        <v>45413</v>
      </c>
      <c r="B1251" s="2" t="s">
        <v>33</v>
      </c>
      <c r="C1251" s="2" t="s">
        <v>28</v>
      </c>
      <c r="D1251" s="2" t="s">
        <v>48</v>
      </c>
      <c r="E1251" s="2" t="str">
        <f>TRIM(Table2[[#This Row],[SKU_CODE]])</f>
        <v>BEC-CMB-001</v>
      </c>
      <c r="F1251" s="2">
        <v>24</v>
      </c>
      <c r="G1251" s="2">
        <v>16776</v>
      </c>
      <c r="H1251" s="2">
        <v>4787.28</v>
      </c>
      <c r="I1251" s="2">
        <v>1745.31</v>
      </c>
      <c r="J1251" s="2">
        <v>1</v>
      </c>
      <c r="K1251" s="2" t="str">
        <f>_xlfn.XLOOKUP(E1251,[1]SKU_Master!A:A,[1]SKU_Master!C:C,"NOT FOUND")</f>
        <v>Others</v>
      </c>
      <c r="L1251" s="2">
        <f>_xlfn.XLOOKUP(Table2[[#This Row],[SKU_CODE_CLEAN]],[1]SKU_Master!A:A,[1]SKU_Master!E:E,"Not Found")</f>
        <v>699</v>
      </c>
      <c r="M1251" s="2">
        <f>_xlfn.XLOOKUP(E1251,[1]SKU_Master!A:A,[1]SKU_Master!F:F,"NOT FOUND")</f>
        <v>330</v>
      </c>
      <c r="N1251" s="2" t="str">
        <f>IF(ISNUMBER(_xlfn.XMATCH(E1251,[1]SKU_Master!A:A)),"MATCH","NOT FOUND")</f>
        <v>MATCH</v>
      </c>
      <c r="O1251" s="2">
        <f>Table2[[#This Row],[GROSS_REVENUE]]-Table2[[#This Row],[DISCOUNT]]</f>
        <v>11988.720000000001</v>
      </c>
      <c r="P1251" s="3">
        <f>IFERROR((Table2[[#This Row],[NET_REVENUE]]-(Table2[[#This Row],[UNITS_SOLD]]*Table2[[#This Row],[UNIT_COGS]]))/Table2[[#This Row],[NET_REVENUE]],0)</f>
        <v>0.33937901627529887</v>
      </c>
      <c r="Q1251" s="4">
        <f>IFERROR(Table2[[#This Row],[GROSS_REVENUE]]/Table2[[#This Row],[AD_SPEND]],0)</f>
        <v>9.6120459975591732</v>
      </c>
      <c r="R1251" s="2">
        <f>IFERROR((Table2[[#This Row],[NET_REVENUE]]-(Table2[[#This Row],[UNITS_SOLD]]*Table2[[#This Row],[UNIT_COGS]])-Table2[[#This Row],[AD_SPEND]]),0)</f>
        <v>2323.4100000000012</v>
      </c>
      <c r="S1251" s="3">
        <f>IFERROR(Table2[[#This Row],[RETURNS_UNITS]]/Table2[[#This Row],[UNITS_SOLD]],0)</f>
        <v>4.1666666666666664E-2</v>
      </c>
      <c r="T1251" s="2" t="str">
        <f>TRIM(CLEAN(Table2[[#This Row],[CHANNEL]]))</f>
        <v>Swiggy Instamart</v>
      </c>
      <c r="U1251" s="1">
        <f t="shared" si="19"/>
        <v>45413</v>
      </c>
    </row>
    <row r="1252" spans="1:21" x14ac:dyDescent="0.3">
      <c r="A1252" s="1">
        <v>45383</v>
      </c>
      <c r="B1252" s="2" t="s">
        <v>33</v>
      </c>
      <c r="C1252" s="2" t="s">
        <v>25</v>
      </c>
      <c r="D1252" s="2" t="s">
        <v>43</v>
      </c>
      <c r="E1252" s="2" t="str">
        <f>TRIM(Table2[[#This Row],[SKU_CODE]])</f>
        <v>BEC-GB-001</v>
      </c>
      <c r="F1252" s="2">
        <v>223</v>
      </c>
      <c r="G1252" s="2">
        <v>33227</v>
      </c>
      <c r="H1252" s="2">
        <v>5565.42</v>
      </c>
      <c r="I1252" s="2">
        <v>1745.36</v>
      </c>
      <c r="J1252" s="2">
        <v>7</v>
      </c>
      <c r="K1252" s="2" t="str">
        <f>_xlfn.XLOOKUP(E1252,[1]SKU_Master!A:A,[1]SKU_Master!C:C,"NOT FOUND")</f>
        <v>Garbage Bags</v>
      </c>
      <c r="L1252" s="2">
        <f>_xlfn.XLOOKUP(Table2[[#This Row],[SKU_CODE_CLEAN]],[1]SKU_Master!A:A,[1]SKU_Master!E:E,"Not Found")</f>
        <v>149</v>
      </c>
      <c r="M1252" s="2">
        <f>_xlfn.XLOOKUP(E1252,[1]SKU_Master!A:A,[1]SKU_Master!F:F,"NOT FOUND")</f>
        <v>70</v>
      </c>
      <c r="N1252" s="2" t="str">
        <f>IF(ISNUMBER(_xlfn.XMATCH(E1252,[1]SKU_Master!A:A)),"MATCH","NOT FOUND")</f>
        <v>MATCH</v>
      </c>
      <c r="O1252" s="2">
        <f>Table2[[#This Row],[GROSS_REVENUE]]-Table2[[#This Row],[DISCOUNT]]</f>
        <v>27661.58</v>
      </c>
      <c r="P1252" s="3">
        <f>IFERROR((Table2[[#This Row],[NET_REVENUE]]-(Table2[[#This Row],[UNITS_SOLD]]*Table2[[#This Row],[UNIT_COGS]]))/Table2[[#This Row],[NET_REVENUE]],0)</f>
        <v>0.43567937912440291</v>
      </c>
      <c r="Q1252" s="4">
        <f>IFERROR(Table2[[#This Row],[GROSS_REVENUE]]/Table2[[#This Row],[AD_SPEND]],0)</f>
        <v>19.037333272218913</v>
      </c>
      <c r="R1252" s="2">
        <f>IFERROR((Table2[[#This Row],[NET_REVENUE]]-(Table2[[#This Row],[UNITS_SOLD]]*Table2[[#This Row],[UNIT_COGS]])-Table2[[#This Row],[AD_SPEND]]),0)</f>
        <v>10306.220000000001</v>
      </c>
      <c r="S1252" s="3">
        <f>IFERROR(Table2[[#This Row],[RETURNS_UNITS]]/Table2[[#This Row],[UNITS_SOLD]],0)</f>
        <v>3.1390134529147982E-2</v>
      </c>
      <c r="T1252" s="2" t="str">
        <f>TRIM(CLEAN(Table2[[#This Row],[CHANNEL]]))</f>
        <v>Swiggy Instamart</v>
      </c>
      <c r="U1252" s="1">
        <f t="shared" si="19"/>
        <v>45383</v>
      </c>
    </row>
    <row r="1253" spans="1:21" x14ac:dyDescent="0.3">
      <c r="A1253" s="1">
        <v>45566</v>
      </c>
      <c r="B1253" s="2" t="s">
        <v>37</v>
      </c>
      <c r="C1253" s="2" t="s">
        <v>28</v>
      </c>
      <c r="D1253" s="2" t="s">
        <v>43</v>
      </c>
      <c r="E1253" s="2" t="str">
        <f>TRIM(Table2[[#This Row],[SKU_CODE]])</f>
        <v>BEC-GB-001</v>
      </c>
      <c r="F1253" s="2">
        <v>127</v>
      </c>
      <c r="G1253" s="2">
        <v>18923</v>
      </c>
      <c r="H1253" s="2">
        <v>4185.99</v>
      </c>
      <c r="I1253" s="2">
        <v>1745.98</v>
      </c>
      <c r="J1253" s="2">
        <v>4</v>
      </c>
      <c r="K1253" s="2" t="str">
        <f>_xlfn.XLOOKUP(E1253,[1]SKU_Master!A:A,[1]SKU_Master!C:C,"NOT FOUND")</f>
        <v>Garbage Bags</v>
      </c>
      <c r="L1253" s="2">
        <f>_xlfn.XLOOKUP(Table2[[#This Row],[SKU_CODE_CLEAN]],[1]SKU_Master!A:A,[1]SKU_Master!E:E,"Not Found")</f>
        <v>149</v>
      </c>
      <c r="M1253" s="2">
        <f>_xlfn.XLOOKUP(E1253,[1]SKU_Master!A:A,[1]SKU_Master!F:F,"NOT FOUND")</f>
        <v>70</v>
      </c>
      <c r="N1253" s="2" t="str">
        <f>IF(ISNUMBER(_xlfn.XMATCH(E1253,[1]SKU_Master!A:A)),"MATCH","NOT FOUND")</f>
        <v>MATCH</v>
      </c>
      <c r="O1253" s="2">
        <f>Table2[[#This Row],[GROSS_REVENUE]]-Table2[[#This Row],[DISCOUNT]]</f>
        <v>14737.01</v>
      </c>
      <c r="P1253" s="3">
        <f>IFERROR((Table2[[#This Row],[NET_REVENUE]]-(Table2[[#This Row],[UNITS_SOLD]]*Table2[[#This Row],[UNIT_COGS]]))/Table2[[#This Row],[NET_REVENUE]],0)</f>
        <v>0.39675687266277215</v>
      </c>
      <c r="Q1253" s="4">
        <f>IFERROR(Table2[[#This Row],[GROSS_REVENUE]]/Table2[[#This Row],[AD_SPEND]],0)</f>
        <v>10.83803938189441</v>
      </c>
      <c r="R1253" s="2">
        <f>IFERROR((Table2[[#This Row],[NET_REVENUE]]-(Table2[[#This Row],[UNITS_SOLD]]*Table2[[#This Row],[UNIT_COGS]])-Table2[[#This Row],[AD_SPEND]]),0)</f>
        <v>4101.0300000000007</v>
      </c>
      <c r="S1253" s="3">
        <f>IFERROR(Table2[[#This Row],[RETURNS_UNITS]]/Table2[[#This Row],[UNITS_SOLD]],0)</f>
        <v>3.1496062992125984E-2</v>
      </c>
      <c r="T1253" s="2" t="str">
        <f>TRIM(CLEAN(Table2[[#This Row],[CHANNEL]]))</f>
        <v>Blinkit</v>
      </c>
      <c r="U1253" s="1">
        <f t="shared" si="19"/>
        <v>45566</v>
      </c>
    </row>
    <row r="1254" spans="1:21" x14ac:dyDescent="0.3">
      <c r="A1254" s="1">
        <v>45444</v>
      </c>
      <c r="B1254" s="2" t="s">
        <v>39</v>
      </c>
      <c r="C1254" s="2" t="s">
        <v>22</v>
      </c>
      <c r="D1254" s="2" t="s">
        <v>45</v>
      </c>
      <c r="E1254" s="2" t="str">
        <f>TRIM(Table2[[#This Row],[SKU_CODE]])</f>
        <v>BEC-TIS-001</v>
      </c>
      <c r="F1254" s="2">
        <v>444</v>
      </c>
      <c r="G1254" s="2">
        <v>42180</v>
      </c>
      <c r="H1254" s="2">
        <v>10304.299999999999</v>
      </c>
      <c r="I1254" s="2">
        <v>1747</v>
      </c>
      <c r="J1254" s="2">
        <v>21</v>
      </c>
      <c r="K1254" s="2" t="str">
        <f>_xlfn.XLOOKUP(E1254,[1]SKU_Master!A:A,[1]SKU_Master!C:C,"NOT FOUND")</f>
        <v>Tissues</v>
      </c>
      <c r="L1254" s="2">
        <f>_xlfn.XLOOKUP(Table2[[#This Row],[SKU_CODE_CLEAN]],[1]SKU_Master!A:A,[1]SKU_Master!E:E,"Not Found")</f>
        <v>95</v>
      </c>
      <c r="M1254" s="2">
        <f>_xlfn.XLOOKUP(E1254,[1]SKU_Master!A:A,[1]SKU_Master!F:F,"NOT FOUND")</f>
        <v>42</v>
      </c>
      <c r="N1254" s="2" t="str">
        <f>IF(ISNUMBER(_xlfn.XMATCH(E1254,[1]SKU_Master!A:A)),"MATCH","NOT FOUND")</f>
        <v>MATCH</v>
      </c>
      <c r="O1254" s="2">
        <f>Table2[[#This Row],[GROSS_REVENUE]]-Table2[[#This Row],[DISCOUNT]]</f>
        <v>31875.7</v>
      </c>
      <c r="P1254" s="3">
        <f>IFERROR((Table2[[#This Row],[NET_REVENUE]]-(Table2[[#This Row],[UNITS_SOLD]]*Table2[[#This Row],[UNIT_COGS]]))/Table2[[#This Row],[NET_REVENUE]],0)</f>
        <v>0.41497755343412068</v>
      </c>
      <c r="Q1254" s="4">
        <f>IFERROR(Table2[[#This Row],[GROSS_REVENUE]]/Table2[[#This Row],[AD_SPEND]],0)</f>
        <v>24.144247281053236</v>
      </c>
      <c r="R1254" s="2">
        <f>IFERROR((Table2[[#This Row],[NET_REVENUE]]-(Table2[[#This Row],[UNITS_SOLD]]*Table2[[#This Row],[UNIT_COGS]])-Table2[[#This Row],[AD_SPEND]]),0)</f>
        <v>11480.7</v>
      </c>
      <c r="S1254" s="3">
        <f>IFERROR(Table2[[#This Row],[RETURNS_UNITS]]/Table2[[#This Row],[UNITS_SOLD]],0)</f>
        <v>4.72972972972973E-2</v>
      </c>
      <c r="T1254" s="2" t="str">
        <f>TRIM(CLEAN(Table2[[#This Row],[CHANNEL]]))</f>
        <v>Amazon</v>
      </c>
      <c r="U1254" s="1">
        <f t="shared" si="19"/>
        <v>45444</v>
      </c>
    </row>
    <row r="1255" spans="1:21" x14ac:dyDescent="0.3">
      <c r="A1255" s="1">
        <v>45689</v>
      </c>
      <c r="B1255" s="2" t="s">
        <v>37</v>
      </c>
      <c r="C1255" s="2" t="s">
        <v>28</v>
      </c>
      <c r="D1255" s="2" t="s">
        <v>30</v>
      </c>
      <c r="E1255" s="2" t="str">
        <f>TRIM(Table2[[#This Row],[SKU_CODE]])</f>
        <v>BEC-TIS-002</v>
      </c>
      <c r="F1255" s="2">
        <v>205</v>
      </c>
      <c r="G1255" s="2">
        <v>36900</v>
      </c>
      <c r="H1255" s="2">
        <v>7358.91</v>
      </c>
      <c r="I1255" s="2">
        <v>1748.96</v>
      </c>
      <c r="J1255" s="2">
        <v>10</v>
      </c>
      <c r="K1255" s="2" t="str">
        <f>_xlfn.XLOOKUP(E1255,[1]SKU_Master!A:A,[1]SKU_Master!C:C,"NOT FOUND")</f>
        <v>Tissues</v>
      </c>
      <c r="L1255" s="2">
        <f>_xlfn.XLOOKUP(Table2[[#This Row],[SKU_CODE_CLEAN]],[1]SKU_Master!A:A,[1]SKU_Master!E:E,"Not Found")</f>
        <v>180</v>
      </c>
      <c r="M1255" s="2">
        <f>_xlfn.XLOOKUP(E1255,[1]SKU_Master!A:A,[1]SKU_Master!F:F,"NOT FOUND")</f>
        <v>95</v>
      </c>
      <c r="N1255" s="2" t="str">
        <f>IF(ISNUMBER(_xlfn.XMATCH(E1255,[1]SKU_Master!A:A)),"MATCH","NOT FOUND")</f>
        <v>MATCH</v>
      </c>
      <c r="O1255" s="2">
        <f>Table2[[#This Row],[GROSS_REVENUE]]-Table2[[#This Row],[DISCOUNT]]</f>
        <v>29541.09</v>
      </c>
      <c r="P1255" s="3">
        <f>IFERROR((Table2[[#This Row],[NET_REVENUE]]-(Table2[[#This Row],[UNITS_SOLD]]*Table2[[#This Row],[UNIT_COGS]]))/Table2[[#This Row],[NET_REVENUE]],0)</f>
        <v>0.34074876722558306</v>
      </c>
      <c r="Q1255" s="4">
        <f>IFERROR(Table2[[#This Row],[GROSS_REVENUE]]/Table2[[#This Row],[AD_SPEND]],0)</f>
        <v>21.098252675875948</v>
      </c>
      <c r="R1255" s="2">
        <f>IFERROR((Table2[[#This Row],[NET_REVENUE]]-(Table2[[#This Row],[UNITS_SOLD]]*Table2[[#This Row],[UNIT_COGS]])-Table2[[#This Row],[AD_SPEND]]),0)</f>
        <v>8317.130000000001</v>
      </c>
      <c r="S1255" s="3">
        <f>IFERROR(Table2[[#This Row],[RETURNS_UNITS]]/Table2[[#This Row],[UNITS_SOLD]],0)</f>
        <v>4.878048780487805E-2</v>
      </c>
      <c r="T1255" s="2" t="str">
        <f>TRIM(CLEAN(Table2[[#This Row],[CHANNEL]]))</f>
        <v>Blinkit</v>
      </c>
      <c r="U1255" s="1">
        <f t="shared" si="19"/>
        <v>45689</v>
      </c>
    </row>
    <row r="1256" spans="1:21" x14ac:dyDescent="0.3">
      <c r="A1256" s="1">
        <v>45323</v>
      </c>
      <c r="B1256" s="2" t="s">
        <v>33</v>
      </c>
      <c r="C1256" s="2" t="s">
        <v>22</v>
      </c>
      <c r="D1256" s="2" t="s">
        <v>42</v>
      </c>
      <c r="E1256" s="2" t="str">
        <f>TRIM(Table2[[#This Row],[SKU_CODE]])</f>
        <v>BEC-BW-002</v>
      </c>
      <c r="F1256" s="2">
        <v>96</v>
      </c>
      <c r="G1256" s="2">
        <v>16800</v>
      </c>
      <c r="H1256" s="2">
        <v>3443.45</v>
      </c>
      <c r="I1256" s="2">
        <v>1751.24</v>
      </c>
      <c r="J1256" s="2">
        <v>2</v>
      </c>
      <c r="K1256" s="2" t="str">
        <f>_xlfn.XLOOKUP(E1256,[1]SKU_Master!A:A,[1]SKU_Master!C:C,"NOT FOUND")</f>
        <v>Bake &amp; Wrap</v>
      </c>
      <c r="L1256" s="2">
        <f>_xlfn.XLOOKUP(Table2[[#This Row],[SKU_CODE_CLEAN]],[1]SKU_Master!A:A,[1]SKU_Master!E:E,"Not Found")</f>
        <v>175</v>
      </c>
      <c r="M1256" s="2">
        <f>_xlfn.XLOOKUP(E1256,[1]SKU_Master!A:A,[1]SKU_Master!F:F,"NOT FOUND")</f>
        <v>92</v>
      </c>
      <c r="N1256" s="2" t="str">
        <f>IF(ISNUMBER(_xlfn.XMATCH(E1256,[1]SKU_Master!A:A)),"MATCH","NOT FOUND")</f>
        <v>MATCH</v>
      </c>
      <c r="O1256" s="2">
        <f>Table2[[#This Row],[GROSS_REVENUE]]-Table2[[#This Row],[DISCOUNT]]</f>
        <v>13356.55</v>
      </c>
      <c r="P1256" s="3">
        <f>IFERROR((Table2[[#This Row],[NET_REVENUE]]-(Table2[[#This Row],[UNITS_SOLD]]*Table2[[#This Row],[UNIT_COGS]]))/Table2[[#This Row],[NET_REVENUE]],0)</f>
        <v>0.33875139912627134</v>
      </c>
      <c r="Q1256" s="4">
        <f>IFERROR(Table2[[#This Row],[GROSS_REVENUE]]/Table2[[#This Row],[AD_SPEND]],0)</f>
        <v>9.593202530778191</v>
      </c>
      <c r="R1256" s="2">
        <f>IFERROR((Table2[[#This Row],[NET_REVENUE]]-(Table2[[#This Row],[UNITS_SOLD]]*Table2[[#This Row],[UNIT_COGS]])-Table2[[#This Row],[AD_SPEND]]),0)</f>
        <v>2773.3099999999995</v>
      </c>
      <c r="S1256" s="3">
        <f>IFERROR(Table2[[#This Row],[RETURNS_UNITS]]/Table2[[#This Row],[UNITS_SOLD]],0)</f>
        <v>2.0833333333333332E-2</v>
      </c>
      <c r="T1256" s="2" t="str">
        <f>TRIM(CLEAN(Table2[[#This Row],[CHANNEL]]))</f>
        <v>Swiggy Instamart</v>
      </c>
      <c r="U1256" s="1">
        <f t="shared" si="19"/>
        <v>45323</v>
      </c>
    </row>
    <row r="1257" spans="1:21" x14ac:dyDescent="0.3">
      <c r="A1257" s="1">
        <v>45323</v>
      </c>
      <c r="B1257" s="2" t="s">
        <v>21</v>
      </c>
      <c r="C1257" s="2" t="s">
        <v>22</v>
      </c>
      <c r="D1257" s="2" t="s">
        <v>46</v>
      </c>
      <c r="E1257" s="2" t="str">
        <f>TRIM(Table2[[#This Row],[SKU_CODE]])</f>
        <v>BEC-KT-001</v>
      </c>
      <c r="F1257" s="2">
        <v>136</v>
      </c>
      <c r="G1257" s="5">
        <v>21760</v>
      </c>
      <c r="H1257" s="2">
        <v>5041</v>
      </c>
      <c r="I1257" s="2">
        <v>1757.62</v>
      </c>
      <c r="J1257" s="2">
        <v>7</v>
      </c>
      <c r="K1257" s="2" t="str">
        <f>_xlfn.XLOOKUP(E1257,[1]SKU_Master!A:A,[1]SKU_Master!C:C,"NOT FOUND")</f>
        <v>Kitchen Towel</v>
      </c>
      <c r="L1257" s="2">
        <f>_xlfn.XLOOKUP(Table2[[#This Row],[SKU_CODE_CLEAN]],[1]SKU_Master!A:A,[1]SKU_Master!E:E,"Not Found")</f>
        <v>160</v>
      </c>
      <c r="M1257" s="2">
        <f>_xlfn.XLOOKUP(E1257,[1]SKU_Master!A:A,[1]SKU_Master!F:F,"NOT FOUND")</f>
        <v>78</v>
      </c>
      <c r="N1257" s="2" t="str">
        <f>IF(ISNUMBER(_xlfn.XMATCH(E1257,[1]SKU_Master!A:A)),"MATCH","NOT FOUND")</f>
        <v>MATCH</v>
      </c>
      <c r="O1257" s="2">
        <f>Table2[[#This Row],[GROSS_REVENUE]]-Table2[[#This Row],[DISCOUNT]]</f>
        <v>16719</v>
      </c>
      <c r="P1257" s="3">
        <f>IFERROR((Table2[[#This Row],[NET_REVENUE]]-(Table2[[#This Row],[UNITS_SOLD]]*Table2[[#This Row],[UNIT_COGS]]))/Table2[[#This Row],[NET_REVENUE]],0)</f>
        <v>0.36551229140498831</v>
      </c>
      <c r="Q1257" s="4">
        <f>IFERROR(Table2[[#This Row],[GROSS_REVENUE]]/Table2[[#This Row],[AD_SPEND]],0)</f>
        <v>12.380378011174201</v>
      </c>
      <c r="R1257" s="2">
        <f>IFERROR((Table2[[#This Row],[NET_REVENUE]]-(Table2[[#This Row],[UNITS_SOLD]]*Table2[[#This Row],[UNIT_COGS]])-Table2[[#This Row],[AD_SPEND]]),0)</f>
        <v>4353.38</v>
      </c>
      <c r="S1257" s="3">
        <f>IFERROR(Table2[[#This Row],[RETURNS_UNITS]]/Table2[[#This Row],[UNITS_SOLD]],0)</f>
        <v>5.1470588235294115E-2</v>
      </c>
      <c r="T1257" s="2" t="str">
        <f>TRIM(CLEAN(Table2[[#This Row],[CHANNEL]]))</f>
        <v>Flipkart</v>
      </c>
      <c r="U1257" s="1">
        <f t="shared" si="19"/>
        <v>45323</v>
      </c>
    </row>
    <row r="1258" spans="1:21" x14ac:dyDescent="0.3">
      <c r="A1258" s="1">
        <v>45292</v>
      </c>
      <c r="B1258" s="2" t="s">
        <v>37</v>
      </c>
      <c r="C1258" s="2" t="s">
        <v>28</v>
      </c>
      <c r="D1258" s="2" t="s">
        <v>31</v>
      </c>
      <c r="E1258" s="2" t="str">
        <f>TRIM(Table2[[#This Row],[SKU_CODE]])</f>
        <v>BEC-GB-002</v>
      </c>
      <c r="F1258" s="2">
        <v>148</v>
      </c>
      <c r="G1258" s="2">
        <v>26492</v>
      </c>
      <c r="H1258" s="2">
        <v>5006.1499999999996</v>
      </c>
      <c r="I1258" s="2">
        <v>1760.31</v>
      </c>
      <c r="J1258" s="2">
        <v>5</v>
      </c>
      <c r="K1258" s="2" t="str">
        <f>_xlfn.XLOOKUP(E1258,[1]SKU_Master!A:A,[1]SKU_Master!C:C,"NOT FOUND")</f>
        <v>Garbage Bags</v>
      </c>
      <c r="L1258" s="2">
        <f>_xlfn.XLOOKUP(Table2[[#This Row],[SKU_CODE_CLEAN]],[1]SKU_Master!A:A,[1]SKU_Master!E:E,"Not Found")</f>
        <v>179</v>
      </c>
      <c r="M1258" s="2">
        <f>_xlfn.XLOOKUP(E1258,[1]SKU_Master!A:A,[1]SKU_Master!F:F,"NOT FOUND")</f>
        <v>86</v>
      </c>
      <c r="N1258" s="2" t="str">
        <f>IF(ISNUMBER(_xlfn.XMATCH(E1258,[1]SKU_Master!A:A)),"MATCH","NOT FOUND")</f>
        <v>MATCH</v>
      </c>
      <c r="O1258" s="2">
        <f>Table2[[#This Row],[GROSS_REVENUE]]-Table2[[#This Row],[DISCOUNT]]</f>
        <v>21485.85</v>
      </c>
      <c r="P1258" s="3">
        <f>IFERROR((Table2[[#This Row],[NET_REVENUE]]-(Table2[[#This Row],[UNITS_SOLD]]*Table2[[#This Row],[UNIT_COGS]]))/Table2[[#This Row],[NET_REVENUE]],0)</f>
        <v>0.40761012480306802</v>
      </c>
      <c r="Q1258" s="4">
        <f>IFERROR(Table2[[#This Row],[GROSS_REVENUE]]/Table2[[#This Row],[AD_SPEND]],0)</f>
        <v>15.049621941589834</v>
      </c>
      <c r="R1258" s="2">
        <f>IFERROR((Table2[[#This Row],[NET_REVENUE]]-(Table2[[#This Row],[UNITS_SOLD]]*Table2[[#This Row],[UNIT_COGS]])-Table2[[#This Row],[AD_SPEND]]),0)</f>
        <v>6997.5399999999991</v>
      </c>
      <c r="S1258" s="3">
        <f>IFERROR(Table2[[#This Row],[RETURNS_UNITS]]/Table2[[#This Row],[UNITS_SOLD]],0)</f>
        <v>3.3783783783783786E-2</v>
      </c>
      <c r="T1258" s="2" t="str">
        <f>TRIM(CLEAN(Table2[[#This Row],[CHANNEL]]))</f>
        <v>Blinkit</v>
      </c>
      <c r="U1258" s="1">
        <f t="shared" si="19"/>
        <v>45292</v>
      </c>
    </row>
    <row r="1259" spans="1:21" x14ac:dyDescent="0.3">
      <c r="A1259" s="1">
        <v>45597</v>
      </c>
      <c r="B1259" s="2" t="s">
        <v>21</v>
      </c>
      <c r="C1259" s="2" t="s">
        <v>22</v>
      </c>
      <c r="D1259" s="2" t="s">
        <v>30</v>
      </c>
      <c r="E1259" s="2" t="str">
        <f>TRIM(Table2[[#This Row],[SKU_CODE]])</f>
        <v>BEC-TIS-002</v>
      </c>
      <c r="F1259" s="2">
        <v>169</v>
      </c>
      <c r="G1259" s="2">
        <v>30420</v>
      </c>
      <c r="H1259" s="2">
        <v>5915.85</v>
      </c>
      <c r="I1259" s="2">
        <v>1760.38</v>
      </c>
      <c r="J1259" s="2">
        <v>9</v>
      </c>
      <c r="K1259" s="2" t="str">
        <f>_xlfn.XLOOKUP(E1259,[1]SKU_Master!A:A,[1]SKU_Master!C:C,"NOT FOUND")</f>
        <v>Tissues</v>
      </c>
      <c r="L1259" s="2">
        <f>_xlfn.XLOOKUP(Table2[[#This Row],[SKU_CODE_CLEAN]],[1]SKU_Master!A:A,[1]SKU_Master!E:E,"Not Found")</f>
        <v>180</v>
      </c>
      <c r="M1259" s="2">
        <f>_xlfn.XLOOKUP(E1259,[1]SKU_Master!A:A,[1]SKU_Master!F:F,"NOT FOUND")</f>
        <v>95</v>
      </c>
      <c r="N1259" s="2" t="str">
        <f>IF(ISNUMBER(_xlfn.XMATCH(E1259,[1]SKU_Master!A:A)),"MATCH","NOT FOUND")</f>
        <v>MATCH</v>
      </c>
      <c r="O1259" s="2">
        <f>Table2[[#This Row],[GROSS_REVENUE]]-Table2[[#This Row],[DISCOUNT]]</f>
        <v>24504.15</v>
      </c>
      <c r="P1259" s="3">
        <f>IFERROR((Table2[[#This Row],[NET_REVENUE]]-(Table2[[#This Row],[UNITS_SOLD]]*Table2[[#This Row],[UNIT_COGS]]))/Table2[[#This Row],[NET_REVENUE]],0)</f>
        <v>0.34480485958500912</v>
      </c>
      <c r="Q1259" s="4">
        <f>IFERROR(Table2[[#This Row],[GROSS_REVENUE]]/Table2[[#This Row],[AD_SPEND]],0)</f>
        <v>17.280359922289506</v>
      </c>
      <c r="R1259" s="2">
        <f>IFERROR((Table2[[#This Row],[NET_REVENUE]]-(Table2[[#This Row],[UNITS_SOLD]]*Table2[[#This Row],[UNIT_COGS]])-Table2[[#This Row],[AD_SPEND]]),0)</f>
        <v>6688.7700000000013</v>
      </c>
      <c r="S1259" s="3">
        <f>IFERROR(Table2[[#This Row],[RETURNS_UNITS]]/Table2[[#This Row],[UNITS_SOLD]],0)</f>
        <v>5.3254437869822487E-2</v>
      </c>
      <c r="T1259" s="2" t="str">
        <f>TRIM(CLEAN(Table2[[#This Row],[CHANNEL]]))</f>
        <v>Flipkart</v>
      </c>
      <c r="U1259" s="1">
        <f t="shared" si="19"/>
        <v>45597</v>
      </c>
    </row>
    <row r="1260" spans="1:21" x14ac:dyDescent="0.3">
      <c r="A1260" s="1">
        <v>45717</v>
      </c>
      <c r="B1260" s="2" t="s">
        <v>33</v>
      </c>
      <c r="C1260" s="2" t="s">
        <v>25</v>
      </c>
      <c r="D1260" s="2" t="s">
        <v>46</v>
      </c>
      <c r="E1260" s="2" t="str">
        <f>TRIM(Table2[[#This Row],[SKU_CODE]])</f>
        <v>BEC-KT-001</v>
      </c>
      <c r="F1260" s="2">
        <v>153</v>
      </c>
      <c r="G1260" s="2">
        <v>24480</v>
      </c>
      <c r="H1260" s="2">
        <v>5137.12</v>
      </c>
      <c r="I1260" s="2">
        <v>1760.76</v>
      </c>
      <c r="J1260" s="2">
        <v>8</v>
      </c>
      <c r="K1260" s="2" t="str">
        <f>_xlfn.XLOOKUP(E1260,[1]SKU_Master!A:A,[1]SKU_Master!C:C,"NOT FOUND")</f>
        <v>Kitchen Towel</v>
      </c>
      <c r="L1260" s="2">
        <f>_xlfn.XLOOKUP(Table2[[#This Row],[SKU_CODE_CLEAN]],[1]SKU_Master!A:A,[1]SKU_Master!E:E,"Not Found")</f>
        <v>160</v>
      </c>
      <c r="M1260" s="2">
        <f>_xlfn.XLOOKUP(E1260,[1]SKU_Master!A:A,[1]SKU_Master!F:F,"NOT FOUND")</f>
        <v>78</v>
      </c>
      <c r="N1260" s="2" t="str">
        <f>IF(ISNUMBER(_xlfn.XMATCH(E1260,[1]SKU_Master!A:A)),"MATCH","NOT FOUND")</f>
        <v>MATCH</v>
      </c>
      <c r="O1260" s="2">
        <f>Table2[[#This Row],[GROSS_REVENUE]]-Table2[[#This Row],[DISCOUNT]]</f>
        <v>19342.88</v>
      </c>
      <c r="P1260" s="3">
        <f>IFERROR((Table2[[#This Row],[NET_REVENUE]]-(Table2[[#This Row],[UNITS_SOLD]]*Table2[[#This Row],[UNIT_COGS]]))/Table2[[#This Row],[NET_REVENUE]],0)</f>
        <v>0.38302879405755508</v>
      </c>
      <c r="Q1260" s="4">
        <f>IFERROR(Table2[[#This Row],[GROSS_REVENUE]]/Table2[[#This Row],[AD_SPEND]],0)</f>
        <v>13.903087303209977</v>
      </c>
      <c r="R1260" s="2">
        <f>IFERROR((Table2[[#This Row],[NET_REVENUE]]-(Table2[[#This Row],[UNITS_SOLD]]*Table2[[#This Row],[UNIT_COGS]])-Table2[[#This Row],[AD_SPEND]]),0)</f>
        <v>5648.1200000000008</v>
      </c>
      <c r="S1260" s="3">
        <f>IFERROR(Table2[[#This Row],[RETURNS_UNITS]]/Table2[[#This Row],[UNITS_SOLD]],0)</f>
        <v>5.2287581699346407E-2</v>
      </c>
      <c r="T1260" s="2" t="str">
        <f>TRIM(CLEAN(Table2[[#This Row],[CHANNEL]]))</f>
        <v>Swiggy Instamart</v>
      </c>
      <c r="U1260" s="1">
        <f t="shared" si="19"/>
        <v>45717</v>
      </c>
    </row>
    <row r="1261" spans="1:21" x14ac:dyDescent="0.3">
      <c r="A1261" s="1">
        <v>45809</v>
      </c>
      <c r="B1261" s="2" t="s">
        <v>24</v>
      </c>
      <c r="C1261" s="2" t="s">
        <v>28</v>
      </c>
      <c r="D1261" s="2" t="s">
        <v>31</v>
      </c>
      <c r="E1261" s="2" t="str">
        <f>TRIM(Table2[[#This Row],[SKU_CODE]])</f>
        <v>BEC-GB-002</v>
      </c>
      <c r="F1261" s="2">
        <v>155</v>
      </c>
      <c r="G1261" s="2">
        <v>27745</v>
      </c>
      <c r="H1261" s="2">
        <v>1591.46</v>
      </c>
      <c r="I1261" s="2">
        <v>1761.9</v>
      </c>
      <c r="J1261" s="2">
        <v>22</v>
      </c>
      <c r="K1261" s="2" t="str">
        <f>_xlfn.XLOOKUP(E1261,[1]SKU_Master!A:A,[1]SKU_Master!C:C,"NOT FOUND")</f>
        <v>Garbage Bags</v>
      </c>
      <c r="L1261" s="2">
        <f>_xlfn.XLOOKUP(Table2[[#This Row],[SKU_CODE_CLEAN]],[1]SKU_Master!A:A,[1]SKU_Master!E:E,"Not Found")</f>
        <v>179</v>
      </c>
      <c r="M1261" s="2">
        <f>_xlfn.XLOOKUP(E1261,[1]SKU_Master!A:A,[1]SKU_Master!F:F,"NOT FOUND")</f>
        <v>86</v>
      </c>
      <c r="N1261" s="2" t="str">
        <f>IF(ISNUMBER(_xlfn.XMATCH(E1261,[1]SKU_Master!A:A)),"MATCH","NOT FOUND")</f>
        <v>MATCH</v>
      </c>
      <c r="O1261" s="2">
        <f>Table2[[#This Row],[GROSS_REVENUE]]-Table2[[#This Row],[DISCOUNT]]</f>
        <v>26153.54</v>
      </c>
      <c r="P1261" s="3">
        <f>IFERROR((Table2[[#This Row],[NET_REVENUE]]-(Table2[[#This Row],[UNITS_SOLD]]*Table2[[#This Row],[UNIT_COGS]]))/Table2[[#This Row],[NET_REVENUE]],0)</f>
        <v>0.49031756312912134</v>
      </c>
      <c r="Q1261" s="4">
        <f>IFERROR(Table2[[#This Row],[GROSS_REVENUE]]/Table2[[#This Row],[AD_SPEND]],0)</f>
        <v>15.747204722174924</v>
      </c>
      <c r="R1261" s="2">
        <f>IFERROR((Table2[[#This Row],[NET_REVENUE]]-(Table2[[#This Row],[UNITS_SOLD]]*Table2[[#This Row],[UNIT_COGS]])-Table2[[#This Row],[AD_SPEND]]),0)</f>
        <v>11061.640000000001</v>
      </c>
      <c r="S1261" s="3">
        <f>IFERROR(Table2[[#This Row],[RETURNS_UNITS]]/Table2[[#This Row],[UNITS_SOLD]],0)</f>
        <v>0.14193548387096774</v>
      </c>
      <c r="T1261" s="2" t="str">
        <f>TRIM(CLEAN(Table2[[#This Row],[CHANNEL]]))</f>
        <v>D2C</v>
      </c>
      <c r="U1261" s="1">
        <f t="shared" si="19"/>
        <v>45809</v>
      </c>
    </row>
    <row r="1262" spans="1:21" x14ac:dyDescent="0.3">
      <c r="A1262" s="1">
        <v>45383</v>
      </c>
      <c r="B1262" s="2" t="s">
        <v>27</v>
      </c>
      <c r="C1262" s="2" t="s">
        <v>25</v>
      </c>
      <c r="D1262" s="2" t="s">
        <v>42</v>
      </c>
      <c r="E1262" s="2" t="str">
        <f>TRIM(Table2[[#This Row],[SKU_CODE]])</f>
        <v>BEC-BW-002</v>
      </c>
      <c r="F1262" s="2">
        <v>160</v>
      </c>
      <c r="G1262" s="2">
        <v>28000</v>
      </c>
      <c r="H1262" s="2">
        <v>1872.29</v>
      </c>
      <c r="I1262" s="2">
        <v>1762.3</v>
      </c>
      <c r="J1262" s="2">
        <v>4</v>
      </c>
      <c r="K1262" s="2" t="str">
        <f>_xlfn.XLOOKUP(E1262,[1]SKU_Master!A:A,[1]SKU_Master!C:C,"NOT FOUND")</f>
        <v>Bake &amp; Wrap</v>
      </c>
      <c r="L1262" s="2">
        <f>_xlfn.XLOOKUP(Table2[[#This Row],[SKU_CODE_CLEAN]],[1]SKU_Master!A:A,[1]SKU_Master!E:E,"Not Found")</f>
        <v>175</v>
      </c>
      <c r="M1262" s="2">
        <f>_xlfn.XLOOKUP(E1262,[1]SKU_Master!A:A,[1]SKU_Master!F:F,"NOT FOUND")</f>
        <v>92</v>
      </c>
      <c r="N1262" s="2" t="str">
        <f>IF(ISNUMBER(_xlfn.XMATCH(E1262,[1]SKU_Master!A:A)),"MATCH","NOT FOUND")</f>
        <v>MATCH</v>
      </c>
      <c r="O1262" s="2">
        <f>Table2[[#This Row],[GROSS_REVENUE]]-Table2[[#This Row],[DISCOUNT]]</f>
        <v>26127.71</v>
      </c>
      <c r="P1262" s="3">
        <f>IFERROR((Table2[[#This Row],[NET_REVENUE]]-(Table2[[#This Row],[UNITS_SOLD]]*Table2[[#This Row],[UNIT_COGS]]))/Table2[[#This Row],[NET_REVENUE]],0)</f>
        <v>0.43661346516782373</v>
      </c>
      <c r="Q1262" s="4">
        <f>IFERROR(Table2[[#This Row],[GROSS_REVENUE]]/Table2[[#This Row],[AD_SPEND]],0)</f>
        <v>15.888327753503944</v>
      </c>
      <c r="R1262" s="2">
        <f>IFERROR((Table2[[#This Row],[NET_REVENUE]]-(Table2[[#This Row],[UNITS_SOLD]]*Table2[[#This Row],[UNIT_COGS]])-Table2[[#This Row],[AD_SPEND]]),0)</f>
        <v>9645.41</v>
      </c>
      <c r="S1262" s="3">
        <f>IFERROR(Table2[[#This Row],[RETURNS_UNITS]]/Table2[[#This Row],[UNITS_SOLD]],0)</f>
        <v>2.5000000000000001E-2</v>
      </c>
      <c r="T1262" s="2" t="str">
        <f>TRIM(CLEAN(Table2[[#This Row],[CHANNEL]]))</f>
        <v>Zepto</v>
      </c>
      <c r="U1262" s="1">
        <f t="shared" si="19"/>
        <v>45383</v>
      </c>
    </row>
    <row r="1263" spans="1:21" x14ac:dyDescent="0.3">
      <c r="A1263" s="1">
        <v>45505</v>
      </c>
      <c r="B1263" s="2" t="s">
        <v>37</v>
      </c>
      <c r="C1263" s="2" t="s">
        <v>25</v>
      </c>
      <c r="D1263" s="2" t="s">
        <v>43</v>
      </c>
      <c r="E1263" s="2" t="str">
        <f>TRIM(Table2[[#This Row],[SKU_CODE]])</f>
        <v>BEC-GB-001</v>
      </c>
      <c r="F1263" s="2">
        <v>216</v>
      </c>
      <c r="G1263" s="2">
        <v>32184</v>
      </c>
      <c r="H1263" s="2">
        <v>9544.0499999999993</v>
      </c>
      <c r="I1263" s="2">
        <v>1764.08</v>
      </c>
      <c r="J1263" s="2">
        <v>11</v>
      </c>
      <c r="K1263" s="2" t="str">
        <f>_xlfn.XLOOKUP(E1263,[1]SKU_Master!A:A,[1]SKU_Master!C:C,"NOT FOUND")</f>
        <v>Garbage Bags</v>
      </c>
      <c r="L1263" s="2">
        <f>_xlfn.XLOOKUP(Table2[[#This Row],[SKU_CODE_CLEAN]],[1]SKU_Master!A:A,[1]SKU_Master!E:E,"Not Found")</f>
        <v>149</v>
      </c>
      <c r="M1263" s="2">
        <f>_xlfn.XLOOKUP(E1263,[1]SKU_Master!A:A,[1]SKU_Master!F:F,"NOT FOUND")</f>
        <v>70</v>
      </c>
      <c r="N1263" s="2" t="str">
        <f>IF(ISNUMBER(_xlfn.XMATCH(E1263,[1]SKU_Master!A:A)),"MATCH","NOT FOUND")</f>
        <v>MATCH</v>
      </c>
      <c r="O1263" s="2">
        <f>Table2[[#This Row],[GROSS_REVENUE]]-Table2[[#This Row],[DISCOUNT]]</f>
        <v>22639.95</v>
      </c>
      <c r="P1263" s="3">
        <f>IFERROR((Table2[[#This Row],[NET_REVENUE]]-(Table2[[#This Row],[UNITS_SOLD]]*Table2[[#This Row],[UNIT_COGS]]))/Table2[[#This Row],[NET_REVENUE]],0)</f>
        <v>0.33215400210689511</v>
      </c>
      <c r="Q1263" s="4">
        <f>IFERROR(Table2[[#This Row],[GROSS_REVENUE]]/Table2[[#This Row],[AD_SPEND]],0)</f>
        <v>18.244070563693256</v>
      </c>
      <c r="R1263" s="2">
        <f>IFERROR((Table2[[#This Row],[NET_REVENUE]]-(Table2[[#This Row],[UNITS_SOLD]]*Table2[[#This Row],[UNIT_COGS]])-Table2[[#This Row],[AD_SPEND]]),0)</f>
        <v>5755.8700000000008</v>
      </c>
      <c r="S1263" s="3">
        <f>IFERROR(Table2[[#This Row],[RETURNS_UNITS]]/Table2[[#This Row],[UNITS_SOLD]],0)</f>
        <v>5.0925925925925923E-2</v>
      </c>
      <c r="T1263" s="2" t="str">
        <f>TRIM(CLEAN(Table2[[#This Row],[CHANNEL]]))</f>
        <v>Blinkit</v>
      </c>
      <c r="U1263" s="1">
        <f t="shared" si="19"/>
        <v>45505</v>
      </c>
    </row>
    <row r="1264" spans="1:21" x14ac:dyDescent="0.3">
      <c r="A1264" s="1">
        <v>45717</v>
      </c>
      <c r="B1264" s="2" t="s">
        <v>34</v>
      </c>
      <c r="C1264" s="2" t="s">
        <v>25</v>
      </c>
      <c r="D1264" s="2" t="s">
        <v>23</v>
      </c>
      <c r="E1264" s="2" t="str">
        <f>TRIM(Table2[[#This Row],[SKU_CODE]])</f>
        <v>BEC-OTH-001</v>
      </c>
      <c r="F1264" s="2">
        <v>169</v>
      </c>
      <c r="G1264" s="2">
        <v>25181</v>
      </c>
      <c r="H1264" s="2">
        <v>3021.62</v>
      </c>
      <c r="I1264" s="2">
        <v>1764.86</v>
      </c>
      <c r="J1264" s="2">
        <v>4</v>
      </c>
      <c r="K1264" s="2" t="str">
        <f>_xlfn.XLOOKUP(E1264,[1]SKU_Master!A:A,[1]SKU_Master!C:C,"NOT FOUND")</f>
        <v>Others</v>
      </c>
      <c r="L1264" s="2">
        <f>_xlfn.XLOOKUP(Table2[[#This Row],[SKU_CODE_CLEAN]],[1]SKU_Master!A:A,[1]SKU_Master!E:E,"Not Found")</f>
        <v>149</v>
      </c>
      <c r="M1264" s="2">
        <f>_xlfn.XLOOKUP(E1264,[1]SKU_Master!A:A,[1]SKU_Master!F:F,"NOT FOUND")</f>
        <v>72</v>
      </c>
      <c r="N1264" s="2" t="str">
        <f>IF(ISNUMBER(_xlfn.XMATCH(E1264,[1]SKU_Master!A:A)),"MATCH","NOT FOUND")</f>
        <v>MATCH</v>
      </c>
      <c r="O1264" s="2">
        <f>Table2[[#This Row],[GROSS_REVENUE]]-Table2[[#This Row],[DISCOUNT]]</f>
        <v>22159.38</v>
      </c>
      <c r="P1264" s="3">
        <f>IFERROR((Table2[[#This Row],[NET_REVENUE]]-(Table2[[#This Row],[UNITS_SOLD]]*Table2[[#This Row],[UNIT_COGS]]))/Table2[[#This Row],[NET_REVENUE]],0)</f>
        <v>0.45088716381053984</v>
      </c>
      <c r="Q1264" s="4">
        <f>IFERROR(Table2[[#This Row],[GROSS_REVENUE]]/Table2[[#This Row],[AD_SPEND]],0)</f>
        <v>14.267987262445747</v>
      </c>
      <c r="R1264" s="2">
        <f>IFERROR((Table2[[#This Row],[NET_REVENUE]]-(Table2[[#This Row],[UNITS_SOLD]]*Table2[[#This Row],[UNIT_COGS]])-Table2[[#This Row],[AD_SPEND]]),0)</f>
        <v>8226.52</v>
      </c>
      <c r="S1264" s="3">
        <f>IFERROR(Table2[[#This Row],[RETURNS_UNITS]]/Table2[[#This Row],[UNITS_SOLD]],0)</f>
        <v>2.3668639053254437E-2</v>
      </c>
      <c r="T1264" s="2" t="str">
        <f>TRIM(CLEAN(Table2[[#This Row],[CHANNEL]]))</f>
        <v>Zepto</v>
      </c>
      <c r="U1264" s="1">
        <f t="shared" si="19"/>
        <v>45717</v>
      </c>
    </row>
    <row r="1265" spans="1:21" x14ac:dyDescent="0.3">
      <c r="A1265" s="1">
        <v>45505</v>
      </c>
      <c r="B1265" s="2" t="s">
        <v>37</v>
      </c>
      <c r="C1265" s="2" t="s">
        <v>28</v>
      </c>
      <c r="D1265" s="2" t="s">
        <v>46</v>
      </c>
      <c r="E1265" s="2" t="str">
        <f>TRIM(Table2[[#This Row],[SKU_CODE]])</f>
        <v>BEC-KT-001</v>
      </c>
      <c r="F1265" s="2">
        <v>154</v>
      </c>
      <c r="G1265" s="2">
        <v>24640</v>
      </c>
      <c r="H1265" s="2">
        <v>7123.67</v>
      </c>
      <c r="I1265" s="2">
        <v>1765.09</v>
      </c>
      <c r="J1265" s="2">
        <v>9</v>
      </c>
      <c r="K1265" s="2" t="str">
        <f>_xlfn.XLOOKUP(E1265,[1]SKU_Master!A:A,[1]SKU_Master!C:C,"NOT FOUND")</f>
        <v>Kitchen Towel</v>
      </c>
      <c r="L1265" s="2">
        <f>_xlfn.XLOOKUP(Table2[[#This Row],[SKU_CODE_CLEAN]],[1]SKU_Master!A:A,[1]SKU_Master!E:E,"Not Found")</f>
        <v>160</v>
      </c>
      <c r="M1265" s="2">
        <f>_xlfn.XLOOKUP(E1265,[1]SKU_Master!A:A,[1]SKU_Master!F:F,"NOT FOUND")</f>
        <v>78</v>
      </c>
      <c r="N1265" s="2" t="str">
        <f>IF(ISNUMBER(_xlfn.XMATCH(E1265,[1]SKU_Master!A:A)),"MATCH","NOT FOUND")</f>
        <v>MATCH</v>
      </c>
      <c r="O1265" s="2">
        <f>Table2[[#This Row],[GROSS_REVENUE]]-Table2[[#This Row],[DISCOUNT]]</f>
        <v>17516.330000000002</v>
      </c>
      <c r="P1265" s="3">
        <f>IFERROR((Table2[[#This Row],[NET_REVENUE]]-(Table2[[#This Row],[UNITS_SOLD]]*Table2[[#This Row],[UNIT_COGS]]))/Table2[[#This Row],[NET_REVENUE]],0)</f>
        <v>0.31423991212771174</v>
      </c>
      <c r="Q1265" s="4">
        <f>IFERROR(Table2[[#This Row],[GROSS_REVENUE]]/Table2[[#This Row],[AD_SPEND]],0)</f>
        <v>13.959628120945675</v>
      </c>
      <c r="R1265" s="2">
        <f>IFERROR((Table2[[#This Row],[NET_REVENUE]]-(Table2[[#This Row],[UNITS_SOLD]]*Table2[[#This Row],[UNIT_COGS]])-Table2[[#This Row],[AD_SPEND]]),0)</f>
        <v>3739.2400000000016</v>
      </c>
      <c r="S1265" s="3">
        <f>IFERROR(Table2[[#This Row],[RETURNS_UNITS]]/Table2[[#This Row],[UNITS_SOLD]],0)</f>
        <v>5.844155844155844E-2</v>
      </c>
      <c r="T1265" s="2" t="str">
        <f>TRIM(CLEAN(Table2[[#This Row],[CHANNEL]]))</f>
        <v>Blinkit</v>
      </c>
      <c r="U1265" s="1">
        <f t="shared" si="19"/>
        <v>45505</v>
      </c>
    </row>
    <row r="1266" spans="1:21" x14ac:dyDescent="0.3">
      <c r="A1266" s="1">
        <v>45566</v>
      </c>
      <c r="B1266" s="2" t="s">
        <v>27</v>
      </c>
      <c r="C1266" s="2" t="s">
        <v>22</v>
      </c>
      <c r="D1266" s="2" t="s">
        <v>45</v>
      </c>
      <c r="E1266" s="2" t="str">
        <f>TRIM(Table2[[#This Row],[SKU_CODE]])</f>
        <v>BEC-TIS-001</v>
      </c>
      <c r="F1266" s="2">
        <v>189</v>
      </c>
      <c r="G1266" s="2">
        <v>17955</v>
      </c>
      <c r="H1266" s="2">
        <v>1731.34</v>
      </c>
      <c r="I1266" s="2">
        <v>1765.74</v>
      </c>
      <c r="J1266" s="2">
        <v>4</v>
      </c>
      <c r="K1266" s="2" t="str">
        <f>_xlfn.XLOOKUP(E1266,[1]SKU_Master!A:A,[1]SKU_Master!C:C,"NOT FOUND")</f>
        <v>Tissues</v>
      </c>
      <c r="L1266" s="2">
        <f>_xlfn.XLOOKUP(Table2[[#This Row],[SKU_CODE_CLEAN]],[1]SKU_Master!A:A,[1]SKU_Master!E:E,"Not Found")</f>
        <v>95</v>
      </c>
      <c r="M1266" s="2">
        <f>_xlfn.XLOOKUP(E1266,[1]SKU_Master!A:A,[1]SKU_Master!F:F,"NOT FOUND")</f>
        <v>42</v>
      </c>
      <c r="N1266" s="2" t="str">
        <f>IF(ISNUMBER(_xlfn.XMATCH(E1266,[1]SKU_Master!A:A)),"MATCH","NOT FOUND")</f>
        <v>MATCH</v>
      </c>
      <c r="O1266" s="2">
        <f>Table2[[#This Row],[GROSS_REVENUE]]-Table2[[#This Row],[DISCOUNT]]</f>
        <v>16223.66</v>
      </c>
      <c r="P1266" s="3">
        <f>IFERROR((Table2[[#This Row],[NET_REVENUE]]-(Table2[[#This Row],[UNITS_SOLD]]*Table2[[#This Row],[UNIT_COGS]]))/Table2[[#This Row],[NET_REVENUE]],0)</f>
        <v>0.51071459830888966</v>
      </c>
      <c r="Q1266" s="4">
        <f>IFERROR(Table2[[#This Row],[GROSS_REVENUE]]/Table2[[#This Row],[AD_SPEND]],0)</f>
        <v>10.168541234836386</v>
      </c>
      <c r="R1266" s="2">
        <f>IFERROR((Table2[[#This Row],[NET_REVENUE]]-(Table2[[#This Row],[UNITS_SOLD]]*Table2[[#This Row],[UNIT_COGS]])-Table2[[#This Row],[AD_SPEND]]),0)</f>
        <v>6519.92</v>
      </c>
      <c r="S1266" s="3">
        <f>IFERROR(Table2[[#This Row],[RETURNS_UNITS]]/Table2[[#This Row],[UNITS_SOLD]],0)</f>
        <v>2.1164021164021163E-2</v>
      </c>
      <c r="T1266" s="2" t="str">
        <f>TRIM(CLEAN(Table2[[#This Row],[CHANNEL]]))</f>
        <v>Zepto</v>
      </c>
      <c r="U1266" s="1">
        <f t="shared" si="19"/>
        <v>45566</v>
      </c>
    </row>
    <row r="1267" spans="1:21" x14ac:dyDescent="0.3">
      <c r="A1267" s="1">
        <v>45383</v>
      </c>
      <c r="B1267" s="2" t="s">
        <v>21</v>
      </c>
      <c r="C1267" s="2" t="s">
        <v>25</v>
      </c>
      <c r="D1267" s="2" t="s">
        <v>46</v>
      </c>
      <c r="E1267" s="2" t="str">
        <f>TRIM(Table2[[#This Row],[SKU_CODE]])</f>
        <v>BEC-KT-001</v>
      </c>
      <c r="F1267" s="2">
        <v>179</v>
      </c>
      <c r="G1267" s="2">
        <v>28640</v>
      </c>
      <c r="H1267" s="2">
        <v>8377.83</v>
      </c>
      <c r="I1267" s="2">
        <v>1767.34</v>
      </c>
      <c r="J1267" s="2">
        <v>10</v>
      </c>
      <c r="K1267" s="2" t="str">
        <f>_xlfn.XLOOKUP(E1267,[1]SKU_Master!A:A,[1]SKU_Master!C:C,"NOT FOUND")</f>
        <v>Kitchen Towel</v>
      </c>
      <c r="L1267" s="2">
        <f>_xlfn.XLOOKUP(Table2[[#This Row],[SKU_CODE_CLEAN]],[1]SKU_Master!A:A,[1]SKU_Master!E:E,"Not Found")</f>
        <v>160</v>
      </c>
      <c r="M1267" s="2">
        <f>_xlfn.XLOOKUP(E1267,[1]SKU_Master!A:A,[1]SKU_Master!F:F,"NOT FOUND")</f>
        <v>78</v>
      </c>
      <c r="N1267" s="2" t="str">
        <f>IF(ISNUMBER(_xlfn.XMATCH(E1267,[1]SKU_Master!A:A)),"MATCH","NOT FOUND")</f>
        <v>MATCH</v>
      </c>
      <c r="O1267" s="2">
        <f>Table2[[#This Row],[GROSS_REVENUE]]-Table2[[#This Row],[DISCOUNT]]</f>
        <v>20262.169999999998</v>
      </c>
      <c r="P1267" s="3">
        <f>IFERROR((Table2[[#This Row],[NET_REVENUE]]-(Table2[[#This Row],[UNITS_SOLD]]*Table2[[#This Row],[UNIT_COGS]]))/Table2[[#This Row],[NET_REVENUE]],0)</f>
        <v>0.31093263949517741</v>
      </c>
      <c r="Q1267" s="4">
        <f>IFERROR(Table2[[#This Row],[GROSS_REVENUE]]/Table2[[#This Row],[AD_SPEND]],0)</f>
        <v>16.205144454377766</v>
      </c>
      <c r="R1267" s="2">
        <f>IFERROR((Table2[[#This Row],[NET_REVENUE]]-(Table2[[#This Row],[UNITS_SOLD]]*Table2[[#This Row],[UNIT_COGS]])-Table2[[#This Row],[AD_SPEND]]),0)</f>
        <v>4532.8299999999981</v>
      </c>
      <c r="S1267" s="3">
        <f>IFERROR(Table2[[#This Row],[RETURNS_UNITS]]/Table2[[#This Row],[UNITS_SOLD]],0)</f>
        <v>5.5865921787709494E-2</v>
      </c>
      <c r="T1267" s="2" t="str">
        <f>TRIM(CLEAN(Table2[[#This Row],[CHANNEL]]))</f>
        <v>Flipkart</v>
      </c>
      <c r="U1267" s="1">
        <f t="shared" si="19"/>
        <v>45383</v>
      </c>
    </row>
    <row r="1268" spans="1:21" x14ac:dyDescent="0.3">
      <c r="A1268" s="1">
        <v>45505</v>
      </c>
      <c r="B1268" s="2" t="s">
        <v>34</v>
      </c>
      <c r="C1268" s="2" t="s">
        <v>25</v>
      </c>
      <c r="D1268" s="2" t="s">
        <v>35</v>
      </c>
      <c r="E1268" s="2" t="str">
        <f>TRIM(Table2[[#This Row],[SKU_CODE]])</f>
        <v>BEC-CMB-001</v>
      </c>
      <c r="F1268" s="2">
        <v>47</v>
      </c>
      <c r="G1268" s="2">
        <v>32853</v>
      </c>
      <c r="H1268" s="2">
        <v>4257.3500000000004</v>
      </c>
      <c r="I1268" s="2">
        <v>1769.81</v>
      </c>
      <c r="J1268" s="2">
        <v>1</v>
      </c>
      <c r="K1268" s="2" t="str">
        <f>_xlfn.XLOOKUP(E1268,[1]SKU_Master!A:A,[1]SKU_Master!C:C,"NOT FOUND")</f>
        <v>Others</v>
      </c>
      <c r="L1268" s="2">
        <f>_xlfn.XLOOKUP(Table2[[#This Row],[SKU_CODE_CLEAN]],[1]SKU_Master!A:A,[1]SKU_Master!E:E,"Not Found")</f>
        <v>699</v>
      </c>
      <c r="M1268" s="2">
        <f>_xlfn.XLOOKUP(E1268,[1]SKU_Master!A:A,[1]SKU_Master!F:F,"NOT FOUND")</f>
        <v>330</v>
      </c>
      <c r="N1268" s="2" t="str">
        <f>IF(ISNUMBER(_xlfn.XMATCH(E1268,[1]SKU_Master!A:A)),"MATCH","NOT FOUND")</f>
        <v>MATCH</v>
      </c>
      <c r="O1268" s="2">
        <f>Table2[[#This Row],[GROSS_REVENUE]]-Table2[[#This Row],[DISCOUNT]]</f>
        <v>28595.65</v>
      </c>
      <c r="P1268" s="3">
        <f>IFERROR((Table2[[#This Row],[NET_REVENUE]]-(Table2[[#This Row],[UNITS_SOLD]]*Table2[[#This Row],[UNIT_COGS]]))/Table2[[#This Row],[NET_REVENUE]],0)</f>
        <v>0.45760981128248529</v>
      </c>
      <c r="Q1268" s="4">
        <f>IFERROR(Table2[[#This Row],[GROSS_REVENUE]]/Table2[[#This Row],[AD_SPEND]],0)</f>
        <v>18.563009588599908</v>
      </c>
      <c r="R1268" s="2">
        <f>IFERROR((Table2[[#This Row],[NET_REVENUE]]-(Table2[[#This Row],[UNITS_SOLD]]*Table2[[#This Row],[UNIT_COGS]])-Table2[[#This Row],[AD_SPEND]]),0)</f>
        <v>11315.840000000002</v>
      </c>
      <c r="S1268" s="3">
        <f>IFERROR(Table2[[#This Row],[RETURNS_UNITS]]/Table2[[#This Row],[UNITS_SOLD]],0)</f>
        <v>2.1276595744680851E-2</v>
      </c>
      <c r="T1268" s="2" t="str">
        <f>TRIM(CLEAN(Table2[[#This Row],[CHANNEL]]))</f>
        <v>Zepto</v>
      </c>
      <c r="U1268" s="1">
        <f t="shared" si="19"/>
        <v>45505</v>
      </c>
    </row>
    <row r="1269" spans="1:21" x14ac:dyDescent="0.3">
      <c r="A1269" s="1">
        <v>45658</v>
      </c>
      <c r="B1269" s="2" t="s">
        <v>24</v>
      </c>
      <c r="C1269" s="2" t="s">
        <v>25</v>
      </c>
      <c r="D1269" s="2" t="s">
        <v>45</v>
      </c>
      <c r="E1269" s="2" t="str">
        <f>TRIM(Table2[[#This Row],[SKU_CODE]])</f>
        <v>BEC-TIS-001</v>
      </c>
      <c r="F1269" s="2">
        <v>206</v>
      </c>
      <c r="G1269" s="2">
        <v>19570</v>
      </c>
      <c r="H1269" s="2">
        <v>2669.18</v>
      </c>
      <c r="I1269" s="2">
        <v>1770.37</v>
      </c>
      <c r="J1269" s="2">
        <v>29</v>
      </c>
      <c r="K1269" s="2" t="str">
        <f>_xlfn.XLOOKUP(E1269,[1]SKU_Master!A:A,[1]SKU_Master!C:C,"NOT FOUND")</f>
        <v>Tissues</v>
      </c>
      <c r="L1269" s="2">
        <f>_xlfn.XLOOKUP(Table2[[#This Row],[SKU_CODE_CLEAN]],[1]SKU_Master!A:A,[1]SKU_Master!E:E,"Not Found")</f>
        <v>95</v>
      </c>
      <c r="M1269" s="2">
        <f>_xlfn.XLOOKUP(E1269,[1]SKU_Master!A:A,[1]SKU_Master!F:F,"NOT FOUND")</f>
        <v>42</v>
      </c>
      <c r="N1269" s="2" t="str">
        <f>IF(ISNUMBER(_xlfn.XMATCH(E1269,[1]SKU_Master!A:A)),"MATCH","NOT FOUND")</f>
        <v>MATCH</v>
      </c>
      <c r="O1269" s="2">
        <f>Table2[[#This Row],[GROSS_REVENUE]]-Table2[[#This Row],[DISCOUNT]]</f>
        <v>16900.82</v>
      </c>
      <c r="P1269" s="3">
        <f>IFERROR((Table2[[#This Row],[NET_REVENUE]]-(Table2[[#This Row],[UNITS_SOLD]]*Table2[[#This Row],[UNIT_COGS]]))/Table2[[#This Row],[NET_REVENUE]],0)</f>
        <v>0.48807217637960759</v>
      </c>
      <c r="Q1269" s="4">
        <f>IFERROR(Table2[[#This Row],[GROSS_REVENUE]]/Table2[[#This Row],[AD_SPEND]],0)</f>
        <v>11.054186413009711</v>
      </c>
      <c r="R1269" s="2">
        <f>IFERROR((Table2[[#This Row],[NET_REVENUE]]-(Table2[[#This Row],[UNITS_SOLD]]*Table2[[#This Row],[UNIT_COGS]])-Table2[[#This Row],[AD_SPEND]]),0)</f>
        <v>6478.45</v>
      </c>
      <c r="S1269" s="3">
        <f>IFERROR(Table2[[#This Row],[RETURNS_UNITS]]/Table2[[#This Row],[UNITS_SOLD]],0)</f>
        <v>0.14077669902912621</v>
      </c>
      <c r="T1269" s="2" t="str">
        <f>TRIM(CLEAN(Table2[[#This Row],[CHANNEL]]))</f>
        <v>D2C</v>
      </c>
      <c r="U1269" s="1">
        <f t="shared" si="19"/>
        <v>45658</v>
      </c>
    </row>
    <row r="1270" spans="1:21" x14ac:dyDescent="0.3">
      <c r="A1270" s="1">
        <v>45444</v>
      </c>
      <c r="B1270" s="2" t="s">
        <v>50</v>
      </c>
      <c r="C1270" s="2" t="s">
        <v>28</v>
      </c>
      <c r="D1270" s="2" t="s">
        <v>42</v>
      </c>
      <c r="E1270" s="2" t="str">
        <f>TRIM(Table2[[#This Row],[SKU_CODE]])</f>
        <v>BEC-BW-002</v>
      </c>
      <c r="F1270" s="2">
        <v>146</v>
      </c>
      <c r="G1270" s="2">
        <v>25550</v>
      </c>
      <c r="H1270" s="2">
        <v>2210.4699999999998</v>
      </c>
      <c r="I1270" s="2">
        <v>1774.6</v>
      </c>
      <c r="J1270" s="2">
        <v>5</v>
      </c>
      <c r="K1270" s="2" t="str">
        <f>_xlfn.XLOOKUP(E1270,[1]SKU_Master!A:A,[1]SKU_Master!C:C,"NOT FOUND")</f>
        <v>Bake &amp; Wrap</v>
      </c>
      <c r="L1270" s="2">
        <f>_xlfn.XLOOKUP(Table2[[#This Row],[SKU_CODE_CLEAN]],[1]SKU_Master!A:A,[1]SKU_Master!E:E,"Not Found")</f>
        <v>175</v>
      </c>
      <c r="M1270" s="2">
        <f>_xlfn.XLOOKUP(E1270,[1]SKU_Master!A:A,[1]SKU_Master!F:F,"NOT FOUND")</f>
        <v>92</v>
      </c>
      <c r="N1270" s="2" t="str">
        <f>IF(ISNUMBER(_xlfn.XMATCH(E1270,[1]SKU_Master!A:A)),"MATCH","NOT FOUND")</f>
        <v>MATCH</v>
      </c>
      <c r="O1270" s="2">
        <f>Table2[[#This Row],[GROSS_REVENUE]]-Table2[[#This Row],[DISCOUNT]]</f>
        <v>23339.53</v>
      </c>
      <c r="P1270" s="3">
        <f>IFERROR((Table2[[#This Row],[NET_REVENUE]]-(Table2[[#This Row],[UNITS_SOLD]]*Table2[[#This Row],[UNIT_COGS]]))/Table2[[#This Row],[NET_REVENUE]],0)</f>
        <v>0.42449569464337966</v>
      </c>
      <c r="Q1270" s="4">
        <f>IFERROR(Table2[[#This Row],[GROSS_REVENUE]]/Table2[[#This Row],[AD_SPEND]],0)</f>
        <v>14.397610729178407</v>
      </c>
      <c r="R1270" s="2">
        <f>IFERROR((Table2[[#This Row],[NET_REVENUE]]-(Table2[[#This Row],[UNITS_SOLD]]*Table2[[#This Row],[UNIT_COGS]])-Table2[[#This Row],[AD_SPEND]]),0)</f>
        <v>8132.9299999999985</v>
      </c>
      <c r="S1270" s="3">
        <f>IFERROR(Table2[[#This Row],[RETURNS_UNITS]]/Table2[[#This Row],[UNITS_SOLD]],0)</f>
        <v>3.4246575342465752E-2</v>
      </c>
      <c r="T1270" s="2" t="str">
        <f>TRIM(CLEAN(Table2[[#This Row],[CHANNEL]]))</f>
        <v>Amazon</v>
      </c>
      <c r="U1270" s="1">
        <f t="shared" si="19"/>
        <v>45444</v>
      </c>
    </row>
    <row r="1271" spans="1:21" x14ac:dyDescent="0.3">
      <c r="A1271" s="1">
        <v>45352</v>
      </c>
      <c r="B1271" s="2" t="s">
        <v>27</v>
      </c>
      <c r="C1271" s="2" t="s">
        <v>25</v>
      </c>
      <c r="D1271" s="2" t="s">
        <v>45</v>
      </c>
      <c r="E1271" s="2" t="str">
        <f>TRIM(Table2[[#This Row],[SKU_CODE]])</f>
        <v>BEC-TIS-001</v>
      </c>
      <c r="F1271" s="2">
        <v>240</v>
      </c>
      <c r="G1271" s="2">
        <v>22800</v>
      </c>
      <c r="H1271" s="2">
        <v>5993.06</v>
      </c>
      <c r="I1271" s="2">
        <v>1774.64</v>
      </c>
      <c r="J1271" s="2">
        <v>12</v>
      </c>
      <c r="K1271" s="2" t="str">
        <f>_xlfn.XLOOKUP(E1271,[1]SKU_Master!A:A,[1]SKU_Master!C:C,"NOT FOUND")</f>
        <v>Tissues</v>
      </c>
      <c r="L1271" s="2">
        <f>_xlfn.XLOOKUP(Table2[[#This Row],[SKU_CODE_CLEAN]],[1]SKU_Master!A:A,[1]SKU_Master!E:E,"Not Found")</f>
        <v>95</v>
      </c>
      <c r="M1271" s="2">
        <f>_xlfn.XLOOKUP(E1271,[1]SKU_Master!A:A,[1]SKU_Master!F:F,"NOT FOUND")</f>
        <v>42</v>
      </c>
      <c r="N1271" s="2" t="str">
        <f>IF(ISNUMBER(_xlfn.XMATCH(E1271,[1]SKU_Master!A:A)),"MATCH","NOT FOUND")</f>
        <v>MATCH</v>
      </c>
      <c r="O1271" s="2">
        <f>Table2[[#This Row],[GROSS_REVENUE]]-Table2[[#This Row],[DISCOUNT]]</f>
        <v>16806.939999999999</v>
      </c>
      <c r="P1271" s="3">
        <f>IFERROR((Table2[[#This Row],[NET_REVENUE]]-(Table2[[#This Row],[UNITS_SOLD]]*Table2[[#This Row],[UNIT_COGS]]))/Table2[[#This Row],[NET_REVENUE]],0)</f>
        <v>0.40024775479653041</v>
      </c>
      <c r="Q1271" s="4">
        <f>IFERROR(Table2[[#This Row],[GROSS_REVENUE]]/Table2[[#This Row],[AD_SPEND]],0)</f>
        <v>12.847676148401929</v>
      </c>
      <c r="R1271" s="2">
        <f>IFERROR((Table2[[#This Row],[NET_REVENUE]]-(Table2[[#This Row],[UNITS_SOLD]]*Table2[[#This Row],[UNIT_COGS]])-Table2[[#This Row],[AD_SPEND]]),0)</f>
        <v>4952.2999999999984</v>
      </c>
      <c r="S1271" s="3">
        <f>IFERROR(Table2[[#This Row],[RETURNS_UNITS]]/Table2[[#This Row],[UNITS_SOLD]],0)</f>
        <v>0.05</v>
      </c>
      <c r="T1271" s="2" t="str">
        <f>TRIM(CLEAN(Table2[[#This Row],[CHANNEL]]))</f>
        <v>Zepto</v>
      </c>
      <c r="U1271" s="1">
        <f t="shared" si="19"/>
        <v>45352</v>
      </c>
    </row>
    <row r="1272" spans="1:21" x14ac:dyDescent="0.3">
      <c r="A1272" s="1">
        <v>45566</v>
      </c>
      <c r="B1272" s="2" t="s">
        <v>37</v>
      </c>
      <c r="C1272" s="2" t="s">
        <v>22</v>
      </c>
      <c r="D1272" s="2" t="s">
        <v>30</v>
      </c>
      <c r="E1272" s="2" t="str">
        <f>TRIM(Table2[[#This Row],[SKU_CODE]])</f>
        <v>BEC-TIS-002</v>
      </c>
      <c r="F1272" s="2">
        <v>165</v>
      </c>
      <c r="G1272" s="2">
        <v>29700</v>
      </c>
      <c r="H1272" s="2">
        <v>7475.19</v>
      </c>
      <c r="I1272" s="2">
        <v>1775.57</v>
      </c>
      <c r="J1272" s="2">
        <v>9</v>
      </c>
      <c r="K1272" s="2" t="str">
        <f>_xlfn.XLOOKUP(E1272,[1]SKU_Master!A:A,[1]SKU_Master!C:C,"NOT FOUND")</f>
        <v>Tissues</v>
      </c>
      <c r="L1272" s="2">
        <f>_xlfn.XLOOKUP(Table2[[#This Row],[SKU_CODE_CLEAN]],[1]SKU_Master!A:A,[1]SKU_Master!E:E,"Not Found")</f>
        <v>180</v>
      </c>
      <c r="M1272" s="2">
        <f>_xlfn.XLOOKUP(E1272,[1]SKU_Master!A:A,[1]SKU_Master!F:F,"NOT FOUND")</f>
        <v>95</v>
      </c>
      <c r="N1272" s="2" t="str">
        <f>IF(ISNUMBER(_xlfn.XMATCH(E1272,[1]SKU_Master!A:A)),"MATCH","NOT FOUND")</f>
        <v>MATCH</v>
      </c>
      <c r="O1272" s="2">
        <f>Table2[[#This Row],[GROSS_REVENUE]]-Table2[[#This Row],[DISCOUNT]]</f>
        <v>22224.81</v>
      </c>
      <c r="P1272" s="3">
        <f>IFERROR((Table2[[#This Row],[NET_REVENUE]]-(Table2[[#This Row],[UNITS_SOLD]]*Table2[[#This Row],[UNIT_COGS]]))/Table2[[#This Row],[NET_REVENUE]],0)</f>
        <v>0.29470713135455379</v>
      </c>
      <c r="Q1272" s="4">
        <f>IFERROR(Table2[[#This Row],[GROSS_REVENUE]]/Table2[[#This Row],[AD_SPEND]],0)</f>
        <v>16.727022871528579</v>
      </c>
      <c r="R1272" s="2">
        <f>IFERROR((Table2[[#This Row],[NET_REVENUE]]-(Table2[[#This Row],[UNITS_SOLD]]*Table2[[#This Row],[UNIT_COGS]])-Table2[[#This Row],[AD_SPEND]]),0)</f>
        <v>4774.2400000000016</v>
      </c>
      <c r="S1272" s="3">
        <f>IFERROR(Table2[[#This Row],[RETURNS_UNITS]]/Table2[[#This Row],[UNITS_SOLD]],0)</f>
        <v>5.4545454545454543E-2</v>
      </c>
      <c r="T1272" s="2" t="str">
        <f>TRIM(CLEAN(Table2[[#This Row],[CHANNEL]]))</f>
        <v>Blinkit</v>
      </c>
      <c r="U1272" s="1">
        <f t="shared" si="19"/>
        <v>45566</v>
      </c>
    </row>
    <row r="1273" spans="1:21" x14ac:dyDescent="0.3">
      <c r="A1273" s="1">
        <v>45597</v>
      </c>
      <c r="B1273" s="2" t="s">
        <v>34</v>
      </c>
      <c r="C1273" s="2" t="s">
        <v>25</v>
      </c>
      <c r="D1273" s="2" t="s">
        <v>32</v>
      </c>
      <c r="E1273" s="2" t="str">
        <f>TRIM(Table2[[#This Row],[SKU_CODE]])</f>
        <v>BEC-BW-001</v>
      </c>
      <c r="F1273" s="2">
        <v>100</v>
      </c>
      <c r="G1273" s="2">
        <v>22000</v>
      </c>
      <c r="H1273" s="2">
        <v>3696.65</v>
      </c>
      <c r="I1273" s="2">
        <v>1775.7</v>
      </c>
      <c r="J1273" s="2">
        <v>2</v>
      </c>
      <c r="K1273" s="2" t="str">
        <f>_xlfn.XLOOKUP(E1273,[1]SKU_Master!A:A,[1]SKU_Master!C:C,"NOT FOUND")</f>
        <v>Bake &amp; Wrap</v>
      </c>
      <c r="L1273" s="2">
        <f>_xlfn.XLOOKUP(Table2[[#This Row],[SKU_CODE_CLEAN]],[1]SKU_Master!A:A,[1]SKU_Master!E:E,"Not Found")</f>
        <v>220</v>
      </c>
      <c r="M1273" s="2">
        <f>_xlfn.XLOOKUP(E1273,[1]SKU_Master!A:A,[1]SKU_Master!F:F,"NOT FOUND")</f>
        <v>118</v>
      </c>
      <c r="N1273" s="2" t="str">
        <f>IF(ISNUMBER(_xlfn.XMATCH(E1273,[1]SKU_Master!A:A)),"MATCH","NOT FOUND")</f>
        <v>MATCH</v>
      </c>
      <c r="O1273" s="2">
        <f>Table2[[#This Row],[GROSS_REVENUE]]-Table2[[#This Row],[DISCOUNT]]</f>
        <v>18303.349999999999</v>
      </c>
      <c r="P1273" s="3">
        <f>IFERROR((Table2[[#This Row],[NET_REVENUE]]-(Table2[[#This Row],[UNITS_SOLD]]*Table2[[#This Row],[UNIT_COGS]]))/Table2[[#This Row],[NET_REVENUE]],0)</f>
        <v>0.35530927398536327</v>
      </c>
      <c r="Q1273" s="4">
        <f>IFERROR(Table2[[#This Row],[GROSS_REVENUE]]/Table2[[#This Row],[AD_SPEND]],0)</f>
        <v>12.389480204989582</v>
      </c>
      <c r="R1273" s="2">
        <f>IFERROR((Table2[[#This Row],[NET_REVENUE]]-(Table2[[#This Row],[UNITS_SOLD]]*Table2[[#This Row],[UNIT_COGS]])-Table2[[#This Row],[AD_SPEND]]),0)</f>
        <v>4727.6499999999987</v>
      </c>
      <c r="S1273" s="3">
        <f>IFERROR(Table2[[#This Row],[RETURNS_UNITS]]/Table2[[#This Row],[UNITS_SOLD]],0)</f>
        <v>0.02</v>
      </c>
      <c r="T1273" s="2" t="str">
        <f>TRIM(CLEAN(Table2[[#This Row],[CHANNEL]]))</f>
        <v>Zepto</v>
      </c>
      <c r="U1273" s="1">
        <f t="shared" si="19"/>
        <v>45597</v>
      </c>
    </row>
    <row r="1274" spans="1:21" x14ac:dyDescent="0.3">
      <c r="A1274" s="1">
        <v>45809</v>
      </c>
      <c r="B1274" s="2" t="s">
        <v>33</v>
      </c>
      <c r="C1274" s="2" t="s">
        <v>25</v>
      </c>
      <c r="D1274" s="2" t="s">
        <v>35</v>
      </c>
      <c r="E1274" s="2" t="str">
        <f>TRIM(Table2[[#This Row],[SKU_CODE]])</f>
        <v>BEC-CMB-001</v>
      </c>
      <c r="F1274" s="2">
        <v>27</v>
      </c>
      <c r="G1274" s="2">
        <v>18873</v>
      </c>
      <c r="H1274" s="2">
        <v>5081.29</v>
      </c>
      <c r="I1274" s="2">
        <v>1775.74</v>
      </c>
      <c r="J1274" s="2">
        <v>1</v>
      </c>
      <c r="K1274" s="2" t="str">
        <f>_xlfn.XLOOKUP(E1274,[1]SKU_Master!A:A,[1]SKU_Master!C:C,"NOT FOUND")</f>
        <v>Others</v>
      </c>
      <c r="L1274" s="2">
        <f>_xlfn.XLOOKUP(Table2[[#This Row],[SKU_CODE_CLEAN]],[1]SKU_Master!A:A,[1]SKU_Master!E:E,"Not Found")</f>
        <v>699</v>
      </c>
      <c r="M1274" s="2">
        <f>_xlfn.XLOOKUP(E1274,[1]SKU_Master!A:A,[1]SKU_Master!F:F,"NOT FOUND")</f>
        <v>330</v>
      </c>
      <c r="N1274" s="2" t="str">
        <f>IF(ISNUMBER(_xlfn.XMATCH(E1274,[1]SKU_Master!A:A)),"MATCH","NOT FOUND")</f>
        <v>MATCH</v>
      </c>
      <c r="O1274" s="2">
        <f>Table2[[#This Row],[GROSS_REVENUE]]-Table2[[#This Row],[DISCOUNT]]</f>
        <v>13791.71</v>
      </c>
      <c r="P1274" s="3">
        <f>IFERROR((Table2[[#This Row],[NET_REVENUE]]-(Table2[[#This Row],[UNITS_SOLD]]*Table2[[#This Row],[UNIT_COGS]]))/Table2[[#This Row],[NET_REVENUE]],0)</f>
        <v>0.35395973378210532</v>
      </c>
      <c r="Q1274" s="4">
        <f>IFERROR(Table2[[#This Row],[GROSS_REVENUE]]/Table2[[#This Row],[AD_SPEND]],0)</f>
        <v>10.628245125975649</v>
      </c>
      <c r="R1274" s="2">
        <f>IFERROR((Table2[[#This Row],[NET_REVENUE]]-(Table2[[#This Row],[UNITS_SOLD]]*Table2[[#This Row],[UNIT_COGS]])-Table2[[#This Row],[AD_SPEND]]),0)</f>
        <v>3105.9699999999993</v>
      </c>
      <c r="S1274" s="3">
        <f>IFERROR(Table2[[#This Row],[RETURNS_UNITS]]/Table2[[#This Row],[UNITS_SOLD]],0)</f>
        <v>3.7037037037037035E-2</v>
      </c>
      <c r="T1274" s="2" t="str">
        <f>TRIM(CLEAN(Table2[[#This Row],[CHANNEL]]))</f>
        <v>Swiggy Instamart</v>
      </c>
      <c r="U1274" s="1">
        <f t="shared" si="19"/>
        <v>45809</v>
      </c>
    </row>
    <row r="1275" spans="1:21" x14ac:dyDescent="0.3">
      <c r="A1275" s="1">
        <v>45474</v>
      </c>
      <c r="B1275" s="2" t="s">
        <v>27</v>
      </c>
      <c r="C1275" s="2" t="s">
        <v>25</v>
      </c>
      <c r="D1275" s="2" t="s">
        <v>45</v>
      </c>
      <c r="E1275" s="2" t="str">
        <f>TRIM(Table2[[#This Row],[SKU_CODE]])</f>
        <v>BEC-TIS-001</v>
      </c>
      <c r="F1275" s="2">
        <v>212</v>
      </c>
      <c r="G1275" s="2">
        <v>20140</v>
      </c>
      <c r="H1275" s="2">
        <v>5910.06</v>
      </c>
      <c r="I1275" s="2">
        <v>1775.85</v>
      </c>
      <c r="J1275" s="2">
        <v>11</v>
      </c>
      <c r="K1275" s="2" t="str">
        <f>_xlfn.XLOOKUP(E1275,[1]SKU_Master!A:A,[1]SKU_Master!C:C,"NOT FOUND")</f>
        <v>Tissues</v>
      </c>
      <c r="L1275" s="2">
        <f>_xlfn.XLOOKUP(Table2[[#This Row],[SKU_CODE_CLEAN]],[1]SKU_Master!A:A,[1]SKU_Master!E:E,"Not Found")</f>
        <v>95</v>
      </c>
      <c r="M1275" s="2">
        <f>_xlfn.XLOOKUP(E1275,[1]SKU_Master!A:A,[1]SKU_Master!F:F,"NOT FOUND")</f>
        <v>42</v>
      </c>
      <c r="N1275" s="2" t="str">
        <f>IF(ISNUMBER(_xlfn.XMATCH(E1275,[1]SKU_Master!A:A)),"MATCH","NOT FOUND")</f>
        <v>MATCH</v>
      </c>
      <c r="O1275" s="2">
        <f>Table2[[#This Row],[GROSS_REVENUE]]-Table2[[#This Row],[DISCOUNT]]</f>
        <v>14229.939999999999</v>
      </c>
      <c r="P1275" s="3">
        <f>IFERROR((Table2[[#This Row],[NET_REVENUE]]-(Table2[[#This Row],[UNITS_SOLD]]*Table2[[#This Row],[UNIT_COGS]]))/Table2[[#This Row],[NET_REVENUE]],0)</f>
        <v>0.3742770524682465</v>
      </c>
      <c r="Q1275" s="4">
        <f>IFERROR(Table2[[#This Row],[GROSS_REVENUE]]/Table2[[#This Row],[AD_SPEND]],0)</f>
        <v>11.341047948869557</v>
      </c>
      <c r="R1275" s="2">
        <f>IFERROR((Table2[[#This Row],[NET_REVENUE]]-(Table2[[#This Row],[UNITS_SOLD]]*Table2[[#This Row],[UNIT_COGS]])-Table2[[#This Row],[AD_SPEND]]),0)</f>
        <v>3550.0899999999988</v>
      </c>
      <c r="S1275" s="3">
        <f>IFERROR(Table2[[#This Row],[RETURNS_UNITS]]/Table2[[#This Row],[UNITS_SOLD]],0)</f>
        <v>5.1886792452830191E-2</v>
      </c>
      <c r="T1275" s="2" t="str">
        <f>TRIM(CLEAN(Table2[[#This Row],[CHANNEL]]))</f>
        <v>Zepto</v>
      </c>
      <c r="U1275" s="1">
        <f t="shared" si="19"/>
        <v>45474</v>
      </c>
    </row>
    <row r="1276" spans="1:21" x14ac:dyDescent="0.3">
      <c r="A1276" s="1">
        <v>45536</v>
      </c>
      <c r="B1276" s="2" t="s">
        <v>24</v>
      </c>
      <c r="C1276" s="2" t="s">
        <v>25</v>
      </c>
      <c r="D1276" s="2" t="s">
        <v>35</v>
      </c>
      <c r="E1276" s="2" t="str">
        <f>TRIM(Table2[[#This Row],[SKU_CODE]])</f>
        <v>BEC-CMB-001</v>
      </c>
      <c r="F1276" s="2">
        <v>20</v>
      </c>
      <c r="G1276" s="2">
        <v>13980</v>
      </c>
      <c r="H1276" s="2">
        <v>1359.34</v>
      </c>
      <c r="I1276" s="2">
        <v>1775.97</v>
      </c>
      <c r="J1276" s="2">
        <v>2</v>
      </c>
      <c r="K1276" s="2" t="str">
        <f>_xlfn.XLOOKUP(E1276,[1]SKU_Master!A:A,[1]SKU_Master!C:C,"NOT FOUND")</f>
        <v>Others</v>
      </c>
      <c r="L1276" s="2">
        <f>_xlfn.XLOOKUP(Table2[[#This Row],[SKU_CODE_CLEAN]],[1]SKU_Master!A:A,[1]SKU_Master!E:E,"Not Found")</f>
        <v>699</v>
      </c>
      <c r="M1276" s="2">
        <f>_xlfn.XLOOKUP(E1276,[1]SKU_Master!A:A,[1]SKU_Master!F:F,"NOT FOUND")</f>
        <v>330</v>
      </c>
      <c r="N1276" s="2" t="str">
        <f>IF(ISNUMBER(_xlfn.XMATCH(E1276,[1]SKU_Master!A:A)),"MATCH","NOT FOUND")</f>
        <v>MATCH</v>
      </c>
      <c r="O1276" s="2">
        <f>Table2[[#This Row],[GROSS_REVENUE]]-Table2[[#This Row],[DISCOUNT]]</f>
        <v>12620.66</v>
      </c>
      <c r="P1276" s="3">
        <f>IFERROR((Table2[[#This Row],[NET_REVENUE]]-(Table2[[#This Row],[UNITS_SOLD]]*Table2[[#This Row],[UNIT_COGS]]))/Table2[[#This Row],[NET_REVENUE]],0)</f>
        <v>0.47704795153343804</v>
      </c>
      <c r="Q1276" s="4">
        <f>IFERROR(Table2[[#This Row],[GROSS_REVENUE]]/Table2[[#This Row],[AD_SPEND]],0)</f>
        <v>7.8717545904491626</v>
      </c>
      <c r="R1276" s="2">
        <f>IFERROR((Table2[[#This Row],[NET_REVENUE]]-(Table2[[#This Row],[UNITS_SOLD]]*Table2[[#This Row],[UNIT_COGS]])-Table2[[#This Row],[AD_SPEND]]),0)</f>
        <v>4244.6899999999996</v>
      </c>
      <c r="S1276" s="3">
        <f>IFERROR(Table2[[#This Row],[RETURNS_UNITS]]/Table2[[#This Row],[UNITS_SOLD]],0)</f>
        <v>0.1</v>
      </c>
      <c r="T1276" s="2" t="str">
        <f>TRIM(CLEAN(Table2[[#This Row],[CHANNEL]]))</f>
        <v>D2C</v>
      </c>
      <c r="U1276" s="1">
        <f t="shared" si="19"/>
        <v>45536</v>
      </c>
    </row>
    <row r="1277" spans="1:21" x14ac:dyDescent="0.3">
      <c r="A1277" s="1">
        <v>45658</v>
      </c>
      <c r="B1277" s="2" t="s">
        <v>21</v>
      </c>
      <c r="C1277" s="2" t="s">
        <v>22</v>
      </c>
      <c r="D1277" s="2" t="s">
        <v>46</v>
      </c>
      <c r="E1277" s="2" t="str">
        <f>TRIM(Table2[[#This Row],[SKU_CODE]])</f>
        <v>BEC-KT-001</v>
      </c>
      <c r="F1277" s="2">
        <v>207</v>
      </c>
      <c r="G1277" s="2">
        <v>33120</v>
      </c>
      <c r="H1277" s="2">
        <v>9306.3799999999992</v>
      </c>
      <c r="I1277" s="2">
        <v>1776.22</v>
      </c>
      <c r="J1277" s="2">
        <v>4</v>
      </c>
      <c r="K1277" s="2" t="str">
        <f>_xlfn.XLOOKUP(E1277,[1]SKU_Master!A:A,[1]SKU_Master!C:C,"NOT FOUND")</f>
        <v>Kitchen Towel</v>
      </c>
      <c r="L1277" s="2">
        <f>_xlfn.XLOOKUP(Table2[[#This Row],[SKU_CODE_CLEAN]],[1]SKU_Master!A:A,[1]SKU_Master!E:E,"Not Found")</f>
        <v>160</v>
      </c>
      <c r="M1277" s="2">
        <f>_xlfn.XLOOKUP(E1277,[1]SKU_Master!A:A,[1]SKU_Master!F:F,"NOT FOUND")</f>
        <v>78</v>
      </c>
      <c r="N1277" s="2" t="str">
        <f>IF(ISNUMBER(_xlfn.XMATCH(E1277,[1]SKU_Master!A:A)),"MATCH","NOT FOUND")</f>
        <v>MATCH</v>
      </c>
      <c r="O1277" s="2">
        <f>Table2[[#This Row],[GROSS_REVENUE]]-Table2[[#This Row],[DISCOUNT]]</f>
        <v>23813.620000000003</v>
      </c>
      <c r="P1277" s="3">
        <f>IFERROR((Table2[[#This Row],[NET_REVENUE]]-(Table2[[#This Row],[UNITS_SOLD]]*Table2[[#This Row],[UNIT_COGS]]))/Table2[[#This Row],[NET_REVENUE]],0)</f>
        <v>0.32198464576154323</v>
      </c>
      <c r="Q1277" s="4">
        <f>IFERROR(Table2[[#This Row],[GROSS_REVENUE]]/Table2[[#This Row],[AD_SPEND]],0)</f>
        <v>18.646338854421185</v>
      </c>
      <c r="R1277" s="2">
        <f>IFERROR((Table2[[#This Row],[NET_REVENUE]]-(Table2[[#This Row],[UNITS_SOLD]]*Table2[[#This Row],[UNIT_COGS]])-Table2[[#This Row],[AD_SPEND]]),0)</f>
        <v>5891.4000000000024</v>
      </c>
      <c r="S1277" s="3">
        <f>IFERROR(Table2[[#This Row],[RETURNS_UNITS]]/Table2[[#This Row],[UNITS_SOLD]],0)</f>
        <v>1.932367149758454E-2</v>
      </c>
      <c r="T1277" s="2" t="str">
        <f>TRIM(CLEAN(Table2[[#This Row],[CHANNEL]]))</f>
        <v>Flipkart</v>
      </c>
      <c r="U1277" s="1">
        <f t="shared" si="19"/>
        <v>45658</v>
      </c>
    </row>
    <row r="1278" spans="1:21" x14ac:dyDescent="0.3">
      <c r="A1278" s="1">
        <v>45809</v>
      </c>
      <c r="B1278" s="2" t="s">
        <v>27</v>
      </c>
      <c r="C1278" s="2" t="s">
        <v>28</v>
      </c>
      <c r="D1278" s="2" t="s">
        <v>42</v>
      </c>
      <c r="E1278" s="2" t="str">
        <f>TRIM(Table2[[#This Row],[SKU_CODE]])</f>
        <v>BEC-BW-002</v>
      </c>
      <c r="F1278" s="2">
        <v>91</v>
      </c>
      <c r="G1278" s="2">
        <v>15925</v>
      </c>
      <c r="H1278" s="2">
        <v>3494.31</v>
      </c>
      <c r="I1278" s="2">
        <v>1776.4</v>
      </c>
      <c r="J1278" s="2">
        <v>4</v>
      </c>
      <c r="K1278" s="2" t="str">
        <f>_xlfn.XLOOKUP(E1278,[1]SKU_Master!A:A,[1]SKU_Master!C:C,"NOT FOUND")</f>
        <v>Bake &amp; Wrap</v>
      </c>
      <c r="L1278" s="2">
        <f>_xlfn.XLOOKUP(Table2[[#This Row],[SKU_CODE_CLEAN]],[1]SKU_Master!A:A,[1]SKU_Master!E:E,"Not Found")</f>
        <v>175</v>
      </c>
      <c r="M1278" s="2">
        <f>_xlfn.XLOOKUP(E1278,[1]SKU_Master!A:A,[1]SKU_Master!F:F,"NOT FOUND")</f>
        <v>92</v>
      </c>
      <c r="N1278" s="2" t="str">
        <f>IF(ISNUMBER(_xlfn.XMATCH(E1278,[1]SKU_Master!A:A)),"MATCH","NOT FOUND")</f>
        <v>MATCH</v>
      </c>
      <c r="O1278" s="2">
        <f>Table2[[#This Row],[GROSS_REVENUE]]-Table2[[#This Row],[DISCOUNT]]</f>
        <v>12430.69</v>
      </c>
      <c r="P1278" s="3">
        <f>IFERROR((Table2[[#This Row],[NET_REVENUE]]-(Table2[[#This Row],[UNITS_SOLD]]*Table2[[#This Row],[UNIT_COGS]]))/Table2[[#This Row],[NET_REVENUE]],0)</f>
        <v>0.32650560829688458</v>
      </c>
      <c r="Q1278" s="4">
        <f>IFERROR(Table2[[#This Row],[GROSS_REVENUE]]/Table2[[#This Row],[AD_SPEND]],0)</f>
        <v>8.9647601891465882</v>
      </c>
      <c r="R1278" s="2">
        <f>IFERROR((Table2[[#This Row],[NET_REVENUE]]-(Table2[[#This Row],[UNITS_SOLD]]*Table2[[#This Row],[UNIT_COGS]])-Table2[[#This Row],[AD_SPEND]]),0)</f>
        <v>2282.2900000000004</v>
      </c>
      <c r="S1278" s="3">
        <f>IFERROR(Table2[[#This Row],[RETURNS_UNITS]]/Table2[[#This Row],[UNITS_SOLD]],0)</f>
        <v>4.3956043956043959E-2</v>
      </c>
      <c r="T1278" s="2" t="str">
        <f>TRIM(CLEAN(Table2[[#This Row],[CHANNEL]]))</f>
        <v>Zepto</v>
      </c>
      <c r="U1278" s="1">
        <f t="shared" si="19"/>
        <v>45809</v>
      </c>
    </row>
    <row r="1279" spans="1:21" x14ac:dyDescent="0.3">
      <c r="A1279" s="1">
        <v>45627</v>
      </c>
      <c r="B1279" s="2" t="s">
        <v>21</v>
      </c>
      <c r="C1279" s="2" t="s">
        <v>22</v>
      </c>
      <c r="D1279" s="2" t="s">
        <v>23</v>
      </c>
      <c r="E1279" s="2" t="str">
        <f>TRIM(Table2[[#This Row],[SKU_CODE]])</f>
        <v>BEC-OTH-001</v>
      </c>
      <c r="F1279" s="2">
        <v>96</v>
      </c>
      <c r="G1279" s="2">
        <v>14304</v>
      </c>
      <c r="H1279" s="2">
        <v>755.28</v>
      </c>
      <c r="I1279" s="2">
        <v>1780.09</v>
      </c>
      <c r="J1279" s="2">
        <v>3</v>
      </c>
      <c r="K1279" s="2" t="str">
        <f>_xlfn.XLOOKUP(E1279,[1]SKU_Master!A:A,[1]SKU_Master!C:C,"NOT FOUND")</f>
        <v>Others</v>
      </c>
      <c r="L1279" s="2">
        <f>_xlfn.XLOOKUP(Table2[[#This Row],[SKU_CODE_CLEAN]],[1]SKU_Master!A:A,[1]SKU_Master!E:E,"Not Found")</f>
        <v>149</v>
      </c>
      <c r="M1279" s="2">
        <f>_xlfn.XLOOKUP(E1279,[1]SKU_Master!A:A,[1]SKU_Master!F:F,"NOT FOUND")</f>
        <v>72</v>
      </c>
      <c r="N1279" s="2" t="str">
        <f>IF(ISNUMBER(_xlfn.XMATCH(E1279,[1]SKU_Master!A:A)),"MATCH","NOT FOUND")</f>
        <v>MATCH</v>
      </c>
      <c r="O1279" s="2">
        <f>Table2[[#This Row],[GROSS_REVENUE]]-Table2[[#This Row],[DISCOUNT]]</f>
        <v>13548.72</v>
      </c>
      <c r="P1279" s="3">
        <f>IFERROR((Table2[[#This Row],[NET_REVENUE]]-(Table2[[#This Row],[UNITS_SOLD]]*Table2[[#This Row],[UNIT_COGS]]))/Table2[[#This Row],[NET_REVENUE]],0)</f>
        <v>0.48984110676137671</v>
      </c>
      <c r="Q1279" s="4">
        <f>IFERROR(Table2[[#This Row],[GROSS_REVENUE]]/Table2[[#This Row],[AD_SPEND]],0)</f>
        <v>8.0355487643883183</v>
      </c>
      <c r="R1279" s="2">
        <f>IFERROR((Table2[[#This Row],[NET_REVENUE]]-(Table2[[#This Row],[UNITS_SOLD]]*Table2[[#This Row],[UNIT_COGS]])-Table2[[#This Row],[AD_SPEND]]),0)</f>
        <v>4856.6299999999992</v>
      </c>
      <c r="S1279" s="3">
        <f>IFERROR(Table2[[#This Row],[RETURNS_UNITS]]/Table2[[#This Row],[UNITS_SOLD]],0)</f>
        <v>3.125E-2</v>
      </c>
      <c r="T1279" s="2" t="str">
        <f>TRIM(CLEAN(Table2[[#This Row],[CHANNEL]]))</f>
        <v>Flipkart</v>
      </c>
      <c r="U1279" s="1">
        <f t="shared" si="19"/>
        <v>45627</v>
      </c>
    </row>
    <row r="1280" spans="1:21" x14ac:dyDescent="0.3">
      <c r="A1280" s="1">
        <v>45658</v>
      </c>
      <c r="B1280" s="2" t="s">
        <v>24</v>
      </c>
      <c r="C1280" s="2" t="s">
        <v>22</v>
      </c>
      <c r="D1280" s="2" t="s">
        <v>32</v>
      </c>
      <c r="E1280" s="2" t="str">
        <f>TRIM(Table2[[#This Row],[SKU_CODE]])</f>
        <v>BEC-BW-001</v>
      </c>
      <c r="F1280" s="2">
        <v>107</v>
      </c>
      <c r="G1280" s="2">
        <v>23540</v>
      </c>
      <c r="H1280" s="2">
        <v>927.37</v>
      </c>
      <c r="I1280" s="2">
        <v>1780.57</v>
      </c>
      <c r="J1280" s="2">
        <v>17</v>
      </c>
      <c r="K1280" s="2" t="str">
        <f>_xlfn.XLOOKUP(E1280,[1]SKU_Master!A:A,[1]SKU_Master!C:C,"NOT FOUND")</f>
        <v>Bake &amp; Wrap</v>
      </c>
      <c r="L1280" s="2">
        <f>_xlfn.XLOOKUP(Table2[[#This Row],[SKU_CODE_CLEAN]],[1]SKU_Master!A:A,[1]SKU_Master!E:E,"Not Found")</f>
        <v>220</v>
      </c>
      <c r="M1280" s="2">
        <f>_xlfn.XLOOKUP(E1280,[1]SKU_Master!A:A,[1]SKU_Master!F:F,"NOT FOUND")</f>
        <v>118</v>
      </c>
      <c r="N1280" s="2" t="str">
        <f>IF(ISNUMBER(_xlfn.XMATCH(E1280,[1]SKU_Master!A:A)),"MATCH","NOT FOUND")</f>
        <v>MATCH</v>
      </c>
      <c r="O1280" s="2">
        <f>Table2[[#This Row],[GROSS_REVENUE]]-Table2[[#This Row],[DISCOUNT]]</f>
        <v>22612.63</v>
      </c>
      <c r="P1280" s="3">
        <f>IFERROR((Table2[[#This Row],[NET_REVENUE]]-(Table2[[#This Row],[UNITS_SOLD]]*Table2[[#This Row],[UNIT_COGS]]))/Table2[[#This Row],[NET_REVENUE]],0)</f>
        <v>0.44163947316168001</v>
      </c>
      <c r="Q1280" s="4">
        <f>IFERROR(Table2[[#This Row],[GROSS_REVENUE]]/Table2[[#This Row],[AD_SPEND]],0)</f>
        <v>13.220485574844011</v>
      </c>
      <c r="R1280" s="2">
        <f>IFERROR((Table2[[#This Row],[NET_REVENUE]]-(Table2[[#This Row],[UNITS_SOLD]]*Table2[[#This Row],[UNIT_COGS]])-Table2[[#This Row],[AD_SPEND]]),0)</f>
        <v>8206.0600000000013</v>
      </c>
      <c r="S1280" s="3">
        <f>IFERROR(Table2[[#This Row],[RETURNS_UNITS]]/Table2[[#This Row],[UNITS_SOLD]],0)</f>
        <v>0.15887850467289719</v>
      </c>
      <c r="T1280" s="2" t="str">
        <f>TRIM(CLEAN(Table2[[#This Row],[CHANNEL]]))</f>
        <v>D2C</v>
      </c>
      <c r="U1280" s="1">
        <f t="shared" si="19"/>
        <v>45658</v>
      </c>
    </row>
    <row r="1281" spans="1:21" x14ac:dyDescent="0.3">
      <c r="A1281" s="1">
        <v>45292</v>
      </c>
      <c r="B1281" s="2" t="s">
        <v>27</v>
      </c>
      <c r="C1281" s="2" t="s">
        <v>22</v>
      </c>
      <c r="D1281" s="2" t="s">
        <v>51</v>
      </c>
      <c r="E1281" s="2" t="str">
        <f>TRIM(Table2[[#This Row],[SKU_CODE]])</f>
        <v>BEC-BW-001</v>
      </c>
      <c r="F1281" s="2">
        <v>96</v>
      </c>
      <c r="G1281" s="2">
        <v>21120</v>
      </c>
      <c r="H1281" s="2">
        <v>4865.8999999999996</v>
      </c>
      <c r="I1281" s="2">
        <v>1780.75</v>
      </c>
      <c r="J1281" s="2">
        <v>5</v>
      </c>
      <c r="K1281" s="2" t="str">
        <f>_xlfn.XLOOKUP(E1281,[1]SKU_Master!A:A,[1]SKU_Master!C:C,"NOT FOUND")</f>
        <v>Bake &amp; Wrap</v>
      </c>
      <c r="L1281" s="2">
        <f>_xlfn.XLOOKUP(Table2[[#This Row],[SKU_CODE_CLEAN]],[1]SKU_Master!A:A,[1]SKU_Master!E:E,"Not Found")</f>
        <v>220</v>
      </c>
      <c r="M1281" s="2">
        <f>_xlfn.XLOOKUP(E1281,[1]SKU_Master!A:A,[1]SKU_Master!F:F,"NOT FOUND")</f>
        <v>118</v>
      </c>
      <c r="N1281" s="2" t="str">
        <f>IF(ISNUMBER(_xlfn.XMATCH(E1281,[1]SKU_Master!A:A)),"MATCH","NOT FOUND")</f>
        <v>MATCH</v>
      </c>
      <c r="O1281" s="2">
        <f>Table2[[#This Row],[GROSS_REVENUE]]-Table2[[#This Row],[DISCOUNT]]</f>
        <v>16254.1</v>
      </c>
      <c r="P1281" s="3">
        <f>IFERROR((Table2[[#This Row],[NET_REVENUE]]-(Table2[[#This Row],[UNITS_SOLD]]*Table2[[#This Row],[UNIT_COGS]]))/Table2[[#This Row],[NET_REVENUE]],0)</f>
        <v>0.30306814895933948</v>
      </c>
      <c r="Q1281" s="4">
        <f>IFERROR(Table2[[#This Row],[GROSS_REVENUE]]/Table2[[#This Row],[AD_SPEND]],0)</f>
        <v>11.860171276147691</v>
      </c>
      <c r="R1281" s="2">
        <f>IFERROR((Table2[[#This Row],[NET_REVENUE]]-(Table2[[#This Row],[UNITS_SOLD]]*Table2[[#This Row],[UNIT_COGS]])-Table2[[#This Row],[AD_SPEND]]),0)</f>
        <v>3145.3500000000004</v>
      </c>
      <c r="S1281" s="3">
        <f>IFERROR(Table2[[#This Row],[RETURNS_UNITS]]/Table2[[#This Row],[UNITS_SOLD]],0)</f>
        <v>5.2083333333333336E-2</v>
      </c>
      <c r="T1281" s="2" t="str">
        <f>TRIM(CLEAN(Table2[[#This Row],[CHANNEL]]))</f>
        <v>Zepto</v>
      </c>
      <c r="U1281" s="1">
        <f t="shared" si="19"/>
        <v>45292</v>
      </c>
    </row>
    <row r="1282" spans="1:21" x14ac:dyDescent="0.3">
      <c r="A1282" s="1">
        <v>45474</v>
      </c>
      <c r="B1282" s="2" t="s">
        <v>39</v>
      </c>
      <c r="C1282" s="2" t="s">
        <v>25</v>
      </c>
      <c r="D1282" s="2" t="s">
        <v>42</v>
      </c>
      <c r="E1282" s="2" t="str">
        <f>TRIM(Table2[[#This Row],[SKU_CODE]])</f>
        <v>BEC-BW-002</v>
      </c>
      <c r="F1282" s="2">
        <v>230</v>
      </c>
      <c r="G1282" s="2">
        <v>40250</v>
      </c>
      <c r="H1282" s="2">
        <v>7502.3</v>
      </c>
      <c r="I1282" s="2">
        <v>1780.96</v>
      </c>
      <c r="J1282" s="2">
        <v>6</v>
      </c>
      <c r="K1282" s="2" t="str">
        <f>_xlfn.XLOOKUP(E1282,[1]SKU_Master!A:A,[1]SKU_Master!C:C,"NOT FOUND")</f>
        <v>Bake &amp; Wrap</v>
      </c>
      <c r="L1282" s="2">
        <f>_xlfn.XLOOKUP(Table2[[#This Row],[SKU_CODE_CLEAN]],[1]SKU_Master!A:A,[1]SKU_Master!E:E,"Not Found")</f>
        <v>175</v>
      </c>
      <c r="M1282" s="2">
        <f>_xlfn.XLOOKUP(E1282,[1]SKU_Master!A:A,[1]SKU_Master!F:F,"NOT FOUND")</f>
        <v>92</v>
      </c>
      <c r="N1282" s="2" t="str">
        <f>IF(ISNUMBER(_xlfn.XMATCH(E1282,[1]SKU_Master!A:A)),"MATCH","NOT FOUND")</f>
        <v>MATCH</v>
      </c>
      <c r="O1282" s="2">
        <f>Table2[[#This Row],[GROSS_REVENUE]]-Table2[[#This Row],[DISCOUNT]]</f>
        <v>32747.7</v>
      </c>
      <c r="P1282" s="3">
        <f>IFERROR((Table2[[#This Row],[NET_REVENUE]]-(Table2[[#This Row],[UNITS_SOLD]]*Table2[[#This Row],[UNIT_COGS]]))/Table2[[#This Row],[NET_REVENUE]],0)</f>
        <v>0.35384775113977474</v>
      </c>
      <c r="Q1282" s="4">
        <f>IFERROR(Table2[[#This Row],[GROSS_REVENUE]]/Table2[[#This Row],[AD_SPEND]],0)</f>
        <v>22.600170694456921</v>
      </c>
      <c r="R1282" s="2">
        <f>IFERROR((Table2[[#This Row],[NET_REVENUE]]-(Table2[[#This Row],[UNITS_SOLD]]*Table2[[#This Row],[UNIT_COGS]])-Table2[[#This Row],[AD_SPEND]]),0)</f>
        <v>9806.7400000000016</v>
      </c>
      <c r="S1282" s="3">
        <f>IFERROR(Table2[[#This Row],[RETURNS_UNITS]]/Table2[[#This Row],[UNITS_SOLD]],0)</f>
        <v>2.6086956521739129E-2</v>
      </c>
      <c r="T1282" s="2" t="str">
        <f>TRIM(CLEAN(Table2[[#This Row],[CHANNEL]]))</f>
        <v>Amazon</v>
      </c>
      <c r="U1282" s="1">
        <f t="shared" si="19"/>
        <v>45474</v>
      </c>
    </row>
    <row r="1283" spans="1:21" x14ac:dyDescent="0.3">
      <c r="A1283" s="1">
        <v>45717</v>
      </c>
      <c r="B1283" s="2" t="s">
        <v>39</v>
      </c>
      <c r="C1283" s="2" t="s">
        <v>22</v>
      </c>
      <c r="D1283" s="2" t="s">
        <v>42</v>
      </c>
      <c r="E1283" s="2" t="str">
        <f>TRIM(Table2[[#This Row],[SKU_CODE]])</f>
        <v>BEC-BW-002</v>
      </c>
      <c r="F1283" s="2">
        <v>155</v>
      </c>
      <c r="G1283" s="2">
        <v>27125</v>
      </c>
      <c r="H1283" s="2">
        <v>6015.92</v>
      </c>
      <c r="I1283" s="2">
        <v>1782.46</v>
      </c>
      <c r="J1283" s="2">
        <v>6</v>
      </c>
      <c r="K1283" s="2" t="str">
        <f>_xlfn.XLOOKUP(E1283,[1]SKU_Master!A:A,[1]SKU_Master!C:C,"NOT FOUND")</f>
        <v>Bake &amp; Wrap</v>
      </c>
      <c r="L1283" s="2">
        <f>_xlfn.XLOOKUP(Table2[[#This Row],[SKU_CODE_CLEAN]],[1]SKU_Master!A:A,[1]SKU_Master!E:E,"Not Found")</f>
        <v>175</v>
      </c>
      <c r="M1283" s="2">
        <f>_xlfn.XLOOKUP(E1283,[1]SKU_Master!A:A,[1]SKU_Master!F:F,"NOT FOUND")</f>
        <v>92</v>
      </c>
      <c r="N1283" s="2" t="str">
        <f>IF(ISNUMBER(_xlfn.XMATCH(E1283,[1]SKU_Master!A:A)),"MATCH","NOT FOUND")</f>
        <v>MATCH</v>
      </c>
      <c r="O1283" s="2">
        <f>Table2[[#This Row],[GROSS_REVENUE]]-Table2[[#This Row],[DISCOUNT]]</f>
        <v>21109.08</v>
      </c>
      <c r="P1283" s="3">
        <f>IFERROR((Table2[[#This Row],[NET_REVENUE]]-(Table2[[#This Row],[UNITS_SOLD]]*Table2[[#This Row],[UNIT_COGS]]))/Table2[[#This Row],[NET_REVENUE]],0)</f>
        <v>0.32446132185770299</v>
      </c>
      <c r="Q1283" s="4">
        <f>IFERROR(Table2[[#This Row],[GROSS_REVENUE]]/Table2[[#This Row],[AD_SPEND]],0)</f>
        <v>15.217732796247882</v>
      </c>
      <c r="R1283" s="2">
        <f>IFERROR((Table2[[#This Row],[NET_REVENUE]]-(Table2[[#This Row],[UNITS_SOLD]]*Table2[[#This Row],[UNIT_COGS]])-Table2[[#This Row],[AD_SPEND]]),0)</f>
        <v>5066.6200000000017</v>
      </c>
      <c r="S1283" s="3">
        <f>IFERROR(Table2[[#This Row],[RETURNS_UNITS]]/Table2[[#This Row],[UNITS_SOLD]],0)</f>
        <v>3.870967741935484E-2</v>
      </c>
      <c r="T1283" s="2" t="str">
        <f>TRIM(CLEAN(Table2[[#This Row],[CHANNEL]]))</f>
        <v>Amazon</v>
      </c>
      <c r="U1283" s="1">
        <f t="shared" ref="U1283:U1346" si="20">IF(AND(MONTH(A1283)=1,DAY(A1283)&gt;1),DATE(YEAR(A1283),DAY(A1283),1),A1283)</f>
        <v>45717</v>
      </c>
    </row>
    <row r="1284" spans="1:21" x14ac:dyDescent="0.3">
      <c r="A1284" s="1">
        <v>45627</v>
      </c>
      <c r="B1284" s="2" t="s">
        <v>24</v>
      </c>
      <c r="C1284" s="2" t="s">
        <v>28</v>
      </c>
      <c r="D1284" s="2" t="s">
        <v>43</v>
      </c>
      <c r="E1284" s="2" t="str">
        <f>TRIM(Table2[[#This Row],[SKU_CODE]])</f>
        <v>BEC-GB-001</v>
      </c>
      <c r="F1284" s="2">
        <v>135</v>
      </c>
      <c r="G1284" s="2">
        <v>20115</v>
      </c>
      <c r="H1284" s="2">
        <v>445.89</v>
      </c>
      <c r="I1284" s="2">
        <v>1782.96</v>
      </c>
      <c r="J1284" s="2">
        <v>12</v>
      </c>
      <c r="K1284" s="2" t="str">
        <f>_xlfn.XLOOKUP(E1284,[1]SKU_Master!A:A,[1]SKU_Master!C:C,"NOT FOUND")</f>
        <v>Garbage Bags</v>
      </c>
      <c r="L1284" s="2">
        <f>_xlfn.XLOOKUP(Table2[[#This Row],[SKU_CODE_CLEAN]],[1]SKU_Master!A:A,[1]SKU_Master!E:E,"Not Found")</f>
        <v>149</v>
      </c>
      <c r="M1284" s="2">
        <f>_xlfn.XLOOKUP(E1284,[1]SKU_Master!A:A,[1]SKU_Master!F:F,"NOT FOUND")</f>
        <v>70</v>
      </c>
      <c r="N1284" s="2" t="str">
        <f>IF(ISNUMBER(_xlfn.XMATCH(E1284,[1]SKU_Master!A:A)),"MATCH","NOT FOUND")</f>
        <v>MATCH</v>
      </c>
      <c r="O1284" s="2">
        <f>Table2[[#This Row],[GROSS_REVENUE]]-Table2[[#This Row],[DISCOUNT]]</f>
        <v>19669.11</v>
      </c>
      <c r="P1284" s="3">
        <f>IFERROR((Table2[[#This Row],[NET_REVENUE]]-(Table2[[#This Row],[UNITS_SOLD]]*Table2[[#This Row],[UNIT_COGS]]))/Table2[[#This Row],[NET_REVENUE]],0)</f>
        <v>0.51955121507785562</v>
      </c>
      <c r="Q1284" s="4">
        <f>IFERROR(Table2[[#This Row],[GROSS_REVENUE]]/Table2[[#This Row],[AD_SPEND]],0)</f>
        <v>11.281801049939427</v>
      </c>
      <c r="R1284" s="2">
        <f>IFERROR((Table2[[#This Row],[NET_REVENUE]]-(Table2[[#This Row],[UNITS_SOLD]]*Table2[[#This Row],[UNIT_COGS]])-Table2[[#This Row],[AD_SPEND]]),0)</f>
        <v>8436.1500000000015</v>
      </c>
      <c r="S1284" s="3">
        <f>IFERROR(Table2[[#This Row],[RETURNS_UNITS]]/Table2[[#This Row],[UNITS_SOLD]],0)</f>
        <v>8.8888888888888892E-2</v>
      </c>
      <c r="T1284" s="2" t="str">
        <f>TRIM(CLEAN(Table2[[#This Row],[CHANNEL]]))</f>
        <v>D2C</v>
      </c>
      <c r="U1284" s="1">
        <f t="shared" si="20"/>
        <v>45627</v>
      </c>
    </row>
    <row r="1285" spans="1:21" x14ac:dyDescent="0.3">
      <c r="A1285" s="1">
        <v>45383</v>
      </c>
      <c r="B1285" s="2" t="s">
        <v>39</v>
      </c>
      <c r="C1285" s="2" t="s">
        <v>22</v>
      </c>
      <c r="D1285" s="2" t="s">
        <v>35</v>
      </c>
      <c r="E1285" s="2" t="str">
        <f>TRIM(Table2[[#This Row],[SKU_CODE]])</f>
        <v>BEC-CMB-001</v>
      </c>
      <c r="F1285" s="2">
        <v>52</v>
      </c>
      <c r="G1285" s="2">
        <v>36348</v>
      </c>
      <c r="H1285" s="2">
        <v>8511.99</v>
      </c>
      <c r="I1285" s="2">
        <v>1783.13</v>
      </c>
      <c r="J1285" s="2">
        <v>1</v>
      </c>
      <c r="K1285" s="2" t="str">
        <f>_xlfn.XLOOKUP(E1285,[1]SKU_Master!A:A,[1]SKU_Master!C:C,"NOT FOUND")</f>
        <v>Others</v>
      </c>
      <c r="L1285" s="2">
        <f>_xlfn.XLOOKUP(Table2[[#This Row],[SKU_CODE_CLEAN]],[1]SKU_Master!A:A,[1]SKU_Master!E:E,"Not Found")</f>
        <v>699</v>
      </c>
      <c r="M1285" s="2">
        <f>_xlfn.XLOOKUP(E1285,[1]SKU_Master!A:A,[1]SKU_Master!F:F,"NOT FOUND")</f>
        <v>330</v>
      </c>
      <c r="N1285" s="2" t="str">
        <f>IF(ISNUMBER(_xlfn.XMATCH(E1285,[1]SKU_Master!A:A)),"MATCH","NOT FOUND")</f>
        <v>MATCH</v>
      </c>
      <c r="O1285" s="2">
        <f>Table2[[#This Row],[GROSS_REVENUE]]-Table2[[#This Row],[DISCOUNT]]</f>
        <v>27836.010000000002</v>
      </c>
      <c r="P1285" s="3">
        <f>IFERROR((Table2[[#This Row],[NET_REVENUE]]-(Table2[[#This Row],[UNITS_SOLD]]*Table2[[#This Row],[UNIT_COGS]]))/Table2[[#This Row],[NET_REVENUE]],0)</f>
        <v>0.38353233814760096</v>
      </c>
      <c r="Q1285" s="4">
        <f>IFERROR(Table2[[#This Row],[GROSS_REVENUE]]/Table2[[#This Row],[AD_SPEND]],0)</f>
        <v>20.384380275134173</v>
      </c>
      <c r="R1285" s="2">
        <f>IFERROR((Table2[[#This Row],[NET_REVENUE]]-(Table2[[#This Row],[UNITS_SOLD]]*Table2[[#This Row],[UNIT_COGS]])-Table2[[#This Row],[AD_SPEND]]),0)</f>
        <v>8892.880000000001</v>
      </c>
      <c r="S1285" s="3">
        <f>IFERROR(Table2[[#This Row],[RETURNS_UNITS]]/Table2[[#This Row],[UNITS_SOLD]],0)</f>
        <v>1.9230769230769232E-2</v>
      </c>
      <c r="T1285" s="2" t="str">
        <f>TRIM(CLEAN(Table2[[#This Row],[CHANNEL]]))</f>
        <v>Amazon</v>
      </c>
      <c r="U1285" s="1">
        <f t="shared" si="20"/>
        <v>45383</v>
      </c>
    </row>
    <row r="1286" spans="1:21" x14ac:dyDescent="0.3">
      <c r="A1286" s="1">
        <v>45292</v>
      </c>
      <c r="B1286" s="2" t="s">
        <v>33</v>
      </c>
      <c r="C1286" s="2" t="s">
        <v>28</v>
      </c>
      <c r="D1286" s="2" t="s">
        <v>30</v>
      </c>
      <c r="E1286" s="2" t="str">
        <f>TRIM(Table2[[#This Row],[SKU_CODE]])</f>
        <v>BEC-TIS-002</v>
      </c>
      <c r="F1286" s="2">
        <v>140</v>
      </c>
      <c r="G1286" s="2">
        <v>25200</v>
      </c>
      <c r="H1286" s="2">
        <v>2656.32</v>
      </c>
      <c r="I1286" s="2">
        <v>1783.14</v>
      </c>
      <c r="J1286" s="2">
        <v>6</v>
      </c>
      <c r="K1286" s="2" t="str">
        <f>_xlfn.XLOOKUP(E1286,[1]SKU_Master!A:A,[1]SKU_Master!C:C,"NOT FOUND")</f>
        <v>Tissues</v>
      </c>
      <c r="L1286" s="2">
        <f>_xlfn.XLOOKUP(Table2[[#This Row],[SKU_CODE_CLEAN]],[1]SKU_Master!A:A,[1]SKU_Master!E:E,"Not Found")</f>
        <v>180</v>
      </c>
      <c r="M1286" s="2">
        <f>_xlfn.XLOOKUP(E1286,[1]SKU_Master!A:A,[1]SKU_Master!F:F,"NOT FOUND")</f>
        <v>95</v>
      </c>
      <c r="N1286" s="2" t="str">
        <f>IF(ISNUMBER(_xlfn.XMATCH(E1286,[1]SKU_Master!A:A)),"MATCH","NOT FOUND")</f>
        <v>MATCH</v>
      </c>
      <c r="O1286" s="2">
        <f>Table2[[#This Row],[GROSS_REVENUE]]-Table2[[#This Row],[DISCOUNT]]</f>
        <v>22543.68</v>
      </c>
      <c r="P1286" s="3">
        <f>IFERROR((Table2[[#This Row],[NET_REVENUE]]-(Table2[[#This Row],[UNITS_SOLD]]*Table2[[#This Row],[UNIT_COGS]]))/Table2[[#This Row],[NET_REVENUE]],0)</f>
        <v>0.41003420914420363</v>
      </c>
      <c r="Q1286" s="4">
        <f>IFERROR(Table2[[#This Row],[GROSS_REVENUE]]/Table2[[#This Row],[AD_SPEND]],0)</f>
        <v>14.132373229247282</v>
      </c>
      <c r="R1286" s="2">
        <f>IFERROR((Table2[[#This Row],[NET_REVENUE]]-(Table2[[#This Row],[UNITS_SOLD]]*Table2[[#This Row],[UNIT_COGS]])-Table2[[#This Row],[AD_SPEND]]),0)</f>
        <v>7460.54</v>
      </c>
      <c r="S1286" s="3">
        <f>IFERROR(Table2[[#This Row],[RETURNS_UNITS]]/Table2[[#This Row],[UNITS_SOLD]],0)</f>
        <v>4.2857142857142858E-2</v>
      </c>
      <c r="T1286" s="2" t="str">
        <f>TRIM(CLEAN(Table2[[#This Row],[CHANNEL]]))</f>
        <v>Swiggy Instamart</v>
      </c>
      <c r="U1286" s="1">
        <f t="shared" si="20"/>
        <v>45292</v>
      </c>
    </row>
    <row r="1287" spans="1:21" x14ac:dyDescent="0.3">
      <c r="A1287" s="1">
        <v>45778</v>
      </c>
      <c r="B1287" s="2" t="s">
        <v>33</v>
      </c>
      <c r="C1287" s="2" t="s">
        <v>22</v>
      </c>
      <c r="D1287" s="2" t="s">
        <v>32</v>
      </c>
      <c r="E1287" s="2" t="str">
        <f>TRIM(Table2[[#This Row],[SKU_CODE]])</f>
        <v>BEC-BW-001</v>
      </c>
      <c r="F1287" s="2">
        <v>84</v>
      </c>
      <c r="G1287" s="2">
        <v>18480</v>
      </c>
      <c r="H1287" s="2">
        <v>3008.98</v>
      </c>
      <c r="I1287" s="2">
        <v>1783.97</v>
      </c>
      <c r="J1287" s="2">
        <v>2</v>
      </c>
      <c r="K1287" s="2" t="str">
        <f>_xlfn.XLOOKUP(E1287,[1]SKU_Master!A:A,[1]SKU_Master!C:C,"NOT FOUND")</f>
        <v>Bake &amp; Wrap</v>
      </c>
      <c r="L1287" s="2">
        <f>_xlfn.XLOOKUP(Table2[[#This Row],[SKU_CODE_CLEAN]],[1]SKU_Master!A:A,[1]SKU_Master!E:E,"Not Found")</f>
        <v>220</v>
      </c>
      <c r="M1287" s="2">
        <f>_xlfn.XLOOKUP(E1287,[1]SKU_Master!A:A,[1]SKU_Master!F:F,"NOT FOUND")</f>
        <v>118</v>
      </c>
      <c r="N1287" s="2" t="str">
        <f>IF(ISNUMBER(_xlfn.XMATCH(E1287,[1]SKU_Master!A:A)),"MATCH","NOT FOUND")</f>
        <v>MATCH</v>
      </c>
      <c r="O1287" s="2">
        <f>Table2[[#This Row],[GROSS_REVENUE]]-Table2[[#This Row],[DISCOUNT]]</f>
        <v>15471.02</v>
      </c>
      <c r="P1287" s="3">
        <f>IFERROR((Table2[[#This Row],[NET_REVENUE]]-(Table2[[#This Row],[UNITS_SOLD]]*Table2[[#This Row],[UNIT_COGS]]))/Table2[[#This Row],[NET_REVENUE]],0)</f>
        <v>0.35931826085157931</v>
      </c>
      <c r="Q1287" s="4">
        <f>IFERROR(Table2[[#This Row],[GROSS_REVENUE]]/Table2[[#This Row],[AD_SPEND]],0)</f>
        <v>10.358918591680354</v>
      </c>
      <c r="R1287" s="2">
        <f>IFERROR((Table2[[#This Row],[NET_REVENUE]]-(Table2[[#This Row],[UNITS_SOLD]]*Table2[[#This Row],[UNIT_COGS]])-Table2[[#This Row],[AD_SPEND]]),0)</f>
        <v>3775.05</v>
      </c>
      <c r="S1287" s="3">
        <f>IFERROR(Table2[[#This Row],[RETURNS_UNITS]]/Table2[[#This Row],[UNITS_SOLD]],0)</f>
        <v>2.3809523809523808E-2</v>
      </c>
      <c r="T1287" s="2" t="str">
        <f>TRIM(CLEAN(Table2[[#This Row],[CHANNEL]]))</f>
        <v>Swiggy Instamart</v>
      </c>
      <c r="U1287" s="1">
        <f t="shared" si="20"/>
        <v>45778</v>
      </c>
    </row>
    <row r="1288" spans="1:21" x14ac:dyDescent="0.3">
      <c r="A1288" s="1">
        <v>45536</v>
      </c>
      <c r="B1288" s="2" t="s">
        <v>33</v>
      </c>
      <c r="C1288" s="2" t="s">
        <v>25</v>
      </c>
      <c r="D1288" s="2" t="s">
        <v>31</v>
      </c>
      <c r="E1288" s="2" t="str">
        <f>TRIM(Table2[[#This Row],[SKU_CODE]])</f>
        <v>BEC-GB-002</v>
      </c>
      <c r="F1288" s="2">
        <v>159</v>
      </c>
      <c r="G1288" s="2">
        <v>28461</v>
      </c>
      <c r="H1288" s="2">
        <v>8205.6299999999992</v>
      </c>
      <c r="I1288" s="2">
        <v>1784.33</v>
      </c>
      <c r="J1288" s="2">
        <v>7</v>
      </c>
      <c r="K1288" s="2" t="str">
        <f>_xlfn.XLOOKUP(E1288,[1]SKU_Master!A:A,[1]SKU_Master!C:C,"NOT FOUND")</f>
        <v>Garbage Bags</v>
      </c>
      <c r="L1288" s="2">
        <f>_xlfn.XLOOKUP(Table2[[#This Row],[SKU_CODE_CLEAN]],[1]SKU_Master!A:A,[1]SKU_Master!E:E,"Not Found")</f>
        <v>179</v>
      </c>
      <c r="M1288" s="2">
        <f>_xlfn.XLOOKUP(E1288,[1]SKU_Master!A:A,[1]SKU_Master!F:F,"NOT FOUND")</f>
        <v>86</v>
      </c>
      <c r="N1288" s="2" t="str">
        <f>IF(ISNUMBER(_xlfn.XMATCH(E1288,[1]SKU_Master!A:A)),"MATCH","NOT FOUND")</f>
        <v>MATCH</v>
      </c>
      <c r="O1288" s="2">
        <f>Table2[[#This Row],[GROSS_REVENUE]]-Table2[[#This Row],[DISCOUNT]]</f>
        <v>20255.370000000003</v>
      </c>
      <c r="P1288" s="3">
        <f>IFERROR((Table2[[#This Row],[NET_REVENUE]]-(Table2[[#This Row],[UNITS_SOLD]]*Table2[[#This Row],[UNIT_COGS]]))/Table2[[#This Row],[NET_REVENUE]],0)</f>
        <v>0.32491976201866479</v>
      </c>
      <c r="Q1288" s="4">
        <f>IFERROR(Table2[[#This Row],[GROSS_REVENUE]]/Table2[[#This Row],[AD_SPEND]],0)</f>
        <v>15.950524846861288</v>
      </c>
      <c r="R1288" s="2">
        <f>IFERROR((Table2[[#This Row],[NET_REVENUE]]-(Table2[[#This Row],[UNITS_SOLD]]*Table2[[#This Row],[UNIT_COGS]])-Table2[[#This Row],[AD_SPEND]]),0)</f>
        <v>4797.0400000000027</v>
      </c>
      <c r="S1288" s="3">
        <f>IFERROR(Table2[[#This Row],[RETURNS_UNITS]]/Table2[[#This Row],[UNITS_SOLD]],0)</f>
        <v>4.40251572327044E-2</v>
      </c>
      <c r="T1288" s="2" t="str">
        <f>TRIM(CLEAN(Table2[[#This Row],[CHANNEL]]))</f>
        <v>Swiggy Instamart</v>
      </c>
      <c r="U1288" s="1">
        <f t="shared" si="20"/>
        <v>45536</v>
      </c>
    </row>
    <row r="1289" spans="1:21" x14ac:dyDescent="0.3">
      <c r="A1289" s="1">
        <v>45292</v>
      </c>
      <c r="B1289" s="2" t="s">
        <v>37</v>
      </c>
      <c r="C1289" s="2" t="s">
        <v>28</v>
      </c>
      <c r="D1289" s="2" t="s">
        <v>42</v>
      </c>
      <c r="E1289" s="2" t="str">
        <f>TRIM(Table2[[#This Row],[SKU_CODE]])</f>
        <v>BEC-BW-002</v>
      </c>
      <c r="F1289" s="2">
        <v>115</v>
      </c>
      <c r="G1289" s="2">
        <v>20125</v>
      </c>
      <c r="H1289" s="2">
        <v>3512.55</v>
      </c>
      <c r="I1289" s="2">
        <v>1784.64</v>
      </c>
      <c r="J1289" s="2">
        <v>3</v>
      </c>
      <c r="K1289" s="2" t="str">
        <f>_xlfn.XLOOKUP(E1289,[1]SKU_Master!A:A,[1]SKU_Master!C:C,"NOT FOUND")</f>
        <v>Bake &amp; Wrap</v>
      </c>
      <c r="L1289" s="2">
        <f>_xlfn.XLOOKUP(Table2[[#This Row],[SKU_CODE_CLEAN]],[1]SKU_Master!A:A,[1]SKU_Master!E:E,"Not Found")</f>
        <v>175</v>
      </c>
      <c r="M1289" s="2">
        <f>_xlfn.XLOOKUP(E1289,[1]SKU_Master!A:A,[1]SKU_Master!F:F,"NOT FOUND")</f>
        <v>92</v>
      </c>
      <c r="N1289" s="2" t="str">
        <f>IF(ISNUMBER(_xlfn.XMATCH(E1289,[1]SKU_Master!A:A)),"MATCH","NOT FOUND")</f>
        <v>MATCH</v>
      </c>
      <c r="O1289" s="2">
        <f>Table2[[#This Row],[GROSS_REVENUE]]-Table2[[#This Row],[DISCOUNT]]</f>
        <v>16612.45</v>
      </c>
      <c r="P1289" s="3">
        <f>IFERROR((Table2[[#This Row],[NET_REVENUE]]-(Table2[[#This Row],[UNITS_SOLD]]*Table2[[#This Row],[UNIT_COGS]]))/Table2[[#This Row],[NET_REVENUE]],0)</f>
        <v>0.36312825621747546</v>
      </c>
      <c r="Q1289" s="4">
        <f>IFERROR(Table2[[#This Row],[GROSS_REVENUE]]/Table2[[#This Row],[AD_SPEND]],0)</f>
        <v>11.276784113322574</v>
      </c>
      <c r="R1289" s="2">
        <f>IFERROR((Table2[[#This Row],[NET_REVENUE]]-(Table2[[#This Row],[UNITS_SOLD]]*Table2[[#This Row],[UNIT_COGS]])-Table2[[#This Row],[AD_SPEND]]),0)</f>
        <v>4247.8100000000004</v>
      </c>
      <c r="S1289" s="3">
        <f>IFERROR(Table2[[#This Row],[RETURNS_UNITS]]/Table2[[#This Row],[UNITS_SOLD]],0)</f>
        <v>2.6086956521739129E-2</v>
      </c>
      <c r="T1289" s="2" t="str">
        <f>TRIM(CLEAN(Table2[[#This Row],[CHANNEL]]))</f>
        <v>Blinkit</v>
      </c>
      <c r="U1289" s="1">
        <f t="shared" si="20"/>
        <v>45292</v>
      </c>
    </row>
    <row r="1290" spans="1:21" x14ac:dyDescent="0.3">
      <c r="A1290" s="1">
        <v>45383</v>
      </c>
      <c r="B1290" s="2" t="s">
        <v>24</v>
      </c>
      <c r="C1290" s="2" t="s">
        <v>28</v>
      </c>
      <c r="D1290" s="2" t="s">
        <v>31</v>
      </c>
      <c r="E1290" s="2" t="str">
        <f>TRIM(Table2[[#This Row],[SKU_CODE]])</f>
        <v>BEC-GB-002</v>
      </c>
      <c r="F1290" s="2">
        <v>121</v>
      </c>
      <c r="G1290" s="2">
        <v>21659</v>
      </c>
      <c r="H1290" s="2">
        <v>2453.36</v>
      </c>
      <c r="I1290" s="2">
        <v>1784.81</v>
      </c>
      <c r="J1290" s="2">
        <v>11</v>
      </c>
      <c r="K1290" s="2" t="str">
        <f>_xlfn.XLOOKUP(E1290,[1]SKU_Master!A:A,[1]SKU_Master!C:C,"NOT FOUND")</f>
        <v>Garbage Bags</v>
      </c>
      <c r="L1290" s="2">
        <f>_xlfn.XLOOKUP(Table2[[#This Row],[SKU_CODE_CLEAN]],[1]SKU_Master!A:A,[1]SKU_Master!E:E,"Not Found")</f>
        <v>179</v>
      </c>
      <c r="M1290" s="2">
        <f>_xlfn.XLOOKUP(E1290,[1]SKU_Master!A:A,[1]SKU_Master!F:F,"NOT FOUND")</f>
        <v>86</v>
      </c>
      <c r="N1290" s="2" t="str">
        <f>IF(ISNUMBER(_xlfn.XMATCH(E1290,[1]SKU_Master!A:A)),"MATCH","NOT FOUND")</f>
        <v>MATCH</v>
      </c>
      <c r="O1290" s="2">
        <f>Table2[[#This Row],[GROSS_REVENUE]]-Table2[[#This Row],[DISCOUNT]]</f>
        <v>19205.64</v>
      </c>
      <c r="P1290" s="3">
        <f>IFERROR((Table2[[#This Row],[NET_REVENUE]]-(Table2[[#This Row],[UNITS_SOLD]]*Table2[[#This Row],[UNIT_COGS]]))/Table2[[#This Row],[NET_REVENUE]],0)</f>
        <v>0.45817999296040118</v>
      </c>
      <c r="Q1290" s="4">
        <f>IFERROR(Table2[[#This Row],[GROSS_REVENUE]]/Table2[[#This Row],[AD_SPEND]],0)</f>
        <v>12.135185257814557</v>
      </c>
      <c r="R1290" s="2">
        <f>IFERROR((Table2[[#This Row],[NET_REVENUE]]-(Table2[[#This Row],[UNITS_SOLD]]*Table2[[#This Row],[UNIT_COGS]])-Table2[[#This Row],[AD_SPEND]]),0)</f>
        <v>7014.83</v>
      </c>
      <c r="S1290" s="3">
        <f>IFERROR(Table2[[#This Row],[RETURNS_UNITS]]/Table2[[#This Row],[UNITS_SOLD]],0)</f>
        <v>9.0909090909090912E-2</v>
      </c>
      <c r="T1290" s="2" t="str">
        <f>TRIM(CLEAN(Table2[[#This Row],[CHANNEL]]))</f>
        <v>D2C</v>
      </c>
      <c r="U1290" s="1">
        <f t="shared" si="20"/>
        <v>45383</v>
      </c>
    </row>
    <row r="1291" spans="1:21" x14ac:dyDescent="0.3">
      <c r="A1291" s="1">
        <v>45661</v>
      </c>
      <c r="B1291" s="2" t="s">
        <v>24</v>
      </c>
      <c r="C1291" s="2" t="s">
        <v>25</v>
      </c>
      <c r="D1291" s="2" t="s">
        <v>43</v>
      </c>
      <c r="E1291" s="2" t="str">
        <f>TRIM(Table2[[#This Row],[SKU_CODE]])</f>
        <v>BEC-GB-001</v>
      </c>
      <c r="F1291" s="2">
        <v>172</v>
      </c>
      <c r="G1291" s="2">
        <v>25628</v>
      </c>
      <c r="H1291" s="2">
        <v>1254.45</v>
      </c>
      <c r="I1291" s="2">
        <v>1786.77</v>
      </c>
      <c r="J1291" s="2">
        <v>18</v>
      </c>
      <c r="K1291" s="2" t="str">
        <f>_xlfn.XLOOKUP(E1291,[1]SKU_Master!A:A,[1]SKU_Master!C:C,"NOT FOUND")</f>
        <v>Garbage Bags</v>
      </c>
      <c r="L1291" s="2">
        <f>_xlfn.XLOOKUP(Table2[[#This Row],[SKU_CODE_CLEAN]],[1]SKU_Master!A:A,[1]SKU_Master!E:E,"Not Found")</f>
        <v>149</v>
      </c>
      <c r="M1291" s="2">
        <f>_xlfn.XLOOKUP(E1291,[1]SKU_Master!A:A,[1]SKU_Master!F:F,"NOT FOUND")</f>
        <v>70</v>
      </c>
      <c r="N1291" s="2" t="str">
        <f>IF(ISNUMBER(_xlfn.XMATCH(E1291,[1]SKU_Master!A:A)),"MATCH","NOT FOUND")</f>
        <v>MATCH</v>
      </c>
      <c r="O1291" s="2">
        <f>Table2[[#This Row],[GROSS_REVENUE]]-Table2[[#This Row],[DISCOUNT]]</f>
        <v>24373.55</v>
      </c>
      <c r="P1291" s="3">
        <f>IFERROR((Table2[[#This Row],[NET_REVENUE]]-(Table2[[#This Row],[UNITS_SOLD]]*Table2[[#This Row],[UNIT_COGS]]))/Table2[[#This Row],[NET_REVENUE]],0)</f>
        <v>0.50602189668718756</v>
      </c>
      <c r="Q1291" s="4">
        <f>IFERROR(Table2[[#This Row],[GROSS_REVENUE]]/Table2[[#This Row],[AD_SPEND]],0)</f>
        <v>14.34320029998265</v>
      </c>
      <c r="R1291" s="2">
        <f>IFERROR((Table2[[#This Row],[NET_REVENUE]]-(Table2[[#This Row],[UNITS_SOLD]]*Table2[[#This Row],[UNIT_COGS]])-Table2[[#This Row],[AD_SPEND]]),0)</f>
        <v>10546.779999999999</v>
      </c>
      <c r="S1291" s="3">
        <f>IFERROR(Table2[[#This Row],[RETURNS_UNITS]]/Table2[[#This Row],[UNITS_SOLD]],0)</f>
        <v>0.10465116279069768</v>
      </c>
      <c r="T1291" s="2" t="str">
        <f>TRIM(CLEAN(Table2[[#This Row],[CHANNEL]]))</f>
        <v>D2C</v>
      </c>
      <c r="U1291" s="1">
        <f t="shared" si="20"/>
        <v>45748</v>
      </c>
    </row>
    <row r="1292" spans="1:21" x14ac:dyDescent="0.3">
      <c r="A1292" s="1">
        <v>45292</v>
      </c>
      <c r="B1292" s="2" t="s">
        <v>27</v>
      </c>
      <c r="C1292" s="2" t="s">
        <v>25</v>
      </c>
      <c r="D1292" s="2" t="s">
        <v>42</v>
      </c>
      <c r="E1292" s="2" t="str">
        <f>TRIM(Table2[[#This Row],[SKU_CODE]])</f>
        <v>BEC-BW-002</v>
      </c>
      <c r="F1292" s="2">
        <v>118</v>
      </c>
      <c r="G1292" s="2">
        <v>20650</v>
      </c>
      <c r="H1292" s="2">
        <v>3096.19</v>
      </c>
      <c r="I1292" s="2">
        <v>1786.79</v>
      </c>
      <c r="J1292" s="2">
        <v>4</v>
      </c>
      <c r="K1292" s="2" t="str">
        <f>_xlfn.XLOOKUP(E1292,[1]SKU_Master!A:A,[1]SKU_Master!C:C,"NOT FOUND")</f>
        <v>Bake &amp; Wrap</v>
      </c>
      <c r="L1292" s="2">
        <f>_xlfn.XLOOKUP(Table2[[#This Row],[SKU_CODE_CLEAN]],[1]SKU_Master!A:A,[1]SKU_Master!E:E,"Not Found")</f>
        <v>175</v>
      </c>
      <c r="M1292" s="2">
        <f>_xlfn.XLOOKUP(E1292,[1]SKU_Master!A:A,[1]SKU_Master!F:F,"NOT FOUND")</f>
        <v>92</v>
      </c>
      <c r="N1292" s="2" t="str">
        <f>IF(ISNUMBER(_xlfn.XMATCH(E1292,[1]SKU_Master!A:A)),"MATCH","NOT FOUND")</f>
        <v>MATCH</v>
      </c>
      <c r="O1292" s="2">
        <f>Table2[[#This Row],[GROSS_REVENUE]]-Table2[[#This Row],[DISCOUNT]]</f>
        <v>17553.810000000001</v>
      </c>
      <c r="P1292" s="3">
        <f>IFERROR((Table2[[#This Row],[NET_REVENUE]]-(Table2[[#This Row],[UNITS_SOLD]]*Table2[[#This Row],[UNIT_COGS]]))/Table2[[#This Row],[NET_REVENUE]],0)</f>
        <v>0.38155876131734368</v>
      </c>
      <c r="Q1292" s="4">
        <f>IFERROR(Table2[[#This Row],[GROSS_REVENUE]]/Table2[[#This Row],[AD_SPEND]],0)</f>
        <v>11.557038040284533</v>
      </c>
      <c r="R1292" s="2">
        <f>IFERROR((Table2[[#This Row],[NET_REVENUE]]-(Table2[[#This Row],[UNITS_SOLD]]*Table2[[#This Row],[UNIT_COGS]])-Table2[[#This Row],[AD_SPEND]]),0)</f>
        <v>4911.0200000000013</v>
      </c>
      <c r="S1292" s="3">
        <f>IFERROR(Table2[[#This Row],[RETURNS_UNITS]]/Table2[[#This Row],[UNITS_SOLD]],0)</f>
        <v>3.3898305084745763E-2</v>
      </c>
      <c r="T1292" s="2" t="str">
        <f>TRIM(CLEAN(Table2[[#This Row],[CHANNEL]]))</f>
        <v>Zepto</v>
      </c>
      <c r="U1292" s="1">
        <f t="shared" si="20"/>
        <v>45292</v>
      </c>
    </row>
    <row r="1293" spans="1:21" x14ac:dyDescent="0.3">
      <c r="A1293" s="1">
        <v>45444</v>
      </c>
      <c r="B1293" s="2" t="s">
        <v>34</v>
      </c>
      <c r="C1293" s="2" t="s">
        <v>25</v>
      </c>
      <c r="D1293" s="2" t="s">
        <v>42</v>
      </c>
      <c r="E1293" s="2" t="str">
        <f>TRIM(Table2[[#This Row],[SKU_CODE]])</f>
        <v>BEC-BW-002</v>
      </c>
      <c r="F1293" s="2">
        <v>136</v>
      </c>
      <c r="G1293" s="5">
        <v>23800</v>
      </c>
      <c r="H1293" s="2">
        <v>4762.3900000000003</v>
      </c>
      <c r="I1293" s="2">
        <v>1786.86</v>
      </c>
      <c r="J1293" s="2">
        <v>4</v>
      </c>
      <c r="K1293" s="2" t="str">
        <f>_xlfn.XLOOKUP(E1293,[1]SKU_Master!A:A,[1]SKU_Master!C:C,"NOT FOUND")</f>
        <v>Bake &amp; Wrap</v>
      </c>
      <c r="L1293" s="2">
        <f>_xlfn.XLOOKUP(Table2[[#This Row],[SKU_CODE_CLEAN]],[1]SKU_Master!A:A,[1]SKU_Master!E:E,"Not Found")</f>
        <v>175</v>
      </c>
      <c r="M1293" s="2">
        <f>_xlfn.XLOOKUP(E1293,[1]SKU_Master!A:A,[1]SKU_Master!F:F,"NOT FOUND")</f>
        <v>92</v>
      </c>
      <c r="N1293" s="2" t="str">
        <f>IF(ISNUMBER(_xlfn.XMATCH(E1293,[1]SKU_Master!A:A)),"MATCH","NOT FOUND")</f>
        <v>MATCH</v>
      </c>
      <c r="O1293" s="2">
        <f>Table2[[#This Row],[GROSS_REVENUE]]-Table2[[#This Row],[DISCOUNT]]</f>
        <v>19037.61</v>
      </c>
      <c r="P1293" s="3">
        <f>IFERROR((Table2[[#This Row],[NET_REVENUE]]-(Table2[[#This Row],[UNITS_SOLD]]*Table2[[#This Row],[UNIT_COGS]]))/Table2[[#This Row],[NET_REVENUE]],0)</f>
        <v>0.342774644506322</v>
      </c>
      <c r="Q1293" s="4">
        <f>IFERROR(Table2[[#This Row],[GROSS_REVENUE]]/Table2[[#This Row],[AD_SPEND]],0)</f>
        <v>13.319454238160796</v>
      </c>
      <c r="R1293" s="2">
        <f>IFERROR((Table2[[#This Row],[NET_REVENUE]]-(Table2[[#This Row],[UNITS_SOLD]]*Table2[[#This Row],[UNIT_COGS]])-Table2[[#This Row],[AD_SPEND]]),0)</f>
        <v>4738.7500000000009</v>
      </c>
      <c r="S1293" s="3">
        <f>IFERROR(Table2[[#This Row],[RETURNS_UNITS]]/Table2[[#This Row],[UNITS_SOLD]],0)</f>
        <v>2.9411764705882353E-2</v>
      </c>
      <c r="T1293" s="2" t="str">
        <f>TRIM(CLEAN(Table2[[#This Row],[CHANNEL]]))</f>
        <v>Zepto</v>
      </c>
      <c r="U1293" s="1">
        <f t="shared" si="20"/>
        <v>45444</v>
      </c>
    </row>
    <row r="1294" spans="1:21" x14ac:dyDescent="0.3">
      <c r="A1294" s="1">
        <v>45597</v>
      </c>
      <c r="B1294" s="2" t="s">
        <v>27</v>
      </c>
      <c r="C1294" s="2" t="s">
        <v>28</v>
      </c>
      <c r="D1294" s="2" t="s">
        <v>47</v>
      </c>
      <c r="E1294" s="2" t="str">
        <f>TRIM(Table2[[#This Row],[SKU_CODE]])</f>
        <v>BEC-TIS-001</v>
      </c>
      <c r="F1294" s="2">
        <v>202</v>
      </c>
      <c r="G1294" s="2">
        <v>19190</v>
      </c>
      <c r="H1294" s="2">
        <v>4191.8</v>
      </c>
      <c r="I1294" s="2">
        <v>1787.53</v>
      </c>
      <c r="J1294" s="2">
        <v>9</v>
      </c>
      <c r="K1294" s="2" t="str">
        <f>_xlfn.XLOOKUP(E1294,[1]SKU_Master!A:A,[1]SKU_Master!C:C,"NOT FOUND")</f>
        <v>Tissues</v>
      </c>
      <c r="L1294" s="2">
        <f>_xlfn.XLOOKUP(Table2[[#This Row],[SKU_CODE_CLEAN]],[1]SKU_Master!A:A,[1]SKU_Master!E:E,"Not Found")</f>
        <v>95</v>
      </c>
      <c r="M1294" s="2">
        <f>_xlfn.XLOOKUP(E1294,[1]SKU_Master!A:A,[1]SKU_Master!F:F,"NOT FOUND")</f>
        <v>42</v>
      </c>
      <c r="N1294" s="2" t="str">
        <f>IF(ISNUMBER(_xlfn.XMATCH(E1294,[1]SKU_Master!A:A)),"MATCH","NOT FOUND")</f>
        <v>MATCH</v>
      </c>
      <c r="O1294" s="2">
        <f>Table2[[#This Row],[GROSS_REVENUE]]-Table2[[#This Row],[DISCOUNT]]</f>
        <v>14998.2</v>
      </c>
      <c r="P1294" s="3">
        <f>IFERROR((Table2[[#This Row],[NET_REVENUE]]-(Table2[[#This Row],[UNITS_SOLD]]*Table2[[#This Row],[UNIT_COGS]]))/Table2[[#This Row],[NET_REVENUE]],0)</f>
        <v>0.43433211985438253</v>
      </c>
      <c r="Q1294" s="4">
        <f>IFERROR(Table2[[#This Row],[GROSS_REVENUE]]/Table2[[#This Row],[AD_SPEND]],0)</f>
        <v>10.735484159706411</v>
      </c>
      <c r="R1294" s="2">
        <f>IFERROR((Table2[[#This Row],[NET_REVENUE]]-(Table2[[#This Row],[UNITS_SOLD]]*Table2[[#This Row],[UNIT_COGS]])-Table2[[#This Row],[AD_SPEND]]),0)</f>
        <v>4726.670000000001</v>
      </c>
      <c r="S1294" s="3">
        <f>IFERROR(Table2[[#This Row],[RETURNS_UNITS]]/Table2[[#This Row],[UNITS_SOLD]],0)</f>
        <v>4.4554455445544552E-2</v>
      </c>
      <c r="T1294" s="2" t="str">
        <f>TRIM(CLEAN(Table2[[#This Row],[CHANNEL]]))</f>
        <v>Zepto</v>
      </c>
      <c r="U1294" s="1">
        <f t="shared" si="20"/>
        <v>45597</v>
      </c>
    </row>
    <row r="1295" spans="1:21" x14ac:dyDescent="0.3">
      <c r="A1295" s="1">
        <v>45689</v>
      </c>
      <c r="B1295" s="2" t="s">
        <v>33</v>
      </c>
      <c r="C1295" s="2" t="s">
        <v>28</v>
      </c>
      <c r="D1295" s="2" t="s">
        <v>46</v>
      </c>
      <c r="E1295" s="2" t="str">
        <f>TRIM(Table2[[#This Row],[SKU_CODE]])</f>
        <v>BEC-KT-001</v>
      </c>
      <c r="F1295" s="2">
        <v>103</v>
      </c>
      <c r="G1295" s="2">
        <v>16480</v>
      </c>
      <c r="H1295" s="2">
        <v>3901.09</v>
      </c>
      <c r="I1295" s="2">
        <v>1788.4</v>
      </c>
      <c r="J1295" s="2">
        <v>2</v>
      </c>
      <c r="K1295" s="2" t="str">
        <f>_xlfn.XLOOKUP(E1295,[1]SKU_Master!A:A,[1]SKU_Master!C:C,"NOT FOUND")</f>
        <v>Kitchen Towel</v>
      </c>
      <c r="L1295" s="2">
        <f>_xlfn.XLOOKUP(Table2[[#This Row],[SKU_CODE_CLEAN]],[1]SKU_Master!A:A,[1]SKU_Master!E:E,"Not Found")</f>
        <v>160</v>
      </c>
      <c r="M1295" s="2">
        <f>_xlfn.XLOOKUP(E1295,[1]SKU_Master!A:A,[1]SKU_Master!F:F,"NOT FOUND")</f>
        <v>78</v>
      </c>
      <c r="N1295" s="2" t="str">
        <f>IF(ISNUMBER(_xlfn.XMATCH(E1295,[1]SKU_Master!A:A)),"MATCH","NOT FOUND")</f>
        <v>MATCH</v>
      </c>
      <c r="O1295" s="2">
        <f>Table2[[#This Row],[GROSS_REVENUE]]-Table2[[#This Row],[DISCOUNT]]</f>
        <v>12578.91</v>
      </c>
      <c r="P1295" s="3">
        <f>IFERROR((Table2[[#This Row],[NET_REVENUE]]-(Table2[[#This Row],[UNITS_SOLD]]*Table2[[#This Row],[UNIT_COGS]]))/Table2[[#This Row],[NET_REVENUE]],0)</f>
        <v>0.36131191017345698</v>
      </c>
      <c r="Q1295" s="4">
        <f>IFERROR(Table2[[#This Row],[GROSS_REVENUE]]/Table2[[#This Row],[AD_SPEND]],0)</f>
        <v>9.2149407291433683</v>
      </c>
      <c r="R1295" s="2">
        <f>IFERROR((Table2[[#This Row],[NET_REVENUE]]-(Table2[[#This Row],[UNITS_SOLD]]*Table2[[#This Row],[UNIT_COGS]])-Table2[[#This Row],[AD_SPEND]]),0)</f>
        <v>2756.5099999999998</v>
      </c>
      <c r="S1295" s="3">
        <f>IFERROR(Table2[[#This Row],[RETURNS_UNITS]]/Table2[[#This Row],[UNITS_SOLD]],0)</f>
        <v>1.9417475728155338E-2</v>
      </c>
      <c r="T1295" s="2" t="str">
        <f>TRIM(CLEAN(Table2[[#This Row],[CHANNEL]]))</f>
        <v>Swiggy Instamart</v>
      </c>
      <c r="U1295" s="1">
        <f t="shared" si="20"/>
        <v>45689</v>
      </c>
    </row>
    <row r="1296" spans="1:21" x14ac:dyDescent="0.3">
      <c r="A1296" s="1">
        <v>45658</v>
      </c>
      <c r="B1296" s="2" t="s">
        <v>33</v>
      </c>
      <c r="C1296" s="2" t="s">
        <v>25</v>
      </c>
      <c r="D1296" s="2" t="s">
        <v>31</v>
      </c>
      <c r="E1296" s="2" t="str">
        <f>TRIM(Table2[[#This Row],[SKU_CODE]])</f>
        <v>BEC-GB-002</v>
      </c>
      <c r="F1296" s="2">
        <v>230</v>
      </c>
      <c r="G1296" s="2">
        <v>41170</v>
      </c>
      <c r="H1296" s="2">
        <v>10907.68</v>
      </c>
      <c r="I1296" s="2">
        <v>1788.73</v>
      </c>
      <c r="J1296" s="2">
        <v>4</v>
      </c>
      <c r="K1296" s="2" t="str">
        <f>_xlfn.XLOOKUP(E1296,[1]SKU_Master!A:A,[1]SKU_Master!C:C,"NOT FOUND")</f>
        <v>Garbage Bags</v>
      </c>
      <c r="L1296" s="2">
        <f>_xlfn.XLOOKUP(Table2[[#This Row],[SKU_CODE_CLEAN]],[1]SKU_Master!A:A,[1]SKU_Master!E:E,"Not Found")</f>
        <v>179</v>
      </c>
      <c r="M1296" s="2">
        <f>_xlfn.XLOOKUP(E1296,[1]SKU_Master!A:A,[1]SKU_Master!F:F,"NOT FOUND")</f>
        <v>86</v>
      </c>
      <c r="N1296" s="2" t="str">
        <f>IF(ISNUMBER(_xlfn.XMATCH(E1296,[1]SKU_Master!A:A)),"MATCH","NOT FOUND")</f>
        <v>MATCH</v>
      </c>
      <c r="O1296" s="2">
        <f>Table2[[#This Row],[GROSS_REVENUE]]-Table2[[#This Row],[DISCOUNT]]</f>
        <v>30262.32</v>
      </c>
      <c r="P1296" s="3">
        <f>IFERROR((Table2[[#This Row],[NET_REVENUE]]-(Table2[[#This Row],[UNITS_SOLD]]*Table2[[#This Row],[UNIT_COGS]]))/Table2[[#This Row],[NET_REVENUE]],0)</f>
        <v>0.34638190330417495</v>
      </c>
      <c r="Q1296" s="4">
        <f>IFERROR(Table2[[#This Row],[GROSS_REVENUE]]/Table2[[#This Row],[AD_SPEND]],0)</f>
        <v>23.016330021859083</v>
      </c>
      <c r="R1296" s="2">
        <f>IFERROR((Table2[[#This Row],[NET_REVENUE]]-(Table2[[#This Row],[UNITS_SOLD]]*Table2[[#This Row],[UNIT_COGS]])-Table2[[#This Row],[AD_SPEND]]),0)</f>
        <v>8693.59</v>
      </c>
      <c r="S1296" s="3">
        <f>IFERROR(Table2[[#This Row],[RETURNS_UNITS]]/Table2[[#This Row],[UNITS_SOLD]],0)</f>
        <v>1.7391304347826087E-2</v>
      </c>
      <c r="T1296" s="2" t="str">
        <f>TRIM(CLEAN(Table2[[#This Row],[CHANNEL]]))</f>
        <v>Swiggy Instamart</v>
      </c>
      <c r="U1296" s="1">
        <f t="shared" si="20"/>
        <v>45658</v>
      </c>
    </row>
    <row r="1297" spans="1:21" x14ac:dyDescent="0.3">
      <c r="A1297" s="1">
        <v>45505</v>
      </c>
      <c r="B1297" s="2" t="s">
        <v>21</v>
      </c>
      <c r="C1297" s="2" t="s">
        <v>22</v>
      </c>
      <c r="D1297" s="2" t="s">
        <v>46</v>
      </c>
      <c r="E1297" s="2" t="str">
        <f>TRIM(Table2[[#This Row],[SKU_CODE]])</f>
        <v>BEC-KT-001</v>
      </c>
      <c r="F1297" s="2">
        <v>102</v>
      </c>
      <c r="G1297" s="2">
        <v>16320</v>
      </c>
      <c r="H1297" s="2">
        <v>3052.74</v>
      </c>
      <c r="I1297" s="2">
        <v>1789.29</v>
      </c>
      <c r="J1297" s="2">
        <v>3</v>
      </c>
      <c r="K1297" s="2" t="str">
        <f>_xlfn.XLOOKUP(E1297,[1]SKU_Master!A:A,[1]SKU_Master!C:C,"NOT FOUND")</f>
        <v>Kitchen Towel</v>
      </c>
      <c r="L1297" s="2">
        <f>_xlfn.XLOOKUP(Table2[[#This Row],[SKU_CODE_CLEAN]],[1]SKU_Master!A:A,[1]SKU_Master!E:E,"Not Found")</f>
        <v>160</v>
      </c>
      <c r="M1297" s="2">
        <f>_xlfn.XLOOKUP(E1297,[1]SKU_Master!A:A,[1]SKU_Master!F:F,"NOT FOUND")</f>
        <v>78</v>
      </c>
      <c r="N1297" s="2" t="str">
        <f>IF(ISNUMBER(_xlfn.XMATCH(E1297,[1]SKU_Master!A:A)),"MATCH","NOT FOUND")</f>
        <v>MATCH</v>
      </c>
      <c r="O1297" s="2">
        <f>Table2[[#This Row],[GROSS_REVENUE]]-Table2[[#This Row],[DISCOUNT]]</f>
        <v>13267.26</v>
      </c>
      <c r="P1297" s="3">
        <f>IFERROR((Table2[[#This Row],[NET_REVENUE]]-(Table2[[#This Row],[UNITS_SOLD]]*Table2[[#This Row],[UNIT_COGS]]))/Table2[[#This Row],[NET_REVENUE]],0)</f>
        <v>0.40032832702457027</v>
      </c>
      <c r="Q1297" s="4">
        <f>IFERROR(Table2[[#This Row],[GROSS_REVENUE]]/Table2[[#This Row],[AD_SPEND]],0)</f>
        <v>9.1209362372784746</v>
      </c>
      <c r="R1297" s="2">
        <f>IFERROR((Table2[[#This Row],[NET_REVENUE]]-(Table2[[#This Row],[UNITS_SOLD]]*Table2[[#This Row],[UNIT_COGS]])-Table2[[#This Row],[AD_SPEND]]),0)</f>
        <v>3521.9700000000003</v>
      </c>
      <c r="S1297" s="3">
        <f>IFERROR(Table2[[#This Row],[RETURNS_UNITS]]/Table2[[#This Row],[UNITS_SOLD]],0)</f>
        <v>2.9411764705882353E-2</v>
      </c>
      <c r="T1297" s="2" t="str">
        <f>TRIM(CLEAN(Table2[[#This Row],[CHANNEL]]))</f>
        <v>Flipkart</v>
      </c>
      <c r="U1297" s="1">
        <f t="shared" si="20"/>
        <v>45505</v>
      </c>
    </row>
    <row r="1298" spans="1:21" x14ac:dyDescent="0.3">
      <c r="A1298" s="1">
        <v>45658</v>
      </c>
      <c r="B1298" s="2" t="s">
        <v>50</v>
      </c>
      <c r="C1298" s="2" t="s">
        <v>25</v>
      </c>
      <c r="D1298" s="2" t="s">
        <v>35</v>
      </c>
      <c r="E1298" s="2" t="str">
        <f>TRIM(Table2[[#This Row],[SKU_CODE]])</f>
        <v>BEC-CMB-001</v>
      </c>
      <c r="F1298" s="2">
        <v>61</v>
      </c>
      <c r="G1298" s="2">
        <v>42639</v>
      </c>
      <c r="H1298" s="2">
        <v>9388.58</v>
      </c>
      <c r="I1298" s="2">
        <v>1789.57</v>
      </c>
      <c r="J1298" s="2">
        <v>1</v>
      </c>
      <c r="K1298" s="2" t="str">
        <f>_xlfn.XLOOKUP(E1298,[1]SKU_Master!A:A,[1]SKU_Master!C:C,"NOT FOUND")</f>
        <v>Others</v>
      </c>
      <c r="L1298" s="2">
        <f>_xlfn.XLOOKUP(Table2[[#This Row],[SKU_CODE_CLEAN]],[1]SKU_Master!A:A,[1]SKU_Master!E:E,"Not Found")</f>
        <v>699</v>
      </c>
      <c r="M1298" s="2">
        <f>_xlfn.XLOOKUP(E1298,[1]SKU_Master!A:A,[1]SKU_Master!F:F,"NOT FOUND")</f>
        <v>330</v>
      </c>
      <c r="N1298" s="2" t="str">
        <f>IF(ISNUMBER(_xlfn.XMATCH(E1298,[1]SKU_Master!A:A)),"MATCH","NOT FOUND")</f>
        <v>MATCH</v>
      </c>
      <c r="O1298" s="2">
        <f>Table2[[#This Row],[GROSS_REVENUE]]-Table2[[#This Row],[DISCOUNT]]</f>
        <v>33250.42</v>
      </c>
      <c r="P1298" s="3">
        <f>IFERROR((Table2[[#This Row],[NET_REVENUE]]-(Table2[[#This Row],[UNITS_SOLD]]*Table2[[#This Row],[UNIT_COGS]]))/Table2[[#This Row],[NET_REVENUE]],0)</f>
        <v>0.39459411339766531</v>
      </c>
      <c r="Q1298" s="4">
        <f>IFERROR(Table2[[#This Row],[GROSS_REVENUE]]/Table2[[#This Row],[AD_SPEND]],0)</f>
        <v>23.826394049967313</v>
      </c>
      <c r="R1298" s="2">
        <f>IFERROR((Table2[[#This Row],[NET_REVENUE]]-(Table2[[#This Row],[UNITS_SOLD]]*Table2[[#This Row],[UNIT_COGS]])-Table2[[#This Row],[AD_SPEND]]),0)</f>
        <v>11330.849999999999</v>
      </c>
      <c r="S1298" s="3">
        <f>IFERROR(Table2[[#This Row],[RETURNS_UNITS]]/Table2[[#This Row],[UNITS_SOLD]],0)</f>
        <v>1.6393442622950821E-2</v>
      </c>
      <c r="T1298" s="2" t="str">
        <f>TRIM(CLEAN(Table2[[#This Row],[CHANNEL]]))</f>
        <v>Amazon</v>
      </c>
      <c r="U1298" s="1">
        <f t="shared" si="20"/>
        <v>45658</v>
      </c>
    </row>
    <row r="1299" spans="1:21" x14ac:dyDescent="0.3">
      <c r="A1299" s="1">
        <v>45352</v>
      </c>
      <c r="B1299" s="2" t="s">
        <v>37</v>
      </c>
      <c r="C1299" s="2" t="s">
        <v>25</v>
      </c>
      <c r="D1299" s="2" t="s">
        <v>23</v>
      </c>
      <c r="E1299" s="2" t="str">
        <f>TRIM(Table2[[#This Row],[SKU_CODE]])</f>
        <v>BEC-OTH-001</v>
      </c>
      <c r="F1299" s="2">
        <v>180</v>
      </c>
      <c r="G1299" s="2">
        <v>26820</v>
      </c>
      <c r="H1299" s="2">
        <v>2082.21</v>
      </c>
      <c r="I1299" s="2">
        <v>1792.18</v>
      </c>
      <c r="J1299" s="2">
        <v>8</v>
      </c>
      <c r="K1299" s="2" t="str">
        <f>_xlfn.XLOOKUP(E1299,[1]SKU_Master!A:A,[1]SKU_Master!C:C,"NOT FOUND")</f>
        <v>Others</v>
      </c>
      <c r="L1299" s="2">
        <f>_xlfn.XLOOKUP(Table2[[#This Row],[SKU_CODE_CLEAN]],[1]SKU_Master!A:A,[1]SKU_Master!E:E,"Not Found")</f>
        <v>149</v>
      </c>
      <c r="M1299" s="2">
        <f>_xlfn.XLOOKUP(E1299,[1]SKU_Master!A:A,[1]SKU_Master!F:F,"NOT FOUND")</f>
        <v>72</v>
      </c>
      <c r="N1299" s="2" t="str">
        <f>IF(ISNUMBER(_xlfn.XMATCH(E1299,[1]SKU_Master!A:A)),"MATCH","NOT FOUND")</f>
        <v>MATCH</v>
      </c>
      <c r="O1299" s="2">
        <f>Table2[[#This Row],[GROSS_REVENUE]]-Table2[[#This Row],[DISCOUNT]]</f>
        <v>24737.79</v>
      </c>
      <c r="P1299" s="3">
        <f>IFERROR((Table2[[#This Row],[NET_REVENUE]]-(Table2[[#This Row],[UNITS_SOLD]]*Table2[[#This Row],[UNIT_COGS]]))/Table2[[#This Row],[NET_REVENUE]],0)</f>
        <v>0.47610518158655241</v>
      </c>
      <c r="Q1299" s="4">
        <f>IFERROR(Table2[[#This Row],[GROSS_REVENUE]]/Table2[[#This Row],[AD_SPEND]],0)</f>
        <v>14.965014674865248</v>
      </c>
      <c r="R1299" s="2">
        <f>IFERROR((Table2[[#This Row],[NET_REVENUE]]-(Table2[[#This Row],[UNITS_SOLD]]*Table2[[#This Row],[UNIT_COGS]])-Table2[[#This Row],[AD_SPEND]]),0)</f>
        <v>9985.61</v>
      </c>
      <c r="S1299" s="3">
        <f>IFERROR(Table2[[#This Row],[RETURNS_UNITS]]/Table2[[#This Row],[UNITS_SOLD]],0)</f>
        <v>4.4444444444444446E-2</v>
      </c>
      <c r="T1299" s="2" t="str">
        <f>TRIM(CLEAN(Table2[[#This Row],[CHANNEL]]))</f>
        <v>Blinkit</v>
      </c>
      <c r="U1299" s="1">
        <f t="shared" si="20"/>
        <v>45352</v>
      </c>
    </row>
    <row r="1300" spans="1:21" x14ac:dyDescent="0.3">
      <c r="A1300" s="1">
        <v>45809</v>
      </c>
      <c r="B1300" s="2" t="s">
        <v>27</v>
      </c>
      <c r="C1300" s="2" t="s">
        <v>22</v>
      </c>
      <c r="D1300" s="2" t="s">
        <v>35</v>
      </c>
      <c r="E1300" s="2" t="str">
        <f>TRIM(Table2[[#This Row],[SKU_CODE]])</f>
        <v>BEC-CMB-001</v>
      </c>
      <c r="F1300" s="2">
        <v>49</v>
      </c>
      <c r="G1300" s="2">
        <v>34251</v>
      </c>
      <c r="H1300" s="2">
        <v>7880.36</v>
      </c>
      <c r="I1300" s="2">
        <v>1793.14</v>
      </c>
      <c r="J1300" s="2">
        <v>1</v>
      </c>
      <c r="K1300" s="2" t="str">
        <f>_xlfn.XLOOKUP(E1300,[1]SKU_Master!A:A,[1]SKU_Master!C:C,"NOT FOUND")</f>
        <v>Others</v>
      </c>
      <c r="L1300" s="2">
        <f>_xlfn.XLOOKUP(Table2[[#This Row],[SKU_CODE_CLEAN]],[1]SKU_Master!A:A,[1]SKU_Master!E:E,"Not Found")</f>
        <v>699</v>
      </c>
      <c r="M1300" s="2">
        <f>_xlfn.XLOOKUP(E1300,[1]SKU_Master!A:A,[1]SKU_Master!F:F,"NOT FOUND")</f>
        <v>330</v>
      </c>
      <c r="N1300" s="2" t="str">
        <f>IF(ISNUMBER(_xlfn.XMATCH(E1300,[1]SKU_Master!A:A)),"MATCH","NOT FOUND")</f>
        <v>MATCH</v>
      </c>
      <c r="O1300" s="2">
        <f>Table2[[#This Row],[GROSS_REVENUE]]-Table2[[#This Row],[DISCOUNT]]</f>
        <v>26370.639999999999</v>
      </c>
      <c r="P1300" s="3">
        <f>IFERROR((Table2[[#This Row],[NET_REVENUE]]-(Table2[[#This Row],[UNITS_SOLD]]*Table2[[#This Row],[UNIT_COGS]]))/Table2[[#This Row],[NET_REVENUE]],0)</f>
        <v>0.38681806736582802</v>
      </c>
      <c r="Q1300" s="4">
        <f>IFERROR(Table2[[#This Row],[GROSS_REVENUE]]/Table2[[#This Row],[AD_SPEND]],0)</f>
        <v>19.10112986158359</v>
      </c>
      <c r="R1300" s="2">
        <f>IFERROR((Table2[[#This Row],[NET_REVENUE]]-(Table2[[#This Row],[UNITS_SOLD]]*Table2[[#This Row],[UNIT_COGS]])-Table2[[#This Row],[AD_SPEND]]),0)</f>
        <v>8407.5</v>
      </c>
      <c r="S1300" s="3">
        <f>IFERROR(Table2[[#This Row],[RETURNS_UNITS]]/Table2[[#This Row],[UNITS_SOLD]],0)</f>
        <v>2.0408163265306121E-2</v>
      </c>
      <c r="T1300" s="2" t="str">
        <f>TRIM(CLEAN(Table2[[#This Row],[CHANNEL]]))</f>
        <v>Zepto</v>
      </c>
      <c r="U1300" s="1">
        <f t="shared" si="20"/>
        <v>45809</v>
      </c>
    </row>
    <row r="1301" spans="1:21" x14ac:dyDescent="0.3">
      <c r="A1301" s="1">
        <v>45778</v>
      </c>
      <c r="B1301" s="2" t="s">
        <v>27</v>
      </c>
      <c r="C1301" s="2" t="s">
        <v>28</v>
      </c>
      <c r="D1301" s="2" t="s">
        <v>45</v>
      </c>
      <c r="E1301" s="2" t="str">
        <f>TRIM(Table2[[#This Row],[SKU_CODE]])</f>
        <v>BEC-TIS-001</v>
      </c>
      <c r="F1301" s="2">
        <v>182</v>
      </c>
      <c r="G1301" s="2">
        <v>17290</v>
      </c>
      <c r="H1301" s="2">
        <v>3046.21</v>
      </c>
      <c r="I1301" s="2">
        <v>1793.46</v>
      </c>
      <c r="J1301" s="2">
        <v>10</v>
      </c>
      <c r="K1301" s="2" t="str">
        <f>_xlfn.XLOOKUP(E1301,[1]SKU_Master!A:A,[1]SKU_Master!C:C,"NOT FOUND")</f>
        <v>Tissues</v>
      </c>
      <c r="L1301" s="2">
        <f>_xlfn.XLOOKUP(Table2[[#This Row],[SKU_CODE_CLEAN]],[1]SKU_Master!A:A,[1]SKU_Master!E:E,"Not Found")</f>
        <v>95</v>
      </c>
      <c r="M1301" s="2">
        <f>_xlfn.XLOOKUP(E1301,[1]SKU_Master!A:A,[1]SKU_Master!F:F,"NOT FOUND")</f>
        <v>42</v>
      </c>
      <c r="N1301" s="2" t="str">
        <f>IF(ISNUMBER(_xlfn.XMATCH(E1301,[1]SKU_Master!A:A)),"MATCH","NOT FOUND")</f>
        <v>MATCH</v>
      </c>
      <c r="O1301" s="2">
        <f>Table2[[#This Row],[GROSS_REVENUE]]-Table2[[#This Row],[DISCOUNT]]</f>
        <v>14243.79</v>
      </c>
      <c r="P1301" s="3">
        <f>IFERROR((Table2[[#This Row],[NET_REVENUE]]-(Table2[[#This Row],[UNITS_SOLD]]*Table2[[#This Row],[UNIT_COGS]]))/Table2[[#This Row],[NET_REVENUE]],0)</f>
        <v>0.46334507880276249</v>
      </c>
      <c r="Q1301" s="4">
        <f>IFERROR(Table2[[#This Row],[GROSS_REVENUE]]/Table2[[#This Row],[AD_SPEND]],0)</f>
        <v>9.6405830071481944</v>
      </c>
      <c r="R1301" s="2">
        <f>IFERROR((Table2[[#This Row],[NET_REVENUE]]-(Table2[[#This Row],[UNITS_SOLD]]*Table2[[#This Row],[UNIT_COGS]])-Table2[[#This Row],[AD_SPEND]]),0)</f>
        <v>4806.3300000000008</v>
      </c>
      <c r="S1301" s="3">
        <f>IFERROR(Table2[[#This Row],[RETURNS_UNITS]]/Table2[[#This Row],[UNITS_SOLD]],0)</f>
        <v>5.4945054945054944E-2</v>
      </c>
      <c r="T1301" s="2" t="str">
        <f>TRIM(CLEAN(Table2[[#This Row],[CHANNEL]]))</f>
        <v>Zepto</v>
      </c>
      <c r="U1301" s="1">
        <f t="shared" si="20"/>
        <v>45778</v>
      </c>
    </row>
    <row r="1302" spans="1:21" x14ac:dyDescent="0.3">
      <c r="A1302" s="1">
        <v>45689</v>
      </c>
      <c r="B1302" s="2" t="s">
        <v>21</v>
      </c>
      <c r="C1302" s="2" t="s">
        <v>22</v>
      </c>
      <c r="D1302" s="2" t="s">
        <v>32</v>
      </c>
      <c r="E1302" s="2" t="str">
        <f>TRIM(Table2[[#This Row],[SKU_CODE]])</f>
        <v>BEC-BW-001</v>
      </c>
      <c r="F1302" s="2">
        <v>93</v>
      </c>
      <c r="G1302" s="2">
        <v>20460</v>
      </c>
      <c r="H1302" s="2">
        <v>4088.26</v>
      </c>
      <c r="I1302" s="2">
        <v>1794.95</v>
      </c>
      <c r="J1302" s="2">
        <v>2</v>
      </c>
      <c r="K1302" s="2" t="str">
        <f>_xlfn.XLOOKUP(E1302,[1]SKU_Master!A:A,[1]SKU_Master!C:C,"NOT FOUND")</f>
        <v>Bake &amp; Wrap</v>
      </c>
      <c r="L1302" s="2">
        <f>_xlfn.XLOOKUP(Table2[[#This Row],[SKU_CODE_CLEAN]],[1]SKU_Master!A:A,[1]SKU_Master!E:E,"Not Found")</f>
        <v>220</v>
      </c>
      <c r="M1302" s="2">
        <f>_xlfn.XLOOKUP(E1302,[1]SKU_Master!A:A,[1]SKU_Master!F:F,"NOT FOUND")</f>
        <v>118</v>
      </c>
      <c r="N1302" s="2" t="str">
        <f>IF(ISNUMBER(_xlfn.XMATCH(E1302,[1]SKU_Master!A:A)),"MATCH","NOT FOUND")</f>
        <v>MATCH</v>
      </c>
      <c r="O1302" s="2">
        <f>Table2[[#This Row],[GROSS_REVENUE]]-Table2[[#This Row],[DISCOUNT]]</f>
        <v>16371.74</v>
      </c>
      <c r="P1302" s="3">
        <f>IFERROR((Table2[[#This Row],[NET_REVENUE]]-(Table2[[#This Row],[UNITS_SOLD]]*Table2[[#This Row],[UNIT_COGS]]))/Table2[[#This Row],[NET_REVENUE]],0)</f>
        <v>0.32969861480819995</v>
      </c>
      <c r="Q1302" s="4">
        <f>IFERROR(Table2[[#This Row],[GROSS_REVENUE]]/Table2[[#This Row],[AD_SPEND]],0)</f>
        <v>11.398646201844063</v>
      </c>
      <c r="R1302" s="2">
        <f>IFERROR((Table2[[#This Row],[NET_REVENUE]]-(Table2[[#This Row],[UNITS_SOLD]]*Table2[[#This Row],[UNIT_COGS]])-Table2[[#This Row],[AD_SPEND]]),0)</f>
        <v>3602.79</v>
      </c>
      <c r="S1302" s="3">
        <f>IFERROR(Table2[[#This Row],[RETURNS_UNITS]]/Table2[[#This Row],[UNITS_SOLD]],0)</f>
        <v>2.1505376344086023E-2</v>
      </c>
      <c r="T1302" s="2" t="str">
        <f>TRIM(CLEAN(Table2[[#This Row],[CHANNEL]]))</f>
        <v>Flipkart</v>
      </c>
      <c r="U1302" s="1">
        <f t="shared" si="20"/>
        <v>45689</v>
      </c>
    </row>
    <row r="1303" spans="1:21" x14ac:dyDescent="0.3">
      <c r="A1303" s="1">
        <v>45809</v>
      </c>
      <c r="B1303" s="2" t="s">
        <v>33</v>
      </c>
      <c r="C1303" s="2" t="s">
        <v>25</v>
      </c>
      <c r="D1303" s="2" t="s">
        <v>46</v>
      </c>
      <c r="E1303" s="2" t="str">
        <f>TRIM(Table2[[#This Row],[SKU_CODE]])</f>
        <v>BEC-KT-001</v>
      </c>
      <c r="F1303" s="2">
        <v>143</v>
      </c>
      <c r="G1303" s="2">
        <v>22880</v>
      </c>
      <c r="H1303" s="2">
        <v>4566.3999999999996</v>
      </c>
      <c r="I1303" s="2">
        <v>1798.09</v>
      </c>
      <c r="J1303" s="2">
        <v>4</v>
      </c>
      <c r="K1303" s="2" t="str">
        <f>_xlfn.XLOOKUP(E1303,[1]SKU_Master!A:A,[1]SKU_Master!C:C,"NOT FOUND")</f>
        <v>Kitchen Towel</v>
      </c>
      <c r="L1303" s="2">
        <f>_xlfn.XLOOKUP(Table2[[#This Row],[SKU_CODE_CLEAN]],[1]SKU_Master!A:A,[1]SKU_Master!E:E,"Not Found")</f>
        <v>160</v>
      </c>
      <c r="M1303" s="2">
        <f>_xlfn.XLOOKUP(E1303,[1]SKU_Master!A:A,[1]SKU_Master!F:F,"NOT FOUND")</f>
        <v>78</v>
      </c>
      <c r="N1303" s="2" t="str">
        <f>IF(ISNUMBER(_xlfn.XMATCH(E1303,[1]SKU_Master!A:A)),"MATCH","NOT FOUND")</f>
        <v>MATCH</v>
      </c>
      <c r="O1303" s="2">
        <f>Table2[[#This Row],[GROSS_REVENUE]]-Table2[[#This Row],[DISCOUNT]]</f>
        <v>18313.599999999999</v>
      </c>
      <c r="P1303" s="3">
        <f>IFERROR((Table2[[#This Row],[NET_REVENUE]]-(Table2[[#This Row],[UNITS_SOLD]]*Table2[[#This Row],[UNIT_COGS]]))/Table2[[#This Row],[NET_REVENUE]],0)</f>
        <v>0.390944434737026</v>
      </c>
      <c r="Q1303" s="4">
        <f>IFERROR(Table2[[#This Row],[GROSS_REVENUE]]/Table2[[#This Row],[AD_SPEND]],0)</f>
        <v>12.724613339710471</v>
      </c>
      <c r="R1303" s="2">
        <f>IFERROR((Table2[[#This Row],[NET_REVENUE]]-(Table2[[#This Row],[UNITS_SOLD]]*Table2[[#This Row],[UNIT_COGS]])-Table2[[#This Row],[AD_SPEND]]),0)</f>
        <v>5361.5099999999984</v>
      </c>
      <c r="S1303" s="3">
        <f>IFERROR(Table2[[#This Row],[RETURNS_UNITS]]/Table2[[#This Row],[UNITS_SOLD]],0)</f>
        <v>2.7972027972027972E-2</v>
      </c>
      <c r="T1303" s="2" t="str">
        <f>TRIM(CLEAN(Table2[[#This Row],[CHANNEL]]))</f>
        <v>Swiggy Instamart</v>
      </c>
      <c r="U1303" s="1">
        <f t="shared" si="20"/>
        <v>45809</v>
      </c>
    </row>
    <row r="1304" spans="1:21" x14ac:dyDescent="0.3">
      <c r="A1304" s="1">
        <v>45778</v>
      </c>
      <c r="B1304" s="2" t="s">
        <v>27</v>
      </c>
      <c r="C1304" s="2" t="s">
        <v>25</v>
      </c>
      <c r="D1304" s="2" t="s">
        <v>46</v>
      </c>
      <c r="E1304" s="2" t="str">
        <f>TRIM(Table2[[#This Row],[SKU_CODE]])</f>
        <v>BEC-KT-001</v>
      </c>
      <c r="F1304" s="2">
        <v>237</v>
      </c>
      <c r="G1304" s="2">
        <v>37920</v>
      </c>
      <c r="H1304" s="2">
        <v>2592.89</v>
      </c>
      <c r="I1304" s="2">
        <v>1798.15</v>
      </c>
      <c r="J1304" s="2">
        <v>8</v>
      </c>
      <c r="K1304" s="2" t="str">
        <f>_xlfn.XLOOKUP(E1304,[1]SKU_Master!A:A,[1]SKU_Master!C:C,"NOT FOUND")</f>
        <v>Kitchen Towel</v>
      </c>
      <c r="L1304" s="2">
        <f>_xlfn.XLOOKUP(Table2[[#This Row],[SKU_CODE_CLEAN]],[1]SKU_Master!A:A,[1]SKU_Master!E:E,"Not Found")</f>
        <v>160</v>
      </c>
      <c r="M1304" s="2">
        <f>_xlfn.XLOOKUP(E1304,[1]SKU_Master!A:A,[1]SKU_Master!F:F,"NOT FOUND")</f>
        <v>78</v>
      </c>
      <c r="N1304" s="2" t="str">
        <f>IF(ISNUMBER(_xlfn.XMATCH(E1304,[1]SKU_Master!A:A)),"MATCH","NOT FOUND")</f>
        <v>MATCH</v>
      </c>
      <c r="O1304" s="2">
        <f>Table2[[#This Row],[GROSS_REVENUE]]-Table2[[#This Row],[DISCOUNT]]</f>
        <v>35327.11</v>
      </c>
      <c r="P1304" s="3">
        <f>IFERROR((Table2[[#This Row],[NET_REVENUE]]-(Table2[[#This Row],[UNITS_SOLD]]*Table2[[#This Row],[UNIT_COGS]]))/Table2[[#This Row],[NET_REVENUE]],0)</f>
        <v>0.47671915421329397</v>
      </c>
      <c r="Q1304" s="4">
        <f>IFERROR(Table2[[#This Row],[GROSS_REVENUE]]/Table2[[#This Row],[AD_SPEND]],0)</f>
        <v>21.088340794705669</v>
      </c>
      <c r="R1304" s="2">
        <f>IFERROR((Table2[[#This Row],[NET_REVENUE]]-(Table2[[#This Row],[UNITS_SOLD]]*Table2[[#This Row],[UNIT_COGS]])-Table2[[#This Row],[AD_SPEND]]),0)</f>
        <v>15042.960000000001</v>
      </c>
      <c r="S1304" s="3">
        <f>IFERROR(Table2[[#This Row],[RETURNS_UNITS]]/Table2[[#This Row],[UNITS_SOLD]],0)</f>
        <v>3.3755274261603373E-2</v>
      </c>
      <c r="T1304" s="2" t="str">
        <f>TRIM(CLEAN(Table2[[#This Row],[CHANNEL]]))</f>
        <v>Zepto</v>
      </c>
      <c r="U1304" s="1">
        <f t="shared" si="20"/>
        <v>45778</v>
      </c>
    </row>
    <row r="1305" spans="1:21" x14ac:dyDescent="0.3">
      <c r="A1305" s="1">
        <v>45809</v>
      </c>
      <c r="B1305" s="2" t="s">
        <v>33</v>
      </c>
      <c r="C1305" s="2" t="s">
        <v>25</v>
      </c>
      <c r="D1305" s="2" t="s">
        <v>42</v>
      </c>
      <c r="E1305" s="2" t="str">
        <f>TRIM(Table2[[#This Row],[SKU_CODE]])</f>
        <v>BEC-BW-002</v>
      </c>
      <c r="F1305" s="2">
        <v>85</v>
      </c>
      <c r="G1305" s="2">
        <v>14875</v>
      </c>
      <c r="H1305" s="2">
        <v>1129.7</v>
      </c>
      <c r="I1305" s="2">
        <v>1799.66</v>
      </c>
      <c r="J1305" s="2">
        <v>4</v>
      </c>
      <c r="K1305" s="2" t="str">
        <f>_xlfn.XLOOKUP(E1305,[1]SKU_Master!A:A,[1]SKU_Master!C:C,"NOT FOUND")</f>
        <v>Bake &amp; Wrap</v>
      </c>
      <c r="L1305" s="2">
        <f>_xlfn.XLOOKUP(Table2[[#This Row],[SKU_CODE_CLEAN]],[1]SKU_Master!A:A,[1]SKU_Master!E:E,"Not Found")</f>
        <v>175</v>
      </c>
      <c r="M1305" s="2">
        <f>_xlfn.XLOOKUP(E1305,[1]SKU_Master!A:A,[1]SKU_Master!F:F,"NOT FOUND")</f>
        <v>92</v>
      </c>
      <c r="N1305" s="2" t="str">
        <f>IF(ISNUMBER(_xlfn.XMATCH(E1305,[1]SKU_Master!A:A)),"MATCH","NOT FOUND")</f>
        <v>MATCH</v>
      </c>
      <c r="O1305" s="2">
        <f>Table2[[#This Row],[GROSS_REVENUE]]-Table2[[#This Row],[DISCOUNT]]</f>
        <v>13745.3</v>
      </c>
      <c r="P1305" s="3">
        <f>IFERROR((Table2[[#This Row],[NET_REVENUE]]-(Table2[[#This Row],[UNITS_SOLD]]*Table2[[#This Row],[UNIT_COGS]]))/Table2[[#This Row],[NET_REVENUE]],0)</f>
        <v>0.43107825947778511</v>
      </c>
      <c r="Q1305" s="4">
        <f>IFERROR(Table2[[#This Row],[GROSS_REVENUE]]/Table2[[#This Row],[AD_SPEND]],0)</f>
        <v>8.265450140582109</v>
      </c>
      <c r="R1305" s="2">
        <f>IFERROR((Table2[[#This Row],[NET_REVENUE]]-(Table2[[#This Row],[UNITS_SOLD]]*Table2[[#This Row],[UNIT_COGS]])-Table2[[#This Row],[AD_SPEND]]),0)</f>
        <v>4125.6399999999994</v>
      </c>
      <c r="S1305" s="3">
        <f>IFERROR(Table2[[#This Row],[RETURNS_UNITS]]/Table2[[#This Row],[UNITS_SOLD]],0)</f>
        <v>4.7058823529411764E-2</v>
      </c>
      <c r="T1305" s="2" t="str">
        <f>TRIM(CLEAN(Table2[[#This Row],[CHANNEL]]))</f>
        <v>Swiggy Instamart</v>
      </c>
      <c r="U1305" s="1">
        <f t="shared" si="20"/>
        <v>45809</v>
      </c>
    </row>
    <row r="1306" spans="1:21" x14ac:dyDescent="0.3">
      <c r="A1306" s="1">
        <v>45505</v>
      </c>
      <c r="B1306" s="2" t="s">
        <v>24</v>
      </c>
      <c r="C1306" s="2" t="s">
        <v>22</v>
      </c>
      <c r="D1306" s="2" t="s">
        <v>32</v>
      </c>
      <c r="E1306" s="2" t="str">
        <f>TRIM(Table2[[#This Row],[SKU_CODE]])</f>
        <v>BEC-BW-001</v>
      </c>
      <c r="F1306" s="2">
        <v>65</v>
      </c>
      <c r="G1306" s="2">
        <v>14300</v>
      </c>
      <c r="H1306" s="2">
        <v>1513.78</v>
      </c>
      <c r="I1306" s="2">
        <v>1800.19</v>
      </c>
      <c r="J1306" s="2">
        <v>8</v>
      </c>
      <c r="K1306" s="2" t="str">
        <f>_xlfn.XLOOKUP(E1306,[1]SKU_Master!A:A,[1]SKU_Master!C:C,"NOT FOUND")</f>
        <v>Bake &amp; Wrap</v>
      </c>
      <c r="L1306" s="2">
        <f>_xlfn.XLOOKUP(Table2[[#This Row],[SKU_CODE_CLEAN]],[1]SKU_Master!A:A,[1]SKU_Master!E:E,"Not Found")</f>
        <v>220</v>
      </c>
      <c r="M1306" s="2">
        <f>_xlfn.XLOOKUP(E1306,[1]SKU_Master!A:A,[1]SKU_Master!F:F,"NOT FOUND")</f>
        <v>118</v>
      </c>
      <c r="N1306" s="2" t="str">
        <f>IF(ISNUMBER(_xlfn.XMATCH(E1306,[1]SKU_Master!A:A)),"MATCH","NOT FOUND")</f>
        <v>MATCH</v>
      </c>
      <c r="O1306" s="2">
        <f>Table2[[#This Row],[GROSS_REVENUE]]-Table2[[#This Row],[DISCOUNT]]</f>
        <v>12786.22</v>
      </c>
      <c r="P1306" s="3">
        <f>IFERROR((Table2[[#This Row],[NET_REVENUE]]-(Table2[[#This Row],[UNITS_SOLD]]*Table2[[#This Row],[UNIT_COGS]]))/Table2[[#This Row],[NET_REVENUE]],0)</f>
        <v>0.40013545832935765</v>
      </c>
      <c r="Q1306" s="4">
        <f>IFERROR(Table2[[#This Row],[GROSS_REVENUE]]/Table2[[#This Row],[AD_SPEND]],0)</f>
        <v>7.943605952704992</v>
      </c>
      <c r="R1306" s="2">
        <f>IFERROR((Table2[[#This Row],[NET_REVENUE]]-(Table2[[#This Row],[UNITS_SOLD]]*Table2[[#This Row],[UNIT_COGS]])-Table2[[#This Row],[AD_SPEND]]),0)</f>
        <v>3316.0299999999993</v>
      </c>
      <c r="S1306" s="3">
        <f>IFERROR(Table2[[#This Row],[RETURNS_UNITS]]/Table2[[#This Row],[UNITS_SOLD]],0)</f>
        <v>0.12307692307692308</v>
      </c>
      <c r="T1306" s="2" t="str">
        <f>TRIM(CLEAN(Table2[[#This Row],[CHANNEL]]))</f>
        <v>D2C</v>
      </c>
      <c r="U1306" s="1">
        <f t="shared" si="20"/>
        <v>45505</v>
      </c>
    </row>
    <row r="1307" spans="1:21" x14ac:dyDescent="0.3">
      <c r="A1307" s="1">
        <v>45383</v>
      </c>
      <c r="B1307" s="2" t="s">
        <v>21</v>
      </c>
      <c r="C1307" s="2" t="s">
        <v>22</v>
      </c>
      <c r="D1307" s="2" t="s">
        <v>42</v>
      </c>
      <c r="E1307" s="2" t="str">
        <f>TRIM(Table2[[#This Row],[SKU_CODE]])</f>
        <v>BEC-BW-002</v>
      </c>
      <c r="F1307" s="2">
        <v>105</v>
      </c>
      <c r="G1307" s="2">
        <v>18375</v>
      </c>
      <c r="H1307" s="2">
        <v>3618.07</v>
      </c>
      <c r="I1307" s="2">
        <v>1801.85</v>
      </c>
      <c r="J1307" s="2">
        <v>3</v>
      </c>
      <c r="K1307" s="2" t="str">
        <f>_xlfn.XLOOKUP(E1307,[1]SKU_Master!A:A,[1]SKU_Master!C:C,"NOT FOUND")</f>
        <v>Bake &amp; Wrap</v>
      </c>
      <c r="L1307" s="2">
        <f>_xlfn.XLOOKUP(Table2[[#This Row],[SKU_CODE_CLEAN]],[1]SKU_Master!A:A,[1]SKU_Master!E:E,"Not Found")</f>
        <v>175</v>
      </c>
      <c r="M1307" s="2">
        <f>_xlfn.XLOOKUP(E1307,[1]SKU_Master!A:A,[1]SKU_Master!F:F,"NOT FOUND")</f>
        <v>92</v>
      </c>
      <c r="N1307" s="2" t="str">
        <f>IF(ISNUMBER(_xlfn.XMATCH(E1307,[1]SKU_Master!A:A)),"MATCH","NOT FOUND")</f>
        <v>MATCH</v>
      </c>
      <c r="O1307" s="2">
        <f>Table2[[#This Row],[GROSS_REVENUE]]-Table2[[#This Row],[DISCOUNT]]</f>
        <v>14756.93</v>
      </c>
      <c r="P1307" s="3">
        <f>IFERROR((Table2[[#This Row],[NET_REVENUE]]-(Table2[[#This Row],[UNITS_SOLD]]*Table2[[#This Row],[UNIT_COGS]]))/Table2[[#This Row],[NET_REVENUE]],0)</f>
        <v>0.34539230043105174</v>
      </c>
      <c r="Q1307" s="4">
        <f>IFERROR(Table2[[#This Row],[GROSS_REVENUE]]/Table2[[#This Row],[AD_SPEND]],0)</f>
        <v>10.197852207453451</v>
      </c>
      <c r="R1307" s="2">
        <f>IFERROR((Table2[[#This Row],[NET_REVENUE]]-(Table2[[#This Row],[UNITS_SOLD]]*Table2[[#This Row],[UNIT_COGS]])-Table2[[#This Row],[AD_SPEND]]),0)</f>
        <v>3295.0800000000004</v>
      </c>
      <c r="S1307" s="3">
        <f>IFERROR(Table2[[#This Row],[RETURNS_UNITS]]/Table2[[#This Row],[UNITS_SOLD]],0)</f>
        <v>2.8571428571428571E-2</v>
      </c>
      <c r="T1307" s="2" t="str">
        <f>TRIM(CLEAN(Table2[[#This Row],[CHANNEL]]))</f>
        <v>Flipkart</v>
      </c>
      <c r="U1307" s="1">
        <f t="shared" si="20"/>
        <v>45383</v>
      </c>
    </row>
    <row r="1308" spans="1:21" x14ac:dyDescent="0.3">
      <c r="A1308" s="1">
        <v>45566</v>
      </c>
      <c r="B1308" s="2" t="s">
        <v>24</v>
      </c>
      <c r="C1308" s="2" t="s">
        <v>25</v>
      </c>
      <c r="D1308" s="2" t="s">
        <v>42</v>
      </c>
      <c r="E1308" s="2" t="str">
        <f>TRIM(Table2[[#This Row],[SKU_CODE]])</f>
        <v>BEC-BW-002</v>
      </c>
      <c r="F1308" s="2">
        <v>82</v>
      </c>
      <c r="G1308" s="2">
        <v>14350</v>
      </c>
      <c r="H1308" s="2">
        <v>1356.8</v>
      </c>
      <c r="I1308" s="2">
        <v>1801.88</v>
      </c>
      <c r="J1308" s="2">
        <v>13</v>
      </c>
      <c r="K1308" s="2" t="str">
        <f>_xlfn.XLOOKUP(E1308,[1]SKU_Master!A:A,[1]SKU_Master!C:C,"NOT FOUND")</f>
        <v>Bake &amp; Wrap</v>
      </c>
      <c r="L1308" s="2">
        <f>_xlfn.XLOOKUP(Table2[[#This Row],[SKU_CODE_CLEAN]],[1]SKU_Master!A:A,[1]SKU_Master!E:E,"Not Found")</f>
        <v>175</v>
      </c>
      <c r="M1308" s="2">
        <f>_xlfn.XLOOKUP(E1308,[1]SKU_Master!A:A,[1]SKU_Master!F:F,"NOT FOUND")</f>
        <v>92</v>
      </c>
      <c r="N1308" s="2" t="str">
        <f>IF(ISNUMBER(_xlfn.XMATCH(E1308,[1]SKU_Master!A:A)),"MATCH","NOT FOUND")</f>
        <v>MATCH</v>
      </c>
      <c r="O1308" s="2">
        <f>Table2[[#This Row],[GROSS_REVENUE]]-Table2[[#This Row],[DISCOUNT]]</f>
        <v>12993.2</v>
      </c>
      <c r="P1308" s="3">
        <f>IFERROR((Table2[[#This Row],[NET_REVENUE]]-(Table2[[#This Row],[UNITS_SOLD]]*Table2[[#This Row],[UNIT_COGS]]))/Table2[[#This Row],[NET_REVENUE]],0)</f>
        <v>0.41938860326940247</v>
      </c>
      <c r="Q1308" s="4">
        <f>IFERROR(Table2[[#This Row],[GROSS_REVENUE]]/Table2[[#This Row],[AD_SPEND]],0)</f>
        <v>7.9639043665504916</v>
      </c>
      <c r="R1308" s="2">
        <f>IFERROR((Table2[[#This Row],[NET_REVENUE]]-(Table2[[#This Row],[UNITS_SOLD]]*Table2[[#This Row],[UNIT_COGS]])-Table2[[#This Row],[AD_SPEND]]),0)</f>
        <v>3647.3200000000006</v>
      </c>
      <c r="S1308" s="3">
        <f>IFERROR(Table2[[#This Row],[RETURNS_UNITS]]/Table2[[#This Row],[UNITS_SOLD]],0)</f>
        <v>0.15853658536585366</v>
      </c>
      <c r="T1308" s="2" t="str">
        <f>TRIM(CLEAN(Table2[[#This Row],[CHANNEL]]))</f>
        <v>D2C</v>
      </c>
      <c r="U1308" s="1">
        <f t="shared" si="20"/>
        <v>45566</v>
      </c>
    </row>
    <row r="1309" spans="1:21" x14ac:dyDescent="0.3">
      <c r="A1309" s="1">
        <v>45413</v>
      </c>
      <c r="B1309" s="2" t="s">
        <v>33</v>
      </c>
      <c r="C1309" s="2" t="s">
        <v>25</v>
      </c>
      <c r="D1309" s="2" t="s">
        <v>43</v>
      </c>
      <c r="E1309" s="2" t="str">
        <f>TRIM(Table2[[#This Row],[SKU_CODE]])</f>
        <v>BEC-GB-001</v>
      </c>
      <c r="F1309" s="2">
        <v>225</v>
      </c>
      <c r="G1309" s="2">
        <v>33525</v>
      </c>
      <c r="H1309" s="2">
        <v>6436.26</v>
      </c>
      <c r="I1309" s="2">
        <v>1802.36</v>
      </c>
      <c r="J1309" s="2">
        <v>9</v>
      </c>
      <c r="K1309" s="2" t="str">
        <f>_xlfn.XLOOKUP(E1309,[1]SKU_Master!A:A,[1]SKU_Master!C:C,"NOT FOUND")</f>
        <v>Garbage Bags</v>
      </c>
      <c r="L1309" s="2">
        <f>_xlfn.XLOOKUP(Table2[[#This Row],[SKU_CODE_CLEAN]],[1]SKU_Master!A:A,[1]SKU_Master!E:E,"Not Found")</f>
        <v>149</v>
      </c>
      <c r="M1309" s="2">
        <f>_xlfn.XLOOKUP(E1309,[1]SKU_Master!A:A,[1]SKU_Master!F:F,"NOT FOUND")</f>
        <v>70</v>
      </c>
      <c r="N1309" s="2" t="str">
        <f>IF(ISNUMBER(_xlfn.XMATCH(E1309,[1]SKU_Master!A:A)),"MATCH","NOT FOUND")</f>
        <v>MATCH</v>
      </c>
      <c r="O1309" s="2">
        <f>Table2[[#This Row],[GROSS_REVENUE]]-Table2[[#This Row],[DISCOUNT]]</f>
        <v>27088.739999999998</v>
      </c>
      <c r="P1309" s="3">
        <f>IFERROR((Table2[[#This Row],[NET_REVENUE]]-(Table2[[#This Row],[UNITS_SOLD]]*Table2[[#This Row],[UNIT_COGS]]))/Table2[[#This Row],[NET_REVENUE]],0)</f>
        <v>0.41857760826084928</v>
      </c>
      <c r="Q1309" s="4">
        <f>IFERROR(Table2[[#This Row],[GROSS_REVENUE]]/Table2[[#This Row],[AD_SPEND]],0)</f>
        <v>18.600612530238134</v>
      </c>
      <c r="R1309" s="2">
        <f>IFERROR((Table2[[#This Row],[NET_REVENUE]]-(Table2[[#This Row],[UNITS_SOLD]]*Table2[[#This Row],[UNIT_COGS]])-Table2[[#This Row],[AD_SPEND]]),0)</f>
        <v>9536.3799999999974</v>
      </c>
      <c r="S1309" s="3">
        <f>IFERROR(Table2[[#This Row],[RETURNS_UNITS]]/Table2[[#This Row],[UNITS_SOLD]],0)</f>
        <v>0.04</v>
      </c>
      <c r="T1309" s="2" t="str">
        <f>TRIM(CLEAN(Table2[[#This Row],[CHANNEL]]))</f>
        <v>Swiggy Instamart</v>
      </c>
      <c r="U1309" s="1">
        <f t="shared" si="20"/>
        <v>45413</v>
      </c>
    </row>
    <row r="1310" spans="1:21" x14ac:dyDescent="0.3">
      <c r="A1310" s="1">
        <v>45778</v>
      </c>
      <c r="B1310" s="2" t="s">
        <v>24</v>
      </c>
      <c r="C1310" s="2" t="s">
        <v>28</v>
      </c>
      <c r="D1310" s="2" t="s">
        <v>32</v>
      </c>
      <c r="E1310" s="2" t="str">
        <f>TRIM(Table2[[#This Row],[SKU_CODE]])</f>
        <v>BEC-BW-001</v>
      </c>
      <c r="F1310" s="2">
        <v>76</v>
      </c>
      <c r="G1310" s="2">
        <v>16720</v>
      </c>
      <c r="H1310" s="2">
        <v>584.74</v>
      </c>
      <c r="I1310" s="2">
        <v>1803.3</v>
      </c>
      <c r="J1310" s="2">
        <v>9</v>
      </c>
      <c r="K1310" s="2" t="str">
        <f>_xlfn.XLOOKUP(E1310,[1]SKU_Master!A:A,[1]SKU_Master!C:C,"NOT FOUND")</f>
        <v>Bake &amp; Wrap</v>
      </c>
      <c r="L1310" s="2">
        <f>_xlfn.XLOOKUP(Table2[[#This Row],[SKU_CODE_CLEAN]],[1]SKU_Master!A:A,[1]SKU_Master!E:E,"Not Found")</f>
        <v>220</v>
      </c>
      <c r="M1310" s="2">
        <f>_xlfn.XLOOKUP(E1310,[1]SKU_Master!A:A,[1]SKU_Master!F:F,"NOT FOUND")</f>
        <v>118</v>
      </c>
      <c r="N1310" s="2" t="str">
        <f>IF(ISNUMBER(_xlfn.XMATCH(E1310,[1]SKU_Master!A:A)),"MATCH","NOT FOUND")</f>
        <v>MATCH</v>
      </c>
      <c r="O1310" s="2">
        <f>Table2[[#This Row],[GROSS_REVENUE]]-Table2[[#This Row],[DISCOUNT]]</f>
        <v>16135.26</v>
      </c>
      <c r="P1310" s="3">
        <f>IFERROR((Table2[[#This Row],[NET_REVENUE]]-(Table2[[#This Row],[UNITS_SOLD]]*Table2[[#This Row],[UNIT_COGS]]))/Table2[[#This Row],[NET_REVENUE]],0)</f>
        <v>0.44419860603423805</v>
      </c>
      <c r="Q1310" s="4">
        <f>IFERROR(Table2[[#This Row],[GROSS_REVENUE]]/Table2[[#This Row],[AD_SPEND]],0)</f>
        <v>9.2718904231131809</v>
      </c>
      <c r="R1310" s="2">
        <f>IFERROR((Table2[[#This Row],[NET_REVENUE]]-(Table2[[#This Row],[UNITS_SOLD]]*Table2[[#This Row],[UNIT_COGS]])-Table2[[#This Row],[AD_SPEND]]),0)</f>
        <v>5363.96</v>
      </c>
      <c r="S1310" s="3">
        <f>IFERROR(Table2[[#This Row],[RETURNS_UNITS]]/Table2[[#This Row],[UNITS_SOLD]],0)</f>
        <v>0.11842105263157894</v>
      </c>
      <c r="T1310" s="2" t="str">
        <f>TRIM(CLEAN(Table2[[#This Row],[CHANNEL]]))</f>
        <v>D2C</v>
      </c>
      <c r="U1310" s="1">
        <f t="shared" si="20"/>
        <v>45778</v>
      </c>
    </row>
    <row r="1311" spans="1:21" x14ac:dyDescent="0.3">
      <c r="A1311" s="1">
        <v>45689</v>
      </c>
      <c r="B1311" s="2" t="s">
        <v>37</v>
      </c>
      <c r="C1311" s="2" t="s">
        <v>22</v>
      </c>
      <c r="D1311" s="2" t="s">
        <v>42</v>
      </c>
      <c r="E1311" s="2" t="str">
        <f>TRIM(Table2[[#This Row],[SKU_CODE]])</f>
        <v>BEC-BW-002</v>
      </c>
      <c r="F1311" s="2">
        <v>114</v>
      </c>
      <c r="G1311" s="2">
        <v>19950</v>
      </c>
      <c r="H1311" s="2">
        <v>5401.52</v>
      </c>
      <c r="I1311" s="2">
        <v>1803.32</v>
      </c>
      <c r="J1311" s="2">
        <v>2</v>
      </c>
      <c r="K1311" s="2" t="str">
        <f>_xlfn.XLOOKUP(E1311,[1]SKU_Master!A:A,[1]SKU_Master!C:C,"NOT FOUND")</f>
        <v>Bake &amp; Wrap</v>
      </c>
      <c r="L1311" s="2">
        <f>_xlfn.XLOOKUP(Table2[[#This Row],[SKU_CODE_CLEAN]],[1]SKU_Master!A:A,[1]SKU_Master!E:E,"Not Found")</f>
        <v>175</v>
      </c>
      <c r="M1311" s="2">
        <f>_xlfn.XLOOKUP(E1311,[1]SKU_Master!A:A,[1]SKU_Master!F:F,"NOT FOUND")</f>
        <v>92</v>
      </c>
      <c r="N1311" s="2" t="str">
        <f>IF(ISNUMBER(_xlfn.XMATCH(E1311,[1]SKU_Master!A:A)),"MATCH","NOT FOUND")</f>
        <v>MATCH</v>
      </c>
      <c r="O1311" s="2">
        <f>Table2[[#This Row],[GROSS_REVENUE]]-Table2[[#This Row],[DISCOUNT]]</f>
        <v>14548.48</v>
      </c>
      <c r="P1311" s="3">
        <f>IFERROR((Table2[[#This Row],[NET_REVENUE]]-(Table2[[#This Row],[UNITS_SOLD]]*Table2[[#This Row],[UNIT_COGS]]))/Table2[[#This Row],[NET_REVENUE]],0)</f>
        <v>0.27909994721098008</v>
      </c>
      <c r="Q1311" s="4">
        <f>IFERROR(Table2[[#This Row],[GROSS_REVENUE]]/Table2[[#This Row],[AD_SPEND]],0)</f>
        <v>11.06292837654992</v>
      </c>
      <c r="R1311" s="2">
        <f>IFERROR((Table2[[#This Row],[NET_REVENUE]]-(Table2[[#This Row],[UNITS_SOLD]]*Table2[[#This Row],[UNIT_COGS]])-Table2[[#This Row],[AD_SPEND]]),0)</f>
        <v>2257.16</v>
      </c>
      <c r="S1311" s="3">
        <f>IFERROR(Table2[[#This Row],[RETURNS_UNITS]]/Table2[[#This Row],[UNITS_SOLD]],0)</f>
        <v>1.7543859649122806E-2</v>
      </c>
      <c r="T1311" s="2" t="str">
        <f>TRIM(CLEAN(Table2[[#This Row],[CHANNEL]]))</f>
        <v>Blinkit</v>
      </c>
      <c r="U1311" s="1">
        <f t="shared" si="20"/>
        <v>45689</v>
      </c>
    </row>
    <row r="1312" spans="1:21" x14ac:dyDescent="0.3">
      <c r="A1312" s="1">
        <v>45717</v>
      </c>
      <c r="B1312" s="2" t="s">
        <v>37</v>
      </c>
      <c r="C1312" s="2" t="s">
        <v>28</v>
      </c>
      <c r="D1312" s="2" t="s">
        <v>23</v>
      </c>
      <c r="E1312" s="2" t="str">
        <f>TRIM(Table2[[#This Row],[SKU_CODE]])</f>
        <v>BEC-OTH-001</v>
      </c>
      <c r="F1312" s="2">
        <v>122</v>
      </c>
      <c r="G1312" s="2">
        <v>18178</v>
      </c>
      <c r="H1312" s="2">
        <v>1494.68</v>
      </c>
      <c r="I1312" s="2">
        <v>1803.79</v>
      </c>
      <c r="J1312" s="2">
        <v>5</v>
      </c>
      <c r="K1312" s="2" t="str">
        <f>_xlfn.XLOOKUP(E1312,[1]SKU_Master!A:A,[1]SKU_Master!C:C,"NOT FOUND")</f>
        <v>Others</v>
      </c>
      <c r="L1312" s="2">
        <f>_xlfn.XLOOKUP(Table2[[#This Row],[SKU_CODE_CLEAN]],[1]SKU_Master!A:A,[1]SKU_Master!E:E,"Not Found")</f>
        <v>149</v>
      </c>
      <c r="M1312" s="2">
        <f>_xlfn.XLOOKUP(E1312,[1]SKU_Master!A:A,[1]SKU_Master!F:F,"NOT FOUND")</f>
        <v>72</v>
      </c>
      <c r="N1312" s="2" t="str">
        <f>IF(ISNUMBER(_xlfn.XMATCH(E1312,[1]SKU_Master!A:A)),"MATCH","NOT FOUND")</f>
        <v>MATCH</v>
      </c>
      <c r="O1312" s="2">
        <f>Table2[[#This Row],[GROSS_REVENUE]]-Table2[[#This Row],[DISCOUNT]]</f>
        <v>16683.32</v>
      </c>
      <c r="P1312" s="3">
        <f>IFERROR((Table2[[#This Row],[NET_REVENUE]]-(Table2[[#This Row],[UNITS_SOLD]]*Table2[[#This Row],[UNIT_COGS]]))/Table2[[#This Row],[NET_REVENUE]],0)</f>
        <v>0.47348609269617797</v>
      </c>
      <c r="Q1312" s="4">
        <f>IFERROR(Table2[[#This Row],[GROSS_REVENUE]]/Table2[[#This Row],[AD_SPEND]],0)</f>
        <v>10.077669795264416</v>
      </c>
      <c r="R1312" s="2">
        <f>IFERROR((Table2[[#This Row],[NET_REVENUE]]-(Table2[[#This Row],[UNITS_SOLD]]*Table2[[#This Row],[UNIT_COGS]])-Table2[[#This Row],[AD_SPEND]]),0)</f>
        <v>6095.53</v>
      </c>
      <c r="S1312" s="3">
        <f>IFERROR(Table2[[#This Row],[RETURNS_UNITS]]/Table2[[#This Row],[UNITS_SOLD]],0)</f>
        <v>4.0983606557377046E-2</v>
      </c>
      <c r="T1312" s="2" t="str">
        <f>TRIM(CLEAN(Table2[[#This Row],[CHANNEL]]))</f>
        <v>Blinkit</v>
      </c>
      <c r="U1312" s="1">
        <f t="shared" si="20"/>
        <v>45717</v>
      </c>
    </row>
    <row r="1313" spans="1:21" x14ac:dyDescent="0.3">
      <c r="A1313" s="1">
        <v>45536</v>
      </c>
      <c r="B1313" s="2" t="s">
        <v>39</v>
      </c>
      <c r="C1313" s="2" t="s">
        <v>25</v>
      </c>
      <c r="D1313" s="2" t="s">
        <v>35</v>
      </c>
      <c r="E1313" s="2" t="str">
        <f>TRIM(Table2[[#This Row],[SKU_CODE]])</f>
        <v>BEC-CMB-001</v>
      </c>
      <c r="F1313" s="2">
        <v>44</v>
      </c>
      <c r="G1313" s="2">
        <v>30756</v>
      </c>
      <c r="H1313" s="2">
        <v>2145.9</v>
      </c>
      <c r="I1313" s="2">
        <v>1806</v>
      </c>
      <c r="J1313" s="2">
        <v>1</v>
      </c>
      <c r="K1313" s="2" t="str">
        <f>_xlfn.XLOOKUP(E1313,[1]SKU_Master!A:A,[1]SKU_Master!C:C,"NOT FOUND")</f>
        <v>Others</v>
      </c>
      <c r="L1313" s="2">
        <f>_xlfn.XLOOKUP(Table2[[#This Row],[SKU_CODE_CLEAN]],[1]SKU_Master!A:A,[1]SKU_Master!E:E,"Not Found")</f>
        <v>699</v>
      </c>
      <c r="M1313" s="2">
        <f>_xlfn.XLOOKUP(E1313,[1]SKU_Master!A:A,[1]SKU_Master!F:F,"NOT FOUND")</f>
        <v>330</v>
      </c>
      <c r="N1313" s="2" t="str">
        <f>IF(ISNUMBER(_xlfn.XMATCH(E1313,[1]SKU_Master!A:A)),"MATCH","NOT FOUND")</f>
        <v>MATCH</v>
      </c>
      <c r="O1313" s="2">
        <f>Table2[[#This Row],[GROSS_REVENUE]]-Table2[[#This Row],[DISCOUNT]]</f>
        <v>28610.1</v>
      </c>
      <c r="P1313" s="3">
        <f>IFERROR((Table2[[#This Row],[NET_REVENUE]]-(Table2[[#This Row],[UNITS_SOLD]]*Table2[[#This Row],[UNIT_COGS]]))/Table2[[#This Row],[NET_REVENUE]],0)</f>
        <v>0.49248691895519414</v>
      </c>
      <c r="Q1313" s="4">
        <f>IFERROR(Table2[[#This Row],[GROSS_REVENUE]]/Table2[[#This Row],[AD_SPEND]],0)</f>
        <v>17.029900332225914</v>
      </c>
      <c r="R1313" s="2">
        <f>IFERROR((Table2[[#This Row],[NET_REVENUE]]-(Table2[[#This Row],[UNITS_SOLD]]*Table2[[#This Row],[UNIT_COGS]])-Table2[[#This Row],[AD_SPEND]]),0)</f>
        <v>12284.099999999999</v>
      </c>
      <c r="S1313" s="3">
        <f>IFERROR(Table2[[#This Row],[RETURNS_UNITS]]/Table2[[#This Row],[UNITS_SOLD]],0)</f>
        <v>2.2727272727272728E-2</v>
      </c>
      <c r="T1313" s="2" t="str">
        <f>TRIM(CLEAN(Table2[[#This Row],[CHANNEL]]))</f>
        <v>Amazon</v>
      </c>
      <c r="U1313" s="1">
        <f t="shared" si="20"/>
        <v>45536</v>
      </c>
    </row>
    <row r="1314" spans="1:21" x14ac:dyDescent="0.3">
      <c r="A1314" s="1">
        <v>45292</v>
      </c>
      <c r="B1314" s="2" t="s">
        <v>39</v>
      </c>
      <c r="C1314" s="2" t="s">
        <v>28</v>
      </c>
      <c r="D1314" s="2" t="s">
        <v>23</v>
      </c>
      <c r="E1314" s="2" t="str">
        <f>TRIM(Table2[[#This Row],[SKU_CODE]])</f>
        <v>BEC-OTH-001</v>
      </c>
      <c r="F1314" s="2">
        <v>110</v>
      </c>
      <c r="G1314" s="2">
        <v>16390</v>
      </c>
      <c r="H1314" s="2">
        <v>2847.77</v>
      </c>
      <c r="I1314" s="2">
        <v>1807.36</v>
      </c>
      <c r="J1314" s="2">
        <v>3</v>
      </c>
      <c r="K1314" s="2" t="str">
        <f>_xlfn.XLOOKUP(E1314,[1]SKU_Master!A:A,[1]SKU_Master!C:C,"NOT FOUND")</f>
        <v>Others</v>
      </c>
      <c r="L1314" s="2">
        <f>_xlfn.XLOOKUP(Table2[[#This Row],[SKU_CODE_CLEAN]],[1]SKU_Master!A:A,[1]SKU_Master!E:E,"Not Found")</f>
        <v>149</v>
      </c>
      <c r="M1314" s="2">
        <f>_xlfn.XLOOKUP(E1314,[1]SKU_Master!A:A,[1]SKU_Master!F:F,"NOT FOUND")</f>
        <v>72</v>
      </c>
      <c r="N1314" s="2" t="str">
        <f>IF(ISNUMBER(_xlfn.XMATCH(E1314,[1]SKU_Master!A:A)),"MATCH","NOT FOUND")</f>
        <v>MATCH</v>
      </c>
      <c r="O1314" s="2">
        <f>Table2[[#This Row],[GROSS_REVENUE]]-Table2[[#This Row],[DISCOUNT]]</f>
        <v>13542.23</v>
      </c>
      <c r="P1314" s="3">
        <f>IFERROR((Table2[[#This Row],[NET_REVENUE]]-(Table2[[#This Row],[UNITS_SOLD]]*Table2[[#This Row],[UNIT_COGS]]))/Table2[[#This Row],[NET_REVENUE]],0)</f>
        <v>0.41516279076636564</v>
      </c>
      <c r="Q1314" s="4">
        <f>IFERROR(Table2[[#This Row],[GROSS_REVENUE]]/Table2[[#This Row],[AD_SPEND]],0)</f>
        <v>9.0684755665722392</v>
      </c>
      <c r="R1314" s="2">
        <f>IFERROR((Table2[[#This Row],[NET_REVENUE]]-(Table2[[#This Row],[UNITS_SOLD]]*Table2[[#This Row],[UNIT_COGS]])-Table2[[#This Row],[AD_SPEND]]),0)</f>
        <v>3814.87</v>
      </c>
      <c r="S1314" s="3">
        <f>IFERROR(Table2[[#This Row],[RETURNS_UNITS]]/Table2[[#This Row],[UNITS_SOLD]],0)</f>
        <v>2.7272727272727271E-2</v>
      </c>
      <c r="T1314" s="2" t="str">
        <f>TRIM(CLEAN(Table2[[#This Row],[CHANNEL]]))</f>
        <v>Amazon</v>
      </c>
      <c r="U1314" s="1">
        <f t="shared" si="20"/>
        <v>45292</v>
      </c>
    </row>
    <row r="1315" spans="1:21" x14ac:dyDescent="0.3">
      <c r="A1315" s="1">
        <v>45778</v>
      </c>
      <c r="B1315" s="2" t="s">
        <v>24</v>
      </c>
      <c r="C1315" s="2" t="s">
        <v>22</v>
      </c>
      <c r="D1315" s="2" t="s">
        <v>45</v>
      </c>
      <c r="E1315" s="2" t="str">
        <f>TRIM(Table2[[#This Row],[SKU_CODE]])</f>
        <v>BEC-TIS-001</v>
      </c>
      <c r="F1315" s="2">
        <v>154</v>
      </c>
      <c r="G1315" s="2">
        <v>14630</v>
      </c>
      <c r="H1315" s="2">
        <v>363.99</v>
      </c>
      <c r="I1315" s="2">
        <v>1807.41</v>
      </c>
      <c r="J1315" s="2">
        <v>24</v>
      </c>
      <c r="K1315" s="2" t="str">
        <f>_xlfn.XLOOKUP(E1315,[1]SKU_Master!A:A,[1]SKU_Master!C:C,"NOT FOUND")</f>
        <v>Tissues</v>
      </c>
      <c r="L1315" s="2">
        <f>_xlfn.XLOOKUP(Table2[[#This Row],[SKU_CODE_CLEAN]],[1]SKU_Master!A:A,[1]SKU_Master!E:E,"Not Found")</f>
        <v>95</v>
      </c>
      <c r="M1315" s="2">
        <f>_xlfn.XLOOKUP(E1315,[1]SKU_Master!A:A,[1]SKU_Master!F:F,"NOT FOUND")</f>
        <v>42</v>
      </c>
      <c r="N1315" s="2" t="str">
        <f>IF(ISNUMBER(_xlfn.XMATCH(E1315,[1]SKU_Master!A:A)),"MATCH","NOT FOUND")</f>
        <v>MATCH</v>
      </c>
      <c r="O1315" s="2">
        <f>Table2[[#This Row],[GROSS_REVENUE]]-Table2[[#This Row],[DISCOUNT]]</f>
        <v>14266.01</v>
      </c>
      <c r="P1315" s="3">
        <f>IFERROR((Table2[[#This Row],[NET_REVENUE]]-(Table2[[#This Row],[UNITS_SOLD]]*Table2[[#This Row],[UNIT_COGS]]))/Table2[[#This Row],[NET_REVENUE]],0)</f>
        <v>0.54661464558064943</v>
      </c>
      <c r="Q1315" s="4">
        <f>IFERROR(Table2[[#This Row],[GROSS_REVENUE]]/Table2[[#This Row],[AD_SPEND]],0)</f>
        <v>8.0944556022153247</v>
      </c>
      <c r="R1315" s="2">
        <f>IFERROR((Table2[[#This Row],[NET_REVENUE]]-(Table2[[#This Row],[UNITS_SOLD]]*Table2[[#This Row],[UNIT_COGS]])-Table2[[#This Row],[AD_SPEND]]),0)</f>
        <v>5990.6</v>
      </c>
      <c r="S1315" s="3">
        <f>IFERROR(Table2[[#This Row],[RETURNS_UNITS]]/Table2[[#This Row],[UNITS_SOLD]],0)</f>
        <v>0.15584415584415584</v>
      </c>
      <c r="T1315" s="2" t="str">
        <f>TRIM(CLEAN(Table2[[#This Row],[CHANNEL]]))</f>
        <v>D2C</v>
      </c>
      <c r="U1315" s="1">
        <f t="shared" si="20"/>
        <v>45778</v>
      </c>
    </row>
    <row r="1316" spans="1:21" x14ac:dyDescent="0.3">
      <c r="A1316" s="1">
        <v>45474</v>
      </c>
      <c r="B1316" s="2" t="s">
        <v>39</v>
      </c>
      <c r="C1316" s="2" t="s">
        <v>22</v>
      </c>
      <c r="D1316" s="2" t="s">
        <v>45</v>
      </c>
      <c r="E1316" s="2" t="str">
        <f>TRIM(Table2[[#This Row],[SKU_CODE]])</f>
        <v>BEC-TIS-001</v>
      </c>
      <c r="F1316" s="2">
        <v>379</v>
      </c>
      <c r="G1316" s="2">
        <v>36005</v>
      </c>
      <c r="H1316" s="2">
        <v>3005.21</v>
      </c>
      <c r="I1316" s="2">
        <v>1808.57</v>
      </c>
      <c r="J1316" s="2">
        <v>17</v>
      </c>
      <c r="K1316" s="2" t="str">
        <f>_xlfn.XLOOKUP(E1316,[1]SKU_Master!A:A,[1]SKU_Master!C:C,"NOT FOUND")</f>
        <v>Tissues</v>
      </c>
      <c r="L1316" s="2">
        <f>_xlfn.XLOOKUP(Table2[[#This Row],[SKU_CODE_CLEAN]],[1]SKU_Master!A:A,[1]SKU_Master!E:E,"Not Found")</f>
        <v>95</v>
      </c>
      <c r="M1316" s="2">
        <f>_xlfn.XLOOKUP(E1316,[1]SKU_Master!A:A,[1]SKU_Master!F:F,"NOT FOUND")</f>
        <v>42</v>
      </c>
      <c r="N1316" s="2" t="str">
        <f>IF(ISNUMBER(_xlfn.XMATCH(E1316,[1]SKU_Master!A:A)),"MATCH","NOT FOUND")</f>
        <v>MATCH</v>
      </c>
      <c r="O1316" s="2">
        <f>Table2[[#This Row],[GROSS_REVENUE]]-Table2[[#This Row],[DISCOUNT]]</f>
        <v>32999.79</v>
      </c>
      <c r="P1316" s="3">
        <f>IFERROR((Table2[[#This Row],[NET_REVENUE]]-(Table2[[#This Row],[UNITS_SOLD]]*Table2[[#This Row],[UNIT_COGS]]))/Table2[[#This Row],[NET_REVENUE]],0)</f>
        <v>0.51763329403005298</v>
      </c>
      <c r="Q1316" s="4">
        <f>IFERROR(Table2[[#This Row],[GROSS_REVENUE]]/Table2[[#This Row],[AD_SPEND]],0)</f>
        <v>19.9079936082098</v>
      </c>
      <c r="R1316" s="2">
        <f>IFERROR((Table2[[#This Row],[NET_REVENUE]]-(Table2[[#This Row],[UNITS_SOLD]]*Table2[[#This Row],[UNIT_COGS]])-Table2[[#This Row],[AD_SPEND]]),0)</f>
        <v>15273.220000000001</v>
      </c>
      <c r="S1316" s="3">
        <f>IFERROR(Table2[[#This Row],[RETURNS_UNITS]]/Table2[[#This Row],[UNITS_SOLD]],0)</f>
        <v>4.4854881266490766E-2</v>
      </c>
      <c r="T1316" s="2" t="str">
        <f>TRIM(CLEAN(Table2[[#This Row],[CHANNEL]]))</f>
        <v>Amazon</v>
      </c>
      <c r="U1316" s="1">
        <f t="shared" si="20"/>
        <v>45474</v>
      </c>
    </row>
    <row r="1317" spans="1:21" x14ac:dyDescent="0.3">
      <c r="A1317" s="1">
        <v>45566</v>
      </c>
      <c r="B1317" s="2" t="s">
        <v>21</v>
      </c>
      <c r="C1317" s="2" t="s">
        <v>25</v>
      </c>
      <c r="D1317" s="2" t="s">
        <v>32</v>
      </c>
      <c r="E1317" s="2" t="str">
        <f>TRIM(Table2[[#This Row],[SKU_CODE]])</f>
        <v>BEC-BW-001</v>
      </c>
      <c r="F1317" s="2">
        <v>101</v>
      </c>
      <c r="G1317" s="2">
        <v>22220</v>
      </c>
      <c r="H1317" s="2">
        <v>3093.14</v>
      </c>
      <c r="I1317" s="2">
        <v>1809.35</v>
      </c>
      <c r="J1317" s="2">
        <v>5</v>
      </c>
      <c r="K1317" s="2" t="str">
        <f>_xlfn.XLOOKUP(E1317,[1]SKU_Master!A:A,[1]SKU_Master!C:C,"NOT FOUND")</f>
        <v>Bake &amp; Wrap</v>
      </c>
      <c r="L1317" s="2">
        <f>_xlfn.XLOOKUP(Table2[[#This Row],[SKU_CODE_CLEAN]],[1]SKU_Master!A:A,[1]SKU_Master!E:E,"Not Found")</f>
        <v>220</v>
      </c>
      <c r="M1317" s="2">
        <f>_xlfn.XLOOKUP(E1317,[1]SKU_Master!A:A,[1]SKU_Master!F:F,"NOT FOUND")</f>
        <v>118</v>
      </c>
      <c r="N1317" s="2" t="str">
        <f>IF(ISNUMBER(_xlfn.XMATCH(E1317,[1]SKU_Master!A:A)),"MATCH","NOT FOUND")</f>
        <v>MATCH</v>
      </c>
      <c r="O1317" s="2">
        <f>Table2[[#This Row],[GROSS_REVENUE]]-Table2[[#This Row],[DISCOUNT]]</f>
        <v>19126.86</v>
      </c>
      <c r="P1317" s="3">
        <f>IFERROR((Table2[[#This Row],[NET_REVENUE]]-(Table2[[#This Row],[UNITS_SOLD]]*Table2[[#This Row],[UNIT_COGS]]))/Table2[[#This Row],[NET_REVENUE]],0)</f>
        <v>0.3768972011088072</v>
      </c>
      <c r="Q1317" s="4">
        <f>IFERROR(Table2[[#This Row],[GROSS_REVENUE]]/Table2[[#This Row],[AD_SPEND]],0)</f>
        <v>12.280653273274934</v>
      </c>
      <c r="R1317" s="2">
        <f>IFERROR((Table2[[#This Row],[NET_REVENUE]]-(Table2[[#This Row],[UNITS_SOLD]]*Table2[[#This Row],[UNIT_COGS]])-Table2[[#This Row],[AD_SPEND]]),0)</f>
        <v>5399.51</v>
      </c>
      <c r="S1317" s="3">
        <f>IFERROR(Table2[[#This Row],[RETURNS_UNITS]]/Table2[[#This Row],[UNITS_SOLD]],0)</f>
        <v>4.9504950495049507E-2</v>
      </c>
      <c r="T1317" s="2" t="str">
        <f>TRIM(CLEAN(Table2[[#This Row],[CHANNEL]]))</f>
        <v>Flipkart</v>
      </c>
      <c r="U1317" s="1">
        <f t="shared" si="20"/>
        <v>45566</v>
      </c>
    </row>
    <row r="1318" spans="1:21" x14ac:dyDescent="0.3">
      <c r="A1318" s="1">
        <v>45536</v>
      </c>
      <c r="B1318" s="2" t="s">
        <v>37</v>
      </c>
      <c r="C1318" s="2" t="s">
        <v>25</v>
      </c>
      <c r="D1318" s="2" t="s">
        <v>35</v>
      </c>
      <c r="E1318" s="2" t="str">
        <f>TRIM(Table2[[#This Row],[SKU_CODE]])</f>
        <v>BEC-CMB-001</v>
      </c>
      <c r="F1318" s="2">
        <v>47</v>
      </c>
      <c r="G1318" s="2">
        <v>32853</v>
      </c>
      <c r="H1318" s="2">
        <v>5697.96</v>
      </c>
      <c r="I1318" s="2">
        <v>1812.6</v>
      </c>
      <c r="J1318" s="2">
        <v>2</v>
      </c>
      <c r="K1318" s="2" t="str">
        <f>_xlfn.XLOOKUP(E1318,[1]SKU_Master!A:A,[1]SKU_Master!C:C,"NOT FOUND")</f>
        <v>Others</v>
      </c>
      <c r="L1318" s="2">
        <f>_xlfn.XLOOKUP(Table2[[#This Row],[SKU_CODE_CLEAN]],[1]SKU_Master!A:A,[1]SKU_Master!E:E,"Not Found")</f>
        <v>699</v>
      </c>
      <c r="M1318" s="2">
        <f>_xlfn.XLOOKUP(E1318,[1]SKU_Master!A:A,[1]SKU_Master!F:F,"NOT FOUND")</f>
        <v>330</v>
      </c>
      <c r="N1318" s="2" t="str">
        <f>IF(ISNUMBER(_xlfn.XMATCH(E1318,[1]SKU_Master!A:A)),"MATCH","NOT FOUND")</f>
        <v>MATCH</v>
      </c>
      <c r="O1318" s="2">
        <f>Table2[[#This Row],[GROSS_REVENUE]]-Table2[[#This Row],[DISCOUNT]]</f>
        <v>27155.040000000001</v>
      </c>
      <c r="P1318" s="3">
        <f>IFERROR((Table2[[#This Row],[NET_REVENUE]]-(Table2[[#This Row],[UNITS_SOLD]]*Table2[[#This Row],[UNIT_COGS]]))/Table2[[#This Row],[NET_REVENUE]],0)</f>
        <v>0.42883531013027415</v>
      </c>
      <c r="Q1318" s="4">
        <f>IFERROR(Table2[[#This Row],[GROSS_REVENUE]]/Table2[[#This Row],[AD_SPEND]],0)</f>
        <v>18.12479311486263</v>
      </c>
      <c r="R1318" s="2">
        <f>IFERROR((Table2[[#This Row],[NET_REVENUE]]-(Table2[[#This Row],[UNITS_SOLD]]*Table2[[#This Row],[UNIT_COGS]])-Table2[[#This Row],[AD_SPEND]]),0)</f>
        <v>9832.44</v>
      </c>
      <c r="S1318" s="3">
        <f>IFERROR(Table2[[#This Row],[RETURNS_UNITS]]/Table2[[#This Row],[UNITS_SOLD]],0)</f>
        <v>4.2553191489361701E-2</v>
      </c>
      <c r="T1318" s="2" t="str">
        <f>TRIM(CLEAN(Table2[[#This Row],[CHANNEL]]))</f>
        <v>Blinkit</v>
      </c>
      <c r="U1318" s="1">
        <f t="shared" si="20"/>
        <v>45536</v>
      </c>
    </row>
    <row r="1319" spans="1:21" x14ac:dyDescent="0.3">
      <c r="A1319" s="1">
        <v>45536</v>
      </c>
      <c r="B1319" s="2" t="s">
        <v>37</v>
      </c>
      <c r="C1319" s="2" t="s">
        <v>28</v>
      </c>
      <c r="D1319" s="2" t="s">
        <v>42</v>
      </c>
      <c r="E1319" s="2" t="str">
        <f>TRIM(Table2[[#This Row],[SKU_CODE]])</f>
        <v>BEC-BW-002</v>
      </c>
      <c r="F1319" s="2">
        <v>105</v>
      </c>
      <c r="G1319" s="2">
        <v>18375</v>
      </c>
      <c r="H1319" s="2">
        <v>4669.9399999999996</v>
      </c>
      <c r="I1319" s="2">
        <v>1813.02</v>
      </c>
      <c r="J1319" s="2">
        <v>4</v>
      </c>
      <c r="K1319" s="2" t="str">
        <f>_xlfn.XLOOKUP(E1319,[1]SKU_Master!A:A,[1]SKU_Master!C:C,"NOT FOUND")</f>
        <v>Bake &amp; Wrap</v>
      </c>
      <c r="L1319" s="2">
        <f>_xlfn.XLOOKUP(Table2[[#This Row],[SKU_CODE_CLEAN]],[1]SKU_Master!A:A,[1]SKU_Master!E:E,"Not Found")</f>
        <v>175</v>
      </c>
      <c r="M1319" s="2">
        <f>_xlfn.XLOOKUP(E1319,[1]SKU_Master!A:A,[1]SKU_Master!F:F,"NOT FOUND")</f>
        <v>92</v>
      </c>
      <c r="N1319" s="2" t="str">
        <f>IF(ISNUMBER(_xlfn.XMATCH(E1319,[1]SKU_Master!A:A)),"MATCH","NOT FOUND")</f>
        <v>MATCH</v>
      </c>
      <c r="O1319" s="2">
        <f>Table2[[#This Row],[GROSS_REVENUE]]-Table2[[#This Row],[DISCOUNT]]</f>
        <v>13705.060000000001</v>
      </c>
      <c r="P1319" s="3">
        <f>IFERROR((Table2[[#This Row],[NET_REVENUE]]-(Table2[[#This Row],[UNITS_SOLD]]*Table2[[#This Row],[UNIT_COGS]]))/Table2[[#This Row],[NET_REVENUE]],0)</f>
        <v>0.29515084209773623</v>
      </c>
      <c r="Q1319" s="4">
        <f>IFERROR(Table2[[#This Row],[GROSS_REVENUE]]/Table2[[#This Row],[AD_SPEND]],0)</f>
        <v>10.135023331237383</v>
      </c>
      <c r="R1319" s="2">
        <f>IFERROR((Table2[[#This Row],[NET_REVENUE]]-(Table2[[#This Row],[UNITS_SOLD]]*Table2[[#This Row],[UNIT_COGS]])-Table2[[#This Row],[AD_SPEND]]),0)</f>
        <v>2232.0400000000013</v>
      </c>
      <c r="S1319" s="3">
        <f>IFERROR(Table2[[#This Row],[RETURNS_UNITS]]/Table2[[#This Row],[UNITS_SOLD]],0)</f>
        <v>3.8095238095238099E-2</v>
      </c>
      <c r="T1319" s="2" t="str">
        <f>TRIM(CLEAN(Table2[[#This Row],[CHANNEL]]))</f>
        <v>Blinkit</v>
      </c>
      <c r="U1319" s="1">
        <f t="shared" si="20"/>
        <v>45536</v>
      </c>
    </row>
    <row r="1320" spans="1:21" x14ac:dyDescent="0.3">
      <c r="A1320" s="1">
        <v>45292</v>
      </c>
      <c r="B1320" s="2" t="s">
        <v>27</v>
      </c>
      <c r="C1320" s="2" t="s">
        <v>28</v>
      </c>
      <c r="D1320" s="2" t="s">
        <v>35</v>
      </c>
      <c r="E1320" s="2" t="str">
        <f>TRIM(Table2[[#This Row],[SKU_CODE]])</f>
        <v>BEC-CMB-001</v>
      </c>
      <c r="F1320" s="2">
        <v>27</v>
      </c>
      <c r="G1320" s="2">
        <v>18873</v>
      </c>
      <c r="H1320" s="2">
        <v>2697.94</v>
      </c>
      <c r="I1320" s="2">
        <v>1813.25</v>
      </c>
      <c r="J1320" s="2">
        <v>0</v>
      </c>
      <c r="K1320" s="2" t="str">
        <f>_xlfn.XLOOKUP(E1320,[1]SKU_Master!A:A,[1]SKU_Master!C:C,"NOT FOUND")</f>
        <v>Others</v>
      </c>
      <c r="L1320" s="2">
        <f>_xlfn.XLOOKUP(Table2[[#This Row],[SKU_CODE_CLEAN]],[1]SKU_Master!A:A,[1]SKU_Master!E:E,"Not Found")</f>
        <v>699</v>
      </c>
      <c r="M1320" s="2">
        <f>_xlfn.XLOOKUP(E1320,[1]SKU_Master!A:A,[1]SKU_Master!F:F,"NOT FOUND")</f>
        <v>330</v>
      </c>
      <c r="N1320" s="2" t="str">
        <f>IF(ISNUMBER(_xlfn.XMATCH(E1320,[1]SKU_Master!A:A)),"MATCH","NOT FOUND")</f>
        <v>MATCH</v>
      </c>
      <c r="O1320" s="2">
        <f>Table2[[#This Row],[GROSS_REVENUE]]-Table2[[#This Row],[DISCOUNT]]</f>
        <v>16175.06</v>
      </c>
      <c r="P1320" s="3">
        <f>IFERROR((Table2[[#This Row],[NET_REVENUE]]-(Table2[[#This Row],[UNITS_SOLD]]*Table2[[#This Row],[UNIT_COGS]]))/Table2[[#This Row],[NET_REVENUE]],0)</f>
        <v>0.44915196605143964</v>
      </c>
      <c r="Q1320" s="4">
        <f>IFERROR(Table2[[#This Row],[GROSS_REVENUE]]/Table2[[#This Row],[AD_SPEND]],0)</f>
        <v>10.408382738177306</v>
      </c>
      <c r="R1320" s="2">
        <f>IFERROR((Table2[[#This Row],[NET_REVENUE]]-(Table2[[#This Row],[UNITS_SOLD]]*Table2[[#This Row],[UNIT_COGS]])-Table2[[#This Row],[AD_SPEND]]),0)</f>
        <v>5451.8099999999995</v>
      </c>
      <c r="S1320" s="3">
        <f>IFERROR(Table2[[#This Row],[RETURNS_UNITS]]/Table2[[#This Row],[UNITS_SOLD]],0)</f>
        <v>0</v>
      </c>
      <c r="T1320" s="2" t="str">
        <f>TRIM(CLEAN(Table2[[#This Row],[CHANNEL]]))</f>
        <v>Zepto</v>
      </c>
      <c r="U1320" s="1">
        <f t="shared" si="20"/>
        <v>45292</v>
      </c>
    </row>
    <row r="1321" spans="1:21" x14ac:dyDescent="0.3">
      <c r="A1321" s="1">
        <v>45444</v>
      </c>
      <c r="B1321" s="2" t="s">
        <v>50</v>
      </c>
      <c r="C1321" s="2" t="s">
        <v>25</v>
      </c>
      <c r="D1321" s="2" t="s">
        <v>23</v>
      </c>
      <c r="E1321" s="2" t="str">
        <f>TRIM(Table2[[#This Row],[SKU_CODE]])</f>
        <v>BEC-OTH-001</v>
      </c>
      <c r="F1321" s="2">
        <v>149</v>
      </c>
      <c r="G1321" s="2">
        <v>22201</v>
      </c>
      <c r="H1321" s="2">
        <v>2669.99</v>
      </c>
      <c r="I1321" s="2">
        <v>1813.73</v>
      </c>
      <c r="J1321" s="2">
        <v>6</v>
      </c>
      <c r="K1321" s="2" t="str">
        <f>_xlfn.XLOOKUP(E1321,[1]SKU_Master!A:A,[1]SKU_Master!C:C,"NOT FOUND")</f>
        <v>Others</v>
      </c>
      <c r="L1321" s="2">
        <f>_xlfn.XLOOKUP(Table2[[#This Row],[SKU_CODE_CLEAN]],[1]SKU_Master!A:A,[1]SKU_Master!E:E,"Not Found")</f>
        <v>149</v>
      </c>
      <c r="M1321" s="2">
        <f>_xlfn.XLOOKUP(E1321,[1]SKU_Master!A:A,[1]SKU_Master!F:F,"NOT FOUND")</f>
        <v>72</v>
      </c>
      <c r="N1321" s="2" t="str">
        <f>IF(ISNUMBER(_xlfn.XMATCH(E1321,[1]SKU_Master!A:A)),"MATCH","NOT FOUND")</f>
        <v>MATCH</v>
      </c>
      <c r="O1321" s="2">
        <f>Table2[[#This Row],[GROSS_REVENUE]]-Table2[[#This Row],[DISCOUNT]]</f>
        <v>19531.010000000002</v>
      </c>
      <c r="P1321" s="3">
        <f>IFERROR((Table2[[#This Row],[NET_REVENUE]]-(Table2[[#This Row],[UNITS_SOLD]]*Table2[[#This Row],[UNIT_COGS]]))/Table2[[#This Row],[NET_REVENUE]],0)</f>
        <v>0.45071965044306472</v>
      </c>
      <c r="Q1321" s="4">
        <f>IFERROR(Table2[[#This Row],[GROSS_REVENUE]]/Table2[[#This Row],[AD_SPEND]],0)</f>
        <v>12.240520915461508</v>
      </c>
      <c r="R1321" s="2">
        <f>IFERROR((Table2[[#This Row],[NET_REVENUE]]-(Table2[[#This Row],[UNITS_SOLD]]*Table2[[#This Row],[UNIT_COGS]])-Table2[[#This Row],[AD_SPEND]]),0)</f>
        <v>6989.2800000000025</v>
      </c>
      <c r="S1321" s="3">
        <f>IFERROR(Table2[[#This Row],[RETURNS_UNITS]]/Table2[[#This Row],[UNITS_SOLD]],0)</f>
        <v>4.0268456375838924E-2</v>
      </c>
      <c r="T1321" s="2" t="str">
        <f>TRIM(CLEAN(Table2[[#This Row],[CHANNEL]]))</f>
        <v>Amazon</v>
      </c>
      <c r="U1321" s="1">
        <f t="shared" si="20"/>
        <v>45444</v>
      </c>
    </row>
    <row r="1322" spans="1:21" x14ac:dyDescent="0.3">
      <c r="A1322" s="1">
        <v>45778</v>
      </c>
      <c r="B1322" s="2" t="s">
        <v>33</v>
      </c>
      <c r="C1322" s="2" t="s">
        <v>22</v>
      </c>
      <c r="D1322" s="2" t="s">
        <v>43</v>
      </c>
      <c r="E1322" s="2" t="str">
        <f>TRIM(Table2[[#This Row],[SKU_CODE]])</f>
        <v>BEC-GB-001</v>
      </c>
      <c r="F1322" s="2">
        <v>114</v>
      </c>
      <c r="G1322" s="2">
        <v>16986</v>
      </c>
      <c r="H1322" s="2">
        <v>4539.8</v>
      </c>
      <c r="I1322" s="2">
        <v>1813.73</v>
      </c>
      <c r="J1322" s="2">
        <v>6</v>
      </c>
      <c r="K1322" s="2" t="str">
        <f>_xlfn.XLOOKUP(E1322,[1]SKU_Master!A:A,[1]SKU_Master!C:C,"NOT FOUND")</f>
        <v>Garbage Bags</v>
      </c>
      <c r="L1322" s="2">
        <f>_xlfn.XLOOKUP(Table2[[#This Row],[SKU_CODE_CLEAN]],[1]SKU_Master!A:A,[1]SKU_Master!E:E,"Not Found")</f>
        <v>149</v>
      </c>
      <c r="M1322" s="2">
        <f>_xlfn.XLOOKUP(E1322,[1]SKU_Master!A:A,[1]SKU_Master!F:F,"NOT FOUND")</f>
        <v>70</v>
      </c>
      <c r="N1322" s="2" t="str">
        <f>IF(ISNUMBER(_xlfn.XMATCH(E1322,[1]SKU_Master!A:A)),"MATCH","NOT FOUND")</f>
        <v>MATCH</v>
      </c>
      <c r="O1322" s="2">
        <f>Table2[[#This Row],[GROSS_REVENUE]]-Table2[[#This Row],[DISCOUNT]]</f>
        <v>12446.2</v>
      </c>
      <c r="P1322" s="3">
        <f>IFERROR((Table2[[#This Row],[NET_REVENUE]]-(Table2[[#This Row],[UNITS_SOLD]]*Table2[[#This Row],[UNIT_COGS]]))/Table2[[#This Row],[NET_REVENUE]],0)</f>
        <v>0.35884044929376036</v>
      </c>
      <c r="Q1322" s="4">
        <f>IFERROR(Table2[[#This Row],[GROSS_REVENUE]]/Table2[[#This Row],[AD_SPEND]],0)</f>
        <v>9.3652307675343085</v>
      </c>
      <c r="R1322" s="2">
        <f>IFERROR((Table2[[#This Row],[NET_REVENUE]]-(Table2[[#This Row],[UNITS_SOLD]]*Table2[[#This Row],[UNIT_COGS]])-Table2[[#This Row],[AD_SPEND]]),0)</f>
        <v>2652.4700000000007</v>
      </c>
      <c r="S1322" s="3">
        <f>IFERROR(Table2[[#This Row],[RETURNS_UNITS]]/Table2[[#This Row],[UNITS_SOLD]],0)</f>
        <v>5.2631578947368418E-2</v>
      </c>
      <c r="T1322" s="2" t="str">
        <f>TRIM(CLEAN(Table2[[#This Row],[CHANNEL]]))</f>
        <v>Swiggy Instamart</v>
      </c>
      <c r="U1322" s="1">
        <f t="shared" si="20"/>
        <v>45778</v>
      </c>
    </row>
    <row r="1323" spans="1:21" x14ac:dyDescent="0.3">
      <c r="A1323" s="1">
        <v>45413</v>
      </c>
      <c r="B1323" s="2" t="s">
        <v>33</v>
      </c>
      <c r="C1323" s="2" t="s">
        <v>25</v>
      </c>
      <c r="D1323" s="2" t="s">
        <v>45</v>
      </c>
      <c r="E1323" s="2" t="str">
        <f>TRIM(Table2[[#This Row],[SKU_CODE]])</f>
        <v>BEC-TIS-001</v>
      </c>
      <c r="F1323" s="2">
        <v>183</v>
      </c>
      <c r="G1323" s="2">
        <v>17385</v>
      </c>
      <c r="H1323" s="2">
        <v>3518.54</v>
      </c>
      <c r="I1323" s="2">
        <v>1814.85</v>
      </c>
      <c r="J1323" s="2">
        <v>4</v>
      </c>
      <c r="K1323" s="2" t="str">
        <f>_xlfn.XLOOKUP(E1323,[1]SKU_Master!A:A,[1]SKU_Master!C:C,"NOT FOUND")</f>
        <v>Tissues</v>
      </c>
      <c r="L1323" s="2">
        <f>_xlfn.XLOOKUP(Table2[[#This Row],[SKU_CODE_CLEAN]],[1]SKU_Master!A:A,[1]SKU_Master!E:E,"Not Found")</f>
        <v>95</v>
      </c>
      <c r="M1323" s="2">
        <f>_xlfn.XLOOKUP(E1323,[1]SKU_Master!A:A,[1]SKU_Master!F:F,"NOT FOUND")</f>
        <v>42</v>
      </c>
      <c r="N1323" s="2" t="str">
        <f>IF(ISNUMBER(_xlfn.XMATCH(E1323,[1]SKU_Master!A:A)),"MATCH","NOT FOUND")</f>
        <v>MATCH</v>
      </c>
      <c r="O1323" s="2">
        <f>Table2[[#This Row],[GROSS_REVENUE]]-Table2[[#This Row],[DISCOUNT]]</f>
        <v>13866.46</v>
      </c>
      <c r="P1323" s="3">
        <f>IFERROR((Table2[[#This Row],[NET_REVENUE]]-(Table2[[#This Row],[UNITS_SOLD]]*Table2[[#This Row],[UNIT_COGS]]))/Table2[[#This Row],[NET_REVENUE]],0)</f>
        <v>0.4457128928363836</v>
      </c>
      <c r="Q1323" s="4">
        <f>IFERROR(Table2[[#This Row],[GROSS_REVENUE]]/Table2[[#This Row],[AD_SPEND]],0)</f>
        <v>9.5793040747169194</v>
      </c>
      <c r="R1323" s="2">
        <f>IFERROR((Table2[[#This Row],[NET_REVENUE]]-(Table2[[#This Row],[UNITS_SOLD]]*Table2[[#This Row],[UNIT_COGS]])-Table2[[#This Row],[AD_SPEND]]),0)</f>
        <v>4365.6099999999988</v>
      </c>
      <c r="S1323" s="3">
        <f>IFERROR(Table2[[#This Row],[RETURNS_UNITS]]/Table2[[#This Row],[UNITS_SOLD]],0)</f>
        <v>2.185792349726776E-2</v>
      </c>
      <c r="T1323" s="2" t="str">
        <f>TRIM(CLEAN(Table2[[#This Row],[CHANNEL]]))</f>
        <v>Swiggy Instamart</v>
      </c>
      <c r="U1323" s="1">
        <f t="shared" si="20"/>
        <v>45413</v>
      </c>
    </row>
    <row r="1324" spans="1:21" x14ac:dyDescent="0.3">
      <c r="A1324" s="1">
        <v>45474</v>
      </c>
      <c r="B1324" s="2" t="s">
        <v>21</v>
      </c>
      <c r="C1324" s="2" t="s">
        <v>22</v>
      </c>
      <c r="D1324" s="2" t="s">
        <v>46</v>
      </c>
      <c r="E1324" s="2" t="str">
        <f>TRIM(Table2[[#This Row],[SKU_CODE]])</f>
        <v>BEC-KT-001</v>
      </c>
      <c r="F1324" s="2">
        <v>160</v>
      </c>
      <c r="G1324" s="2">
        <v>25600</v>
      </c>
      <c r="H1324" s="2">
        <v>2915.51</v>
      </c>
      <c r="I1324" s="2">
        <v>1816.1</v>
      </c>
      <c r="J1324" s="2">
        <v>4</v>
      </c>
      <c r="K1324" s="2" t="str">
        <f>_xlfn.XLOOKUP(E1324,[1]SKU_Master!A:A,[1]SKU_Master!C:C,"NOT FOUND")</f>
        <v>Kitchen Towel</v>
      </c>
      <c r="L1324" s="2">
        <f>_xlfn.XLOOKUP(Table2[[#This Row],[SKU_CODE_CLEAN]],[1]SKU_Master!A:A,[1]SKU_Master!E:E,"Not Found")</f>
        <v>160</v>
      </c>
      <c r="M1324" s="2">
        <f>_xlfn.XLOOKUP(E1324,[1]SKU_Master!A:A,[1]SKU_Master!F:F,"NOT FOUND")</f>
        <v>78</v>
      </c>
      <c r="N1324" s="2" t="str">
        <f>IF(ISNUMBER(_xlfn.XMATCH(E1324,[1]SKU_Master!A:A)),"MATCH","NOT FOUND")</f>
        <v>MATCH</v>
      </c>
      <c r="O1324" s="2">
        <f>Table2[[#This Row],[GROSS_REVENUE]]-Table2[[#This Row],[DISCOUNT]]</f>
        <v>22684.489999999998</v>
      </c>
      <c r="P1324" s="3">
        <f>IFERROR((Table2[[#This Row],[NET_REVENUE]]-(Table2[[#This Row],[UNITS_SOLD]]*Table2[[#This Row],[UNIT_COGS]]))/Table2[[#This Row],[NET_REVENUE]],0)</f>
        <v>0.44984436502650044</v>
      </c>
      <c r="Q1324" s="4">
        <f>IFERROR(Table2[[#This Row],[GROSS_REVENUE]]/Table2[[#This Row],[AD_SPEND]],0)</f>
        <v>14.09614008039205</v>
      </c>
      <c r="R1324" s="2">
        <f>IFERROR((Table2[[#This Row],[NET_REVENUE]]-(Table2[[#This Row],[UNITS_SOLD]]*Table2[[#This Row],[UNIT_COGS]])-Table2[[#This Row],[AD_SPEND]]),0)</f>
        <v>8388.3899999999976</v>
      </c>
      <c r="S1324" s="3">
        <f>IFERROR(Table2[[#This Row],[RETURNS_UNITS]]/Table2[[#This Row],[UNITS_SOLD]],0)</f>
        <v>2.5000000000000001E-2</v>
      </c>
      <c r="T1324" s="2" t="str">
        <f>TRIM(CLEAN(Table2[[#This Row],[CHANNEL]]))</f>
        <v>Flipkart</v>
      </c>
      <c r="U1324" s="1">
        <f t="shared" si="20"/>
        <v>45474</v>
      </c>
    </row>
    <row r="1325" spans="1:21" x14ac:dyDescent="0.3">
      <c r="A1325" s="1">
        <v>45748</v>
      </c>
      <c r="B1325" s="2" t="s">
        <v>21</v>
      </c>
      <c r="C1325" s="2" t="s">
        <v>22</v>
      </c>
      <c r="D1325" s="2" t="s">
        <v>45</v>
      </c>
      <c r="E1325" s="2" t="str">
        <f>TRIM(Table2[[#This Row],[SKU_CODE]])</f>
        <v>BEC-TIS-001</v>
      </c>
      <c r="F1325" s="2">
        <v>279</v>
      </c>
      <c r="G1325" s="2">
        <v>26505</v>
      </c>
      <c r="H1325" s="2">
        <v>5465.99</v>
      </c>
      <c r="I1325" s="2">
        <v>1816.64</v>
      </c>
      <c r="J1325" s="2">
        <v>10</v>
      </c>
      <c r="K1325" s="2" t="str">
        <f>_xlfn.XLOOKUP(E1325,[1]SKU_Master!A:A,[1]SKU_Master!C:C,"NOT FOUND")</f>
        <v>Tissues</v>
      </c>
      <c r="L1325" s="2">
        <f>_xlfn.XLOOKUP(Table2[[#This Row],[SKU_CODE_CLEAN]],[1]SKU_Master!A:A,[1]SKU_Master!E:E,"Not Found")</f>
        <v>95</v>
      </c>
      <c r="M1325" s="2">
        <f>_xlfn.XLOOKUP(E1325,[1]SKU_Master!A:A,[1]SKU_Master!F:F,"NOT FOUND")</f>
        <v>42</v>
      </c>
      <c r="N1325" s="2" t="str">
        <f>IF(ISNUMBER(_xlfn.XMATCH(E1325,[1]SKU_Master!A:A)),"MATCH","NOT FOUND")</f>
        <v>MATCH</v>
      </c>
      <c r="O1325" s="2">
        <f>Table2[[#This Row],[GROSS_REVENUE]]-Table2[[#This Row],[DISCOUNT]]</f>
        <v>21039.010000000002</v>
      </c>
      <c r="P1325" s="3">
        <f>IFERROR((Table2[[#This Row],[NET_REVENUE]]-(Table2[[#This Row],[UNITS_SOLD]]*Table2[[#This Row],[UNIT_COGS]]))/Table2[[#This Row],[NET_REVENUE]],0)</f>
        <v>0.44303462948114009</v>
      </c>
      <c r="Q1325" s="4">
        <f>IFERROR(Table2[[#This Row],[GROSS_REVENUE]]/Table2[[#This Row],[AD_SPEND]],0)</f>
        <v>14.590122423815394</v>
      </c>
      <c r="R1325" s="2">
        <f>IFERROR((Table2[[#This Row],[NET_REVENUE]]-(Table2[[#This Row],[UNITS_SOLD]]*Table2[[#This Row],[UNIT_COGS]])-Table2[[#This Row],[AD_SPEND]]),0)</f>
        <v>7504.3700000000017</v>
      </c>
      <c r="S1325" s="3">
        <f>IFERROR(Table2[[#This Row],[RETURNS_UNITS]]/Table2[[#This Row],[UNITS_SOLD]],0)</f>
        <v>3.5842293906810034E-2</v>
      </c>
      <c r="T1325" s="2" t="str">
        <f>TRIM(CLEAN(Table2[[#This Row],[CHANNEL]]))</f>
        <v>Flipkart</v>
      </c>
      <c r="U1325" s="1">
        <f t="shared" si="20"/>
        <v>45748</v>
      </c>
    </row>
    <row r="1326" spans="1:21" x14ac:dyDescent="0.3">
      <c r="A1326" s="1">
        <v>45627</v>
      </c>
      <c r="B1326" s="2" t="s">
        <v>21</v>
      </c>
      <c r="C1326" s="2" t="s">
        <v>22</v>
      </c>
      <c r="D1326" s="2" t="s">
        <v>32</v>
      </c>
      <c r="E1326" s="2" t="str">
        <f>TRIM(Table2[[#This Row],[SKU_CODE]])</f>
        <v>BEC-BW-001</v>
      </c>
      <c r="F1326" s="2">
        <v>75</v>
      </c>
      <c r="G1326" s="2">
        <v>16500</v>
      </c>
      <c r="H1326" s="2">
        <v>3526.85</v>
      </c>
      <c r="I1326" s="2">
        <v>1817.25</v>
      </c>
      <c r="J1326" s="2">
        <v>3</v>
      </c>
      <c r="K1326" s="2" t="str">
        <f>_xlfn.XLOOKUP(E1326,[1]SKU_Master!A:A,[1]SKU_Master!C:C,"NOT FOUND")</f>
        <v>Bake &amp; Wrap</v>
      </c>
      <c r="L1326" s="2">
        <f>_xlfn.XLOOKUP(Table2[[#This Row],[SKU_CODE_CLEAN]],[1]SKU_Master!A:A,[1]SKU_Master!E:E,"Not Found")</f>
        <v>220</v>
      </c>
      <c r="M1326" s="2">
        <f>_xlfn.XLOOKUP(E1326,[1]SKU_Master!A:A,[1]SKU_Master!F:F,"NOT FOUND")</f>
        <v>118</v>
      </c>
      <c r="N1326" s="2" t="str">
        <f>IF(ISNUMBER(_xlfn.XMATCH(E1326,[1]SKU_Master!A:A)),"MATCH","NOT FOUND")</f>
        <v>MATCH</v>
      </c>
      <c r="O1326" s="2">
        <f>Table2[[#This Row],[GROSS_REVENUE]]-Table2[[#This Row],[DISCOUNT]]</f>
        <v>12973.15</v>
      </c>
      <c r="P1326" s="3">
        <f>IFERROR((Table2[[#This Row],[NET_REVENUE]]-(Table2[[#This Row],[UNITS_SOLD]]*Table2[[#This Row],[UNIT_COGS]]))/Table2[[#This Row],[NET_REVENUE]],0)</f>
        <v>0.31782180888989953</v>
      </c>
      <c r="Q1326" s="4">
        <f>IFERROR(Table2[[#This Row],[GROSS_REVENUE]]/Table2[[#This Row],[AD_SPEND]],0)</f>
        <v>9.0796533223276921</v>
      </c>
      <c r="R1326" s="2">
        <f>IFERROR((Table2[[#This Row],[NET_REVENUE]]-(Table2[[#This Row],[UNITS_SOLD]]*Table2[[#This Row],[UNIT_COGS]])-Table2[[#This Row],[AD_SPEND]]),0)</f>
        <v>2305.8999999999996</v>
      </c>
      <c r="S1326" s="3">
        <f>IFERROR(Table2[[#This Row],[RETURNS_UNITS]]/Table2[[#This Row],[UNITS_SOLD]],0)</f>
        <v>0.04</v>
      </c>
      <c r="T1326" s="2" t="str">
        <f>TRIM(CLEAN(Table2[[#This Row],[CHANNEL]]))</f>
        <v>Flipkart</v>
      </c>
      <c r="U1326" s="1">
        <f t="shared" si="20"/>
        <v>45627</v>
      </c>
    </row>
    <row r="1327" spans="1:21" x14ac:dyDescent="0.3">
      <c r="A1327" s="1">
        <v>45566</v>
      </c>
      <c r="B1327" s="2" t="s">
        <v>21</v>
      </c>
      <c r="C1327" s="2" t="s">
        <v>22</v>
      </c>
      <c r="D1327" s="2" t="s">
        <v>46</v>
      </c>
      <c r="E1327" s="2" t="str">
        <f>TRIM(Table2[[#This Row],[SKU_CODE]])</f>
        <v>BEC-KT-001</v>
      </c>
      <c r="F1327" s="2">
        <v>140</v>
      </c>
      <c r="G1327" s="2">
        <v>22400</v>
      </c>
      <c r="H1327" s="2">
        <v>5738.3</v>
      </c>
      <c r="I1327" s="2">
        <v>1818.39</v>
      </c>
      <c r="J1327" s="2">
        <v>7</v>
      </c>
      <c r="K1327" s="2" t="str">
        <f>_xlfn.XLOOKUP(E1327,[1]SKU_Master!A:A,[1]SKU_Master!C:C,"NOT FOUND")</f>
        <v>Kitchen Towel</v>
      </c>
      <c r="L1327" s="2">
        <f>_xlfn.XLOOKUP(Table2[[#This Row],[SKU_CODE_CLEAN]],[1]SKU_Master!A:A,[1]SKU_Master!E:E,"Not Found")</f>
        <v>160</v>
      </c>
      <c r="M1327" s="2">
        <f>_xlfn.XLOOKUP(E1327,[1]SKU_Master!A:A,[1]SKU_Master!F:F,"NOT FOUND")</f>
        <v>78</v>
      </c>
      <c r="N1327" s="2" t="str">
        <f>IF(ISNUMBER(_xlfn.XMATCH(E1327,[1]SKU_Master!A:A)),"MATCH","NOT FOUND")</f>
        <v>MATCH</v>
      </c>
      <c r="O1327" s="2">
        <f>Table2[[#This Row],[GROSS_REVENUE]]-Table2[[#This Row],[DISCOUNT]]</f>
        <v>16661.7</v>
      </c>
      <c r="P1327" s="3">
        <f>IFERROR((Table2[[#This Row],[NET_REVENUE]]-(Table2[[#This Row],[UNITS_SOLD]]*Table2[[#This Row],[UNIT_COGS]]))/Table2[[#This Row],[NET_REVENUE]],0)</f>
        <v>0.34460469219827511</v>
      </c>
      <c r="Q1327" s="4">
        <f>IFERROR(Table2[[#This Row],[GROSS_REVENUE]]/Table2[[#This Row],[AD_SPEND]],0)</f>
        <v>12.318589521499788</v>
      </c>
      <c r="R1327" s="2">
        <f>IFERROR((Table2[[#This Row],[NET_REVENUE]]-(Table2[[#This Row],[UNITS_SOLD]]*Table2[[#This Row],[UNIT_COGS]])-Table2[[#This Row],[AD_SPEND]]),0)</f>
        <v>3923.3100000000004</v>
      </c>
      <c r="S1327" s="3">
        <f>IFERROR(Table2[[#This Row],[RETURNS_UNITS]]/Table2[[#This Row],[UNITS_SOLD]],0)</f>
        <v>0.05</v>
      </c>
      <c r="T1327" s="2" t="str">
        <f>TRIM(CLEAN(Table2[[#This Row],[CHANNEL]]))</f>
        <v>Flipkart</v>
      </c>
      <c r="U1327" s="1">
        <f t="shared" si="20"/>
        <v>45566</v>
      </c>
    </row>
    <row r="1328" spans="1:21" x14ac:dyDescent="0.3">
      <c r="A1328" s="1">
        <v>45748</v>
      </c>
      <c r="B1328" s="2" t="s">
        <v>37</v>
      </c>
      <c r="C1328" s="2" t="s">
        <v>22</v>
      </c>
      <c r="D1328" s="2" t="s">
        <v>45</v>
      </c>
      <c r="E1328" s="2" t="str">
        <f>TRIM(Table2[[#This Row],[SKU_CODE]])</f>
        <v>BEC-TIS-001</v>
      </c>
      <c r="F1328" s="2">
        <v>320</v>
      </c>
      <c r="G1328" s="2">
        <v>30400</v>
      </c>
      <c r="H1328" s="2">
        <v>5791</v>
      </c>
      <c r="I1328" s="2">
        <v>1818.49</v>
      </c>
      <c r="J1328" s="2">
        <v>6</v>
      </c>
      <c r="K1328" s="2" t="str">
        <f>_xlfn.XLOOKUP(E1328,[1]SKU_Master!A:A,[1]SKU_Master!C:C,"NOT FOUND")</f>
        <v>Tissues</v>
      </c>
      <c r="L1328" s="2">
        <f>_xlfn.XLOOKUP(Table2[[#This Row],[SKU_CODE_CLEAN]],[1]SKU_Master!A:A,[1]SKU_Master!E:E,"Not Found")</f>
        <v>95</v>
      </c>
      <c r="M1328" s="2">
        <f>_xlfn.XLOOKUP(E1328,[1]SKU_Master!A:A,[1]SKU_Master!F:F,"NOT FOUND")</f>
        <v>42</v>
      </c>
      <c r="N1328" s="2" t="str">
        <f>IF(ISNUMBER(_xlfn.XMATCH(E1328,[1]SKU_Master!A:A)),"MATCH","NOT FOUND")</f>
        <v>MATCH</v>
      </c>
      <c r="O1328" s="2">
        <f>Table2[[#This Row],[GROSS_REVENUE]]-Table2[[#This Row],[DISCOUNT]]</f>
        <v>24609</v>
      </c>
      <c r="P1328" s="3">
        <f>IFERROR((Table2[[#This Row],[NET_REVENUE]]-(Table2[[#This Row],[UNITS_SOLD]]*Table2[[#This Row],[UNIT_COGS]]))/Table2[[#This Row],[NET_REVENUE]],0)</f>
        <v>0.4538583445081068</v>
      </c>
      <c r="Q1328" s="4">
        <f>IFERROR(Table2[[#This Row],[GROSS_REVENUE]]/Table2[[#This Row],[AD_SPEND]],0)</f>
        <v>16.71716644028837</v>
      </c>
      <c r="R1328" s="2">
        <f>IFERROR((Table2[[#This Row],[NET_REVENUE]]-(Table2[[#This Row],[UNITS_SOLD]]*Table2[[#This Row],[UNIT_COGS]])-Table2[[#This Row],[AD_SPEND]]),0)</f>
        <v>9350.51</v>
      </c>
      <c r="S1328" s="3">
        <f>IFERROR(Table2[[#This Row],[RETURNS_UNITS]]/Table2[[#This Row],[UNITS_SOLD]],0)</f>
        <v>1.8749999999999999E-2</v>
      </c>
      <c r="T1328" s="2" t="str">
        <f>TRIM(CLEAN(Table2[[#This Row],[CHANNEL]]))</f>
        <v>Blinkit</v>
      </c>
      <c r="U1328" s="1">
        <f t="shared" si="20"/>
        <v>45748</v>
      </c>
    </row>
    <row r="1329" spans="1:21" x14ac:dyDescent="0.3">
      <c r="A1329" s="1">
        <v>45536</v>
      </c>
      <c r="B1329" s="2" t="s">
        <v>33</v>
      </c>
      <c r="C1329" s="2" t="s">
        <v>22</v>
      </c>
      <c r="D1329" s="2" t="s">
        <v>31</v>
      </c>
      <c r="E1329" s="2" t="str">
        <f>TRIM(Table2[[#This Row],[SKU_CODE]])</f>
        <v>BEC-GB-002</v>
      </c>
      <c r="F1329" s="2">
        <v>120</v>
      </c>
      <c r="G1329" s="2">
        <v>21480</v>
      </c>
      <c r="H1329" s="2">
        <v>3042.48</v>
      </c>
      <c r="I1329" s="2">
        <v>1819.37</v>
      </c>
      <c r="J1329" s="2">
        <v>3</v>
      </c>
      <c r="K1329" s="2" t="str">
        <f>_xlfn.XLOOKUP(E1329,[1]SKU_Master!A:A,[1]SKU_Master!C:C,"NOT FOUND")</f>
        <v>Garbage Bags</v>
      </c>
      <c r="L1329" s="2">
        <f>_xlfn.XLOOKUP(Table2[[#This Row],[SKU_CODE_CLEAN]],[1]SKU_Master!A:A,[1]SKU_Master!E:E,"Not Found")</f>
        <v>179</v>
      </c>
      <c r="M1329" s="2">
        <f>_xlfn.XLOOKUP(E1329,[1]SKU_Master!A:A,[1]SKU_Master!F:F,"NOT FOUND")</f>
        <v>86</v>
      </c>
      <c r="N1329" s="2" t="str">
        <f>IF(ISNUMBER(_xlfn.XMATCH(E1329,[1]SKU_Master!A:A)),"MATCH","NOT FOUND")</f>
        <v>MATCH</v>
      </c>
      <c r="O1329" s="2">
        <f>Table2[[#This Row],[GROSS_REVENUE]]-Table2[[#This Row],[DISCOUNT]]</f>
        <v>18437.52</v>
      </c>
      <c r="P1329" s="3">
        <f>IFERROR((Table2[[#This Row],[NET_REVENUE]]-(Table2[[#This Row],[UNITS_SOLD]]*Table2[[#This Row],[UNIT_COGS]]))/Table2[[#This Row],[NET_REVENUE]],0)</f>
        <v>0.44027179360347812</v>
      </c>
      <c r="Q1329" s="4">
        <f>IFERROR(Table2[[#This Row],[GROSS_REVENUE]]/Table2[[#This Row],[AD_SPEND]],0)</f>
        <v>11.806284593018463</v>
      </c>
      <c r="R1329" s="2">
        <f>IFERROR((Table2[[#This Row],[NET_REVENUE]]-(Table2[[#This Row],[UNITS_SOLD]]*Table2[[#This Row],[UNIT_COGS]])-Table2[[#This Row],[AD_SPEND]]),0)</f>
        <v>6298.1500000000005</v>
      </c>
      <c r="S1329" s="3">
        <f>IFERROR(Table2[[#This Row],[RETURNS_UNITS]]/Table2[[#This Row],[UNITS_SOLD]],0)</f>
        <v>2.5000000000000001E-2</v>
      </c>
      <c r="T1329" s="2" t="str">
        <f>TRIM(CLEAN(Table2[[#This Row],[CHANNEL]]))</f>
        <v>Swiggy Instamart</v>
      </c>
      <c r="U1329" s="1">
        <f t="shared" si="20"/>
        <v>45536</v>
      </c>
    </row>
    <row r="1330" spans="1:21" x14ac:dyDescent="0.3">
      <c r="A1330" s="1">
        <v>45689</v>
      </c>
      <c r="B1330" s="2" t="s">
        <v>33</v>
      </c>
      <c r="C1330" s="2" t="s">
        <v>28</v>
      </c>
      <c r="D1330" s="2" t="s">
        <v>30</v>
      </c>
      <c r="E1330" s="2" t="str">
        <f>TRIM(Table2[[#This Row],[SKU_CODE]])</f>
        <v>BEC-TIS-002</v>
      </c>
      <c r="F1330" s="2">
        <v>105</v>
      </c>
      <c r="G1330" s="2">
        <v>18900</v>
      </c>
      <c r="H1330" s="2">
        <v>4940.71</v>
      </c>
      <c r="I1330" s="2">
        <v>1820.82</v>
      </c>
      <c r="J1330" s="2">
        <v>5</v>
      </c>
      <c r="K1330" s="2" t="str">
        <f>_xlfn.XLOOKUP(E1330,[1]SKU_Master!A:A,[1]SKU_Master!C:C,"NOT FOUND")</f>
        <v>Tissues</v>
      </c>
      <c r="L1330" s="2">
        <f>_xlfn.XLOOKUP(Table2[[#This Row],[SKU_CODE_CLEAN]],[1]SKU_Master!A:A,[1]SKU_Master!E:E,"Not Found")</f>
        <v>180</v>
      </c>
      <c r="M1330" s="2">
        <f>_xlfn.XLOOKUP(E1330,[1]SKU_Master!A:A,[1]SKU_Master!F:F,"NOT FOUND")</f>
        <v>95</v>
      </c>
      <c r="N1330" s="2" t="str">
        <f>IF(ISNUMBER(_xlfn.XMATCH(E1330,[1]SKU_Master!A:A)),"MATCH","NOT FOUND")</f>
        <v>MATCH</v>
      </c>
      <c r="O1330" s="2">
        <f>Table2[[#This Row],[GROSS_REVENUE]]-Table2[[#This Row],[DISCOUNT]]</f>
        <v>13959.29</v>
      </c>
      <c r="P1330" s="3">
        <f>IFERROR((Table2[[#This Row],[NET_REVENUE]]-(Table2[[#This Row],[UNITS_SOLD]]*Table2[[#This Row],[UNIT_COGS]]))/Table2[[#This Row],[NET_REVENUE]],0)</f>
        <v>0.28542210957720632</v>
      </c>
      <c r="Q1330" s="4">
        <f>IFERROR(Table2[[#This Row],[GROSS_REVENUE]]/Table2[[#This Row],[AD_SPEND]],0)</f>
        <v>10.379938708933338</v>
      </c>
      <c r="R1330" s="2">
        <f>IFERROR((Table2[[#This Row],[NET_REVENUE]]-(Table2[[#This Row],[UNITS_SOLD]]*Table2[[#This Row],[UNIT_COGS]])-Table2[[#This Row],[AD_SPEND]]),0)</f>
        <v>2163.4700000000012</v>
      </c>
      <c r="S1330" s="3">
        <f>IFERROR(Table2[[#This Row],[RETURNS_UNITS]]/Table2[[#This Row],[UNITS_SOLD]],0)</f>
        <v>4.7619047619047616E-2</v>
      </c>
      <c r="T1330" s="2" t="str">
        <f>TRIM(CLEAN(Table2[[#This Row],[CHANNEL]]))</f>
        <v>Swiggy Instamart</v>
      </c>
      <c r="U1330" s="1">
        <f t="shared" si="20"/>
        <v>45689</v>
      </c>
    </row>
    <row r="1331" spans="1:21" x14ac:dyDescent="0.3">
      <c r="A1331" s="1">
        <v>45689</v>
      </c>
      <c r="B1331" s="2" t="s">
        <v>24</v>
      </c>
      <c r="C1331" s="2" t="s">
        <v>25</v>
      </c>
      <c r="D1331" s="2" t="s">
        <v>35</v>
      </c>
      <c r="E1331" s="2" t="str">
        <f>TRIM(Table2[[#This Row],[SKU_CODE]])</f>
        <v>BEC-CMB-001</v>
      </c>
      <c r="F1331" s="2">
        <v>30</v>
      </c>
      <c r="G1331" s="2">
        <v>20970</v>
      </c>
      <c r="H1331" s="2">
        <v>1565.66</v>
      </c>
      <c r="I1331" s="2">
        <v>1822.93</v>
      </c>
      <c r="J1331" s="2">
        <v>3</v>
      </c>
      <c r="K1331" s="2" t="str">
        <f>_xlfn.XLOOKUP(E1331,[1]SKU_Master!A:A,[1]SKU_Master!C:C,"NOT FOUND")</f>
        <v>Others</v>
      </c>
      <c r="L1331" s="2">
        <f>_xlfn.XLOOKUP(Table2[[#This Row],[SKU_CODE_CLEAN]],[1]SKU_Master!A:A,[1]SKU_Master!E:E,"Not Found")</f>
        <v>699</v>
      </c>
      <c r="M1331" s="2">
        <f>_xlfn.XLOOKUP(E1331,[1]SKU_Master!A:A,[1]SKU_Master!F:F,"NOT FOUND")</f>
        <v>330</v>
      </c>
      <c r="N1331" s="2" t="str">
        <f>IF(ISNUMBER(_xlfn.XMATCH(E1331,[1]SKU_Master!A:A)),"MATCH","NOT FOUND")</f>
        <v>MATCH</v>
      </c>
      <c r="O1331" s="2">
        <f>Table2[[#This Row],[GROSS_REVENUE]]-Table2[[#This Row],[DISCOUNT]]</f>
        <v>19404.34</v>
      </c>
      <c r="P1331" s="3">
        <f>IFERROR((Table2[[#This Row],[NET_REVENUE]]-(Table2[[#This Row],[UNITS_SOLD]]*Table2[[#This Row],[UNIT_COGS]]))/Table2[[#This Row],[NET_REVENUE]],0)</f>
        <v>0.48980485808844826</v>
      </c>
      <c r="Q1331" s="4">
        <f>IFERROR(Table2[[#This Row],[GROSS_REVENUE]]/Table2[[#This Row],[AD_SPEND]],0)</f>
        <v>11.503458717559093</v>
      </c>
      <c r="R1331" s="2">
        <f>IFERROR((Table2[[#This Row],[NET_REVENUE]]-(Table2[[#This Row],[UNITS_SOLD]]*Table2[[#This Row],[UNIT_COGS]])-Table2[[#This Row],[AD_SPEND]]),0)</f>
        <v>7681.41</v>
      </c>
      <c r="S1331" s="3">
        <f>IFERROR(Table2[[#This Row],[RETURNS_UNITS]]/Table2[[#This Row],[UNITS_SOLD]],0)</f>
        <v>0.1</v>
      </c>
      <c r="T1331" s="2" t="str">
        <f>TRIM(CLEAN(Table2[[#This Row],[CHANNEL]]))</f>
        <v>D2C</v>
      </c>
      <c r="U1331" s="1">
        <f t="shared" si="20"/>
        <v>45689</v>
      </c>
    </row>
    <row r="1332" spans="1:21" x14ac:dyDescent="0.3">
      <c r="A1332" s="1">
        <v>45566</v>
      </c>
      <c r="B1332" s="2" t="s">
        <v>39</v>
      </c>
      <c r="C1332" s="2" t="s">
        <v>22</v>
      </c>
      <c r="D1332" s="2" t="s">
        <v>32</v>
      </c>
      <c r="E1332" s="2" t="str">
        <f>TRIM(Table2[[#This Row],[SKU_CODE]])</f>
        <v>BEC-BW-001</v>
      </c>
      <c r="F1332" s="2">
        <v>156</v>
      </c>
      <c r="G1332" s="2">
        <v>34320</v>
      </c>
      <c r="H1332" s="2">
        <v>7174.39</v>
      </c>
      <c r="I1332" s="2">
        <v>1823.27</v>
      </c>
      <c r="J1332" s="2">
        <v>7</v>
      </c>
      <c r="K1332" s="2" t="str">
        <f>_xlfn.XLOOKUP(E1332,[1]SKU_Master!A:A,[1]SKU_Master!C:C,"NOT FOUND")</f>
        <v>Bake &amp; Wrap</v>
      </c>
      <c r="L1332" s="2">
        <f>_xlfn.XLOOKUP(Table2[[#This Row],[SKU_CODE_CLEAN]],[1]SKU_Master!A:A,[1]SKU_Master!E:E,"Not Found")</f>
        <v>220</v>
      </c>
      <c r="M1332" s="2">
        <f>_xlfn.XLOOKUP(E1332,[1]SKU_Master!A:A,[1]SKU_Master!F:F,"NOT FOUND")</f>
        <v>118</v>
      </c>
      <c r="N1332" s="2" t="str">
        <f>IF(ISNUMBER(_xlfn.XMATCH(E1332,[1]SKU_Master!A:A)),"MATCH","NOT FOUND")</f>
        <v>MATCH</v>
      </c>
      <c r="O1332" s="2">
        <f>Table2[[#This Row],[GROSS_REVENUE]]-Table2[[#This Row],[DISCOUNT]]</f>
        <v>27145.61</v>
      </c>
      <c r="P1332" s="3">
        <f>IFERROR((Table2[[#This Row],[NET_REVENUE]]-(Table2[[#This Row],[UNITS_SOLD]]*Table2[[#This Row],[UNIT_COGS]]))/Table2[[#This Row],[NET_REVENUE]],0)</f>
        <v>0.32187930203078879</v>
      </c>
      <c r="Q1332" s="4">
        <f>IFERROR(Table2[[#This Row],[GROSS_REVENUE]]/Table2[[#This Row],[AD_SPEND]],0)</f>
        <v>18.823322930778218</v>
      </c>
      <c r="R1332" s="2">
        <f>IFERROR((Table2[[#This Row],[NET_REVENUE]]-(Table2[[#This Row],[UNITS_SOLD]]*Table2[[#This Row],[UNIT_COGS]])-Table2[[#This Row],[AD_SPEND]]),0)</f>
        <v>6914.34</v>
      </c>
      <c r="S1332" s="3">
        <f>IFERROR(Table2[[#This Row],[RETURNS_UNITS]]/Table2[[#This Row],[UNITS_SOLD]],0)</f>
        <v>4.4871794871794872E-2</v>
      </c>
      <c r="T1332" s="2" t="str">
        <f>TRIM(CLEAN(Table2[[#This Row],[CHANNEL]]))</f>
        <v>Amazon</v>
      </c>
      <c r="U1332" s="1">
        <f t="shared" si="20"/>
        <v>45566</v>
      </c>
    </row>
    <row r="1333" spans="1:21" x14ac:dyDescent="0.3">
      <c r="A1333" s="1">
        <v>45292</v>
      </c>
      <c r="B1333" s="2" t="s">
        <v>33</v>
      </c>
      <c r="C1333" s="2" t="s">
        <v>22</v>
      </c>
      <c r="D1333" s="2" t="s">
        <v>35</v>
      </c>
      <c r="E1333" s="2" t="str">
        <f>TRIM(Table2[[#This Row],[SKU_CODE]])</f>
        <v>BEC-CMB-001</v>
      </c>
      <c r="F1333" s="2">
        <v>24</v>
      </c>
      <c r="G1333" s="2">
        <v>16776</v>
      </c>
      <c r="H1333" s="2">
        <v>2349.69</v>
      </c>
      <c r="I1333" s="2">
        <v>1824.41</v>
      </c>
      <c r="J1333" s="2">
        <v>0</v>
      </c>
      <c r="K1333" s="2" t="str">
        <f>_xlfn.XLOOKUP(E1333,[1]SKU_Master!A:A,[1]SKU_Master!C:C,"NOT FOUND")</f>
        <v>Others</v>
      </c>
      <c r="L1333" s="2">
        <f>_xlfn.XLOOKUP(Table2[[#This Row],[SKU_CODE_CLEAN]],[1]SKU_Master!A:A,[1]SKU_Master!E:E,"Not Found")</f>
        <v>699</v>
      </c>
      <c r="M1333" s="2">
        <f>_xlfn.XLOOKUP(E1333,[1]SKU_Master!A:A,[1]SKU_Master!F:F,"NOT FOUND")</f>
        <v>330</v>
      </c>
      <c r="N1333" s="2" t="str">
        <f>IF(ISNUMBER(_xlfn.XMATCH(E1333,[1]SKU_Master!A:A)),"MATCH","NOT FOUND")</f>
        <v>MATCH</v>
      </c>
      <c r="O1333" s="2">
        <f>Table2[[#This Row],[GROSS_REVENUE]]-Table2[[#This Row],[DISCOUNT]]</f>
        <v>14426.31</v>
      </c>
      <c r="P1333" s="3">
        <f>IFERROR((Table2[[#This Row],[NET_REVENUE]]-(Table2[[#This Row],[UNITS_SOLD]]*Table2[[#This Row],[UNIT_COGS]]))/Table2[[#This Row],[NET_REVENUE]],0)</f>
        <v>0.45100306315336353</v>
      </c>
      <c r="Q1333" s="4">
        <f>IFERROR(Table2[[#This Row],[GROSS_REVENUE]]/Table2[[#This Row],[AD_SPEND]],0)</f>
        <v>9.1953014947298026</v>
      </c>
      <c r="R1333" s="2">
        <f>IFERROR((Table2[[#This Row],[NET_REVENUE]]-(Table2[[#This Row],[UNITS_SOLD]]*Table2[[#This Row],[UNIT_COGS]])-Table2[[#This Row],[AD_SPEND]]),0)</f>
        <v>4681.8999999999996</v>
      </c>
      <c r="S1333" s="3">
        <f>IFERROR(Table2[[#This Row],[RETURNS_UNITS]]/Table2[[#This Row],[UNITS_SOLD]],0)</f>
        <v>0</v>
      </c>
      <c r="T1333" s="2" t="str">
        <f>TRIM(CLEAN(Table2[[#This Row],[CHANNEL]]))</f>
        <v>Swiggy Instamart</v>
      </c>
      <c r="U1333" s="1">
        <f t="shared" si="20"/>
        <v>45292</v>
      </c>
    </row>
    <row r="1334" spans="1:21" x14ac:dyDescent="0.3">
      <c r="A1334" s="1">
        <v>45444</v>
      </c>
      <c r="B1334" s="2" t="s">
        <v>33</v>
      </c>
      <c r="C1334" s="2" t="s">
        <v>25</v>
      </c>
      <c r="D1334" s="2" t="s">
        <v>43</v>
      </c>
      <c r="E1334" s="2" t="str">
        <f>TRIM(Table2[[#This Row],[SKU_CODE]])</f>
        <v>BEC-GB-001</v>
      </c>
      <c r="F1334" s="2">
        <v>129</v>
      </c>
      <c r="G1334" s="2">
        <v>19221</v>
      </c>
      <c r="H1334" s="2">
        <v>1361.41</v>
      </c>
      <c r="I1334" s="2">
        <v>1827.23</v>
      </c>
      <c r="J1334" s="2">
        <v>5</v>
      </c>
      <c r="K1334" s="2" t="str">
        <f>_xlfn.XLOOKUP(E1334,[1]SKU_Master!A:A,[1]SKU_Master!C:C,"NOT FOUND")</f>
        <v>Garbage Bags</v>
      </c>
      <c r="L1334" s="2">
        <f>_xlfn.XLOOKUP(Table2[[#This Row],[SKU_CODE_CLEAN]],[1]SKU_Master!A:A,[1]SKU_Master!E:E,"Not Found")</f>
        <v>149</v>
      </c>
      <c r="M1334" s="2">
        <f>_xlfn.XLOOKUP(E1334,[1]SKU_Master!A:A,[1]SKU_Master!F:F,"NOT FOUND")</f>
        <v>70</v>
      </c>
      <c r="N1334" s="2" t="str">
        <f>IF(ISNUMBER(_xlfn.XMATCH(E1334,[1]SKU_Master!A:A)),"MATCH","NOT FOUND")</f>
        <v>MATCH</v>
      </c>
      <c r="O1334" s="2">
        <f>Table2[[#This Row],[GROSS_REVENUE]]-Table2[[#This Row],[DISCOUNT]]</f>
        <v>17859.59</v>
      </c>
      <c r="P1334" s="3">
        <f>IFERROR((Table2[[#This Row],[NET_REVENUE]]-(Table2[[#This Row],[UNITS_SOLD]]*Table2[[#This Row],[UNIT_COGS]]))/Table2[[#This Row],[NET_REVENUE]],0)</f>
        <v>0.49438928889185024</v>
      </c>
      <c r="Q1334" s="4">
        <f>IFERROR(Table2[[#This Row],[GROSS_REVENUE]]/Table2[[#This Row],[AD_SPEND]],0)</f>
        <v>10.51920119525183</v>
      </c>
      <c r="R1334" s="2">
        <f>IFERROR((Table2[[#This Row],[NET_REVENUE]]-(Table2[[#This Row],[UNITS_SOLD]]*Table2[[#This Row],[UNIT_COGS]])-Table2[[#This Row],[AD_SPEND]]),0)</f>
        <v>7002.3600000000006</v>
      </c>
      <c r="S1334" s="3">
        <f>IFERROR(Table2[[#This Row],[RETURNS_UNITS]]/Table2[[#This Row],[UNITS_SOLD]],0)</f>
        <v>3.875968992248062E-2</v>
      </c>
      <c r="T1334" s="2" t="str">
        <f>TRIM(CLEAN(Table2[[#This Row],[CHANNEL]]))</f>
        <v>Swiggy Instamart</v>
      </c>
      <c r="U1334" s="1">
        <f t="shared" si="20"/>
        <v>45444</v>
      </c>
    </row>
    <row r="1335" spans="1:21" x14ac:dyDescent="0.3">
      <c r="A1335" s="1">
        <v>45689</v>
      </c>
      <c r="B1335" s="2" t="s">
        <v>33</v>
      </c>
      <c r="C1335" s="2" t="s">
        <v>28</v>
      </c>
      <c r="D1335" s="2" t="s">
        <v>45</v>
      </c>
      <c r="E1335" s="2" t="str">
        <f>TRIM(Table2[[#This Row],[SKU_CODE]])</f>
        <v>BEC-TIS-001</v>
      </c>
      <c r="F1335" s="2">
        <v>159</v>
      </c>
      <c r="G1335" s="2">
        <v>15105</v>
      </c>
      <c r="H1335" s="2">
        <v>2283.16</v>
      </c>
      <c r="I1335" s="2">
        <v>1828.92</v>
      </c>
      <c r="J1335" s="2">
        <v>8</v>
      </c>
      <c r="K1335" s="2" t="str">
        <f>_xlfn.XLOOKUP(E1335,[1]SKU_Master!A:A,[1]SKU_Master!C:C,"NOT FOUND")</f>
        <v>Tissues</v>
      </c>
      <c r="L1335" s="2">
        <f>_xlfn.XLOOKUP(Table2[[#This Row],[SKU_CODE_CLEAN]],[1]SKU_Master!A:A,[1]SKU_Master!E:E,"Not Found")</f>
        <v>95</v>
      </c>
      <c r="M1335" s="2">
        <f>_xlfn.XLOOKUP(E1335,[1]SKU_Master!A:A,[1]SKU_Master!F:F,"NOT FOUND")</f>
        <v>42</v>
      </c>
      <c r="N1335" s="2" t="str">
        <f>IF(ISNUMBER(_xlfn.XMATCH(E1335,[1]SKU_Master!A:A)),"MATCH","NOT FOUND")</f>
        <v>MATCH</v>
      </c>
      <c r="O1335" s="2">
        <f>Table2[[#This Row],[GROSS_REVENUE]]-Table2[[#This Row],[DISCOUNT]]</f>
        <v>12821.84</v>
      </c>
      <c r="P1335" s="3">
        <f>IFERROR((Table2[[#This Row],[NET_REVENUE]]-(Table2[[#This Row],[UNITS_SOLD]]*Table2[[#This Row],[UNIT_COGS]]))/Table2[[#This Row],[NET_REVENUE]],0)</f>
        <v>0.47916991633026151</v>
      </c>
      <c r="Q1335" s="4">
        <f>IFERROR(Table2[[#This Row],[GROSS_REVENUE]]/Table2[[#This Row],[AD_SPEND]],0)</f>
        <v>8.2589725083655932</v>
      </c>
      <c r="R1335" s="2">
        <f>IFERROR((Table2[[#This Row],[NET_REVENUE]]-(Table2[[#This Row],[UNITS_SOLD]]*Table2[[#This Row],[UNIT_COGS]])-Table2[[#This Row],[AD_SPEND]]),0)</f>
        <v>4314.92</v>
      </c>
      <c r="S1335" s="3">
        <f>IFERROR(Table2[[#This Row],[RETURNS_UNITS]]/Table2[[#This Row],[UNITS_SOLD]],0)</f>
        <v>5.0314465408805034E-2</v>
      </c>
      <c r="T1335" s="2" t="str">
        <f>TRIM(CLEAN(Table2[[#This Row],[CHANNEL]]))</f>
        <v>Swiggy Instamart</v>
      </c>
      <c r="U1335" s="1">
        <f t="shared" si="20"/>
        <v>45689</v>
      </c>
    </row>
    <row r="1336" spans="1:21" x14ac:dyDescent="0.3">
      <c r="A1336" s="1">
        <v>45809</v>
      </c>
      <c r="B1336" s="2" t="s">
        <v>21</v>
      </c>
      <c r="C1336" s="2" t="s">
        <v>25</v>
      </c>
      <c r="D1336" s="2" t="s">
        <v>42</v>
      </c>
      <c r="E1336" s="2" t="str">
        <f>TRIM(Table2[[#This Row],[SKU_CODE]])</f>
        <v>BEC-BW-002</v>
      </c>
      <c r="F1336" s="2">
        <v>100</v>
      </c>
      <c r="G1336" s="2">
        <v>17500</v>
      </c>
      <c r="H1336" s="2">
        <v>1657.29</v>
      </c>
      <c r="I1336" s="2">
        <v>1829.61</v>
      </c>
      <c r="J1336" s="2">
        <v>4</v>
      </c>
      <c r="K1336" s="2" t="str">
        <f>_xlfn.XLOOKUP(E1336,[1]SKU_Master!A:A,[1]SKU_Master!C:C,"NOT FOUND")</f>
        <v>Bake &amp; Wrap</v>
      </c>
      <c r="L1336" s="2">
        <f>_xlfn.XLOOKUP(Table2[[#This Row],[SKU_CODE_CLEAN]],[1]SKU_Master!A:A,[1]SKU_Master!E:E,"Not Found")</f>
        <v>175</v>
      </c>
      <c r="M1336" s="2">
        <f>_xlfn.XLOOKUP(E1336,[1]SKU_Master!A:A,[1]SKU_Master!F:F,"NOT FOUND")</f>
        <v>92</v>
      </c>
      <c r="N1336" s="2" t="str">
        <f>IF(ISNUMBER(_xlfn.XMATCH(E1336,[1]SKU_Master!A:A)),"MATCH","NOT FOUND")</f>
        <v>MATCH</v>
      </c>
      <c r="O1336" s="2">
        <f>Table2[[#This Row],[GROSS_REVENUE]]-Table2[[#This Row],[DISCOUNT]]</f>
        <v>15842.71</v>
      </c>
      <c r="P1336" s="3">
        <f>IFERROR((Table2[[#This Row],[NET_REVENUE]]-(Table2[[#This Row],[UNITS_SOLD]]*Table2[[#This Row],[UNIT_COGS]]))/Table2[[#This Row],[NET_REVENUE]],0)</f>
        <v>0.41929127024353785</v>
      </c>
      <c r="Q1336" s="4">
        <f>IFERROR(Table2[[#This Row],[GROSS_REVENUE]]/Table2[[#This Row],[AD_SPEND]],0)</f>
        <v>9.5648799470925496</v>
      </c>
      <c r="R1336" s="2">
        <f>IFERROR((Table2[[#This Row],[NET_REVENUE]]-(Table2[[#This Row],[UNITS_SOLD]]*Table2[[#This Row],[UNIT_COGS]])-Table2[[#This Row],[AD_SPEND]]),0)</f>
        <v>4813.0999999999995</v>
      </c>
      <c r="S1336" s="3">
        <f>IFERROR(Table2[[#This Row],[RETURNS_UNITS]]/Table2[[#This Row],[UNITS_SOLD]],0)</f>
        <v>0.04</v>
      </c>
      <c r="T1336" s="2" t="str">
        <f>TRIM(CLEAN(Table2[[#This Row],[CHANNEL]]))</f>
        <v>Flipkart</v>
      </c>
      <c r="U1336" s="1">
        <f t="shared" si="20"/>
        <v>45809</v>
      </c>
    </row>
    <row r="1337" spans="1:21" x14ac:dyDescent="0.3">
      <c r="A1337" s="1">
        <v>45383</v>
      </c>
      <c r="B1337" s="2" t="s">
        <v>34</v>
      </c>
      <c r="C1337" s="2" t="s">
        <v>28</v>
      </c>
      <c r="D1337" s="2" t="s">
        <v>43</v>
      </c>
      <c r="E1337" s="2" t="str">
        <f>TRIM(Table2[[#This Row],[SKU_CODE]])</f>
        <v>BEC-GB-001</v>
      </c>
      <c r="F1337" s="2">
        <v>186</v>
      </c>
      <c r="G1337" s="2">
        <v>27714</v>
      </c>
      <c r="H1337" s="2">
        <v>5367.14</v>
      </c>
      <c r="I1337" s="2">
        <v>1836.92</v>
      </c>
      <c r="J1337" s="2">
        <v>3</v>
      </c>
      <c r="K1337" s="2" t="str">
        <f>_xlfn.XLOOKUP(E1337,[1]SKU_Master!A:A,[1]SKU_Master!C:C,"NOT FOUND")</f>
        <v>Garbage Bags</v>
      </c>
      <c r="L1337" s="2">
        <f>_xlfn.XLOOKUP(Table2[[#This Row],[SKU_CODE_CLEAN]],[1]SKU_Master!A:A,[1]SKU_Master!E:E,"Not Found")</f>
        <v>149</v>
      </c>
      <c r="M1337" s="2">
        <f>_xlfn.XLOOKUP(E1337,[1]SKU_Master!A:A,[1]SKU_Master!F:F,"NOT FOUND")</f>
        <v>70</v>
      </c>
      <c r="N1337" s="2" t="str">
        <f>IF(ISNUMBER(_xlfn.XMATCH(E1337,[1]SKU_Master!A:A)),"MATCH","NOT FOUND")</f>
        <v>MATCH</v>
      </c>
      <c r="O1337" s="2">
        <f>Table2[[#This Row],[GROSS_REVENUE]]-Table2[[#This Row],[DISCOUNT]]</f>
        <v>22346.86</v>
      </c>
      <c r="P1337" s="3">
        <f>IFERROR((Table2[[#This Row],[NET_REVENUE]]-(Table2[[#This Row],[UNITS_SOLD]]*Table2[[#This Row],[UNIT_COGS]]))/Table2[[#This Row],[NET_REVENUE]],0)</f>
        <v>0.41736780916871546</v>
      </c>
      <c r="Q1337" s="4">
        <f>IFERROR(Table2[[#This Row],[GROSS_REVENUE]]/Table2[[#This Row],[AD_SPEND]],0)</f>
        <v>15.087211201358796</v>
      </c>
      <c r="R1337" s="2">
        <f>IFERROR((Table2[[#This Row],[NET_REVENUE]]-(Table2[[#This Row],[UNITS_SOLD]]*Table2[[#This Row],[UNIT_COGS]])-Table2[[#This Row],[AD_SPEND]]),0)</f>
        <v>7489.9400000000005</v>
      </c>
      <c r="S1337" s="3">
        <f>IFERROR(Table2[[#This Row],[RETURNS_UNITS]]/Table2[[#This Row],[UNITS_SOLD]],0)</f>
        <v>1.6129032258064516E-2</v>
      </c>
      <c r="T1337" s="2" t="str">
        <f>TRIM(CLEAN(Table2[[#This Row],[CHANNEL]]))</f>
        <v>Zepto</v>
      </c>
      <c r="U1337" s="1">
        <f t="shared" si="20"/>
        <v>45383</v>
      </c>
    </row>
    <row r="1338" spans="1:21" x14ac:dyDescent="0.3">
      <c r="A1338" s="1">
        <v>45748</v>
      </c>
      <c r="B1338" s="2" t="s">
        <v>27</v>
      </c>
      <c r="C1338" s="2" t="s">
        <v>28</v>
      </c>
      <c r="D1338" s="2" t="s">
        <v>42</v>
      </c>
      <c r="E1338" s="2" t="str">
        <f>TRIM(Table2[[#This Row],[SKU_CODE]])</f>
        <v>BEC-BW-002</v>
      </c>
      <c r="F1338" s="2">
        <v>106</v>
      </c>
      <c r="G1338" s="2">
        <v>18550</v>
      </c>
      <c r="H1338" s="2">
        <v>5260.37</v>
      </c>
      <c r="I1338" s="2">
        <v>1838.61</v>
      </c>
      <c r="J1338" s="2">
        <v>4</v>
      </c>
      <c r="K1338" s="2" t="str">
        <f>_xlfn.XLOOKUP(E1338,[1]SKU_Master!A:A,[1]SKU_Master!C:C,"NOT FOUND")</f>
        <v>Bake &amp; Wrap</v>
      </c>
      <c r="L1338" s="2">
        <f>_xlfn.XLOOKUP(Table2[[#This Row],[SKU_CODE_CLEAN]],[1]SKU_Master!A:A,[1]SKU_Master!E:E,"Not Found")</f>
        <v>175</v>
      </c>
      <c r="M1338" s="2">
        <f>_xlfn.XLOOKUP(E1338,[1]SKU_Master!A:A,[1]SKU_Master!F:F,"NOT FOUND")</f>
        <v>92</v>
      </c>
      <c r="N1338" s="2" t="str">
        <f>IF(ISNUMBER(_xlfn.XMATCH(E1338,[1]SKU_Master!A:A)),"MATCH","NOT FOUND")</f>
        <v>MATCH</v>
      </c>
      <c r="O1338" s="2">
        <f>Table2[[#This Row],[GROSS_REVENUE]]-Table2[[#This Row],[DISCOUNT]]</f>
        <v>13289.630000000001</v>
      </c>
      <c r="P1338" s="3">
        <f>IFERROR((Table2[[#This Row],[NET_REVENUE]]-(Table2[[#This Row],[UNITS_SOLD]]*Table2[[#This Row],[UNIT_COGS]]))/Table2[[#This Row],[NET_REVENUE]],0)</f>
        <v>0.26619476990706292</v>
      </c>
      <c r="Q1338" s="4">
        <f>IFERROR(Table2[[#This Row],[GROSS_REVENUE]]/Table2[[#This Row],[AD_SPEND]],0)</f>
        <v>10.089143429003432</v>
      </c>
      <c r="R1338" s="2">
        <f>IFERROR((Table2[[#This Row],[NET_REVENUE]]-(Table2[[#This Row],[UNITS_SOLD]]*Table2[[#This Row],[UNIT_COGS]])-Table2[[#This Row],[AD_SPEND]]),0)</f>
        <v>1699.0200000000011</v>
      </c>
      <c r="S1338" s="3">
        <f>IFERROR(Table2[[#This Row],[RETURNS_UNITS]]/Table2[[#This Row],[UNITS_SOLD]],0)</f>
        <v>3.7735849056603772E-2</v>
      </c>
      <c r="T1338" s="2" t="str">
        <f>TRIM(CLEAN(Table2[[#This Row],[CHANNEL]]))</f>
        <v>Zepto</v>
      </c>
      <c r="U1338" s="1">
        <f t="shared" si="20"/>
        <v>45748</v>
      </c>
    </row>
    <row r="1339" spans="1:21" x14ac:dyDescent="0.3">
      <c r="A1339" s="1">
        <v>45627</v>
      </c>
      <c r="B1339" s="2" t="s">
        <v>33</v>
      </c>
      <c r="C1339" s="2" t="s">
        <v>28</v>
      </c>
      <c r="D1339" s="2" t="s">
        <v>30</v>
      </c>
      <c r="E1339" s="2" t="str">
        <f>TRIM(Table2[[#This Row],[SKU_CODE]])</f>
        <v>BEC-TIS-002</v>
      </c>
      <c r="F1339" s="2">
        <v>156</v>
      </c>
      <c r="G1339" s="2">
        <v>28080</v>
      </c>
      <c r="H1339" s="2">
        <v>8087.05</v>
      </c>
      <c r="I1339" s="2">
        <v>1839.41</v>
      </c>
      <c r="J1339" s="2">
        <v>4</v>
      </c>
      <c r="K1339" s="2" t="str">
        <f>_xlfn.XLOOKUP(E1339,[1]SKU_Master!A:A,[1]SKU_Master!C:C,"NOT FOUND")</f>
        <v>Tissues</v>
      </c>
      <c r="L1339" s="2">
        <f>_xlfn.XLOOKUP(Table2[[#This Row],[SKU_CODE_CLEAN]],[1]SKU_Master!A:A,[1]SKU_Master!E:E,"Not Found")</f>
        <v>180</v>
      </c>
      <c r="M1339" s="2">
        <f>_xlfn.XLOOKUP(E1339,[1]SKU_Master!A:A,[1]SKU_Master!F:F,"NOT FOUND")</f>
        <v>95</v>
      </c>
      <c r="N1339" s="2" t="str">
        <f>IF(ISNUMBER(_xlfn.XMATCH(E1339,[1]SKU_Master!A:A)),"MATCH","NOT FOUND")</f>
        <v>MATCH</v>
      </c>
      <c r="O1339" s="2">
        <f>Table2[[#This Row],[GROSS_REVENUE]]-Table2[[#This Row],[DISCOUNT]]</f>
        <v>19992.95</v>
      </c>
      <c r="P1339" s="3">
        <f>IFERROR((Table2[[#This Row],[NET_REVENUE]]-(Table2[[#This Row],[UNITS_SOLD]]*Table2[[#This Row],[UNIT_COGS]]))/Table2[[#This Row],[NET_REVENUE]],0)</f>
        <v>0.25873870539365129</v>
      </c>
      <c r="Q1339" s="4">
        <f>IFERROR(Table2[[#This Row],[GROSS_REVENUE]]/Table2[[#This Row],[AD_SPEND]],0)</f>
        <v>15.265764565811862</v>
      </c>
      <c r="R1339" s="2">
        <f>IFERROR((Table2[[#This Row],[NET_REVENUE]]-(Table2[[#This Row],[UNITS_SOLD]]*Table2[[#This Row],[UNIT_COGS]])-Table2[[#This Row],[AD_SPEND]]),0)</f>
        <v>3333.5400000000009</v>
      </c>
      <c r="S1339" s="3">
        <f>IFERROR(Table2[[#This Row],[RETURNS_UNITS]]/Table2[[#This Row],[UNITS_SOLD]],0)</f>
        <v>2.564102564102564E-2</v>
      </c>
      <c r="T1339" s="2" t="str">
        <f>TRIM(CLEAN(Table2[[#This Row],[CHANNEL]]))</f>
        <v>Swiggy Instamart</v>
      </c>
      <c r="U1339" s="1">
        <f t="shared" si="20"/>
        <v>45627</v>
      </c>
    </row>
    <row r="1340" spans="1:21" x14ac:dyDescent="0.3">
      <c r="A1340" s="1">
        <v>45413</v>
      </c>
      <c r="B1340" s="2" t="s">
        <v>34</v>
      </c>
      <c r="C1340" s="2" t="s">
        <v>22</v>
      </c>
      <c r="D1340" s="2" t="s">
        <v>35</v>
      </c>
      <c r="E1340" s="2" t="str">
        <f>TRIM(Table2[[#This Row],[SKU_CODE]])</f>
        <v>BEC-CMB-001</v>
      </c>
      <c r="F1340" s="2">
        <v>34</v>
      </c>
      <c r="G1340" s="2">
        <v>23766</v>
      </c>
      <c r="H1340" s="2">
        <v>2614.9899999999998</v>
      </c>
      <c r="I1340" s="2">
        <v>1839.77</v>
      </c>
      <c r="J1340" s="2">
        <v>1</v>
      </c>
      <c r="K1340" s="2" t="str">
        <f>_xlfn.XLOOKUP(E1340,[1]SKU_Master!A:A,[1]SKU_Master!C:C,"NOT FOUND")</f>
        <v>Others</v>
      </c>
      <c r="L1340" s="2">
        <f>_xlfn.XLOOKUP(Table2[[#This Row],[SKU_CODE_CLEAN]],[1]SKU_Master!A:A,[1]SKU_Master!E:E,"Not Found")</f>
        <v>699</v>
      </c>
      <c r="M1340" s="2">
        <f>_xlfn.XLOOKUP(E1340,[1]SKU_Master!A:A,[1]SKU_Master!F:F,"NOT FOUND")</f>
        <v>330</v>
      </c>
      <c r="N1340" s="2" t="str">
        <f>IF(ISNUMBER(_xlfn.XMATCH(E1340,[1]SKU_Master!A:A)),"MATCH","NOT FOUND")</f>
        <v>MATCH</v>
      </c>
      <c r="O1340" s="2">
        <f>Table2[[#This Row],[GROSS_REVENUE]]-Table2[[#This Row],[DISCOUNT]]</f>
        <v>21151.010000000002</v>
      </c>
      <c r="P1340" s="3">
        <f>IFERROR((Table2[[#This Row],[NET_REVENUE]]-(Table2[[#This Row],[UNITS_SOLD]]*Table2[[#This Row],[UNIT_COGS]]))/Table2[[#This Row],[NET_REVENUE]],0)</f>
        <v>0.46952887828997297</v>
      </c>
      <c r="Q1340" s="4">
        <f>IFERROR(Table2[[#This Row],[GROSS_REVENUE]]/Table2[[#This Row],[AD_SPEND]],0)</f>
        <v>12.91791908771205</v>
      </c>
      <c r="R1340" s="2">
        <f>IFERROR((Table2[[#This Row],[NET_REVENUE]]-(Table2[[#This Row],[UNITS_SOLD]]*Table2[[#This Row],[UNIT_COGS]])-Table2[[#This Row],[AD_SPEND]]),0)</f>
        <v>8091.2400000000016</v>
      </c>
      <c r="S1340" s="3">
        <f>IFERROR(Table2[[#This Row],[RETURNS_UNITS]]/Table2[[#This Row],[UNITS_SOLD]],0)</f>
        <v>2.9411764705882353E-2</v>
      </c>
      <c r="T1340" s="2" t="str">
        <f>TRIM(CLEAN(Table2[[#This Row],[CHANNEL]]))</f>
        <v>Zepto</v>
      </c>
      <c r="U1340" s="1">
        <f t="shared" si="20"/>
        <v>45413</v>
      </c>
    </row>
    <row r="1341" spans="1:21" x14ac:dyDescent="0.3">
      <c r="A1341" s="1">
        <v>45505</v>
      </c>
      <c r="B1341" s="2" t="s">
        <v>24</v>
      </c>
      <c r="C1341" s="2" t="s">
        <v>28</v>
      </c>
      <c r="D1341" s="2" t="s">
        <v>45</v>
      </c>
      <c r="E1341" s="2" t="str">
        <f>TRIM(Table2[[#This Row],[SKU_CODE]])</f>
        <v>BEC-TIS-001</v>
      </c>
      <c r="F1341" s="2">
        <v>146</v>
      </c>
      <c r="G1341" s="2">
        <v>13870</v>
      </c>
      <c r="H1341" s="2">
        <v>516.71</v>
      </c>
      <c r="I1341" s="2">
        <v>1839.93</v>
      </c>
      <c r="J1341" s="2">
        <v>16</v>
      </c>
      <c r="K1341" s="2" t="str">
        <f>_xlfn.XLOOKUP(E1341,[1]SKU_Master!A:A,[1]SKU_Master!C:C,"NOT FOUND")</f>
        <v>Tissues</v>
      </c>
      <c r="L1341" s="2">
        <f>_xlfn.XLOOKUP(Table2[[#This Row],[SKU_CODE_CLEAN]],[1]SKU_Master!A:A,[1]SKU_Master!E:E,"Not Found")</f>
        <v>95</v>
      </c>
      <c r="M1341" s="2">
        <f>_xlfn.XLOOKUP(E1341,[1]SKU_Master!A:A,[1]SKU_Master!F:F,"NOT FOUND")</f>
        <v>42</v>
      </c>
      <c r="N1341" s="2" t="str">
        <f>IF(ISNUMBER(_xlfn.XMATCH(E1341,[1]SKU_Master!A:A)),"MATCH","NOT FOUND")</f>
        <v>MATCH</v>
      </c>
      <c r="O1341" s="2">
        <f>Table2[[#This Row],[GROSS_REVENUE]]-Table2[[#This Row],[DISCOUNT]]</f>
        <v>13353.29</v>
      </c>
      <c r="P1341" s="3">
        <f>IFERROR((Table2[[#This Row],[NET_REVENUE]]-(Table2[[#This Row],[UNITS_SOLD]]*Table2[[#This Row],[UNIT_COGS]]))/Table2[[#This Row],[NET_REVENUE]],0)</f>
        <v>0.54078732656895789</v>
      </c>
      <c r="Q1341" s="4">
        <f>IFERROR(Table2[[#This Row],[GROSS_REVENUE]]/Table2[[#This Row],[AD_SPEND]],0)</f>
        <v>7.5383302625643367</v>
      </c>
      <c r="R1341" s="2">
        <f>IFERROR((Table2[[#This Row],[NET_REVENUE]]-(Table2[[#This Row],[UNITS_SOLD]]*Table2[[#This Row],[UNIT_COGS]])-Table2[[#This Row],[AD_SPEND]]),0)</f>
        <v>5381.3600000000006</v>
      </c>
      <c r="S1341" s="3">
        <f>IFERROR(Table2[[#This Row],[RETURNS_UNITS]]/Table2[[#This Row],[UNITS_SOLD]],0)</f>
        <v>0.1095890410958904</v>
      </c>
      <c r="T1341" s="2" t="str">
        <f>TRIM(CLEAN(Table2[[#This Row],[CHANNEL]]))</f>
        <v>D2C</v>
      </c>
      <c r="U1341" s="1">
        <f t="shared" si="20"/>
        <v>45505</v>
      </c>
    </row>
    <row r="1342" spans="1:21" x14ac:dyDescent="0.3">
      <c r="A1342" s="1">
        <v>45689</v>
      </c>
      <c r="B1342" s="2" t="s">
        <v>24</v>
      </c>
      <c r="C1342" s="2" t="s">
        <v>28</v>
      </c>
      <c r="D1342" s="2" t="s">
        <v>52</v>
      </c>
      <c r="E1342" s="2" t="str">
        <f>TRIM(Table2[[#This Row],[SKU_CODE]])</f>
        <v>BEC-GB-001</v>
      </c>
      <c r="F1342" s="2">
        <v>171</v>
      </c>
      <c r="G1342" s="2">
        <v>25479</v>
      </c>
      <c r="H1342" s="2">
        <v>2874.18</v>
      </c>
      <c r="I1342" s="2">
        <v>1840.19</v>
      </c>
      <c r="J1342" s="2">
        <v>18</v>
      </c>
      <c r="K1342" s="2" t="str">
        <f>_xlfn.XLOOKUP(E1342,[1]SKU_Master!A:A,[1]SKU_Master!C:C,"NOT FOUND")</f>
        <v>Garbage Bags</v>
      </c>
      <c r="L1342" s="2">
        <f>_xlfn.XLOOKUP(Table2[[#This Row],[SKU_CODE_CLEAN]],[1]SKU_Master!A:A,[1]SKU_Master!E:E,"Not Found")</f>
        <v>149</v>
      </c>
      <c r="M1342" s="2">
        <f>_xlfn.XLOOKUP(E1342,[1]SKU_Master!A:A,[1]SKU_Master!F:F,"NOT FOUND")</f>
        <v>70</v>
      </c>
      <c r="N1342" s="2" t="str">
        <f>IF(ISNUMBER(_xlfn.XMATCH(E1342,[1]SKU_Master!A:A)),"MATCH","NOT FOUND")</f>
        <v>MATCH</v>
      </c>
      <c r="O1342" s="2">
        <f>Table2[[#This Row],[GROSS_REVENUE]]-Table2[[#This Row],[DISCOUNT]]</f>
        <v>22604.82</v>
      </c>
      <c r="P1342" s="3">
        <f>IFERROR((Table2[[#This Row],[NET_REVENUE]]-(Table2[[#This Row],[UNITS_SOLD]]*Table2[[#This Row],[UNIT_COGS]]))/Table2[[#This Row],[NET_REVENUE]],0)</f>
        <v>0.47046691811746344</v>
      </c>
      <c r="Q1342" s="4">
        <f>IFERROR(Table2[[#This Row],[GROSS_REVENUE]]/Table2[[#This Row],[AD_SPEND]],0)</f>
        <v>13.845852873888022</v>
      </c>
      <c r="R1342" s="2">
        <f>IFERROR((Table2[[#This Row],[NET_REVENUE]]-(Table2[[#This Row],[UNITS_SOLD]]*Table2[[#This Row],[UNIT_COGS]])-Table2[[#This Row],[AD_SPEND]]),0)</f>
        <v>8794.6299999999992</v>
      </c>
      <c r="S1342" s="3">
        <f>IFERROR(Table2[[#This Row],[RETURNS_UNITS]]/Table2[[#This Row],[UNITS_SOLD]],0)</f>
        <v>0.10526315789473684</v>
      </c>
      <c r="T1342" s="2" t="str">
        <f>TRIM(CLEAN(Table2[[#This Row],[CHANNEL]]))</f>
        <v>D2C</v>
      </c>
      <c r="U1342" s="1">
        <f t="shared" si="20"/>
        <v>45689</v>
      </c>
    </row>
    <row r="1343" spans="1:21" x14ac:dyDescent="0.3">
      <c r="A1343" s="1">
        <v>45323</v>
      </c>
      <c r="B1343" s="2" t="s">
        <v>21</v>
      </c>
      <c r="C1343" s="2" t="s">
        <v>22</v>
      </c>
      <c r="D1343" s="2" t="s">
        <v>43</v>
      </c>
      <c r="E1343" s="2" t="str">
        <f>TRIM(Table2[[#This Row],[SKU_CODE]])</f>
        <v>BEC-GB-001</v>
      </c>
      <c r="F1343" s="2">
        <v>201</v>
      </c>
      <c r="G1343" s="2">
        <v>29949</v>
      </c>
      <c r="H1343" s="2">
        <v>8052.66</v>
      </c>
      <c r="I1343" s="2">
        <v>1841.83</v>
      </c>
      <c r="J1343" s="2">
        <v>5</v>
      </c>
      <c r="K1343" s="2" t="str">
        <f>_xlfn.XLOOKUP(E1343,[1]SKU_Master!A:A,[1]SKU_Master!C:C,"NOT FOUND")</f>
        <v>Garbage Bags</v>
      </c>
      <c r="L1343" s="2">
        <f>_xlfn.XLOOKUP(Table2[[#This Row],[SKU_CODE_CLEAN]],[1]SKU_Master!A:A,[1]SKU_Master!E:E,"Not Found")</f>
        <v>149</v>
      </c>
      <c r="M1343" s="2">
        <f>_xlfn.XLOOKUP(E1343,[1]SKU_Master!A:A,[1]SKU_Master!F:F,"NOT FOUND")</f>
        <v>70</v>
      </c>
      <c r="N1343" s="2" t="str">
        <f>IF(ISNUMBER(_xlfn.XMATCH(E1343,[1]SKU_Master!A:A)),"MATCH","NOT FOUND")</f>
        <v>MATCH</v>
      </c>
      <c r="O1343" s="2">
        <f>Table2[[#This Row],[GROSS_REVENUE]]-Table2[[#This Row],[DISCOUNT]]</f>
        <v>21896.34</v>
      </c>
      <c r="P1343" s="3">
        <f>IFERROR((Table2[[#This Row],[NET_REVENUE]]-(Table2[[#This Row],[UNITS_SOLD]]*Table2[[#This Row],[UNIT_COGS]]))/Table2[[#This Row],[NET_REVENUE]],0)</f>
        <v>0.35742685763922188</v>
      </c>
      <c r="Q1343" s="4">
        <f>IFERROR(Table2[[#This Row],[GROSS_REVENUE]]/Table2[[#This Row],[AD_SPEND]],0)</f>
        <v>16.26045834849036</v>
      </c>
      <c r="R1343" s="2">
        <f>IFERROR((Table2[[#This Row],[NET_REVENUE]]-(Table2[[#This Row],[UNITS_SOLD]]*Table2[[#This Row],[UNIT_COGS]])-Table2[[#This Row],[AD_SPEND]]),0)</f>
        <v>5984.51</v>
      </c>
      <c r="S1343" s="3">
        <f>IFERROR(Table2[[#This Row],[RETURNS_UNITS]]/Table2[[#This Row],[UNITS_SOLD]],0)</f>
        <v>2.4875621890547265E-2</v>
      </c>
      <c r="T1343" s="2" t="str">
        <f>TRIM(CLEAN(Table2[[#This Row],[CHANNEL]]))</f>
        <v>Flipkart</v>
      </c>
      <c r="U1343" s="1">
        <f t="shared" si="20"/>
        <v>45323</v>
      </c>
    </row>
    <row r="1344" spans="1:21" x14ac:dyDescent="0.3">
      <c r="A1344" s="1">
        <v>45658</v>
      </c>
      <c r="B1344" s="2" t="s">
        <v>37</v>
      </c>
      <c r="C1344" s="2" t="s">
        <v>28</v>
      </c>
      <c r="D1344" s="2" t="s">
        <v>35</v>
      </c>
      <c r="E1344" s="2" t="str">
        <f>TRIM(Table2[[#This Row],[SKU_CODE]])</f>
        <v>BEC-CMB-001</v>
      </c>
      <c r="F1344" s="2">
        <v>29</v>
      </c>
      <c r="G1344" s="2">
        <v>20271</v>
      </c>
      <c r="H1344" s="2">
        <v>5299.25</v>
      </c>
      <c r="I1344" s="2">
        <v>1841.94</v>
      </c>
      <c r="J1344" s="2">
        <v>1</v>
      </c>
      <c r="K1344" s="2" t="str">
        <f>_xlfn.XLOOKUP(E1344,[1]SKU_Master!A:A,[1]SKU_Master!C:C,"NOT FOUND")</f>
        <v>Others</v>
      </c>
      <c r="L1344" s="2">
        <f>_xlfn.XLOOKUP(Table2[[#This Row],[SKU_CODE_CLEAN]],[1]SKU_Master!A:A,[1]SKU_Master!E:E,"Not Found")</f>
        <v>699</v>
      </c>
      <c r="M1344" s="2">
        <f>_xlfn.XLOOKUP(E1344,[1]SKU_Master!A:A,[1]SKU_Master!F:F,"NOT FOUND")</f>
        <v>330</v>
      </c>
      <c r="N1344" s="2" t="str">
        <f>IF(ISNUMBER(_xlfn.XMATCH(E1344,[1]SKU_Master!A:A)),"MATCH","NOT FOUND")</f>
        <v>MATCH</v>
      </c>
      <c r="O1344" s="2">
        <f>Table2[[#This Row],[GROSS_REVENUE]]-Table2[[#This Row],[DISCOUNT]]</f>
        <v>14971.75</v>
      </c>
      <c r="P1344" s="3">
        <f>IFERROR((Table2[[#This Row],[NET_REVENUE]]-(Table2[[#This Row],[UNITS_SOLD]]*Table2[[#This Row],[UNIT_COGS]]))/Table2[[#This Row],[NET_REVENUE]],0)</f>
        <v>0.36079616611284587</v>
      </c>
      <c r="Q1344" s="4">
        <f>IFERROR(Table2[[#This Row],[GROSS_REVENUE]]/Table2[[#This Row],[AD_SPEND]],0)</f>
        <v>11.005244470503925</v>
      </c>
      <c r="R1344" s="2">
        <f>IFERROR((Table2[[#This Row],[NET_REVENUE]]-(Table2[[#This Row],[UNITS_SOLD]]*Table2[[#This Row],[UNIT_COGS]])-Table2[[#This Row],[AD_SPEND]]),0)</f>
        <v>3559.81</v>
      </c>
      <c r="S1344" s="3">
        <f>IFERROR(Table2[[#This Row],[RETURNS_UNITS]]/Table2[[#This Row],[UNITS_SOLD]],0)</f>
        <v>3.4482758620689655E-2</v>
      </c>
      <c r="T1344" s="2" t="str">
        <f>TRIM(CLEAN(Table2[[#This Row],[CHANNEL]]))</f>
        <v>Blinkit</v>
      </c>
      <c r="U1344" s="1">
        <f t="shared" si="20"/>
        <v>45658</v>
      </c>
    </row>
    <row r="1345" spans="1:21" x14ac:dyDescent="0.3">
      <c r="A1345" s="1">
        <v>45444</v>
      </c>
      <c r="B1345" s="2" t="s">
        <v>21</v>
      </c>
      <c r="C1345" s="2" t="s">
        <v>28</v>
      </c>
      <c r="D1345" s="2" t="s">
        <v>31</v>
      </c>
      <c r="E1345" s="2" t="str">
        <f>TRIM(Table2[[#This Row],[SKU_CODE]])</f>
        <v>BEC-GB-002</v>
      </c>
      <c r="F1345" s="2">
        <v>138</v>
      </c>
      <c r="G1345" s="2">
        <v>24702</v>
      </c>
      <c r="H1345" s="2">
        <v>2654.65</v>
      </c>
      <c r="I1345" s="2">
        <v>1843.28</v>
      </c>
      <c r="J1345" s="2">
        <v>3</v>
      </c>
      <c r="K1345" s="2" t="str">
        <f>_xlfn.XLOOKUP(E1345,[1]SKU_Master!A:A,[1]SKU_Master!C:C,"NOT FOUND")</f>
        <v>Garbage Bags</v>
      </c>
      <c r="L1345" s="2">
        <f>_xlfn.XLOOKUP(Table2[[#This Row],[SKU_CODE_CLEAN]],[1]SKU_Master!A:A,[1]SKU_Master!E:E,"Not Found")</f>
        <v>179</v>
      </c>
      <c r="M1345" s="2">
        <f>_xlfn.XLOOKUP(E1345,[1]SKU_Master!A:A,[1]SKU_Master!F:F,"NOT FOUND")</f>
        <v>86</v>
      </c>
      <c r="N1345" s="2" t="str">
        <f>IF(ISNUMBER(_xlfn.XMATCH(E1345,[1]SKU_Master!A:A)),"MATCH","NOT FOUND")</f>
        <v>MATCH</v>
      </c>
      <c r="O1345" s="2">
        <f>Table2[[#This Row],[GROSS_REVENUE]]-Table2[[#This Row],[DISCOUNT]]</f>
        <v>22047.35</v>
      </c>
      <c r="P1345" s="3">
        <f>IFERROR((Table2[[#This Row],[NET_REVENUE]]-(Table2[[#This Row],[UNITS_SOLD]]*Table2[[#This Row],[UNIT_COGS]]))/Table2[[#This Row],[NET_REVENUE]],0)</f>
        <v>0.46170401431464547</v>
      </c>
      <c r="Q1345" s="4">
        <f>IFERROR(Table2[[#This Row],[GROSS_REVENUE]]/Table2[[#This Row],[AD_SPEND]],0)</f>
        <v>13.401111062887896</v>
      </c>
      <c r="R1345" s="2">
        <f>IFERROR((Table2[[#This Row],[NET_REVENUE]]-(Table2[[#This Row],[UNITS_SOLD]]*Table2[[#This Row],[UNIT_COGS]])-Table2[[#This Row],[AD_SPEND]]),0)</f>
        <v>8336.0699999999979</v>
      </c>
      <c r="S1345" s="3">
        <f>IFERROR(Table2[[#This Row],[RETURNS_UNITS]]/Table2[[#This Row],[UNITS_SOLD]],0)</f>
        <v>2.1739130434782608E-2</v>
      </c>
      <c r="T1345" s="2" t="str">
        <f>TRIM(CLEAN(Table2[[#This Row],[CHANNEL]]))</f>
        <v>Flipkart</v>
      </c>
      <c r="U1345" s="1">
        <f t="shared" si="20"/>
        <v>45444</v>
      </c>
    </row>
    <row r="1346" spans="1:21" x14ac:dyDescent="0.3">
      <c r="A1346" s="1">
        <v>45536</v>
      </c>
      <c r="B1346" s="2" t="s">
        <v>24</v>
      </c>
      <c r="C1346" s="2" t="s">
        <v>22</v>
      </c>
      <c r="D1346" s="2" t="s">
        <v>31</v>
      </c>
      <c r="E1346" s="2" t="str">
        <f>TRIM(Table2[[#This Row],[SKU_CODE]])</f>
        <v>BEC-GB-002</v>
      </c>
      <c r="F1346" s="2">
        <v>125</v>
      </c>
      <c r="G1346" s="2">
        <v>22375</v>
      </c>
      <c r="H1346" s="2">
        <v>889.32</v>
      </c>
      <c r="I1346" s="2">
        <v>1843.41</v>
      </c>
      <c r="J1346" s="2">
        <v>15</v>
      </c>
      <c r="K1346" s="2" t="str">
        <f>_xlfn.XLOOKUP(E1346,[1]SKU_Master!A:A,[1]SKU_Master!C:C,"NOT FOUND")</f>
        <v>Garbage Bags</v>
      </c>
      <c r="L1346" s="2">
        <f>_xlfn.XLOOKUP(Table2[[#This Row],[SKU_CODE_CLEAN]],[1]SKU_Master!A:A,[1]SKU_Master!E:E,"Not Found")</f>
        <v>179</v>
      </c>
      <c r="M1346" s="2">
        <f>_xlfn.XLOOKUP(E1346,[1]SKU_Master!A:A,[1]SKU_Master!F:F,"NOT FOUND")</f>
        <v>86</v>
      </c>
      <c r="N1346" s="2" t="str">
        <f>IF(ISNUMBER(_xlfn.XMATCH(E1346,[1]SKU_Master!A:A)),"MATCH","NOT FOUND")</f>
        <v>MATCH</v>
      </c>
      <c r="O1346" s="2">
        <f>Table2[[#This Row],[GROSS_REVENUE]]-Table2[[#This Row],[DISCOUNT]]</f>
        <v>21485.68</v>
      </c>
      <c r="P1346" s="3">
        <f>IFERROR((Table2[[#This Row],[NET_REVENUE]]-(Table2[[#This Row],[UNITS_SOLD]]*Table2[[#This Row],[UNIT_COGS]]))/Table2[[#This Row],[NET_REVENUE]],0)</f>
        <v>0.49966675478737466</v>
      </c>
      <c r="Q1346" s="4">
        <f>IFERROR(Table2[[#This Row],[GROSS_REVENUE]]/Table2[[#This Row],[AD_SPEND]],0)</f>
        <v>12.137831518761425</v>
      </c>
      <c r="R1346" s="2">
        <f>IFERROR((Table2[[#This Row],[NET_REVENUE]]-(Table2[[#This Row],[UNITS_SOLD]]*Table2[[#This Row],[UNIT_COGS]])-Table2[[#This Row],[AD_SPEND]]),0)</f>
        <v>8892.27</v>
      </c>
      <c r="S1346" s="3">
        <f>IFERROR(Table2[[#This Row],[RETURNS_UNITS]]/Table2[[#This Row],[UNITS_SOLD]],0)</f>
        <v>0.12</v>
      </c>
      <c r="T1346" s="2" t="str">
        <f>TRIM(CLEAN(Table2[[#This Row],[CHANNEL]]))</f>
        <v>D2C</v>
      </c>
      <c r="U1346" s="1">
        <f t="shared" si="20"/>
        <v>45536</v>
      </c>
    </row>
    <row r="1347" spans="1:21" x14ac:dyDescent="0.3">
      <c r="A1347" s="1">
        <v>45536</v>
      </c>
      <c r="B1347" s="2" t="s">
        <v>21</v>
      </c>
      <c r="C1347" s="2" t="s">
        <v>25</v>
      </c>
      <c r="D1347" s="2" t="s">
        <v>35</v>
      </c>
      <c r="E1347" s="2" t="str">
        <f>TRIM(Table2[[#This Row],[SKU_CODE]])</f>
        <v>BEC-CMB-001</v>
      </c>
      <c r="F1347" s="2">
        <v>28</v>
      </c>
      <c r="G1347" s="2">
        <v>19572</v>
      </c>
      <c r="H1347" s="2">
        <v>1905.43</v>
      </c>
      <c r="I1347" s="2">
        <v>1845.35</v>
      </c>
      <c r="J1347" s="2">
        <v>1</v>
      </c>
      <c r="K1347" s="2" t="str">
        <f>_xlfn.XLOOKUP(E1347,[1]SKU_Master!A:A,[1]SKU_Master!C:C,"NOT FOUND")</f>
        <v>Others</v>
      </c>
      <c r="L1347" s="2">
        <f>_xlfn.XLOOKUP(Table2[[#This Row],[SKU_CODE_CLEAN]],[1]SKU_Master!A:A,[1]SKU_Master!E:E,"Not Found")</f>
        <v>699</v>
      </c>
      <c r="M1347" s="2">
        <f>_xlfn.XLOOKUP(E1347,[1]SKU_Master!A:A,[1]SKU_Master!F:F,"NOT FOUND")</f>
        <v>330</v>
      </c>
      <c r="N1347" s="2" t="str">
        <f>IF(ISNUMBER(_xlfn.XMATCH(E1347,[1]SKU_Master!A:A)),"MATCH","NOT FOUND")</f>
        <v>MATCH</v>
      </c>
      <c r="O1347" s="2">
        <f>Table2[[#This Row],[GROSS_REVENUE]]-Table2[[#This Row],[DISCOUNT]]</f>
        <v>17666.57</v>
      </c>
      <c r="P1347" s="3">
        <f>IFERROR((Table2[[#This Row],[NET_REVENUE]]-(Table2[[#This Row],[UNITS_SOLD]]*Table2[[#This Row],[UNIT_COGS]]))/Table2[[#This Row],[NET_REVENUE]],0)</f>
        <v>0.4769782702584599</v>
      </c>
      <c r="Q1347" s="4">
        <f>IFERROR(Table2[[#This Row],[GROSS_REVENUE]]/Table2[[#This Row],[AD_SPEND]],0)</f>
        <v>10.60611808058092</v>
      </c>
      <c r="R1347" s="2">
        <f>IFERROR((Table2[[#This Row],[NET_REVENUE]]-(Table2[[#This Row],[UNITS_SOLD]]*Table2[[#This Row],[UNIT_COGS]])-Table2[[#This Row],[AD_SPEND]]),0)</f>
        <v>6581.2199999999993</v>
      </c>
      <c r="S1347" s="3">
        <f>IFERROR(Table2[[#This Row],[RETURNS_UNITS]]/Table2[[#This Row],[UNITS_SOLD]],0)</f>
        <v>3.5714285714285712E-2</v>
      </c>
      <c r="T1347" s="2" t="str">
        <f>TRIM(CLEAN(Table2[[#This Row],[CHANNEL]]))</f>
        <v>Flipkart</v>
      </c>
      <c r="U1347" s="1">
        <f t="shared" ref="U1347:U1410" si="21">IF(AND(MONTH(A1347)=1,DAY(A1347)&gt;1),DATE(YEAR(A1347),DAY(A1347),1),A1347)</f>
        <v>45536</v>
      </c>
    </row>
    <row r="1348" spans="1:21" x14ac:dyDescent="0.3">
      <c r="A1348" s="1">
        <v>45717</v>
      </c>
      <c r="B1348" s="2" t="s">
        <v>37</v>
      </c>
      <c r="C1348" s="2" t="s">
        <v>28</v>
      </c>
      <c r="D1348" s="2" t="s">
        <v>32</v>
      </c>
      <c r="E1348" s="2" t="str">
        <f>TRIM(Table2[[#This Row],[SKU_CODE]])</f>
        <v>BEC-BW-001</v>
      </c>
      <c r="F1348" s="2">
        <v>145</v>
      </c>
      <c r="G1348" s="2">
        <v>31900</v>
      </c>
      <c r="H1348" s="2">
        <v>7096.4</v>
      </c>
      <c r="I1348" s="2">
        <v>1845.46</v>
      </c>
      <c r="J1348" s="2">
        <v>3</v>
      </c>
      <c r="K1348" s="2" t="str">
        <f>_xlfn.XLOOKUP(E1348,[1]SKU_Master!A:A,[1]SKU_Master!C:C,"NOT FOUND")</f>
        <v>Bake &amp; Wrap</v>
      </c>
      <c r="L1348" s="2">
        <f>_xlfn.XLOOKUP(Table2[[#This Row],[SKU_CODE_CLEAN]],[1]SKU_Master!A:A,[1]SKU_Master!E:E,"Not Found")</f>
        <v>220</v>
      </c>
      <c r="M1348" s="2">
        <f>_xlfn.XLOOKUP(E1348,[1]SKU_Master!A:A,[1]SKU_Master!F:F,"NOT FOUND")</f>
        <v>118</v>
      </c>
      <c r="N1348" s="2" t="str">
        <f>IF(ISNUMBER(_xlfn.XMATCH(E1348,[1]SKU_Master!A:A)),"MATCH","NOT FOUND")</f>
        <v>MATCH</v>
      </c>
      <c r="O1348" s="2">
        <f>Table2[[#This Row],[GROSS_REVENUE]]-Table2[[#This Row],[DISCOUNT]]</f>
        <v>24803.599999999999</v>
      </c>
      <c r="P1348" s="3">
        <f>IFERROR((Table2[[#This Row],[NET_REVENUE]]-(Table2[[#This Row],[UNITS_SOLD]]*Table2[[#This Row],[UNIT_COGS]]))/Table2[[#This Row],[NET_REVENUE]],0)</f>
        <v>0.31018078020932444</v>
      </c>
      <c r="Q1348" s="4">
        <f>IFERROR(Table2[[#This Row],[GROSS_REVENUE]]/Table2[[#This Row],[AD_SPEND]],0)</f>
        <v>17.285663195084151</v>
      </c>
      <c r="R1348" s="2">
        <f>IFERROR((Table2[[#This Row],[NET_REVENUE]]-(Table2[[#This Row],[UNITS_SOLD]]*Table2[[#This Row],[UNIT_COGS]])-Table2[[#This Row],[AD_SPEND]]),0)</f>
        <v>5848.1399999999985</v>
      </c>
      <c r="S1348" s="3">
        <f>IFERROR(Table2[[#This Row],[RETURNS_UNITS]]/Table2[[#This Row],[UNITS_SOLD]],0)</f>
        <v>2.0689655172413793E-2</v>
      </c>
      <c r="T1348" s="2" t="str">
        <f>TRIM(CLEAN(Table2[[#This Row],[CHANNEL]]))</f>
        <v>Blinkit</v>
      </c>
      <c r="U1348" s="1">
        <f t="shared" si="21"/>
        <v>45717</v>
      </c>
    </row>
    <row r="1349" spans="1:21" x14ac:dyDescent="0.3">
      <c r="A1349" s="1">
        <v>45444</v>
      </c>
      <c r="B1349" s="2" t="s">
        <v>33</v>
      </c>
      <c r="C1349" s="2" t="s">
        <v>28</v>
      </c>
      <c r="D1349" s="2" t="s">
        <v>41</v>
      </c>
      <c r="E1349" s="2" t="str">
        <f>TRIM(Table2[[#This Row],[SKU_CODE]])</f>
        <v>BEC-KT-002</v>
      </c>
      <c r="F1349" s="2">
        <v>74</v>
      </c>
      <c r="G1349" s="2">
        <v>31080</v>
      </c>
      <c r="H1349" s="2">
        <v>8126.56</v>
      </c>
      <c r="I1349" s="2">
        <v>1845.76</v>
      </c>
      <c r="J1349" s="2">
        <v>1</v>
      </c>
      <c r="K1349" s="2" t="str">
        <f>_xlfn.XLOOKUP(E1349,[1]SKU_Master!A:A,[1]SKU_Master!C:C,"NOT FOUND")</f>
        <v>Kitchen Towel</v>
      </c>
      <c r="L1349" s="2">
        <f>_xlfn.XLOOKUP(Table2[[#This Row],[SKU_CODE_CLEAN]],[1]SKU_Master!A:A,[1]SKU_Master!E:E,"Not Found")</f>
        <v>420</v>
      </c>
      <c r="M1349" s="2">
        <f>_xlfn.XLOOKUP(E1349,[1]SKU_Master!A:A,[1]SKU_Master!F:F,"NOT FOUND")</f>
        <v>205</v>
      </c>
      <c r="N1349" s="2" t="str">
        <f>IF(ISNUMBER(_xlfn.XMATCH(E1349,[1]SKU_Master!A:A)),"MATCH","NOT FOUND")</f>
        <v>MATCH</v>
      </c>
      <c r="O1349" s="2">
        <f>Table2[[#This Row],[GROSS_REVENUE]]-Table2[[#This Row],[DISCOUNT]]</f>
        <v>22953.439999999999</v>
      </c>
      <c r="P1349" s="3">
        <f>IFERROR((Table2[[#This Row],[NET_REVENUE]]-(Table2[[#This Row],[UNITS_SOLD]]*Table2[[#This Row],[UNIT_COGS]]))/Table2[[#This Row],[NET_REVENUE]],0)</f>
        <v>0.33909688482423544</v>
      </c>
      <c r="Q1349" s="4">
        <f>IFERROR(Table2[[#This Row],[GROSS_REVENUE]]/Table2[[#This Row],[AD_SPEND]],0)</f>
        <v>16.83859223300971</v>
      </c>
      <c r="R1349" s="2">
        <f>IFERROR((Table2[[#This Row],[NET_REVENUE]]-(Table2[[#This Row],[UNITS_SOLD]]*Table2[[#This Row],[UNIT_COGS]])-Table2[[#This Row],[AD_SPEND]]),0)</f>
        <v>5937.6799999999985</v>
      </c>
      <c r="S1349" s="3">
        <f>IFERROR(Table2[[#This Row],[RETURNS_UNITS]]/Table2[[#This Row],[UNITS_SOLD]],0)</f>
        <v>1.3513513513513514E-2</v>
      </c>
      <c r="T1349" s="2" t="str">
        <f>TRIM(CLEAN(Table2[[#This Row],[CHANNEL]]))</f>
        <v>Swiggy Instamart</v>
      </c>
      <c r="U1349" s="1">
        <f t="shared" si="21"/>
        <v>45444</v>
      </c>
    </row>
    <row r="1350" spans="1:21" x14ac:dyDescent="0.3">
      <c r="A1350" s="1">
        <v>45627</v>
      </c>
      <c r="B1350" s="2" t="s">
        <v>27</v>
      </c>
      <c r="C1350" s="2" t="s">
        <v>28</v>
      </c>
      <c r="D1350" s="2" t="s">
        <v>30</v>
      </c>
      <c r="E1350" s="2" t="str">
        <f>TRIM(Table2[[#This Row],[SKU_CODE]])</f>
        <v>BEC-TIS-002</v>
      </c>
      <c r="F1350" s="2">
        <v>202</v>
      </c>
      <c r="G1350" s="2">
        <v>36360</v>
      </c>
      <c r="H1350" s="2">
        <v>9350.82</v>
      </c>
      <c r="I1350" s="2">
        <v>1846.88</v>
      </c>
      <c r="J1350" s="2">
        <v>6</v>
      </c>
      <c r="K1350" s="2" t="str">
        <f>_xlfn.XLOOKUP(E1350,[1]SKU_Master!A:A,[1]SKU_Master!C:C,"NOT FOUND")</f>
        <v>Tissues</v>
      </c>
      <c r="L1350" s="2">
        <f>_xlfn.XLOOKUP(Table2[[#This Row],[SKU_CODE_CLEAN]],[1]SKU_Master!A:A,[1]SKU_Master!E:E,"Not Found")</f>
        <v>180</v>
      </c>
      <c r="M1350" s="2">
        <f>_xlfn.XLOOKUP(E1350,[1]SKU_Master!A:A,[1]SKU_Master!F:F,"NOT FOUND")</f>
        <v>95</v>
      </c>
      <c r="N1350" s="2" t="str">
        <f>IF(ISNUMBER(_xlfn.XMATCH(E1350,[1]SKU_Master!A:A)),"MATCH","NOT FOUND")</f>
        <v>MATCH</v>
      </c>
      <c r="O1350" s="2">
        <f>Table2[[#This Row],[GROSS_REVENUE]]-Table2[[#This Row],[DISCOUNT]]</f>
        <v>27009.18</v>
      </c>
      <c r="P1350" s="3">
        <f>IFERROR((Table2[[#This Row],[NET_REVENUE]]-(Table2[[#This Row],[UNITS_SOLD]]*Table2[[#This Row],[UNIT_COGS]]))/Table2[[#This Row],[NET_REVENUE]],0)</f>
        <v>0.28950082897740692</v>
      </c>
      <c r="Q1350" s="4">
        <f>IFERROR(Table2[[#This Row],[GROSS_REVENUE]]/Table2[[#This Row],[AD_SPEND]],0)</f>
        <v>19.687256345837302</v>
      </c>
      <c r="R1350" s="2">
        <f>IFERROR((Table2[[#This Row],[NET_REVENUE]]-(Table2[[#This Row],[UNITS_SOLD]]*Table2[[#This Row],[UNIT_COGS]])-Table2[[#This Row],[AD_SPEND]]),0)</f>
        <v>5972.3</v>
      </c>
      <c r="S1350" s="3">
        <f>IFERROR(Table2[[#This Row],[RETURNS_UNITS]]/Table2[[#This Row],[UNITS_SOLD]],0)</f>
        <v>2.9702970297029702E-2</v>
      </c>
      <c r="T1350" s="2" t="str">
        <f>TRIM(CLEAN(Table2[[#This Row],[CHANNEL]]))</f>
        <v>Zepto</v>
      </c>
      <c r="U1350" s="1">
        <f t="shared" si="21"/>
        <v>45627</v>
      </c>
    </row>
    <row r="1351" spans="1:21" x14ac:dyDescent="0.3">
      <c r="A1351" s="1">
        <v>45627</v>
      </c>
      <c r="B1351" s="2" t="s">
        <v>39</v>
      </c>
      <c r="C1351" s="2" t="s">
        <v>22</v>
      </c>
      <c r="D1351" s="2" t="s">
        <v>23</v>
      </c>
      <c r="E1351" s="2" t="str">
        <f>TRIM(Table2[[#This Row],[SKU_CODE]])</f>
        <v>BEC-OTH-001</v>
      </c>
      <c r="F1351" s="2">
        <v>145</v>
      </c>
      <c r="G1351" s="2">
        <v>21605</v>
      </c>
      <c r="H1351" s="2">
        <v>2801.36</v>
      </c>
      <c r="I1351" s="2">
        <v>1849.9</v>
      </c>
      <c r="J1351" s="2">
        <v>6</v>
      </c>
      <c r="K1351" s="2" t="str">
        <f>_xlfn.XLOOKUP(E1351,[1]SKU_Master!A:A,[1]SKU_Master!C:C,"NOT FOUND")</f>
        <v>Others</v>
      </c>
      <c r="L1351" s="2">
        <f>_xlfn.XLOOKUP(Table2[[#This Row],[SKU_CODE_CLEAN]],[1]SKU_Master!A:A,[1]SKU_Master!E:E,"Not Found")</f>
        <v>149</v>
      </c>
      <c r="M1351" s="2">
        <f>_xlfn.XLOOKUP(E1351,[1]SKU_Master!A:A,[1]SKU_Master!F:F,"NOT FOUND")</f>
        <v>72</v>
      </c>
      <c r="N1351" s="2" t="str">
        <f>IF(ISNUMBER(_xlfn.XMATCH(E1351,[1]SKU_Master!A:A)),"MATCH","NOT FOUND")</f>
        <v>MATCH</v>
      </c>
      <c r="O1351" s="2">
        <f>Table2[[#This Row],[GROSS_REVENUE]]-Table2[[#This Row],[DISCOUNT]]</f>
        <v>18803.64</v>
      </c>
      <c r="P1351" s="3">
        <f>IFERROR((Table2[[#This Row],[NET_REVENUE]]-(Table2[[#This Row],[UNITS_SOLD]]*Table2[[#This Row],[UNIT_COGS]]))/Table2[[#This Row],[NET_REVENUE]],0)</f>
        <v>0.44478834948977963</v>
      </c>
      <c r="Q1351" s="4">
        <f>IFERROR(Table2[[#This Row],[GROSS_REVENUE]]/Table2[[#This Row],[AD_SPEND]],0)</f>
        <v>11.679009676198714</v>
      </c>
      <c r="R1351" s="2">
        <f>IFERROR((Table2[[#This Row],[NET_REVENUE]]-(Table2[[#This Row],[UNITS_SOLD]]*Table2[[#This Row],[UNIT_COGS]])-Table2[[#This Row],[AD_SPEND]]),0)</f>
        <v>6513.74</v>
      </c>
      <c r="S1351" s="3">
        <f>IFERROR(Table2[[#This Row],[RETURNS_UNITS]]/Table2[[#This Row],[UNITS_SOLD]],0)</f>
        <v>4.1379310344827586E-2</v>
      </c>
      <c r="T1351" s="2" t="str">
        <f>TRIM(CLEAN(Table2[[#This Row],[CHANNEL]]))</f>
        <v>Amazon</v>
      </c>
      <c r="U1351" s="1">
        <f t="shared" si="21"/>
        <v>45627</v>
      </c>
    </row>
    <row r="1352" spans="1:21" x14ac:dyDescent="0.3">
      <c r="A1352" s="1">
        <v>45597</v>
      </c>
      <c r="B1352" s="2" t="s">
        <v>50</v>
      </c>
      <c r="C1352" s="2" t="s">
        <v>28</v>
      </c>
      <c r="D1352" s="2" t="s">
        <v>31</v>
      </c>
      <c r="E1352" s="2" t="str">
        <f>TRIM(Table2[[#This Row],[SKU_CODE]])</f>
        <v>BEC-GB-002</v>
      </c>
      <c r="F1352" s="2">
        <v>169</v>
      </c>
      <c r="G1352" s="2">
        <v>30251</v>
      </c>
      <c r="H1352" s="2">
        <v>4958.83</v>
      </c>
      <c r="I1352" s="2">
        <v>1850.09</v>
      </c>
      <c r="J1352" s="2">
        <v>5</v>
      </c>
      <c r="K1352" s="2" t="str">
        <f>_xlfn.XLOOKUP(E1352,[1]SKU_Master!A:A,[1]SKU_Master!C:C,"NOT FOUND")</f>
        <v>Garbage Bags</v>
      </c>
      <c r="L1352" s="2">
        <f>_xlfn.XLOOKUP(Table2[[#This Row],[SKU_CODE_CLEAN]],[1]SKU_Master!A:A,[1]SKU_Master!E:E,"Not Found")</f>
        <v>179</v>
      </c>
      <c r="M1352" s="2">
        <f>_xlfn.XLOOKUP(E1352,[1]SKU_Master!A:A,[1]SKU_Master!F:F,"NOT FOUND")</f>
        <v>86</v>
      </c>
      <c r="N1352" s="2" t="str">
        <f>IF(ISNUMBER(_xlfn.XMATCH(E1352,[1]SKU_Master!A:A)),"MATCH","NOT FOUND")</f>
        <v>MATCH</v>
      </c>
      <c r="O1352" s="2">
        <f>Table2[[#This Row],[GROSS_REVENUE]]-Table2[[#This Row],[DISCOUNT]]</f>
        <v>25292.17</v>
      </c>
      <c r="P1352" s="3">
        <f>IFERROR((Table2[[#This Row],[NET_REVENUE]]-(Table2[[#This Row],[UNITS_SOLD]]*Table2[[#This Row],[UNIT_COGS]]))/Table2[[#This Row],[NET_REVENUE]],0)</f>
        <v>0.42535575239293422</v>
      </c>
      <c r="Q1352" s="4">
        <f>IFERROR(Table2[[#This Row],[GROSS_REVENUE]]/Table2[[#This Row],[AD_SPEND]],0)</f>
        <v>16.351096433146495</v>
      </c>
      <c r="R1352" s="2">
        <f>IFERROR((Table2[[#This Row],[NET_REVENUE]]-(Table2[[#This Row],[UNITS_SOLD]]*Table2[[#This Row],[UNIT_COGS]])-Table2[[#This Row],[AD_SPEND]]),0)</f>
        <v>8908.0799999999981</v>
      </c>
      <c r="S1352" s="3">
        <f>IFERROR(Table2[[#This Row],[RETURNS_UNITS]]/Table2[[#This Row],[UNITS_SOLD]],0)</f>
        <v>2.9585798816568046E-2</v>
      </c>
      <c r="T1352" s="2" t="str">
        <f>TRIM(CLEAN(Table2[[#This Row],[CHANNEL]]))</f>
        <v>Amazon</v>
      </c>
      <c r="U1352" s="1">
        <f t="shared" si="21"/>
        <v>45597</v>
      </c>
    </row>
    <row r="1353" spans="1:21" x14ac:dyDescent="0.3">
      <c r="A1353" s="1">
        <v>45505</v>
      </c>
      <c r="B1353" s="2" t="s">
        <v>39</v>
      </c>
      <c r="C1353" s="2" t="s">
        <v>25</v>
      </c>
      <c r="D1353" s="2" t="s">
        <v>23</v>
      </c>
      <c r="E1353" s="2" t="str">
        <f>TRIM(Table2[[#This Row],[SKU_CODE]])</f>
        <v>BEC-OTH-001</v>
      </c>
      <c r="F1353" s="2">
        <v>144</v>
      </c>
      <c r="G1353" s="2">
        <v>21456</v>
      </c>
      <c r="H1353" s="2">
        <v>5891.09</v>
      </c>
      <c r="I1353" s="2">
        <v>1850.8</v>
      </c>
      <c r="J1353" s="2">
        <v>3</v>
      </c>
      <c r="K1353" s="2" t="str">
        <f>_xlfn.XLOOKUP(E1353,[1]SKU_Master!A:A,[1]SKU_Master!C:C,"NOT FOUND")</f>
        <v>Others</v>
      </c>
      <c r="L1353" s="2">
        <f>_xlfn.XLOOKUP(Table2[[#This Row],[SKU_CODE_CLEAN]],[1]SKU_Master!A:A,[1]SKU_Master!E:E,"Not Found")</f>
        <v>149</v>
      </c>
      <c r="M1353" s="2">
        <f>_xlfn.XLOOKUP(E1353,[1]SKU_Master!A:A,[1]SKU_Master!F:F,"NOT FOUND")</f>
        <v>72</v>
      </c>
      <c r="N1353" s="2" t="str">
        <f>IF(ISNUMBER(_xlfn.XMATCH(E1353,[1]SKU_Master!A:A)),"MATCH","NOT FOUND")</f>
        <v>MATCH</v>
      </c>
      <c r="O1353" s="2">
        <f>Table2[[#This Row],[GROSS_REVENUE]]-Table2[[#This Row],[DISCOUNT]]</f>
        <v>15564.91</v>
      </c>
      <c r="P1353" s="3">
        <f>IFERROR((Table2[[#This Row],[NET_REVENUE]]-(Table2[[#This Row],[UNITS_SOLD]]*Table2[[#This Row],[UNIT_COGS]]))/Table2[[#This Row],[NET_REVENUE]],0)</f>
        <v>0.33388628652526742</v>
      </c>
      <c r="Q1353" s="4">
        <f>IFERROR(Table2[[#This Row],[GROSS_REVENUE]]/Table2[[#This Row],[AD_SPEND]],0)</f>
        <v>11.592824724443485</v>
      </c>
      <c r="R1353" s="2">
        <f>IFERROR((Table2[[#This Row],[NET_REVENUE]]-(Table2[[#This Row],[UNITS_SOLD]]*Table2[[#This Row],[UNIT_COGS]])-Table2[[#This Row],[AD_SPEND]]),0)</f>
        <v>3346.1099999999997</v>
      </c>
      <c r="S1353" s="3">
        <f>IFERROR(Table2[[#This Row],[RETURNS_UNITS]]/Table2[[#This Row],[UNITS_SOLD]],0)</f>
        <v>2.0833333333333332E-2</v>
      </c>
      <c r="T1353" s="2" t="str">
        <f>TRIM(CLEAN(Table2[[#This Row],[CHANNEL]]))</f>
        <v>Amazon</v>
      </c>
      <c r="U1353" s="1">
        <f t="shared" si="21"/>
        <v>45505</v>
      </c>
    </row>
    <row r="1354" spans="1:21" x14ac:dyDescent="0.3">
      <c r="A1354" s="1">
        <v>45597</v>
      </c>
      <c r="B1354" s="2" t="s">
        <v>24</v>
      </c>
      <c r="C1354" s="2" t="s">
        <v>28</v>
      </c>
      <c r="D1354" s="2" t="s">
        <v>43</v>
      </c>
      <c r="E1354" s="2" t="str">
        <f>TRIM(Table2[[#This Row],[SKU_CODE]])</f>
        <v>BEC-GB-001</v>
      </c>
      <c r="F1354" s="2">
        <v>103</v>
      </c>
      <c r="G1354" s="2">
        <v>15347</v>
      </c>
      <c r="H1354" s="2">
        <v>507.02</v>
      </c>
      <c r="I1354" s="2">
        <v>1851.11</v>
      </c>
      <c r="J1354" s="2">
        <v>16</v>
      </c>
      <c r="K1354" s="2" t="str">
        <f>_xlfn.XLOOKUP(E1354,[1]SKU_Master!A:A,[1]SKU_Master!C:C,"NOT FOUND")</f>
        <v>Garbage Bags</v>
      </c>
      <c r="L1354" s="2">
        <f>_xlfn.XLOOKUP(Table2[[#This Row],[SKU_CODE_CLEAN]],[1]SKU_Master!A:A,[1]SKU_Master!E:E,"Not Found")</f>
        <v>149</v>
      </c>
      <c r="M1354" s="2">
        <f>_xlfn.XLOOKUP(E1354,[1]SKU_Master!A:A,[1]SKU_Master!F:F,"NOT FOUND")</f>
        <v>70</v>
      </c>
      <c r="N1354" s="2" t="str">
        <f>IF(ISNUMBER(_xlfn.XMATCH(E1354,[1]SKU_Master!A:A)),"MATCH","NOT FOUND")</f>
        <v>MATCH</v>
      </c>
      <c r="O1354" s="2">
        <f>Table2[[#This Row],[GROSS_REVENUE]]-Table2[[#This Row],[DISCOUNT]]</f>
        <v>14839.98</v>
      </c>
      <c r="P1354" s="3">
        <f>IFERROR((Table2[[#This Row],[NET_REVENUE]]-(Table2[[#This Row],[UNITS_SOLD]]*Table2[[#This Row],[UNIT_COGS]]))/Table2[[#This Row],[NET_REVENUE]],0)</f>
        <v>0.51415028861224876</v>
      </c>
      <c r="Q1354" s="4">
        <f>IFERROR(Table2[[#This Row],[GROSS_REVENUE]]/Table2[[#This Row],[AD_SPEND]],0)</f>
        <v>8.2907012549227233</v>
      </c>
      <c r="R1354" s="2">
        <f>IFERROR((Table2[[#This Row],[NET_REVENUE]]-(Table2[[#This Row],[UNITS_SOLD]]*Table2[[#This Row],[UNIT_COGS]])-Table2[[#This Row],[AD_SPEND]]),0)</f>
        <v>5778.87</v>
      </c>
      <c r="S1354" s="3">
        <f>IFERROR(Table2[[#This Row],[RETURNS_UNITS]]/Table2[[#This Row],[UNITS_SOLD]],0)</f>
        <v>0.1553398058252427</v>
      </c>
      <c r="T1354" s="2" t="str">
        <f>TRIM(CLEAN(Table2[[#This Row],[CHANNEL]]))</f>
        <v>D2C</v>
      </c>
      <c r="U1354" s="1">
        <f t="shared" si="21"/>
        <v>45597</v>
      </c>
    </row>
    <row r="1355" spans="1:21" x14ac:dyDescent="0.3">
      <c r="A1355" s="1">
        <v>45658</v>
      </c>
      <c r="B1355" s="2" t="s">
        <v>24</v>
      </c>
      <c r="C1355" s="2" t="s">
        <v>28</v>
      </c>
      <c r="D1355" s="2" t="s">
        <v>42</v>
      </c>
      <c r="E1355" s="2" t="str">
        <f>TRIM(Table2[[#This Row],[SKU_CODE]])</f>
        <v>BEC-BW-002</v>
      </c>
      <c r="F1355" s="2">
        <v>85</v>
      </c>
      <c r="G1355" s="2">
        <v>14875</v>
      </c>
      <c r="H1355" s="2">
        <v>2116.23</v>
      </c>
      <c r="I1355" s="2">
        <v>1853.41</v>
      </c>
      <c r="J1355" s="2">
        <v>11</v>
      </c>
      <c r="K1355" s="2" t="str">
        <f>_xlfn.XLOOKUP(E1355,[1]SKU_Master!A:A,[1]SKU_Master!C:C,"NOT FOUND")</f>
        <v>Bake &amp; Wrap</v>
      </c>
      <c r="L1355" s="2">
        <f>_xlfn.XLOOKUP(Table2[[#This Row],[SKU_CODE_CLEAN]],[1]SKU_Master!A:A,[1]SKU_Master!E:E,"Not Found")</f>
        <v>175</v>
      </c>
      <c r="M1355" s="2">
        <f>_xlfn.XLOOKUP(E1355,[1]SKU_Master!A:A,[1]SKU_Master!F:F,"NOT FOUND")</f>
        <v>92</v>
      </c>
      <c r="N1355" s="2" t="str">
        <f>IF(ISNUMBER(_xlfn.XMATCH(E1355,[1]SKU_Master!A:A)),"MATCH","NOT FOUND")</f>
        <v>MATCH</v>
      </c>
      <c r="O1355" s="2">
        <f>Table2[[#This Row],[GROSS_REVENUE]]-Table2[[#This Row],[DISCOUNT]]</f>
        <v>12758.77</v>
      </c>
      <c r="P1355" s="3">
        <f>IFERROR((Table2[[#This Row],[NET_REVENUE]]-(Table2[[#This Row],[UNITS_SOLD]]*Table2[[#This Row],[UNIT_COGS]]))/Table2[[#This Row],[NET_REVENUE]],0)</f>
        <v>0.38708825380502981</v>
      </c>
      <c r="Q1355" s="4">
        <f>IFERROR(Table2[[#This Row],[GROSS_REVENUE]]/Table2[[#This Row],[AD_SPEND]],0)</f>
        <v>8.0257471363594668</v>
      </c>
      <c r="R1355" s="2">
        <f>IFERROR((Table2[[#This Row],[NET_REVENUE]]-(Table2[[#This Row],[UNITS_SOLD]]*Table2[[#This Row],[UNIT_COGS]])-Table2[[#This Row],[AD_SPEND]]),0)</f>
        <v>3085.3600000000006</v>
      </c>
      <c r="S1355" s="3">
        <f>IFERROR(Table2[[#This Row],[RETURNS_UNITS]]/Table2[[#This Row],[UNITS_SOLD]],0)</f>
        <v>0.12941176470588237</v>
      </c>
      <c r="T1355" s="2" t="str">
        <f>TRIM(CLEAN(Table2[[#This Row],[CHANNEL]]))</f>
        <v>D2C</v>
      </c>
      <c r="U1355" s="1">
        <f t="shared" si="21"/>
        <v>45658</v>
      </c>
    </row>
    <row r="1356" spans="1:21" x14ac:dyDescent="0.3">
      <c r="A1356" s="1">
        <v>45627</v>
      </c>
      <c r="B1356" s="2" t="s">
        <v>37</v>
      </c>
      <c r="C1356" s="2" t="s">
        <v>22</v>
      </c>
      <c r="D1356" s="2" t="s">
        <v>32</v>
      </c>
      <c r="E1356" s="2" t="str">
        <f>TRIM(Table2[[#This Row],[SKU_CODE]])</f>
        <v>BEC-BW-001</v>
      </c>
      <c r="F1356" s="2">
        <v>142</v>
      </c>
      <c r="G1356" s="2">
        <v>31240</v>
      </c>
      <c r="H1356" s="2">
        <v>7507.57</v>
      </c>
      <c r="I1356" s="2">
        <v>1854.48</v>
      </c>
      <c r="J1356" s="2">
        <v>8</v>
      </c>
      <c r="K1356" s="2" t="str">
        <f>_xlfn.XLOOKUP(E1356,[1]SKU_Master!A:A,[1]SKU_Master!C:C,"NOT FOUND")</f>
        <v>Bake &amp; Wrap</v>
      </c>
      <c r="L1356" s="2">
        <f>_xlfn.XLOOKUP(Table2[[#This Row],[SKU_CODE_CLEAN]],[1]SKU_Master!A:A,[1]SKU_Master!E:E,"Not Found")</f>
        <v>220</v>
      </c>
      <c r="M1356" s="2">
        <f>_xlfn.XLOOKUP(E1356,[1]SKU_Master!A:A,[1]SKU_Master!F:F,"NOT FOUND")</f>
        <v>118</v>
      </c>
      <c r="N1356" s="2" t="str">
        <f>IF(ISNUMBER(_xlfn.XMATCH(E1356,[1]SKU_Master!A:A)),"MATCH","NOT FOUND")</f>
        <v>MATCH</v>
      </c>
      <c r="O1356" s="2">
        <f>Table2[[#This Row],[GROSS_REVENUE]]-Table2[[#This Row],[DISCOUNT]]</f>
        <v>23732.43</v>
      </c>
      <c r="P1356" s="3">
        <f>IFERROR((Table2[[#This Row],[NET_REVENUE]]-(Table2[[#This Row],[UNITS_SOLD]]*Table2[[#This Row],[UNIT_COGS]]))/Table2[[#This Row],[NET_REVENUE]],0)</f>
        <v>0.29396189096523195</v>
      </c>
      <c r="Q1356" s="4">
        <f>IFERROR(Table2[[#This Row],[GROSS_REVENUE]]/Table2[[#This Row],[AD_SPEND]],0)</f>
        <v>16.845692593071913</v>
      </c>
      <c r="R1356" s="2">
        <f>IFERROR((Table2[[#This Row],[NET_REVENUE]]-(Table2[[#This Row],[UNITS_SOLD]]*Table2[[#This Row],[UNIT_COGS]])-Table2[[#This Row],[AD_SPEND]]),0)</f>
        <v>5121.9500000000007</v>
      </c>
      <c r="S1356" s="3">
        <f>IFERROR(Table2[[#This Row],[RETURNS_UNITS]]/Table2[[#This Row],[UNITS_SOLD]],0)</f>
        <v>5.6338028169014086E-2</v>
      </c>
      <c r="T1356" s="2" t="str">
        <f>TRIM(CLEAN(Table2[[#This Row],[CHANNEL]]))</f>
        <v>Blinkit</v>
      </c>
      <c r="U1356" s="1">
        <f t="shared" si="21"/>
        <v>45627</v>
      </c>
    </row>
    <row r="1357" spans="1:21" x14ac:dyDescent="0.3">
      <c r="A1357" s="1">
        <v>45566</v>
      </c>
      <c r="B1357" s="2" t="s">
        <v>37</v>
      </c>
      <c r="C1357" s="2" t="s">
        <v>22</v>
      </c>
      <c r="D1357" s="2" t="s">
        <v>45</v>
      </c>
      <c r="E1357" s="2" t="str">
        <f>TRIM(Table2[[#This Row],[SKU_CODE]])</f>
        <v>BEC-TIS-001</v>
      </c>
      <c r="F1357" s="2">
        <v>300</v>
      </c>
      <c r="G1357" s="2">
        <v>28500</v>
      </c>
      <c r="H1357" s="2">
        <v>5280.64</v>
      </c>
      <c r="I1357" s="2">
        <v>1854.89</v>
      </c>
      <c r="J1357" s="2">
        <v>10</v>
      </c>
      <c r="K1357" s="2" t="str">
        <f>_xlfn.XLOOKUP(E1357,[1]SKU_Master!A:A,[1]SKU_Master!C:C,"NOT FOUND")</f>
        <v>Tissues</v>
      </c>
      <c r="L1357" s="2">
        <f>_xlfn.XLOOKUP(Table2[[#This Row],[SKU_CODE_CLEAN]],[1]SKU_Master!A:A,[1]SKU_Master!E:E,"Not Found")</f>
        <v>95</v>
      </c>
      <c r="M1357" s="2">
        <f>_xlfn.XLOOKUP(E1357,[1]SKU_Master!A:A,[1]SKU_Master!F:F,"NOT FOUND")</f>
        <v>42</v>
      </c>
      <c r="N1357" s="2" t="str">
        <f>IF(ISNUMBER(_xlfn.XMATCH(E1357,[1]SKU_Master!A:A)),"MATCH","NOT FOUND")</f>
        <v>MATCH</v>
      </c>
      <c r="O1357" s="2">
        <f>Table2[[#This Row],[GROSS_REVENUE]]-Table2[[#This Row],[DISCOUNT]]</f>
        <v>23219.360000000001</v>
      </c>
      <c r="P1357" s="3">
        <f>IFERROR((Table2[[#This Row],[NET_REVENUE]]-(Table2[[#This Row],[UNITS_SOLD]]*Table2[[#This Row],[UNIT_COGS]]))/Table2[[#This Row],[NET_REVENUE]],0)</f>
        <v>0.45734938430688876</v>
      </c>
      <c r="Q1357" s="4">
        <f>IFERROR(Table2[[#This Row],[GROSS_REVENUE]]/Table2[[#This Row],[AD_SPEND]],0)</f>
        <v>15.364792521389408</v>
      </c>
      <c r="R1357" s="2">
        <f>IFERROR((Table2[[#This Row],[NET_REVENUE]]-(Table2[[#This Row],[UNITS_SOLD]]*Table2[[#This Row],[UNIT_COGS]])-Table2[[#This Row],[AD_SPEND]]),0)</f>
        <v>8764.4700000000012</v>
      </c>
      <c r="S1357" s="3">
        <f>IFERROR(Table2[[#This Row],[RETURNS_UNITS]]/Table2[[#This Row],[UNITS_SOLD]],0)</f>
        <v>3.3333333333333333E-2</v>
      </c>
      <c r="T1357" s="2" t="str">
        <f>TRIM(CLEAN(Table2[[#This Row],[CHANNEL]]))</f>
        <v>Blinkit</v>
      </c>
      <c r="U1357" s="1">
        <f t="shared" si="21"/>
        <v>45566</v>
      </c>
    </row>
    <row r="1358" spans="1:21" x14ac:dyDescent="0.3">
      <c r="A1358" s="1">
        <v>45352</v>
      </c>
      <c r="B1358" s="2" t="s">
        <v>24</v>
      </c>
      <c r="C1358" s="2" t="s">
        <v>22</v>
      </c>
      <c r="D1358" s="2" t="s">
        <v>45</v>
      </c>
      <c r="E1358" s="2" t="str">
        <f>TRIM(Table2[[#This Row],[SKU_CODE]])</f>
        <v>BEC-TIS-001</v>
      </c>
      <c r="F1358" s="2">
        <v>205</v>
      </c>
      <c r="G1358" s="2">
        <v>19475</v>
      </c>
      <c r="H1358" s="2">
        <v>1766.69</v>
      </c>
      <c r="I1358" s="2">
        <v>1857.27</v>
      </c>
      <c r="J1358" s="2">
        <v>29</v>
      </c>
      <c r="K1358" s="2" t="str">
        <f>_xlfn.XLOOKUP(E1358,[1]SKU_Master!A:A,[1]SKU_Master!C:C,"NOT FOUND")</f>
        <v>Tissues</v>
      </c>
      <c r="L1358" s="2">
        <f>_xlfn.XLOOKUP(Table2[[#This Row],[SKU_CODE_CLEAN]],[1]SKU_Master!A:A,[1]SKU_Master!E:E,"Not Found")</f>
        <v>95</v>
      </c>
      <c r="M1358" s="2">
        <f>_xlfn.XLOOKUP(E1358,[1]SKU_Master!A:A,[1]SKU_Master!F:F,"NOT FOUND")</f>
        <v>42</v>
      </c>
      <c r="N1358" s="2" t="str">
        <f>IF(ISNUMBER(_xlfn.XMATCH(E1358,[1]SKU_Master!A:A)),"MATCH","NOT FOUND")</f>
        <v>MATCH</v>
      </c>
      <c r="O1358" s="2">
        <f>Table2[[#This Row],[GROSS_REVENUE]]-Table2[[#This Row],[DISCOUNT]]</f>
        <v>17708.310000000001</v>
      </c>
      <c r="P1358" s="3">
        <f>IFERROR((Table2[[#This Row],[NET_REVENUE]]-(Table2[[#This Row],[UNITS_SOLD]]*Table2[[#This Row],[UNIT_COGS]]))/Table2[[#This Row],[NET_REVENUE]],0)</f>
        <v>0.51378759463777179</v>
      </c>
      <c r="Q1358" s="4">
        <f>IFERROR(Table2[[#This Row],[GROSS_REVENUE]]/Table2[[#This Row],[AD_SPEND]],0)</f>
        <v>10.485820586129103</v>
      </c>
      <c r="R1358" s="2">
        <f>IFERROR((Table2[[#This Row],[NET_REVENUE]]-(Table2[[#This Row],[UNITS_SOLD]]*Table2[[#This Row],[UNIT_COGS]])-Table2[[#This Row],[AD_SPEND]]),0)</f>
        <v>7241.0400000000009</v>
      </c>
      <c r="S1358" s="3">
        <f>IFERROR(Table2[[#This Row],[RETURNS_UNITS]]/Table2[[#This Row],[UNITS_SOLD]],0)</f>
        <v>0.14146341463414633</v>
      </c>
      <c r="T1358" s="2" t="str">
        <f>TRIM(CLEAN(Table2[[#This Row],[CHANNEL]]))</f>
        <v>D2C</v>
      </c>
      <c r="U1358" s="1">
        <f t="shared" si="21"/>
        <v>45352</v>
      </c>
    </row>
    <row r="1359" spans="1:21" x14ac:dyDescent="0.3">
      <c r="A1359" s="1">
        <v>45689</v>
      </c>
      <c r="B1359" s="2" t="s">
        <v>33</v>
      </c>
      <c r="C1359" s="2" t="s">
        <v>22</v>
      </c>
      <c r="D1359" s="2" t="s">
        <v>43</v>
      </c>
      <c r="E1359" s="2" t="str">
        <f>TRIM(Table2[[#This Row],[SKU_CODE]])</f>
        <v>BEC-GB-001</v>
      </c>
      <c r="F1359" s="2">
        <v>194</v>
      </c>
      <c r="G1359" s="2">
        <v>28906</v>
      </c>
      <c r="H1359" s="2">
        <v>7258.09</v>
      </c>
      <c r="I1359" s="2">
        <v>1857.74</v>
      </c>
      <c r="J1359" s="2">
        <v>8</v>
      </c>
      <c r="K1359" s="2" t="str">
        <f>_xlfn.XLOOKUP(E1359,[1]SKU_Master!A:A,[1]SKU_Master!C:C,"NOT FOUND")</f>
        <v>Garbage Bags</v>
      </c>
      <c r="L1359" s="2">
        <f>_xlfn.XLOOKUP(Table2[[#This Row],[SKU_CODE_CLEAN]],[1]SKU_Master!A:A,[1]SKU_Master!E:E,"Not Found")</f>
        <v>149</v>
      </c>
      <c r="M1359" s="2">
        <f>_xlfn.XLOOKUP(E1359,[1]SKU_Master!A:A,[1]SKU_Master!F:F,"NOT FOUND")</f>
        <v>70</v>
      </c>
      <c r="N1359" s="2" t="str">
        <f>IF(ISNUMBER(_xlfn.XMATCH(E1359,[1]SKU_Master!A:A)),"MATCH","NOT FOUND")</f>
        <v>MATCH</v>
      </c>
      <c r="O1359" s="2">
        <f>Table2[[#This Row],[GROSS_REVENUE]]-Table2[[#This Row],[DISCOUNT]]</f>
        <v>21647.91</v>
      </c>
      <c r="P1359" s="3">
        <f>IFERROR((Table2[[#This Row],[NET_REVENUE]]-(Table2[[#This Row],[UNITS_SOLD]]*Table2[[#This Row],[UNIT_COGS]]))/Table2[[#This Row],[NET_REVENUE]],0)</f>
        <v>0.37268770980662796</v>
      </c>
      <c r="Q1359" s="4">
        <f>IFERROR(Table2[[#This Row],[GROSS_REVENUE]]/Table2[[#This Row],[AD_SPEND]],0)</f>
        <v>15.559766167493837</v>
      </c>
      <c r="R1359" s="2">
        <f>IFERROR((Table2[[#This Row],[NET_REVENUE]]-(Table2[[#This Row],[UNITS_SOLD]]*Table2[[#This Row],[UNIT_COGS]])-Table2[[#This Row],[AD_SPEND]]),0)</f>
        <v>6210.17</v>
      </c>
      <c r="S1359" s="3">
        <f>IFERROR(Table2[[#This Row],[RETURNS_UNITS]]/Table2[[#This Row],[UNITS_SOLD]],0)</f>
        <v>4.1237113402061855E-2</v>
      </c>
      <c r="T1359" s="2" t="str">
        <f>TRIM(CLEAN(Table2[[#This Row],[CHANNEL]]))</f>
        <v>Swiggy Instamart</v>
      </c>
      <c r="U1359" s="1">
        <f t="shared" si="21"/>
        <v>45689</v>
      </c>
    </row>
    <row r="1360" spans="1:21" x14ac:dyDescent="0.3">
      <c r="A1360" s="1">
        <v>45536</v>
      </c>
      <c r="B1360" s="2" t="s">
        <v>33</v>
      </c>
      <c r="C1360" s="2" t="s">
        <v>25</v>
      </c>
      <c r="D1360" s="2" t="s">
        <v>45</v>
      </c>
      <c r="E1360" s="2" t="str">
        <f>TRIM(Table2[[#This Row],[SKU_CODE]])</f>
        <v>BEC-TIS-001</v>
      </c>
      <c r="F1360" s="2">
        <v>182</v>
      </c>
      <c r="G1360" s="2">
        <v>17290</v>
      </c>
      <c r="H1360" s="2">
        <v>1863.8</v>
      </c>
      <c r="I1360" s="2">
        <v>1858.83</v>
      </c>
      <c r="J1360" s="2">
        <v>9</v>
      </c>
      <c r="K1360" s="2" t="str">
        <f>_xlfn.XLOOKUP(E1360,[1]SKU_Master!A:A,[1]SKU_Master!C:C,"NOT FOUND")</f>
        <v>Tissues</v>
      </c>
      <c r="L1360" s="2">
        <f>_xlfn.XLOOKUP(Table2[[#This Row],[SKU_CODE_CLEAN]],[1]SKU_Master!A:A,[1]SKU_Master!E:E,"Not Found")</f>
        <v>95</v>
      </c>
      <c r="M1360" s="2">
        <f>_xlfn.XLOOKUP(E1360,[1]SKU_Master!A:A,[1]SKU_Master!F:F,"NOT FOUND")</f>
        <v>42</v>
      </c>
      <c r="N1360" s="2" t="str">
        <f>IF(ISNUMBER(_xlfn.XMATCH(E1360,[1]SKU_Master!A:A)),"MATCH","NOT FOUND")</f>
        <v>MATCH</v>
      </c>
      <c r="O1360" s="2">
        <f>Table2[[#This Row],[GROSS_REVENUE]]-Table2[[#This Row],[DISCOUNT]]</f>
        <v>15426.2</v>
      </c>
      <c r="P1360" s="3">
        <f>IFERROR((Table2[[#This Row],[NET_REVENUE]]-(Table2[[#This Row],[UNITS_SOLD]]*Table2[[#This Row],[UNIT_COGS]]))/Table2[[#This Row],[NET_REVENUE]],0)</f>
        <v>0.50447939220287563</v>
      </c>
      <c r="Q1360" s="4">
        <f>IFERROR(Table2[[#This Row],[GROSS_REVENUE]]/Table2[[#This Row],[AD_SPEND]],0)</f>
        <v>9.3015498996680712</v>
      </c>
      <c r="R1360" s="2">
        <f>IFERROR((Table2[[#This Row],[NET_REVENUE]]-(Table2[[#This Row],[UNITS_SOLD]]*Table2[[#This Row],[UNIT_COGS]])-Table2[[#This Row],[AD_SPEND]]),0)</f>
        <v>5923.3700000000008</v>
      </c>
      <c r="S1360" s="3">
        <f>IFERROR(Table2[[#This Row],[RETURNS_UNITS]]/Table2[[#This Row],[UNITS_SOLD]],0)</f>
        <v>4.9450549450549448E-2</v>
      </c>
      <c r="T1360" s="2" t="str">
        <f>TRIM(CLEAN(Table2[[#This Row],[CHANNEL]]))</f>
        <v>Swiggy Instamart</v>
      </c>
      <c r="U1360" s="1">
        <f t="shared" si="21"/>
        <v>45536</v>
      </c>
    </row>
    <row r="1361" spans="1:21" x14ac:dyDescent="0.3">
      <c r="A1361" s="1">
        <v>45597</v>
      </c>
      <c r="B1361" s="2" t="s">
        <v>21</v>
      </c>
      <c r="C1361" s="2" t="s">
        <v>25</v>
      </c>
      <c r="D1361" s="2" t="s">
        <v>35</v>
      </c>
      <c r="E1361" s="2" t="str">
        <f>TRIM(Table2[[#This Row],[SKU_CODE]])</f>
        <v>BEC-CMB-001</v>
      </c>
      <c r="F1361" s="2">
        <v>26</v>
      </c>
      <c r="G1361" s="2">
        <v>18174</v>
      </c>
      <c r="H1361" s="2">
        <v>4706.63</v>
      </c>
      <c r="I1361" s="2">
        <v>1859.5</v>
      </c>
      <c r="J1361" s="2">
        <v>1</v>
      </c>
      <c r="K1361" s="2" t="str">
        <f>_xlfn.XLOOKUP(E1361,[1]SKU_Master!A:A,[1]SKU_Master!C:C,"NOT FOUND")</f>
        <v>Others</v>
      </c>
      <c r="L1361" s="2">
        <f>_xlfn.XLOOKUP(Table2[[#This Row],[SKU_CODE_CLEAN]],[1]SKU_Master!A:A,[1]SKU_Master!E:E,"Not Found")</f>
        <v>699</v>
      </c>
      <c r="M1361" s="2">
        <f>_xlfn.XLOOKUP(E1361,[1]SKU_Master!A:A,[1]SKU_Master!F:F,"NOT FOUND")</f>
        <v>330</v>
      </c>
      <c r="N1361" s="2" t="str">
        <f>IF(ISNUMBER(_xlfn.XMATCH(E1361,[1]SKU_Master!A:A)),"MATCH","NOT FOUND")</f>
        <v>MATCH</v>
      </c>
      <c r="O1361" s="2">
        <f>Table2[[#This Row],[GROSS_REVENUE]]-Table2[[#This Row],[DISCOUNT]]</f>
        <v>13467.369999999999</v>
      </c>
      <c r="P1361" s="3">
        <f>IFERROR((Table2[[#This Row],[NET_REVENUE]]-(Table2[[#This Row],[UNITS_SOLD]]*Table2[[#This Row],[UNIT_COGS]]))/Table2[[#This Row],[NET_REVENUE]],0)</f>
        <v>0.36290456117267139</v>
      </c>
      <c r="Q1361" s="4">
        <f>IFERROR(Table2[[#This Row],[GROSS_REVENUE]]/Table2[[#This Row],[AD_SPEND]],0)</f>
        <v>9.7735950524334498</v>
      </c>
      <c r="R1361" s="2">
        <f>IFERROR((Table2[[#This Row],[NET_REVENUE]]-(Table2[[#This Row],[UNITS_SOLD]]*Table2[[#This Row],[UNIT_COGS]])-Table2[[#This Row],[AD_SPEND]]),0)</f>
        <v>3027.869999999999</v>
      </c>
      <c r="S1361" s="3">
        <f>IFERROR(Table2[[#This Row],[RETURNS_UNITS]]/Table2[[#This Row],[UNITS_SOLD]],0)</f>
        <v>3.8461538461538464E-2</v>
      </c>
      <c r="T1361" s="2" t="str">
        <f>TRIM(CLEAN(Table2[[#This Row],[CHANNEL]]))</f>
        <v>Flipkart</v>
      </c>
      <c r="U1361" s="1">
        <f t="shared" si="21"/>
        <v>45597</v>
      </c>
    </row>
    <row r="1362" spans="1:21" x14ac:dyDescent="0.3">
      <c r="A1362" s="1">
        <v>45566</v>
      </c>
      <c r="B1362" s="2" t="s">
        <v>24</v>
      </c>
      <c r="C1362" s="2" t="s">
        <v>25</v>
      </c>
      <c r="D1362" s="2" t="s">
        <v>45</v>
      </c>
      <c r="E1362" s="2" t="str">
        <f>TRIM(Table2[[#This Row],[SKU_CODE]])</f>
        <v>BEC-TIS-001</v>
      </c>
      <c r="F1362" s="2">
        <v>155</v>
      </c>
      <c r="G1362" s="2">
        <v>14725</v>
      </c>
      <c r="H1362" s="2">
        <v>1936.12</v>
      </c>
      <c r="I1362" s="2">
        <v>1859.63</v>
      </c>
      <c r="J1362" s="2">
        <v>21</v>
      </c>
      <c r="K1362" s="2" t="str">
        <f>_xlfn.XLOOKUP(E1362,[1]SKU_Master!A:A,[1]SKU_Master!C:C,"NOT FOUND")</f>
        <v>Tissues</v>
      </c>
      <c r="L1362" s="2">
        <f>_xlfn.XLOOKUP(Table2[[#This Row],[SKU_CODE_CLEAN]],[1]SKU_Master!A:A,[1]SKU_Master!E:E,"Not Found")</f>
        <v>95</v>
      </c>
      <c r="M1362" s="2">
        <f>_xlfn.XLOOKUP(E1362,[1]SKU_Master!A:A,[1]SKU_Master!F:F,"NOT FOUND")</f>
        <v>42</v>
      </c>
      <c r="N1362" s="2" t="str">
        <f>IF(ISNUMBER(_xlfn.XMATCH(E1362,[1]SKU_Master!A:A)),"MATCH","NOT FOUND")</f>
        <v>MATCH</v>
      </c>
      <c r="O1362" s="2">
        <f>Table2[[#This Row],[GROSS_REVENUE]]-Table2[[#This Row],[DISCOUNT]]</f>
        <v>12788.880000000001</v>
      </c>
      <c r="P1362" s="3">
        <f>IFERROR((Table2[[#This Row],[NET_REVENUE]]-(Table2[[#This Row],[UNITS_SOLD]]*Table2[[#This Row],[UNIT_COGS]]))/Table2[[#This Row],[NET_REVENUE]],0)</f>
        <v>0.49096402499671593</v>
      </c>
      <c r="Q1362" s="4">
        <f>IFERROR(Table2[[#This Row],[GROSS_REVENUE]]/Table2[[#This Row],[AD_SPEND]],0)</f>
        <v>7.9182418007883282</v>
      </c>
      <c r="R1362" s="2">
        <f>IFERROR((Table2[[#This Row],[NET_REVENUE]]-(Table2[[#This Row],[UNITS_SOLD]]*Table2[[#This Row],[UNIT_COGS]])-Table2[[#This Row],[AD_SPEND]]),0)</f>
        <v>4419.2500000000009</v>
      </c>
      <c r="S1362" s="3">
        <f>IFERROR(Table2[[#This Row],[RETURNS_UNITS]]/Table2[[#This Row],[UNITS_SOLD]],0)</f>
        <v>0.13548387096774195</v>
      </c>
      <c r="T1362" s="2" t="str">
        <f>TRIM(CLEAN(Table2[[#This Row],[CHANNEL]]))</f>
        <v>D2C</v>
      </c>
      <c r="U1362" s="1">
        <f t="shared" si="21"/>
        <v>45566</v>
      </c>
    </row>
    <row r="1363" spans="1:21" x14ac:dyDescent="0.3">
      <c r="A1363" s="1">
        <v>45413</v>
      </c>
      <c r="B1363" s="2" t="s">
        <v>34</v>
      </c>
      <c r="C1363" s="2" t="s">
        <v>28</v>
      </c>
      <c r="D1363" s="2" t="s">
        <v>46</v>
      </c>
      <c r="E1363" s="2" t="str">
        <f>TRIM(Table2[[#This Row],[SKU_CODE]])</f>
        <v>BEC-KT-001</v>
      </c>
      <c r="F1363" s="2">
        <v>116</v>
      </c>
      <c r="G1363" s="2">
        <v>18560</v>
      </c>
      <c r="H1363" s="2">
        <v>4202.93</v>
      </c>
      <c r="I1363" s="2">
        <v>1860.06</v>
      </c>
      <c r="J1363" s="2">
        <v>6</v>
      </c>
      <c r="K1363" s="2" t="str">
        <f>_xlfn.XLOOKUP(E1363,[1]SKU_Master!A:A,[1]SKU_Master!C:C,"NOT FOUND")</f>
        <v>Kitchen Towel</v>
      </c>
      <c r="L1363" s="2">
        <f>_xlfn.XLOOKUP(Table2[[#This Row],[SKU_CODE_CLEAN]],[1]SKU_Master!A:A,[1]SKU_Master!E:E,"Not Found")</f>
        <v>160</v>
      </c>
      <c r="M1363" s="2">
        <f>_xlfn.XLOOKUP(E1363,[1]SKU_Master!A:A,[1]SKU_Master!F:F,"NOT FOUND")</f>
        <v>78</v>
      </c>
      <c r="N1363" s="2" t="str">
        <f>IF(ISNUMBER(_xlfn.XMATCH(E1363,[1]SKU_Master!A:A)),"MATCH","NOT FOUND")</f>
        <v>MATCH</v>
      </c>
      <c r="O1363" s="2">
        <f>Table2[[#This Row],[GROSS_REVENUE]]-Table2[[#This Row],[DISCOUNT]]</f>
        <v>14357.07</v>
      </c>
      <c r="P1363" s="3">
        <f>IFERROR((Table2[[#This Row],[NET_REVENUE]]-(Table2[[#This Row],[UNITS_SOLD]]*Table2[[#This Row],[UNIT_COGS]]))/Table2[[#This Row],[NET_REVENUE]],0)</f>
        <v>0.36978784668459508</v>
      </c>
      <c r="Q1363" s="4">
        <f>IFERROR(Table2[[#This Row],[GROSS_REVENUE]]/Table2[[#This Row],[AD_SPEND]],0)</f>
        <v>9.9781727471156856</v>
      </c>
      <c r="R1363" s="2">
        <f>IFERROR((Table2[[#This Row],[NET_REVENUE]]-(Table2[[#This Row],[UNITS_SOLD]]*Table2[[#This Row],[UNIT_COGS]])-Table2[[#This Row],[AD_SPEND]]),0)</f>
        <v>3449.0099999999998</v>
      </c>
      <c r="S1363" s="3">
        <f>IFERROR(Table2[[#This Row],[RETURNS_UNITS]]/Table2[[#This Row],[UNITS_SOLD]],0)</f>
        <v>5.1724137931034482E-2</v>
      </c>
      <c r="T1363" s="2" t="str">
        <f>TRIM(CLEAN(Table2[[#This Row],[CHANNEL]]))</f>
        <v>Zepto</v>
      </c>
      <c r="U1363" s="1">
        <f t="shared" si="21"/>
        <v>45413</v>
      </c>
    </row>
    <row r="1364" spans="1:21" x14ac:dyDescent="0.3">
      <c r="A1364" s="1">
        <v>45536</v>
      </c>
      <c r="B1364" s="2" t="s">
        <v>37</v>
      </c>
      <c r="C1364" s="2" t="s">
        <v>22</v>
      </c>
      <c r="D1364" s="2" t="s">
        <v>31</v>
      </c>
      <c r="E1364" s="2" t="str">
        <f>TRIM(Table2[[#This Row],[SKU_CODE]])</f>
        <v>BEC-GB-002</v>
      </c>
      <c r="F1364" s="2">
        <v>195</v>
      </c>
      <c r="G1364" s="2">
        <v>34905</v>
      </c>
      <c r="H1364" s="2">
        <v>6379.02</v>
      </c>
      <c r="I1364" s="2">
        <v>1861.71</v>
      </c>
      <c r="J1364" s="2">
        <v>10</v>
      </c>
      <c r="K1364" s="2" t="str">
        <f>_xlfn.XLOOKUP(E1364,[1]SKU_Master!A:A,[1]SKU_Master!C:C,"NOT FOUND")</f>
        <v>Garbage Bags</v>
      </c>
      <c r="L1364" s="2">
        <f>_xlfn.XLOOKUP(Table2[[#This Row],[SKU_CODE_CLEAN]],[1]SKU_Master!A:A,[1]SKU_Master!E:E,"Not Found")</f>
        <v>179</v>
      </c>
      <c r="M1364" s="2">
        <f>_xlfn.XLOOKUP(E1364,[1]SKU_Master!A:A,[1]SKU_Master!F:F,"NOT FOUND")</f>
        <v>86</v>
      </c>
      <c r="N1364" s="2" t="str">
        <f>IF(ISNUMBER(_xlfn.XMATCH(E1364,[1]SKU_Master!A:A)),"MATCH","NOT FOUND")</f>
        <v>MATCH</v>
      </c>
      <c r="O1364" s="2">
        <f>Table2[[#This Row],[GROSS_REVENUE]]-Table2[[#This Row],[DISCOUNT]]</f>
        <v>28525.98</v>
      </c>
      <c r="P1364" s="3">
        <f>IFERROR((Table2[[#This Row],[NET_REVENUE]]-(Table2[[#This Row],[UNITS_SOLD]]*Table2[[#This Row],[UNIT_COGS]]))/Table2[[#This Row],[NET_REVENUE]],0)</f>
        <v>0.41211485109363466</v>
      </c>
      <c r="Q1364" s="4">
        <f>IFERROR(Table2[[#This Row],[GROSS_REVENUE]]/Table2[[#This Row],[AD_SPEND]],0)</f>
        <v>18.748892147541774</v>
      </c>
      <c r="R1364" s="2">
        <f>IFERROR((Table2[[#This Row],[NET_REVENUE]]-(Table2[[#This Row],[UNITS_SOLD]]*Table2[[#This Row],[UNIT_COGS]])-Table2[[#This Row],[AD_SPEND]]),0)</f>
        <v>9894.27</v>
      </c>
      <c r="S1364" s="3">
        <f>IFERROR(Table2[[#This Row],[RETURNS_UNITS]]/Table2[[#This Row],[UNITS_SOLD]],0)</f>
        <v>5.128205128205128E-2</v>
      </c>
      <c r="T1364" s="2" t="str">
        <f>TRIM(CLEAN(Table2[[#This Row],[CHANNEL]]))</f>
        <v>Blinkit</v>
      </c>
      <c r="U1364" s="1">
        <f t="shared" si="21"/>
        <v>45536</v>
      </c>
    </row>
    <row r="1365" spans="1:21" x14ac:dyDescent="0.3">
      <c r="A1365" s="1">
        <v>45778</v>
      </c>
      <c r="B1365" s="2" t="s">
        <v>21</v>
      </c>
      <c r="C1365" s="2" t="s">
        <v>22</v>
      </c>
      <c r="D1365" s="2" t="s">
        <v>31</v>
      </c>
      <c r="E1365" s="2" t="str">
        <f>TRIM(Table2[[#This Row],[SKU_CODE]])</f>
        <v>BEC-GB-002</v>
      </c>
      <c r="F1365" s="2">
        <v>210</v>
      </c>
      <c r="G1365" s="2">
        <v>37590</v>
      </c>
      <c r="H1365" s="2">
        <v>8371.49</v>
      </c>
      <c r="I1365" s="2">
        <v>1861.76</v>
      </c>
      <c r="J1365" s="2">
        <v>11</v>
      </c>
      <c r="K1365" s="2" t="str">
        <f>_xlfn.XLOOKUP(E1365,[1]SKU_Master!A:A,[1]SKU_Master!C:C,"NOT FOUND")</f>
        <v>Garbage Bags</v>
      </c>
      <c r="L1365" s="2">
        <f>_xlfn.XLOOKUP(Table2[[#This Row],[SKU_CODE_CLEAN]],[1]SKU_Master!A:A,[1]SKU_Master!E:E,"Not Found")</f>
        <v>179</v>
      </c>
      <c r="M1365" s="2">
        <f>_xlfn.XLOOKUP(E1365,[1]SKU_Master!A:A,[1]SKU_Master!F:F,"NOT FOUND")</f>
        <v>86</v>
      </c>
      <c r="N1365" s="2" t="str">
        <f>IF(ISNUMBER(_xlfn.XMATCH(E1365,[1]SKU_Master!A:A)),"MATCH","NOT FOUND")</f>
        <v>MATCH</v>
      </c>
      <c r="O1365" s="2">
        <f>Table2[[#This Row],[GROSS_REVENUE]]-Table2[[#This Row],[DISCOUNT]]</f>
        <v>29218.510000000002</v>
      </c>
      <c r="P1365" s="3">
        <f>IFERROR((Table2[[#This Row],[NET_REVENUE]]-(Table2[[#This Row],[UNITS_SOLD]]*Table2[[#This Row],[UNIT_COGS]]))/Table2[[#This Row],[NET_REVENUE]],0)</f>
        <v>0.38189866629064934</v>
      </c>
      <c r="Q1365" s="4">
        <f>IFERROR(Table2[[#This Row],[GROSS_REVENUE]]/Table2[[#This Row],[AD_SPEND]],0)</f>
        <v>20.190572361636303</v>
      </c>
      <c r="R1365" s="2">
        <f>IFERROR((Table2[[#This Row],[NET_REVENUE]]-(Table2[[#This Row],[UNITS_SOLD]]*Table2[[#This Row],[UNIT_COGS]])-Table2[[#This Row],[AD_SPEND]]),0)</f>
        <v>9296.7500000000018</v>
      </c>
      <c r="S1365" s="3">
        <f>IFERROR(Table2[[#This Row],[RETURNS_UNITS]]/Table2[[#This Row],[UNITS_SOLD]],0)</f>
        <v>5.2380952380952382E-2</v>
      </c>
      <c r="T1365" s="2" t="str">
        <f>TRIM(CLEAN(Table2[[#This Row],[CHANNEL]]))</f>
        <v>Flipkart</v>
      </c>
      <c r="U1365" s="1">
        <f t="shared" si="21"/>
        <v>45778</v>
      </c>
    </row>
    <row r="1366" spans="1:21" x14ac:dyDescent="0.3">
      <c r="A1366" s="1">
        <v>45627</v>
      </c>
      <c r="B1366" s="2" t="s">
        <v>37</v>
      </c>
      <c r="C1366" s="2" t="s">
        <v>22</v>
      </c>
      <c r="D1366" s="2" t="s">
        <v>48</v>
      </c>
      <c r="E1366" s="2" t="str">
        <f>TRIM(Table2[[#This Row],[SKU_CODE]])</f>
        <v>BEC-CMB-001</v>
      </c>
      <c r="F1366" s="2">
        <v>32</v>
      </c>
      <c r="G1366" s="2">
        <v>22368</v>
      </c>
      <c r="H1366" s="2">
        <v>5973.03</v>
      </c>
      <c r="I1366" s="2">
        <v>1862.25</v>
      </c>
      <c r="J1366" s="2">
        <v>0</v>
      </c>
      <c r="K1366" s="2" t="str">
        <f>_xlfn.XLOOKUP(E1366,[1]SKU_Master!A:A,[1]SKU_Master!C:C,"NOT FOUND")</f>
        <v>Others</v>
      </c>
      <c r="L1366" s="2">
        <f>_xlfn.XLOOKUP(Table2[[#This Row],[SKU_CODE_CLEAN]],[1]SKU_Master!A:A,[1]SKU_Master!E:E,"Not Found")</f>
        <v>699</v>
      </c>
      <c r="M1366" s="2">
        <f>_xlfn.XLOOKUP(E1366,[1]SKU_Master!A:A,[1]SKU_Master!F:F,"NOT FOUND")</f>
        <v>330</v>
      </c>
      <c r="N1366" s="2" t="str">
        <f>IF(ISNUMBER(_xlfn.XMATCH(E1366,[1]SKU_Master!A:A)),"MATCH","NOT FOUND")</f>
        <v>MATCH</v>
      </c>
      <c r="O1366" s="2">
        <f>Table2[[#This Row],[GROSS_REVENUE]]-Table2[[#This Row],[DISCOUNT]]</f>
        <v>16394.97</v>
      </c>
      <c r="P1366" s="3">
        <f>IFERROR((Table2[[#This Row],[NET_REVENUE]]-(Table2[[#This Row],[UNITS_SOLD]]*Table2[[#This Row],[UNIT_COGS]]))/Table2[[#This Row],[NET_REVENUE]],0)</f>
        <v>0.3559000107959942</v>
      </c>
      <c r="Q1366" s="4">
        <f>IFERROR(Table2[[#This Row],[GROSS_REVENUE]]/Table2[[#This Row],[AD_SPEND]],0)</f>
        <v>12.011276681433749</v>
      </c>
      <c r="R1366" s="2">
        <f>IFERROR((Table2[[#This Row],[NET_REVENUE]]-(Table2[[#This Row],[UNITS_SOLD]]*Table2[[#This Row],[UNIT_COGS]])-Table2[[#This Row],[AD_SPEND]]),0)</f>
        <v>3972.7200000000012</v>
      </c>
      <c r="S1366" s="3">
        <f>IFERROR(Table2[[#This Row],[RETURNS_UNITS]]/Table2[[#This Row],[UNITS_SOLD]],0)</f>
        <v>0</v>
      </c>
      <c r="T1366" s="2" t="str">
        <f>TRIM(CLEAN(Table2[[#This Row],[CHANNEL]]))</f>
        <v>Blinkit</v>
      </c>
      <c r="U1366" s="1">
        <f t="shared" si="21"/>
        <v>45627</v>
      </c>
    </row>
    <row r="1367" spans="1:21" x14ac:dyDescent="0.3">
      <c r="A1367" s="1">
        <v>45536</v>
      </c>
      <c r="B1367" s="2" t="s">
        <v>27</v>
      </c>
      <c r="C1367" s="2" t="s">
        <v>22</v>
      </c>
      <c r="D1367" s="2" t="s">
        <v>46</v>
      </c>
      <c r="E1367" s="2" t="str">
        <f>TRIM(Table2[[#This Row],[SKU_CODE]])</f>
        <v>BEC-KT-001</v>
      </c>
      <c r="F1367" s="2">
        <v>178</v>
      </c>
      <c r="G1367" s="2">
        <v>28480</v>
      </c>
      <c r="H1367" s="2">
        <v>2896.9</v>
      </c>
      <c r="I1367" s="2">
        <v>1863.79</v>
      </c>
      <c r="J1367" s="2">
        <v>6</v>
      </c>
      <c r="K1367" s="2" t="str">
        <f>_xlfn.XLOOKUP(E1367,[1]SKU_Master!A:A,[1]SKU_Master!C:C,"NOT FOUND")</f>
        <v>Kitchen Towel</v>
      </c>
      <c r="L1367" s="2">
        <f>_xlfn.XLOOKUP(Table2[[#This Row],[SKU_CODE_CLEAN]],[1]SKU_Master!A:A,[1]SKU_Master!E:E,"Not Found")</f>
        <v>160</v>
      </c>
      <c r="M1367" s="2">
        <f>_xlfn.XLOOKUP(E1367,[1]SKU_Master!A:A,[1]SKU_Master!F:F,"NOT FOUND")</f>
        <v>78</v>
      </c>
      <c r="N1367" s="2" t="str">
        <f>IF(ISNUMBER(_xlfn.XMATCH(E1367,[1]SKU_Master!A:A)),"MATCH","NOT FOUND")</f>
        <v>MATCH</v>
      </c>
      <c r="O1367" s="2">
        <f>Table2[[#This Row],[GROSS_REVENUE]]-Table2[[#This Row],[DISCOUNT]]</f>
        <v>25583.1</v>
      </c>
      <c r="P1367" s="3">
        <f>IFERROR((Table2[[#This Row],[NET_REVENUE]]-(Table2[[#This Row],[UNITS_SOLD]]*Table2[[#This Row],[UNIT_COGS]]))/Table2[[#This Row],[NET_REVENUE]],0)</f>
        <v>0.45729798187084442</v>
      </c>
      <c r="Q1367" s="4">
        <f>IFERROR(Table2[[#This Row],[GROSS_REVENUE]]/Table2[[#This Row],[AD_SPEND]],0)</f>
        <v>15.280691494213404</v>
      </c>
      <c r="R1367" s="2">
        <f>IFERROR((Table2[[#This Row],[NET_REVENUE]]-(Table2[[#This Row],[UNITS_SOLD]]*Table2[[#This Row],[UNIT_COGS]])-Table2[[#This Row],[AD_SPEND]]),0)</f>
        <v>9835.3099999999977</v>
      </c>
      <c r="S1367" s="3">
        <f>IFERROR(Table2[[#This Row],[RETURNS_UNITS]]/Table2[[#This Row],[UNITS_SOLD]],0)</f>
        <v>3.3707865168539325E-2</v>
      </c>
      <c r="T1367" s="2" t="str">
        <f>TRIM(CLEAN(Table2[[#This Row],[CHANNEL]]))</f>
        <v>Zepto</v>
      </c>
      <c r="U1367" s="1">
        <f t="shared" si="21"/>
        <v>45536</v>
      </c>
    </row>
    <row r="1368" spans="1:21" x14ac:dyDescent="0.3">
      <c r="A1368" s="1">
        <v>45627</v>
      </c>
      <c r="B1368" s="2" t="s">
        <v>24</v>
      </c>
      <c r="C1368" s="2" t="s">
        <v>22</v>
      </c>
      <c r="D1368" s="2" t="s">
        <v>30</v>
      </c>
      <c r="E1368" s="2" t="str">
        <f>TRIM(Table2[[#This Row],[SKU_CODE]])</f>
        <v>BEC-TIS-002</v>
      </c>
      <c r="F1368" s="2">
        <v>200</v>
      </c>
      <c r="G1368" s="2">
        <v>36000</v>
      </c>
      <c r="H1368" s="2">
        <v>4931.3100000000004</v>
      </c>
      <c r="I1368" s="2">
        <v>1864.51</v>
      </c>
      <c r="J1368" s="2">
        <v>18</v>
      </c>
      <c r="K1368" s="2" t="str">
        <f>_xlfn.XLOOKUP(E1368,[1]SKU_Master!A:A,[1]SKU_Master!C:C,"NOT FOUND")</f>
        <v>Tissues</v>
      </c>
      <c r="L1368" s="2">
        <f>_xlfn.XLOOKUP(Table2[[#This Row],[SKU_CODE_CLEAN]],[1]SKU_Master!A:A,[1]SKU_Master!E:E,"Not Found")</f>
        <v>180</v>
      </c>
      <c r="M1368" s="2">
        <f>_xlfn.XLOOKUP(E1368,[1]SKU_Master!A:A,[1]SKU_Master!F:F,"NOT FOUND")</f>
        <v>95</v>
      </c>
      <c r="N1368" s="2" t="str">
        <f>IF(ISNUMBER(_xlfn.XMATCH(E1368,[1]SKU_Master!A:A)),"MATCH","NOT FOUND")</f>
        <v>MATCH</v>
      </c>
      <c r="O1368" s="2">
        <f>Table2[[#This Row],[GROSS_REVENUE]]-Table2[[#This Row],[DISCOUNT]]</f>
        <v>31068.69</v>
      </c>
      <c r="P1368" s="3">
        <f>IFERROR((Table2[[#This Row],[NET_REVENUE]]-(Table2[[#This Row],[UNITS_SOLD]]*Table2[[#This Row],[UNIT_COGS]]))/Table2[[#This Row],[NET_REVENUE]],0)</f>
        <v>0.38845184653746262</v>
      </c>
      <c r="Q1368" s="4">
        <f>IFERROR(Table2[[#This Row],[GROSS_REVENUE]]/Table2[[#This Row],[AD_SPEND]],0)</f>
        <v>19.308021946784947</v>
      </c>
      <c r="R1368" s="2">
        <f>IFERROR((Table2[[#This Row],[NET_REVENUE]]-(Table2[[#This Row],[UNITS_SOLD]]*Table2[[#This Row],[UNIT_COGS]])-Table2[[#This Row],[AD_SPEND]]),0)</f>
        <v>10204.179999999998</v>
      </c>
      <c r="S1368" s="3">
        <f>IFERROR(Table2[[#This Row],[RETURNS_UNITS]]/Table2[[#This Row],[UNITS_SOLD]],0)</f>
        <v>0.09</v>
      </c>
      <c r="T1368" s="2" t="str">
        <f>TRIM(CLEAN(Table2[[#This Row],[CHANNEL]]))</f>
        <v>D2C</v>
      </c>
      <c r="U1368" s="1">
        <f t="shared" si="21"/>
        <v>45627</v>
      </c>
    </row>
    <row r="1369" spans="1:21" x14ac:dyDescent="0.3">
      <c r="A1369" s="1">
        <v>45413</v>
      </c>
      <c r="B1369" s="2" t="s">
        <v>21</v>
      </c>
      <c r="C1369" s="2" t="s">
        <v>22</v>
      </c>
      <c r="D1369" s="2" t="s">
        <v>31</v>
      </c>
      <c r="E1369" s="2" t="str">
        <f>TRIM(Table2[[#This Row],[SKU_CODE]])</f>
        <v>BEC-GB-002</v>
      </c>
      <c r="F1369" s="2">
        <v>198</v>
      </c>
      <c r="G1369" s="2">
        <v>35442</v>
      </c>
      <c r="H1369" s="2">
        <v>6062.05</v>
      </c>
      <c r="I1369" s="2">
        <v>1867.85</v>
      </c>
      <c r="J1369" s="2">
        <v>11</v>
      </c>
      <c r="K1369" s="2" t="str">
        <f>_xlfn.XLOOKUP(E1369,[1]SKU_Master!A:A,[1]SKU_Master!C:C,"NOT FOUND")</f>
        <v>Garbage Bags</v>
      </c>
      <c r="L1369" s="2">
        <f>_xlfn.XLOOKUP(Table2[[#This Row],[SKU_CODE_CLEAN]],[1]SKU_Master!A:A,[1]SKU_Master!E:E,"Not Found")</f>
        <v>179</v>
      </c>
      <c r="M1369" s="2">
        <f>_xlfn.XLOOKUP(E1369,[1]SKU_Master!A:A,[1]SKU_Master!F:F,"NOT FOUND")</f>
        <v>86</v>
      </c>
      <c r="N1369" s="2" t="str">
        <f>IF(ISNUMBER(_xlfn.XMATCH(E1369,[1]SKU_Master!A:A)),"MATCH","NOT FOUND")</f>
        <v>MATCH</v>
      </c>
      <c r="O1369" s="2">
        <f>Table2[[#This Row],[GROSS_REVENUE]]-Table2[[#This Row],[DISCOUNT]]</f>
        <v>29379.95</v>
      </c>
      <c r="P1369" s="3">
        <f>IFERROR((Table2[[#This Row],[NET_REVENUE]]-(Table2[[#This Row],[UNITS_SOLD]]*Table2[[#This Row],[UNIT_COGS]]))/Table2[[#This Row],[NET_REVENUE]],0)</f>
        <v>0.42042106947084662</v>
      </c>
      <c r="Q1369" s="4">
        <f>IFERROR(Table2[[#This Row],[GROSS_REVENUE]]/Table2[[#This Row],[AD_SPEND]],0)</f>
        <v>18.974757073640816</v>
      </c>
      <c r="R1369" s="2">
        <f>IFERROR((Table2[[#This Row],[NET_REVENUE]]-(Table2[[#This Row],[UNITS_SOLD]]*Table2[[#This Row],[UNIT_COGS]])-Table2[[#This Row],[AD_SPEND]]),0)</f>
        <v>10484.1</v>
      </c>
      <c r="S1369" s="3">
        <f>IFERROR(Table2[[#This Row],[RETURNS_UNITS]]/Table2[[#This Row],[UNITS_SOLD]],0)</f>
        <v>5.5555555555555552E-2</v>
      </c>
      <c r="T1369" s="2" t="str">
        <f>TRIM(CLEAN(Table2[[#This Row],[CHANNEL]]))</f>
        <v>Flipkart</v>
      </c>
      <c r="U1369" s="1">
        <f t="shared" si="21"/>
        <v>45413</v>
      </c>
    </row>
    <row r="1370" spans="1:21" x14ac:dyDescent="0.3">
      <c r="A1370" s="1">
        <v>45413</v>
      </c>
      <c r="B1370" s="2" t="s">
        <v>33</v>
      </c>
      <c r="C1370" s="2" t="s">
        <v>22</v>
      </c>
      <c r="D1370" s="2" t="s">
        <v>43</v>
      </c>
      <c r="E1370" s="2" t="str">
        <f>TRIM(Table2[[#This Row],[SKU_CODE]])</f>
        <v>BEC-GB-001</v>
      </c>
      <c r="F1370" s="2">
        <v>114</v>
      </c>
      <c r="G1370" s="2">
        <v>16986</v>
      </c>
      <c r="H1370" s="2">
        <v>1607.85</v>
      </c>
      <c r="I1370" s="2">
        <v>1869.11</v>
      </c>
      <c r="J1370" s="2">
        <v>5</v>
      </c>
      <c r="K1370" s="2" t="str">
        <f>_xlfn.XLOOKUP(E1370,[1]SKU_Master!A:A,[1]SKU_Master!C:C,"NOT FOUND")</f>
        <v>Garbage Bags</v>
      </c>
      <c r="L1370" s="2">
        <f>_xlfn.XLOOKUP(Table2[[#This Row],[SKU_CODE_CLEAN]],[1]SKU_Master!A:A,[1]SKU_Master!E:E,"Not Found")</f>
        <v>149</v>
      </c>
      <c r="M1370" s="2">
        <f>_xlfn.XLOOKUP(E1370,[1]SKU_Master!A:A,[1]SKU_Master!F:F,"NOT FOUND")</f>
        <v>70</v>
      </c>
      <c r="N1370" s="2" t="str">
        <f>IF(ISNUMBER(_xlfn.XMATCH(E1370,[1]SKU_Master!A:A)),"MATCH","NOT FOUND")</f>
        <v>MATCH</v>
      </c>
      <c r="O1370" s="2">
        <f>Table2[[#This Row],[GROSS_REVENUE]]-Table2[[#This Row],[DISCOUNT]]</f>
        <v>15378.15</v>
      </c>
      <c r="P1370" s="3">
        <f>IFERROR((Table2[[#This Row],[NET_REVENUE]]-(Table2[[#This Row],[UNITS_SOLD]]*Table2[[#This Row],[UNIT_COGS]]))/Table2[[#This Row],[NET_REVENUE]],0)</f>
        <v>0.48108192467884625</v>
      </c>
      <c r="Q1370" s="4">
        <f>IFERROR(Table2[[#This Row],[GROSS_REVENUE]]/Table2[[#This Row],[AD_SPEND]],0)</f>
        <v>9.0877476446009062</v>
      </c>
      <c r="R1370" s="2">
        <f>IFERROR((Table2[[#This Row],[NET_REVENUE]]-(Table2[[#This Row],[UNITS_SOLD]]*Table2[[#This Row],[UNIT_COGS]])-Table2[[#This Row],[AD_SPEND]]),0)</f>
        <v>5529.04</v>
      </c>
      <c r="S1370" s="3">
        <f>IFERROR(Table2[[#This Row],[RETURNS_UNITS]]/Table2[[#This Row],[UNITS_SOLD]],0)</f>
        <v>4.3859649122807015E-2</v>
      </c>
      <c r="T1370" s="2" t="str">
        <f>TRIM(CLEAN(Table2[[#This Row],[CHANNEL]]))</f>
        <v>Swiggy Instamart</v>
      </c>
      <c r="U1370" s="1">
        <f t="shared" si="21"/>
        <v>45413</v>
      </c>
    </row>
    <row r="1371" spans="1:21" x14ac:dyDescent="0.3">
      <c r="A1371" s="1">
        <v>45778</v>
      </c>
      <c r="B1371" s="2" t="s">
        <v>34</v>
      </c>
      <c r="C1371" s="2" t="s">
        <v>28</v>
      </c>
      <c r="D1371" s="2" t="s">
        <v>46</v>
      </c>
      <c r="E1371" s="2" t="str">
        <f>TRIM(Table2[[#This Row],[SKU_CODE]])</f>
        <v>BEC-KT-001</v>
      </c>
      <c r="F1371" s="2">
        <v>156</v>
      </c>
      <c r="G1371" s="2">
        <v>24960</v>
      </c>
      <c r="H1371" s="2">
        <v>1668.1</v>
      </c>
      <c r="I1371" s="2">
        <v>1870.31</v>
      </c>
      <c r="J1371" s="2">
        <v>7</v>
      </c>
      <c r="K1371" s="2" t="str">
        <f>_xlfn.XLOOKUP(E1371,[1]SKU_Master!A:A,[1]SKU_Master!C:C,"NOT FOUND")</f>
        <v>Kitchen Towel</v>
      </c>
      <c r="L1371" s="2">
        <f>_xlfn.XLOOKUP(Table2[[#This Row],[SKU_CODE_CLEAN]],[1]SKU_Master!A:A,[1]SKU_Master!E:E,"Not Found")</f>
        <v>160</v>
      </c>
      <c r="M1371" s="2">
        <f>_xlfn.XLOOKUP(E1371,[1]SKU_Master!A:A,[1]SKU_Master!F:F,"NOT FOUND")</f>
        <v>78</v>
      </c>
      <c r="N1371" s="2" t="str">
        <f>IF(ISNUMBER(_xlfn.XMATCH(E1371,[1]SKU_Master!A:A)),"MATCH","NOT FOUND")</f>
        <v>MATCH</v>
      </c>
      <c r="O1371" s="2">
        <f>Table2[[#This Row],[GROSS_REVENUE]]-Table2[[#This Row],[DISCOUNT]]</f>
        <v>23291.9</v>
      </c>
      <c r="P1371" s="3">
        <f>IFERROR((Table2[[#This Row],[NET_REVENUE]]-(Table2[[#This Row],[UNITS_SOLD]]*Table2[[#This Row],[UNIT_COGS]]))/Table2[[#This Row],[NET_REVENUE]],0)</f>
        <v>0.47758662882804753</v>
      </c>
      <c r="Q1371" s="4">
        <f>IFERROR(Table2[[#This Row],[GROSS_REVENUE]]/Table2[[#This Row],[AD_SPEND]],0)</f>
        <v>13.345381246959061</v>
      </c>
      <c r="R1371" s="2">
        <f>IFERROR((Table2[[#This Row],[NET_REVENUE]]-(Table2[[#This Row],[UNITS_SOLD]]*Table2[[#This Row],[UNIT_COGS]])-Table2[[#This Row],[AD_SPEND]]),0)</f>
        <v>9253.590000000002</v>
      </c>
      <c r="S1371" s="3">
        <f>IFERROR(Table2[[#This Row],[RETURNS_UNITS]]/Table2[[#This Row],[UNITS_SOLD]],0)</f>
        <v>4.4871794871794872E-2</v>
      </c>
      <c r="T1371" s="2" t="str">
        <f>TRIM(CLEAN(Table2[[#This Row],[CHANNEL]]))</f>
        <v>Zepto</v>
      </c>
      <c r="U1371" s="1">
        <f t="shared" si="21"/>
        <v>45778</v>
      </c>
    </row>
    <row r="1372" spans="1:21" x14ac:dyDescent="0.3">
      <c r="A1372" s="1">
        <v>45809</v>
      </c>
      <c r="B1372" s="2" t="s">
        <v>33</v>
      </c>
      <c r="C1372" s="2" t="s">
        <v>28</v>
      </c>
      <c r="D1372" s="2" t="s">
        <v>43</v>
      </c>
      <c r="E1372" s="2" t="str">
        <f>TRIM(Table2[[#This Row],[SKU_CODE]])</f>
        <v>BEC-GB-001</v>
      </c>
      <c r="F1372" s="2">
        <v>119</v>
      </c>
      <c r="G1372" s="2">
        <v>17731</v>
      </c>
      <c r="H1372" s="2">
        <v>2374.7399999999998</v>
      </c>
      <c r="I1372" s="2">
        <v>1872.28</v>
      </c>
      <c r="J1372" s="2">
        <v>5</v>
      </c>
      <c r="K1372" s="2" t="str">
        <f>_xlfn.XLOOKUP(E1372,[1]SKU_Master!A:A,[1]SKU_Master!C:C,"NOT FOUND")</f>
        <v>Garbage Bags</v>
      </c>
      <c r="L1372" s="2">
        <f>_xlfn.XLOOKUP(Table2[[#This Row],[SKU_CODE_CLEAN]],[1]SKU_Master!A:A,[1]SKU_Master!E:E,"Not Found")</f>
        <v>149</v>
      </c>
      <c r="M1372" s="2">
        <f>_xlfn.XLOOKUP(E1372,[1]SKU_Master!A:A,[1]SKU_Master!F:F,"NOT FOUND")</f>
        <v>70</v>
      </c>
      <c r="N1372" s="2" t="str">
        <f>IF(ISNUMBER(_xlfn.XMATCH(E1372,[1]SKU_Master!A:A)),"MATCH","NOT FOUND")</f>
        <v>MATCH</v>
      </c>
      <c r="O1372" s="2">
        <f>Table2[[#This Row],[GROSS_REVENUE]]-Table2[[#This Row],[DISCOUNT]]</f>
        <v>15356.26</v>
      </c>
      <c r="P1372" s="3">
        <f>IFERROR((Table2[[#This Row],[NET_REVENUE]]-(Table2[[#This Row],[UNITS_SOLD]]*Table2[[#This Row],[UNIT_COGS]]))/Table2[[#This Row],[NET_REVENUE]],0)</f>
        <v>0.45755021079351355</v>
      </c>
      <c r="Q1372" s="4">
        <f>IFERROR(Table2[[#This Row],[GROSS_REVENUE]]/Table2[[#This Row],[AD_SPEND]],0)</f>
        <v>9.4702715405815372</v>
      </c>
      <c r="R1372" s="2">
        <f>IFERROR((Table2[[#This Row],[NET_REVENUE]]-(Table2[[#This Row],[UNITS_SOLD]]*Table2[[#This Row],[UNIT_COGS]])-Table2[[#This Row],[AD_SPEND]]),0)</f>
        <v>5153.9800000000005</v>
      </c>
      <c r="S1372" s="3">
        <f>IFERROR(Table2[[#This Row],[RETURNS_UNITS]]/Table2[[#This Row],[UNITS_SOLD]],0)</f>
        <v>4.2016806722689079E-2</v>
      </c>
      <c r="T1372" s="2" t="str">
        <f>TRIM(CLEAN(Table2[[#This Row],[CHANNEL]]))</f>
        <v>Swiggy Instamart</v>
      </c>
      <c r="U1372" s="1">
        <f t="shared" si="21"/>
        <v>45809</v>
      </c>
    </row>
    <row r="1373" spans="1:21" x14ac:dyDescent="0.3">
      <c r="A1373" s="1">
        <v>45413</v>
      </c>
      <c r="B1373" s="2" t="s">
        <v>50</v>
      </c>
      <c r="C1373" s="2" t="s">
        <v>22</v>
      </c>
      <c r="D1373" s="2" t="s">
        <v>42</v>
      </c>
      <c r="E1373" s="2" t="str">
        <f>TRIM(Table2[[#This Row],[SKU_CODE]])</f>
        <v>BEC-BW-002</v>
      </c>
      <c r="F1373" s="2">
        <v>175</v>
      </c>
      <c r="G1373" s="2">
        <v>30625</v>
      </c>
      <c r="H1373" s="2">
        <v>3314.63</v>
      </c>
      <c r="I1373" s="2">
        <v>1873.3</v>
      </c>
      <c r="J1373" s="2">
        <v>4</v>
      </c>
      <c r="K1373" s="2" t="str">
        <f>_xlfn.XLOOKUP(E1373,[1]SKU_Master!A:A,[1]SKU_Master!C:C,"NOT FOUND")</f>
        <v>Bake &amp; Wrap</v>
      </c>
      <c r="L1373" s="2">
        <f>_xlfn.XLOOKUP(Table2[[#This Row],[SKU_CODE_CLEAN]],[1]SKU_Master!A:A,[1]SKU_Master!E:E,"Not Found")</f>
        <v>175</v>
      </c>
      <c r="M1373" s="2">
        <f>_xlfn.XLOOKUP(E1373,[1]SKU_Master!A:A,[1]SKU_Master!F:F,"NOT FOUND")</f>
        <v>92</v>
      </c>
      <c r="N1373" s="2" t="str">
        <f>IF(ISNUMBER(_xlfn.XMATCH(E1373,[1]SKU_Master!A:A)),"MATCH","NOT FOUND")</f>
        <v>MATCH</v>
      </c>
      <c r="O1373" s="2">
        <f>Table2[[#This Row],[GROSS_REVENUE]]-Table2[[#This Row],[DISCOUNT]]</f>
        <v>27310.37</v>
      </c>
      <c r="P1373" s="3">
        <f>IFERROR((Table2[[#This Row],[NET_REVENUE]]-(Table2[[#This Row],[UNITS_SOLD]]*Table2[[#This Row],[UNIT_COGS]]))/Table2[[#This Row],[NET_REVENUE]],0)</f>
        <v>0.4104803413501904</v>
      </c>
      <c r="Q1373" s="4">
        <f>IFERROR(Table2[[#This Row],[GROSS_REVENUE]]/Table2[[#This Row],[AD_SPEND]],0)</f>
        <v>16.348155661132761</v>
      </c>
      <c r="R1373" s="2">
        <f>IFERROR((Table2[[#This Row],[NET_REVENUE]]-(Table2[[#This Row],[UNITS_SOLD]]*Table2[[#This Row],[UNIT_COGS]])-Table2[[#This Row],[AD_SPEND]]),0)</f>
        <v>9337.07</v>
      </c>
      <c r="S1373" s="3">
        <f>IFERROR(Table2[[#This Row],[RETURNS_UNITS]]/Table2[[#This Row],[UNITS_SOLD]],0)</f>
        <v>2.2857142857142857E-2</v>
      </c>
      <c r="T1373" s="2" t="str">
        <f>TRIM(CLEAN(Table2[[#This Row],[CHANNEL]]))</f>
        <v>Amazon</v>
      </c>
      <c r="U1373" s="1">
        <f t="shared" si="21"/>
        <v>45413</v>
      </c>
    </row>
    <row r="1374" spans="1:21" x14ac:dyDescent="0.3">
      <c r="A1374" s="1">
        <v>45444</v>
      </c>
      <c r="B1374" s="2" t="s">
        <v>37</v>
      </c>
      <c r="C1374" s="2" t="s">
        <v>22</v>
      </c>
      <c r="D1374" s="2" t="s">
        <v>46</v>
      </c>
      <c r="E1374" s="2" t="str">
        <f>TRIM(Table2[[#This Row],[SKU_CODE]])</f>
        <v>BEC-KT-001</v>
      </c>
      <c r="F1374" s="2">
        <v>152</v>
      </c>
      <c r="G1374" s="2">
        <v>24320</v>
      </c>
      <c r="H1374" s="2">
        <v>5522.38</v>
      </c>
      <c r="I1374" s="2">
        <v>1873.93</v>
      </c>
      <c r="J1374" s="2">
        <v>3</v>
      </c>
      <c r="K1374" s="2" t="str">
        <f>_xlfn.XLOOKUP(E1374,[1]SKU_Master!A:A,[1]SKU_Master!C:C,"NOT FOUND")</f>
        <v>Kitchen Towel</v>
      </c>
      <c r="L1374" s="2">
        <f>_xlfn.XLOOKUP(Table2[[#This Row],[SKU_CODE_CLEAN]],[1]SKU_Master!A:A,[1]SKU_Master!E:E,"Not Found")</f>
        <v>160</v>
      </c>
      <c r="M1374" s="2">
        <f>_xlfn.XLOOKUP(E1374,[1]SKU_Master!A:A,[1]SKU_Master!F:F,"NOT FOUND")</f>
        <v>78</v>
      </c>
      <c r="N1374" s="2" t="str">
        <f>IF(ISNUMBER(_xlfn.XMATCH(E1374,[1]SKU_Master!A:A)),"MATCH","NOT FOUND")</f>
        <v>MATCH</v>
      </c>
      <c r="O1374" s="2">
        <f>Table2[[#This Row],[GROSS_REVENUE]]-Table2[[#This Row],[DISCOUNT]]</f>
        <v>18797.62</v>
      </c>
      <c r="P1374" s="3">
        <f>IFERROR((Table2[[#This Row],[NET_REVENUE]]-(Table2[[#This Row],[UNITS_SOLD]]*Table2[[#This Row],[UNIT_COGS]]))/Table2[[#This Row],[NET_REVENUE]],0)</f>
        <v>0.36928185589452278</v>
      </c>
      <c r="Q1374" s="4">
        <f>IFERROR(Table2[[#This Row],[GROSS_REVENUE]]/Table2[[#This Row],[AD_SPEND]],0)</f>
        <v>12.97807282022274</v>
      </c>
      <c r="R1374" s="2">
        <f>IFERROR((Table2[[#This Row],[NET_REVENUE]]-(Table2[[#This Row],[UNITS_SOLD]]*Table2[[#This Row],[UNIT_COGS]])-Table2[[#This Row],[AD_SPEND]]),0)</f>
        <v>5067.6899999999987</v>
      </c>
      <c r="S1374" s="3">
        <f>IFERROR(Table2[[#This Row],[RETURNS_UNITS]]/Table2[[#This Row],[UNITS_SOLD]],0)</f>
        <v>1.9736842105263157E-2</v>
      </c>
      <c r="T1374" s="2" t="str">
        <f>TRIM(CLEAN(Table2[[#This Row],[CHANNEL]]))</f>
        <v>Blinkit</v>
      </c>
      <c r="U1374" s="1">
        <f t="shared" si="21"/>
        <v>45444</v>
      </c>
    </row>
    <row r="1375" spans="1:21" x14ac:dyDescent="0.3">
      <c r="A1375" s="1">
        <v>45296</v>
      </c>
      <c r="B1375" s="2" t="s">
        <v>37</v>
      </c>
      <c r="C1375" s="2" t="s">
        <v>28</v>
      </c>
      <c r="D1375" s="2" t="s">
        <v>32</v>
      </c>
      <c r="E1375" s="2" t="str">
        <f>TRIM(Table2[[#This Row],[SKU_CODE]])</f>
        <v>BEC-BW-001</v>
      </c>
      <c r="F1375" s="2">
        <v>117</v>
      </c>
      <c r="G1375" s="2">
        <v>25740</v>
      </c>
      <c r="H1375" s="2">
        <v>6413.93</v>
      </c>
      <c r="I1375" s="2">
        <v>1873.96</v>
      </c>
      <c r="J1375" s="2">
        <v>4</v>
      </c>
      <c r="K1375" s="2" t="str">
        <f>_xlfn.XLOOKUP(E1375,[1]SKU_Master!A:A,[1]SKU_Master!C:C,"NOT FOUND")</f>
        <v>Bake &amp; Wrap</v>
      </c>
      <c r="L1375" s="2">
        <f>_xlfn.XLOOKUP(Table2[[#This Row],[SKU_CODE_CLEAN]],[1]SKU_Master!A:A,[1]SKU_Master!E:E,"Not Found")</f>
        <v>220</v>
      </c>
      <c r="M1375" s="2">
        <f>_xlfn.XLOOKUP(E1375,[1]SKU_Master!A:A,[1]SKU_Master!F:F,"NOT FOUND")</f>
        <v>118</v>
      </c>
      <c r="N1375" s="2" t="str">
        <f>IF(ISNUMBER(_xlfn.XMATCH(E1375,[1]SKU_Master!A:A)),"MATCH","NOT FOUND")</f>
        <v>MATCH</v>
      </c>
      <c r="O1375" s="2">
        <f>Table2[[#This Row],[GROSS_REVENUE]]-Table2[[#This Row],[DISCOUNT]]</f>
        <v>19326.07</v>
      </c>
      <c r="P1375" s="3">
        <f>IFERROR((Table2[[#This Row],[NET_REVENUE]]-(Table2[[#This Row],[UNITS_SOLD]]*Table2[[#This Row],[UNIT_COGS]]))/Table2[[#This Row],[NET_REVENUE]],0)</f>
        <v>0.28562816961751664</v>
      </c>
      <c r="Q1375" s="4">
        <f>IFERROR(Table2[[#This Row],[GROSS_REVENUE]]/Table2[[#This Row],[AD_SPEND]],0)</f>
        <v>13.735618689833293</v>
      </c>
      <c r="R1375" s="2">
        <f>IFERROR((Table2[[#This Row],[NET_REVENUE]]-(Table2[[#This Row],[UNITS_SOLD]]*Table2[[#This Row],[UNIT_COGS]])-Table2[[#This Row],[AD_SPEND]]),0)</f>
        <v>3646.1099999999997</v>
      </c>
      <c r="S1375" s="3">
        <f>IFERROR(Table2[[#This Row],[RETURNS_UNITS]]/Table2[[#This Row],[UNITS_SOLD]],0)</f>
        <v>3.4188034188034191E-2</v>
      </c>
      <c r="T1375" s="2" t="str">
        <f>TRIM(CLEAN(Table2[[#This Row],[CHANNEL]]))</f>
        <v>Blinkit</v>
      </c>
      <c r="U1375" s="1">
        <f t="shared" si="21"/>
        <v>45413</v>
      </c>
    </row>
    <row r="1376" spans="1:21" x14ac:dyDescent="0.3">
      <c r="A1376" s="1">
        <v>45597</v>
      </c>
      <c r="B1376" s="2" t="s">
        <v>39</v>
      </c>
      <c r="C1376" s="2" t="s">
        <v>22</v>
      </c>
      <c r="D1376" s="2" t="s">
        <v>35</v>
      </c>
      <c r="E1376" s="2" t="str">
        <f>TRIM(Table2[[#This Row],[SKU_CODE]])</f>
        <v>BEC-CMB-001</v>
      </c>
      <c r="F1376" s="2">
        <v>61</v>
      </c>
      <c r="G1376" s="2">
        <v>42639</v>
      </c>
      <c r="H1376" s="2">
        <v>9708.19</v>
      </c>
      <c r="I1376" s="2">
        <v>1874.68</v>
      </c>
      <c r="J1376" s="2">
        <v>3</v>
      </c>
      <c r="K1376" s="2" t="str">
        <f>_xlfn.XLOOKUP(E1376,[1]SKU_Master!A:A,[1]SKU_Master!C:C,"NOT FOUND")</f>
        <v>Others</v>
      </c>
      <c r="L1376" s="2">
        <f>_xlfn.XLOOKUP(Table2[[#This Row],[SKU_CODE_CLEAN]],[1]SKU_Master!A:A,[1]SKU_Master!E:E,"Not Found")</f>
        <v>699</v>
      </c>
      <c r="M1376" s="2">
        <f>_xlfn.XLOOKUP(E1376,[1]SKU_Master!A:A,[1]SKU_Master!F:F,"NOT FOUND")</f>
        <v>330</v>
      </c>
      <c r="N1376" s="2" t="str">
        <f>IF(ISNUMBER(_xlfn.XMATCH(E1376,[1]SKU_Master!A:A)),"MATCH","NOT FOUND")</f>
        <v>MATCH</v>
      </c>
      <c r="O1376" s="2">
        <f>Table2[[#This Row],[GROSS_REVENUE]]-Table2[[#This Row],[DISCOUNT]]</f>
        <v>32930.81</v>
      </c>
      <c r="P1376" s="3">
        <f>IFERROR((Table2[[#This Row],[NET_REVENUE]]-(Table2[[#This Row],[UNITS_SOLD]]*Table2[[#This Row],[UNIT_COGS]]))/Table2[[#This Row],[NET_REVENUE]],0)</f>
        <v>0.38871834613239087</v>
      </c>
      <c r="Q1376" s="4">
        <f>IFERROR(Table2[[#This Row],[GROSS_REVENUE]]/Table2[[#This Row],[AD_SPEND]],0)</f>
        <v>22.744681759020207</v>
      </c>
      <c r="R1376" s="2">
        <f>IFERROR((Table2[[#This Row],[NET_REVENUE]]-(Table2[[#This Row],[UNITS_SOLD]]*Table2[[#This Row],[UNIT_COGS]])-Table2[[#This Row],[AD_SPEND]]),0)</f>
        <v>10926.129999999997</v>
      </c>
      <c r="S1376" s="3">
        <f>IFERROR(Table2[[#This Row],[RETURNS_UNITS]]/Table2[[#This Row],[UNITS_SOLD]],0)</f>
        <v>4.9180327868852458E-2</v>
      </c>
      <c r="T1376" s="2" t="str">
        <f>TRIM(CLEAN(Table2[[#This Row],[CHANNEL]]))</f>
        <v>Amazon</v>
      </c>
      <c r="U1376" s="1">
        <f t="shared" si="21"/>
        <v>45597</v>
      </c>
    </row>
    <row r="1377" spans="1:21" x14ac:dyDescent="0.3">
      <c r="A1377" s="1">
        <v>45323</v>
      </c>
      <c r="B1377" s="2" t="s">
        <v>37</v>
      </c>
      <c r="C1377" s="2" t="s">
        <v>28</v>
      </c>
      <c r="D1377" s="2" t="s">
        <v>32</v>
      </c>
      <c r="E1377" s="2" t="str">
        <f>TRIM(Table2[[#This Row],[SKU_CODE]])</f>
        <v>BEC-BW-001</v>
      </c>
      <c r="F1377" s="2">
        <v>75</v>
      </c>
      <c r="G1377" s="2">
        <v>16500</v>
      </c>
      <c r="H1377" s="2">
        <v>3901.33</v>
      </c>
      <c r="I1377" s="2">
        <v>1876.86</v>
      </c>
      <c r="J1377" s="2">
        <v>2</v>
      </c>
      <c r="K1377" s="2" t="str">
        <f>_xlfn.XLOOKUP(E1377,[1]SKU_Master!A:A,[1]SKU_Master!C:C,"NOT FOUND")</f>
        <v>Bake &amp; Wrap</v>
      </c>
      <c r="L1377" s="2">
        <f>_xlfn.XLOOKUP(Table2[[#This Row],[SKU_CODE_CLEAN]],[1]SKU_Master!A:A,[1]SKU_Master!E:E,"Not Found")</f>
        <v>220</v>
      </c>
      <c r="M1377" s="2">
        <f>_xlfn.XLOOKUP(E1377,[1]SKU_Master!A:A,[1]SKU_Master!F:F,"NOT FOUND")</f>
        <v>118</v>
      </c>
      <c r="N1377" s="2" t="str">
        <f>IF(ISNUMBER(_xlfn.XMATCH(E1377,[1]SKU_Master!A:A)),"MATCH","NOT FOUND")</f>
        <v>MATCH</v>
      </c>
      <c r="O1377" s="2">
        <f>Table2[[#This Row],[GROSS_REVENUE]]-Table2[[#This Row],[DISCOUNT]]</f>
        <v>12598.67</v>
      </c>
      <c r="P1377" s="3">
        <f>IFERROR((Table2[[#This Row],[NET_REVENUE]]-(Table2[[#This Row],[UNITS_SOLD]]*Table2[[#This Row],[UNIT_COGS]]))/Table2[[#This Row],[NET_REVENUE]],0)</f>
        <v>0.29754489958067004</v>
      </c>
      <c r="Q1377" s="4">
        <f>IFERROR(Table2[[#This Row],[GROSS_REVENUE]]/Table2[[#This Row],[AD_SPEND]],0)</f>
        <v>8.7912790511812293</v>
      </c>
      <c r="R1377" s="2">
        <f>IFERROR((Table2[[#This Row],[NET_REVENUE]]-(Table2[[#This Row],[UNITS_SOLD]]*Table2[[#This Row],[UNIT_COGS]])-Table2[[#This Row],[AD_SPEND]]),0)</f>
        <v>1871.8100000000002</v>
      </c>
      <c r="S1377" s="3">
        <f>IFERROR(Table2[[#This Row],[RETURNS_UNITS]]/Table2[[#This Row],[UNITS_SOLD]],0)</f>
        <v>2.6666666666666668E-2</v>
      </c>
      <c r="T1377" s="2" t="str">
        <f>TRIM(CLEAN(Table2[[#This Row],[CHANNEL]]))</f>
        <v>Blinkit</v>
      </c>
      <c r="U1377" s="1">
        <f t="shared" si="21"/>
        <v>45323</v>
      </c>
    </row>
    <row r="1378" spans="1:21" x14ac:dyDescent="0.3">
      <c r="A1378" s="1">
        <v>45292</v>
      </c>
      <c r="B1378" s="2" t="s">
        <v>37</v>
      </c>
      <c r="C1378" s="2" t="s">
        <v>22</v>
      </c>
      <c r="D1378" s="2" t="s">
        <v>31</v>
      </c>
      <c r="E1378" s="2" t="str">
        <f>TRIM(Table2[[#This Row],[SKU_CODE]])</f>
        <v>BEC-GB-002</v>
      </c>
      <c r="F1378" s="2">
        <v>233</v>
      </c>
      <c r="G1378" s="2">
        <v>41707</v>
      </c>
      <c r="H1378" s="2">
        <v>12019.34</v>
      </c>
      <c r="I1378" s="2">
        <v>1878.06</v>
      </c>
      <c r="J1378" s="2">
        <v>12</v>
      </c>
      <c r="K1378" s="2" t="str">
        <f>_xlfn.XLOOKUP(E1378,[1]SKU_Master!A:A,[1]SKU_Master!C:C,"NOT FOUND")</f>
        <v>Garbage Bags</v>
      </c>
      <c r="L1378" s="2">
        <f>_xlfn.XLOOKUP(Table2[[#This Row],[SKU_CODE_CLEAN]],[1]SKU_Master!A:A,[1]SKU_Master!E:E,"Not Found")</f>
        <v>179</v>
      </c>
      <c r="M1378" s="2">
        <f>_xlfn.XLOOKUP(E1378,[1]SKU_Master!A:A,[1]SKU_Master!F:F,"NOT FOUND")</f>
        <v>86</v>
      </c>
      <c r="N1378" s="2" t="str">
        <f>IF(ISNUMBER(_xlfn.XMATCH(E1378,[1]SKU_Master!A:A)),"MATCH","NOT FOUND")</f>
        <v>MATCH</v>
      </c>
      <c r="O1378" s="2">
        <f>Table2[[#This Row],[GROSS_REVENUE]]-Table2[[#This Row],[DISCOUNT]]</f>
        <v>29687.66</v>
      </c>
      <c r="P1378" s="3">
        <f>IFERROR((Table2[[#This Row],[NET_REVENUE]]-(Table2[[#This Row],[UNITS_SOLD]]*Table2[[#This Row],[UNIT_COGS]]))/Table2[[#This Row],[NET_REVENUE]],0)</f>
        <v>0.32503942715592943</v>
      </c>
      <c r="Q1378" s="4">
        <f>IFERROR(Table2[[#This Row],[GROSS_REVENUE]]/Table2[[#This Row],[AD_SPEND]],0)</f>
        <v>22.207490708497065</v>
      </c>
      <c r="R1378" s="2">
        <f>IFERROR((Table2[[#This Row],[NET_REVENUE]]-(Table2[[#This Row],[UNITS_SOLD]]*Table2[[#This Row],[UNIT_COGS]])-Table2[[#This Row],[AD_SPEND]]),0)</f>
        <v>7771.6</v>
      </c>
      <c r="S1378" s="3">
        <f>IFERROR(Table2[[#This Row],[RETURNS_UNITS]]/Table2[[#This Row],[UNITS_SOLD]],0)</f>
        <v>5.1502145922746781E-2</v>
      </c>
      <c r="T1378" s="2" t="str">
        <f>TRIM(CLEAN(Table2[[#This Row],[CHANNEL]]))</f>
        <v>Blinkit</v>
      </c>
      <c r="U1378" s="1">
        <f t="shared" si="21"/>
        <v>45292</v>
      </c>
    </row>
    <row r="1379" spans="1:21" x14ac:dyDescent="0.3">
      <c r="A1379" s="1">
        <v>45778</v>
      </c>
      <c r="B1379" s="2" t="s">
        <v>21</v>
      </c>
      <c r="C1379" s="2" t="s">
        <v>22</v>
      </c>
      <c r="D1379" s="2" t="s">
        <v>46</v>
      </c>
      <c r="E1379" s="2" t="str">
        <f>TRIM(Table2[[#This Row],[SKU_CODE]])</f>
        <v>BEC-KT-001</v>
      </c>
      <c r="F1379" s="2">
        <v>135</v>
      </c>
      <c r="G1379" s="5">
        <v>21600</v>
      </c>
      <c r="H1379" s="2">
        <v>4695.05</v>
      </c>
      <c r="I1379" s="2">
        <v>1878.39</v>
      </c>
      <c r="J1379" s="2">
        <v>4</v>
      </c>
      <c r="K1379" s="2" t="str">
        <f>_xlfn.XLOOKUP(E1379,[1]SKU_Master!A:A,[1]SKU_Master!C:C,"NOT FOUND")</f>
        <v>Kitchen Towel</v>
      </c>
      <c r="L1379" s="2">
        <f>_xlfn.XLOOKUP(Table2[[#This Row],[SKU_CODE_CLEAN]],[1]SKU_Master!A:A,[1]SKU_Master!E:E,"Not Found")</f>
        <v>160</v>
      </c>
      <c r="M1379" s="2">
        <f>_xlfn.XLOOKUP(E1379,[1]SKU_Master!A:A,[1]SKU_Master!F:F,"NOT FOUND")</f>
        <v>78</v>
      </c>
      <c r="N1379" s="2" t="str">
        <f>IF(ISNUMBER(_xlfn.XMATCH(E1379,[1]SKU_Master!A:A)),"MATCH","NOT FOUND")</f>
        <v>MATCH</v>
      </c>
      <c r="O1379" s="2">
        <f>Table2[[#This Row],[GROSS_REVENUE]]-Table2[[#This Row],[DISCOUNT]]</f>
        <v>16904.95</v>
      </c>
      <c r="P1379" s="3">
        <f>IFERROR((Table2[[#This Row],[NET_REVENUE]]-(Table2[[#This Row],[UNITS_SOLD]]*Table2[[#This Row],[UNIT_COGS]]))/Table2[[#This Row],[NET_REVENUE]],0)</f>
        <v>0.3771055223470049</v>
      </c>
      <c r="Q1379" s="4">
        <f>IFERROR(Table2[[#This Row],[GROSS_REVENUE]]/Table2[[#This Row],[AD_SPEND]],0)</f>
        <v>11.499209429351732</v>
      </c>
      <c r="R1379" s="2">
        <f>IFERROR((Table2[[#This Row],[NET_REVENUE]]-(Table2[[#This Row],[UNITS_SOLD]]*Table2[[#This Row],[UNIT_COGS]])-Table2[[#This Row],[AD_SPEND]]),0)</f>
        <v>4496.5600000000004</v>
      </c>
      <c r="S1379" s="3">
        <f>IFERROR(Table2[[#This Row],[RETURNS_UNITS]]/Table2[[#This Row],[UNITS_SOLD]],0)</f>
        <v>2.9629629629629631E-2</v>
      </c>
      <c r="T1379" s="2" t="str">
        <f>TRIM(CLEAN(Table2[[#This Row],[CHANNEL]]))</f>
        <v>Flipkart</v>
      </c>
      <c r="U1379" s="1">
        <f t="shared" si="21"/>
        <v>45778</v>
      </c>
    </row>
    <row r="1380" spans="1:21" x14ac:dyDescent="0.3">
      <c r="A1380" s="1">
        <v>45566</v>
      </c>
      <c r="B1380" s="2" t="s">
        <v>21</v>
      </c>
      <c r="C1380" s="2" t="s">
        <v>22</v>
      </c>
      <c r="D1380" s="2" t="s">
        <v>45</v>
      </c>
      <c r="E1380" s="2" t="str">
        <f>TRIM(Table2[[#This Row],[SKU_CODE]])</f>
        <v>BEC-TIS-001</v>
      </c>
      <c r="F1380" s="2">
        <v>203</v>
      </c>
      <c r="G1380" s="2">
        <v>19285</v>
      </c>
      <c r="H1380" s="2">
        <v>5423.42</v>
      </c>
      <c r="I1380" s="2">
        <v>1880.94</v>
      </c>
      <c r="J1380" s="2">
        <v>7</v>
      </c>
      <c r="K1380" s="2" t="str">
        <f>_xlfn.XLOOKUP(E1380,[1]SKU_Master!A:A,[1]SKU_Master!C:C,"NOT FOUND")</f>
        <v>Tissues</v>
      </c>
      <c r="L1380" s="2">
        <f>_xlfn.XLOOKUP(Table2[[#This Row],[SKU_CODE_CLEAN]],[1]SKU_Master!A:A,[1]SKU_Master!E:E,"Not Found")</f>
        <v>95</v>
      </c>
      <c r="M1380" s="2">
        <f>_xlfn.XLOOKUP(E1380,[1]SKU_Master!A:A,[1]SKU_Master!F:F,"NOT FOUND")</f>
        <v>42</v>
      </c>
      <c r="N1380" s="2" t="str">
        <f>IF(ISNUMBER(_xlfn.XMATCH(E1380,[1]SKU_Master!A:A)),"MATCH","NOT FOUND")</f>
        <v>MATCH</v>
      </c>
      <c r="O1380" s="2">
        <f>Table2[[#This Row],[GROSS_REVENUE]]-Table2[[#This Row],[DISCOUNT]]</f>
        <v>13861.58</v>
      </c>
      <c r="P1380" s="3">
        <f>IFERROR((Table2[[#This Row],[NET_REVENUE]]-(Table2[[#This Row],[UNITS_SOLD]]*Table2[[#This Row],[UNIT_COGS]]))/Table2[[#This Row],[NET_REVENUE]],0)</f>
        <v>0.38491860235268993</v>
      </c>
      <c r="Q1380" s="4">
        <f>IFERROR(Table2[[#This Row],[GROSS_REVENUE]]/Table2[[#This Row],[AD_SPEND]],0)</f>
        <v>10.252852297255627</v>
      </c>
      <c r="R1380" s="2">
        <f>IFERROR((Table2[[#This Row],[NET_REVENUE]]-(Table2[[#This Row],[UNITS_SOLD]]*Table2[[#This Row],[UNIT_COGS]])-Table2[[#This Row],[AD_SPEND]]),0)</f>
        <v>3454.64</v>
      </c>
      <c r="S1380" s="3">
        <f>IFERROR(Table2[[#This Row],[RETURNS_UNITS]]/Table2[[#This Row],[UNITS_SOLD]],0)</f>
        <v>3.4482758620689655E-2</v>
      </c>
      <c r="T1380" s="2" t="str">
        <f>TRIM(CLEAN(Table2[[#This Row],[CHANNEL]]))</f>
        <v>Flipkart</v>
      </c>
      <c r="U1380" s="1">
        <f t="shared" si="21"/>
        <v>45566</v>
      </c>
    </row>
    <row r="1381" spans="1:21" x14ac:dyDescent="0.3">
      <c r="A1381" s="1">
        <v>45597</v>
      </c>
      <c r="B1381" s="2" t="s">
        <v>24</v>
      </c>
      <c r="C1381" s="2" t="s">
        <v>25</v>
      </c>
      <c r="D1381" s="2" t="s">
        <v>42</v>
      </c>
      <c r="E1381" s="2" t="str">
        <f>TRIM(Table2[[#This Row],[SKU_CODE]])</f>
        <v>BEC-BW-002</v>
      </c>
      <c r="F1381" s="2">
        <v>115</v>
      </c>
      <c r="G1381" s="2">
        <v>20125</v>
      </c>
      <c r="H1381" s="2">
        <v>1200.57</v>
      </c>
      <c r="I1381" s="2">
        <v>1881.63</v>
      </c>
      <c r="J1381" s="2">
        <v>16</v>
      </c>
      <c r="K1381" s="2" t="str">
        <f>_xlfn.XLOOKUP(E1381,[1]SKU_Master!A:A,[1]SKU_Master!C:C,"NOT FOUND")</f>
        <v>Bake &amp; Wrap</v>
      </c>
      <c r="L1381" s="2">
        <f>_xlfn.XLOOKUP(Table2[[#This Row],[SKU_CODE_CLEAN]],[1]SKU_Master!A:A,[1]SKU_Master!E:E,"Not Found")</f>
        <v>175</v>
      </c>
      <c r="M1381" s="2">
        <f>_xlfn.XLOOKUP(E1381,[1]SKU_Master!A:A,[1]SKU_Master!F:F,"NOT FOUND")</f>
        <v>92</v>
      </c>
      <c r="N1381" s="2" t="str">
        <f>IF(ISNUMBER(_xlfn.XMATCH(E1381,[1]SKU_Master!A:A)),"MATCH","NOT FOUND")</f>
        <v>MATCH</v>
      </c>
      <c r="O1381" s="2">
        <f>Table2[[#This Row],[GROSS_REVENUE]]-Table2[[#This Row],[DISCOUNT]]</f>
        <v>18924.43</v>
      </c>
      <c r="P1381" s="3">
        <f>IFERROR((Table2[[#This Row],[NET_REVENUE]]-(Table2[[#This Row],[UNITS_SOLD]]*Table2[[#This Row],[UNIT_COGS]]))/Table2[[#This Row],[NET_REVENUE]],0)</f>
        <v>0.44093428441437865</v>
      </c>
      <c r="Q1381" s="4">
        <f>IFERROR(Table2[[#This Row],[GROSS_REVENUE]]/Table2[[#This Row],[AD_SPEND]],0)</f>
        <v>10.695513995844028</v>
      </c>
      <c r="R1381" s="2">
        <f>IFERROR((Table2[[#This Row],[NET_REVENUE]]-(Table2[[#This Row],[UNITS_SOLD]]*Table2[[#This Row],[UNIT_COGS]])-Table2[[#This Row],[AD_SPEND]]),0)</f>
        <v>6462.8</v>
      </c>
      <c r="S1381" s="3">
        <f>IFERROR(Table2[[#This Row],[RETURNS_UNITS]]/Table2[[#This Row],[UNITS_SOLD]],0)</f>
        <v>0.1391304347826087</v>
      </c>
      <c r="T1381" s="2" t="str">
        <f>TRIM(CLEAN(Table2[[#This Row],[CHANNEL]]))</f>
        <v>D2C</v>
      </c>
      <c r="U1381" s="1">
        <f t="shared" si="21"/>
        <v>45597</v>
      </c>
    </row>
    <row r="1382" spans="1:21" x14ac:dyDescent="0.3">
      <c r="A1382" s="1">
        <v>45323</v>
      </c>
      <c r="B1382" s="2" t="s">
        <v>34</v>
      </c>
      <c r="C1382" s="2" t="s">
        <v>25</v>
      </c>
      <c r="D1382" s="2" t="s">
        <v>43</v>
      </c>
      <c r="E1382" s="2" t="str">
        <f>TRIM(Table2[[#This Row],[SKU_CODE]])</f>
        <v>BEC-GB-001</v>
      </c>
      <c r="F1382" s="2">
        <v>206</v>
      </c>
      <c r="G1382" s="2">
        <v>30694</v>
      </c>
      <c r="H1382" s="2">
        <v>3690.06</v>
      </c>
      <c r="I1382" s="2">
        <v>1882.48</v>
      </c>
      <c r="J1382" s="2">
        <v>9</v>
      </c>
      <c r="K1382" s="2" t="str">
        <f>_xlfn.XLOOKUP(E1382,[1]SKU_Master!A:A,[1]SKU_Master!C:C,"NOT FOUND")</f>
        <v>Garbage Bags</v>
      </c>
      <c r="L1382" s="2">
        <f>_xlfn.XLOOKUP(Table2[[#This Row],[SKU_CODE_CLEAN]],[1]SKU_Master!A:A,[1]SKU_Master!E:E,"Not Found")</f>
        <v>149</v>
      </c>
      <c r="M1382" s="2">
        <f>_xlfn.XLOOKUP(E1382,[1]SKU_Master!A:A,[1]SKU_Master!F:F,"NOT FOUND")</f>
        <v>70</v>
      </c>
      <c r="N1382" s="2" t="str">
        <f>IF(ISNUMBER(_xlfn.XMATCH(E1382,[1]SKU_Master!A:A)),"MATCH","NOT FOUND")</f>
        <v>MATCH</v>
      </c>
      <c r="O1382" s="2">
        <f>Table2[[#This Row],[GROSS_REVENUE]]-Table2[[#This Row],[DISCOUNT]]</f>
        <v>27003.94</v>
      </c>
      <c r="P1382" s="3">
        <f>IFERROR((Table2[[#This Row],[NET_REVENUE]]-(Table2[[#This Row],[UNITS_SOLD]]*Table2[[#This Row],[UNIT_COGS]]))/Table2[[#This Row],[NET_REVENUE]],0)</f>
        <v>0.46600384980858345</v>
      </c>
      <c r="Q1382" s="4">
        <f>IFERROR(Table2[[#This Row],[GROSS_REVENUE]]/Table2[[#This Row],[AD_SPEND]],0)</f>
        <v>16.305086906633804</v>
      </c>
      <c r="R1382" s="2">
        <f>IFERROR((Table2[[#This Row],[NET_REVENUE]]-(Table2[[#This Row],[UNITS_SOLD]]*Table2[[#This Row],[UNIT_COGS]])-Table2[[#This Row],[AD_SPEND]]),0)</f>
        <v>10701.46</v>
      </c>
      <c r="S1382" s="3">
        <f>IFERROR(Table2[[#This Row],[RETURNS_UNITS]]/Table2[[#This Row],[UNITS_SOLD]],0)</f>
        <v>4.3689320388349516E-2</v>
      </c>
      <c r="T1382" s="2" t="str">
        <f>TRIM(CLEAN(Table2[[#This Row],[CHANNEL]]))</f>
        <v>Zepto</v>
      </c>
      <c r="U1382" s="1">
        <f t="shared" si="21"/>
        <v>45323</v>
      </c>
    </row>
    <row r="1383" spans="1:21" x14ac:dyDescent="0.3">
      <c r="A1383" s="1">
        <v>45296</v>
      </c>
      <c r="B1383" s="2" t="s">
        <v>33</v>
      </c>
      <c r="C1383" s="2" t="s">
        <v>28</v>
      </c>
      <c r="D1383" s="2" t="s">
        <v>31</v>
      </c>
      <c r="E1383" s="2" t="str">
        <f>TRIM(Table2[[#This Row],[SKU_CODE]])</f>
        <v>BEC-GB-002</v>
      </c>
      <c r="F1383" s="2">
        <v>140</v>
      </c>
      <c r="G1383" s="2">
        <v>25060</v>
      </c>
      <c r="H1383" s="2">
        <v>1661.8</v>
      </c>
      <c r="I1383" s="2">
        <v>1886.32</v>
      </c>
      <c r="J1383" s="2">
        <v>5</v>
      </c>
      <c r="K1383" s="2" t="str">
        <f>_xlfn.XLOOKUP(E1383,[1]SKU_Master!A:A,[1]SKU_Master!C:C,"NOT FOUND")</f>
        <v>Garbage Bags</v>
      </c>
      <c r="L1383" s="2">
        <f>_xlfn.XLOOKUP(Table2[[#This Row],[SKU_CODE_CLEAN]],[1]SKU_Master!A:A,[1]SKU_Master!E:E,"Not Found")</f>
        <v>179</v>
      </c>
      <c r="M1383" s="2">
        <f>_xlfn.XLOOKUP(E1383,[1]SKU_Master!A:A,[1]SKU_Master!F:F,"NOT FOUND")</f>
        <v>86</v>
      </c>
      <c r="N1383" s="2" t="str">
        <f>IF(ISNUMBER(_xlfn.XMATCH(E1383,[1]SKU_Master!A:A)),"MATCH","NOT FOUND")</f>
        <v>MATCH</v>
      </c>
      <c r="O1383" s="2">
        <f>Table2[[#This Row],[GROSS_REVENUE]]-Table2[[#This Row],[DISCOUNT]]</f>
        <v>23398.2</v>
      </c>
      <c r="P1383" s="3">
        <f>IFERROR((Table2[[#This Row],[NET_REVENUE]]-(Table2[[#This Row],[UNITS_SOLD]]*Table2[[#This Row],[UNIT_COGS]]))/Table2[[#This Row],[NET_REVENUE]],0)</f>
        <v>0.48543050320110098</v>
      </c>
      <c r="Q1383" s="4">
        <f>IFERROR(Table2[[#This Row],[GROSS_REVENUE]]/Table2[[#This Row],[AD_SPEND]],0)</f>
        <v>13.285126595699564</v>
      </c>
      <c r="R1383" s="2">
        <f>IFERROR((Table2[[#This Row],[NET_REVENUE]]-(Table2[[#This Row],[UNITS_SOLD]]*Table2[[#This Row],[UNIT_COGS]])-Table2[[#This Row],[AD_SPEND]]),0)</f>
        <v>9471.880000000001</v>
      </c>
      <c r="S1383" s="3">
        <f>IFERROR(Table2[[#This Row],[RETURNS_UNITS]]/Table2[[#This Row],[UNITS_SOLD]],0)</f>
        <v>3.5714285714285712E-2</v>
      </c>
      <c r="T1383" s="2" t="str">
        <f>TRIM(CLEAN(Table2[[#This Row],[CHANNEL]]))</f>
        <v>Swiggy Instamart</v>
      </c>
      <c r="U1383" s="1">
        <f t="shared" si="21"/>
        <v>45413</v>
      </c>
    </row>
    <row r="1384" spans="1:21" x14ac:dyDescent="0.3">
      <c r="A1384" s="1">
        <v>45778</v>
      </c>
      <c r="B1384" s="2" t="s">
        <v>27</v>
      </c>
      <c r="C1384" s="2" t="s">
        <v>22</v>
      </c>
      <c r="D1384" s="2" t="s">
        <v>45</v>
      </c>
      <c r="E1384" s="2" t="str">
        <f>TRIM(Table2[[#This Row],[SKU_CODE]])</f>
        <v>BEC-TIS-001</v>
      </c>
      <c r="F1384" s="2">
        <v>273</v>
      </c>
      <c r="G1384" s="2">
        <v>25935</v>
      </c>
      <c r="H1384" s="2">
        <v>7764.79</v>
      </c>
      <c r="I1384" s="2">
        <v>1889.91</v>
      </c>
      <c r="J1384" s="2">
        <v>9</v>
      </c>
      <c r="K1384" s="2" t="str">
        <f>_xlfn.XLOOKUP(E1384,[1]SKU_Master!A:A,[1]SKU_Master!C:C,"NOT FOUND")</f>
        <v>Tissues</v>
      </c>
      <c r="L1384" s="2">
        <f>_xlfn.XLOOKUP(Table2[[#This Row],[SKU_CODE_CLEAN]],[1]SKU_Master!A:A,[1]SKU_Master!E:E,"Not Found")</f>
        <v>95</v>
      </c>
      <c r="M1384" s="2">
        <f>_xlfn.XLOOKUP(E1384,[1]SKU_Master!A:A,[1]SKU_Master!F:F,"NOT FOUND")</f>
        <v>42</v>
      </c>
      <c r="N1384" s="2" t="str">
        <f>IF(ISNUMBER(_xlfn.XMATCH(E1384,[1]SKU_Master!A:A)),"MATCH","NOT FOUND")</f>
        <v>MATCH</v>
      </c>
      <c r="O1384" s="2">
        <f>Table2[[#This Row],[GROSS_REVENUE]]-Table2[[#This Row],[DISCOUNT]]</f>
        <v>18170.21</v>
      </c>
      <c r="P1384" s="3">
        <f>IFERROR((Table2[[#This Row],[NET_REVENUE]]-(Table2[[#This Row],[UNITS_SOLD]]*Table2[[#This Row],[UNIT_COGS]]))/Table2[[#This Row],[NET_REVENUE]],0)</f>
        <v>0.36896711705588431</v>
      </c>
      <c r="Q1384" s="4">
        <f>IFERROR(Table2[[#This Row],[GROSS_REVENUE]]/Table2[[#This Row],[AD_SPEND]],0)</f>
        <v>13.722875692493293</v>
      </c>
      <c r="R1384" s="2">
        <f>IFERROR((Table2[[#This Row],[NET_REVENUE]]-(Table2[[#This Row],[UNITS_SOLD]]*Table2[[#This Row],[UNIT_COGS]])-Table2[[#This Row],[AD_SPEND]]),0)</f>
        <v>4814.2999999999993</v>
      </c>
      <c r="S1384" s="3">
        <f>IFERROR(Table2[[#This Row],[RETURNS_UNITS]]/Table2[[#This Row],[UNITS_SOLD]],0)</f>
        <v>3.2967032967032968E-2</v>
      </c>
      <c r="T1384" s="2" t="str">
        <f>TRIM(CLEAN(Table2[[#This Row],[CHANNEL]]))</f>
        <v>Zepto</v>
      </c>
      <c r="U1384" s="1">
        <f t="shared" si="21"/>
        <v>45778</v>
      </c>
    </row>
    <row r="1385" spans="1:21" x14ac:dyDescent="0.3">
      <c r="A1385" s="1">
        <v>45748</v>
      </c>
      <c r="B1385" s="2" t="s">
        <v>33</v>
      </c>
      <c r="C1385" s="2" t="s">
        <v>22</v>
      </c>
      <c r="D1385" s="2" t="s">
        <v>35</v>
      </c>
      <c r="E1385" s="2" t="str">
        <f>TRIM(Table2[[#This Row],[SKU_CODE]])</f>
        <v>BEC-CMB-001</v>
      </c>
      <c r="F1385" s="2">
        <v>30</v>
      </c>
      <c r="G1385" s="2">
        <v>20970</v>
      </c>
      <c r="H1385" s="2">
        <v>1903.75</v>
      </c>
      <c r="I1385" s="2">
        <v>1891.06</v>
      </c>
      <c r="J1385" s="2">
        <v>0</v>
      </c>
      <c r="K1385" s="2" t="str">
        <f>_xlfn.XLOOKUP(E1385,[1]SKU_Master!A:A,[1]SKU_Master!C:C,"NOT FOUND")</f>
        <v>Others</v>
      </c>
      <c r="L1385" s="2">
        <f>_xlfn.XLOOKUP(Table2[[#This Row],[SKU_CODE_CLEAN]],[1]SKU_Master!A:A,[1]SKU_Master!E:E,"Not Found")</f>
        <v>699</v>
      </c>
      <c r="M1385" s="2">
        <f>_xlfn.XLOOKUP(E1385,[1]SKU_Master!A:A,[1]SKU_Master!F:F,"NOT FOUND")</f>
        <v>330</v>
      </c>
      <c r="N1385" s="2" t="str">
        <f>IF(ISNUMBER(_xlfn.XMATCH(E1385,[1]SKU_Master!A:A)),"MATCH","NOT FOUND")</f>
        <v>MATCH</v>
      </c>
      <c r="O1385" s="2">
        <f>Table2[[#This Row],[GROSS_REVENUE]]-Table2[[#This Row],[DISCOUNT]]</f>
        <v>19066.25</v>
      </c>
      <c r="P1385" s="3">
        <f>IFERROR((Table2[[#This Row],[NET_REVENUE]]-(Table2[[#This Row],[UNITS_SOLD]]*Table2[[#This Row],[UNIT_COGS]]))/Table2[[#This Row],[NET_REVENUE]],0)</f>
        <v>0.48075788369501082</v>
      </c>
      <c r="Q1385" s="4">
        <f>IFERROR(Table2[[#This Row],[GROSS_REVENUE]]/Table2[[#This Row],[AD_SPEND]],0)</f>
        <v>11.089018857148901</v>
      </c>
      <c r="R1385" s="2">
        <f>IFERROR((Table2[[#This Row],[NET_REVENUE]]-(Table2[[#This Row],[UNITS_SOLD]]*Table2[[#This Row],[UNIT_COGS]])-Table2[[#This Row],[AD_SPEND]]),0)</f>
        <v>7275.1900000000005</v>
      </c>
      <c r="S1385" s="3">
        <f>IFERROR(Table2[[#This Row],[RETURNS_UNITS]]/Table2[[#This Row],[UNITS_SOLD]],0)</f>
        <v>0</v>
      </c>
      <c r="T1385" s="2" t="str">
        <f>TRIM(CLEAN(Table2[[#This Row],[CHANNEL]]))</f>
        <v>Swiggy Instamart</v>
      </c>
      <c r="U1385" s="1">
        <f t="shared" si="21"/>
        <v>45748</v>
      </c>
    </row>
    <row r="1386" spans="1:21" x14ac:dyDescent="0.3">
      <c r="A1386" s="1">
        <v>45413</v>
      </c>
      <c r="B1386" s="2" t="s">
        <v>21</v>
      </c>
      <c r="C1386" s="2" t="s">
        <v>25</v>
      </c>
      <c r="D1386" s="2" t="s">
        <v>32</v>
      </c>
      <c r="E1386" s="2" t="str">
        <f>TRIM(Table2[[#This Row],[SKU_CODE]])</f>
        <v>BEC-BW-001</v>
      </c>
      <c r="F1386" s="2">
        <v>101</v>
      </c>
      <c r="G1386" s="2">
        <v>22220</v>
      </c>
      <c r="H1386" s="2">
        <v>1144.8499999999999</v>
      </c>
      <c r="I1386" s="2">
        <v>1891.71</v>
      </c>
      <c r="J1386" s="2">
        <v>4</v>
      </c>
      <c r="K1386" s="2" t="str">
        <f>_xlfn.XLOOKUP(E1386,[1]SKU_Master!A:A,[1]SKU_Master!C:C,"NOT FOUND")</f>
        <v>Bake &amp; Wrap</v>
      </c>
      <c r="L1386" s="2">
        <f>_xlfn.XLOOKUP(Table2[[#This Row],[SKU_CODE_CLEAN]],[1]SKU_Master!A:A,[1]SKU_Master!E:E,"Not Found")</f>
        <v>220</v>
      </c>
      <c r="M1386" s="2">
        <f>_xlfn.XLOOKUP(E1386,[1]SKU_Master!A:A,[1]SKU_Master!F:F,"NOT FOUND")</f>
        <v>118</v>
      </c>
      <c r="N1386" s="2" t="str">
        <f>IF(ISNUMBER(_xlfn.XMATCH(E1386,[1]SKU_Master!A:A)),"MATCH","NOT FOUND")</f>
        <v>MATCH</v>
      </c>
      <c r="O1386" s="2">
        <f>Table2[[#This Row],[GROSS_REVENUE]]-Table2[[#This Row],[DISCOUNT]]</f>
        <v>21075.15</v>
      </c>
      <c r="P1386" s="3">
        <f>IFERROR((Table2[[#This Row],[NET_REVENUE]]-(Table2[[#This Row],[UNITS_SOLD]]*Table2[[#This Row],[UNIT_COGS]]))/Table2[[#This Row],[NET_REVENUE]],0)</f>
        <v>0.43449987307326404</v>
      </c>
      <c r="Q1386" s="4">
        <f>IFERROR(Table2[[#This Row],[GROSS_REVENUE]]/Table2[[#This Row],[AD_SPEND]],0)</f>
        <v>11.745986435553018</v>
      </c>
      <c r="R1386" s="2">
        <f>IFERROR((Table2[[#This Row],[NET_REVENUE]]-(Table2[[#This Row],[UNITS_SOLD]]*Table2[[#This Row],[UNIT_COGS]])-Table2[[#This Row],[AD_SPEND]]),0)</f>
        <v>7265.4400000000014</v>
      </c>
      <c r="S1386" s="3">
        <f>IFERROR(Table2[[#This Row],[RETURNS_UNITS]]/Table2[[#This Row],[UNITS_SOLD]],0)</f>
        <v>3.9603960396039604E-2</v>
      </c>
      <c r="T1386" s="2" t="str">
        <f>TRIM(CLEAN(Table2[[#This Row],[CHANNEL]]))</f>
        <v>Flipkart</v>
      </c>
      <c r="U1386" s="1">
        <f t="shared" si="21"/>
        <v>45413</v>
      </c>
    </row>
    <row r="1387" spans="1:21" x14ac:dyDescent="0.3">
      <c r="A1387" s="1">
        <v>45352</v>
      </c>
      <c r="B1387" s="2" t="s">
        <v>34</v>
      </c>
      <c r="C1387" s="2" t="s">
        <v>28</v>
      </c>
      <c r="D1387" s="2" t="s">
        <v>45</v>
      </c>
      <c r="E1387" s="2" t="str">
        <f>TRIM(Table2[[#This Row],[SKU_CODE]])</f>
        <v>BEC-TIS-001</v>
      </c>
      <c r="F1387" s="2">
        <v>172</v>
      </c>
      <c r="G1387" s="2">
        <v>16340</v>
      </c>
      <c r="H1387" s="2">
        <v>1953.9</v>
      </c>
      <c r="I1387" s="2">
        <v>1891.73</v>
      </c>
      <c r="J1387" s="2">
        <v>7</v>
      </c>
      <c r="K1387" s="2" t="str">
        <f>_xlfn.XLOOKUP(E1387,[1]SKU_Master!A:A,[1]SKU_Master!C:C,"NOT FOUND")</f>
        <v>Tissues</v>
      </c>
      <c r="L1387" s="2">
        <f>_xlfn.XLOOKUP(Table2[[#This Row],[SKU_CODE_CLEAN]],[1]SKU_Master!A:A,[1]SKU_Master!E:E,"Not Found")</f>
        <v>95</v>
      </c>
      <c r="M1387" s="2">
        <f>_xlfn.XLOOKUP(E1387,[1]SKU_Master!A:A,[1]SKU_Master!F:F,"NOT FOUND")</f>
        <v>42</v>
      </c>
      <c r="N1387" s="2" t="str">
        <f>IF(ISNUMBER(_xlfn.XMATCH(E1387,[1]SKU_Master!A:A)),"MATCH","NOT FOUND")</f>
        <v>MATCH</v>
      </c>
      <c r="O1387" s="2">
        <f>Table2[[#This Row],[GROSS_REVENUE]]-Table2[[#This Row],[DISCOUNT]]</f>
        <v>14386.1</v>
      </c>
      <c r="P1387" s="3">
        <f>IFERROR((Table2[[#This Row],[NET_REVENUE]]-(Table2[[#This Row],[UNITS_SOLD]]*Table2[[#This Row],[UNIT_COGS]]))/Table2[[#This Row],[NET_REVENUE]],0)</f>
        <v>0.49784861776297956</v>
      </c>
      <c r="Q1387" s="4">
        <f>IFERROR(Table2[[#This Row],[GROSS_REVENUE]]/Table2[[#This Row],[AD_SPEND]],0)</f>
        <v>8.6375962743097592</v>
      </c>
      <c r="R1387" s="2">
        <f>IFERROR((Table2[[#This Row],[NET_REVENUE]]-(Table2[[#This Row],[UNITS_SOLD]]*Table2[[#This Row],[UNIT_COGS]])-Table2[[#This Row],[AD_SPEND]]),0)</f>
        <v>5270.3700000000008</v>
      </c>
      <c r="S1387" s="3">
        <f>IFERROR(Table2[[#This Row],[RETURNS_UNITS]]/Table2[[#This Row],[UNITS_SOLD]],0)</f>
        <v>4.0697674418604654E-2</v>
      </c>
      <c r="T1387" s="2" t="str">
        <f>TRIM(CLEAN(Table2[[#This Row],[CHANNEL]]))</f>
        <v>Zepto</v>
      </c>
      <c r="U1387" s="1">
        <f t="shared" si="21"/>
        <v>45352</v>
      </c>
    </row>
    <row r="1388" spans="1:21" x14ac:dyDescent="0.3">
      <c r="A1388" s="1">
        <v>45658</v>
      </c>
      <c r="B1388" s="2" t="s">
        <v>33</v>
      </c>
      <c r="C1388" s="2" t="s">
        <v>22</v>
      </c>
      <c r="D1388" s="2" t="s">
        <v>43</v>
      </c>
      <c r="E1388" s="2" t="str">
        <f>TRIM(Table2[[#This Row],[SKU_CODE]])</f>
        <v>BEC-GB-001</v>
      </c>
      <c r="F1388" s="2">
        <v>182</v>
      </c>
      <c r="G1388" s="2">
        <v>27118</v>
      </c>
      <c r="H1388" s="2">
        <v>4070.33</v>
      </c>
      <c r="I1388" s="2">
        <v>1891.74</v>
      </c>
      <c r="J1388" s="2">
        <v>4</v>
      </c>
      <c r="K1388" s="2" t="str">
        <f>_xlfn.XLOOKUP(E1388,[1]SKU_Master!A:A,[1]SKU_Master!C:C,"NOT FOUND")</f>
        <v>Garbage Bags</v>
      </c>
      <c r="L1388" s="2">
        <f>_xlfn.XLOOKUP(Table2[[#This Row],[SKU_CODE_CLEAN]],[1]SKU_Master!A:A,[1]SKU_Master!E:E,"Not Found")</f>
        <v>149</v>
      </c>
      <c r="M1388" s="2">
        <f>_xlfn.XLOOKUP(E1388,[1]SKU_Master!A:A,[1]SKU_Master!F:F,"NOT FOUND")</f>
        <v>70</v>
      </c>
      <c r="N1388" s="2" t="str">
        <f>IF(ISNUMBER(_xlfn.XMATCH(E1388,[1]SKU_Master!A:A)),"MATCH","NOT FOUND")</f>
        <v>MATCH</v>
      </c>
      <c r="O1388" s="2">
        <f>Table2[[#This Row],[GROSS_REVENUE]]-Table2[[#This Row],[DISCOUNT]]</f>
        <v>23047.67</v>
      </c>
      <c r="P1388" s="3">
        <f>IFERROR((Table2[[#This Row],[NET_REVENUE]]-(Table2[[#This Row],[UNITS_SOLD]]*Table2[[#This Row],[UNIT_COGS]]))/Table2[[#This Row],[NET_REVENUE]],0)</f>
        <v>0.4472326269857213</v>
      </c>
      <c r="Q1388" s="4">
        <f>IFERROR(Table2[[#This Row],[GROSS_REVENUE]]/Table2[[#This Row],[AD_SPEND]],0)</f>
        <v>14.334950891771596</v>
      </c>
      <c r="R1388" s="2">
        <f>IFERROR((Table2[[#This Row],[NET_REVENUE]]-(Table2[[#This Row],[UNITS_SOLD]]*Table2[[#This Row],[UNIT_COGS]])-Table2[[#This Row],[AD_SPEND]]),0)</f>
        <v>8415.9299999999985</v>
      </c>
      <c r="S1388" s="3">
        <f>IFERROR(Table2[[#This Row],[RETURNS_UNITS]]/Table2[[#This Row],[UNITS_SOLD]],0)</f>
        <v>2.197802197802198E-2</v>
      </c>
      <c r="T1388" s="2" t="str">
        <f>TRIM(CLEAN(Table2[[#This Row],[CHANNEL]]))</f>
        <v>Swiggy Instamart</v>
      </c>
      <c r="U1388" s="1">
        <f t="shared" si="21"/>
        <v>45658</v>
      </c>
    </row>
    <row r="1389" spans="1:21" x14ac:dyDescent="0.3">
      <c r="A1389" s="1">
        <v>45566</v>
      </c>
      <c r="B1389" s="2" t="s">
        <v>33</v>
      </c>
      <c r="C1389" s="2" t="s">
        <v>22</v>
      </c>
      <c r="D1389" s="2" t="s">
        <v>30</v>
      </c>
      <c r="E1389" s="2" t="str">
        <f>TRIM(Table2[[#This Row],[SKU_CODE]])</f>
        <v>BEC-TIS-002</v>
      </c>
      <c r="F1389" s="2">
        <v>112</v>
      </c>
      <c r="G1389" s="2">
        <v>20160</v>
      </c>
      <c r="H1389" s="2">
        <v>3067.35</v>
      </c>
      <c r="I1389" s="2">
        <v>1892.35</v>
      </c>
      <c r="J1389" s="2">
        <v>4</v>
      </c>
      <c r="K1389" s="2" t="str">
        <f>_xlfn.XLOOKUP(E1389,[1]SKU_Master!A:A,[1]SKU_Master!C:C,"NOT FOUND")</f>
        <v>Tissues</v>
      </c>
      <c r="L1389" s="2">
        <f>_xlfn.XLOOKUP(Table2[[#This Row],[SKU_CODE_CLEAN]],[1]SKU_Master!A:A,[1]SKU_Master!E:E,"Not Found")</f>
        <v>180</v>
      </c>
      <c r="M1389" s="2">
        <f>_xlfn.XLOOKUP(E1389,[1]SKU_Master!A:A,[1]SKU_Master!F:F,"NOT FOUND")</f>
        <v>95</v>
      </c>
      <c r="N1389" s="2" t="str">
        <f>IF(ISNUMBER(_xlfn.XMATCH(E1389,[1]SKU_Master!A:A)),"MATCH","NOT FOUND")</f>
        <v>MATCH</v>
      </c>
      <c r="O1389" s="2">
        <f>Table2[[#This Row],[GROSS_REVENUE]]-Table2[[#This Row],[DISCOUNT]]</f>
        <v>17092.650000000001</v>
      </c>
      <c r="P1389" s="3">
        <f>IFERROR((Table2[[#This Row],[NET_REVENUE]]-(Table2[[#This Row],[UNITS_SOLD]]*Table2[[#This Row],[UNIT_COGS]]))/Table2[[#This Row],[NET_REVENUE]],0)</f>
        <v>0.37751021637955501</v>
      </c>
      <c r="Q1389" s="4">
        <f>IFERROR(Table2[[#This Row],[GROSS_REVENUE]]/Table2[[#This Row],[AD_SPEND]],0)</f>
        <v>10.65342035035802</v>
      </c>
      <c r="R1389" s="2">
        <f>IFERROR((Table2[[#This Row],[NET_REVENUE]]-(Table2[[#This Row],[UNITS_SOLD]]*Table2[[#This Row],[UNIT_COGS]])-Table2[[#This Row],[AD_SPEND]]),0)</f>
        <v>4560.3000000000011</v>
      </c>
      <c r="S1389" s="3">
        <f>IFERROR(Table2[[#This Row],[RETURNS_UNITS]]/Table2[[#This Row],[UNITS_SOLD]],0)</f>
        <v>3.5714285714285712E-2</v>
      </c>
      <c r="T1389" s="2" t="str">
        <f>TRIM(CLEAN(Table2[[#This Row],[CHANNEL]]))</f>
        <v>Swiggy Instamart</v>
      </c>
      <c r="U1389" s="1">
        <f t="shared" si="21"/>
        <v>45566</v>
      </c>
    </row>
    <row r="1390" spans="1:21" x14ac:dyDescent="0.3">
      <c r="A1390" s="1">
        <v>45444</v>
      </c>
      <c r="B1390" s="2" t="s">
        <v>21</v>
      </c>
      <c r="C1390" s="2" t="s">
        <v>25</v>
      </c>
      <c r="D1390" s="2" t="s">
        <v>46</v>
      </c>
      <c r="E1390" s="2" t="str">
        <f>TRIM(Table2[[#This Row],[SKU_CODE]])</f>
        <v>BEC-KT-001</v>
      </c>
      <c r="F1390" s="2">
        <v>187</v>
      </c>
      <c r="G1390" s="2">
        <v>29920</v>
      </c>
      <c r="H1390" s="2">
        <v>3994.53</v>
      </c>
      <c r="I1390" s="2">
        <v>1895.2</v>
      </c>
      <c r="J1390" s="2">
        <v>9</v>
      </c>
      <c r="K1390" s="2" t="str">
        <f>_xlfn.XLOOKUP(E1390,[1]SKU_Master!A:A,[1]SKU_Master!C:C,"NOT FOUND")</f>
        <v>Kitchen Towel</v>
      </c>
      <c r="L1390" s="2">
        <f>_xlfn.XLOOKUP(Table2[[#This Row],[SKU_CODE_CLEAN]],[1]SKU_Master!A:A,[1]SKU_Master!E:E,"Not Found")</f>
        <v>160</v>
      </c>
      <c r="M1390" s="2">
        <f>_xlfn.XLOOKUP(E1390,[1]SKU_Master!A:A,[1]SKU_Master!F:F,"NOT FOUND")</f>
        <v>78</v>
      </c>
      <c r="N1390" s="2" t="str">
        <f>IF(ISNUMBER(_xlfn.XMATCH(E1390,[1]SKU_Master!A:A)),"MATCH","NOT FOUND")</f>
        <v>MATCH</v>
      </c>
      <c r="O1390" s="2">
        <f>Table2[[#This Row],[GROSS_REVENUE]]-Table2[[#This Row],[DISCOUNT]]</f>
        <v>25925.47</v>
      </c>
      <c r="P1390" s="3">
        <f>IFERROR((Table2[[#This Row],[NET_REVENUE]]-(Table2[[#This Row],[UNITS_SOLD]]*Table2[[#This Row],[UNIT_COGS]]))/Table2[[#This Row],[NET_REVENUE]],0)</f>
        <v>0.43738724891004871</v>
      </c>
      <c r="Q1390" s="4">
        <f>IFERROR(Table2[[#This Row],[GROSS_REVENUE]]/Table2[[#This Row],[AD_SPEND]],0)</f>
        <v>15.787252005065428</v>
      </c>
      <c r="R1390" s="2">
        <f>IFERROR((Table2[[#This Row],[NET_REVENUE]]-(Table2[[#This Row],[UNITS_SOLD]]*Table2[[#This Row],[UNIT_COGS]])-Table2[[#This Row],[AD_SPEND]]),0)</f>
        <v>9444.27</v>
      </c>
      <c r="S1390" s="3">
        <f>IFERROR(Table2[[#This Row],[RETURNS_UNITS]]/Table2[[#This Row],[UNITS_SOLD]],0)</f>
        <v>4.8128342245989303E-2</v>
      </c>
      <c r="T1390" s="2" t="str">
        <f>TRIM(CLEAN(Table2[[#This Row],[CHANNEL]]))</f>
        <v>Flipkart</v>
      </c>
      <c r="U1390" s="1">
        <f t="shared" si="21"/>
        <v>45444</v>
      </c>
    </row>
    <row r="1391" spans="1:21" x14ac:dyDescent="0.3">
      <c r="A1391" s="1">
        <v>45292</v>
      </c>
      <c r="B1391" s="2" t="s">
        <v>39</v>
      </c>
      <c r="C1391" s="2" t="s">
        <v>28</v>
      </c>
      <c r="D1391" s="2" t="s">
        <v>42</v>
      </c>
      <c r="E1391" s="2" t="str">
        <f>TRIM(Table2[[#This Row],[SKU_CODE]])</f>
        <v>BEC-BW-002</v>
      </c>
      <c r="F1391" s="2">
        <v>177</v>
      </c>
      <c r="G1391" s="2">
        <v>30975</v>
      </c>
      <c r="H1391" s="2">
        <v>5530.86</v>
      </c>
      <c r="I1391" s="2">
        <v>1897.32</v>
      </c>
      <c r="J1391" s="2">
        <v>6</v>
      </c>
      <c r="K1391" s="2" t="str">
        <f>_xlfn.XLOOKUP(E1391,[1]SKU_Master!A:A,[1]SKU_Master!C:C,"NOT FOUND")</f>
        <v>Bake &amp; Wrap</v>
      </c>
      <c r="L1391" s="2">
        <f>_xlfn.XLOOKUP(Table2[[#This Row],[SKU_CODE_CLEAN]],[1]SKU_Master!A:A,[1]SKU_Master!E:E,"Not Found")</f>
        <v>175</v>
      </c>
      <c r="M1391" s="2">
        <f>_xlfn.XLOOKUP(E1391,[1]SKU_Master!A:A,[1]SKU_Master!F:F,"NOT FOUND")</f>
        <v>92</v>
      </c>
      <c r="N1391" s="2" t="str">
        <f>IF(ISNUMBER(_xlfn.XMATCH(E1391,[1]SKU_Master!A:A)),"MATCH","NOT FOUND")</f>
        <v>MATCH</v>
      </c>
      <c r="O1391" s="2">
        <f>Table2[[#This Row],[GROSS_REVENUE]]-Table2[[#This Row],[DISCOUNT]]</f>
        <v>25444.14</v>
      </c>
      <c r="P1391" s="3">
        <f>IFERROR((Table2[[#This Row],[NET_REVENUE]]-(Table2[[#This Row],[UNITS_SOLD]]*Table2[[#This Row],[UNIT_COGS]]))/Table2[[#This Row],[NET_REVENUE]],0)</f>
        <v>0.36000980972436086</v>
      </c>
      <c r="Q1391" s="4">
        <f>IFERROR(Table2[[#This Row],[GROSS_REVENUE]]/Table2[[#This Row],[AD_SPEND]],0)</f>
        <v>16.325659351084688</v>
      </c>
      <c r="R1391" s="2">
        <f>IFERROR((Table2[[#This Row],[NET_REVENUE]]-(Table2[[#This Row],[UNITS_SOLD]]*Table2[[#This Row],[UNIT_COGS]])-Table2[[#This Row],[AD_SPEND]]),0)</f>
        <v>7262.82</v>
      </c>
      <c r="S1391" s="3">
        <f>IFERROR(Table2[[#This Row],[RETURNS_UNITS]]/Table2[[#This Row],[UNITS_SOLD]],0)</f>
        <v>3.3898305084745763E-2</v>
      </c>
      <c r="T1391" s="2" t="str">
        <f>TRIM(CLEAN(Table2[[#This Row],[CHANNEL]]))</f>
        <v>Amazon</v>
      </c>
      <c r="U1391" s="1">
        <f t="shared" si="21"/>
        <v>45292</v>
      </c>
    </row>
    <row r="1392" spans="1:21" x14ac:dyDescent="0.3">
      <c r="A1392" s="1">
        <v>45474</v>
      </c>
      <c r="B1392" s="2" t="s">
        <v>39</v>
      </c>
      <c r="C1392" s="2" t="s">
        <v>22</v>
      </c>
      <c r="D1392" s="2" t="s">
        <v>35</v>
      </c>
      <c r="E1392" s="2" t="str">
        <f>TRIM(Table2[[#This Row],[SKU_CODE]])</f>
        <v>BEC-CMB-001</v>
      </c>
      <c r="F1392" s="2">
        <v>65</v>
      </c>
      <c r="G1392" s="2">
        <v>45435</v>
      </c>
      <c r="H1392" s="2">
        <v>12248.94</v>
      </c>
      <c r="I1392" s="2">
        <v>1901.9</v>
      </c>
      <c r="J1392" s="2">
        <v>2</v>
      </c>
      <c r="K1392" s="2" t="str">
        <f>_xlfn.XLOOKUP(E1392,[1]SKU_Master!A:A,[1]SKU_Master!C:C,"NOT FOUND")</f>
        <v>Others</v>
      </c>
      <c r="L1392" s="2">
        <f>_xlfn.XLOOKUP(Table2[[#This Row],[SKU_CODE_CLEAN]],[1]SKU_Master!A:A,[1]SKU_Master!E:E,"Not Found")</f>
        <v>699</v>
      </c>
      <c r="M1392" s="2">
        <f>_xlfn.XLOOKUP(E1392,[1]SKU_Master!A:A,[1]SKU_Master!F:F,"NOT FOUND")</f>
        <v>330</v>
      </c>
      <c r="N1392" s="2" t="str">
        <f>IF(ISNUMBER(_xlfn.XMATCH(E1392,[1]SKU_Master!A:A)),"MATCH","NOT FOUND")</f>
        <v>MATCH</v>
      </c>
      <c r="O1392" s="2">
        <f>Table2[[#This Row],[GROSS_REVENUE]]-Table2[[#This Row],[DISCOUNT]]</f>
        <v>33186.06</v>
      </c>
      <c r="P1392" s="3">
        <f>IFERROR((Table2[[#This Row],[NET_REVENUE]]-(Table2[[#This Row],[UNITS_SOLD]]*Table2[[#This Row],[UNIT_COGS]]))/Table2[[#This Row],[NET_REVENUE]],0)</f>
        <v>0.35364427111865643</v>
      </c>
      <c r="Q1392" s="4">
        <f>IFERROR(Table2[[#This Row],[GROSS_REVENUE]]/Table2[[#This Row],[AD_SPEND]],0)</f>
        <v>23.889268626110731</v>
      </c>
      <c r="R1392" s="2">
        <f>IFERROR((Table2[[#This Row],[NET_REVENUE]]-(Table2[[#This Row],[UNITS_SOLD]]*Table2[[#This Row],[UNIT_COGS]])-Table2[[#This Row],[AD_SPEND]]),0)</f>
        <v>9834.159999999998</v>
      </c>
      <c r="S1392" s="3">
        <f>IFERROR(Table2[[#This Row],[RETURNS_UNITS]]/Table2[[#This Row],[UNITS_SOLD]],0)</f>
        <v>3.0769230769230771E-2</v>
      </c>
      <c r="T1392" s="2" t="str">
        <f>TRIM(CLEAN(Table2[[#This Row],[CHANNEL]]))</f>
        <v>Amazon</v>
      </c>
      <c r="U1392" s="1">
        <f t="shared" si="21"/>
        <v>45474</v>
      </c>
    </row>
    <row r="1393" spans="1:21" x14ac:dyDescent="0.3">
      <c r="A1393" s="1">
        <v>45292</v>
      </c>
      <c r="B1393" s="2" t="s">
        <v>21</v>
      </c>
      <c r="C1393" s="2" t="s">
        <v>28</v>
      </c>
      <c r="D1393" s="2" t="s">
        <v>26</v>
      </c>
      <c r="E1393" s="2" t="str">
        <f>TRIM(Table2[[#This Row],[SKU_CODE]])</f>
        <v>BEC-TIS-002</v>
      </c>
      <c r="F1393" s="2">
        <v>162</v>
      </c>
      <c r="G1393" s="2">
        <v>29160</v>
      </c>
      <c r="H1393" s="2">
        <v>2237.08</v>
      </c>
      <c r="I1393" s="2">
        <v>1901.95</v>
      </c>
      <c r="J1393" s="2">
        <v>5</v>
      </c>
      <c r="K1393" s="2" t="str">
        <f>_xlfn.XLOOKUP(E1393,[1]SKU_Master!A:A,[1]SKU_Master!C:C,"NOT FOUND")</f>
        <v>Tissues</v>
      </c>
      <c r="L1393" s="2">
        <f>_xlfn.XLOOKUP(Table2[[#This Row],[SKU_CODE_CLEAN]],[1]SKU_Master!A:A,[1]SKU_Master!E:E,"Not Found")</f>
        <v>180</v>
      </c>
      <c r="M1393" s="2">
        <f>_xlfn.XLOOKUP(E1393,[1]SKU_Master!A:A,[1]SKU_Master!F:F,"NOT FOUND")</f>
        <v>95</v>
      </c>
      <c r="N1393" s="2" t="str">
        <f>IF(ISNUMBER(_xlfn.XMATCH(E1393,[1]SKU_Master!A:A)),"MATCH","NOT FOUND")</f>
        <v>MATCH</v>
      </c>
      <c r="O1393" s="2">
        <f>Table2[[#This Row],[GROSS_REVENUE]]-Table2[[#This Row],[DISCOUNT]]</f>
        <v>26922.92</v>
      </c>
      <c r="P1393" s="3">
        <f>IFERROR((Table2[[#This Row],[NET_REVENUE]]-(Table2[[#This Row],[UNITS_SOLD]]*Table2[[#This Row],[UNIT_COGS]]))/Table2[[#This Row],[NET_REVENUE]],0)</f>
        <v>0.42836809677404974</v>
      </c>
      <c r="Q1393" s="4">
        <f>IFERROR(Table2[[#This Row],[GROSS_REVENUE]]/Table2[[#This Row],[AD_SPEND]],0)</f>
        <v>15.331633323694103</v>
      </c>
      <c r="R1393" s="2">
        <f>IFERROR((Table2[[#This Row],[NET_REVENUE]]-(Table2[[#This Row],[UNITS_SOLD]]*Table2[[#This Row],[UNIT_COGS]])-Table2[[#This Row],[AD_SPEND]]),0)</f>
        <v>9630.9699999999975</v>
      </c>
      <c r="S1393" s="3">
        <f>IFERROR(Table2[[#This Row],[RETURNS_UNITS]]/Table2[[#This Row],[UNITS_SOLD]],0)</f>
        <v>3.0864197530864196E-2</v>
      </c>
      <c r="T1393" s="2" t="str">
        <f>TRIM(CLEAN(Table2[[#This Row],[CHANNEL]]))</f>
        <v>Flipkart</v>
      </c>
      <c r="U1393" s="1">
        <f t="shared" si="21"/>
        <v>45292</v>
      </c>
    </row>
    <row r="1394" spans="1:21" x14ac:dyDescent="0.3">
      <c r="A1394" s="1">
        <v>45292</v>
      </c>
      <c r="B1394" s="2" t="s">
        <v>24</v>
      </c>
      <c r="C1394" s="2" t="s">
        <v>25</v>
      </c>
      <c r="D1394" s="2" t="s">
        <v>42</v>
      </c>
      <c r="E1394" s="2" t="str">
        <f>TRIM(Table2[[#This Row],[SKU_CODE]])</f>
        <v>BEC-BW-002</v>
      </c>
      <c r="F1394" s="2">
        <v>111</v>
      </c>
      <c r="G1394" s="2">
        <v>19425</v>
      </c>
      <c r="H1394" s="2">
        <v>1273.3699999999999</v>
      </c>
      <c r="I1394" s="2">
        <v>1903.49</v>
      </c>
      <c r="J1394" s="2">
        <v>11</v>
      </c>
      <c r="K1394" s="2" t="str">
        <f>_xlfn.XLOOKUP(E1394,[1]SKU_Master!A:A,[1]SKU_Master!C:C,"NOT FOUND")</f>
        <v>Bake &amp; Wrap</v>
      </c>
      <c r="L1394" s="2">
        <f>_xlfn.XLOOKUP(Table2[[#This Row],[SKU_CODE_CLEAN]],[1]SKU_Master!A:A,[1]SKU_Master!E:E,"Not Found")</f>
        <v>175</v>
      </c>
      <c r="M1394" s="2">
        <f>_xlfn.XLOOKUP(E1394,[1]SKU_Master!A:A,[1]SKU_Master!F:F,"NOT FOUND")</f>
        <v>92</v>
      </c>
      <c r="N1394" s="2" t="str">
        <f>IF(ISNUMBER(_xlfn.XMATCH(E1394,[1]SKU_Master!A:A)),"MATCH","NOT FOUND")</f>
        <v>MATCH</v>
      </c>
      <c r="O1394" s="2">
        <f>Table2[[#This Row],[GROSS_REVENUE]]-Table2[[#This Row],[DISCOUNT]]</f>
        <v>18151.63</v>
      </c>
      <c r="P1394" s="3">
        <f>IFERROR((Table2[[#This Row],[NET_REVENUE]]-(Table2[[#This Row],[UNITS_SOLD]]*Table2[[#This Row],[UNIT_COGS]]))/Table2[[#This Row],[NET_REVENUE]],0)</f>
        <v>0.43740589688088621</v>
      </c>
      <c r="Q1394" s="4">
        <f>IFERROR(Table2[[#This Row],[GROSS_REVENUE]]/Table2[[#This Row],[AD_SPEND]],0)</f>
        <v>10.204939348249793</v>
      </c>
      <c r="R1394" s="2">
        <f>IFERROR((Table2[[#This Row],[NET_REVENUE]]-(Table2[[#This Row],[UNITS_SOLD]]*Table2[[#This Row],[UNIT_COGS]])-Table2[[#This Row],[AD_SPEND]]),0)</f>
        <v>6036.1400000000012</v>
      </c>
      <c r="S1394" s="3">
        <f>IFERROR(Table2[[#This Row],[RETURNS_UNITS]]/Table2[[#This Row],[UNITS_SOLD]],0)</f>
        <v>9.90990990990991E-2</v>
      </c>
      <c r="T1394" s="2" t="str">
        <f>TRIM(CLEAN(Table2[[#This Row],[CHANNEL]]))</f>
        <v>D2C</v>
      </c>
      <c r="U1394" s="1">
        <f t="shared" si="21"/>
        <v>45292</v>
      </c>
    </row>
    <row r="1395" spans="1:21" x14ac:dyDescent="0.3">
      <c r="A1395" s="1">
        <v>45717</v>
      </c>
      <c r="B1395" s="2" t="s">
        <v>34</v>
      </c>
      <c r="C1395" s="2" t="s">
        <v>28</v>
      </c>
      <c r="D1395" s="2" t="s">
        <v>45</v>
      </c>
      <c r="E1395" s="2" t="str">
        <f>TRIM(Table2[[#This Row],[SKU_CODE]])</f>
        <v>BEC-TIS-001</v>
      </c>
      <c r="F1395" s="2">
        <v>244</v>
      </c>
      <c r="G1395" s="2">
        <v>23180</v>
      </c>
      <c r="H1395" s="2">
        <v>2793.81</v>
      </c>
      <c r="I1395" s="2">
        <v>1906.7</v>
      </c>
      <c r="J1395" s="2">
        <v>11</v>
      </c>
      <c r="K1395" s="2" t="str">
        <f>_xlfn.XLOOKUP(E1395,[1]SKU_Master!A:A,[1]SKU_Master!C:C,"NOT FOUND")</f>
        <v>Tissues</v>
      </c>
      <c r="L1395" s="2">
        <f>_xlfn.XLOOKUP(Table2[[#This Row],[SKU_CODE_CLEAN]],[1]SKU_Master!A:A,[1]SKU_Master!E:E,"Not Found")</f>
        <v>95</v>
      </c>
      <c r="M1395" s="2">
        <f>_xlfn.XLOOKUP(E1395,[1]SKU_Master!A:A,[1]SKU_Master!F:F,"NOT FOUND")</f>
        <v>42</v>
      </c>
      <c r="N1395" s="2" t="str">
        <f>IF(ISNUMBER(_xlfn.XMATCH(E1395,[1]SKU_Master!A:A)),"MATCH","NOT FOUND")</f>
        <v>MATCH</v>
      </c>
      <c r="O1395" s="2">
        <f>Table2[[#This Row],[GROSS_REVENUE]]-Table2[[#This Row],[DISCOUNT]]</f>
        <v>20386.189999999999</v>
      </c>
      <c r="P1395" s="3">
        <f>IFERROR((Table2[[#This Row],[NET_REVENUE]]-(Table2[[#This Row],[UNITS_SOLD]]*Table2[[#This Row],[UNIT_COGS]]))/Table2[[#This Row],[NET_REVENUE]],0)</f>
        <v>0.49730675521026729</v>
      </c>
      <c r="Q1395" s="4">
        <f>IFERROR(Table2[[#This Row],[GROSS_REVENUE]]/Table2[[#This Row],[AD_SPEND]],0)</f>
        <v>12.157130120102796</v>
      </c>
      <c r="R1395" s="2">
        <f>IFERROR((Table2[[#This Row],[NET_REVENUE]]-(Table2[[#This Row],[UNITS_SOLD]]*Table2[[#This Row],[UNIT_COGS]])-Table2[[#This Row],[AD_SPEND]]),0)</f>
        <v>8231.489999999998</v>
      </c>
      <c r="S1395" s="3">
        <f>IFERROR(Table2[[#This Row],[RETURNS_UNITS]]/Table2[[#This Row],[UNITS_SOLD]],0)</f>
        <v>4.5081967213114756E-2</v>
      </c>
      <c r="T1395" s="2" t="str">
        <f>TRIM(CLEAN(Table2[[#This Row],[CHANNEL]]))</f>
        <v>Zepto</v>
      </c>
      <c r="U1395" s="1">
        <f t="shared" si="21"/>
        <v>45717</v>
      </c>
    </row>
    <row r="1396" spans="1:21" x14ac:dyDescent="0.3">
      <c r="A1396" s="1">
        <v>45717</v>
      </c>
      <c r="B1396" s="2" t="s">
        <v>37</v>
      </c>
      <c r="C1396" s="2" t="s">
        <v>25</v>
      </c>
      <c r="D1396" s="2" t="s">
        <v>35</v>
      </c>
      <c r="E1396" s="2" t="str">
        <f>TRIM(Table2[[#This Row],[SKU_CODE]])</f>
        <v>BEC-CMB-001</v>
      </c>
      <c r="F1396" s="2">
        <v>55</v>
      </c>
      <c r="G1396" s="2">
        <v>38445</v>
      </c>
      <c r="H1396" s="2">
        <v>11513.74</v>
      </c>
      <c r="I1396" s="2">
        <v>1906.9</v>
      </c>
      <c r="J1396" s="2">
        <v>1</v>
      </c>
      <c r="K1396" s="2" t="str">
        <f>_xlfn.XLOOKUP(E1396,[1]SKU_Master!A:A,[1]SKU_Master!C:C,"NOT FOUND")</f>
        <v>Others</v>
      </c>
      <c r="L1396" s="2">
        <f>_xlfn.XLOOKUP(Table2[[#This Row],[SKU_CODE_CLEAN]],[1]SKU_Master!A:A,[1]SKU_Master!E:E,"Not Found")</f>
        <v>699</v>
      </c>
      <c r="M1396" s="2">
        <f>_xlfn.XLOOKUP(E1396,[1]SKU_Master!A:A,[1]SKU_Master!F:F,"NOT FOUND")</f>
        <v>330</v>
      </c>
      <c r="N1396" s="2" t="str">
        <f>IF(ISNUMBER(_xlfn.XMATCH(E1396,[1]SKU_Master!A:A)),"MATCH","NOT FOUND")</f>
        <v>MATCH</v>
      </c>
      <c r="O1396" s="2">
        <f>Table2[[#This Row],[GROSS_REVENUE]]-Table2[[#This Row],[DISCOUNT]]</f>
        <v>26931.260000000002</v>
      </c>
      <c r="P1396" s="3">
        <f>IFERROR((Table2[[#This Row],[NET_REVENUE]]-(Table2[[#This Row],[UNITS_SOLD]]*Table2[[#This Row],[UNIT_COGS]]))/Table2[[#This Row],[NET_REVENUE]],0)</f>
        <v>0.32606198150402177</v>
      </c>
      <c r="Q1396" s="4">
        <f>IFERROR(Table2[[#This Row],[GROSS_REVENUE]]/Table2[[#This Row],[AD_SPEND]],0)</f>
        <v>20.160994283916303</v>
      </c>
      <c r="R1396" s="2">
        <f>IFERROR((Table2[[#This Row],[NET_REVENUE]]-(Table2[[#This Row],[UNITS_SOLD]]*Table2[[#This Row],[UNIT_COGS]])-Table2[[#This Row],[AD_SPEND]]),0)</f>
        <v>6874.3600000000024</v>
      </c>
      <c r="S1396" s="3">
        <f>IFERROR(Table2[[#This Row],[RETURNS_UNITS]]/Table2[[#This Row],[UNITS_SOLD]],0)</f>
        <v>1.8181818181818181E-2</v>
      </c>
      <c r="T1396" s="2" t="str">
        <f>TRIM(CLEAN(Table2[[#This Row],[CHANNEL]]))</f>
        <v>Blinkit</v>
      </c>
      <c r="U1396" s="1">
        <f t="shared" si="21"/>
        <v>45717</v>
      </c>
    </row>
    <row r="1397" spans="1:21" x14ac:dyDescent="0.3">
      <c r="A1397" s="1">
        <v>45444</v>
      </c>
      <c r="B1397" s="2" t="s">
        <v>37</v>
      </c>
      <c r="C1397" s="2" t="s">
        <v>28</v>
      </c>
      <c r="D1397" s="2" t="s">
        <v>30</v>
      </c>
      <c r="E1397" s="2" t="str">
        <f>TRIM(Table2[[#This Row],[SKU_CODE]])</f>
        <v>BEC-TIS-002</v>
      </c>
      <c r="F1397" s="2">
        <v>215</v>
      </c>
      <c r="G1397" s="2">
        <v>38700</v>
      </c>
      <c r="H1397" s="2">
        <v>3168.91</v>
      </c>
      <c r="I1397" s="2">
        <v>1907.55</v>
      </c>
      <c r="J1397" s="2">
        <v>9</v>
      </c>
      <c r="K1397" s="2" t="str">
        <f>_xlfn.XLOOKUP(E1397,[1]SKU_Master!A:A,[1]SKU_Master!C:C,"NOT FOUND")</f>
        <v>Tissues</v>
      </c>
      <c r="L1397" s="2">
        <f>_xlfn.XLOOKUP(Table2[[#This Row],[SKU_CODE_CLEAN]],[1]SKU_Master!A:A,[1]SKU_Master!E:E,"Not Found")</f>
        <v>180</v>
      </c>
      <c r="M1397" s="2">
        <f>_xlfn.XLOOKUP(E1397,[1]SKU_Master!A:A,[1]SKU_Master!F:F,"NOT FOUND")</f>
        <v>95</v>
      </c>
      <c r="N1397" s="2" t="str">
        <f>IF(ISNUMBER(_xlfn.XMATCH(E1397,[1]SKU_Master!A:A)),"MATCH","NOT FOUND")</f>
        <v>MATCH</v>
      </c>
      <c r="O1397" s="2">
        <f>Table2[[#This Row],[GROSS_REVENUE]]-Table2[[#This Row],[DISCOUNT]]</f>
        <v>35531.089999999997</v>
      </c>
      <c r="P1397" s="3">
        <f>IFERROR((Table2[[#This Row],[NET_REVENUE]]-(Table2[[#This Row],[UNITS_SOLD]]*Table2[[#This Row],[UNIT_COGS]]))/Table2[[#This Row],[NET_REVENUE]],0)</f>
        <v>0.42515132521968785</v>
      </c>
      <c r="Q1397" s="4">
        <f>IFERROR(Table2[[#This Row],[GROSS_REVENUE]]/Table2[[#This Row],[AD_SPEND]],0)</f>
        <v>20.287803727294175</v>
      </c>
      <c r="R1397" s="2">
        <f>IFERROR((Table2[[#This Row],[NET_REVENUE]]-(Table2[[#This Row],[UNITS_SOLD]]*Table2[[#This Row],[UNIT_COGS]])-Table2[[#This Row],[AD_SPEND]]),0)</f>
        <v>13198.539999999997</v>
      </c>
      <c r="S1397" s="3">
        <f>IFERROR(Table2[[#This Row],[RETURNS_UNITS]]/Table2[[#This Row],[UNITS_SOLD]],0)</f>
        <v>4.1860465116279069E-2</v>
      </c>
      <c r="T1397" s="2" t="str">
        <f>TRIM(CLEAN(Table2[[#This Row],[CHANNEL]]))</f>
        <v>Blinkit</v>
      </c>
      <c r="U1397" s="1">
        <f t="shared" si="21"/>
        <v>45444</v>
      </c>
    </row>
    <row r="1398" spans="1:21" x14ac:dyDescent="0.3">
      <c r="A1398" s="1">
        <v>45627</v>
      </c>
      <c r="B1398" s="2" t="s">
        <v>33</v>
      </c>
      <c r="C1398" s="2" t="s">
        <v>28</v>
      </c>
      <c r="D1398" s="2" t="s">
        <v>54</v>
      </c>
      <c r="E1398" s="2" t="str">
        <f>TRIM(Table2[[#This Row],[SKU_CODE]])</f>
        <v>BEC-GB-002</v>
      </c>
      <c r="F1398" s="2">
        <v>86</v>
      </c>
      <c r="G1398" s="2">
        <v>15394</v>
      </c>
      <c r="H1398" s="2">
        <v>1521.35</v>
      </c>
      <c r="I1398" s="2">
        <v>1907.72</v>
      </c>
      <c r="J1398" s="2">
        <v>2</v>
      </c>
      <c r="K1398" s="2" t="str">
        <f>_xlfn.XLOOKUP(E1398,[1]SKU_Master!A:A,[1]SKU_Master!C:C,"NOT FOUND")</f>
        <v>Garbage Bags</v>
      </c>
      <c r="L1398" s="2">
        <f>_xlfn.XLOOKUP(Table2[[#This Row],[SKU_CODE_CLEAN]],[1]SKU_Master!A:A,[1]SKU_Master!E:E,"Not Found")</f>
        <v>179</v>
      </c>
      <c r="M1398" s="2">
        <f>_xlfn.XLOOKUP(E1398,[1]SKU_Master!A:A,[1]SKU_Master!F:F,"NOT FOUND")</f>
        <v>86</v>
      </c>
      <c r="N1398" s="2" t="str">
        <f>IF(ISNUMBER(_xlfn.XMATCH(E1398,[1]SKU_Master!A:A)),"MATCH","NOT FOUND")</f>
        <v>MATCH</v>
      </c>
      <c r="O1398" s="2">
        <f>Table2[[#This Row],[GROSS_REVENUE]]-Table2[[#This Row],[DISCOUNT]]</f>
        <v>13872.65</v>
      </c>
      <c r="P1398" s="3">
        <f>IFERROR((Table2[[#This Row],[NET_REVENUE]]-(Table2[[#This Row],[UNITS_SOLD]]*Table2[[#This Row],[UNIT_COGS]]))/Table2[[#This Row],[NET_REVENUE]],0)</f>
        <v>0.46686465815831868</v>
      </c>
      <c r="Q1398" s="4">
        <f>IFERROR(Table2[[#This Row],[GROSS_REVENUE]]/Table2[[#This Row],[AD_SPEND]],0)</f>
        <v>8.0693183486046163</v>
      </c>
      <c r="R1398" s="2">
        <f>IFERROR((Table2[[#This Row],[NET_REVENUE]]-(Table2[[#This Row],[UNITS_SOLD]]*Table2[[#This Row],[UNIT_COGS]])-Table2[[#This Row],[AD_SPEND]]),0)</f>
        <v>4568.9299999999994</v>
      </c>
      <c r="S1398" s="3">
        <f>IFERROR(Table2[[#This Row],[RETURNS_UNITS]]/Table2[[#This Row],[UNITS_SOLD]],0)</f>
        <v>2.3255813953488372E-2</v>
      </c>
      <c r="T1398" s="2" t="str">
        <f>TRIM(CLEAN(Table2[[#This Row],[CHANNEL]]))</f>
        <v>Swiggy Instamart</v>
      </c>
      <c r="U1398" s="1">
        <f t="shared" si="21"/>
        <v>45627</v>
      </c>
    </row>
    <row r="1399" spans="1:21" x14ac:dyDescent="0.3">
      <c r="A1399" s="1">
        <v>45689</v>
      </c>
      <c r="B1399" s="2" t="s">
        <v>24</v>
      </c>
      <c r="C1399" s="2" t="s">
        <v>28</v>
      </c>
      <c r="D1399" s="2" t="s">
        <v>35</v>
      </c>
      <c r="E1399" s="2" t="str">
        <f>TRIM(Table2[[#This Row],[SKU_CODE]])</f>
        <v>BEC-CMB-001</v>
      </c>
      <c r="F1399" s="2">
        <v>22</v>
      </c>
      <c r="G1399" s="2">
        <v>15378</v>
      </c>
      <c r="H1399" s="2">
        <v>2071.3000000000002</v>
      </c>
      <c r="I1399" s="2">
        <v>1909</v>
      </c>
      <c r="J1399" s="2">
        <v>3</v>
      </c>
      <c r="K1399" s="2" t="str">
        <f>_xlfn.XLOOKUP(E1399,[1]SKU_Master!A:A,[1]SKU_Master!C:C,"NOT FOUND")</f>
        <v>Others</v>
      </c>
      <c r="L1399" s="2">
        <f>_xlfn.XLOOKUP(Table2[[#This Row],[SKU_CODE_CLEAN]],[1]SKU_Master!A:A,[1]SKU_Master!E:E,"Not Found")</f>
        <v>699</v>
      </c>
      <c r="M1399" s="2">
        <f>_xlfn.XLOOKUP(E1399,[1]SKU_Master!A:A,[1]SKU_Master!F:F,"NOT FOUND")</f>
        <v>330</v>
      </c>
      <c r="N1399" s="2" t="str">
        <f>IF(ISNUMBER(_xlfn.XMATCH(E1399,[1]SKU_Master!A:A)),"MATCH","NOT FOUND")</f>
        <v>MATCH</v>
      </c>
      <c r="O1399" s="2">
        <f>Table2[[#This Row],[GROSS_REVENUE]]-Table2[[#This Row],[DISCOUNT]]</f>
        <v>13306.7</v>
      </c>
      <c r="P1399" s="3">
        <f>IFERROR((Table2[[#This Row],[NET_REVENUE]]-(Table2[[#This Row],[UNITS_SOLD]]*Table2[[#This Row],[UNIT_COGS]]))/Table2[[#This Row],[NET_REVENUE]],0)</f>
        <v>0.45441018434322561</v>
      </c>
      <c r="Q1399" s="4">
        <f>IFERROR(Table2[[#This Row],[GROSS_REVENUE]]/Table2[[#This Row],[AD_SPEND]],0)</f>
        <v>8.055526453640649</v>
      </c>
      <c r="R1399" s="2">
        <f>IFERROR((Table2[[#This Row],[NET_REVENUE]]-(Table2[[#This Row],[UNITS_SOLD]]*Table2[[#This Row],[UNIT_COGS]])-Table2[[#This Row],[AD_SPEND]]),0)</f>
        <v>4137.7000000000007</v>
      </c>
      <c r="S1399" s="3">
        <f>IFERROR(Table2[[#This Row],[RETURNS_UNITS]]/Table2[[#This Row],[UNITS_SOLD]],0)</f>
        <v>0.13636363636363635</v>
      </c>
      <c r="T1399" s="2" t="str">
        <f>TRIM(CLEAN(Table2[[#This Row],[CHANNEL]]))</f>
        <v>D2C</v>
      </c>
      <c r="U1399" s="1">
        <f t="shared" si="21"/>
        <v>45689</v>
      </c>
    </row>
    <row r="1400" spans="1:21" x14ac:dyDescent="0.3">
      <c r="A1400" s="1">
        <v>45292</v>
      </c>
      <c r="B1400" s="2" t="s">
        <v>33</v>
      </c>
      <c r="C1400" s="2" t="s">
        <v>25</v>
      </c>
      <c r="D1400" s="2" t="s">
        <v>35</v>
      </c>
      <c r="E1400" s="2" t="str">
        <f>TRIM(Table2[[#This Row],[SKU_CODE]])</f>
        <v>BEC-CMB-001</v>
      </c>
      <c r="F1400" s="2">
        <v>35</v>
      </c>
      <c r="G1400" s="2">
        <v>24465</v>
      </c>
      <c r="H1400" s="2">
        <v>4905.28</v>
      </c>
      <c r="I1400" s="2">
        <v>1909.19</v>
      </c>
      <c r="J1400" s="2">
        <v>1</v>
      </c>
      <c r="K1400" s="2" t="str">
        <f>_xlfn.XLOOKUP(E1400,[1]SKU_Master!A:A,[1]SKU_Master!C:C,"NOT FOUND")</f>
        <v>Others</v>
      </c>
      <c r="L1400" s="2">
        <f>_xlfn.XLOOKUP(Table2[[#This Row],[SKU_CODE_CLEAN]],[1]SKU_Master!A:A,[1]SKU_Master!E:E,"Not Found")</f>
        <v>699</v>
      </c>
      <c r="M1400" s="2">
        <f>_xlfn.XLOOKUP(E1400,[1]SKU_Master!A:A,[1]SKU_Master!F:F,"NOT FOUND")</f>
        <v>330</v>
      </c>
      <c r="N1400" s="2" t="str">
        <f>IF(ISNUMBER(_xlfn.XMATCH(E1400,[1]SKU_Master!A:A)),"MATCH","NOT FOUND")</f>
        <v>MATCH</v>
      </c>
      <c r="O1400" s="2">
        <f>Table2[[#This Row],[GROSS_REVENUE]]-Table2[[#This Row],[DISCOUNT]]</f>
        <v>19559.72</v>
      </c>
      <c r="P1400" s="3">
        <f>IFERROR((Table2[[#This Row],[NET_REVENUE]]-(Table2[[#This Row],[UNITS_SOLD]]*Table2[[#This Row],[UNIT_COGS]]))/Table2[[#This Row],[NET_REVENUE]],0)</f>
        <v>0.40950074949948162</v>
      </c>
      <c r="Q1400" s="4">
        <f>IFERROR(Table2[[#This Row],[GROSS_REVENUE]]/Table2[[#This Row],[AD_SPEND]],0)</f>
        <v>12.814334874999345</v>
      </c>
      <c r="R1400" s="2">
        <f>IFERROR((Table2[[#This Row],[NET_REVENUE]]-(Table2[[#This Row],[UNITS_SOLD]]*Table2[[#This Row],[UNIT_COGS]])-Table2[[#This Row],[AD_SPEND]]),0)</f>
        <v>6100.5300000000007</v>
      </c>
      <c r="S1400" s="3">
        <f>IFERROR(Table2[[#This Row],[RETURNS_UNITS]]/Table2[[#This Row],[UNITS_SOLD]],0)</f>
        <v>2.8571428571428571E-2</v>
      </c>
      <c r="T1400" s="2" t="str">
        <f>TRIM(CLEAN(Table2[[#This Row],[CHANNEL]]))</f>
        <v>Swiggy Instamart</v>
      </c>
      <c r="U1400" s="1">
        <f t="shared" si="21"/>
        <v>45292</v>
      </c>
    </row>
    <row r="1401" spans="1:21" x14ac:dyDescent="0.3">
      <c r="A1401" s="1">
        <v>45293</v>
      </c>
      <c r="B1401" s="2" t="s">
        <v>50</v>
      </c>
      <c r="C1401" s="2" t="s">
        <v>22</v>
      </c>
      <c r="D1401" s="2" t="s">
        <v>31</v>
      </c>
      <c r="E1401" s="2" t="str">
        <f>TRIM(Table2[[#This Row],[SKU_CODE]])</f>
        <v>BEC-GB-002</v>
      </c>
      <c r="F1401" s="2">
        <v>249</v>
      </c>
      <c r="G1401" s="2">
        <v>44571</v>
      </c>
      <c r="H1401" s="2">
        <v>8388.65</v>
      </c>
      <c r="I1401" s="2">
        <v>1909.65</v>
      </c>
      <c r="J1401" s="2">
        <v>14</v>
      </c>
      <c r="K1401" s="2" t="str">
        <f>_xlfn.XLOOKUP(E1401,[1]SKU_Master!A:A,[1]SKU_Master!C:C,"NOT FOUND")</f>
        <v>Garbage Bags</v>
      </c>
      <c r="L1401" s="2">
        <f>_xlfn.XLOOKUP(Table2[[#This Row],[SKU_CODE_CLEAN]],[1]SKU_Master!A:A,[1]SKU_Master!E:E,"Not Found")</f>
        <v>179</v>
      </c>
      <c r="M1401" s="2">
        <f>_xlfn.XLOOKUP(E1401,[1]SKU_Master!A:A,[1]SKU_Master!F:F,"NOT FOUND")</f>
        <v>86</v>
      </c>
      <c r="N1401" s="2" t="str">
        <f>IF(ISNUMBER(_xlfn.XMATCH(E1401,[1]SKU_Master!A:A)),"MATCH","NOT FOUND")</f>
        <v>MATCH</v>
      </c>
      <c r="O1401" s="2">
        <f>Table2[[#This Row],[GROSS_REVENUE]]-Table2[[#This Row],[DISCOUNT]]</f>
        <v>36182.35</v>
      </c>
      <c r="P1401" s="3">
        <f>IFERROR((Table2[[#This Row],[NET_REVENUE]]-(Table2[[#This Row],[UNITS_SOLD]]*Table2[[#This Row],[UNIT_COGS]]))/Table2[[#This Row],[NET_REVENUE]],0)</f>
        <v>0.40816447798443162</v>
      </c>
      <c r="Q1401" s="4">
        <f>IFERROR(Table2[[#This Row],[GROSS_REVENUE]]/Table2[[#This Row],[AD_SPEND]],0)</f>
        <v>23.339879035425337</v>
      </c>
      <c r="R1401" s="2">
        <f>IFERROR((Table2[[#This Row],[NET_REVENUE]]-(Table2[[#This Row],[UNITS_SOLD]]*Table2[[#This Row],[UNIT_COGS]])-Table2[[#This Row],[AD_SPEND]]),0)</f>
        <v>12858.699999999999</v>
      </c>
      <c r="S1401" s="3">
        <f>IFERROR(Table2[[#This Row],[RETURNS_UNITS]]/Table2[[#This Row],[UNITS_SOLD]],0)</f>
        <v>5.6224899598393573E-2</v>
      </c>
      <c r="T1401" s="2" t="str">
        <f>TRIM(CLEAN(Table2[[#This Row],[CHANNEL]]))</f>
        <v>Amazon</v>
      </c>
      <c r="U1401" s="1">
        <f t="shared" si="21"/>
        <v>45323</v>
      </c>
    </row>
    <row r="1402" spans="1:21" x14ac:dyDescent="0.3">
      <c r="A1402" s="1">
        <v>45778</v>
      </c>
      <c r="B1402" s="2" t="s">
        <v>21</v>
      </c>
      <c r="C1402" s="2" t="s">
        <v>22</v>
      </c>
      <c r="D1402" s="2" t="s">
        <v>42</v>
      </c>
      <c r="E1402" s="2" t="str">
        <f>TRIM(Table2[[#This Row],[SKU_CODE]])</f>
        <v>BEC-BW-002</v>
      </c>
      <c r="F1402" s="2">
        <v>91</v>
      </c>
      <c r="G1402" s="2">
        <v>15925</v>
      </c>
      <c r="H1402" s="2">
        <v>2785.42</v>
      </c>
      <c r="I1402" s="2">
        <v>1910.3</v>
      </c>
      <c r="J1402" s="2">
        <v>2</v>
      </c>
      <c r="K1402" s="2" t="str">
        <f>_xlfn.XLOOKUP(E1402,[1]SKU_Master!A:A,[1]SKU_Master!C:C,"NOT FOUND")</f>
        <v>Bake &amp; Wrap</v>
      </c>
      <c r="L1402" s="2">
        <f>_xlfn.XLOOKUP(Table2[[#This Row],[SKU_CODE_CLEAN]],[1]SKU_Master!A:A,[1]SKU_Master!E:E,"Not Found")</f>
        <v>175</v>
      </c>
      <c r="M1402" s="2">
        <f>_xlfn.XLOOKUP(E1402,[1]SKU_Master!A:A,[1]SKU_Master!F:F,"NOT FOUND")</f>
        <v>92</v>
      </c>
      <c r="N1402" s="2" t="str">
        <f>IF(ISNUMBER(_xlfn.XMATCH(E1402,[1]SKU_Master!A:A)),"MATCH","NOT FOUND")</f>
        <v>MATCH</v>
      </c>
      <c r="O1402" s="2">
        <f>Table2[[#This Row],[GROSS_REVENUE]]-Table2[[#This Row],[DISCOUNT]]</f>
        <v>13139.58</v>
      </c>
      <c r="P1402" s="3">
        <f>IFERROR((Table2[[#This Row],[NET_REVENUE]]-(Table2[[#This Row],[UNITS_SOLD]]*Table2[[#This Row],[UNIT_COGS]]))/Table2[[#This Row],[NET_REVENUE]],0)</f>
        <v>0.36284112581985117</v>
      </c>
      <c r="Q1402" s="4">
        <f>IFERROR(Table2[[#This Row],[GROSS_REVENUE]]/Table2[[#This Row],[AD_SPEND]],0)</f>
        <v>8.3363869549285461</v>
      </c>
      <c r="R1402" s="2">
        <f>IFERROR((Table2[[#This Row],[NET_REVENUE]]-(Table2[[#This Row],[UNITS_SOLD]]*Table2[[#This Row],[UNIT_COGS]])-Table2[[#This Row],[AD_SPEND]]),0)</f>
        <v>2857.2799999999997</v>
      </c>
      <c r="S1402" s="3">
        <f>IFERROR(Table2[[#This Row],[RETURNS_UNITS]]/Table2[[#This Row],[UNITS_SOLD]],0)</f>
        <v>2.197802197802198E-2</v>
      </c>
      <c r="T1402" s="2" t="str">
        <f>TRIM(CLEAN(Table2[[#This Row],[CHANNEL]]))</f>
        <v>Flipkart</v>
      </c>
      <c r="U1402" s="1">
        <f t="shared" si="21"/>
        <v>45778</v>
      </c>
    </row>
    <row r="1403" spans="1:21" x14ac:dyDescent="0.3">
      <c r="A1403" s="1">
        <v>45413</v>
      </c>
      <c r="B1403" s="2" t="s">
        <v>24</v>
      </c>
      <c r="C1403" s="2" t="s">
        <v>28</v>
      </c>
      <c r="D1403" s="2" t="s">
        <v>30</v>
      </c>
      <c r="E1403" s="2" t="str">
        <f>TRIM(Table2[[#This Row],[SKU_CODE]])</f>
        <v>BEC-TIS-002</v>
      </c>
      <c r="F1403" s="2">
        <v>166</v>
      </c>
      <c r="G1403" s="2">
        <v>29880</v>
      </c>
      <c r="H1403" s="2">
        <v>4294.59</v>
      </c>
      <c r="I1403" s="2">
        <v>1911.75</v>
      </c>
      <c r="J1403" s="2">
        <v>21</v>
      </c>
      <c r="K1403" s="2" t="str">
        <f>_xlfn.XLOOKUP(E1403,[1]SKU_Master!A:A,[1]SKU_Master!C:C,"NOT FOUND")</f>
        <v>Tissues</v>
      </c>
      <c r="L1403" s="2">
        <f>_xlfn.XLOOKUP(Table2[[#This Row],[SKU_CODE_CLEAN]],[1]SKU_Master!A:A,[1]SKU_Master!E:E,"Not Found")</f>
        <v>180</v>
      </c>
      <c r="M1403" s="2">
        <f>_xlfn.XLOOKUP(E1403,[1]SKU_Master!A:A,[1]SKU_Master!F:F,"NOT FOUND")</f>
        <v>95</v>
      </c>
      <c r="N1403" s="2" t="str">
        <f>IF(ISNUMBER(_xlfn.XMATCH(E1403,[1]SKU_Master!A:A)),"MATCH","NOT FOUND")</f>
        <v>MATCH</v>
      </c>
      <c r="O1403" s="2">
        <f>Table2[[#This Row],[GROSS_REVENUE]]-Table2[[#This Row],[DISCOUNT]]</f>
        <v>25585.41</v>
      </c>
      <c r="P1403" s="3">
        <f>IFERROR((Table2[[#This Row],[NET_REVENUE]]-(Table2[[#This Row],[UNITS_SOLD]]*Table2[[#This Row],[UNIT_COGS]]))/Table2[[#This Row],[NET_REVENUE]],0)</f>
        <v>0.38363309401725437</v>
      </c>
      <c r="Q1403" s="4">
        <f>IFERROR(Table2[[#This Row],[GROSS_REVENUE]]/Table2[[#This Row],[AD_SPEND]],0)</f>
        <v>15.629658689682229</v>
      </c>
      <c r="R1403" s="2">
        <f>IFERROR((Table2[[#This Row],[NET_REVENUE]]-(Table2[[#This Row],[UNITS_SOLD]]*Table2[[#This Row],[UNIT_COGS]])-Table2[[#This Row],[AD_SPEND]]),0)</f>
        <v>7903.66</v>
      </c>
      <c r="S1403" s="3">
        <f>IFERROR(Table2[[#This Row],[RETURNS_UNITS]]/Table2[[#This Row],[UNITS_SOLD]],0)</f>
        <v>0.12650602409638553</v>
      </c>
      <c r="T1403" s="2" t="str">
        <f>TRIM(CLEAN(Table2[[#This Row],[CHANNEL]]))</f>
        <v>D2C</v>
      </c>
      <c r="U1403" s="1">
        <f t="shared" si="21"/>
        <v>45413</v>
      </c>
    </row>
    <row r="1404" spans="1:21" x14ac:dyDescent="0.3">
      <c r="A1404" s="1">
        <v>45717</v>
      </c>
      <c r="B1404" s="2" t="s">
        <v>37</v>
      </c>
      <c r="C1404" s="2" t="s">
        <v>25</v>
      </c>
      <c r="D1404" s="2" t="s">
        <v>32</v>
      </c>
      <c r="E1404" s="2" t="str">
        <f>TRIM(Table2[[#This Row],[SKU_CODE]])</f>
        <v>BEC-BW-001</v>
      </c>
      <c r="F1404" s="2">
        <v>172</v>
      </c>
      <c r="G1404" s="2">
        <v>37840</v>
      </c>
      <c r="H1404" s="2">
        <v>10699.13</v>
      </c>
      <c r="I1404" s="2">
        <v>1912.91</v>
      </c>
      <c r="J1404" s="2">
        <v>9</v>
      </c>
      <c r="K1404" s="2" t="str">
        <f>_xlfn.XLOOKUP(E1404,[1]SKU_Master!A:A,[1]SKU_Master!C:C,"NOT FOUND")</f>
        <v>Bake &amp; Wrap</v>
      </c>
      <c r="L1404" s="2">
        <f>_xlfn.XLOOKUP(Table2[[#This Row],[SKU_CODE_CLEAN]],[1]SKU_Master!A:A,[1]SKU_Master!E:E,"Not Found")</f>
        <v>220</v>
      </c>
      <c r="M1404" s="2">
        <f>_xlfn.XLOOKUP(E1404,[1]SKU_Master!A:A,[1]SKU_Master!F:F,"NOT FOUND")</f>
        <v>118</v>
      </c>
      <c r="N1404" s="2" t="str">
        <f>IF(ISNUMBER(_xlfn.XMATCH(E1404,[1]SKU_Master!A:A)),"MATCH","NOT FOUND")</f>
        <v>MATCH</v>
      </c>
      <c r="O1404" s="2">
        <f>Table2[[#This Row],[GROSS_REVENUE]]-Table2[[#This Row],[DISCOUNT]]</f>
        <v>27140.870000000003</v>
      </c>
      <c r="P1404" s="3">
        <f>IFERROR((Table2[[#This Row],[NET_REVENUE]]-(Table2[[#This Row],[UNITS_SOLD]]*Table2[[#This Row],[UNIT_COGS]]))/Table2[[#This Row],[NET_REVENUE]],0)</f>
        <v>0.25219788459249842</v>
      </c>
      <c r="Q1404" s="4">
        <f>IFERROR(Table2[[#This Row],[GROSS_REVENUE]]/Table2[[#This Row],[AD_SPEND]],0)</f>
        <v>19.781380200845831</v>
      </c>
      <c r="R1404" s="2">
        <f>IFERROR((Table2[[#This Row],[NET_REVENUE]]-(Table2[[#This Row],[UNITS_SOLD]]*Table2[[#This Row],[UNIT_COGS]])-Table2[[#This Row],[AD_SPEND]]),0)</f>
        <v>4931.9600000000028</v>
      </c>
      <c r="S1404" s="3">
        <f>IFERROR(Table2[[#This Row],[RETURNS_UNITS]]/Table2[[#This Row],[UNITS_SOLD]],0)</f>
        <v>5.232558139534884E-2</v>
      </c>
      <c r="T1404" s="2" t="str">
        <f>TRIM(CLEAN(Table2[[#This Row],[CHANNEL]]))</f>
        <v>Blinkit</v>
      </c>
      <c r="U1404" s="1">
        <f t="shared" si="21"/>
        <v>45717</v>
      </c>
    </row>
    <row r="1405" spans="1:21" x14ac:dyDescent="0.3">
      <c r="A1405" s="1">
        <v>45689</v>
      </c>
      <c r="B1405" s="2" t="s">
        <v>37</v>
      </c>
      <c r="C1405" s="2" t="s">
        <v>28</v>
      </c>
      <c r="D1405" s="2" t="s">
        <v>42</v>
      </c>
      <c r="E1405" s="2" t="str">
        <f>TRIM(Table2[[#This Row],[SKU_CODE]])</f>
        <v>BEC-BW-002</v>
      </c>
      <c r="F1405" s="2">
        <v>102</v>
      </c>
      <c r="G1405" s="2">
        <v>17850</v>
      </c>
      <c r="H1405" s="2">
        <v>4134.1499999999996</v>
      </c>
      <c r="I1405" s="2">
        <v>1913.28</v>
      </c>
      <c r="J1405" s="2">
        <v>2</v>
      </c>
      <c r="K1405" s="2" t="str">
        <f>_xlfn.XLOOKUP(E1405,[1]SKU_Master!A:A,[1]SKU_Master!C:C,"NOT FOUND")</f>
        <v>Bake &amp; Wrap</v>
      </c>
      <c r="L1405" s="2">
        <f>_xlfn.XLOOKUP(Table2[[#This Row],[SKU_CODE_CLEAN]],[1]SKU_Master!A:A,[1]SKU_Master!E:E,"Not Found")</f>
        <v>175</v>
      </c>
      <c r="M1405" s="2">
        <f>_xlfn.XLOOKUP(E1405,[1]SKU_Master!A:A,[1]SKU_Master!F:F,"NOT FOUND")</f>
        <v>92</v>
      </c>
      <c r="N1405" s="2" t="str">
        <f>IF(ISNUMBER(_xlfn.XMATCH(E1405,[1]SKU_Master!A:A)),"MATCH","NOT FOUND")</f>
        <v>MATCH</v>
      </c>
      <c r="O1405" s="2">
        <f>Table2[[#This Row],[GROSS_REVENUE]]-Table2[[#This Row],[DISCOUNT]]</f>
        <v>13715.85</v>
      </c>
      <c r="P1405" s="3">
        <f>IFERROR((Table2[[#This Row],[NET_REVENUE]]-(Table2[[#This Row],[UNITS_SOLD]]*Table2[[#This Row],[UNIT_COGS]]))/Table2[[#This Row],[NET_REVENUE]],0)</f>
        <v>0.31582803836437406</v>
      </c>
      <c r="Q1405" s="4">
        <f>IFERROR(Table2[[#This Row],[GROSS_REVENUE]]/Table2[[#This Row],[AD_SPEND]],0)</f>
        <v>9.3295283492222776</v>
      </c>
      <c r="R1405" s="2">
        <f>IFERROR((Table2[[#This Row],[NET_REVENUE]]-(Table2[[#This Row],[UNITS_SOLD]]*Table2[[#This Row],[UNIT_COGS]])-Table2[[#This Row],[AD_SPEND]]),0)</f>
        <v>2418.5700000000006</v>
      </c>
      <c r="S1405" s="3">
        <f>IFERROR(Table2[[#This Row],[RETURNS_UNITS]]/Table2[[#This Row],[UNITS_SOLD]],0)</f>
        <v>1.9607843137254902E-2</v>
      </c>
      <c r="T1405" s="2" t="str">
        <f>TRIM(CLEAN(Table2[[#This Row],[CHANNEL]]))</f>
        <v>Blinkit</v>
      </c>
      <c r="U1405" s="1">
        <f t="shared" si="21"/>
        <v>45689</v>
      </c>
    </row>
    <row r="1406" spans="1:21" x14ac:dyDescent="0.3">
      <c r="A1406" s="1">
        <v>45292</v>
      </c>
      <c r="B1406" s="2" t="s">
        <v>33</v>
      </c>
      <c r="C1406" s="2" t="s">
        <v>25</v>
      </c>
      <c r="D1406" s="2" t="s">
        <v>30</v>
      </c>
      <c r="E1406" s="2" t="str">
        <f>TRIM(Table2[[#This Row],[SKU_CODE]])</f>
        <v>BEC-TIS-002</v>
      </c>
      <c r="F1406" s="2">
        <v>250</v>
      </c>
      <c r="G1406" s="2">
        <v>45000</v>
      </c>
      <c r="H1406" s="2">
        <v>12309.5</v>
      </c>
      <c r="I1406" s="2">
        <v>1913.77</v>
      </c>
      <c r="J1406" s="2">
        <v>10</v>
      </c>
      <c r="K1406" s="2" t="str">
        <f>_xlfn.XLOOKUP(E1406,[1]SKU_Master!A:A,[1]SKU_Master!C:C,"NOT FOUND")</f>
        <v>Tissues</v>
      </c>
      <c r="L1406" s="2">
        <f>_xlfn.XLOOKUP(Table2[[#This Row],[SKU_CODE_CLEAN]],[1]SKU_Master!A:A,[1]SKU_Master!E:E,"Not Found")</f>
        <v>180</v>
      </c>
      <c r="M1406" s="2">
        <f>_xlfn.XLOOKUP(E1406,[1]SKU_Master!A:A,[1]SKU_Master!F:F,"NOT FOUND")</f>
        <v>95</v>
      </c>
      <c r="N1406" s="2" t="str">
        <f>IF(ISNUMBER(_xlfn.XMATCH(E1406,[1]SKU_Master!A:A)),"MATCH","NOT FOUND")</f>
        <v>MATCH</v>
      </c>
      <c r="O1406" s="2">
        <f>Table2[[#This Row],[GROSS_REVENUE]]-Table2[[#This Row],[DISCOUNT]]</f>
        <v>32690.5</v>
      </c>
      <c r="P1406" s="3">
        <f>IFERROR((Table2[[#This Row],[NET_REVENUE]]-(Table2[[#This Row],[UNITS_SOLD]]*Table2[[#This Row],[UNIT_COGS]]))/Table2[[#This Row],[NET_REVENUE]],0)</f>
        <v>0.27348923999327024</v>
      </c>
      <c r="Q1406" s="4">
        <f>IFERROR(Table2[[#This Row],[GROSS_REVENUE]]/Table2[[#This Row],[AD_SPEND]],0)</f>
        <v>23.5137973737701</v>
      </c>
      <c r="R1406" s="2">
        <f>IFERROR((Table2[[#This Row],[NET_REVENUE]]-(Table2[[#This Row],[UNITS_SOLD]]*Table2[[#This Row],[UNIT_COGS]])-Table2[[#This Row],[AD_SPEND]]),0)</f>
        <v>7026.73</v>
      </c>
      <c r="S1406" s="3">
        <f>IFERROR(Table2[[#This Row],[RETURNS_UNITS]]/Table2[[#This Row],[UNITS_SOLD]],0)</f>
        <v>0.04</v>
      </c>
      <c r="T1406" s="2" t="str">
        <f>TRIM(CLEAN(Table2[[#This Row],[CHANNEL]]))</f>
        <v>Swiggy Instamart</v>
      </c>
      <c r="U1406" s="1">
        <f t="shared" si="21"/>
        <v>45292</v>
      </c>
    </row>
    <row r="1407" spans="1:21" x14ac:dyDescent="0.3">
      <c r="A1407" s="1">
        <v>45292</v>
      </c>
      <c r="B1407" s="2" t="s">
        <v>33</v>
      </c>
      <c r="C1407" s="2" t="s">
        <v>25</v>
      </c>
      <c r="D1407" s="2" t="s">
        <v>53</v>
      </c>
      <c r="E1407" s="2" t="str">
        <f>TRIM(Table2[[#This Row],[SKU_CODE]])</f>
        <v>UNKNOWN</v>
      </c>
      <c r="F1407" s="2">
        <v>250</v>
      </c>
      <c r="G1407" s="2">
        <v>45000</v>
      </c>
      <c r="H1407" s="2">
        <v>12309.5</v>
      </c>
      <c r="I1407" s="2">
        <v>1913.77</v>
      </c>
      <c r="J1407" s="2">
        <v>10</v>
      </c>
      <c r="K1407" s="2" t="str">
        <f>_xlfn.XLOOKUP(E1407,[1]SKU_Master!A:A,[1]SKU_Master!C:C,"NOT FOUND")</f>
        <v>NOT FOUND</v>
      </c>
      <c r="L1407" s="2" t="str">
        <f>_xlfn.XLOOKUP(Table2[[#This Row],[SKU_CODE_CLEAN]],[1]SKU_Master!A:A,[1]SKU_Master!E:E,"Not Found")</f>
        <v>Not Found</v>
      </c>
      <c r="M1407" s="2" t="str">
        <f>_xlfn.XLOOKUP(E1407,[1]SKU_Master!A:A,[1]SKU_Master!F:F,"NOT FOUND")</f>
        <v>NOT FOUND</v>
      </c>
      <c r="N1407" s="2" t="str">
        <f>IF(ISNUMBER(_xlfn.XMATCH(E1407,[1]SKU_Master!A:A)),"MATCH","NOT FOUND")</f>
        <v>NOT FOUND</v>
      </c>
      <c r="O1407" s="2">
        <f>Table2[[#This Row],[GROSS_REVENUE]]-Table2[[#This Row],[DISCOUNT]]</f>
        <v>32690.5</v>
      </c>
      <c r="P1407" s="3">
        <f>IFERROR((Table2[[#This Row],[NET_REVENUE]]-(Table2[[#This Row],[UNITS_SOLD]]*Table2[[#This Row],[UNIT_COGS]]))/Table2[[#This Row],[NET_REVENUE]],0)</f>
        <v>0</v>
      </c>
      <c r="Q1407" s="4">
        <f>IFERROR(Table2[[#This Row],[GROSS_REVENUE]]/Table2[[#This Row],[AD_SPEND]],0)</f>
        <v>23.5137973737701</v>
      </c>
      <c r="R1407" s="2">
        <f>IFERROR((Table2[[#This Row],[NET_REVENUE]]-(Table2[[#This Row],[UNITS_SOLD]]*Table2[[#This Row],[UNIT_COGS]])-Table2[[#This Row],[AD_SPEND]]),0)</f>
        <v>0</v>
      </c>
      <c r="S1407" s="3">
        <f>IFERROR(Table2[[#This Row],[RETURNS_UNITS]]/Table2[[#This Row],[UNITS_SOLD]],0)</f>
        <v>0.04</v>
      </c>
      <c r="T1407" s="2" t="str">
        <f>TRIM(CLEAN(Table2[[#This Row],[CHANNEL]]))</f>
        <v>Swiggy Instamart</v>
      </c>
      <c r="U1407" s="1">
        <f t="shared" si="21"/>
        <v>45292</v>
      </c>
    </row>
    <row r="1408" spans="1:21" x14ac:dyDescent="0.3">
      <c r="A1408" s="1">
        <v>45597</v>
      </c>
      <c r="B1408" s="2" t="s">
        <v>24</v>
      </c>
      <c r="C1408" s="2" t="s">
        <v>22</v>
      </c>
      <c r="D1408" s="2" t="s">
        <v>32</v>
      </c>
      <c r="E1408" s="2" t="str">
        <f>TRIM(Table2[[#This Row],[SKU_CODE]])</f>
        <v>BEC-BW-001</v>
      </c>
      <c r="F1408" s="2">
        <v>62</v>
      </c>
      <c r="G1408" s="2">
        <v>13640</v>
      </c>
      <c r="H1408" s="2">
        <v>671.58</v>
      </c>
      <c r="I1408" s="2">
        <v>1915.94</v>
      </c>
      <c r="J1408" s="2">
        <v>7</v>
      </c>
      <c r="K1408" s="2" t="str">
        <f>_xlfn.XLOOKUP(E1408,[1]SKU_Master!A:A,[1]SKU_Master!C:C,"NOT FOUND")</f>
        <v>Bake &amp; Wrap</v>
      </c>
      <c r="L1408" s="2">
        <f>_xlfn.XLOOKUP(Table2[[#This Row],[SKU_CODE_CLEAN]],[1]SKU_Master!A:A,[1]SKU_Master!E:E,"Not Found")</f>
        <v>220</v>
      </c>
      <c r="M1408" s="2">
        <f>_xlfn.XLOOKUP(E1408,[1]SKU_Master!A:A,[1]SKU_Master!F:F,"NOT FOUND")</f>
        <v>118</v>
      </c>
      <c r="N1408" s="2" t="str">
        <f>IF(ISNUMBER(_xlfn.XMATCH(E1408,[1]SKU_Master!A:A)),"MATCH","NOT FOUND")</f>
        <v>MATCH</v>
      </c>
      <c r="O1408" s="2">
        <f>Table2[[#This Row],[GROSS_REVENUE]]-Table2[[#This Row],[DISCOUNT]]</f>
        <v>12968.42</v>
      </c>
      <c r="P1408" s="3">
        <f>IFERROR((Table2[[#This Row],[NET_REVENUE]]-(Table2[[#This Row],[UNITS_SOLD]]*Table2[[#This Row],[UNIT_COGS]]))/Table2[[#This Row],[NET_REVENUE]],0)</f>
        <v>0.43586034381983313</v>
      </c>
      <c r="Q1408" s="4">
        <f>IFERROR(Table2[[#This Row],[GROSS_REVENUE]]/Table2[[#This Row],[AD_SPEND]],0)</f>
        <v>7.1192208524275289</v>
      </c>
      <c r="R1408" s="2">
        <f>IFERROR((Table2[[#This Row],[NET_REVENUE]]-(Table2[[#This Row],[UNITS_SOLD]]*Table2[[#This Row],[UNIT_COGS]])-Table2[[#This Row],[AD_SPEND]]),0)</f>
        <v>3736.48</v>
      </c>
      <c r="S1408" s="3">
        <f>IFERROR(Table2[[#This Row],[RETURNS_UNITS]]/Table2[[#This Row],[UNITS_SOLD]],0)</f>
        <v>0.11290322580645161</v>
      </c>
      <c r="T1408" s="2" t="str">
        <f>TRIM(CLEAN(Table2[[#This Row],[CHANNEL]]))</f>
        <v>D2C</v>
      </c>
      <c r="U1408" s="1">
        <f t="shared" si="21"/>
        <v>45597</v>
      </c>
    </row>
    <row r="1409" spans="1:21" x14ac:dyDescent="0.3">
      <c r="A1409" s="1">
        <v>45566</v>
      </c>
      <c r="B1409" s="2" t="s">
        <v>34</v>
      </c>
      <c r="C1409" s="2" t="s">
        <v>22</v>
      </c>
      <c r="D1409" s="2" t="s">
        <v>32</v>
      </c>
      <c r="E1409" s="2" t="str">
        <f>TRIM(Table2[[#This Row],[SKU_CODE]])</f>
        <v>BEC-BW-001</v>
      </c>
      <c r="F1409" s="2">
        <v>107</v>
      </c>
      <c r="G1409" s="2">
        <v>23540</v>
      </c>
      <c r="H1409" s="2">
        <v>4588.88</v>
      </c>
      <c r="I1409" s="2">
        <v>1917.25</v>
      </c>
      <c r="J1409" s="2">
        <v>6</v>
      </c>
      <c r="K1409" s="2" t="str">
        <f>_xlfn.XLOOKUP(E1409,[1]SKU_Master!A:A,[1]SKU_Master!C:C,"NOT FOUND")</f>
        <v>Bake &amp; Wrap</v>
      </c>
      <c r="L1409" s="2">
        <f>_xlfn.XLOOKUP(Table2[[#This Row],[SKU_CODE_CLEAN]],[1]SKU_Master!A:A,[1]SKU_Master!E:E,"Not Found")</f>
        <v>220</v>
      </c>
      <c r="M1409" s="2">
        <f>_xlfn.XLOOKUP(E1409,[1]SKU_Master!A:A,[1]SKU_Master!F:F,"NOT FOUND")</f>
        <v>118</v>
      </c>
      <c r="N1409" s="2" t="str">
        <f>IF(ISNUMBER(_xlfn.XMATCH(E1409,[1]SKU_Master!A:A)),"MATCH","NOT FOUND")</f>
        <v>MATCH</v>
      </c>
      <c r="O1409" s="2">
        <f>Table2[[#This Row],[GROSS_REVENUE]]-Table2[[#This Row],[DISCOUNT]]</f>
        <v>18951.12</v>
      </c>
      <c r="P1409" s="3">
        <f>IFERROR((Table2[[#This Row],[NET_REVENUE]]-(Table2[[#This Row],[UNITS_SOLD]]*Table2[[#This Row],[UNIT_COGS]]))/Table2[[#This Row],[NET_REVENUE]],0)</f>
        <v>0.33375969335849276</v>
      </c>
      <c r="Q1409" s="4">
        <f>IFERROR(Table2[[#This Row],[GROSS_REVENUE]]/Table2[[#This Row],[AD_SPEND]],0)</f>
        <v>12.278002347111748</v>
      </c>
      <c r="R1409" s="2">
        <f>IFERROR((Table2[[#This Row],[NET_REVENUE]]-(Table2[[#This Row],[UNITS_SOLD]]*Table2[[#This Row],[UNIT_COGS]])-Table2[[#This Row],[AD_SPEND]]),0)</f>
        <v>4407.869999999999</v>
      </c>
      <c r="S1409" s="3">
        <f>IFERROR(Table2[[#This Row],[RETURNS_UNITS]]/Table2[[#This Row],[UNITS_SOLD]],0)</f>
        <v>5.6074766355140186E-2</v>
      </c>
      <c r="T1409" s="2" t="str">
        <f>TRIM(CLEAN(Table2[[#This Row],[CHANNEL]]))</f>
        <v>Zepto</v>
      </c>
      <c r="U1409" s="1">
        <f t="shared" si="21"/>
        <v>45566</v>
      </c>
    </row>
    <row r="1410" spans="1:21" x14ac:dyDescent="0.3">
      <c r="A1410" s="1">
        <v>45809</v>
      </c>
      <c r="B1410" s="2" t="s">
        <v>37</v>
      </c>
      <c r="C1410" s="2" t="s">
        <v>28</v>
      </c>
      <c r="D1410" s="2" t="s">
        <v>43</v>
      </c>
      <c r="E1410" s="2" t="str">
        <f>TRIM(Table2[[#This Row],[SKU_CODE]])</f>
        <v>BEC-GB-001</v>
      </c>
      <c r="F1410" s="2">
        <v>175</v>
      </c>
      <c r="G1410" s="2">
        <v>26075</v>
      </c>
      <c r="H1410" s="2">
        <v>1591.65</v>
      </c>
      <c r="I1410" s="2">
        <v>1917.34</v>
      </c>
      <c r="J1410" s="2">
        <v>4</v>
      </c>
      <c r="K1410" s="2" t="str">
        <f>_xlfn.XLOOKUP(E1410,[1]SKU_Master!A:A,[1]SKU_Master!C:C,"NOT FOUND")</f>
        <v>Garbage Bags</v>
      </c>
      <c r="L1410" s="2">
        <f>_xlfn.XLOOKUP(Table2[[#This Row],[SKU_CODE_CLEAN]],[1]SKU_Master!A:A,[1]SKU_Master!E:E,"Not Found")</f>
        <v>149</v>
      </c>
      <c r="M1410" s="2">
        <f>_xlfn.XLOOKUP(E1410,[1]SKU_Master!A:A,[1]SKU_Master!F:F,"NOT FOUND")</f>
        <v>70</v>
      </c>
      <c r="N1410" s="2" t="str">
        <f>IF(ISNUMBER(_xlfn.XMATCH(E1410,[1]SKU_Master!A:A)),"MATCH","NOT FOUND")</f>
        <v>MATCH</v>
      </c>
      <c r="O1410" s="2">
        <f>Table2[[#This Row],[GROSS_REVENUE]]-Table2[[#This Row],[DISCOUNT]]</f>
        <v>24483.35</v>
      </c>
      <c r="P1410" s="3">
        <f>IFERROR((Table2[[#This Row],[NET_REVENUE]]-(Table2[[#This Row],[UNITS_SOLD]]*Table2[[#This Row],[UNIT_COGS]]))/Table2[[#This Row],[NET_REVENUE]],0)</f>
        <v>0.49965997300206055</v>
      </c>
      <c r="Q1410" s="4">
        <f>IFERROR(Table2[[#This Row],[GROSS_REVENUE]]/Table2[[#This Row],[AD_SPEND]],0)</f>
        <v>13.599570237933804</v>
      </c>
      <c r="R1410" s="2">
        <f>IFERROR((Table2[[#This Row],[NET_REVENUE]]-(Table2[[#This Row],[UNITS_SOLD]]*Table2[[#This Row],[UNIT_COGS]])-Table2[[#This Row],[AD_SPEND]]),0)</f>
        <v>10316.009999999998</v>
      </c>
      <c r="S1410" s="3">
        <f>IFERROR(Table2[[#This Row],[RETURNS_UNITS]]/Table2[[#This Row],[UNITS_SOLD]],0)</f>
        <v>2.2857142857142857E-2</v>
      </c>
      <c r="T1410" s="2" t="str">
        <f>TRIM(CLEAN(Table2[[#This Row],[CHANNEL]]))</f>
        <v>Blinkit</v>
      </c>
      <c r="U1410" s="1">
        <f t="shared" si="21"/>
        <v>45809</v>
      </c>
    </row>
    <row r="1411" spans="1:21" x14ac:dyDescent="0.3">
      <c r="A1411" s="1">
        <v>45597</v>
      </c>
      <c r="B1411" s="2" t="s">
        <v>21</v>
      </c>
      <c r="C1411" s="2" t="s">
        <v>28</v>
      </c>
      <c r="D1411" s="2" t="s">
        <v>41</v>
      </c>
      <c r="E1411" s="2" t="str">
        <f>TRIM(Table2[[#This Row],[SKU_CODE]])</f>
        <v>BEC-KT-002</v>
      </c>
      <c r="F1411" s="2">
        <v>101</v>
      </c>
      <c r="G1411" s="2">
        <v>42420</v>
      </c>
      <c r="H1411" s="2">
        <v>11389.7</v>
      </c>
      <c r="I1411" s="2">
        <v>1918.76</v>
      </c>
      <c r="J1411" s="2">
        <v>3</v>
      </c>
      <c r="K1411" s="2" t="str">
        <f>_xlfn.XLOOKUP(E1411,[1]SKU_Master!A:A,[1]SKU_Master!C:C,"NOT FOUND")</f>
        <v>Kitchen Towel</v>
      </c>
      <c r="L1411" s="2">
        <f>_xlfn.XLOOKUP(Table2[[#This Row],[SKU_CODE_CLEAN]],[1]SKU_Master!A:A,[1]SKU_Master!E:E,"Not Found")</f>
        <v>420</v>
      </c>
      <c r="M1411" s="2">
        <f>_xlfn.XLOOKUP(E1411,[1]SKU_Master!A:A,[1]SKU_Master!F:F,"NOT FOUND")</f>
        <v>205</v>
      </c>
      <c r="N1411" s="2" t="str">
        <f>IF(ISNUMBER(_xlfn.XMATCH(E1411,[1]SKU_Master!A:A)),"MATCH","NOT FOUND")</f>
        <v>MATCH</v>
      </c>
      <c r="O1411" s="2">
        <f>Table2[[#This Row],[GROSS_REVENUE]]-Table2[[#This Row],[DISCOUNT]]</f>
        <v>31030.3</v>
      </c>
      <c r="P1411" s="3">
        <f>IFERROR((Table2[[#This Row],[NET_REVENUE]]-(Table2[[#This Row],[UNITS_SOLD]]*Table2[[#This Row],[UNIT_COGS]]))/Table2[[#This Row],[NET_REVENUE]],0)</f>
        <v>0.33274895827626544</v>
      </c>
      <c r="Q1411" s="4">
        <f>IFERROR(Table2[[#This Row],[GROSS_REVENUE]]/Table2[[#This Row],[AD_SPEND]],0)</f>
        <v>22.108028101482208</v>
      </c>
      <c r="R1411" s="2">
        <f>IFERROR((Table2[[#This Row],[NET_REVENUE]]-(Table2[[#This Row],[UNITS_SOLD]]*Table2[[#This Row],[UNIT_COGS]])-Table2[[#This Row],[AD_SPEND]]),0)</f>
        <v>8406.5399999999991</v>
      </c>
      <c r="S1411" s="3">
        <f>IFERROR(Table2[[#This Row],[RETURNS_UNITS]]/Table2[[#This Row],[UNITS_SOLD]],0)</f>
        <v>2.9702970297029702E-2</v>
      </c>
      <c r="T1411" s="2" t="str">
        <f>TRIM(CLEAN(Table2[[#This Row],[CHANNEL]]))</f>
        <v>Flipkart</v>
      </c>
      <c r="U1411" s="1">
        <f t="shared" ref="U1411:U1474" si="22">IF(AND(MONTH(A1411)=1,DAY(A1411)&gt;1),DATE(YEAR(A1411),DAY(A1411),1),A1411)</f>
        <v>45597</v>
      </c>
    </row>
    <row r="1412" spans="1:21" x14ac:dyDescent="0.3">
      <c r="A1412" s="1">
        <v>45413</v>
      </c>
      <c r="B1412" s="2" t="s">
        <v>24</v>
      </c>
      <c r="C1412" s="2" t="s">
        <v>28</v>
      </c>
      <c r="D1412" s="2" t="s">
        <v>31</v>
      </c>
      <c r="E1412" s="2" t="str">
        <f>TRIM(Table2[[#This Row],[SKU_CODE]])</f>
        <v>BEC-GB-002</v>
      </c>
      <c r="F1412" s="2">
        <v>93</v>
      </c>
      <c r="G1412" s="2">
        <v>16647</v>
      </c>
      <c r="H1412" s="2">
        <v>733.61</v>
      </c>
      <c r="I1412" s="2">
        <v>1919.46</v>
      </c>
      <c r="J1412" s="2">
        <v>11</v>
      </c>
      <c r="K1412" s="2" t="str">
        <f>_xlfn.XLOOKUP(E1412,[1]SKU_Master!A:A,[1]SKU_Master!C:C,"NOT FOUND")</f>
        <v>Garbage Bags</v>
      </c>
      <c r="L1412" s="2">
        <f>_xlfn.XLOOKUP(Table2[[#This Row],[SKU_CODE_CLEAN]],[1]SKU_Master!A:A,[1]SKU_Master!E:E,"Not Found")</f>
        <v>179</v>
      </c>
      <c r="M1412" s="2">
        <f>_xlfn.XLOOKUP(E1412,[1]SKU_Master!A:A,[1]SKU_Master!F:F,"NOT FOUND")</f>
        <v>86</v>
      </c>
      <c r="N1412" s="2" t="str">
        <f>IF(ISNUMBER(_xlfn.XMATCH(E1412,[1]SKU_Master!A:A)),"MATCH","NOT FOUND")</f>
        <v>MATCH</v>
      </c>
      <c r="O1412" s="2">
        <f>Table2[[#This Row],[GROSS_REVENUE]]-Table2[[#This Row],[DISCOUNT]]</f>
        <v>15913.39</v>
      </c>
      <c r="P1412" s="3">
        <f>IFERROR((Table2[[#This Row],[NET_REVENUE]]-(Table2[[#This Row],[UNITS_SOLD]]*Table2[[#This Row],[UNIT_COGS]]))/Table2[[#This Row],[NET_REVENUE]],0)</f>
        <v>0.49740438712304541</v>
      </c>
      <c r="Q1412" s="4">
        <f>IFERROR(Table2[[#This Row],[GROSS_REVENUE]]/Table2[[#This Row],[AD_SPEND]],0)</f>
        <v>8.6727517114188366</v>
      </c>
      <c r="R1412" s="2">
        <f>IFERROR((Table2[[#This Row],[NET_REVENUE]]-(Table2[[#This Row],[UNITS_SOLD]]*Table2[[#This Row],[UNIT_COGS]])-Table2[[#This Row],[AD_SPEND]]),0)</f>
        <v>5995.9299999999994</v>
      </c>
      <c r="S1412" s="3">
        <f>IFERROR(Table2[[#This Row],[RETURNS_UNITS]]/Table2[[#This Row],[UNITS_SOLD]],0)</f>
        <v>0.11827956989247312</v>
      </c>
      <c r="T1412" s="2" t="str">
        <f>TRIM(CLEAN(Table2[[#This Row],[CHANNEL]]))</f>
        <v>D2C</v>
      </c>
      <c r="U1412" s="1">
        <f t="shared" si="22"/>
        <v>45413</v>
      </c>
    </row>
    <row r="1413" spans="1:21" x14ac:dyDescent="0.3">
      <c r="A1413" s="1">
        <v>45444</v>
      </c>
      <c r="B1413" s="2" t="s">
        <v>37</v>
      </c>
      <c r="C1413" s="2" t="s">
        <v>22</v>
      </c>
      <c r="D1413" s="2" t="s">
        <v>42</v>
      </c>
      <c r="E1413" s="2" t="str">
        <f>TRIM(Table2[[#This Row],[SKU_CODE]])</f>
        <v>BEC-BW-002</v>
      </c>
      <c r="F1413" s="2">
        <v>114</v>
      </c>
      <c r="G1413" s="2">
        <v>19950</v>
      </c>
      <c r="H1413" s="2">
        <v>5456.36</v>
      </c>
      <c r="I1413" s="2">
        <v>1920.72</v>
      </c>
      <c r="J1413" s="2">
        <v>5</v>
      </c>
      <c r="K1413" s="2" t="str">
        <f>_xlfn.XLOOKUP(E1413,[1]SKU_Master!A:A,[1]SKU_Master!C:C,"NOT FOUND")</f>
        <v>Bake &amp; Wrap</v>
      </c>
      <c r="L1413" s="2">
        <f>_xlfn.XLOOKUP(Table2[[#This Row],[SKU_CODE_CLEAN]],[1]SKU_Master!A:A,[1]SKU_Master!E:E,"Not Found")</f>
        <v>175</v>
      </c>
      <c r="M1413" s="2">
        <f>_xlfn.XLOOKUP(E1413,[1]SKU_Master!A:A,[1]SKU_Master!F:F,"NOT FOUND")</f>
        <v>92</v>
      </c>
      <c r="N1413" s="2" t="str">
        <f>IF(ISNUMBER(_xlfn.XMATCH(E1413,[1]SKU_Master!A:A)),"MATCH","NOT FOUND")</f>
        <v>MATCH</v>
      </c>
      <c r="O1413" s="2">
        <f>Table2[[#This Row],[GROSS_REVENUE]]-Table2[[#This Row],[DISCOUNT]]</f>
        <v>14493.64</v>
      </c>
      <c r="P1413" s="3">
        <f>IFERROR((Table2[[#This Row],[NET_REVENUE]]-(Table2[[#This Row],[UNITS_SOLD]]*Table2[[#This Row],[UNIT_COGS]]))/Table2[[#This Row],[NET_REVENUE]],0)</f>
        <v>0.27637225707275742</v>
      </c>
      <c r="Q1413" s="4">
        <f>IFERROR(Table2[[#This Row],[GROSS_REVENUE]]/Table2[[#This Row],[AD_SPEND]],0)</f>
        <v>10.386729976258902</v>
      </c>
      <c r="R1413" s="2">
        <f>IFERROR((Table2[[#This Row],[NET_REVENUE]]-(Table2[[#This Row],[UNITS_SOLD]]*Table2[[#This Row],[UNIT_COGS]])-Table2[[#This Row],[AD_SPEND]]),0)</f>
        <v>2084.9199999999992</v>
      </c>
      <c r="S1413" s="3">
        <f>IFERROR(Table2[[#This Row],[RETURNS_UNITS]]/Table2[[#This Row],[UNITS_SOLD]],0)</f>
        <v>4.3859649122807015E-2</v>
      </c>
      <c r="T1413" s="2" t="str">
        <f>TRIM(CLEAN(Table2[[#This Row],[CHANNEL]]))</f>
        <v>Blinkit</v>
      </c>
      <c r="U1413" s="1">
        <f t="shared" si="22"/>
        <v>45444</v>
      </c>
    </row>
    <row r="1414" spans="1:21" x14ac:dyDescent="0.3">
      <c r="A1414" s="1">
        <v>45717</v>
      </c>
      <c r="B1414" s="2" t="s">
        <v>34</v>
      </c>
      <c r="C1414" s="2" t="s">
        <v>28</v>
      </c>
      <c r="D1414" s="2" t="s">
        <v>51</v>
      </c>
      <c r="E1414" s="2" t="str">
        <f>TRIM(Table2[[#This Row],[SKU_CODE]])</f>
        <v>BEC-BW-001</v>
      </c>
      <c r="F1414" s="2">
        <v>118</v>
      </c>
      <c r="G1414" s="2">
        <v>25960</v>
      </c>
      <c r="H1414" s="2">
        <v>4402.8500000000004</v>
      </c>
      <c r="I1414" s="2">
        <v>1921.37</v>
      </c>
      <c r="J1414" s="2">
        <v>4</v>
      </c>
      <c r="K1414" s="2" t="str">
        <f>_xlfn.XLOOKUP(E1414,[1]SKU_Master!A:A,[1]SKU_Master!C:C,"NOT FOUND")</f>
        <v>Bake &amp; Wrap</v>
      </c>
      <c r="L1414" s="2">
        <f>_xlfn.XLOOKUP(Table2[[#This Row],[SKU_CODE_CLEAN]],[1]SKU_Master!A:A,[1]SKU_Master!E:E,"Not Found")</f>
        <v>220</v>
      </c>
      <c r="M1414" s="2">
        <f>_xlfn.XLOOKUP(E1414,[1]SKU_Master!A:A,[1]SKU_Master!F:F,"NOT FOUND")</f>
        <v>118</v>
      </c>
      <c r="N1414" s="2" t="str">
        <f>IF(ISNUMBER(_xlfn.XMATCH(E1414,[1]SKU_Master!A:A)),"MATCH","NOT FOUND")</f>
        <v>MATCH</v>
      </c>
      <c r="O1414" s="2">
        <f>Table2[[#This Row],[GROSS_REVENUE]]-Table2[[#This Row],[DISCOUNT]]</f>
        <v>21557.15</v>
      </c>
      <c r="P1414" s="3">
        <f>IFERROR((Table2[[#This Row],[NET_REVENUE]]-(Table2[[#This Row],[UNITS_SOLD]]*Table2[[#This Row],[UNIT_COGS]]))/Table2[[#This Row],[NET_REVENUE]],0)</f>
        <v>0.35408901454969699</v>
      </c>
      <c r="Q1414" s="4">
        <f>IFERROR(Table2[[#This Row],[GROSS_REVENUE]]/Table2[[#This Row],[AD_SPEND]],0)</f>
        <v>13.511192534493617</v>
      </c>
      <c r="R1414" s="2">
        <f>IFERROR((Table2[[#This Row],[NET_REVENUE]]-(Table2[[#This Row],[UNITS_SOLD]]*Table2[[#This Row],[UNIT_COGS]])-Table2[[#This Row],[AD_SPEND]]),0)</f>
        <v>5711.7800000000016</v>
      </c>
      <c r="S1414" s="3">
        <f>IFERROR(Table2[[#This Row],[RETURNS_UNITS]]/Table2[[#This Row],[UNITS_SOLD]],0)</f>
        <v>3.3898305084745763E-2</v>
      </c>
      <c r="T1414" s="2" t="str">
        <f>TRIM(CLEAN(Table2[[#This Row],[CHANNEL]]))</f>
        <v>Zepto</v>
      </c>
      <c r="U1414" s="1">
        <f t="shared" si="22"/>
        <v>45717</v>
      </c>
    </row>
    <row r="1415" spans="1:21" x14ac:dyDescent="0.3">
      <c r="A1415" s="1">
        <v>45352</v>
      </c>
      <c r="B1415" s="2" t="s">
        <v>37</v>
      </c>
      <c r="C1415" s="2" t="s">
        <v>28</v>
      </c>
      <c r="D1415" s="2" t="s">
        <v>43</v>
      </c>
      <c r="E1415" s="2" t="str">
        <f>TRIM(Table2[[#This Row],[SKU_CODE]])</f>
        <v>BEC-GB-001</v>
      </c>
      <c r="F1415" s="2">
        <v>192</v>
      </c>
      <c r="G1415" s="2">
        <v>28608</v>
      </c>
      <c r="H1415" s="2">
        <v>6304.89</v>
      </c>
      <c r="I1415" s="2">
        <v>1922.06</v>
      </c>
      <c r="J1415" s="2">
        <v>6</v>
      </c>
      <c r="K1415" s="2" t="str">
        <f>_xlfn.XLOOKUP(E1415,[1]SKU_Master!A:A,[1]SKU_Master!C:C,"NOT FOUND")</f>
        <v>Garbage Bags</v>
      </c>
      <c r="L1415" s="2">
        <f>_xlfn.XLOOKUP(Table2[[#This Row],[SKU_CODE_CLEAN]],[1]SKU_Master!A:A,[1]SKU_Master!E:E,"Not Found")</f>
        <v>149</v>
      </c>
      <c r="M1415" s="2">
        <f>_xlfn.XLOOKUP(E1415,[1]SKU_Master!A:A,[1]SKU_Master!F:F,"NOT FOUND")</f>
        <v>70</v>
      </c>
      <c r="N1415" s="2" t="str">
        <f>IF(ISNUMBER(_xlfn.XMATCH(E1415,[1]SKU_Master!A:A)),"MATCH","NOT FOUND")</f>
        <v>MATCH</v>
      </c>
      <c r="O1415" s="2">
        <f>Table2[[#This Row],[GROSS_REVENUE]]-Table2[[#This Row],[DISCOUNT]]</f>
        <v>22303.11</v>
      </c>
      <c r="P1415" s="3">
        <f>IFERROR((Table2[[#This Row],[NET_REVENUE]]-(Table2[[#This Row],[UNITS_SOLD]]*Table2[[#This Row],[UNIT_COGS]]))/Table2[[#This Row],[NET_REVENUE]],0)</f>
        <v>0.39739345768370421</v>
      </c>
      <c r="Q1415" s="4">
        <f>IFERROR(Table2[[#This Row],[GROSS_REVENUE]]/Table2[[#This Row],[AD_SPEND]],0)</f>
        <v>14.884030675421164</v>
      </c>
      <c r="R1415" s="2">
        <f>IFERROR((Table2[[#This Row],[NET_REVENUE]]-(Table2[[#This Row],[UNITS_SOLD]]*Table2[[#This Row],[UNIT_COGS]])-Table2[[#This Row],[AD_SPEND]]),0)</f>
        <v>6941.0500000000011</v>
      </c>
      <c r="S1415" s="3">
        <f>IFERROR(Table2[[#This Row],[RETURNS_UNITS]]/Table2[[#This Row],[UNITS_SOLD]],0)</f>
        <v>3.125E-2</v>
      </c>
      <c r="T1415" s="2" t="str">
        <f>TRIM(CLEAN(Table2[[#This Row],[CHANNEL]]))</f>
        <v>Blinkit</v>
      </c>
      <c r="U1415" s="1">
        <f t="shared" si="22"/>
        <v>45352</v>
      </c>
    </row>
    <row r="1416" spans="1:21" x14ac:dyDescent="0.3">
      <c r="A1416" s="1">
        <v>45536</v>
      </c>
      <c r="B1416" s="2" t="s">
        <v>27</v>
      </c>
      <c r="C1416" s="2" t="s">
        <v>28</v>
      </c>
      <c r="D1416" s="2" t="s">
        <v>32</v>
      </c>
      <c r="E1416" s="2" t="str">
        <f>TRIM(Table2[[#This Row],[SKU_CODE]])</f>
        <v>BEC-BW-001</v>
      </c>
      <c r="F1416" s="2">
        <v>82</v>
      </c>
      <c r="G1416" s="2">
        <v>18040</v>
      </c>
      <c r="H1416" s="2">
        <v>4155.51</v>
      </c>
      <c r="I1416" s="2">
        <v>1922.53</v>
      </c>
      <c r="J1416" s="2">
        <v>3</v>
      </c>
      <c r="K1416" s="2" t="str">
        <f>_xlfn.XLOOKUP(E1416,[1]SKU_Master!A:A,[1]SKU_Master!C:C,"NOT FOUND")</f>
        <v>Bake &amp; Wrap</v>
      </c>
      <c r="L1416" s="2">
        <f>_xlfn.XLOOKUP(Table2[[#This Row],[SKU_CODE_CLEAN]],[1]SKU_Master!A:A,[1]SKU_Master!E:E,"Not Found")</f>
        <v>220</v>
      </c>
      <c r="M1416" s="2">
        <f>_xlfn.XLOOKUP(E1416,[1]SKU_Master!A:A,[1]SKU_Master!F:F,"NOT FOUND")</f>
        <v>118</v>
      </c>
      <c r="N1416" s="2" t="str">
        <f>IF(ISNUMBER(_xlfn.XMATCH(E1416,[1]SKU_Master!A:A)),"MATCH","NOT FOUND")</f>
        <v>MATCH</v>
      </c>
      <c r="O1416" s="2">
        <f>Table2[[#This Row],[GROSS_REVENUE]]-Table2[[#This Row],[DISCOUNT]]</f>
        <v>13884.49</v>
      </c>
      <c r="P1416" s="3">
        <f>IFERROR((Table2[[#This Row],[NET_REVENUE]]-(Table2[[#This Row],[UNITS_SOLD]]*Table2[[#This Row],[UNIT_COGS]]))/Table2[[#This Row],[NET_REVENUE]],0)</f>
        <v>0.30310728013776522</v>
      </c>
      <c r="Q1416" s="4">
        <f>IFERROR(Table2[[#This Row],[GROSS_REVENUE]]/Table2[[#This Row],[AD_SPEND]],0)</f>
        <v>9.383468658486473</v>
      </c>
      <c r="R1416" s="2">
        <f>IFERROR((Table2[[#This Row],[NET_REVENUE]]-(Table2[[#This Row],[UNITS_SOLD]]*Table2[[#This Row],[UNIT_COGS]])-Table2[[#This Row],[AD_SPEND]]),0)</f>
        <v>2285.96</v>
      </c>
      <c r="S1416" s="3">
        <f>IFERROR(Table2[[#This Row],[RETURNS_UNITS]]/Table2[[#This Row],[UNITS_SOLD]],0)</f>
        <v>3.6585365853658534E-2</v>
      </c>
      <c r="T1416" s="2" t="str">
        <f>TRIM(CLEAN(Table2[[#This Row],[CHANNEL]]))</f>
        <v>Zepto</v>
      </c>
      <c r="U1416" s="1">
        <f t="shared" si="22"/>
        <v>45536</v>
      </c>
    </row>
    <row r="1417" spans="1:21" x14ac:dyDescent="0.3">
      <c r="A1417" s="1">
        <v>45536</v>
      </c>
      <c r="B1417" s="2" t="s">
        <v>50</v>
      </c>
      <c r="C1417" s="2" t="s">
        <v>28</v>
      </c>
      <c r="D1417" s="2" t="s">
        <v>32</v>
      </c>
      <c r="E1417" s="2" t="str">
        <f>TRIM(Table2[[#This Row],[SKU_CODE]])</f>
        <v>BEC-BW-001</v>
      </c>
      <c r="F1417" s="2">
        <v>116</v>
      </c>
      <c r="G1417" s="2">
        <v>25520</v>
      </c>
      <c r="H1417" s="2">
        <v>6938.43</v>
      </c>
      <c r="I1417" s="2">
        <v>1923.41</v>
      </c>
      <c r="J1417" s="2">
        <v>2</v>
      </c>
      <c r="K1417" s="2" t="str">
        <f>_xlfn.XLOOKUP(E1417,[1]SKU_Master!A:A,[1]SKU_Master!C:C,"NOT FOUND")</f>
        <v>Bake &amp; Wrap</v>
      </c>
      <c r="L1417" s="2">
        <f>_xlfn.XLOOKUP(Table2[[#This Row],[SKU_CODE_CLEAN]],[1]SKU_Master!A:A,[1]SKU_Master!E:E,"Not Found")</f>
        <v>220</v>
      </c>
      <c r="M1417" s="2">
        <f>_xlfn.XLOOKUP(E1417,[1]SKU_Master!A:A,[1]SKU_Master!F:F,"NOT FOUND")</f>
        <v>118</v>
      </c>
      <c r="N1417" s="2" t="str">
        <f>IF(ISNUMBER(_xlfn.XMATCH(E1417,[1]SKU_Master!A:A)),"MATCH","NOT FOUND")</f>
        <v>MATCH</v>
      </c>
      <c r="O1417" s="2">
        <f>Table2[[#This Row],[GROSS_REVENUE]]-Table2[[#This Row],[DISCOUNT]]</f>
        <v>18581.57</v>
      </c>
      <c r="P1417" s="3">
        <f>IFERROR((Table2[[#This Row],[NET_REVENUE]]-(Table2[[#This Row],[UNITS_SOLD]]*Table2[[#This Row],[UNIT_COGS]]))/Table2[[#This Row],[NET_REVENUE]],0)</f>
        <v>0.2633561103824919</v>
      </c>
      <c r="Q1417" s="4">
        <f>IFERROR(Table2[[#This Row],[GROSS_REVENUE]]/Table2[[#This Row],[AD_SPEND]],0)</f>
        <v>13.268101964739706</v>
      </c>
      <c r="R1417" s="2">
        <f>IFERROR((Table2[[#This Row],[NET_REVENUE]]-(Table2[[#This Row],[UNITS_SOLD]]*Table2[[#This Row],[UNIT_COGS]])-Table2[[#This Row],[AD_SPEND]]),0)</f>
        <v>2970.16</v>
      </c>
      <c r="S1417" s="3">
        <f>IFERROR(Table2[[#This Row],[RETURNS_UNITS]]/Table2[[#This Row],[UNITS_SOLD]],0)</f>
        <v>1.7241379310344827E-2</v>
      </c>
      <c r="T1417" s="2" t="str">
        <f>TRIM(CLEAN(Table2[[#This Row],[CHANNEL]]))</f>
        <v>Amazon</v>
      </c>
      <c r="U1417" s="1">
        <f t="shared" si="22"/>
        <v>45536</v>
      </c>
    </row>
    <row r="1418" spans="1:21" x14ac:dyDescent="0.3">
      <c r="A1418" s="1">
        <v>45292</v>
      </c>
      <c r="B1418" s="2" t="s">
        <v>24</v>
      </c>
      <c r="C1418" s="2" t="s">
        <v>22</v>
      </c>
      <c r="D1418" s="2" t="s">
        <v>46</v>
      </c>
      <c r="E1418" s="2" t="str">
        <f>TRIM(Table2[[#This Row],[SKU_CODE]])</f>
        <v>BEC-KT-001</v>
      </c>
      <c r="F1418" s="2">
        <v>98</v>
      </c>
      <c r="G1418" s="2">
        <v>15680</v>
      </c>
      <c r="H1418" s="2">
        <v>1178.94</v>
      </c>
      <c r="I1418" s="2">
        <v>1924.08</v>
      </c>
      <c r="J1418" s="2">
        <v>9</v>
      </c>
      <c r="K1418" s="2" t="str">
        <f>_xlfn.XLOOKUP(E1418,[1]SKU_Master!A:A,[1]SKU_Master!C:C,"NOT FOUND")</f>
        <v>Kitchen Towel</v>
      </c>
      <c r="L1418" s="2">
        <f>_xlfn.XLOOKUP(Table2[[#This Row],[SKU_CODE_CLEAN]],[1]SKU_Master!A:A,[1]SKU_Master!E:E,"Not Found")</f>
        <v>160</v>
      </c>
      <c r="M1418" s="2">
        <f>_xlfn.XLOOKUP(E1418,[1]SKU_Master!A:A,[1]SKU_Master!F:F,"NOT FOUND")</f>
        <v>78</v>
      </c>
      <c r="N1418" s="2" t="str">
        <f>IF(ISNUMBER(_xlfn.XMATCH(E1418,[1]SKU_Master!A:A)),"MATCH","NOT FOUND")</f>
        <v>MATCH</v>
      </c>
      <c r="O1418" s="2">
        <f>Table2[[#This Row],[GROSS_REVENUE]]-Table2[[#This Row],[DISCOUNT]]</f>
        <v>14501.06</v>
      </c>
      <c r="P1418" s="3">
        <f>IFERROR((Table2[[#This Row],[NET_REVENUE]]-(Table2[[#This Row],[UNITS_SOLD]]*Table2[[#This Row],[UNIT_COGS]]))/Table2[[#This Row],[NET_REVENUE]],0)</f>
        <v>0.47286612151111712</v>
      </c>
      <c r="Q1418" s="4">
        <f>IFERROR(Table2[[#This Row],[GROSS_REVENUE]]/Table2[[#This Row],[AD_SPEND]],0)</f>
        <v>8.1493492994054311</v>
      </c>
      <c r="R1418" s="2">
        <f>IFERROR((Table2[[#This Row],[NET_REVENUE]]-(Table2[[#This Row],[UNITS_SOLD]]*Table2[[#This Row],[UNIT_COGS]])-Table2[[#This Row],[AD_SPEND]]),0)</f>
        <v>4932.9799999999996</v>
      </c>
      <c r="S1418" s="3">
        <f>IFERROR(Table2[[#This Row],[RETURNS_UNITS]]/Table2[[#This Row],[UNITS_SOLD]],0)</f>
        <v>9.1836734693877556E-2</v>
      </c>
      <c r="T1418" s="2" t="str">
        <f>TRIM(CLEAN(Table2[[#This Row],[CHANNEL]]))</f>
        <v>D2C</v>
      </c>
      <c r="U1418" s="1">
        <f t="shared" si="22"/>
        <v>45292</v>
      </c>
    </row>
    <row r="1419" spans="1:21" x14ac:dyDescent="0.3">
      <c r="A1419" s="1">
        <v>45689</v>
      </c>
      <c r="B1419" s="2" t="s">
        <v>24</v>
      </c>
      <c r="C1419" s="2" t="s">
        <v>25</v>
      </c>
      <c r="D1419" s="2" t="s">
        <v>45</v>
      </c>
      <c r="E1419" s="2" t="str">
        <f>TRIM(Table2[[#This Row],[SKU_CODE]])</f>
        <v>BEC-TIS-001</v>
      </c>
      <c r="F1419" s="2">
        <v>199</v>
      </c>
      <c r="G1419" s="2">
        <v>18905</v>
      </c>
      <c r="H1419" s="2">
        <v>2457.91</v>
      </c>
      <c r="I1419" s="2">
        <v>1925.92</v>
      </c>
      <c r="J1419" s="2">
        <v>18</v>
      </c>
      <c r="K1419" s="2" t="str">
        <f>_xlfn.XLOOKUP(E1419,[1]SKU_Master!A:A,[1]SKU_Master!C:C,"NOT FOUND")</f>
        <v>Tissues</v>
      </c>
      <c r="L1419" s="2">
        <f>_xlfn.XLOOKUP(Table2[[#This Row],[SKU_CODE_CLEAN]],[1]SKU_Master!A:A,[1]SKU_Master!E:E,"Not Found")</f>
        <v>95</v>
      </c>
      <c r="M1419" s="2">
        <f>_xlfn.XLOOKUP(E1419,[1]SKU_Master!A:A,[1]SKU_Master!F:F,"NOT FOUND")</f>
        <v>42</v>
      </c>
      <c r="N1419" s="2" t="str">
        <f>IF(ISNUMBER(_xlfn.XMATCH(E1419,[1]SKU_Master!A:A)),"MATCH","NOT FOUND")</f>
        <v>MATCH</v>
      </c>
      <c r="O1419" s="2">
        <f>Table2[[#This Row],[GROSS_REVENUE]]-Table2[[#This Row],[DISCOUNT]]</f>
        <v>16447.09</v>
      </c>
      <c r="P1419" s="3">
        <f>IFERROR((Table2[[#This Row],[NET_REVENUE]]-(Table2[[#This Row],[UNITS_SOLD]]*Table2[[#This Row],[UNIT_COGS]]))/Table2[[#This Row],[NET_REVENUE]],0)</f>
        <v>0.49182499761355963</v>
      </c>
      <c r="Q1419" s="4">
        <f>IFERROR(Table2[[#This Row],[GROSS_REVENUE]]/Table2[[#This Row],[AD_SPEND]],0)</f>
        <v>9.8160878956550626</v>
      </c>
      <c r="R1419" s="2">
        <f>IFERROR((Table2[[#This Row],[NET_REVENUE]]-(Table2[[#This Row],[UNITS_SOLD]]*Table2[[#This Row],[UNIT_COGS]])-Table2[[#This Row],[AD_SPEND]]),0)</f>
        <v>6163.17</v>
      </c>
      <c r="S1419" s="3">
        <f>IFERROR(Table2[[#This Row],[RETURNS_UNITS]]/Table2[[#This Row],[UNITS_SOLD]],0)</f>
        <v>9.0452261306532666E-2</v>
      </c>
      <c r="T1419" s="2" t="str">
        <f>TRIM(CLEAN(Table2[[#This Row],[CHANNEL]]))</f>
        <v>D2C</v>
      </c>
      <c r="U1419" s="1">
        <f t="shared" si="22"/>
        <v>45689</v>
      </c>
    </row>
    <row r="1420" spans="1:21" x14ac:dyDescent="0.3">
      <c r="A1420" s="1">
        <v>45566</v>
      </c>
      <c r="B1420" s="2" t="s">
        <v>21</v>
      </c>
      <c r="C1420" s="2" t="s">
        <v>25</v>
      </c>
      <c r="D1420" s="2" t="s">
        <v>43</v>
      </c>
      <c r="E1420" s="2" t="str">
        <f>TRIM(Table2[[#This Row],[SKU_CODE]])</f>
        <v>BEC-GB-001</v>
      </c>
      <c r="F1420" s="2">
        <v>147</v>
      </c>
      <c r="G1420" s="2">
        <v>21903</v>
      </c>
      <c r="H1420" s="2">
        <v>2514.7199999999998</v>
      </c>
      <c r="I1420" s="2">
        <v>1926.33</v>
      </c>
      <c r="J1420" s="2">
        <v>5</v>
      </c>
      <c r="K1420" s="2" t="str">
        <f>_xlfn.XLOOKUP(E1420,[1]SKU_Master!A:A,[1]SKU_Master!C:C,"NOT FOUND")</f>
        <v>Garbage Bags</v>
      </c>
      <c r="L1420" s="2">
        <f>_xlfn.XLOOKUP(Table2[[#This Row],[SKU_CODE_CLEAN]],[1]SKU_Master!A:A,[1]SKU_Master!E:E,"Not Found")</f>
        <v>149</v>
      </c>
      <c r="M1420" s="2">
        <f>_xlfn.XLOOKUP(E1420,[1]SKU_Master!A:A,[1]SKU_Master!F:F,"NOT FOUND")</f>
        <v>70</v>
      </c>
      <c r="N1420" s="2" t="str">
        <f>IF(ISNUMBER(_xlfn.XMATCH(E1420,[1]SKU_Master!A:A)),"MATCH","NOT FOUND")</f>
        <v>MATCH</v>
      </c>
      <c r="O1420" s="2">
        <f>Table2[[#This Row],[GROSS_REVENUE]]-Table2[[#This Row],[DISCOUNT]]</f>
        <v>19388.28</v>
      </c>
      <c r="P1420" s="3">
        <f>IFERROR((Table2[[#This Row],[NET_REVENUE]]-(Table2[[#This Row],[UNITS_SOLD]]*Table2[[#This Row],[UNIT_COGS]]))/Table2[[#This Row],[NET_REVENUE]],0)</f>
        <v>0.46926700047657655</v>
      </c>
      <c r="Q1420" s="4">
        <f>IFERROR(Table2[[#This Row],[GROSS_REVENUE]]/Table2[[#This Row],[AD_SPEND]],0)</f>
        <v>11.370325956611795</v>
      </c>
      <c r="R1420" s="2">
        <f>IFERROR((Table2[[#This Row],[NET_REVENUE]]-(Table2[[#This Row],[UNITS_SOLD]]*Table2[[#This Row],[UNIT_COGS]])-Table2[[#This Row],[AD_SPEND]]),0)</f>
        <v>7171.9499999999989</v>
      </c>
      <c r="S1420" s="3">
        <f>IFERROR(Table2[[#This Row],[RETURNS_UNITS]]/Table2[[#This Row],[UNITS_SOLD]],0)</f>
        <v>3.4013605442176874E-2</v>
      </c>
      <c r="T1420" s="2" t="str">
        <f>TRIM(CLEAN(Table2[[#This Row],[CHANNEL]]))</f>
        <v>Flipkart</v>
      </c>
      <c r="U1420" s="1">
        <f t="shared" si="22"/>
        <v>45566</v>
      </c>
    </row>
    <row r="1421" spans="1:21" x14ac:dyDescent="0.3">
      <c r="A1421" s="1">
        <v>45536</v>
      </c>
      <c r="B1421" s="2" t="s">
        <v>39</v>
      </c>
      <c r="C1421" s="2" t="s">
        <v>22</v>
      </c>
      <c r="D1421" s="2" t="s">
        <v>23</v>
      </c>
      <c r="E1421" s="2" t="str">
        <f>TRIM(Table2[[#This Row],[SKU_CODE]])</f>
        <v>BEC-OTH-001</v>
      </c>
      <c r="F1421" s="2">
        <v>119</v>
      </c>
      <c r="G1421" s="2">
        <v>17731</v>
      </c>
      <c r="H1421" s="2">
        <v>1587.91</v>
      </c>
      <c r="I1421" s="2">
        <v>1926.54</v>
      </c>
      <c r="J1421" s="2">
        <v>3</v>
      </c>
      <c r="K1421" s="2" t="str">
        <f>_xlfn.XLOOKUP(E1421,[1]SKU_Master!A:A,[1]SKU_Master!C:C,"NOT FOUND")</f>
        <v>Others</v>
      </c>
      <c r="L1421" s="2">
        <f>_xlfn.XLOOKUP(Table2[[#This Row],[SKU_CODE_CLEAN]],[1]SKU_Master!A:A,[1]SKU_Master!E:E,"Not Found")</f>
        <v>149</v>
      </c>
      <c r="M1421" s="2">
        <f>_xlfn.XLOOKUP(E1421,[1]SKU_Master!A:A,[1]SKU_Master!F:F,"NOT FOUND")</f>
        <v>72</v>
      </c>
      <c r="N1421" s="2" t="str">
        <f>IF(ISNUMBER(_xlfn.XMATCH(E1421,[1]SKU_Master!A:A)),"MATCH","NOT FOUND")</f>
        <v>MATCH</v>
      </c>
      <c r="O1421" s="2">
        <f>Table2[[#This Row],[GROSS_REVENUE]]-Table2[[#This Row],[DISCOUNT]]</f>
        <v>16143.09</v>
      </c>
      <c r="P1421" s="3">
        <f>IFERROR((Table2[[#This Row],[NET_REVENUE]]-(Table2[[#This Row],[UNITS_SOLD]]*Table2[[#This Row],[UNIT_COGS]]))/Table2[[#This Row],[NET_REVENUE]],0)</f>
        <v>0.46924659405355479</v>
      </c>
      <c r="Q1421" s="4">
        <f>IFERROR(Table2[[#This Row],[GROSS_REVENUE]]/Table2[[#This Row],[AD_SPEND]],0)</f>
        <v>9.2035462539059658</v>
      </c>
      <c r="R1421" s="2">
        <f>IFERROR((Table2[[#This Row],[NET_REVENUE]]-(Table2[[#This Row],[UNITS_SOLD]]*Table2[[#This Row],[UNIT_COGS]])-Table2[[#This Row],[AD_SPEND]]),0)</f>
        <v>5648.55</v>
      </c>
      <c r="S1421" s="3">
        <f>IFERROR(Table2[[#This Row],[RETURNS_UNITS]]/Table2[[#This Row],[UNITS_SOLD]],0)</f>
        <v>2.5210084033613446E-2</v>
      </c>
      <c r="T1421" s="2" t="str">
        <f>TRIM(CLEAN(Table2[[#This Row],[CHANNEL]]))</f>
        <v>Amazon</v>
      </c>
      <c r="U1421" s="1">
        <f t="shared" si="22"/>
        <v>45536</v>
      </c>
    </row>
    <row r="1422" spans="1:21" x14ac:dyDescent="0.3">
      <c r="A1422" s="1">
        <v>45444</v>
      </c>
      <c r="B1422" s="2" t="s">
        <v>37</v>
      </c>
      <c r="C1422" s="2" t="s">
        <v>22</v>
      </c>
      <c r="D1422" s="2" t="s">
        <v>23</v>
      </c>
      <c r="E1422" s="2" t="str">
        <f>TRIM(Table2[[#This Row],[SKU_CODE]])</f>
        <v>BEC-OTH-001</v>
      </c>
      <c r="F1422" s="2">
        <v>126</v>
      </c>
      <c r="G1422" s="2">
        <v>18774</v>
      </c>
      <c r="H1422" s="2">
        <v>5485.82</v>
      </c>
      <c r="I1422" s="2">
        <v>1926.68</v>
      </c>
      <c r="J1422" s="2">
        <v>4</v>
      </c>
      <c r="K1422" s="2" t="str">
        <f>_xlfn.XLOOKUP(E1422,[1]SKU_Master!A:A,[1]SKU_Master!C:C,"NOT FOUND")</f>
        <v>Others</v>
      </c>
      <c r="L1422" s="2">
        <f>_xlfn.XLOOKUP(Table2[[#This Row],[SKU_CODE_CLEAN]],[1]SKU_Master!A:A,[1]SKU_Master!E:E,"Not Found")</f>
        <v>149</v>
      </c>
      <c r="M1422" s="2">
        <f>_xlfn.XLOOKUP(E1422,[1]SKU_Master!A:A,[1]SKU_Master!F:F,"NOT FOUND")</f>
        <v>72</v>
      </c>
      <c r="N1422" s="2" t="str">
        <f>IF(ISNUMBER(_xlfn.XMATCH(E1422,[1]SKU_Master!A:A)),"MATCH","NOT FOUND")</f>
        <v>MATCH</v>
      </c>
      <c r="O1422" s="2">
        <f>Table2[[#This Row],[GROSS_REVENUE]]-Table2[[#This Row],[DISCOUNT]]</f>
        <v>13288.18</v>
      </c>
      <c r="P1422" s="3">
        <f>IFERROR((Table2[[#This Row],[NET_REVENUE]]-(Table2[[#This Row],[UNITS_SOLD]]*Table2[[#This Row],[UNIT_COGS]]))/Table2[[#This Row],[NET_REVENUE]],0)</f>
        <v>0.31728799579776917</v>
      </c>
      <c r="Q1422" s="4">
        <f>IFERROR(Table2[[#This Row],[GROSS_REVENUE]]/Table2[[#This Row],[AD_SPEND]],0)</f>
        <v>9.7442232233686958</v>
      </c>
      <c r="R1422" s="2">
        <f>IFERROR((Table2[[#This Row],[NET_REVENUE]]-(Table2[[#This Row],[UNITS_SOLD]]*Table2[[#This Row],[UNIT_COGS]])-Table2[[#This Row],[AD_SPEND]]),0)</f>
        <v>2289.5</v>
      </c>
      <c r="S1422" s="3">
        <f>IFERROR(Table2[[#This Row],[RETURNS_UNITS]]/Table2[[#This Row],[UNITS_SOLD]],0)</f>
        <v>3.1746031746031744E-2</v>
      </c>
      <c r="T1422" s="2" t="str">
        <f>TRIM(CLEAN(Table2[[#This Row],[CHANNEL]]))</f>
        <v>Blinkit</v>
      </c>
      <c r="U1422" s="1">
        <f t="shared" si="22"/>
        <v>45444</v>
      </c>
    </row>
    <row r="1423" spans="1:21" x14ac:dyDescent="0.3">
      <c r="A1423" s="1">
        <v>45778</v>
      </c>
      <c r="B1423" s="2" t="s">
        <v>37</v>
      </c>
      <c r="C1423" s="2" t="s">
        <v>28</v>
      </c>
      <c r="D1423" s="2" t="s">
        <v>30</v>
      </c>
      <c r="E1423" s="2" t="str">
        <f>TRIM(Table2[[#This Row],[SKU_CODE]])</f>
        <v>BEC-TIS-002</v>
      </c>
      <c r="F1423" s="2">
        <v>194</v>
      </c>
      <c r="G1423" s="2">
        <v>34920</v>
      </c>
      <c r="H1423" s="2">
        <v>9623.94</v>
      </c>
      <c r="I1423" s="2">
        <v>1927.83</v>
      </c>
      <c r="J1423" s="2">
        <v>8</v>
      </c>
      <c r="K1423" s="2" t="str">
        <f>_xlfn.XLOOKUP(E1423,[1]SKU_Master!A:A,[1]SKU_Master!C:C,"NOT FOUND")</f>
        <v>Tissues</v>
      </c>
      <c r="L1423" s="2">
        <f>_xlfn.XLOOKUP(Table2[[#This Row],[SKU_CODE_CLEAN]],[1]SKU_Master!A:A,[1]SKU_Master!E:E,"Not Found")</f>
        <v>180</v>
      </c>
      <c r="M1423" s="2">
        <f>_xlfn.XLOOKUP(E1423,[1]SKU_Master!A:A,[1]SKU_Master!F:F,"NOT FOUND")</f>
        <v>95</v>
      </c>
      <c r="N1423" s="2" t="str">
        <f>IF(ISNUMBER(_xlfn.XMATCH(E1423,[1]SKU_Master!A:A)),"MATCH","NOT FOUND")</f>
        <v>MATCH</v>
      </c>
      <c r="O1423" s="2">
        <f>Table2[[#This Row],[GROSS_REVENUE]]-Table2[[#This Row],[DISCOUNT]]</f>
        <v>25296.059999999998</v>
      </c>
      <c r="P1423" s="3">
        <f>IFERROR((Table2[[#This Row],[NET_REVENUE]]-(Table2[[#This Row],[UNITS_SOLD]]*Table2[[#This Row],[UNIT_COGS]]))/Table2[[#This Row],[NET_REVENUE]],0)</f>
        <v>0.27142804057232622</v>
      </c>
      <c r="Q1423" s="4">
        <f>IFERROR(Table2[[#This Row],[GROSS_REVENUE]]/Table2[[#This Row],[AD_SPEND]],0)</f>
        <v>18.113630351223915</v>
      </c>
      <c r="R1423" s="2">
        <f>IFERROR((Table2[[#This Row],[NET_REVENUE]]-(Table2[[#This Row],[UNITS_SOLD]]*Table2[[#This Row],[UNIT_COGS]])-Table2[[#This Row],[AD_SPEND]]),0)</f>
        <v>4938.2299999999977</v>
      </c>
      <c r="S1423" s="3">
        <f>IFERROR(Table2[[#This Row],[RETURNS_UNITS]]/Table2[[#This Row],[UNITS_SOLD]],0)</f>
        <v>4.1237113402061855E-2</v>
      </c>
      <c r="T1423" s="2" t="str">
        <f>TRIM(CLEAN(Table2[[#This Row],[CHANNEL]]))</f>
        <v>Blinkit</v>
      </c>
      <c r="U1423" s="1">
        <f t="shared" si="22"/>
        <v>45778</v>
      </c>
    </row>
    <row r="1424" spans="1:21" x14ac:dyDescent="0.3">
      <c r="A1424" s="1">
        <v>45658</v>
      </c>
      <c r="B1424" s="2" t="s">
        <v>21</v>
      </c>
      <c r="C1424" s="2" t="s">
        <v>25</v>
      </c>
      <c r="D1424" s="2" t="s">
        <v>32</v>
      </c>
      <c r="E1424" s="2" t="str">
        <f>TRIM(Table2[[#This Row],[SKU_CODE]])</f>
        <v>BEC-BW-001</v>
      </c>
      <c r="F1424" s="2">
        <v>96</v>
      </c>
      <c r="G1424" s="2">
        <v>21120</v>
      </c>
      <c r="H1424" s="2">
        <v>3712.66</v>
      </c>
      <c r="I1424" s="2">
        <v>1928.09</v>
      </c>
      <c r="J1424" s="2">
        <v>2</v>
      </c>
      <c r="K1424" s="2" t="str">
        <f>_xlfn.XLOOKUP(E1424,[1]SKU_Master!A:A,[1]SKU_Master!C:C,"NOT FOUND")</f>
        <v>Bake &amp; Wrap</v>
      </c>
      <c r="L1424" s="2">
        <f>_xlfn.XLOOKUP(Table2[[#This Row],[SKU_CODE_CLEAN]],[1]SKU_Master!A:A,[1]SKU_Master!E:E,"Not Found")</f>
        <v>220</v>
      </c>
      <c r="M1424" s="2">
        <f>_xlfn.XLOOKUP(E1424,[1]SKU_Master!A:A,[1]SKU_Master!F:F,"NOT FOUND")</f>
        <v>118</v>
      </c>
      <c r="N1424" s="2" t="str">
        <f>IF(ISNUMBER(_xlfn.XMATCH(E1424,[1]SKU_Master!A:A)),"MATCH","NOT FOUND")</f>
        <v>MATCH</v>
      </c>
      <c r="O1424" s="2">
        <f>Table2[[#This Row],[GROSS_REVENUE]]-Table2[[#This Row],[DISCOUNT]]</f>
        <v>17407.34</v>
      </c>
      <c r="P1424" s="3">
        <f>IFERROR((Table2[[#This Row],[NET_REVENUE]]-(Table2[[#This Row],[UNITS_SOLD]]*Table2[[#This Row],[UNIT_COGS]]))/Table2[[#This Row],[NET_REVENUE]],0)</f>
        <v>0.34924003322736269</v>
      </c>
      <c r="Q1424" s="4">
        <f>IFERROR(Table2[[#This Row],[GROSS_REVENUE]]/Table2[[#This Row],[AD_SPEND]],0)</f>
        <v>10.953845515510169</v>
      </c>
      <c r="R1424" s="2">
        <f>IFERROR((Table2[[#This Row],[NET_REVENUE]]-(Table2[[#This Row],[UNITS_SOLD]]*Table2[[#This Row],[UNIT_COGS]])-Table2[[#This Row],[AD_SPEND]]),0)</f>
        <v>4151.25</v>
      </c>
      <c r="S1424" s="3">
        <f>IFERROR(Table2[[#This Row],[RETURNS_UNITS]]/Table2[[#This Row],[UNITS_SOLD]],0)</f>
        <v>2.0833333333333332E-2</v>
      </c>
      <c r="T1424" s="2" t="str">
        <f>TRIM(CLEAN(Table2[[#This Row],[CHANNEL]]))</f>
        <v>Flipkart</v>
      </c>
      <c r="U1424" s="1">
        <f t="shared" si="22"/>
        <v>45658</v>
      </c>
    </row>
    <row r="1425" spans="1:21" x14ac:dyDescent="0.3">
      <c r="A1425" s="1">
        <v>45474</v>
      </c>
      <c r="B1425" s="2" t="s">
        <v>33</v>
      </c>
      <c r="C1425" s="2" t="s">
        <v>22</v>
      </c>
      <c r="D1425" s="2" t="s">
        <v>30</v>
      </c>
      <c r="E1425" s="2" t="str">
        <f>TRIM(Table2[[#This Row],[SKU_CODE]])</f>
        <v>BEC-TIS-002</v>
      </c>
      <c r="F1425" s="2">
        <v>117</v>
      </c>
      <c r="G1425" s="2">
        <v>21060</v>
      </c>
      <c r="H1425" s="2">
        <v>1869.29</v>
      </c>
      <c r="I1425" s="2">
        <v>1928.37</v>
      </c>
      <c r="J1425" s="2">
        <v>4</v>
      </c>
      <c r="K1425" s="2" t="str">
        <f>_xlfn.XLOOKUP(E1425,[1]SKU_Master!A:A,[1]SKU_Master!C:C,"NOT FOUND")</f>
        <v>Tissues</v>
      </c>
      <c r="L1425" s="2">
        <f>_xlfn.XLOOKUP(Table2[[#This Row],[SKU_CODE_CLEAN]],[1]SKU_Master!A:A,[1]SKU_Master!E:E,"Not Found")</f>
        <v>180</v>
      </c>
      <c r="M1425" s="2">
        <f>_xlfn.XLOOKUP(E1425,[1]SKU_Master!A:A,[1]SKU_Master!F:F,"NOT FOUND")</f>
        <v>95</v>
      </c>
      <c r="N1425" s="2" t="str">
        <f>IF(ISNUMBER(_xlfn.XMATCH(E1425,[1]SKU_Master!A:A)),"MATCH","NOT FOUND")</f>
        <v>MATCH</v>
      </c>
      <c r="O1425" s="2">
        <f>Table2[[#This Row],[GROSS_REVENUE]]-Table2[[#This Row],[DISCOUNT]]</f>
        <v>19190.71</v>
      </c>
      <c r="P1425" s="3">
        <f>IFERROR((Table2[[#This Row],[NET_REVENUE]]-(Table2[[#This Row],[UNITS_SOLD]]*Table2[[#This Row],[UNIT_COGS]]))/Table2[[#This Row],[NET_REVENUE]],0)</f>
        <v>0.42081350820266678</v>
      </c>
      <c r="Q1425" s="4">
        <f>IFERROR(Table2[[#This Row],[GROSS_REVENUE]]/Table2[[#This Row],[AD_SPEND]],0)</f>
        <v>10.921140652468146</v>
      </c>
      <c r="R1425" s="2">
        <f>IFERROR((Table2[[#This Row],[NET_REVENUE]]-(Table2[[#This Row],[UNITS_SOLD]]*Table2[[#This Row],[UNIT_COGS]])-Table2[[#This Row],[AD_SPEND]]),0)</f>
        <v>6147.3399999999992</v>
      </c>
      <c r="S1425" s="3">
        <f>IFERROR(Table2[[#This Row],[RETURNS_UNITS]]/Table2[[#This Row],[UNITS_SOLD]],0)</f>
        <v>3.4188034188034191E-2</v>
      </c>
      <c r="T1425" s="2" t="str">
        <f>TRIM(CLEAN(Table2[[#This Row],[CHANNEL]]))</f>
        <v>Swiggy Instamart</v>
      </c>
      <c r="U1425" s="1">
        <f t="shared" si="22"/>
        <v>45474</v>
      </c>
    </row>
    <row r="1426" spans="1:21" x14ac:dyDescent="0.3">
      <c r="A1426" s="1">
        <v>45292</v>
      </c>
      <c r="B1426" s="2" t="s">
        <v>24</v>
      </c>
      <c r="C1426" s="2" t="s">
        <v>22</v>
      </c>
      <c r="D1426" s="2" t="s">
        <v>32</v>
      </c>
      <c r="E1426" s="2" t="str">
        <f>TRIM(Table2[[#This Row],[SKU_CODE]])</f>
        <v>BEC-BW-001</v>
      </c>
      <c r="F1426" s="2">
        <v>77</v>
      </c>
      <c r="G1426" s="2">
        <v>16940</v>
      </c>
      <c r="H1426" s="2">
        <v>425.14</v>
      </c>
      <c r="I1426" s="2">
        <v>1929.29</v>
      </c>
      <c r="J1426" s="2">
        <v>11</v>
      </c>
      <c r="K1426" s="2" t="str">
        <f>_xlfn.XLOOKUP(E1426,[1]SKU_Master!A:A,[1]SKU_Master!C:C,"NOT FOUND")</f>
        <v>Bake &amp; Wrap</v>
      </c>
      <c r="L1426" s="2">
        <f>_xlfn.XLOOKUP(Table2[[#This Row],[SKU_CODE_CLEAN]],[1]SKU_Master!A:A,[1]SKU_Master!E:E,"Not Found")</f>
        <v>220</v>
      </c>
      <c r="M1426" s="2">
        <f>_xlfn.XLOOKUP(E1426,[1]SKU_Master!A:A,[1]SKU_Master!F:F,"NOT FOUND")</f>
        <v>118</v>
      </c>
      <c r="N1426" s="2" t="str">
        <f>IF(ISNUMBER(_xlfn.XMATCH(E1426,[1]SKU_Master!A:A)),"MATCH","NOT FOUND")</f>
        <v>MATCH</v>
      </c>
      <c r="O1426" s="2">
        <f>Table2[[#This Row],[GROSS_REVENUE]]-Table2[[#This Row],[DISCOUNT]]</f>
        <v>16514.86</v>
      </c>
      <c r="P1426" s="3">
        <f>IFERROR((Table2[[#This Row],[NET_REVENUE]]-(Table2[[#This Row],[UNITS_SOLD]]*Table2[[#This Row],[UNIT_COGS]]))/Table2[[#This Row],[NET_REVENUE]],0)</f>
        <v>0.44982882083166315</v>
      </c>
      <c r="Q1426" s="4">
        <f>IFERROR(Table2[[#This Row],[GROSS_REVENUE]]/Table2[[#This Row],[AD_SPEND]],0)</f>
        <v>8.780432179713781</v>
      </c>
      <c r="R1426" s="2">
        <f>IFERROR((Table2[[#This Row],[NET_REVENUE]]-(Table2[[#This Row],[UNITS_SOLD]]*Table2[[#This Row],[UNIT_COGS]])-Table2[[#This Row],[AD_SPEND]]),0)</f>
        <v>5499.5700000000006</v>
      </c>
      <c r="S1426" s="3">
        <f>IFERROR(Table2[[#This Row],[RETURNS_UNITS]]/Table2[[#This Row],[UNITS_SOLD]],0)</f>
        <v>0.14285714285714285</v>
      </c>
      <c r="T1426" s="2" t="str">
        <f>TRIM(CLEAN(Table2[[#This Row],[CHANNEL]]))</f>
        <v>D2C</v>
      </c>
      <c r="U1426" s="1">
        <f t="shared" si="22"/>
        <v>45292</v>
      </c>
    </row>
    <row r="1427" spans="1:21" x14ac:dyDescent="0.3">
      <c r="A1427" s="1">
        <v>45292</v>
      </c>
      <c r="B1427" s="2" t="s">
        <v>24</v>
      </c>
      <c r="C1427" s="2" t="s">
        <v>22</v>
      </c>
      <c r="D1427" s="2" t="s">
        <v>56</v>
      </c>
      <c r="E1427" s="2" t="str">
        <f>TRIM(Table2[[#This Row],[SKU_CODE]])</f>
        <v>BEC-XXX-999</v>
      </c>
      <c r="F1427" s="2">
        <v>77</v>
      </c>
      <c r="G1427" s="2">
        <v>16940</v>
      </c>
      <c r="H1427" s="2">
        <v>425.14</v>
      </c>
      <c r="I1427" s="2">
        <v>1929.29</v>
      </c>
      <c r="J1427" s="2">
        <v>11</v>
      </c>
      <c r="K1427" s="2" t="str">
        <f>_xlfn.XLOOKUP(E1427,[1]SKU_Master!A:A,[1]SKU_Master!C:C,"NOT FOUND")</f>
        <v>NOT FOUND</v>
      </c>
      <c r="L1427" s="2" t="str">
        <f>_xlfn.XLOOKUP(Table2[[#This Row],[SKU_CODE_CLEAN]],[1]SKU_Master!A:A,[1]SKU_Master!E:E,"Not Found")</f>
        <v>Not Found</v>
      </c>
      <c r="M1427" s="2" t="str">
        <f>_xlfn.XLOOKUP(E1427,[1]SKU_Master!A:A,[1]SKU_Master!F:F,"NOT FOUND")</f>
        <v>NOT FOUND</v>
      </c>
      <c r="N1427" s="2" t="str">
        <f>IF(ISNUMBER(_xlfn.XMATCH(E1427,[1]SKU_Master!A:A)),"MATCH","NOT FOUND")</f>
        <v>NOT FOUND</v>
      </c>
      <c r="O1427" s="2">
        <f>Table2[[#This Row],[GROSS_REVENUE]]-Table2[[#This Row],[DISCOUNT]]</f>
        <v>16514.86</v>
      </c>
      <c r="P1427" s="3">
        <f>IFERROR((Table2[[#This Row],[NET_REVENUE]]-(Table2[[#This Row],[UNITS_SOLD]]*Table2[[#This Row],[UNIT_COGS]]))/Table2[[#This Row],[NET_REVENUE]],0)</f>
        <v>0</v>
      </c>
      <c r="Q1427" s="4">
        <f>IFERROR(Table2[[#This Row],[GROSS_REVENUE]]/Table2[[#This Row],[AD_SPEND]],0)</f>
        <v>8.780432179713781</v>
      </c>
      <c r="R1427" s="2">
        <f>IFERROR((Table2[[#This Row],[NET_REVENUE]]-(Table2[[#This Row],[UNITS_SOLD]]*Table2[[#This Row],[UNIT_COGS]])-Table2[[#This Row],[AD_SPEND]]),0)</f>
        <v>0</v>
      </c>
      <c r="S1427" s="3">
        <f>IFERROR(Table2[[#This Row],[RETURNS_UNITS]]/Table2[[#This Row],[UNITS_SOLD]],0)</f>
        <v>0.14285714285714285</v>
      </c>
      <c r="T1427" s="2" t="str">
        <f>TRIM(CLEAN(Table2[[#This Row],[CHANNEL]]))</f>
        <v>D2C</v>
      </c>
      <c r="U1427" s="1">
        <f t="shared" si="22"/>
        <v>45292</v>
      </c>
    </row>
    <row r="1428" spans="1:21" x14ac:dyDescent="0.3">
      <c r="A1428" s="1">
        <v>45597</v>
      </c>
      <c r="B1428" s="2" t="s">
        <v>27</v>
      </c>
      <c r="C1428" s="2" t="s">
        <v>25</v>
      </c>
      <c r="D1428" s="2" t="s">
        <v>23</v>
      </c>
      <c r="E1428" s="2" t="str">
        <f>TRIM(Table2[[#This Row],[SKU_CODE]])</f>
        <v>BEC-OTH-001</v>
      </c>
      <c r="F1428" s="2">
        <v>123</v>
      </c>
      <c r="G1428" s="2">
        <v>18327</v>
      </c>
      <c r="H1428" s="2">
        <v>1116.1600000000001</v>
      </c>
      <c r="I1428" s="2">
        <v>1930.45</v>
      </c>
      <c r="J1428" s="2">
        <v>2</v>
      </c>
      <c r="K1428" s="2" t="str">
        <f>_xlfn.XLOOKUP(E1428,[1]SKU_Master!A:A,[1]SKU_Master!C:C,"NOT FOUND")</f>
        <v>Others</v>
      </c>
      <c r="L1428" s="2">
        <f>_xlfn.XLOOKUP(Table2[[#This Row],[SKU_CODE_CLEAN]],[1]SKU_Master!A:A,[1]SKU_Master!E:E,"Not Found")</f>
        <v>149</v>
      </c>
      <c r="M1428" s="2">
        <f>_xlfn.XLOOKUP(E1428,[1]SKU_Master!A:A,[1]SKU_Master!F:F,"NOT FOUND")</f>
        <v>72</v>
      </c>
      <c r="N1428" s="2" t="str">
        <f>IF(ISNUMBER(_xlfn.XMATCH(E1428,[1]SKU_Master!A:A)),"MATCH","NOT FOUND")</f>
        <v>MATCH</v>
      </c>
      <c r="O1428" s="2">
        <f>Table2[[#This Row],[GROSS_REVENUE]]-Table2[[#This Row],[DISCOUNT]]</f>
        <v>17210.84</v>
      </c>
      <c r="P1428" s="3">
        <f>IFERROR((Table2[[#This Row],[NET_REVENUE]]-(Table2[[#This Row],[UNITS_SOLD]]*Table2[[#This Row],[UNIT_COGS]]))/Table2[[#This Row],[NET_REVENUE]],0)</f>
        <v>0.48544057117491068</v>
      </c>
      <c r="Q1428" s="4">
        <f>IFERROR(Table2[[#This Row],[GROSS_REVENUE]]/Table2[[#This Row],[AD_SPEND]],0)</f>
        <v>9.4936413789530931</v>
      </c>
      <c r="R1428" s="2">
        <f>IFERROR((Table2[[#This Row],[NET_REVENUE]]-(Table2[[#This Row],[UNITS_SOLD]]*Table2[[#This Row],[UNIT_COGS]])-Table2[[#This Row],[AD_SPEND]]),0)</f>
        <v>6424.39</v>
      </c>
      <c r="S1428" s="3">
        <f>IFERROR(Table2[[#This Row],[RETURNS_UNITS]]/Table2[[#This Row],[UNITS_SOLD]],0)</f>
        <v>1.6260162601626018E-2</v>
      </c>
      <c r="T1428" s="2" t="str">
        <f>TRIM(CLEAN(Table2[[#This Row],[CHANNEL]]))</f>
        <v>Zepto</v>
      </c>
      <c r="U1428" s="1">
        <f t="shared" si="22"/>
        <v>45597</v>
      </c>
    </row>
    <row r="1429" spans="1:21" x14ac:dyDescent="0.3">
      <c r="A1429" s="1">
        <v>45413</v>
      </c>
      <c r="B1429" s="2" t="s">
        <v>33</v>
      </c>
      <c r="C1429" s="2" t="s">
        <v>22</v>
      </c>
      <c r="D1429" s="2" t="s">
        <v>46</v>
      </c>
      <c r="E1429" s="2" t="str">
        <f>TRIM(Table2[[#This Row],[SKU_CODE]])</f>
        <v>BEC-KT-001</v>
      </c>
      <c r="F1429" s="2">
        <v>94</v>
      </c>
      <c r="G1429" s="2">
        <v>15040</v>
      </c>
      <c r="H1429" s="2">
        <v>2155.38</v>
      </c>
      <c r="I1429" s="2">
        <v>1931.08</v>
      </c>
      <c r="J1429" s="2">
        <v>3</v>
      </c>
      <c r="K1429" s="2" t="str">
        <f>_xlfn.XLOOKUP(E1429,[1]SKU_Master!A:A,[1]SKU_Master!C:C,"NOT FOUND")</f>
        <v>Kitchen Towel</v>
      </c>
      <c r="L1429" s="2">
        <f>_xlfn.XLOOKUP(Table2[[#This Row],[SKU_CODE_CLEAN]],[1]SKU_Master!A:A,[1]SKU_Master!E:E,"Not Found")</f>
        <v>160</v>
      </c>
      <c r="M1429" s="2">
        <f>_xlfn.XLOOKUP(E1429,[1]SKU_Master!A:A,[1]SKU_Master!F:F,"NOT FOUND")</f>
        <v>78</v>
      </c>
      <c r="N1429" s="2" t="str">
        <f>IF(ISNUMBER(_xlfn.XMATCH(E1429,[1]SKU_Master!A:A)),"MATCH","NOT FOUND")</f>
        <v>MATCH</v>
      </c>
      <c r="O1429" s="2">
        <f>Table2[[#This Row],[GROSS_REVENUE]]-Table2[[#This Row],[DISCOUNT]]</f>
        <v>12884.619999999999</v>
      </c>
      <c r="P1429" s="3">
        <f>IFERROR((Table2[[#This Row],[NET_REVENUE]]-(Table2[[#This Row],[UNITS_SOLD]]*Table2[[#This Row],[UNIT_COGS]]))/Table2[[#This Row],[NET_REVENUE]],0)</f>
        <v>0.43094945757034353</v>
      </c>
      <c r="Q1429" s="4">
        <f>IFERROR(Table2[[#This Row],[GROSS_REVENUE]]/Table2[[#This Row],[AD_SPEND]],0)</f>
        <v>7.7883878451436503</v>
      </c>
      <c r="R1429" s="2">
        <f>IFERROR((Table2[[#This Row],[NET_REVENUE]]-(Table2[[#This Row],[UNITS_SOLD]]*Table2[[#This Row],[UNIT_COGS]])-Table2[[#This Row],[AD_SPEND]]),0)</f>
        <v>3621.5399999999991</v>
      </c>
      <c r="S1429" s="3">
        <f>IFERROR(Table2[[#This Row],[RETURNS_UNITS]]/Table2[[#This Row],[UNITS_SOLD]],0)</f>
        <v>3.1914893617021274E-2</v>
      </c>
      <c r="T1429" s="2" t="str">
        <f>TRIM(CLEAN(Table2[[#This Row],[CHANNEL]]))</f>
        <v>Swiggy Instamart</v>
      </c>
      <c r="U1429" s="1">
        <f t="shared" si="22"/>
        <v>45413</v>
      </c>
    </row>
    <row r="1430" spans="1:21" x14ac:dyDescent="0.3">
      <c r="A1430" s="1">
        <v>45660</v>
      </c>
      <c r="B1430" s="2" t="s">
        <v>50</v>
      </c>
      <c r="C1430" s="2" t="s">
        <v>28</v>
      </c>
      <c r="D1430" s="2" t="s">
        <v>32</v>
      </c>
      <c r="E1430" s="2" t="str">
        <f>TRIM(Table2[[#This Row],[SKU_CODE]])</f>
        <v>BEC-BW-001</v>
      </c>
      <c r="F1430" s="2">
        <v>175</v>
      </c>
      <c r="G1430" s="2">
        <v>38500</v>
      </c>
      <c r="H1430" s="2">
        <v>7460.71</v>
      </c>
      <c r="I1430" s="2">
        <v>1931.69</v>
      </c>
      <c r="J1430" s="2">
        <v>8</v>
      </c>
      <c r="K1430" s="2" t="str">
        <f>_xlfn.XLOOKUP(E1430,[1]SKU_Master!A:A,[1]SKU_Master!C:C,"NOT FOUND")</f>
        <v>Bake &amp; Wrap</v>
      </c>
      <c r="L1430" s="2">
        <f>_xlfn.XLOOKUP(Table2[[#This Row],[SKU_CODE_CLEAN]],[1]SKU_Master!A:A,[1]SKU_Master!E:E,"Not Found")</f>
        <v>220</v>
      </c>
      <c r="M1430" s="2">
        <f>_xlfn.XLOOKUP(E1430,[1]SKU_Master!A:A,[1]SKU_Master!F:F,"NOT FOUND")</f>
        <v>118</v>
      </c>
      <c r="N1430" s="2" t="str">
        <f>IF(ISNUMBER(_xlfn.XMATCH(E1430,[1]SKU_Master!A:A)),"MATCH","NOT FOUND")</f>
        <v>MATCH</v>
      </c>
      <c r="O1430" s="2">
        <f>Table2[[#This Row],[GROSS_REVENUE]]-Table2[[#This Row],[DISCOUNT]]</f>
        <v>31039.29</v>
      </c>
      <c r="P1430" s="3">
        <f>IFERROR((Table2[[#This Row],[NET_REVENUE]]-(Table2[[#This Row],[UNITS_SOLD]]*Table2[[#This Row],[UNIT_COGS]]))/Table2[[#This Row],[NET_REVENUE]],0)</f>
        <v>0.33471416388712499</v>
      </c>
      <c r="Q1430" s="4">
        <f>IFERROR(Table2[[#This Row],[GROSS_REVENUE]]/Table2[[#This Row],[AD_SPEND]],0)</f>
        <v>19.930734227541684</v>
      </c>
      <c r="R1430" s="2">
        <f>IFERROR((Table2[[#This Row],[NET_REVENUE]]-(Table2[[#This Row],[UNITS_SOLD]]*Table2[[#This Row],[UNIT_COGS]])-Table2[[#This Row],[AD_SPEND]]),0)</f>
        <v>8457.6</v>
      </c>
      <c r="S1430" s="3">
        <f>IFERROR(Table2[[#This Row],[RETURNS_UNITS]]/Table2[[#This Row],[UNITS_SOLD]],0)</f>
        <v>4.5714285714285714E-2</v>
      </c>
      <c r="T1430" s="2" t="str">
        <f>TRIM(CLEAN(Table2[[#This Row],[CHANNEL]]))</f>
        <v>Amazon</v>
      </c>
      <c r="U1430" s="1">
        <f t="shared" si="22"/>
        <v>45717</v>
      </c>
    </row>
    <row r="1431" spans="1:21" x14ac:dyDescent="0.3">
      <c r="A1431" s="1">
        <v>45689</v>
      </c>
      <c r="B1431" s="2" t="s">
        <v>27</v>
      </c>
      <c r="C1431" s="2" t="s">
        <v>22</v>
      </c>
      <c r="D1431" s="2" t="s">
        <v>32</v>
      </c>
      <c r="E1431" s="2" t="str">
        <f>TRIM(Table2[[#This Row],[SKU_CODE]])</f>
        <v>BEC-BW-001</v>
      </c>
      <c r="F1431" s="2">
        <v>95</v>
      </c>
      <c r="G1431" s="2">
        <v>20900</v>
      </c>
      <c r="H1431" s="2">
        <v>3311.4</v>
      </c>
      <c r="I1431" s="2">
        <v>1934.83</v>
      </c>
      <c r="J1431" s="2">
        <v>3</v>
      </c>
      <c r="K1431" s="2" t="str">
        <f>_xlfn.XLOOKUP(E1431,[1]SKU_Master!A:A,[1]SKU_Master!C:C,"NOT FOUND")</f>
        <v>Bake &amp; Wrap</v>
      </c>
      <c r="L1431" s="2">
        <f>_xlfn.XLOOKUP(Table2[[#This Row],[SKU_CODE_CLEAN]],[1]SKU_Master!A:A,[1]SKU_Master!E:E,"Not Found")</f>
        <v>220</v>
      </c>
      <c r="M1431" s="2">
        <f>_xlfn.XLOOKUP(E1431,[1]SKU_Master!A:A,[1]SKU_Master!F:F,"NOT FOUND")</f>
        <v>118</v>
      </c>
      <c r="N1431" s="2" t="str">
        <f>IF(ISNUMBER(_xlfn.XMATCH(E1431,[1]SKU_Master!A:A)),"MATCH","NOT FOUND")</f>
        <v>MATCH</v>
      </c>
      <c r="O1431" s="2">
        <f>Table2[[#This Row],[GROSS_REVENUE]]-Table2[[#This Row],[DISCOUNT]]</f>
        <v>17588.599999999999</v>
      </c>
      <c r="P1431" s="3">
        <f>IFERROR((Table2[[#This Row],[NET_REVENUE]]-(Table2[[#This Row],[UNITS_SOLD]]*Table2[[#This Row],[UNIT_COGS]]))/Table2[[#This Row],[NET_REVENUE]],0)</f>
        <v>0.36265535631033735</v>
      </c>
      <c r="Q1431" s="4">
        <f>IFERROR(Table2[[#This Row],[GROSS_REVENUE]]/Table2[[#This Row],[AD_SPEND]],0)</f>
        <v>10.801982603122756</v>
      </c>
      <c r="R1431" s="2">
        <f>IFERROR((Table2[[#This Row],[NET_REVENUE]]-(Table2[[#This Row],[UNITS_SOLD]]*Table2[[#This Row],[UNIT_COGS]])-Table2[[#This Row],[AD_SPEND]]),0)</f>
        <v>4443.7699999999986</v>
      </c>
      <c r="S1431" s="3">
        <f>IFERROR(Table2[[#This Row],[RETURNS_UNITS]]/Table2[[#This Row],[UNITS_SOLD]],0)</f>
        <v>3.1578947368421054E-2</v>
      </c>
      <c r="T1431" s="2" t="str">
        <f>TRIM(CLEAN(Table2[[#This Row],[CHANNEL]]))</f>
        <v>Zepto</v>
      </c>
      <c r="U1431" s="1">
        <f t="shared" si="22"/>
        <v>45689</v>
      </c>
    </row>
    <row r="1432" spans="1:21" x14ac:dyDescent="0.3">
      <c r="A1432" s="1">
        <v>45689</v>
      </c>
      <c r="B1432" s="2" t="s">
        <v>33</v>
      </c>
      <c r="C1432" s="2" t="s">
        <v>25</v>
      </c>
      <c r="D1432" s="2" t="s">
        <v>35</v>
      </c>
      <c r="E1432" s="2" t="str">
        <f>TRIM(Table2[[#This Row],[SKU_CODE]])</f>
        <v>BEC-CMB-001</v>
      </c>
      <c r="F1432" s="2">
        <v>43</v>
      </c>
      <c r="G1432" s="2">
        <v>30057</v>
      </c>
      <c r="H1432" s="2">
        <v>6305.49</v>
      </c>
      <c r="I1432" s="2">
        <v>1936.74</v>
      </c>
      <c r="J1432" s="2">
        <v>2</v>
      </c>
      <c r="K1432" s="2" t="str">
        <f>_xlfn.XLOOKUP(E1432,[1]SKU_Master!A:A,[1]SKU_Master!C:C,"NOT FOUND")</f>
        <v>Others</v>
      </c>
      <c r="L1432" s="2">
        <f>_xlfn.XLOOKUP(Table2[[#This Row],[SKU_CODE_CLEAN]],[1]SKU_Master!A:A,[1]SKU_Master!E:E,"Not Found")</f>
        <v>699</v>
      </c>
      <c r="M1432" s="2">
        <f>_xlfn.XLOOKUP(E1432,[1]SKU_Master!A:A,[1]SKU_Master!F:F,"NOT FOUND")</f>
        <v>330</v>
      </c>
      <c r="N1432" s="2" t="str">
        <f>IF(ISNUMBER(_xlfn.XMATCH(E1432,[1]SKU_Master!A:A)),"MATCH","NOT FOUND")</f>
        <v>MATCH</v>
      </c>
      <c r="O1432" s="2">
        <f>Table2[[#This Row],[GROSS_REVENUE]]-Table2[[#This Row],[DISCOUNT]]</f>
        <v>23751.510000000002</v>
      </c>
      <c r="P1432" s="3">
        <f>IFERROR((Table2[[#This Row],[NET_REVENUE]]-(Table2[[#This Row],[UNITS_SOLD]]*Table2[[#This Row],[UNIT_COGS]]))/Table2[[#This Row],[NET_REVENUE]],0)</f>
        <v>0.40256430012239225</v>
      </c>
      <c r="Q1432" s="4">
        <f>IFERROR(Table2[[#This Row],[GROSS_REVENUE]]/Table2[[#This Row],[AD_SPEND]],0)</f>
        <v>15.5193779237275</v>
      </c>
      <c r="R1432" s="2">
        <f>IFERROR((Table2[[#This Row],[NET_REVENUE]]-(Table2[[#This Row],[UNITS_SOLD]]*Table2[[#This Row],[UNIT_COGS]])-Table2[[#This Row],[AD_SPEND]]),0)</f>
        <v>7624.7700000000023</v>
      </c>
      <c r="S1432" s="3">
        <f>IFERROR(Table2[[#This Row],[RETURNS_UNITS]]/Table2[[#This Row],[UNITS_SOLD]],0)</f>
        <v>4.6511627906976744E-2</v>
      </c>
      <c r="T1432" s="2" t="str">
        <f>TRIM(CLEAN(Table2[[#This Row],[CHANNEL]]))</f>
        <v>Swiggy Instamart</v>
      </c>
      <c r="U1432" s="1">
        <f t="shared" si="22"/>
        <v>45689</v>
      </c>
    </row>
    <row r="1433" spans="1:21" x14ac:dyDescent="0.3">
      <c r="A1433" s="1">
        <v>45292</v>
      </c>
      <c r="B1433" s="2" t="s">
        <v>39</v>
      </c>
      <c r="C1433" s="2" t="s">
        <v>28</v>
      </c>
      <c r="D1433" s="2" t="s">
        <v>43</v>
      </c>
      <c r="E1433" s="2" t="str">
        <f>TRIM(Table2[[#This Row],[SKU_CODE]])</f>
        <v>BEC-GB-001</v>
      </c>
      <c r="F1433" s="2">
        <v>213</v>
      </c>
      <c r="G1433" s="2">
        <v>31737</v>
      </c>
      <c r="H1433" s="2">
        <v>2455.27</v>
      </c>
      <c r="I1433" s="2">
        <v>1936.84</v>
      </c>
      <c r="J1433" s="2">
        <v>4</v>
      </c>
      <c r="K1433" s="2" t="str">
        <f>_xlfn.XLOOKUP(E1433,[1]SKU_Master!A:A,[1]SKU_Master!C:C,"NOT FOUND")</f>
        <v>Garbage Bags</v>
      </c>
      <c r="L1433" s="2">
        <f>_xlfn.XLOOKUP(Table2[[#This Row],[SKU_CODE_CLEAN]],[1]SKU_Master!A:A,[1]SKU_Master!E:E,"Not Found")</f>
        <v>149</v>
      </c>
      <c r="M1433" s="2">
        <f>_xlfn.XLOOKUP(E1433,[1]SKU_Master!A:A,[1]SKU_Master!F:F,"NOT FOUND")</f>
        <v>70</v>
      </c>
      <c r="N1433" s="2" t="str">
        <f>IF(ISNUMBER(_xlfn.XMATCH(E1433,[1]SKU_Master!A:A)),"MATCH","NOT FOUND")</f>
        <v>MATCH</v>
      </c>
      <c r="O1433" s="2">
        <f>Table2[[#This Row],[GROSS_REVENUE]]-Table2[[#This Row],[DISCOUNT]]</f>
        <v>29281.73</v>
      </c>
      <c r="P1433" s="3">
        <f>IFERROR((Table2[[#This Row],[NET_REVENUE]]-(Table2[[#This Row],[UNITS_SOLD]]*Table2[[#This Row],[UNIT_COGS]]))/Table2[[#This Row],[NET_REVENUE]],0)</f>
        <v>0.4908087739351466</v>
      </c>
      <c r="Q1433" s="4">
        <f>IFERROR(Table2[[#This Row],[GROSS_REVENUE]]/Table2[[#This Row],[AD_SPEND]],0)</f>
        <v>16.385968897792281</v>
      </c>
      <c r="R1433" s="2">
        <f>IFERROR((Table2[[#This Row],[NET_REVENUE]]-(Table2[[#This Row],[UNITS_SOLD]]*Table2[[#This Row],[UNIT_COGS]])-Table2[[#This Row],[AD_SPEND]]),0)</f>
        <v>12434.89</v>
      </c>
      <c r="S1433" s="3">
        <f>IFERROR(Table2[[#This Row],[RETURNS_UNITS]]/Table2[[#This Row],[UNITS_SOLD]],0)</f>
        <v>1.8779342723004695E-2</v>
      </c>
      <c r="T1433" s="2" t="str">
        <f>TRIM(CLEAN(Table2[[#This Row],[CHANNEL]]))</f>
        <v>Amazon</v>
      </c>
      <c r="U1433" s="1">
        <f t="shared" si="22"/>
        <v>45292</v>
      </c>
    </row>
    <row r="1434" spans="1:21" x14ac:dyDescent="0.3">
      <c r="A1434" s="1">
        <v>45566</v>
      </c>
      <c r="B1434" s="2" t="s">
        <v>33</v>
      </c>
      <c r="C1434" s="2" t="s">
        <v>25</v>
      </c>
      <c r="D1434" s="2" t="s">
        <v>30</v>
      </c>
      <c r="E1434" s="2" t="str">
        <f>TRIM(Table2[[#This Row],[SKU_CODE]])</f>
        <v>BEC-TIS-002</v>
      </c>
      <c r="F1434" s="2">
        <v>151</v>
      </c>
      <c r="G1434" s="2">
        <v>27180</v>
      </c>
      <c r="H1434" s="2">
        <v>3317.67</v>
      </c>
      <c r="I1434" s="2">
        <v>1938.35</v>
      </c>
      <c r="J1434" s="2">
        <v>3</v>
      </c>
      <c r="K1434" s="2" t="str">
        <f>_xlfn.XLOOKUP(E1434,[1]SKU_Master!A:A,[1]SKU_Master!C:C,"NOT FOUND")</f>
        <v>Tissues</v>
      </c>
      <c r="L1434" s="2">
        <f>_xlfn.XLOOKUP(Table2[[#This Row],[SKU_CODE_CLEAN]],[1]SKU_Master!A:A,[1]SKU_Master!E:E,"Not Found")</f>
        <v>180</v>
      </c>
      <c r="M1434" s="2">
        <f>_xlfn.XLOOKUP(E1434,[1]SKU_Master!A:A,[1]SKU_Master!F:F,"NOT FOUND")</f>
        <v>95</v>
      </c>
      <c r="N1434" s="2" t="str">
        <f>IF(ISNUMBER(_xlfn.XMATCH(E1434,[1]SKU_Master!A:A)),"MATCH","NOT FOUND")</f>
        <v>MATCH</v>
      </c>
      <c r="O1434" s="2">
        <f>Table2[[#This Row],[GROSS_REVENUE]]-Table2[[#This Row],[DISCOUNT]]</f>
        <v>23862.33</v>
      </c>
      <c r="P1434" s="3">
        <f>IFERROR((Table2[[#This Row],[NET_REVENUE]]-(Table2[[#This Row],[UNITS_SOLD]]*Table2[[#This Row],[UNIT_COGS]]))/Table2[[#This Row],[NET_REVENUE]],0)</f>
        <v>0.39884328143982589</v>
      </c>
      <c r="Q1434" s="4">
        <f>IFERROR(Table2[[#This Row],[GROSS_REVENUE]]/Table2[[#This Row],[AD_SPEND]],0)</f>
        <v>14.022235406402354</v>
      </c>
      <c r="R1434" s="2">
        <f>IFERROR((Table2[[#This Row],[NET_REVENUE]]-(Table2[[#This Row],[UNITS_SOLD]]*Table2[[#This Row],[UNIT_COGS]])-Table2[[#This Row],[AD_SPEND]]),0)</f>
        <v>7578.9800000000014</v>
      </c>
      <c r="S1434" s="3">
        <f>IFERROR(Table2[[#This Row],[RETURNS_UNITS]]/Table2[[#This Row],[UNITS_SOLD]],0)</f>
        <v>1.9867549668874173E-2</v>
      </c>
      <c r="T1434" s="2" t="str">
        <f>TRIM(CLEAN(Table2[[#This Row],[CHANNEL]]))</f>
        <v>Swiggy Instamart</v>
      </c>
      <c r="U1434" s="1">
        <f t="shared" si="22"/>
        <v>45566</v>
      </c>
    </row>
    <row r="1435" spans="1:21" x14ac:dyDescent="0.3">
      <c r="A1435" s="1">
        <v>45597</v>
      </c>
      <c r="B1435" s="2" t="s">
        <v>33</v>
      </c>
      <c r="C1435" s="2" t="s">
        <v>22</v>
      </c>
      <c r="D1435" s="2" t="s">
        <v>35</v>
      </c>
      <c r="E1435" s="2" t="str">
        <f>TRIM(Table2[[#This Row],[SKU_CODE]])</f>
        <v>BEC-CMB-001</v>
      </c>
      <c r="F1435" s="2">
        <v>24</v>
      </c>
      <c r="G1435" s="2">
        <v>16776</v>
      </c>
      <c r="H1435" s="2">
        <v>1128.8800000000001</v>
      </c>
      <c r="I1435" s="2">
        <v>1939.92</v>
      </c>
      <c r="J1435" s="2">
        <v>0</v>
      </c>
      <c r="K1435" s="2" t="str">
        <f>_xlfn.XLOOKUP(E1435,[1]SKU_Master!A:A,[1]SKU_Master!C:C,"NOT FOUND")</f>
        <v>Others</v>
      </c>
      <c r="L1435" s="2">
        <f>_xlfn.XLOOKUP(Table2[[#This Row],[SKU_CODE_CLEAN]],[1]SKU_Master!A:A,[1]SKU_Master!E:E,"Not Found")</f>
        <v>699</v>
      </c>
      <c r="M1435" s="2">
        <f>_xlfn.XLOOKUP(E1435,[1]SKU_Master!A:A,[1]SKU_Master!F:F,"NOT FOUND")</f>
        <v>330</v>
      </c>
      <c r="N1435" s="2" t="str">
        <f>IF(ISNUMBER(_xlfn.XMATCH(E1435,[1]SKU_Master!A:A)),"MATCH","NOT FOUND")</f>
        <v>MATCH</v>
      </c>
      <c r="O1435" s="2">
        <f>Table2[[#This Row],[GROSS_REVENUE]]-Table2[[#This Row],[DISCOUNT]]</f>
        <v>15647.119999999999</v>
      </c>
      <c r="P1435" s="3">
        <f>IFERROR((Table2[[#This Row],[NET_REVENUE]]-(Table2[[#This Row],[UNITS_SOLD]]*Table2[[#This Row],[UNIT_COGS]]))/Table2[[#This Row],[NET_REVENUE]],0)</f>
        <v>0.49383656545102228</v>
      </c>
      <c r="Q1435" s="4">
        <f>IFERROR(Table2[[#This Row],[GROSS_REVENUE]]/Table2[[#This Row],[AD_SPEND]],0)</f>
        <v>8.6477792898676231</v>
      </c>
      <c r="R1435" s="2">
        <f>IFERROR((Table2[[#This Row],[NET_REVENUE]]-(Table2[[#This Row],[UNITS_SOLD]]*Table2[[#This Row],[UNIT_COGS]])-Table2[[#This Row],[AD_SPEND]]),0)</f>
        <v>5787.1999999999989</v>
      </c>
      <c r="S1435" s="3">
        <f>IFERROR(Table2[[#This Row],[RETURNS_UNITS]]/Table2[[#This Row],[UNITS_SOLD]],0)</f>
        <v>0</v>
      </c>
      <c r="T1435" s="2" t="str">
        <f>TRIM(CLEAN(Table2[[#This Row],[CHANNEL]]))</f>
        <v>Swiggy Instamart</v>
      </c>
      <c r="U1435" s="1">
        <f t="shared" si="22"/>
        <v>45597</v>
      </c>
    </row>
    <row r="1436" spans="1:21" x14ac:dyDescent="0.3">
      <c r="A1436" s="1">
        <v>45597</v>
      </c>
      <c r="B1436" s="2" t="s">
        <v>39</v>
      </c>
      <c r="C1436" s="2" t="s">
        <v>28</v>
      </c>
      <c r="D1436" s="2" t="s">
        <v>35</v>
      </c>
      <c r="E1436" s="2" t="str">
        <f>TRIM(Table2[[#This Row],[SKU_CODE]])</f>
        <v>BEC-CMB-001</v>
      </c>
      <c r="F1436" s="2">
        <v>34</v>
      </c>
      <c r="G1436" s="2">
        <v>23766</v>
      </c>
      <c r="H1436" s="2">
        <v>5976.12</v>
      </c>
      <c r="I1436" s="2">
        <v>1940.34</v>
      </c>
      <c r="J1436" s="2">
        <v>1</v>
      </c>
      <c r="K1436" s="2" t="str">
        <f>_xlfn.XLOOKUP(E1436,[1]SKU_Master!A:A,[1]SKU_Master!C:C,"NOT FOUND")</f>
        <v>Others</v>
      </c>
      <c r="L1436" s="2">
        <f>_xlfn.XLOOKUP(Table2[[#This Row],[SKU_CODE_CLEAN]],[1]SKU_Master!A:A,[1]SKU_Master!E:E,"Not Found")</f>
        <v>699</v>
      </c>
      <c r="M1436" s="2">
        <f>_xlfn.XLOOKUP(E1436,[1]SKU_Master!A:A,[1]SKU_Master!F:F,"NOT FOUND")</f>
        <v>330</v>
      </c>
      <c r="N1436" s="2" t="str">
        <f>IF(ISNUMBER(_xlfn.XMATCH(E1436,[1]SKU_Master!A:A)),"MATCH","NOT FOUND")</f>
        <v>MATCH</v>
      </c>
      <c r="O1436" s="2">
        <f>Table2[[#This Row],[GROSS_REVENUE]]-Table2[[#This Row],[DISCOUNT]]</f>
        <v>17789.88</v>
      </c>
      <c r="P1436" s="3">
        <f>IFERROR((Table2[[#This Row],[NET_REVENUE]]-(Table2[[#This Row],[UNITS_SOLD]]*Table2[[#This Row],[UNIT_COGS]]))/Table2[[#This Row],[NET_REVENUE]],0)</f>
        <v>0.36930434606641532</v>
      </c>
      <c r="Q1436" s="4">
        <f>IFERROR(Table2[[#This Row],[GROSS_REVENUE]]/Table2[[#This Row],[AD_SPEND]],0)</f>
        <v>12.248368842573983</v>
      </c>
      <c r="R1436" s="2">
        <f>IFERROR((Table2[[#This Row],[NET_REVENUE]]-(Table2[[#This Row],[UNITS_SOLD]]*Table2[[#This Row],[UNIT_COGS]])-Table2[[#This Row],[AD_SPEND]]),0)</f>
        <v>4629.5400000000009</v>
      </c>
      <c r="S1436" s="3">
        <f>IFERROR(Table2[[#This Row],[RETURNS_UNITS]]/Table2[[#This Row],[UNITS_SOLD]],0)</f>
        <v>2.9411764705882353E-2</v>
      </c>
      <c r="T1436" s="2" t="str">
        <f>TRIM(CLEAN(Table2[[#This Row],[CHANNEL]]))</f>
        <v>Amazon</v>
      </c>
      <c r="U1436" s="1">
        <f t="shared" si="22"/>
        <v>45597</v>
      </c>
    </row>
    <row r="1437" spans="1:21" x14ac:dyDescent="0.3">
      <c r="A1437" s="1">
        <v>45778</v>
      </c>
      <c r="B1437" s="2" t="s">
        <v>37</v>
      </c>
      <c r="C1437" s="2" t="s">
        <v>28</v>
      </c>
      <c r="D1437" s="2" t="s">
        <v>35</v>
      </c>
      <c r="E1437" s="2" t="str">
        <f>TRIM(Table2[[#This Row],[SKU_CODE]])</f>
        <v>BEC-CMB-001</v>
      </c>
      <c r="F1437" s="2">
        <v>29</v>
      </c>
      <c r="G1437" s="2">
        <v>20271</v>
      </c>
      <c r="H1437" s="2">
        <v>6078.65</v>
      </c>
      <c r="I1437" s="2">
        <v>1940.51</v>
      </c>
      <c r="J1437" s="2">
        <v>0</v>
      </c>
      <c r="K1437" s="2" t="str">
        <f>_xlfn.XLOOKUP(E1437,[1]SKU_Master!A:A,[1]SKU_Master!C:C,"NOT FOUND")</f>
        <v>Others</v>
      </c>
      <c r="L1437" s="2">
        <f>_xlfn.XLOOKUP(Table2[[#This Row],[SKU_CODE_CLEAN]],[1]SKU_Master!A:A,[1]SKU_Master!E:E,"Not Found")</f>
        <v>699</v>
      </c>
      <c r="M1437" s="2">
        <f>_xlfn.XLOOKUP(E1437,[1]SKU_Master!A:A,[1]SKU_Master!F:F,"NOT FOUND")</f>
        <v>330</v>
      </c>
      <c r="N1437" s="2" t="str">
        <f>IF(ISNUMBER(_xlfn.XMATCH(E1437,[1]SKU_Master!A:A)),"MATCH","NOT FOUND")</f>
        <v>MATCH</v>
      </c>
      <c r="O1437" s="2">
        <f>Table2[[#This Row],[GROSS_REVENUE]]-Table2[[#This Row],[DISCOUNT]]</f>
        <v>14192.35</v>
      </c>
      <c r="P1437" s="3">
        <f>IFERROR((Table2[[#This Row],[NET_REVENUE]]-(Table2[[#This Row],[UNITS_SOLD]]*Table2[[#This Row],[UNIT_COGS]]))/Table2[[#This Row],[NET_REVENUE]],0)</f>
        <v>0.32569306703963757</v>
      </c>
      <c r="Q1437" s="4">
        <f>IFERROR(Table2[[#This Row],[GROSS_REVENUE]]/Table2[[#This Row],[AD_SPEND]],0)</f>
        <v>10.44622290016542</v>
      </c>
      <c r="R1437" s="2">
        <f>IFERROR((Table2[[#This Row],[NET_REVENUE]]-(Table2[[#This Row],[UNITS_SOLD]]*Table2[[#This Row],[UNIT_COGS]])-Table2[[#This Row],[AD_SPEND]]),0)</f>
        <v>2681.84</v>
      </c>
      <c r="S1437" s="3">
        <f>IFERROR(Table2[[#This Row],[RETURNS_UNITS]]/Table2[[#This Row],[UNITS_SOLD]],0)</f>
        <v>0</v>
      </c>
      <c r="T1437" s="2" t="str">
        <f>TRIM(CLEAN(Table2[[#This Row],[CHANNEL]]))</f>
        <v>Blinkit</v>
      </c>
      <c r="U1437" s="1">
        <f t="shared" si="22"/>
        <v>45778</v>
      </c>
    </row>
    <row r="1438" spans="1:21" x14ac:dyDescent="0.3">
      <c r="A1438" s="1">
        <v>45474</v>
      </c>
      <c r="B1438" s="2" t="s">
        <v>21</v>
      </c>
      <c r="C1438" s="2" t="s">
        <v>22</v>
      </c>
      <c r="D1438" s="2" t="s">
        <v>30</v>
      </c>
      <c r="E1438" s="2" t="str">
        <f>TRIM(Table2[[#This Row],[SKU_CODE]])</f>
        <v>BEC-TIS-002</v>
      </c>
      <c r="F1438" s="2">
        <v>176</v>
      </c>
      <c r="G1438" s="2">
        <v>31680</v>
      </c>
      <c r="H1438" s="2">
        <v>9038.7900000000009</v>
      </c>
      <c r="I1438" s="2">
        <v>1941.6</v>
      </c>
      <c r="J1438" s="2">
        <v>7</v>
      </c>
      <c r="K1438" s="2" t="str">
        <f>_xlfn.XLOOKUP(E1438,[1]SKU_Master!A:A,[1]SKU_Master!C:C,"NOT FOUND")</f>
        <v>Tissues</v>
      </c>
      <c r="L1438" s="2">
        <f>_xlfn.XLOOKUP(Table2[[#This Row],[SKU_CODE_CLEAN]],[1]SKU_Master!A:A,[1]SKU_Master!E:E,"Not Found")</f>
        <v>180</v>
      </c>
      <c r="M1438" s="2">
        <f>_xlfn.XLOOKUP(E1438,[1]SKU_Master!A:A,[1]SKU_Master!F:F,"NOT FOUND")</f>
        <v>95</v>
      </c>
      <c r="N1438" s="2" t="str">
        <f>IF(ISNUMBER(_xlfn.XMATCH(E1438,[1]SKU_Master!A:A)),"MATCH","NOT FOUND")</f>
        <v>MATCH</v>
      </c>
      <c r="O1438" s="2">
        <f>Table2[[#This Row],[GROSS_REVENUE]]-Table2[[#This Row],[DISCOUNT]]</f>
        <v>22641.21</v>
      </c>
      <c r="P1438" s="3">
        <f>IFERROR((Table2[[#This Row],[NET_REVENUE]]-(Table2[[#This Row],[UNITS_SOLD]]*Table2[[#This Row],[UNIT_COGS]]))/Table2[[#This Row],[NET_REVENUE]],0)</f>
        <v>0.26152356698250667</v>
      </c>
      <c r="Q1438" s="4">
        <f>IFERROR(Table2[[#This Row],[GROSS_REVENUE]]/Table2[[#This Row],[AD_SPEND]],0)</f>
        <v>16.316440049443759</v>
      </c>
      <c r="R1438" s="2">
        <f>IFERROR((Table2[[#This Row],[NET_REVENUE]]-(Table2[[#This Row],[UNITS_SOLD]]*Table2[[#This Row],[UNIT_COGS]])-Table2[[#This Row],[AD_SPEND]]),0)</f>
        <v>3979.6099999999992</v>
      </c>
      <c r="S1438" s="3">
        <f>IFERROR(Table2[[#This Row],[RETURNS_UNITS]]/Table2[[#This Row],[UNITS_SOLD]],0)</f>
        <v>3.9772727272727272E-2</v>
      </c>
      <c r="T1438" s="2" t="str">
        <f>TRIM(CLEAN(Table2[[#This Row],[CHANNEL]]))</f>
        <v>Flipkart</v>
      </c>
      <c r="U1438" s="1">
        <f t="shared" si="22"/>
        <v>45474</v>
      </c>
    </row>
    <row r="1439" spans="1:21" x14ac:dyDescent="0.3">
      <c r="A1439" s="1">
        <v>45383</v>
      </c>
      <c r="B1439" s="2" t="s">
        <v>33</v>
      </c>
      <c r="C1439" s="2" t="s">
        <v>22</v>
      </c>
      <c r="D1439" s="2" t="s">
        <v>32</v>
      </c>
      <c r="E1439" s="2" t="str">
        <f>TRIM(Table2[[#This Row],[SKU_CODE]])</f>
        <v>BEC-BW-001</v>
      </c>
      <c r="F1439" s="2">
        <v>79</v>
      </c>
      <c r="G1439" s="2">
        <v>17380</v>
      </c>
      <c r="H1439" s="2">
        <v>2505.73</v>
      </c>
      <c r="I1439" s="2">
        <v>1943.13</v>
      </c>
      <c r="J1439" s="2">
        <v>4</v>
      </c>
      <c r="K1439" s="2" t="str">
        <f>_xlfn.XLOOKUP(E1439,[1]SKU_Master!A:A,[1]SKU_Master!C:C,"NOT FOUND")</f>
        <v>Bake &amp; Wrap</v>
      </c>
      <c r="L1439" s="2">
        <f>_xlfn.XLOOKUP(Table2[[#This Row],[SKU_CODE_CLEAN]],[1]SKU_Master!A:A,[1]SKU_Master!E:E,"Not Found")</f>
        <v>220</v>
      </c>
      <c r="M1439" s="2">
        <f>_xlfn.XLOOKUP(E1439,[1]SKU_Master!A:A,[1]SKU_Master!F:F,"NOT FOUND")</f>
        <v>118</v>
      </c>
      <c r="N1439" s="2" t="str">
        <f>IF(ISNUMBER(_xlfn.XMATCH(E1439,[1]SKU_Master!A:A)),"MATCH","NOT FOUND")</f>
        <v>MATCH</v>
      </c>
      <c r="O1439" s="2">
        <f>Table2[[#This Row],[GROSS_REVENUE]]-Table2[[#This Row],[DISCOUNT]]</f>
        <v>14874.27</v>
      </c>
      <c r="P1439" s="3">
        <f>IFERROR((Table2[[#This Row],[NET_REVENUE]]-(Table2[[#This Row],[UNITS_SOLD]]*Table2[[#This Row],[UNIT_COGS]]))/Table2[[#This Row],[NET_REVENUE]],0)</f>
        <v>0.37328016769898625</v>
      </c>
      <c r="Q1439" s="4">
        <f>IFERROR(Table2[[#This Row],[GROSS_REVENUE]]/Table2[[#This Row],[AD_SPEND]],0)</f>
        <v>8.9443320827736681</v>
      </c>
      <c r="R1439" s="2">
        <f>IFERROR((Table2[[#This Row],[NET_REVENUE]]-(Table2[[#This Row],[UNITS_SOLD]]*Table2[[#This Row],[UNIT_COGS]])-Table2[[#This Row],[AD_SPEND]]),0)</f>
        <v>3609.1400000000003</v>
      </c>
      <c r="S1439" s="3">
        <f>IFERROR(Table2[[#This Row],[RETURNS_UNITS]]/Table2[[#This Row],[UNITS_SOLD]],0)</f>
        <v>5.0632911392405063E-2</v>
      </c>
      <c r="T1439" s="2" t="str">
        <f>TRIM(CLEAN(Table2[[#This Row],[CHANNEL]]))</f>
        <v>Swiggy Instamart</v>
      </c>
      <c r="U1439" s="1">
        <f t="shared" si="22"/>
        <v>45383</v>
      </c>
    </row>
    <row r="1440" spans="1:21" x14ac:dyDescent="0.3">
      <c r="A1440" s="1">
        <v>45597</v>
      </c>
      <c r="B1440" s="2" t="s">
        <v>24</v>
      </c>
      <c r="C1440" s="2" t="s">
        <v>25</v>
      </c>
      <c r="D1440" s="2" t="s">
        <v>32</v>
      </c>
      <c r="E1440" s="2" t="str">
        <f>TRIM(Table2[[#This Row],[SKU_CODE]])</f>
        <v>BEC-BW-001</v>
      </c>
      <c r="F1440" s="2">
        <v>69</v>
      </c>
      <c r="G1440" s="2">
        <v>15180</v>
      </c>
      <c r="H1440" s="2">
        <v>499.15</v>
      </c>
      <c r="I1440" s="2">
        <v>1943.85</v>
      </c>
      <c r="J1440" s="2">
        <v>6</v>
      </c>
      <c r="K1440" s="2" t="str">
        <f>_xlfn.XLOOKUP(E1440,[1]SKU_Master!A:A,[1]SKU_Master!C:C,"NOT FOUND")</f>
        <v>Bake &amp; Wrap</v>
      </c>
      <c r="L1440" s="2">
        <f>_xlfn.XLOOKUP(Table2[[#This Row],[SKU_CODE_CLEAN]],[1]SKU_Master!A:A,[1]SKU_Master!E:E,"Not Found")</f>
        <v>220</v>
      </c>
      <c r="M1440" s="2">
        <f>_xlfn.XLOOKUP(E1440,[1]SKU_Master!A:A,[1]SKU_Master!F:F,"NOT FOUND")</f>
        <v>118</v>
      </c>
      <c r="N1440" s="2" t="str">
        <f>IF(ISNUMBER(_xlfn.XMATCH(E1440,[1]SKU_Master!A:A)),"MATCH","NOT FOUND")</f>
        <v>MATCH</v>
      </c>
      <c r="O1440" s="2">
        <f>Table2[[#This Row],[GROSS_REVENUE]]-Table2[[#This Row],[DISCOUNT]]</f>
        <v>14680.85</v>
      </c>
      <c r="P1440" s="3">
        <f>IFERROR((Table2[[#This Row],[NET_REVENUE]]-(Table2[[#This Row],[UNITS_SOLD]]*Table2[[#This Row],[UNIT_COGS]]))/Table2[[#This Row],[NET_REVENUE]],0)</f>
        <v>0.44539995981159131</v>
      </c>
      <c r="Q1440" s="4">
        <f>IFERROR(Table2[[#This Row],[GROSS_REVENUE]]/Table2[[#This Row],[AD_SPEND]],0)</f>
        <v>7.8092445404738022</v>
      </c>
      <c r="R1440" s="2">
        <f>IFERROR((Table2[[#This Row],[NET_REVENUE]]-(Table2[[#This Row],[UNITS_SOLD]]*Table2[[#This Row],[UNIT_COGS]])-Table2[[#This Row],[AD_SPEND]]),0)</f>
        <v>4595</v>
      </c>
      <c r="S1440" s="3">
        <f>IFERROR(Table2[[#This Row],[RETURNS_UNITS]]/Table2[[#This Row],[UNITS_SOLD]],0)</f>
        <v>8.6956521739130432E-2</v>
      </c>
      <c r="T1440" s="2" t="str">
        <f>TRIM(CLEAN(Table2[[#This Row],[CHANNEL]]))</f>
        <v>D2C</v>
      </c>
      <c r="U1440" s="1">
        <f t="shared" si="22"/>
        <v>45597</v>
      </c>
    </row>
    <row r="1441" spans="1:21" x14ac:dyDescent="0.3">
      <c r="A1441" s="1">
        <v>45302</v>
      </c>
      <c r="B1441" s="2" t="s">
        <v>33</v>
      </c>
      <c r="C1441" s="2" t="s">
        <v>25</v>
      </c>
      <c r="D1441" s="2" t="s">
        <v>46</v>
      </c>
      <c r="E1441" s="2" t="str">
        <f>TRIM(Table2[[#This Row],[SKU_CODE]])</f>
        <v>BEC-KT-001</v>
      </c>
      <c r="F1441" s="2">
        <v>126</v>
      </c>
      <c r="G1441" s="2">
        <v>20160</v>
      </c>
      <c r="H1441" s="2">
        <v>3297.53</v>
      </c>
      <c r="I1441" s="2">
        <v>1944.3</v>
      </c>
      <c r="J1441" s="2">
        <v>4</v>
      </c>
      <c r="K1441" s="2" t="str">
        <f>_xlfn.XLOOKUP(E1441,[1]SKU_Master!A:A,[1]SKU_Master!C:C,"NOT FOUND")</f>
        <v>Kitchen Towel</v>
      </c>
      <c r="L1441" s="2">
        <f>_xlfn.XLOOKUP(Table2[[#This Row],[SKU_CODE_CLEAN]],[1]SKU_Master!A:A,[1]SKU_Master!E:E,"Not Found")</f>
        <v>160</v>
      </c>
      <c r="M1441" s="2">
        <f>_xlfn.XLOOKUP(E1441,[1]SKU_Master!A:A,[1]SKU_Master!F:F,"NOT FOUND")</f>
        <v>78</v>
      </c>
      <c r="N1441" s="2" t="str">
        <f>IF(ISNUMBER(_xlfn.XMATCH(E1441,[1]SKU_Master!A:A)),"MATCH","NOT FOUND")</f>
        <v>MATCH</v>
      </c>
      <c r="O1441" s="2">
        <f>Table2[[#This Row],[GROSS_REVENUE]]-Table2[[#This Row],[DISCOUNT]]</f>
        <v>16862.47</v>
      </c>
      <c r="P1441" s="3">
        <f>IFERROR((Table2[[#This Row],[NET_REVENUE]]-(Table2[[#This Row],[UNITS_SOLD]]*Table2[[#This Row],[UNIT_COGS]]))/Table2[[#This Row],[NET_REVENUE]],0)</f>
        <v>0.41716723587944121</v>
      </c>
      <c r="Q1441" s="4">
        <f>IFERROR(Table2[[#This Row],[GROSS_REVENUE]]/Table2[[#This Row],[AD_SPEND]],0)</f>
        <v>10.368770251504397</v>
      </c>
      <c r="R1441" s="2">
        <f>IFERROR((Table2[[#This Row],[NET_REVENUE]]-(Table2[[#This Row],[UNITS_SOLD]]*Table2[[#This Row],[UNIT_COGS]])-Table2[[#This Row],[AD_SPEND]]),0)</f>
        <v>5090.170000000001</v>
      </c>
      <c r="S1441" s="3">
        <f>IFERROR(Table2[[#This Row],[RETURNS_UNITS]]/Table2[[#This Row],[UNITS_SOLD]],0)</f>
        <v>3.1746031746031744E-2</v>
      </c>
      <c r="T1441" s="2" t="str">
        <f>TRIM(CLEAN(Table2[[#This Row],[CHANNEL]]))</f>
        <v>Swiggy Instamart</v>
      </c>
      <c r="U1441" s="1">
        <f t="shared" si="22"/>
        <v>45597</v>
      </c>
    </row>
    <row r="1442" spans="1:21" x14ac:dyDescent="0.3">
      <c r="A1442" s="1">
        <v>45536</v>
      </c>
      <c r="B1442" s="2" t="s">
        <v>33</v>
      </c>
      <c r="C1442" s="2" t="s">
        <v>22</v>
      </c>
      <c r="D1442" s="2" t="s">
        <v>43</v>
      </c>
      <c r="E1442" s="2" t="str">
        <f>TRIM(Table2[[#This Row],[SKU_CODE]])</f>
        <v>BEC-GB-001</v>
      </c>
      <c r="F1442" s="2">
        <v>135</v>
      </c>
      <c r="G1442" s="2">
        <v>20115</v>
      </c>
      <c r="H1442" s="2">
        <v>2928.01</v>
      </c>
      <c r="I1442" s="2">
        <v>1945.35</v>
      </c>
      <c r="J1442" s="2">
        <v>2</v>
      </c>
      <c r="K1442" s="2" t="str">
        <f>_xlfn.XLOOKUP(E1442,[1]SKU_Master!A:A,[1]SKU_Master!C:C,"NOT FOUND")</f>
        <v>Garbage Bags</v>
      </c>
      <c r="L1442" s="2">
        <f>_xlfn.XLOOKUP(Table2[[#This Row],[SKU_CODE_CLEAN]],[1]SKU_Master!A:A,[1]SKU_Master!E:E,"Not Found")</f>
        <v>149</v>
      </c>
      <c r="M1442" s="2">
        <f>_xlfn.XLOOKUP(E1442,[1]SKU_Master!A:A,[1]SKU_Master!F:F,"NOT FOUND")</f>
        <v>70</v>
      </c>
      <c r="N1442" s="2" t="str">
        <f>IF(ISNUMBER(_xlfn.XMATCH(E1442,[1]SKU_Master!A:A)),"MATCH","NOT FOUND")</f>
        <v>MATCH</v>
      </c>
      <c r="O1442" s="2">
        <f>Table2[[#This Row],[GROSS_REVENUE]]-Table2[[#This Row],[DISCOUNT]]</f>
        <v>17186.989999999998</v>
      </c>
      <c r="P1442" s="3">
        <f>IFERROR((Table2[[#This Row],[NET_REVENUE]]-(Table2[[#This Row],[UNITS_SOLD]]*Table2[[#This Row],[UNIT_COGS]]))/Table2[[#This Row],[NET_REVENUE]],0)</f>
        <v>0.45016550309274628</v>
      </c>
      <c r="Q1442" s="4">
        <f>IFERROR(Table2[[#This Row],[GROSS_REVENUE]]/Table2[[#This Row],[AD_SPEND]],0)</f>
        <v>10.340041637751561</v>
      </c>
      <c r="R1442" s="2">
        <f>IFERROR((Table2[[#This Row],[NET_REVENUE]]-(Table2[[#This Row],[UNITS_SOLD]]*Table2[[#This Row],[UNIT_COGS]])-Table2[[#This Row],[AD_SPEND]]),0)</f>
        <v>5791.6399999999976</v>
      </c>
      <c r="S1442" s="3">
        <f>IFERROR(Table2[[#This Row],[RETURNS_UNITS]]/Table2[[#This Row],[UNITS_SOLD]],0)</f>
        <v>1.4814814814814815E-2</v>
      </c>
      <c r="T1442" s="2" t="str">
        <f>TRIM(CLEAN(Table2[[#This Row],[CHANNEL]]))</f>
        <v>Swiggy Instamart</v>
      </c>
      <c r="U1442" s="1">
        <f t="shared" si="22"/>
        <v>45536</v>
      </c>
    </row>
    <row r="1443" spans="1:21" x14ac:dyDescent="0.3">
      <c r="A1443" s="1">
        <v>45566</v>
      </c>
      <c r="B1443" s="2" t="s">
        <v>34</v>
      </c>
      <c r="C1443" s="2" t="s">
        <v>25</v>
      </c>
      <c r="D1443" s="2" t="s">
        <v>45</v>
      </c>
      <c r="E1443" s="2" t="str">
        <f>TRIM(Table2[[#This Row],[SKU_CODE]])</f>
        <v>BEC-TIS-001</v>
      </c>
      <c r="F1443" s="2">
        <v>194</v>
      </c>
      <c r="G1443" s="2">
        <v>18430</v>
      </c>
      <c r="H1443" s="2">
        <v>4083.42</v>
      </c>
      <c r="I1443" s="2">
        <v>1945.47</v>
      </c>
      <c r="J1443" s="2">
        <v>5</v>
      </c>
      <c r="K1443" s="2" t="str">
        <f>_xlfn.XLOOKUP(E1443,[1]SKU_Master!A:A,[1]SKU_Master!C:C,"NOT FOUND")</f>
        <v>Tissues</v>
      </c>
      <c r="L1443" s="2">
        <f>_xlfn.XLOOKUP(Table2[[#This Row],[SKU_CODE_CLEAN]],[1]SKU_Master!A:A,[1]SKU_Master!E:E,"Not Found")</f>
        <v>95</v>
      </c>
      <c r="M1443" s="2">
        <f>_xlfn.XLOOKUP(E1443,[1]SKU_Master!A:A,[1]SKU_Master!F:F,"NOT FOUND")</f>
        <v>42</v>
      </c>
      <c r="N1443" s="2" t="str">
        <f>IF(ISNUMBER(_xlfn.XMATCH(E1443,[1]SKU_Master!A:A)),"MATCH","NOT FOUND")</f>
        <v>MATCH</v>
      </c>
      <c r="O1443" s="2">
        <f>Table2[[#This Row],[GROSS_REVENUE]]-Table2[[#This Row],[DISCOUNT]]</f>
        <v>14346.58</v>
      </c>
      <c r="P1443" s="3">
        <f>IFERROR((Table2[[#This Row],[NET_REVENUE]]-(Table2[[#This Row],[UNITS_SOLD]]*Table2[[#This Row],[UNIT_COGS]]))/Table2[[#This Row],[NET_REVENUE]],0)</f>
        <v>0.43205976616029745</v>
      </c>
      <c r="Q1443" s="4">
        <f>IFERROR(Table2[[#This Row],[GROSS_REVENUE]]/Table2[[#This Row],[AD_SPEND]],0)</f>
        <v>9.4732892308799421</v>
      </c>
      <c r="R1443" s="2">
        <f>IFERROR((Table2[[#This Row],[NET_REVENUE]]-(Table2[[#This Row],[UNITS_SOLD]]*Table2[[#This Row],[UNIT_COGS]])-Table2[[#This Row],[AD_SPEND]]),0)</f>
        <v>4253.1099999999997</v>
      </c>
      <c r="S1443" s="3">
        <f>IFERROR(Table2[[#This Row],[RETURNS_UNITS]]/Table2[[#This Row],[UNITS_SOLD]],0)</f>
        <v>2.5773195876288658E-2</v>
      </c>
      <c r="T1443" s="2" t="str">
        <f>TRIM(CLEAN(Table2[[#This Row],[CHANNEL]]))</f>
        <v>Zepto</v>
      </c>
      <c r="U1443" s="1">
        <f t="shared" si="22"/>
        <v>45566</v>
      </c>
    </row>
    <row r="1444" spans="1:21" x14ac:dyDescent="0.3">
      <c r="A1444" s="1">
        <v>45689</v>
      </c>
      <c r="B1444" s="2" t="s">
        <v>24</v>
      </c>
      <c r="C1444" s="2" t="s">
        <v>28</v>
      </c>
      <c r="D1444" s="2" t="s">
        <v>45</v>
      </c>
      <c r="E1444" s="2" t="str">
        <f>TRIM(Table2[[#This Row],[SKU_CODE]])</f>
        <v>BEC-TIS-001</v>
      </c>
      <c r="F1444" s="2">
        <v>178</v>
      </c>
      <c r="G1444" s="2">
        <v>16910</v>
      </c>
      <c r="H1444" s="2">
        <v>710.48</v>
      </c>
      <c r="I1444" s="2">
        <v>1946.23</v>
      </c>
      <c r="J1444" s="2">
        <v>22</v>
      </c>
      <c r="K1444" s="2" t="str">
        <f>_xlfn.XLOOKUP(E1444,[1]SKU_Master!A:A,[1]SKU_Master!C:C,"NOT FOUND")</f>
        <v>Tissues</v>
      </c>
      <c r="L1444" s="2">
        <f>_xlfn.XLOOKUP(Table2[[#This Row],[SKU_CODE_CLEAN]],[1]SKU_Master!A:A,[1]SKU_Master!E:E,"Not Found")</f>
        <v>95</v>
      </c>
      <c r="M1444" s="2">
        <f>_xlfn.XLOOKUP(E1444,[1]SKU_Master!A:A,[1]SKU_Master!F:F,"NOT FOUND")</f>
        <v>42</v>
      </c>
      <c r="N1444" s="2" t="str">
        <f>IF(ISNUMBER(_xlfn.XMATCH(E1444,[1]SKU_Master!A:A)),"MATCH","NOT FOUND")</f>
        <v>MATCH</v>
      </c>
      <c r="O1444" s="2">
        <f>Table2[[#This Row],[GROSS_REVENUE]]-Table2[[#This Row],[DISCOUNT]]</f>
        <v>16199.52</v>
      </c>
      <c r="P1444" s="3">
        <f>IFERROR((Table2[[#This Row],[NET_REVENUE]]-(Table2[[#This Row],[UNITS_SOLD]]*Table2[[#This Row],[UNIT_COGS]]))/Table2[[#This Row],[NET_REVENUE]],0)</f>
        <v>0.53850484458798775</v>
      </c>
      <c r="Q1444" s="4">
        <f>IFERROR(Table2[[#This Row],[GROSS_REVENUE]]/Table2[[#This Row],[AD_SPEND]],0)</f>
        <v>8.6885928179094964</v>
      </c>
      <c r="R1444" s="2">
        <f>IFERROR((Table2[[#This Row],[NET_REVENUE]]-(Table2[[#This Row],[UNITS_SOLD]]*Table2[[#This Row],[UNIT_COGS]])-Table2[[#This Row],[AD_SPEND]]),0)</f>
        <v>6777.2900000000009</v>
      </c>
      <c r="S1444" s="3">
        <f>IFERROR(Table2[[#This Row],[RETURNS_UNITS]]/Table2[[#This Row],[UNITS_SOLD]],0)</f>
        <v>0.12359550561797752</v>
      </c>
      <c r="T1444" s="2" t="str">
        <f>TRIM(CLEAN(Table2[[#This Row],[CHANNEL]]))</f>
        <v>D2C</v>
      </c>
      <c r="U1444" s="1">
        <f t="shared" si="22"/>
        <v>45689</v>
      </c>
    </row>
    <row r="1445" spans="1:21" x14ac:dyDescent="0.3">
      <c r="A1445" s="1">
        <v>45748</v>
      </c>
      <c r="B1445" s="2" t="s">
        <v>33</v>
      </c>
      <c r="C1445" s="2" t="s">
        <v>28</v>
      </c>
      <c r="D1445" s="2" t="s">
        <v>46</v>
      </c>
      <c r="E1445" s="2" t="str">
        <f>TRIM(Table2[[#This Row],[SKU_CODE]])</f>
        <v>BEC-KT-001</v>
      </c>
      <c r="F1445" s="2">
        <v>103</v>
      </c>
      <c r="G1445" s="2">
        <v>16480</v>
      </c>
      <c r="H1445" s="2">
        <v>1945.64</v>
      </c>
      <c r="I1445" s="2">
        <v>1949.07</v>
      </c>
      <c r="J1445" s="2">
        <v>5</v>
      </c>
      <c r="K1445" s="2" t="str">
        <f>_xlfn.XLOOKUP(E1445,[1]SKU_Master!A:A,[1]SKU_Master!C:C,"NOT FOUND")</f>
        <v>Kitchen Towel</v>
      </c>
      <c r="L1445" s="2">
        <f>_xlfn.XLOOKUP(Table2[[#This Row],[SKU_CODE_CLEAN]],[1]SKU_Master!A:A,[1]SKU_Master!E:E,"Not Found")</f>
        <v>160</v>
      </c>
      <c r="M1445" s="2">
        <f>_xlfn.XLOOKUP(E1445,[1]SKU_Master!A:A,[1]SKU_Master!F:F,"NOT FOUND")</f>
        <v>78</v>
      </c>
      <c r="N1445" s="2" t="str">
        <f>IF(ISNUMBER(_xlfn.XMATCH(E1445,[1]SKU_Master!A:A)),"MATCH","NOT FOUND")</f>
        <v>MATCH</v>
      </c>
      <c r="O1445" s="2">
        <f>Table2[[#This Row],[GROSS_REVENUE]]-Table2[[#This Row],[DISCOUNT]]</f>
        <v>14534.36</v>
      </c>
      <c r="P1445" s="3">
        <f>IFERROR((Table2[[#This Row],[NET_REVENUE]]-(Table2[[#This Row],[UNITS_SOLD]]*Table2[[#This Row],[UNIT_COGS]]))/Table2[[#This Row],[NET_REVENUE]],0)</f>
        <v>0.44724088298349568</v>
      </c>
      <c r="Q1445" s="4">
        <f>IFERROR(Table2[[#This Row],[GROSS_REVENUE]]/Table2[[#This Row],[AD_SPEND]],0)</f>
        <v>8.4553145859307257</v>
      </c>
      <c r="R1445" s="2">
        <f>IFERROR((Table2[[#This Row],[NET_REVENUE]]-(Table2[[#This Row],[UNITS_SOLD]]*Table2[[#This Row],[UNIT_COGS]])-Table2[[#This Row],[AD_SPEND]]),0)</f>
        <v>4551.2900000000009</v>
      </c>
      <c r="S1445" s="3">
        <f>IFERROR(Table2[[#This Row],[RETURNS_UNITS]]/Table2[[#This Row],[UNITS_SOLD]],0)</f>
        <v>4.8543689320388349E-2</v>
      </c>
      <c r="T1445" s="2" t="str">
        <f>TRIM(CLEAN(Table2[[#This Row],[CHANNEL]]))</f>
        <v>Swiggy Instamart</v>
      </c>
      <c r="U1445" s="1">
        <f t="shared" si="22"/>
        <v>45748</v>
      </c>
    </row>
    <row r="1446" spans="1:21" x14ac:dyDescent="0.3">
      <c r="A1446" s="1">
        <v>45292</v>
      </c>
      <c r="B1446" s="2" t="s">
        <v>34</v>
      </c>
      <c r="C1446" s="2" t="s">
        <v>22</v>
      </c>
      <c r="D1446" s="2" t="s">
        <v>42</v>
      </c>
      <c r="E1446" s="2" t="str">
        <f>TRIM(Table2[[#This Row],[SKU_CODE]])</f>
        <v>BEC-BW-002</v>
      </c>
      <c r="F1446" s="2">
        <v>92</v>
      </c>
      <c r="G1446" s="2">
        <v>16100</v>
      </c>
      <c r="H1446" s="2">
        <v>2717.64</v>
      </c>
      <c r="I1446" s="2">
        <v>1949.51</v>
      </c>
      <c r="J1446" s="2">
        <v>5</v>
      </c>
      <c r="K1446" s="2" t="str">
        <f>_xlfn.XLOOKUP(E1446,[1]SKU_Master!A:A,[1]SKU_Master!C:C,"NOT FOUND")</f>
        <v>Bake &amp; Wrap</v>
      </c>
      <c r="L1446" s="2">
        <f>_xlfn.XLOOKUP(Table2[[#This Row],[SKU_CODE_CLEAN]],[1]SKU_Master!A:A,[1]SKU_Master!E:E,"Not Found")</f>
        <v>175</v>
      </c>
      <c r="M1446" s="2">
        <f>_xlfn.XLOOKUP(E1446,[1]SKU_Master!A:A,[1]SKU_Master!F:F,"NOT FOUND")</f>
        <v>92</v>
      </c>
      <c r="N1446" s="2" t="str">
        <f>IF(ISNUMBER(_xlfn.XMATCH(E1446,[1]SKU_Master!A:A)),"MATCH","NOT FOUND")</f>
        <v>MATCH</v>
      </c>
      <c r="O1446" s="2">
        <f>Table2[[#This Row],[GROSS_REVENUE]]-Table2[[#This Row],[DISCOUNT]]</f>
        <v>13382.36</v>
      </c>
      <c r="P1446" s="3">
        <f>IFERROR((Table2[[#This Row],[NET_REVENUE]]-(Table2[[#This Row],[UNITS_SOLD]]*Table2[[#This Row],[UNIT_COGS]]))/Table2[[#This Row],[NET_REVENUE]],0)</f>
        <v>0.36752560833814069</v>
      </c>
      <c r="Q1446" s="4">
        <f>IFERROR(Table2[[#This Row],[GROSS_REVENUE]]/Table2[[#This Row],[AD_SPEND]],0)</f>
        <v>8.2584854655785307</v>
      </c>
      <c r="R1446" s="2">
        <f>IFERROR((Table2[[#This Row],[NET_REVENUE]]-(Table2[[#This Row],[UNITS_SOLD]]*Table2[[#This Row],[UNIT_COGS]])-Table2[[#This Row],[AD_SPEND]]),0)</f>
        <v>2968.8500000000004</v>
      </c>
      <c r="S1446" s="3">
        <f>IFERROR(Table2[[#This Row],[RETURNS_UNITS]]/Table2[[#This Row],[UNITS_SOLD]],0)</f>
        <v>5.434782608695652E-2</v>
      </c>
      <c r="T1446" s="2" t="str">
        <f>TRIM(CLEAN(Table2[[#This Row],[CHANNEL]]))</f>
        <v>Zepto</v>
      </c>
      <c r="U1446" s="1">
        <f t="shared" si="22"/>
        <v>45292</v>
      </c>
    </row>
    <row r="1447" spans="1:21" x14ac:dyDescent="0.3">
      <c r="A1447" s="1">
        <v>45474</v>
      </c>
      <c r="B1447" s="2" t="s">
        <v>21</v>
      </c>
      <c r="C1447" s="2" t="s">
        <v>28</v>
      </c>
      <c r="D1447" s="2" t="s">
        <v>30</v>
      </c>
      <c r="E1447" s="2" t="str">
        <f>TRIM(Table2[[#This Row],[SKU_CODE]])</f>
        <v>BEC-TIS-002</v>
      </c>
      <c r="F1447" s="2">
        <v>131</v>
      </c>
      <c r="G1447" s="2">
        <v>23580</v>
      </c>
      <c r="H1447" s="2">
        <v>4827.03</v>
      </c>
      <c r="I1447" s="2">
        <v>1950.19</v>
      </c>
      <c r="J1447" s="2">
        <v>3</v>
      </c>
      <c r="K1447" s="2" t="str">
        <f>_xlfn.XLOOKUP(E1447,[1]SKU_Master!A:A,[1]SKU_Master!C:C,"NOT FOUND")</f>
        <v>Tissues</v>
      </c>
      <c r="L1447" s="2">
        <f>_xlfn.XLOOKUP(Table2[[#This Row],[SKU_CODE_CLEAN]],[1]SKU_Master!A:A,[1]SKU_Master!E:E,"Not Found")</f>
        <v>180</v>
      </c>
      <c r="M1447" s="2">
        <f>_xlfn.XLOOKUP(E1447,[1]SKU_Master!A:A,[1]SKU_Master!F:F,"NOT FOUND")</f>
        <v>95</v>
      </c>
      <c r="N1447" s="2" t="str">
        <f>IF(ISNUMBER(_xlfn.XMATCH(E1447,[1]SKU_Master!A:A)),"MATCH","NOT FOUND")</f>
        <v>MATCH</v>
      </c>
      <c r="O1447" s="2">
        <f>Table2[[#This Row],[GROSS_REVENUE]]-Table2[[#This Row],[DISCOUNT]]</f>
        <v>18752.97</v>
      </c>
      <c r="P1447" s="3">
        <f>IFERROR((Table2[[#This Row],[NET_REVENUE]]-(Table2[[#This Row],[UNITS_SOLD]]*Table2[[#This Row],[UNIT_COGS]]))/Table2[[#This Row],[NET_REVENUE]],0)</f>
        <v>0.33637178537586315</v>
      </c>
      <c r="Q1447" s="4">
        <f>IFERROR(Table2[[#This Row],[GROSS_REVENUE]]/Table2[[#This Row],[AD_SPEND]],0)</f>
        <v>12.091129582245832</v>
      </c>
      <c r="R1447" s="2">
        <f>IFERROR((Table2[[#This Row],[NET_REVENUE]]-(Table2[[#This Row],[UNITS_SOLD]]*Table2[[#This Row],[UNIT_COGS]])-Table2[[#This Row],[AD_SPEND]]),0)</f>
        <v>4357.7800000000007</v>
      </c>
      <c r="S1447" s="3">
        <f>IFERROR(Table2[[#This Row],[RETURNS_UNITS]]/Table2[[#This Row],[UNITS_SOLD]],0)</f>
        <v>2.2900763358778626E-2</v>
      </c>
      <c r="T1447" s="2" t="str">
        <f>TRIM(CLEAN(Table2[[#This Row],[CHANNEL]]))</f>
        <v>Flipkart</v>
      </c>
      <c r="U1447" s="1">
        <f t="shared" si="22"/>
        <v>45474</v>
      </c>
    </row>
    <row r="1448" spans="1:21" x14ac:dyDescent="0.3">
      <c r="A1448" s="1">
        <v>45505</v>
      </c>
      <c r="B1448" s="2" t="s">
        <v>33</v>
      </c>
      <c r="C1448" s="2" t="s">
        <v>25</v>
      </c>
      <c r="D1448" s="2" t="s">
        <v>31</v>
      </c>
      <c r="E1448" s="2" t="str">
        <f>TRIM(Table2[[#This Row],[SKU_CODE]])</f>
        <v>BEC-GB-002</v>
      </c>
      <c r="F1448" s="2">
        <v>156</v>
      </c>
      <c r="G1448" s="2">
        <v>27924</v>
      </c>
      <c r="H1448" s="2">
        <v>7775.01</v>
      </c>
      <c r="I1448" s="2">
        <v>1950.96</v>
      </c>
      <c r="J1448" s="2">
        <v>5</v>
      </c>
      <c r="K1448" s="2" t="str">
        <f>_xlfn.XLOOKUP(E1448,[1]SKU_Master!A:A,[1]SKU_Master!C:C,"NOT FOUND")</f>
        <v>Garbage Bags</v>
      </c>
      <c r="L1448" s="2">
        <f>_xlfn.XLOOKUP(Table2[[#This Row],[SKU_CODE_CLEAN]],[1]SKU_Master!A:A,[1]SKU_Master!E:E,"Not Found")</f>
        <v>179</v>
      </c>
      <c r="M1448" s="2">
        <f>_xlfn.XLOOKUP(E1448,[1]SKU_Master!A:A,[1]SKU_Master!F:F,"NOT FOUND")</f>
        <v>86</v>
      </c>
      <c r="N1448" s="2" t="str">
        <f>IF(ISNUMBER(_xlfn.XMATCH(E1448,[1]SKU_Master!A:A)),"MATCH","NOT FOUND")</f>
        <v>MATCH</v>
      </c>
      <c r="O1448" s="2">
        <f>Table2[[#This Row],[GROSS_REVENUE]]-Table2[[#This Row],[DISCOUNT]]</f>
        <v>20148.989999999998</v>
      </c>
      <c r="P1448" s="3">
        <f>IFERROR((Table2[[#This Row],[NET_REVENUE]]-(Table2[[#This Row],[UNITS_SOLD]]*Table2[[#This Row],[UNIT_COGS]]))/Table2[[#This Row],[NET_REVENUE]],0)</f>
        <v>0.33416017378538571</v>
      </c>
      <c r="Q1448" s="4">
        <f>IFERROR(Table2[[#This Row],[GROSS_REVENUE]]/Table2[[#This Row],[AD_SPEND]],0)</f>
        <v>14.312953622831836</v>
      </c>
      <c r="R1448" s="2">
        <f>IFERROR((Table2[[#This Row],[NET_REVENUE]]-(Table2[[#This Row],[UNITS_SOLD]]*Table2[[#This Row],[UNIT_COGS]])-Table2[[#This Row],[AD_SPEND]]),0)</f>
        <v>4782.0299999999979</v>
      </c>
      <c r="S1448" s="3">
        <f>IFERROR(Table2[[#This Row],[RETURNS_UNITS]]/Table2[[#This Row],[UNITS_SOLD]],0)</f>
        <v>3.2051282051282048E-2</v>
      </c>
      <c r="T1448" s="2" t="str">
        <f>TRIM(CLEAN(Table2[[#This Row],[CHANNEL]]))</f>
        <v>Swiggy Instamart</v>
      </c>
      <c r="U1448" s="1">
        <f t="shared" si="22"/>
        <v>45505</v>
      </c>
    </row>
    <row r="1449" spans="1:21" x14ac:dyDescent="0.3">
      <c r="A1449" s="1">
        <v>45292</v>
      </c>
      <c r="B1449" s="2" t="s">
        <v>39</v>
      </c>
      <c r="C1449" s="2" t="s">
        <v>28</v>
      </c>
      <c r="D1449" s="2" t="s">
        <v>32</v>
      </c>
      <c r="E1449" s="2" t="str">
        <f>TRIM(Table2[[#This Row],[SKU_CODE]])</f>
        <v>BEC-BW-001</v>
      </c>
      <c r="F1449" s="2">
        <v>125</v>
      </c>
      <c r="G1449" s="2">
        <v>27500</v>
      </c>
      <c r="H1449" s="2">
        <v>1499.87</v>
      </c>
      <c r="I1449" s="2">
        <v>1951.18</v>
      </c>
      <c r="J1449" s="2">
        <v>2</v>
      </c>
      <c r="K1449" s="2" t="str">
        <f>_xlfn.XLOOKUP(E1449,[1]SKU_Master!A:A,[1]SKU_Master!C:C,"NOT FOUND")</f>
        <v>Bake &amp; Wrap</v>
      </c>
      <c r="L1449" s="2">
        <f>_xlfn.XLOOKUP(Table2[[#This Row],[SKU_CODE_CLEAN]],[1]SKU_Master!A:A,[1]SKU_Master!E:E,"Not Found")</f>
        <v>220</v>
      </c>
      <c r="M1449" s="2">
        <f>_xlfn.XLOOKUP(E1449,[1]SKU_Master!A:A,[1]SKU_Master!F:F,"NOT FOUND")</f>
        <v>118</v>
      </c>
      <c r="N1449" s="2" t="str">
        <f>IF(ISNUMBER(_xlfn.XMATCH(E1449,[1]SKU_Master!A:A)),"MATCH","NOT FOUND")</f>
        <v>MATCH</v>
      </c>
      <c r="O1449" s="2">
        <f>Table2[[#This Row],[GROSS_REVENUE]]-Table2[[#This Row],[DISCOUNT]]</f>
        <v>26000.13</v>
      </c>
      <c r="P1449" s="3">
        <f>IFERROR((Table2[[#This Row],[NET_REVENUE]]-(Table2[[#This Row],[UNITS_SOLD]]*Table2[[#This Row],[UNIT_COGS]]))/Table2[[#This Row],[NET_REVENUE]],0)</f>
        <v>0.43269514421658661</v>
      </c>
      <c r="Q1449" s="4">
        <f>IFERROR(Table2[[#This Row],[GROSS_REVENUE]]/Table2[[#This Row],[AD_SPEND]],0)</f>
        <v>14.094035404216935</v>
      </c>
      <c r="R1449" s="2">
        <f>IFERROR((Table2[[#This Row],[NET_REVENUE]]-(Table2[[#This Row],[UNITS_SOLD]]*Table2[[#This Row],[UNIT_COGS]])-Table2[[#This Row],[AD_SPEND]]),0)</f>
        <v>9298.9500000000007</v>
      </c>
      <c r="S1449" s="3">
        <f>IFERROR(Table2[[#This Row],[RETURNS_UNITS]]/Table2[[#This Row],[UNITS_SOLD]],0)</f>
        <v>1.6E-2</v>
      </c>
      <c r="T1449" s="2" t="str">
        <f>TRIM(CLEAN(Table2[[#This Row],[CHANNEL]]))</f>
        <v>Amazon</v>
      </c>
      <c r="U1449" s="1">
        <f t="shared" si="22"/>
        <v>45292</v>
      </c>
    </row>
    <row r="1450" spans="1:21" x14ac:dyDescent="0.3">
      <c r="A1450" s="1">
        <v>45413</v>
      </c>
      <c r="B1450" s="2" t="s">
        <v>37</v>
      </c>
      <c r="C1450" s="2" t="s">
        <v>28</v>
      </c>
      <c r="D1450" s="2" t="s">
        <v>30</v>
      </c>
      <c r="E1450" s="2" t="str">
        <f>TRIM(Table2[[#This Row],[SKU_CODE]])</f>
        <v>BEC-TIS-002</v>
      </c>
      <c r="F1450" s="2">
        <v>200</v>
      </c>
      <c r="G1450" s="2">
        <v>36000</v>
      </c>
      <c r="H1450" s="2">
        <v>8361.99</v>
      </c>
      <c r="I1450" s="2">
        <v>1951.41</v>
      </c>
      <c r="J1450" s="2">
        <v>8</v>
      </c>
      <c r="K1450" s="2" t="str">
        <f>_xlfn.XLOOKUP(E1450,[1]SKU_Master!A:A,[1]SKU_Master!C:C,"NOT FOUND")</f>
        <v>Tissues</v>
      </c>
      <c r="L1450" s="2">
        <f>_xlfn.XLOOKUP(Table2[[#This Row],[SKU_CODE_CLEAN]],[1]SKU_Master!A:A,[1]SKU_Master!E:E,"Not Found")</f>
        <v>180</v>
      </c>
      <c r="M1450" s="2">
        <f>_xlfn.XLOOKUP(E1450,[1]SKU_Master!A:A,[1]SKU_Master!F:F,"NOT FOUND")</f>
        <v>95</v>
      </c>
      <c r="N1450" s="2" t="str">
        <f>IF(ISNUMBER(_xlfn.XMATCH(E1450,[1]SKU_Master!A:A)),"MATCH","NOT FOUND")</f>
        <v>MATCH</v>
      </c>
      <c r="O1450" s="2">
        <f>Table2[[#This Row],[GROSS_REVENUE]]-Table2[[#This Row],[DISCOUNT]]</f>
        <v>27638.010000000002</v>
      </c>
      <c r="P1450" s="3">
        <f>IFERROR((Table2[[#This Row],[NET_REVENUE]]-(Table2[[#This Row],[UNITS_SOLD]]*Table2[[#This Row],[UNIT_COGS]]))/Table2[[#This Row],[NET_REVENUE]],0)</f>
        <v>0.31254095356358874</v>
      </c>
      <c r="Q1450" s="4">
        <f>IFERROR(Table2[[#This Row],[GROSS_REVENUE]]/Table2[[#This Row],[AD_SPEND]],0)</f>
        <v>18.448198994573154</v>
      </c>
      <c r="R1450" s="2">
        <f>IFERROR((Table2[[#This Row],[NET_REVENUE]]-(Table2[[#This Row],[UNITS_SOLD]]*Table2[[#This Row],[UNIT_COGS]])-Table2[[#This Row],[AD_SPEND]]),0)</f>
        <v>6686.6000000000022</v>
      </c>
      <c r="S1450" s="3">
        <f>IFERROR(Table2[[#This Row],[RETURNS_UNITS]]/Table2[[#This Row],[UNITS_SOLD]],0)</f>
        <v>0.04</v>
      </c>
      <c r="T1450" s="2" t="str">
        <f>TRIM(CLEAN(Table2[[#This Row],[CHANNEL]]))</f>
        <v>Blinkit</v>
      </c>
      <c r="U1450" s="1">
        <f t="shared" si="22"/>
        <v>45413</v>
      </c>
    </row>
    <row r="1451" spans="1:21" x14ac:dyDescent="0.3">
      <c r="A1451" s="1">
        <v>45566</v>
      </c>
      <c r="B1451" s="2" t="s">
        <v>33</v>
      </c>
      <c r="C1451" s="2" t="s">
        <v>28</v>
      </c>
      <c r="D1451" s="2" t="s">
        <v>41</v>
      </c>
      <c r="E1451" s="2" t="str">
        <f>TRIM(Table2[[#This Row],[SKU_CODE]])</f>
        <v>BEC-KT-002</v>
      </c>
      <c r="F1451" s="2">
        <v>92</v>
      </c>
      <c r="G1451" s="2">
        <v>38640</v>
      </c>
      <c r="H1451" s="2">
        <v>6849.76</v>
      </c>
      <c r="I1451" s="2">
        <v>1951.9</v>
      </c>
      <c r="J1451" s="2">
        <v>2</v>
      </c>
      <c r="K1451" s="2" t="str">
        <f>_xlfn.XLOOKUP(E1451,[1]SKU_Master!A:A,[1]SKU_Master!C:C,"NOT FOUND")</f>
        <v>Kitchen Towel</v>
      </c>
      <c r="L1451" s="2">
        <f>_xlfn.XLOOKUP(Table2[[#This Row],[SKU_CODE_CLEAN]],[1]SKU_Master!A:A,[1]SKU_Master!E:E,"Not Found")</f>
        <v>420</v>
      </c>
      <c r="M1451" s="2">
        <f>_xlfn.XLOOKUP(E1451,[1]SKU_Master!A:A,[1]SKU_Master!F:F,"NOT FOUND")</f>
        <v>205</v>
      </c>
      <c r="N1451" s="2" t="str">
        <f>IF(ISNUMBER(_xlfn.XMATCH(E1451,[1]SKU_Master!A:A)),"MATCH","NOT FOUND")</f>
        <v>MATCH</v>
      </c>
      <c r="O1451" s="2">
        <f>Table2[[#This Row],[GROSS_REVENUE]]-Table2[[#This Row],[DISCOUNT]]</f>
        <v>31790.239999999998</v>
      </c>
      <c r="P1451" s="3">
        <f>IFERROR((Table2[[#This Row],[NET_REVENUE]]-(Table2[[#This Row],[UNITS_SOLD]]*Table2[[#This Row],[UNIT_COGS]]))/Table2[[#This Row],[NET_REVENUE]],0)</f>
        <v>0.40673615549929787</v>
      </c>
      <c r="Q1451" s="4">
        <f>IFERROR(Table2[[#This Row],[GROSS_REVENUE]]/Table2[[#This Row],[AD_SPEND]],0)</f>
        <v>19.79609611148112</v>
      </c>
      <c r="R1451" s="2">
        <f>IFERROR((Table2[[#This Row],[NET_REVENUE]]-(Table2[[#This Row],[UNITS_SOLD]]*Table2[[#This Row],[UNIT_COGS]])-Table2[[#This Row],[AD_SPEND]]),0)</f>
        <v>10978.339999999998</v>
      </c>
      <c r="S1451" s="3">
        <f>IFERROR(Table2[[#This Row],[RETURNS_UNITS]]/Table2[[#This Row],[UNITS_SOLD]],0)</f>
        <v>2.1739130434782608E-2</v>
      </c>
      <c r="T1451" s="2" t="str">
        <f>TRIM(CLEAN(Table2[[#This Row],[CHANNEL]]))</f>
        <v>Swiggy Instamart</v>
      </c>
      <c r="U1451" s="1">
        <f t="shared" si="22"/>
        <v>45566</v>
      </c>
    </row>
    <row r="1452" spans="1:21" x14ac:dyDescent="0.3">
      <c r="A1452" s="1">
        <v>45658</v>
      </c>
      <c r="B1452" s="2" t="s">
        <v>34</v>
      </c>
      <c r="C1452" s="2" t="s">
        <v>22</v>
      </c>
      <c r="D1452" s="2" t="s">
        <v>23</v>
      </c>
      <c r="E1452" s="2" t="str">
        <f>TRIM(Table2[[#This Row],[SKU_CODE]])</f>
        <v>BEC-OTH-001</v>
      </c>
      <c r="F1452" s="2">
        <v>116</v>
      </c>
      <c r="G1452" s="2">
        <v>17284</v>
      </c>
      <c r="H1452" s="2">
        <v>2664.17</v>
      </c>
      <c r="I1452" s="2">
        <v>1953.61</v>
      </c>
      <c r="J1452" s="2">
        <v>3</v>
      </c>
      <c r="K1452" s="2" t="str">
        <f>_xlfn.XLOOKUP(E1452,[1]SKU_Master!A:A,[1]SKU_Master!C:C,"NOT FOUND")</f>
        <v>Others</v>
      </c>
      <c r="L1452" s="2">
        <f>_xlfn.XLOOKUP(Table2[[#This Row],[SKU_CODE_CLEAN]],[1]SKU_Master!A:A,[1]SKU_Master!E:E,"Not Found")</f>
        <v>149</v>
      </c>
      <c r="M1452" s="2">
        <f>_xlfn.XLOOKUP(E1452,[1]SKU_Master!A:A,[1]SKU_Master!F:F,"NOT FOUND")</f>
        <v>72</v>
      </c>
      <c r="N1452" s="2" t="str">
        <f>IF(ISNUMBER(_xlfn.XMATCH(E1452,[1]SKU_Master!A:A)),"MATCH","NOT FOUND")</f>
        <v>MATCH</v>
      </c>
      <c r="O1452" s="2">
        <f>Table2[[#This Row],[GROSS_REVENUE]]-Table2[[#This Row],[DISCOUNT]]</f>
        <v>14619.83</v>
      </c>
      <c r="P1452" s="3">
        <f>IFERROR((Table2[[#This Row],[NET_REVENUE]]-(Table2[[#This Row],[UNITS_SOLD]]*Table2[[#This Row],[UNIT_COGS]]))/Table2[[#This Row],[NET_REVENUE]],0)</f>
        <v>0.4287211274002502</v>
      </c>
      <c r="Q1452" s="4">
        <f>IFERROR(Table2[[#This Row],[GROSS_REVENUE]]/Table2[[#This Row],[AD_SPEND]],0)</f>
        <v>8.8472110605494443</v>
      </c>
      <c r="R1452" s="2">
        <f>IFERROR((Table2[[#This Row],[NET_REVENUE]]-(Table2[[#This Row],[UNITS_SOLD]]*Table2[[#This Row],[UNIT_COGS]])-Table2[[#This Row],[AD_SPEND]]),0)</f>
        <v>4314.22</v>
      </c>
      <c r="S1452" s="3">
        <f>IFERROR(Table2[[#This Row],[RETURNS_UNITS]]/Table2[[#This Row],[UNITS_SOLD]],0)</f>
        <v>2.5862068965517241E-2</v>
      </c>
      <c r="T1452" s="2" t="str">
        <f>TRIM(CLEAN(Table2[[#This Row],[CHANNEL]]))</f>
        <v>Zepto</v>
      </c>
      <c r="U1452" s="1">
        <f t="shared" si="22"/>
        <v>45658</v>
      </c>
    </row>
    <row r="1453" spans="1:21" x14ac:dyDescent="0.3">
      <c r="A1453" s="1">
        <v>45566</v>
      </c>
      <c r="B1453" s="2" t="s">
        <v>37</v>
      </c>
      <c r="C1453" s="2" t="s">
        <v>25</v>
      </c>
      <c r="D1453" s="2" t="s">
        <v>42</v>
      </c>
      <c r="E1453" s="2" t="str">
        <f>TRIM(Table2[[#This Row],[SKU_CODE]])</f>
        <v>BEC-BW-002</v>
      </c>
      <c r="F1453" s="2">
        <v>103</v>
      </c>
      <c r="G1453" s="2">
        <v>18025</v>
      </c>
      <c r="H1453" s="2">
        <v>3296.76</v>
      </c>
      <c r="I1453" s="2">
        <v>1957.04</v>
      </c>
      <c r="J1453" s="2">
        <v>3</v>
      </c>
      <c r="K1453" s="2" t="str">
        <f>_xlfn.XLOOKUP(E1453,[1]SKU_Master!A:A,[1]SKU_Master!C:C,"NOT FOUND")</f>
        <v>Bake &amp; Wrap</v>
      </c>
      <c r="L1453" s="2">
        <f>_xlfn.XLOOKUP(Table2[[#This Row],[SKU_CODE_CLEAN]],[1]SKU_Master!A:A,[1]SKU_Master!E:E,"Not Found")</f>
        <v>175</v>
      </c>
      <c r="M1453" s="2">
        <f>_xlfn.XLOOKUP(E1453,[1]SKU_Master!A:A,[1]SKU_Master!F:F,"NOT FOUND")</f>
        <v>92</v>
      </c>
      <c r="N1453" s="2" t="str">
        <f>IF(ISNUMBER(_xlfn.XMATCH(E1453,[1]SKU_Master!A:A)),"MATCH","NOT FOUND")</f>
        <v>MATCH</v>
      </c>
      <c r="O1453" s="2">
        <f>Table2[[#This Row],[GROSS_REVENUE]]-Table2[[#This Row],[DISCOUNT]]</f>
        <v>14728.24</v>
      </c>
      <c r="P1453" s="3">
        <f>IFERROR((Table2[[#This Row],[NET_REVENUE]]-(Table2[[#This Row],[UNITS_SOLD]]*Table2[[#This Row],[UNIT_COGS]]))/Table2[[#This Row],[NET_REVENUE]],0)</f>
        <v>0.35661015844391453</v>
      </c>
      <c r="Q1453" s="4">
        <f>IFERROR(Table2[[#This Row],[GROSS_REVENUE]]/Table2[[#This Row],[AD_SPEND]],0)</f>
        <v>9.2103380615623589</v>
      </c>
      <c r="R1453" s="2">
        <f>IFERROR((Table2[[#This Row],[NET_REVENUE]]-(Table2[[#This Row],[UNITS_SOLD]]*Table2[[#This Row],[UNIT_COGS]])-Table2[[#This Row],[AD_SPEND]]),0)</f>
        <v>3295.2</v>
      </c>
      <c r="S1453" s="3">
        <f>IFERROR(Table2[[#This Row],[RETURNS_UNITS]]/Table2[[#This Row],[UNITS_SOLD]],0)</f>
        <v>2.9126213592233011E-2</v>
      </c>
      <c r="T1453" s="2" t="str">
        <f>TRIM(CLEAN(Table2[[#This Row],[CHANNEL]]))</f>
        <v>Blinkit</v>
      </c>
      <c r="U1453" s="1">
        <f t="shared" si="22"/>
        <v>45566</v>
      </c>
    </row>
    <row r="1454" spans="1:21" x14ac:dyDescent="0.3">
      <c r="A1454" s="1">
        <v>45413</v>
      </c>
      <c r="B1454" s="2" t="s">
        <v>34</v>
      </c>
      <c r="C1454" s="2" t="s">
        <v>22</v>
      </c>
      <c r="D1454" s="2" t="s">
        <v>43</v>
      </c>
      <c r="E1454" s="2" t="str">
        <f>TRIM(Table2[[#This Row],[SKU_CODE]])</f>
        <v>BEC-GB-001</v>
      </c>
      <c r="F1454" s="2">
        <v>151</v>
      </c>
      <c r="G1454" s="2">
        <v>22499</v>
      </c>
      <c r="H1454" s="2">
        <v>3193.7</v>
      </c>
      <c r="I1454" s="2">
        <v>1957.76</v>
      </c>
      <c r="J1454" s="2">
        <v>3</v>
      </c>
      <c r="K1454" s="2" t="str">
        <f>_xlfn.XLOOKUP(E1454,[1]SKU_Master!A:A,[1]SKU_Master!C:C,"NOT FOUND")</f>
        <v>Garbage Bags</v>
      </c>
      <c r="L1454" s="2">
        <f>_xlfn.XLOOKUP(Table2[[#This Row],[SKU_CODE_CLEAN]],[1]SKU_Master!A:A,[1]SKU_Master!E:E,"Not Found")</f>
        <v>149</v>
      </c>
      <c r="M1454" s="2">
        <f>_xlfn.XLOOKUP(E1454,[1]SKU_Master!A:A,[1]SKU_Master!F:F,"NOT FOUND")</f>
        <v>70</v>
      </c>
      <c r="N1454" s="2" t="str">
        <f>IF(ISNUMBER(_xlfn.XMATCH(E1454,[1]SKU_Master!A:A)),"MATCH","NOT FOUND")</f>
        <v>MATCH</v>
      </c>
      <c r="O1454" s="2">
        <f>Table2[[#This Row],[GROSS_REVENUE]]-Table2[[#This Row],[DISCOUNT]]</f>
        <v>19305.3</v>
      </c>
      <c r="P1454" s="3">
        <f>IFERROR((Table2[[#This Row],[NET_REVENUE]]-(Table2[[#This Row],[UNITS_SOLD]]*Table2[[#This Row],[UNIT_COGS]]))/Table2[[#This Row],[NET_REVENUE]],0)</f>
        <v>0.45248196091228832</v>
      </c>
      <c r="Q1454" s="4">
        <f>IFERROR(Table2[[#This Row],[GROSS_REVENUE]]/Table2[[#This Row],[AD_SPEND]],0)</f>
        <v>11.492215593331155</v>
      </c>
      <c r="R1454" s="2">
        <f>IFERROR((Table2[[#This Row],[NET_REVENUE]]-(Table2[[#This Row],[UNITS_SOLD]]*Table2[[#This Row],[UNIT_COGS]])-Table2[[#This Row],[AD_SPEND]]),0)</f>
        <v>6777.5399999999991</v>
      </c>
      <c r="S1454" s="3">
        <f>IFERROR(Table2[[#This Row],[RETURNS_UNITS]]/Table2[[#This Row],[UNITS_SOLD]],0)</f>
        <v>1.9867549668874173E-2</v>
      </c>
      <c r="T1454" s="2" t="str">
        <f>TRIM(CLEAN(Table2[[#This Row],[CHANNEL]]))</f>
        <v>Zepto</v>
      </c>
      <c r="U1454" s="1">
        <f t="shared" si="22"/>
        <v>45413</v>
      </c>
    </row>
    <row r="1455" spans="1:21" x14ac:dyDescent="0.3">
      <c r="A1455" s="1">
        <v>45292</v>
      </c>
      <c r="B1455" s="2" t="s">
        <v>37</v>
      </c>
      <c r="C1455" s="2" t="s">
        <v>28</v>
      </c>
      <c r="D1455" s="2" t="s">
        <v>32</v>
      </c>
      <c r="E1455" s="2" t="str">
        <f>TRIM(Table2[[#This Row],[SKU_CODE]])</f>
        <v>BEC-BW-001</v>
      </c>
      <c r="F1455" s="2">
        <v>115</v>
      </c>
      <c r="G1455" s="2">
        <v>25300</v>
      </c>
      <c r="H1455" s="2">
        <v>3875.84</v>
      </c>
      <c r="I1455" s="2">
        <v>1957.92</v>
      </c>
      <c r="J1455" s="2">
        <v>4</v>
      </c>
      <c r="K1455" s="2" t="str">
        <f>_xlfn.XLOOKUP(E1455,[1]SKU_Master!A:A,[1]SKU_Master!C:C,"NOT FOUND")</f>
        <v>Bake &amp; Wrap</v>
      </c>
      <c r="L1455" s="2">
        <f>_xlfn.XLOOKUP(Table2[[#This Row],[SKU_CODE_CLEAN]],[1]SKU_Master!A:A,[1]SKU_Master!E:E,"Not Found")</f>
        <v>220</v>
      </c>
      <c r="M1455" s="2">
        <f>_xlfn.XLOOKUP(E1455,[1]SKU_Master!A:A,[1]SKU_Master!F:F,"NOT FOUND")</f>
        <v>118</v>
      </c>
      <c r="N1455" s="2" t="str">
        <f>IF(ISNUMBER(_xlfn.XMATCH(E1455,[1]SKU_Master!A:A)),"MATCH","NOT FOUND")</f>
        <v>MATCH</v>
      </c>
      <c r="O1455" s="2">
        <f>Table2[[#This Row],[GROSS_REVENUE]]-Table2[[#This Row],[DISCOUNT]]</f>
        <v>21424.16</v>
      </c>
      <c r="P1455" s="3">
        <f>IFERROR((Table2[[#This Row],[NET_REVENUE]]-(Table2[[#This Row],[UNITS_SOLD]]*Table2[[#This Row],[UNIT_COGS]]))/Table2[[#This Row],[NET_REVENUE]],0)</f>
        <v>0.36660293799150118</v>
      </c>
      <c r="Q1455" s="4">
        <f>IFERROR(Table2[[#This Row],[GROSS_REVENUE]]/Table2[[#This Row],[AD_SPEND]],0)</f>
        <v>12.921876276865245</v>
      </c>
      <c r="R1455" s="2">
        <f>IFERROR((Table2[[#This Row],[NET_REVENUE]]-(Table2[[#This Row],[UNITS_SOLD]]*Table2[[#This Row],[UNIT_COGS]])-Table2[[#This Row],[AD_SPEND]]),0)</f>
        <v>5896.24</v>
      </c>
      <c r="S1455" s="3">
        <f>IFERROR(Table2[[#This Row],[RETURNS_UNITS]]/Table2[[#This Row],[UNITS_SOLD]],0)</f>
        <v>3.4782608695652174E-2</v>
      </c>
      <c r="T1455" s="2" t="str">
        <f>TRIM(CLEAN(Table2[[#This Row],[CHANNEL]]))</f>
        <v>Blinkit</v>
      </c>
      <c r="U1455" s="1">
        <f t="shared" si="22"/>
        <v>45292</v>
      </c>
    </row>
    <row r="1456" spans="1:21" x14ac:dyDescent="0.3">
      <c r="A1456" s="1">
        <v>45474</v>
      </c>
      <c r="B1456" s="2" t="s">
        <v>37</v>
      </c>
      <c r="C1456" s="2" t="s">
        <v>28</v>
      </c>
      <c r="D1456" s="2" t="s">
        <v>32</v>
      </c>
      <c r="E1456" s="2" t="str">
        <f>TRIM(Table2[[#This Row],[SKU_CODE]])</f>
        <v>BEC-BW-001</v>
      </c>
      <c r="F1456" s="2">
        <v>83</v>
      </c>
      <c r="G1456" s="2">
        <v>18260</v>
      </c>
      <c r="H1456" s="2">
        <v>3983.22</v>
      </c>
      <c r="I1456" s="2">
        <v>1958.07</v>
      </c>
      <c r="J1456" s="2">
        <v>4</v>
      </c>
      <c r="K1456" s="2" t="str">
        <f>_xlfn.XLOOKUP(E1456,[1]SKU_Master!A:A,[1]SKU_Master!C:C,"NOT FOUND")</f>
        <v>Bake &amp; Wrap</v>
      </c>
      <c r="L1456" s="2">
        <f>_xlfn.XLOOKUP(Table2[[#This Row],[SKU_CODE_CLEAN]],[1]SKU_Master!A:A,[1]SKU_Master!E:E,"Not Found")</f>
        <v>220</v>
      </c>
      <c r="M1456" s="2">
        <f>_xlfn.XLOOKUP(E1456,[1]SKU_Master!A:A,[1]SKU_Master!F:F,"NOT FOUND")</f>
        <v>118</v>
      </c>
      <c r="N1456" s="2" t="str">
        <f>IF(ISNUMBER(_xlfn.XMATCH(E1456,[1]SKU_Master!A:A)),"MATCH","NOT FOUND")</f>
        <v>MATCH</v>
      </c>
      <c r="O1456" s="2">
        <f>Table2[[#This Row],[GROSS_REVENUE]]-Table2[[#This Row],[DISCOUNT]]</f>
        <v>14276.78</v>
      </c>
      <c r="P1456" s="3">
        <f>IFERROR((Table2[[#This Row],[NET_REVENUE]]-(Table2[[#This Row],[UNITS_SOLD]]*Table2[[#This Row],[UNIT_COGS]]))/Table2[[#This Row],[NET_REVENUE]],0)</f>
        <v>0.31399096995260839</v>
      </c>
      <c r="Q1456" s="4">
        <f>IFERROR(Table2[[#This Row],[GROSS_REVENUE]]/Table2[[#This Row],[AD_SPEND]],0)</f>
        <v>9.3255093025274896</v>
      </c>
      <c r="R1456" s="2">
        <f>IFERROR((Table2[[#This Row],[NET_REVENUE]]-(Table2[[#This Row],[UNITS_SOLD]]*Table2[[#This Row],[UNIT_COGS]])-Table2[[#This Row],[AD_SPEND]]),0)</f>
        <v>2524.7100000000009</v>
      </c>
      <c r="S1456" s="3">
        <f>IFERROR(Table2[[#This Row],[RETURNS_UNITS]]/Table2[[#This Row],[UNITS_SOLD]],0)</f>
        <v>4.8192771084337352E-2</v>
      </c>
      <c r="T1456" s="2" t="str">
        <f>TRIM(CLEAN(Table2[[#This Row],[CHANNEL]]))</f>
        <v>Blinkit</v>
      </c>
      <c r="U1456" s="1">
        <f t="shared" si="22"/>
        <v>45474</v>
      </c>
    </row>
    <row r="1457" spans="1:21" x14ac:dyDescent="0.3">
      <c r="A1457" s="1">
        <v>45748</v>
      </c>
      <c r="B1457" s="2" t="s">
        <v>24</v>
      </c>
      <c r="C1457" s="2" t="s">
        <v>22</v>
      </c>
      <c r="D1457" s="2" t="s">
        <v>35</v>
      </c>
      <c r="E1457" s="2" t="str">
        <f>TRIM(Table2[[#This Row],[SKU_CODE]])</f>
        <v>BEC-CMB-001</v>
      </c>
      <c r="F1457" s="2">
        <v>29</v>
      </c>
      <c r="G1457" s="2">
        <v>20271</v>
      </c>
      <c r="H1457" s="2">
        <v>1173.3499999999999</v>
      </c>
      <c r="I1457" s="2">
        <v>1959.68</v>
      </c>
      <c r="J1457" s="2">
        <v>4</v>
      </c>
      <c r="K1457" s="2" t="str">
        <f>_xlfn.XLOOKUP(E1457,[1]SKU_Master!A:A,[1]SKU_Master!C:C,"NOT FOUND")</f>
        <v>Others</v>
      </c>
      <c r="L1457" s="2">
        <f>_xlfn.XLOOKUP(Table2[[#This Row],[SKU_CODE_CLEAN]],[1]SKU_Master!A:A,[1]SKU_Master!E:E,"Not Found")</f>
        <v>699</v>
      </c>
      <c r="M1457" s="2">
        <f>_xlfn.XLOOKUP(E1457,[1]SKU_Master!A:A,[1]SKU_Master!F:F,"NOT FOUND")</f>
        <v>330</v>
      </c>
      <c r="N1457" s="2" t="str">
        <f>IF(ISNUMBER(_xlfn.XMATCH(E1457,[1]SKU_Master!A:A)),"MATCH","NOT FOUND")</f>
        <v>MATCH</v>
      </c>
      <c r="O1457" s="2">
        <f>Table2[[#This Row],[GROSS_REVENUE]]-Table2[[#This Row],[DISCOUNT]]</f>
        <v>19097.650000000001</v>
      </c>
      <c r="P1457" s="3">
        <f>IFERROR((Table2[[#This Row],[NET_REVENUE]]-(Table2[[#This Row],[UNITS_SOLD]]*Table2[[#This Row],[UNIT_COGS]]))/Table2[[#This Row],[NET_REVENUE]],0)</f>
        <v>0.49889122483656367</v>
      </c>
      <c r="Q1457" s="4">
        <f>IFERROR(Table2[[#This Row],[GROSS_REVENUE]]/Table2[[#This Row],[AD_SPEND]],0)</f>
        <v>10.344035760940562</v>
      </c>
      <c r="R1457" s="2">
        <f>IFERROR((Table2[[#This Row],[NET_REVENUE]]-(Table2[[#This Row],[UNITS_SOLD]]*Table2[[#This Row],[UNIT_COGS]])-Table2[[#This Row],[AD_SPEND]]),0)</f>
        <v>7567.9700000000012</v>
      </c>
      <c r="S1457" s="3">
        <f>IFERROR(Table2[[#This Row],[RETURNS_UNITS]]/Table2[[#This Row],[UNITS_SOLD]],0)</f>
        <v>0.13793103448275862</v>
      </c>
      <c r="T1457" s="2" t="str">
        <f>TRIM(CLEAN(Table2[[#This Row],[CHANNEL]]))</f>
        <v>D2C</v>
      </c>
      <c r="U1457" s="1">
        <f t="shared" si="22"/>
        <v>45748</v>
      </c>
    </row>
    <row r="1458" spans="1:21" x14ac:dyDescent="0.3">
      <c r="A1458" s="1">
        <v>45658</v>
      </c>
      <c r="B1458" s="2" t="s">
        <v>27</v>
      </c>
      <c r="C1458" s="2" t="s">
        <v>22</v>
      </c>
      <c r="D1458" s="2" t="s">
        <v>31</v>
      </c>
      <c r="E1458" s="2" t="str">
        <f>TRIM(Table2[[#This Row],[SKU_CODE]])</f>
        <v>BEC-GB-002</v>
      </c>
      <c r="F1458" s="2">
        <v>240</v>
      </c>
      <c r="G1458" s="2">
        <v>42960</v>
      </c>
      <c r="H1458" s="2">
        <v>7083.44</v>
      </c>
      <c r="I1458" s="2">
        <v>1959.76</v>
      </c>
      <c r="J1458" s="2">
        <v>5</v>
      </c>
      <c r="K1458" s="2" t="str">
        <f>_xlfn.XLOOKUP(E1458,[1]SKU_Master!A:A,[1]SKU_Master!C:C,"NOT FOUND")</f>
        <v>Garbage Bags</v>
      </c>
      <c r="L1458" s="2">
        <f>_xlfn.XLOOKUP(Table2[[#This Row],[SKU_CODE_CLEAN]],[1]SKU_Master!A:A,[1]SKU_Master!E:E,"Not Found")</f>
        <v>179</v>
      </c>
      <c r="M1458" s="2">
        <f>_xlfn.XLOOKUP(E1458,[1]SKU_Master!A:A,[1]SKU_Master!F:F,"NOT FOUND")</f>
        <v>86</v>
      </c>
      <c r="N1458" s="2" t="str">
        <f>IF(ISNUMBER(_xlfn.XMATCH(E1458,[1]SKU_Master!A:A)),"MATCH","NOT FOUND")</f>
        <v>MATCH</v>
      </c>
      <c r="O1458" s="2">
        <f>Table2[[#This Row],[GROSS_REVENUE]]-Table2[[#This Row],[DISCOUNT]]</f>
        <v>35876.559999999998</v>
      </c>
      <c r="P1458" s="3">
        <f>IFERROR((Table2[[#This Row],[NET_REVENUE]]-(Table2[[#This Row],[UNITS_SOLD]]*Table2[[#This Row],[UNIT_COGS]]))/Table2[[#This Row],[NET_REVENUE]],0)</f>
        <v>0.42469400633728538</v>
      </c>
      <c r="Q1458" s="4">
        <f>IFERROR(Table2[[#This Row],[GROSS_REVENUE]]/Table2[[#This Row],[AD_SPEND]],0)</f>
        <v>21.921051557333552</v>
      </c>
      <c r="R1458" s="2">
        <f>IFERROR((Table2[[#This Row],[NET_REVENUE]]-(Table2[[#This Row],[UNITS_SOLD]]*Table2[[#This Row],[UNIT_COGS]])-Table2[[#This Row],[AD_SPEND]]),0)</f>
        <v>13276.799999999997</v>
      </c>
      <c r="S1458" s="3">
        <f>IFERROR(Table2[[#This Row],[RETURNS_UNITS]]/Table2[[#This Row],[UNITS_SOLD]],0)</f>
        <v>2.0833333333333332E-2</v>
      </c>
      <c r="T1458" s="2" t="str">
        <f>TRIM(CLEAN(Table2[[#This Row],[CHANNEL]]))</f>
        <v>Zepto</v>
      </c>
      <c r="U1458" s="1">
        <f t="shared" si="22"/>
        <v>45658</v>
      </c>
    </row>
    <row r="1459" spans="1:21" x14ac:dyDescent="0.3">
      <c r="A1459" s="1">
        <v>45597</v>
      </c>
      <c r="B1459" s="2" t="s">
        <v>50</v>
      </c>
      <c r="C1459" s="2" t="s">
        <v>25</v>
      </c>
      <c r="D1459" s="2" t="s">
        <v>45</v>
      </c>
      <c r="E1459" s="2" t="str">
        <f>TRIM(Table2[[#This Row],[SKU_CODE]])</f>
        <v>BEC-TIS-001</v>
      </c>
      <c r="F1459" s="2">
        <v>404</v>
      </c>
      <c r="G1459" s="2">
        <v>38380</v>
      </c>
      <c r="H1459" s="2">
        <v>8391.56</v>
      </c>
      <c r="I1459" s="2">
        <v>1960.9</v>
      </c>
      <c r="J1459" s="2">
        <v>17</v>
      </c>
      <c r="K1459" s="2" t="str">
        <f>_xlfn.XLOOKUP(E1459,[1]SKU_Master!A:A,[1]SKU_Master!C:C,"NOT FOUND")</f>
        <v>Tissues</v>
      </c>
      <c r="L1459" s="2">
        <f>_xlfn.XLOOKUP(Table2[[#This Row],[SKU_CODE_CLEAN]],[1]SKU_Master!A:A,[1]SKU_Master!E:E,"Not Found")</f>
        <v>95</v>
      </c>
      <c r="M1459" s="2">
        <f>_xlfn.XLOOKUP(E1459,[1]SKU_Master!A:A,[1]SKU_Master!F:F,"NOT FOUND")</f>
        <v>42</v>
      </c>
      <c r="N1459" s="2" t="str">
        <f>IF(ISNUMBER(_xlfn.XMATCH(E1459,[1]SKU_Master!A:A)),"MATCH","NOT FOUND")</f>
        <v>MATCH</v>
      </c>
      <c r="O1459" s="2">
        <f>Table2[[#This Row],[GROSS_REVENUE]]-Table2[[#This Row],[DISCOUNT]]</f>
        <v>29988.440000000002</v>
      </c>
      <c r="P1459" s="3">
        <f>IFERROR((Table2[[#This Row],[NET_REVENUE]]-(Table2[[#This Row],[UNITS_SOLD]]*Table2[[#This Row],[UNIT_COGS]]))/Table2[[#This Row],[NET_REVENUE]],0)</f>
        <v>0.43418197145299992</v>
      </c>
      <c r="Q1459" s="4">
        <f>IFERROR(Table2[[#This Row],[GROSS_REVENUE]]/Table2[[#This Row],[AD_SPEND]],0)</f>
        <v>19.572645213932375</v>
      </c>
      <c r="R1459" s="2">
        <f>IFERROR((Table2[[#This Row],[NET_REVENUE]]-(Table2[[#This Row],[UNITS_SOLD]]*Table2[[#This Row],[UNIT_COGS]])-Table2[[#This Row],[AD_SPEND]]),0)</f>
        <v>11059.540000000003</v>
      </c>
      <c r="S1459" s="3">
        <f>IFERROR(Table2[[#This Row],[RETURNS_UNITS]]/Table2[[#This Row],[UNITS_SOLD]],0)</f>
        <v>4.2079207920792082E-2</v>
      </c>
      <c r="T1459" s="2" t="str">
        <f>TRIM(CLEAN(Table2[[#This Row],[CHANNEL]]))</f>
        <v>Amazon</v>
      </c>
      <c r="U1459" s="1">
        <f t="shared" si="22"/>
        <v>45597</v>
      </c>
    </row>
    <row r="1460" spans="1:21" x14ac:dyDescent="0.3">
      <c r="A1460" s="1">
        <v>45778</v>
      </c>
      <c r="B1460" s="2" t="s">
        <v>37</v>
      </c>
      <c r="C1460" s="2" t="s">
        <v>28</v>
      </c>
      <c r="D1460" s="2" t="s">
        <v>46</v>
      </c>
      <c r="E1460" s="2" t="str">
        <f>TRIM(Table2[[#This Row],[SKU_CODE]])</f>
        <v>BEC-KT-001</v>
      </c>
      <c r="F1460" s="2">
        <v>213</v>
      </c>
      <c r="G1460" s="2">
        <v>34080</v>
      </c>
      <c r="H1460" s="2">
        <v>9988.14</v>
      </c>
      <c r="I1460" s="2">
        <v>1963.54</v>
      </c>
      <c r="J1460" s="2">
        <v>11</v>
      </c>
      <c r="K1460" s="2" t="str">
        <f>_xlfn.XLOOKUP(E1460,[1]SKU_Master!A:A,[1]SKU_Master!C:C,"NOT FOUND")</f>
        <v>Kitchen Towel</v>
      </c>
      <c r="L1460" s="2">
        <f>_xlfn.XLOOKUP(Table2[[#This Row],[SKU_CODE_CLEAN]],[1]SKU_Master!A:A,[1]SKU_Master!E:E,"Not Found")</f>
        <v>160</v>
      </c>
      <c r="M1460" s="2">
        <f>_xlfn.XLOOKUP(E1460,[1]SKU_Master!A:A,[1]SKU_Master!F:F,"NOT FOUND")</f>
        <v>78</v>
      </c>
      <c r="N1460" s="2" t="str">
        <f>IF(ISNUMBER(_xlfn.XMATCH(E1460,[1]SKU_Master!A:A)),"MATCH","NOT FOUND")</f>
        <v>MATCH</v>
      </c>
      <c r="O1460" s="2">
        <f>Table2[[#This Row],[GROSS_REVENUE]]-Table2[[#This Row],[DISCOUNT]]</f>
        <v>24091.86</v>
      </c>
      <c r="P1460" s="3">
        <f>IFERROR((Table2[[#This Row],[NET_REVENUE]]-(Table2[[#This Row],[UNITS_SOLD]]*Table2[[#This Row],[UNIT_COGS]]))/Table2[[#This Row],[NET_REVENUE]],0)</f>
        <v>0.31038948424903684</v>
      </c>
      <c r="Q1460" s="4">
        <f>IFERROR(Table2[[#This Row],[GROSS_REVENUE]]/Table2[[#This Row],[AD_SPEND]],0)</f>
        <v>17.35640730517331</v>
      </c>
      <c r="R1460" s="2">
        <f>IFERROR((Table2[[#This Row],[NET_REVENUE]]-(Table2[[#This Row],[UNITS_SOLD]]*Table2[[#This Row],[UNIT_COGS]])-Table2[[#This Row],[AD_SPEND]]),0)</f>
        <v>5514.3200000000006</v>
      </c>
      <c r="S1460" s="3">
        <f>IFERROR(Table2[[#This Row],[RETURNS_UNITS]]/Table2[[#This Row],[UNITS_SOLD]],0)</f>
        <v>5.1643192488262914E-2</v>
      </c>
      <c r="T1460" s="2" t="str">
        <f>TRIM(CLEAN(Table2[[#This Row],[CHANNEL]]))</f>
        <v>Blinkit</v>
      </c>
      <c r="U1460" s="1">
        <f t="shared" si="22"/>
        <v>45778</v>
      </c>
    </row>
    <row r="1461" spans="1:21" x14ac:dyDescent="0.3">
      <c r="A1461" s="1">
        <v>45809</v>
      </c>
      <c r="B1461" s="2" t="s">
        <v>37</v>
      </c>
      <c r="C1461" s="2" t="s">
        <v>22</v>
      </c>
      <c r="D1461" s="2" t="s">
        <v>31</v>
      </c>
      <c r="E1461" s="2" t="str">
        <f>TRIM(Table2[[#This Row],[SKU_CODE]])</f>
        <v>BEC-GB-002</v>
      </c>
      <c r="F1461" s="2">
        <v>188</v>
      </c>
      <c r="G1461" s="2">
        <v>33652</v>
      </c>
      <c r="H1461" s="2">
        <v>2666.4</v>
      </c>
      <c r="I1461" s="2">
        <v>1963.71</v>
      </c>
      <c r="J1461" s="2">
        <v>7</v>
      </c>
      <c r="K1461" s="2" t="str">
        <f>_xlfn.XLOOKUP(E1461,[1]SKU_Master!A:A,[1]SKU_Master!C:C,"NOT FOUND")</f>
        <v>Garbage Bags</v>
      </c>
      <c r="L1461" s="2">
        <f>_xlfn.XLOOKUP(Table2[[#This Row],[SKU_CODE_CLEAN]],[1]SKU_Master!A:A,[1]SKU_Master!E:E,"Not Found")</f>
        <v>179</v>
      </c>
      <c r="M1461" s="2">
        <f>_xlfn.XLOOKUP(E1461,[1]SKU_Master!A:A,[1]SKU_Master!F:F,"NOT FOUND")</f>
        <v>86</v>
      </c>
      <c r="N1461" s="2" t="str">
        <f>IF(ISNUMBER(_xlfn.XMATCH(E1461,[1]SKU_Master!A:A)),"MATCH","NOT FOUND")</f>
        <v>MATCH</v>
      </c>
      <c r="O1461" s="2">
        <f>Table2[[#This Row],[GROSS_REVENUE]]-Table2[[#This Row],[DISCOUNT]]</f>
        <v>30985.599999999999</v>
      </c>
      <c r="P1461" s="3">
        <f>IFERROR((Table2[[#This Row],[NET_REVENUE]]-(Table2[[#This Row],[UNITS_SOLD]]*Table2[[#This Row],[UNIT_COGS]]))/Table2[[#This Row],[NET_REVENUE]],0)</f>
        <v>0.4782092326758236</v>
      </c>
      <c r="Q1461" s="4">
        <f>IFERROR(Table2[[#This Row],[GROSS_REVENUE]]/Table2[[#This Row],[AD_SPEND]],0)</f>
        <v>17.136949956969207</v>
      </c>
      <c r="R1461" s="2">
        <f>IFERROR((Table2[[#This Row],[NET_REVENUE]]-(Table2[[#This Row],[UNITS_SOLD]]*Table2[[#This Row],[UNIT_COGS]])-Table2[[#This Row],[AD_SPEND]]),0)</f>
        <v>12853.89</v>
      </c>
      <c r="S1461" s="3">
        <f>IFERROR(Table2[[#This Row],[RETURNS_UNITS]]/Table2[[#This Row],[UNITS_SOLD]],0)</f>
        <v>3.7234042553191488E-2</v>
      </c>
      <c r="T1461" s="2" t="str">
        <f>TRIM(CLEAN(Table2[[#This Row],[CHANNEL]]))</f>
        <v>Blinkit</v>
      </c>
      <c r="U1461" s="1">
        <f t="shared" si="22"/>
        <v>45809</v>
      </c>
    </row>
    <row r="1462" spans="1:21" x14ac:dyDescent="0.3">
      <c r="A1462" s="1">
        <v>45292</v>
      </c>
      <c r="B1462" s="2" t="s">
        <v>37</v>
      </c>
      <c r="C1462" s="2" t="s">
        <v>22</v>
      </c>
      <c r="D1462" s="2" t="s">
        <v>42</v>
      </c>
      <c r="E1462" s="2" t="str">
        <f>TRIM(Table2[[#This Row],[SKU_CODE]])</f>
        <v>BEC-BW-002</v>
      </c>
      <c r="F1462" s="2">
        <v>159</v>
      </c>
      <c r="G1462" s="2">
        <v>27825</v>
      </c>
      <c r="H1462" s="2">
        <v>6132.55</v>
      </c>
      <c r="I1462" s="2">
        <v>1964.08</v>
      </c>
      <c r="J1462" s="2">
        <v>7</v>
      </c>
      <c r="K1462" s="2" t="str">
        <f>_xlfn.XLOOKUP(E1462,[1]SKU_Master!A:A,[1]SKU_Master!C:C,"NOT FOUND")</f>
        <v>Bake &amp; Wrap</v>
      </c>
      <c r="L1462" s="2">
        <f>_xlfn.XLOOKUP(Table2[[#This Row],[SKU_CODE_CLEAN]],[1]SKU_Master!A:A,[1]SKU_Master!E:E,"Not Found")</f>
        <v>175</v>
      </c>
      <c r="M1462" s="2">
        <f>_xlfn.XLOOKUP(E1462,[1]SKU_Master!A:A,[1]SKU_Master!F:F,"NOT FOUND")</f>
        <v>92</v>
      </c>
      <c r="N1462" s="2" t="str">
        <f>IF(ISNUMBER(_xlfn.XMATCH(E1462,[1]SKU_Master!A:A)),"MATCH","NOT FOUND")</f>
        <v>MATCH</v>
      </c>
      <c r="O1462" s="2">
        <f>Table2[[#This Row],[GROSS_REVENUE]]-Table2[[#This Row],[DISCOUNT]]</f>
        <v>21692.45</v>
      </c>
      <c r="P1462" s="3">
        <f>IFERROR((Table2[[#This Row],[NET_REVENUE]]-(Table2[[#This Row],[UNITS_SOLD]]*Table2[[#This Row],[UNIT_COGS]]))/Table2[[#This Row],[NET_REVENUE]],0)</f>
        <v>0.32566399830355724</v>
      </c>
      <c r="Q1462" s="4">
        <f>IFERROR(Table2[[#This Row],[GROSS_REVENUE]]/Table2[[#This Row],[AD_SPEND]],0)</f>
        <v>14.166938210256202</v>
      </c>
      <c r="R1462" s="2">
        <f>IFERROR((Table2[[#This Row],[NET_REVENUE]]-(Table2[[#This Row],[UNITS_SOLD]]*Table2[[#This Row],[UNIT_COGS]])-Table2[[#This Row],[AD_SPEND]]),0)</f>
        <v>5100.3700000000008</v>
      </c>
      <c r="S1462" s="3">
        <f>IFERROR(Table2[[#This Row],[RETURNS_UNITS]]/Table2[[#This Row],[UNITS_SOLD]],0)</f>
        <v>4.40251572327044E-2</v>
      </c>
      <c r="T1462" s="2" t="str">
        <f>TRIM(CLEAN(Table2[[#This Row],[CHANNEL]]))</f>
        <v>Blinkit</v>
      </c>
      <c r="U1462" s="1">
        <f t="shared" si="22"/>
        <v>45292</v>
      </c>
    </row>
    <row r="1463" spans="1:21" x14ac:dyDescent="0.3">
      <c r="A1463" s="1">
        <v>45536</v>
      </c>
      <c r="B1463" s="2" t="s">
        <v>24</v>
      </c>
      <c r="C1463" s="2" t="s">
        <v>22</v>
      </c>
      <c r="D1463" s="2" t="s">
        <v>43</v>
      </c>
      <c r="E1463" s="2" t="str">
        <f>TRIM(Table2[[#This Row],[SKU_CODE]])</f>
        <v>BEC-GB-001</v>
      </c>
      <c r="F1463" s="2">
        <v>116</v>
      </c>
      <c r="G1463" s="2">
        <v>17284</v>
      </c>
      <c r="H1463" s="2">
        <v>942.71</v>
      </c>
      <c r="I1463" s="2">
        <v>1966.87</v>
      </c>
      <c r="J1463" s="2">
        <v>14</v>
      </c>
      <c r="K1463" s="2" t="str">
        <f>_xlfn.XLOOKUP(E1463,[1]SKU_Master!A:A,[1]SKU_Master!C:C,"NOT FOUND")</f>
        <v>Garbage Bags</v>
      </c>
      <c r="L1463" s="2">
        <f>_xlfn.XLOOKUP(Table2[[#This Row],[SKU_CODE_CLEAN]],[1]SKU_Master!A:A,[1]SKU_Master!E:E,"Not Found")</f>
        <v>149</v>
      </c>
      <c r="M1463" s="2">
        <f>_xlfn.XLOOKUP(E1463,[1]SKU_Master!A:A,[1]SKU_Master!F:F,"NOT FOUND")</f>
        <v>70</v>
      </c>
      <c r="N1463" s="2" t="str">
        <f>IF(ISNUMBER(_xlfn.XMATCH(E1463,[1]SKU_Master!A:A)),"MATCH","NOT FOUND")</f>
        <v>MATCH</v>
      </c>
      <c r="O1463" s="2">
        <f>Table2[[#This Row],[GROSS_REVENUE]]-Table2[[#This Row],[DISCOUNT]]</f>
        <v>16341.29</v>
      </c>
      <c r="P1463" s="3">
        <f>IFERROR((Table2[[#This Row],[NET_REVENUE]]-(Table2[[#This Row],[UNITS_SOLD]]*Table2[[#This Row],[UNIT_COGS]]))/Table2[[#This Row],[NET_REVENUE]],0)</f>
        <v>0.5030992045303645</v>
      </c>
      <c r="Q1463" s="4">
        <f>IFERROR(Table2[[#This Row],[GROSS_REVENUE]]/Table2[[#This Row],[AD_SPEND]],0)</f>
        <v>8.7875660313086286</v>
      </c>
      <c r="R1463" s="2">
        <f>IFERROR((Table2[[#This Row],[NET_REVENUE]]-(Table2[[#This Row],[UNITS_SOLD]]*Table2[[#This Row],[UNIT_COGS]])-Table2[[#This Row],[AD_SPEND]]),0)</f>
        <v>6254.420000000001</v>
      </c>
      <c r="S1463" s="3">
        <f>IFERROR(Table2[[#This Row],[RETURNS_UNITS]]/Table2[[#This Row],[UNITS_SOLD]],0)</f>
        <v>0.1206896551724138</v>
      </c>
      <c r="T1463" s="2" t="str">
        <f>TRIM(CLEAN(Table2[[#This Row],[CHANNEL]]))</f>
        <v>D2C</v>
      </c>
      <c r="U1463" s="1">
        <f t="shared" si="22"/>
        <v>45536</v>
      </c>
    </row>
    <row r="1464" spans="1:21" x14ac:dyDescent="0.3">
      <c r="A1464" s="1">
        <v>45778</v>
      </c>
      <c r="B1464" s="2" t="s">
        <v>34</v>
      </c>
      <c r="C1464" s="2" t="s">
        <v>22</v>
      </c>
      <c r="D1464" s="2" t="s">
        <v>31</v>
      </c>
      <c r="E1464" s="2" t="str">
        <f>TRIM(Table2[[#This Row],[SKU_CODE]])</f>
        <v>BEC-GB-002</v>
      </c>
      <c r="F1464" s="2">
        <v>206</v>
      </c>
      <c r="G1464" s="2">
        <v>36874</v>
      </c>
      <c r="H1464" s="2">
        <v>3522.74</v>
      </c>
      <c r="I1464" s="2">
        <v>1969.61</v>
      </c>
      <c r="J1464" s="2">
        <v>6</v>
      </c>
      <c r="K1464" s="2" t="str">
        <f>_xlfn.XLOOKUP(E1464,[1]SKU_Master!A:A,[1]SKU_Master!C:C,"NOT FOUND")</f>
        <v>Garbage Bags</v>
      </c>
      <c r="L1464" s="2">
        <f>_xlfn.XLOOKUP(Table2[[#This Row],[SKU_CODE_CLEAN]],[1]SKU_Master!A:A,[1]SKU_Master!E:E,"Not Found")</f>
        <v>179</v>
      </c>
      <c r="M1464" s="2">
        <f>_xlfn.XLOOKUP(E1464,[1]SKU_Master!A:A,[1]SKU_Master!F:F,"NOT FOUND")</f>
        <v>86</v>
      </c>
      <c r="N1464" s="2" t="str">
        <f>IF(ISNUMBER(_xlfn.XMATCH(E1464,[1]SKU_Master!A:A)),"MATCH","NOT FOUND")</f>
        <v>MATCH</v>
      </c>
      <c r="O1464" s="2">
        <f>Table2[[#This Row],[GROSS_REVENUE]]-Table2[[#This Row],[DISCOUNT]]</f>
        <v>33351.26</v>
      </c>
      <c r="P1464" s="3">
        <f>IFERROR((Table2[[#This Row],[NET_REVENUE]]-(Table2[[#This Row],[UNITS_SOLD]]*Table2[[#This Row],[UNIT_COGS]]))/Table2[[#This Row],[NET_REVENUE]],0)</f>
        <v>0.46880567630728198</v>
      </c>
      <c r="Q1464" s="4">
        <f>IFERROR(Table2[[#This Row],[GROSS_REVENUE]]/Table2[[#This Row],[AD_SPEND]],0)</f>
        <v>18.721472778875007</v>
      </c>
      <c r="R1464" s="2">
        <f>IFERROR((Table2[[#This Row],[NET_REVENUE]]-(Table2[[#This Row],[UNITS_SOLD]]*Table2[[#This Row],[UNIT_COGS]])-Table2[[#This Row],[AD_SPEND]]),0)</f>
        <v>13665.650000000001</v>
      </c>
      <c r="S1464" s="3">
        <f>IFERROR(Table2[[#This Row],[RETURNS_UNITS]]/Table2[[#This Row],[UNITS_SOLD]],0)</f>
        <v>2.9126213592233011E-2</v>
      </c>
      <c r="T1464" s="2" t="str">
        <f>TRIM(CLEAN(Table2[[#This Row],[CHANNEL]]))</f>
        <v>Zepto</v>
      </c>
      <c r="U1464" s="1">
        <f t="shared" si="22"/>
        <v>45778</v>
      </c>
    </row>
    <row r="1465" spans="1:21" x14ac:dyDescent="0.3">
      <c r="A1465" s="1">
        <v>45294</v>
      </c>
      <c r="B1465" s="2" t="s">
        <v>33</v>
      </c>
      <c r="C1465" s="2" t="s">
        <v>22</v>
      </c>
      <c r="D1465" s="2" t="s">
        <v>42</v>
      </c>
      <c r="E1465" s="2" t="str">
        <f>TRIM(Table2[[#This Row],[SKU_CODE]])</f>
        <v>BEC-BW-002</v>
      </c>
      <c r="F1465" s="2">
        <v>93</v>
      </c>
      <c r="G1465" s="2">
        <v>16275</v>
      </c>
      <c r="H1465" s="2">
        <v>1734.33</v>
      </c>
      <c r="I1465" s="2">
        <v>1970.28</v>
      </c>
      <c r="J1465" s="2">
        <v>4</v>
      </c>
      <c r="K1465" s="2" t="str">
        <f>_xlfn.XLOOKUP(E1465,[1]SKU_Master!A:A,[1]SKU_Master!C:C,"NOT FOUND")</f>
        <v>Bake &amp; Wrap</v>
      </c>
      <c r="L1465" s="2">
        <f>_xlfn.XLOOKUP(Table2[[#This Row],[SKU_CODE_CLEAN]],[1]SKU_Master!A:A,[1]SKU_Master!E:E,"Not Found")</f>
        <v>175</v>
      </c>
      <c r="M1465" s="2">
        <f>_xlfn.XLOOKUP(E1465,[1]SKU_Master!A:A,[1]SKU_Master!F:F,"NOT FOUND")</f>
        <v>92</v>
      </c>
      <c r="N1465" s="2" t="str">
        <f>IF(ISNUMBER(_xlfn.XMATCH(E1465,[1]SKU_Master!A:A)),"MATCH","NOT FOUND")</f>
        <v>MATCH</v>
      </c>
      <c r="O1465" s="2">
        <f>Table2[[#This Row],[GROSS_REVENUE]]-Table2[[#This Row],[DISCOUNT]]</f>
        <v>14540.67</v>
      </c>
      <c r="P1465" s="3">
        <f>IFERROR((Table2[[#This Row],[NET_REVENUE]]-(Table2[[#This Row],[UNITS_SOLD]]*Table2[[#This Row],[UNIT_COGS]]))/Table2[[#This Row],[NET_REVENUE]],0)</f>
        <v>0.41158144707224631</v>
      </c>
      <c r="Q1465" s="4">
        <f>IFERROR(Table2[[#This Row],[GROSS_REVENUE]]/Table2[[#This Row],[AD_SPEND]],0)</f>
        <v>8.260247274499056</v>
      </c>
      <c r="R1465" s="2">
        <f>IFERROR((Table2[[#This Row],[NET_REVENUE]]-(Table2[[#This Row],[UNITS_SOLD]]*Table2[[#This Row],[UNIT_COGS]])-Table2[[#This Row],[AD_SPEND]]),0)</f>
        <v>4014.3900000000003</v>
      </c>
      <c r="S1465" s="3">
        <f>IFERROR(Table2[[#This Row],[RETURNS_UNITS]]/Table2[[#This Row],[UNITS_SOLD]],0)</f>
        <v>4.3010752688172046E-2</v>
      </c>
      <c r="T1465" s="2" t="str">
        <f>TRIM(CLEAN(Table2[[#This Row],[CHANNEL]]))</f>
        <v>Swiggy Instamart</v>
      </c>
      <c r="U1465" s="1">
        <f t="shared" si="22"/>
        <v>45352</v>
      </c>
    </row>
    <row r="1466" spans="1:21" x14ac:dyDescent="0.3">
      <c r="A1466" s="1">
        <v>45566</v>
      </c>
      <c r="B1466" s="2" t="s">
        <v>34</v>
      </c>
      <c r="C1466" s="2" t="s">
        <v>28</v>
      </c>
      <c r="D1466" s="2" t="s">
        <v>42</v>
      </c>
      <c r="E1466" s="2" t="str">
        <f>TRIM(Table2[[#This Row],[SKU_CODE]])</f>
        <v>BEC-BW-002</v>
      </c>
      <c r="F1466" s="2">
        <v>84</v>
      </c>
      <c r="G1466" s="2">
        <v>14700</v>
      </c>
      <c r="H1466" s="2">
        <v>1554.07</v>
      </c>
      <c r="I1466" s="2">
        <v>1970.85</v>
      </c>
      <c r="J1466" s="2">
        <v>3</v>
      </c>
      <c r="K1466" s="2" t="str">
        <f>_xlfn.XLOOKUP(E1466,[1]SKU_Master!A:A,[1]SKU_Master!C:C,"NOT FOUND")</f>
        <v>Bake &amp; Wrap</v>
      </c>
      <c r="L1466" s="2">
        <f>_xlfn.XLOOKUP(Table2[[#This Row],[SKU_CODE_CLEAN]],[1]SKU_Master!A:A,[1]SKU_Master!E:E,"Not Found")</f>
        <v>175</v>
      </c>
      <c r="M1466" s="2">
        <f>_xlfn.XLOOKUP(E1466,[1]SKU_Master!A:A,[1]SKU_Master!F:F,"NOT FOUND")</f>
        <v>92</v>
      </c>
      <c r="N1466" s="2" t="str">
        <f>IF(ISNUMBER(_xlfn.XMATCH(E1466,[1]SKU_Master!A:A)),"MATCH","NOT FOUND")</f>
        <v>MATCH</v>
      </c>
      <c r="O1466" s="2">
        <f>Table2[[#This Row],[GROSS_REVENUE]]-Table2[[#This Row],[DISCOUNT]]</f>
        <v>13145.93</v>
      </c>
      <c r="P1466" s="3">
        <f>IFERROR((Table2[[#This Row],[NET_REVENUE]]-(Table2[[#This Row],[UNITS_SOLD]]*Table2[[#This Row],[UNIT_COGS]]))/Table2[[#This Row],[NET_REVENUE]],0)</f>
        <v>0.41213744482132492</v>
      </c>
      <c r="Q1466" s="4">
        <f>IFERROR(Table2[[#This Row],[GROSS_REVENUE]]/Table2[[#This Row],[AD_SPEND]],0)</f>
        <v>7.4587107085775175</v>
      </c>
      <c r="R1466" s="2">
        <f>IFERROR((Table2[[#This Row],[NET_REVENUE]]-(Table2[[#This Row],[UNITS_SOLD]]*Table2[[#This Row],[UNIT_COGS]])-Table2[[#This Row],[AD_SPEND]]),0)</f>
        <v>3447.0800000000004</v>
      </c>
      <c r="S1466" s="3">
        <f>IFERROR(Table2[[#This Row],[RETURNS_UNITS]]/Table2[[#This Row],[UNITS_SOLD]],0)</f>
        <v>3.5714285714285712E-2</v>
      </c>
      <c r="T1466" s="2" t="str">
        <f>TRIM(CLEAN(Table2[[#This Row],[CHANNEL]]))</f>
        <v>Zepto</v>
      </c>
      <c r="U1466" s="1">
        <f t="shared" si="22"/>
        <v>45566</v>
      </c>
    </row>
    <row r="1467" spans="1:21" x14ac:dyDescent="0.3">
      <c r="A1467" s="1">
        <v>45689</v>
      </c>
      <c r="B1467" s="2" t="s">
        <v>33</v>
      </c>
      <c r="C1467" s="2" t="s">
        <v>22</v>
      </c>
      <c r="D1467" s="2" t="s">
        <v>46</v>
      </c>
      <c r="E1467" s="2" t="str">
        <f>TRIM(Table2[[#This Row],[SKU_CODE]])</f>
        <v>BEC-KT-001</v>
      </c>
      <c r="F1467" s="2">
        <v>130</v>
      </c>
      <c r="G1467" s="2">
        <v>20800</v>
      </c>
      <c r="H1467" s="2">
        <v>3618.31</v>
      </c>
      <c r="I1467" s="2">
        <v>1972.29</v>
      </c>
      <c r="J1467" s="2">
        <v>4</v>
      </c>
      <c r="K1467" s="2" t="str">
        <f>_xlfn.XLOOKUP(E1467,[1]SKU_Master!A:A,[1]SKU_Master!C:C,"NOT FOUND")</f>
        <v>Kitchen Towel</v>
      </c>
      <c r="L1467" s="2">
        <f>_xlfn.XLOOKUP(Table2[[#This Row],[SKU_CODE_CLEAN]],[1]SKU_Master!A:A,[1]SKU_Master!E:E,"Not Found")</f>
        <v>160</v>
      </c>
      <c r="M1467" s="2">
        <f>_xlfn.XLOOKUP(E1467,[1]SKU_Master!A:A,[1]SKU_Master!F:F,"NOT FOUND")</f>
        <v>78</v>
      </c>
      <c r="N1467" s="2" t="str">
        <f>IF(ISNUMBER(_xlfn.XMATCH(E1467,[1]SKU_Master!A:A)),"MATCH","NOT FOUND")</f>
        <v>MATCH</v>
      </c>
      <c r="O1467" s="2">
        <f>Table2[[#This Row],[GROSS_REVENUE]]-Table2[[#This Row],[DISCOUNT]]</f>
        <v>17181.689999999999</v>
      </c>
      <c r="P1467" s="3">
        <f>IFERROR((Table2[[#This Row],[NET_REVENUE]]-(Table2[[#This Row],[UNITS_SOLD]]*Table2[[#This Row],[UNIT_COGS]]))/Table2[[#This Row],[NET_REVENUE]],0)</f>
        <v>0.4098368670369445</v>
      </c>
      <c r="Q1467" s="4">
        <f>IFERROR(Table2[[#This Row],[GROSS_REVENUE]]/Table2[[#This Row],[AD_SPEND]],0)</f>
        <v>10.54611644332223</v>
      </c>
      <c r="R1467" s="2">
        <f>IFERROR((Table2[[#This Row],[NET_REVENUE]]-(Table2[[#This Row],[UNITS_SOLD]]*Table2[[#This Row],[UNIT_COGS]])-Table2[[#This Row],[AD_SPEND]]),0)</f>
        <v>5069.3999999999987</v>
      </c>
      <c r="S1467" s="3">
        <f>IFERROR(Table2[[#This Row],[RETURNS_UNITS]]/Table2[[#This Row],[UNITS_SOLD]],0)</f>
        <v>3.0769230769230771E-2</v>
      </c>
      <c r="T1467" s="2" t="str">
        <f>TRIM(CLEAN(Table2[[#This Row],[CHANNEL]]))</f>
        <v>Swiggy Instamart</v>
      </c>
      <c r="U1467" s="1">
        <f t="shared" si="22"/>
        <v>45689</v>
      </c>
    </row>
    <row r="1468" spans="1:21" x14ac:dyDescent="0.3">
      <c r="A1468" s="1">
        <v>45717</v>
      </c>
      <c r="B1468" s="2" t="s">
        <v>33</v>
      </c>
      <c r="C1468" s="2" t="s">
        <v>22</v>
      </c>
      <c r="D1468" s="2" t="s">
        <v>43</v>
      </c>
      <c r="E1468" s="2" t="str">
        <f>TRIM(Table2[[#This Row],[SKU_CODE]])</f>
        <v>BEC-GB-001</v>
      </c>
      <c r="F1468" s="2">
        <v>189</v>
      </c>
      <c r="G1468" s="2">
        <v>28161</v>
      </c>
      <c r="H1468" s="2">
        <v>3266.57</v>
      </c>
      <c r="I1468" s="2">
        <v>1972.79</v>
      </c>
      <c r="J1468" s="2">
        <v>9</v>
      </c>
      <c r="K1468" s="2" t="str">
        <f>_xlfn.XLOOKUP(E1468,[1]SKU_Master!A:A,[1]SKU_Master!C:C,"NOT FOUND")</f>
        <v>Garbage Bags</v>
      </c>
      <c r="L1468" s="2">
        <f>_xlfn.XLOOKUP(Table2[[#This Row],[SKU_CODE_CLEAN]],[1]SKU_Master!A:A,[1]SKU_Master!E:E,"Not Found")</f>
        <v>149</v>
      </c>
      <c r="M1468" s="2">
        <f>_xlfn.XLOOKUP(E1468,[1]SKU_Master!A:A,[1]SKU_Master!F:F,"NOT FOUND")</f>
        <v>70</v>
      </c>
      <c r="N1468" s="2" t="str">
        <f>IF(ISNUMBER(_xlfn.XMATCH(E1468,[1]SKU_Master!A:A)),"MATCH","NOT FOUND")</f>
        <v>MATCH</v>
      </c>
      <c r="O1468" s="2">
        <f>Table2[[#This Row],[GROSS_REVENUE]]-Table2[[#This Row],[DISCOUNT]]</f>
        <v>24894.43</v>
      </c>
      <c r="P1468" s="3">
        <f>IFERROR((Table2[[#This Row],[NET_REVENUE]]-(Table2[[#This Row],[UNITS_SOLD]]*Table2[[#This Row],[UNIT_COGS]]))/Table2[[#This Row],[NET_REVENUE]],0)</f>
        <v>0.46855581750616504</v>
      </c>
      <c r="Q1468" s="4">
        <f>IFERROR(Table2[[#This Row],[GROSS_REVENUE]]/Table2[[#This Row],[AD_SPEND]],0)</f>
        <v>14.274707394096685</v>
      </c>
      <c r="R1468" s="2">
        <f>IFERROR((Table2[[#This Row],[NET_REVENUE]]-(Table2[[#This Row],[UNITS_SOLD]]*Table2[[#This Row],[UNIT_COGS]])-Table2[[#This Row],[AD_SPEND]]),0)</f>
        <v>9691.64</v>
      </c>
      <c r="S1468" s="3">
        <f>IFERROR(Table2[[#This Row],[RETURNS_UNITS]]/Table2[[#This Row],[UNITS_SOLD]],0)</f>
        <v>4.7619047619047616E-2</v>
      </c>
      <c r="T1468" s="2" t="str">
        <f>TRIM(CLEAN(Table2[[#This Row],[CHANNEL]]))</f>
        <v>Swiggy Instamart</v>
      </c>
      <c r="U1468" s="1">
        <f t="shared" si="22"/>
        <v>45717</v>
      </c>
    </row>
    <row r="1469" spans="1:21" x14ac:dyDescent="0.3">
      <c r="A1469" s="1">
        <v>45627</v>
      </c>
      <c r="B1469" s="2" t="s">
        <v>33</v>
      </c>
      <c r="C1469" s="2" t="s">
        <v>25</v>
      </c>
      <c r="D1469" s="2" t="s">
        <v>42</v>
      </c>
      <c r="E1469" s="2" t="str">
        <f>TRIM(Table2[[#This Row],[SKU_CODE]])</f>
        <v>BEC-BW-002</v>
      </c>
      <c r="F1469" s="2">
        <v>98</v>
      </c>
      <c r="G1469" s="2">
        <v>17150</v>
      </c>
      <c r="H1469" s="2">
        <v>2544.4899999999998</v>
      </c>
      <c r="I1469" s="2">
        <v>1973.18</v>
      </c>
      <c r="J1469" s="2">
        <v>2</v>
      </c>
      <c r="K1469" s="2" t="str">
        <f>_xlfn.XLOOKUP(E1469,[1]SKU_Master!A:A,[1]SKU_Master!C:C,"NOT FOUND")</f>
        <v>Bake &amp; Wrap</v>
      </c>
      <c r="L1469" s="2">
        <f>_xlfn.XLOOKUP(Table2[[#This Row],[SKU_CODE_CLEAN]],[1]SKU_Master!A:A,[1]SKU_Master!E:E,"Not Found")</f>
        <v>175</v>
      </c>
      <c r="M1469" s="2">
        <f>_xlfn.XLOOKUP(E1469,[1]SKU_Master!A:A,[1]SKU_Master!F:F,"NOT FOUND")</f>
        <v>92</v>
      </c>
      <c r="N1469" s="2" t="str">
        <f>IF(ISNUMBER(_xlfn.XMATCH(E1469,[1]SKU_Master!A:A)),"MATCH","NOT FOUND")</f>
        <v>MATCH</v>
      </c>
      <c r="O1469" s="2">
        <f>Table2[[#This Row],[GROSS_REVENUE]]-Table2[[#This Row],[DISCOUNT]]</f>
        <v>14605.51</v>
      </c>
      <c r="P1469" s="3">
        <f>IFERROR((Table2[[#This Row],[NET_REVENUE]]-(Table2[[#This Row],[UNITS_SOLD]]*Table2[[#This Row],[UNIT_COGS]]))/Table2[[#This Row],[NET_REVENUE]],0)</f>
        <v>0.38269872123602666</v>
      </c>
      <c r="Q1469" s="4">
        <f>IFERROR(Table2[[#This Row],[GROSS_REVENUE]]/Table2[[#This Row],[AD_SPEND]],0)</f>
        <v>8.6915537355943204</v>
      </c>
      <c r="R1469" s="2">
        <f>IFERROR((Table2[[#This Row],[NET_REVENUE]]-(Table2[[#This Row],[UNITS_SOLD]]*Table2[[#This Row],[UNIT_COGS]])-Table2[[#This Row],[AD_SPEND]]),0)</f>
        <v>3616.33</v>
      </c>
      <c r="S1469" s="3">
        <f>IFERROR(Table2[[#This Row],[RETURNS_UNITS]]/Table2[[#This Row],[UNITS_SOLD]],0)</f>
        <v>2.0408163265306121E-2</v>
      </c>
      <c r="T1469" s="2" t="str">
        <f>TRIM(CLEAN(Table2[[#This Row],[CHANNEL]]))</f>
        <v>Swiggy Instamart</v>
      </c>
      <c r="U1469" s="1">
        <f t="shared" si="22"/>
        <v>45627</v>
      </c>
    </row>
    <row r="1470" spans="1:21" x14ac:dyDescent="0.3">
      <c r="A1470" s="1">
        <v>45292</v>
      </c>
      <c r="B1470" s="2" t="s">
        <v>24</v>
      </c>
      <c r="C1470" s="2" t="s">
        <v>22</v>
      </c>
      <c r="D1470" s="2" t="s">
        <v>30</v>
      </c>
      <c r="E1470" s="2" t="str">
        <f>TRIM(Table2[[#This Row],[SKU_CODE]])</f>
        <v>BEC-TIS-002</v>
      </c>
      <c r="F1470" s="2">
        <v>178</v>
      </c>
      <c r="G1470" s="2">
        <v>32040</v>
      </c>
      <c r="H1470" s="2">
        <v>4429.8999999999996</v>
      </c>
      <c r="I1470" s="2">
        <v>1973.29</v>
      </c>
      <c r="J1470" s="2">
        <v>17</v>
      </c>
      <c r="K1470" s="2" t="str">
        <f>_xlfn.XLOOKUP(E1470,[1]SKU_Master!A:A,[1]SKU_Master!C:C,"NOT FOUND")</f>
        <v>Tissues</v>
      </c>
      <c r="L1470" s="2">
        <f>_xlfn.XLOOKUP(Table2[[#This Row],[SKU_CODE_CLEAN]],[1]SKU_Master!A:A,[1]SKU_Master!E:E,"Not Found")</f>
        <v>180</v>
      </c>
      <c r="M1470" s="2">
        <f>_xlfn.XLOOKUP(E1470,[1]SKU_Master!A:A,[1]SKU_Master!F:F,"NOT FOUND")</f>
        <v>95</v>
      </c>
      <c r="N1470" s="2" t="str">
        <f>IF(ISNUMBER(_xlfn.XMATCH(E1470,[1]SKU_Master!A:A)),"MATCH","NOT FOUND")</f>
        <v>MATCH</v>
      </c>
      <c r="O1470" s="2">
        <f>Table2[[#This Row],[GROSS_REVENUE]]-Table2[[#This Row],[DISCOUNT]]</f>
        <v>27610.1</v>
      </c>
      <c r="P1470" s="3">
        <f>IFERROR((Table2[[#This Row],[NET_REVENUE]]-(Table2[[#This Row],[UNITS_SOLD]]*Table2[[#This Row],[UNIT_COGS]]))/Table2[[#This Row],[NET_REVENUE]],0)</f>
        <v>0.38754296435000229</v>
      </c>
      <c r="Q1470" s="4">
        <f>IFERROR(Table2[[#This Row],[GROSS_REVENUE]]/Table2[[#This Row],[AD_SPEND]],0)</f>
        <v>16.236843038782947</v>
      </c>
      <c r="R1470" s="2">
        <f>IFERROR((Table2[[#This Row],[NET_REVENUE]]-(Table2[[#This Row],[UNITS_SOLD]]*Table2[[#This Row],[UNIT_COGS]])-Table2[[#This Row],[AD_SPEND]]),0)</f>
        <v>8726.8099999999977</v>
      </c>
      <c r="S1470" s="3">
        <f>IFERROR(Table2[[#This Row],[RETURNS_UNITS]]/Table2[[#This Row],[UNITS_SOLD]],0)</f>
        <v>9.5505617977528087E-2</v>
      </c>
      <c r="T1470" s="2" t="str">
        <f>TRIM(CLEAN(Table2[[#This Row],[CHANNEL]]))</f>
        <v>D2C</v>
      </c>
      <c r="U1470" s="1">
        <f t="shared" si="22"/>
        <v>45292</v>
      </c>
    </row>
    <row r="1471" spans="1:21" x14ac:dyDescent="0.3">
      <c r="A1471" s="1">
        <v>45566</v>
      </c>
      <c r="B1471" s="2" t="s">
        <v>50</v>
      </c>
      <c r="C1471" s="2" t="s">
        <v>25</v>
      </c>
      <c r="D1471" s="2" t="s">
        <v>46</v>
      </c>
      <c r="E1471" s="2" t="str">
        <f>TRIM(Table2[[#This Row],[SKU_CODE]])</f>
        <v>BEC-KT-001</v>
      </c>
      <c r="F1471" s="2">
        <v>281</v>
      </c>
      <c r="G1471" s="2">
        <v>44960</v>
      </c>
      <c r="H1471" s="2">
        <v>8850.81</v>
      </c>
      <c r="I1471" s="2">
        <v>1974.15</v>
      </c>
      <c r="J1471" s="2">
        <v>11</v>
      </c>
      <c r="K1471" s="2" t="str">
        <f>_xlfn.XLOOKUP(E1471,[1]SKU_Master!A:A,[1]SKU_Master!C:C,"NOT FOUND")</f>
        <v>Kitchen Towel</v>
      </c>
      <c r="L1471" s="2">
        <f>_xlfn.XLOOKUP(Table2[[#This Row],[SKU_CODE_CLEAN]],[1]SKU_Master!A:A,[1]SKU_Master!E:E,"Not Found")</f>
        <v>160</v>
      </c>
      <c r="M1471" s="2">
        <f>_xlfn.XLOOKUP(E1471,[1]SKU_Master!A:A,[1]SKU_Master!F:F,"NOT FOUND")</f>
        <v>78</v>
      </c>
      <c r="N1471" s="2" t="str">
        <f>IF(ISNUMBER(_xlfn.XMATCH(E1471,[1]SKU_Master!A:A)),"MATCH","NOT FOUND")</f>
        <v>MATCH</v>
      </c>
      <c r="O1471" s="2">
        <f>Table2[[#This Row],[GROSS_REVENUE]]-Table2[[#This Row],[DISCOUNT]]</f>
        <v>36109.19</v>
      </c>
      <c r="P1471" s="3">
        <f>IFERROR((Table2[[#This Row],[NET_REVENUE]]-(Table2[[#This Row],[UNITS_SOLD]]*Table2[[#This Row],[UNIT_COGS]]))/Table2[[#This Row],[NET_REVENUE]],0)</f>
        <v>0.39300770801006618</v>
      </c>
      <c r="Q1471" s="4">
        <f>IFERROR(Table2[[#This Row],[GROSS_REVENUE]]/Table2[[#This Row],[AD_SPEND]],0)</f>
        <v>22.77435858470734</v>
      </c>
      <c r="R1471" s="2">
        <f>IFERROR((Table2[[#This Row],[NET_REVENUE]]-(Table2[[#This Row],[UNITS_SOLD]]*Table2[[#This Row],[UNIT_COGS]])-Table2[[#This Row],[AD_SPEND]]),0)</f>
        <v>12217.040000000003</v>
      </c>
      <c r="S1471" s="3">
        <f>IFERROR(Table2[[#This Row],[RETURNS_UNITS]]/Table2[[#This Row],[UNITS_SOLD]],0)</f>
        <v>3.9145907473309607E-2</v>
      </c>
      <c r="T1471" s="2" t="str">
        <f>TRIM(CLEAN(Table2[[#This Row],[CHANNEL]]))</f>
        <v>Amazon</v>
      </c>
      <c r="U1471" s="1">
        <f t="shared" si="22"/>
        <v>45566</v>
      </c>
    </row>
    <row r="1472" spans="1:21" x14ac:dyDescent="0.3">
      <c r="A1472" s="1">
        <v>45444</v>
      </c>
      <c r="B1472" s="2" t="s">
        <v>21</v>
      </c>
      <c r="C1472" s="2" t="s">
        <v>25</v>
      </c>
      <c r="D1472" s="2" t="s">
        <v>32</v>
      </c>
      <c r="E1472" s="2" t="str">
        <f>TRIM(Table2[[#This Row],[SKU_CODE]])</f>
        <v>BEC-BW-001</v>
      </c>
      <c r="F1472" s="2">
        <v>80</v>
      </c>
      <c r="G1472" s="2">
        <v>17600</v>
      </c>
      <c r="H1472" s="2">
        <v>3907.32</v>
      </c>
      <c r="I1472" s="2">
        <v>1974.83</v>
      </c>
      <c r="J1472" s="2">
        <v>2</v>
      </c>
      <c r="K1472" s="2" t="str">
        <f>_xlfn.XLOOKUP(E1472,[1]SKU_Master!A:A,[1]SKU_Master!C:C,"NOT FOUND")</f>
        <v>Bake &amp; Wrap</v>
      </c>
      <c r="L1472" s="2">
        <f>_xlfn.XLOOKUP(Table2[[#This Row],[SKU_CODE_CLEAN]],[1]SKU_Master!A:A,[1]SKU_Master!E:E,"Not Found")</f>
        <v>220</v>
      </c>
      <c r="M1472" s="2">
        <f>_xlfn.XLOOKUP(E1472,[1]SKU_Master!A:A,[1]SKU_Master!F:F,"NOT FOUND")</f>
        <v>118</v>
      </c>
      <c r="N1472" s="2" t="str">
        <f>IF(ISNUMBER(_xlfn.XMATCH(E1472,[1]SKU_Master!A:A)),"MATCH","NOT FOUND")</f>
        <v>MATCH</v>
      </c>
      <c r="O1472" s="2">
        <f>Table2[[#This Row],[GROSS_REVENUE]]-Table2[[#This Row],[DISCOUNT]]</f>
        <v>13692.68</v>
      </c>
      <c r="P1472" s="3">
        <f>IFERROR((Table2[[#This Row],[NET_REVENUE]]-(Table2[[#This Row],[UNITS_SOLD]]*Table2[[#This Row],[UNIT_COGS]]))/Table2[[#This Row],[NET_REVENUE]],0)</f>
        <v>0.31058054376498978</v>
      </c>
      <c r="Q1472" s="4">
        <f>IFERROR(Table2[[#This Row],[GROSS_REVENUE]]/Table2[[#This Row],[AD_SPEND]],0)</f>
        <v>8.912159527655545</v>
      </c>
      <c r="R1472" s="2">
        <f>IFERROR((Table2[[#This Row],[NET_REVENUE]]-(Table2[[#This Row],[UNITS_SOLD]]*Table2[[#This Row],[UNIT_COGS]])-Table2[[#This Row],[AD_SPEND]]),0)</f>
        <v>2277.8500000000004</v>
      </c>
      <c r="S1472" s="3">
        <f>IFERROR(Table2[[#This Row],[RETURNS_UNITS]]/Table2[[#This Row],[UNITS_SOLD]],0)</f>
        <v>2.5000000000000001E-2</v>
      </c>
      <c r="T1472" s="2" t="str">
        <f>TRIM(CLEAN(Table2[[#This Row],[CHANNEL]]))</f>
        <v>Flipkart</v>
      </c>
      <c r="U1472" s="1">
        <f t="shared" si="22"/>
        <v>45444</v>
      </c>
    </row>
    <row r="1473" spans="1:21" x14ac:dyDescent="0.3">
      <c r="A1473" s="1">
        <v>45474</v>
      </c>
      <c r="B1473" s="2" t="s">
        <v>24</v>
      </c>
      <c r="C1473" s="2" t="s">
        <v>28</v>
      </c>
      <c r="D1473" s="2" t="s">
        <v>31</v>
      </c>
      <c r="E1473" s="2" t="str">
        <f>TRIM(Table2[[#This Row],[SKU_CODE]])</f>
        <v>BEC-GB-002</v>
      </c>
      <c r="F1473" s="2">
        <v>116</v>
      </c>
      <c r="G1473" s="2">
        <v>20764</v>
      </c>
      <c r="H1473" s="2">
        <v>1002.65</v>
      </c>
      <c r="I1473" s="2">
        <v>1974.94</v>
      </c>
      <c r="J1473" s="2">
        <v>15</v>
      </c>
      <c r="K1473" s="2" t="str">
        <f>_xlfn.XLOOKUP(E1473,[1]SKU_Master!A:A,[1]SKU_Master!C:C,"NOT FOUND")</f>
        <v>Garbage Bags</v>
      </c>
      <c r="L1473" s="2">
        <f>_xlfn.XLOOKUP(Table2[[#This Row],[SKU_CODE_CLEAN]],[1]SKU_Master!A:A,[1]SKU_Master!E:E,"Not Found")</f>
        <v>179</v>
      </c>
      <c r="M1473" s="2">
        <f>_xlfn.XLOOKUP(E1473,[1]SKU_Master!A:A,[1]SKU_Master!F:F,"NOT FOUND")</f>
        <v>86</v>
      </c>
      <c r="N1473" s="2" t="str">
        <f>IF(ISNUMBER(_xlfn.XMATCH(E1473,[1]SKU_Master!A:A)),"MATCH","NOT FOUND")</f>
        <v>MATCH</v>
      </c>
      <c r="O1473" s="2">
        <f>Table2[[#This Row],[GROSS_REVENUE]]-Table2[[#This Row],[DISCOUNT]]</f>
        <v>19761.349999999999</v>
      </c>
      <c r="P1473" s="3">
        <f>IFERROR((Table2[[#This Row],[NET_REVENUE]]-(Table2[[#This Row],[UNITS_SOLD]]*Table2[[#This Row],[UNIT_COGS]]))/Table2[[#This Row],[NET_REVENUE]],0)</f>
        <v>0.49517618988581241</v>
      </c>
      <c r="Q1473" s="4">
        <f>IFERROR(Table2[[#This Row],[GROSS_REVENUE]]/Table2[[#This Row],[AD_SPEND]],0)</f>
        <v>10.513737126191176</v>
      </c>
      <c r="R1473" s="2">
        <f>IFERROR((Table2[[#This Row],[NET_REVENUE]]-(Table2[[#This Row],[UNITS_SOLD]]*Table2[[#This Row],[UNIT_COGS]])-Table2[[#This Row],[AD_SPEND]]),0)</f>
        <v>7810.409999999998</v>
      </c>
      <c r="S1473" s="3">
        <f>IFERROR(Table2[[#This Row],[RETURNS_UNITS]]/Table2[[#This Row],[UNITS_SOLD]],0)</f>
        <v>0.12931034482758622</v>
      </c>
      <c r="T1473" s="2" t="str">
        <f>TRIM(CLEAN(Table2[[#This Row],[CHANNEL]]))</f>
        <v>D2C</v>
      </c>
      <c r="U1473" s="1">
        <f t="shared" si="22"/>
        <v>45474</v>
      </c>
    </row>
    <row r="1474" spans="1:21" x14ac:dyDescent="0.3">
      <c r="A1474" s="1">
        <v>45383</v>
      </c>
      <c r="B1474" s="2" t="s">
        <v>27</v>
      </c>
      <c r="C1474" s="2" t="s">
        <v>22</v>
      </c>
      <c r="D1474" s="2" t="s">
        <v>45</v>
      </c>
      <c r="E1474" s="2" t="str">
        <f>TRIM(Table2[[#This Row],[SKU_CODE]])</f>
        <v>BEC-TIS-001</v>
      </c>
      <c r="F1474" s="2">
        <v>183</v>
      </c>
      <c r="G1474" s="2">
        <v>17385</v>
      </c>
      <c r="H1474" s="2">
        <v>1266.78</v>
      </c>
      <c r="I1474" s="2">
        <v>1976.27</v>
      </c>
      <c r="J1474" s="2">
        <v>9</v>
      </c>
      <c r="K1474" s="2" t="str">
        <f>_xlfn.XLOOKUP(E1474,[1]SKU_Master!A:A,[1]SKU_Master!C:C,"NOT FOUND")</f>
        <v>Tissues</v>
      </c>
      <c r="L1474" s="2">
        <f>_xlfn.XLOOKUP(Table2[[#This Row],[SKU_CODE_CLEAN]],[1]SKU_Master!A:A,[1]SKU_Master!E:E,"Not Found")</f>
        <v>95</v>
      </c>
      <c r="M1474" s="2">
        <f>_xlfn.XLOOKUP(E1474,[1]SKU_Master!A:A,[1]SKU_Master!F:F,"NOT FOUND")</f>
        <v>42</v>
      </c>
      <c r="N1474" s="2" t="str">
        <f>IF(ISNUMBER(_xlfn.XMATCH(E1474,[1]SKU_Master!A:A)),"MATCH","NOT FOUND")</f>
        <v>MATCH</v>
      </c>
      <c r="O1474" s="2">
        <f>Table2[[#This Row],[GROSS_REVENUE]]-Table2[[#This Row],[DISCOUNT]]</f>
        <v>16118.22</v>
      </c>
      <c r="P1474" s="3">
        <f>IFERROR((Table2[[#This Row],[NET_REVENUE]]-(Table2[[#This Row],[UNITS_SOLD]]*Table2[[#This Row],[UNIT_COGS]]))/Table2[[#This Row],[NET_REVENUE]],0)</f>
        <v>0.52314833771967373</v>
      </c>
      <c r="Q1474" s="4">
        <f>IFERROR(Table2[[#This Row],[GROSS_REVENUE]]/Table2[[#This Row],[AD_SPEND]],0)</f>
        <v>8.7968749209369168</v>
      </c>
      <c r="R1474" s="2">
        <f>IFERROR((Table2[[#This Row],[NET_REVENUE]]-(Table2[[#This Row],[UNITS_SOLD]]*Table2[[#This Row],[UNIT_COGS]])-Table2[[#This Row],[AD_SPEND]]),0)</f>
        <v>6455.9499999999989</v>
      </c>
      <c r="S1474" s="3">
        <f>IFERROR(Table2[[#This Row],[RETURNS_UNITS]]/Table2[[#This Row],[UNITS_SOLD]],0)</f>
        <v>4.9180327868852458E-2</v>
      </c>
      <c r="T1474" s="2" t="str">
        <f>TRIM(CLEAN(Table2[[#This Row],[CHANNEL]]))</f>
        <v>Zepto</v>
      </c>
      <c r="U1474" s="1">
        <f t="shared" si="22"/>
        <v>45383</v>
      </c>
    </row>
    <row r="1475" spans="1:21" x14ac:dyDescent="0.3">
      <c r="A1475" s="1">
        <v>45566</v>
      </c>
      <c r="B1475" s="2" t="s">
        <v>39</v>
      </c>
      <c r="C1475" s="2" t="s">
        <v>28</v>
      </c>
      <c r="D1475" s="2" t="s">
        <v>31</v>
      </c>
      <c r="E1475" s="2" t="str">
        <f>TRIM(Table2[[#This Row],[SKU_CODE]])</f>
        <v>BEC-GB-002</v>
      </c>
      <c r="F1475" s="2">
        <v>201</v>
      </c>
      <c r="G1475" s="2">
        <v>35979</v>
      </c>
      <c r="H1475" s="2">
        <v>7981.57</v>
      </c>
      <c r="I1475" s="2">
        <v>1978.66</v>
      </c>
      <c r="J1475" s="2">
        <v>4</v>
      </c>
      <c r="K1475" s="2" t="str">
        <f>_xlfn.XLOOKUP(E1475,[1]SKU_Master!A:A,[1]SKU_Master!C:C,"NOT FOUND")</f>
        <v>Garbage Bags</v>
      </c>
      <c r="L1475" s="2">
        <f>_xlfn.XLOOKUP(Table2[[#This Row],[SKU_CODE_CLEAN]],[1]SKU_Master!A:A,[1]SKU_Master!E:E,"Not Found")</f>
        <v>179</v>
      </c>
      <c r="M1475" s="2">
        <f>_xlfn.XLOOKUP(E1475,[1]SKU_Master!A:A,[1]SKU_Master!F:F,"NOT FOUND")</f>
        <v>86</v>
      </c>
      <c r="N1475" s="2" t="str">
        <f>IF(ISNUMBER(_xlfn.XMATCH(E1475,[1]SKU_Master!A:A)),"MATCH","NOT FOUND")</f>
        <v>MATCH</v>
      </c>
      <c r="O1475" s="2">
        <f>Table2[[#This Row],[GROSS_REVENUE]]-Table2[[#This Row],[DISCOUNT]]</f>
        <v>27997.43</v>
      </c>
      <c r="P1475" s="3">
        <f>IFERROR((Table2[[#This Row],[NET_REVENUE]]-(Table2[[#This Row],[UNITS_SOLD]]*Table2[[#This Row],[UNIT_COGS]]))/Table2[[#This Row],[NET_REVENUE]],0)</f>
        <v>0.38258618737505551</v>
      </c>
      <c r="Q1475" s="4">
        <f>IFERROR(Table2[[#This Row],[GROSS_REVENUE]]/Table2[[#This Row],[AD_SPEND]],0)</f>
        <v>18.183518138538201</v>
      </c>
      <c r="R1475" s="2">
        <f>IFERROR((Table2[[#This Row],[NET_REVENUE]]-(Table2[[#This Row],[UNITS_SOLD]]*Table2[[#This Row],[UNIT_COGS]])-Table2[[#This Row],[AD_SPEND]]),0)</f>
        <v>8732.77</v>
      </c>
      <c r="S1475" s="3">
        <f>IFERROR(Table2[[#This Row],[RETURNS_UNITS]]/Table2[[#This Row],[UNITS_SOLD]],0)</f>
        <v>1.9900497512437811E-2</v>
      </c>
      <c r="T1475" s="2" t="str">
        <f>TRIM(CLEAN(Table2[[#This Row],[CHANNEL]]))</f>
        <v>Amazon</v>
      </c>
      <c r="U1475" s="1">
        <f t="shared" ref="U1475:U1538" si="23">IF(AND(MONTH(A1475)=1,DAY(A1475)&gt;1),DATE(YEAR(A1475),DAY(A1475),1),A1475)</f>
        <v>45566</v>
      </c>
    </row>
    <row r="1476" spans="1:21" x14ac:dyDescent="0.3">
      <c r="A1476" s="1">
        <v>45383</v>
      </c>
      <c r="B1476" s="2" t="s">
        <v>27</v>
      </c>
      <c r="C1476" s="2" t="s">
        <v>28</v>
      </c>
      <c r="D1476" s="2" t="s">
        <v>42</v>
      </c>
      <c r="E1476" s="2" t="str">
        <f>TRIM(Table2[[#This Row],[SKU_CODE]])</f>
        <v>BEC-BW-002</v>
      </c>
      <c r="F1476" s="2">
        <v>117</v>
      </c>
      <c r="G1476" s="2">
        <v>20475</v>
      </c>
      <c r="H1476" s="2">
        <v>2270.54</v>
      </c>
      <c r="I1476" s="2">
        <v>1979.27</v>
      </c>
      <c r="J1476" s="2">
        <v>4</v>
      </c>
      <c r="K1476" s="2" t="str">
        <f>_xlfn.XLOOKUP(E1476,[1]SKU_Master!A:A,[1]SKU_Master!C:C,"NOT FOUND")</f>
        <v>Bake &amp; Wrap</v>
      </c>
      <c r="L1476" s="2">
        <f>_xlfn.XLOOKUP(Table2[[#This Row],[SKU_CODE_CLEAN]],[1]SKU_Master!A:A,[1]SKU_Master!E:E,"Not Found")</f>
        <v>175</v>
      </c>
      <c r="M1476" s="2">
        <f>_xlfn.XLOOKUP(E1476,[1]SKU_Master!A:A,[1]SKU_Master!F:F,"NOT FOUND")</f>
        <v>92</v>
      </c>
      <c r="N1476" s="2" t="str">
        <f>IF(ISNUMBER(_xlfn.XMATCH(E1476,[1]SKU_Master!A:A)),"MATCH","NOT FOUND")</f>
        <v>MATCH</v>
      </c>
      <c r="O1476" s="2">
        <f>Table2[[#This Row],[GROSS_REVENUE]]-Table2[[#This Row],[DISCOUNT]]</f>
        <v>18204.46</v>
      </c>
      <c r="P1476" s="3">
        <f>IFERROR((Table2[[#This Row],[NET_REVENUE]]-(Table2[[#This Row],[UNITS_SOLD]]*Table2[[#This Row],[UNIT_COGS]]))/Table2[[#This Row],[NET_REVENUE]],0)</f>
        <v>0.40871632555978038</v>
      </c>
      <c r="Q1476" s="4">
        <f>IFERROR(Table2[[#This Row],[GROSS_REVENUE]]/Table2[[#This Row],[AD_SPEND]],0)</f>
        <v>10.344723054459472</v>
      </c>
      <c r="R1476" s="2">
        <f>IFERROR((Table2[[#This Row],[NET_REVENUE]]-(Table2[[#This Row],[UNITS_SOLD]]*Table2[[#This Row],[UNIT_COGS]])-Table2[[#This Row],[AD_SPEND]]),0)</f>
        <v>5461.1899999999987</v>
      </c>
      <c r="S1476" s="3">
        <f>IFERROR(Table2[[#This Row],[RETURNS_UNITS]]/Table2[[#This Row],[UNITS_SOLD]],0)</f>
        <v>3.4188034188034191E-2</v>
      </c>
      <c r="T1476" s="2" t="str">
        <f>TRIM(CLEAN(Table2[[#This Row],[CHANNEL]]))</f>
        <v>Zepto</v>
      </c>
      <c r="U1476" s="1">
        <f t="shared" si="23"/>
        <v>45383</v>
      </c>
    </row>
    <row r="1477" spans="1:21" x14ac:dyDescent="0.3">
      <c r="A1477" s="1">
        <v>45778</v>
      </c>
      <c r="B1477" s="2" t="s">
        <v>21</v>
      </c>
      <c r="C1477" s="2" t="s">
        <v>28</v>
      </c>
      <c r="D1477" s="2" t="s">
        <v>30</v>
      </c>
      <c r="E1477" s="2" t="str">
        <f>TRIM(Table2[[#This Row],[SKU_CODE]])</f>
        <v>BEC-TIS-002</v>
      </c>
      <c r="F1477" s="2">
        <v>172</v>
      </c>
      <c r="G1477" s="2">
        <v>30960</v>
      </c>
      <c r="H1477" s="2">
        <v>1991.26</v>
      </c>
      <c r="I1477" s="2">
        <v>1981.54</v>
      </c>
      <c r="J1477" s="2">
        <v>8</v>
      </c>
      <c r="K1477" s="2" t="str">
        <f>_xlfn.XLOOKUP(E1477,[1]SKU_Master!A:A,[1]SKU_Master!C:C,"NOT FOUND")</f>
        <v>Tissues</v>
      </c>
      <c r="L1477" s="2">
        <f>_xlfn.XLOOKUP(Table2[[#This Row],[SKU_CODE_CLEAN]],[1]SKU_Master!A:A,[1]SKU_Master!E:E,"Not Found")</f>
        <v>180</v>
      </c>
      <c r="M1477" s="2">
        <f>_xlfn.XLOOKUP(E1477,[1]SKU_Master!A:A,[1]SKU_Master!F:F,"NOT FOUND")</f>
        <v>95</v>
      </c>
      <c r="N1477" s="2" t="str">
        <f>IF(ISNUMBER(_xlfn.XMATCH(E1477,[1]SKU_Master!A:A)),"MATCH","NOT FOUND")</f>
        <v>MATCH</v>
      </c>
      <c r="O1477" s="2">
        <f>Table2[[#This Row],[GROSS_REVENUE]]-Table2[[#This Row],[DISCOUNT]]</f>
        <v>28968.74</v>
      </c>
      <c r="P1477" s="3">
        <f>IFERROR((Table2[[#This Row],[NET_REVENUE]]-(Table2[[#This Row],[UNITS_SOLD]]*Table2[[#This Row],[UNIT_COGS]]))/Table2[[#This Row],[NET_REVENUE]],0)</f>
        <v>0.4359437103581309</v>
      </c>
      <c r="Q1477" s="4">
        <f>IFERROR(Table2[[#This Row],[GROSS_REVENUE]]/Table2[[#This Row],[AD_SPEND]],0)</f>
        <v>15.624211471885504</v>
      </c>
      <c r="R1477" s="2">
        <f>IFERROR((Table2[[#This Row],[NET_REVENUE]]-(Table2[[#This Row],[UNITS_SOLD]]*Table2[[#This Row],[UNIT_COGS]])-Table2[[#This Row],[AD_SPEND]]),0)</f>
        <v>10647.2</v>
      </c>
      <c r="S1477" s="3">
        <f>IFERROR(Table2[[#This Row],[RETURNS_UNITS]]/Table2[[#This Row],[UNITS_SOLD]],0)</f>
        <v>4.6511627906976744E-2</v>
      </c>
      <c r="T1477" s="2" t="str">
        <f>TRIM(CLEAN(Table2[[#This Row],[CHANNEL]]))</f>
        <v>Flipkart</v>
      </c>
      <c r="U1477" s="1">
        <f t="shared" si="23"/>
        <v>45778</v>
      </c>
    </row>
    <row r="1478" spans="1:21" x14ac:dyDescent="0.3">
      <c r="A1478" s="1">
        <v>45413</v>
      </c>
      <c r="B1478" s="2" t="s">
        <v>39</v>
      </c>
      <c r="C1478" s="2" t="s">
        <v>22</v>
      </c>
      <c r="D1478" s="2" t="s">
        <v>45</v>
      </c>
      <c r="E1478" s="2" t="str">
        <f>TRIM(Table2[[#This Row],[SKU_CODE]])</f>
        <v>BEC-TIS-001</v>
      </c>
      <c r="F1478" s="2">
        <v>462</v>
      </c>
      <c r="G1478" s="2">
        <v>43890</v>
      </c>
      <c r="H1478" s="2">
        <v>10214.719999999999</v>
      </c>
      <c r="I1478" s="2">
        <v>1983.48</v>
      </c>
      <c r="J1478" s="2">
        <v>27</v>
      </c>
      <c r="K1478" s="2" t="str">
        <f>_xlfn.XLOOKUP(E1478,[1]SKU_Master!A:A,[1]SKU_Master!C:C,"NOT FOUND")</f>
        <v>Tissues</v>
      </c>
      <c r="L1478" s="2">
        <f>_xlfn.XLOOKUP(Table2[[#This Row],[SKU_CODE_CLEAN]],[1]SKU_Master!A:A,[1]SKU_Master!E:E,"Not Found")</f>
        <v>95</v>
      </c>
      <c r="M1478" s="2">
        <f>_xlfn.XLOOKUP(E1478,[1]SKU_Master!A:A,[1]SKU_Master!F:F,"NOT FOUND")</f>
        <v>42</v>
      </c>
      <c r="N1478" s="2" t="str">
        <f>IF(ISNUMBER(_xlfn.XMATCH(E1478,[1]SKU_Master!A:A)),"MATCH","NOT FOUND")</f>
        <v>MATCH</v>
      </c>
      <c r="O1478" s="2">
        <f>Table2[[#This Row],[GROSS_REVENUE]]-Table2[[#This Row],[DISCOUNT]]</f>
        <v>33675.279999999999</v>
      </c>
      <c r="P1478" s="3">
        <f>IFERROR((Table2[[#This Row],[NET_REVENUE]]-(Table2[[#This Row],[UNITS_SOLD]]*Table2[[#This Row],[UNIT_COGS]]))/Table2[[#This Row],[NET_REVENUE]],0)</f>
        <v>0.42379098258425763</v>
      </c>
      <c r="Q1478" s="4">
        <f>IFERROR(Table2[[#This Row],[GROSS_REVENUE]]/Table2[[#This Row],[AD_SPEND]],0)</f>
        <v>22.127775425010586</v>
      </c>
      <c r="R1478" s="2">
        <f>IFERROR((Table2[[#This Row],[NET_REVENUE]]-(Table2[[#This Row],[UNITS_SOLD]]*Table2[[#This Row],[UNIT_COGS]])-Table2[[#This Row],[AD_SPEND]]),0)</f>
        <v>12287.8</v>
      </c>
      <c r="S1478" s="3">
        <f>IFERROR(Table2[[#This Row],[RETURNS_UNITS]]/Table2[[#This Row],[UNITS_SOLD]],0)</f>
        <v>5.844155844155844E-2</v>
      </c>
      <c r="T1478" s="2" t="str">
        <f>TRIM(CLEAN(Table2[[#This Row],[CHANNEL]]))</f>
        <v>Amazon</v>
      </c>
      <c r="U1478" s="1">
        <f t="shared" si="23"/>
        <v>45413</v>
      </c>
    </row>
    <row r="1479" spans="1:21" x14ac:dyDescent="0.3">
      <c r="A1479" s="1">
        <v>45444</v>
      </c>
      <c r="B1479" s="2" t="s">
        <v>37</v>
      </c>
      <c r="C1479" s="2" t="s">
        <v>28</v>
      </c>
      <c r="D1479" s="2" t="s">
        <v>31</v>
      </c>
      <c r="E1479" s="2" t="str">
        <f>TRIM(Table2[[#This Row],[SKU_CODE]])</f>
        <v>BEC-GB-002</v>
      </c>
      <c r="F1479" s="2">
        <v>205</v>
      </c>
      <c r="G1479" s="2">
        <v>36695</v>
      </c>
      <c r="H1479" s="2">
        <v>8909.75</v>
      </c>
      <c r="I1479" s="2">
        <v>1983.61</v>
      </c>
      <c r="J1479" s="2">
        <v>6</v>
      </c>
      <c r="K1479" s="2" t="str">
        <f>_xlfn.XLOOKUP(E1479,[1]SKU_Master!A:A,[1]SKU_Master!C:C,"NOT FOUND")</f>
        <v>Garbage Bags</v>
      </c>
      <c r="L1479" s="2">
        <f>_xlfn.XLOOKUP(Table2[[#This Row],[SKU_CODE_CLEAN]],[1]SKU_Master!A:A,[1]SKU_Master!E:E,"Not Found")</f>
        <v>179</v>
      </c>
      <c r="M1479" s="2">
        <f>_xlfn.XLOOKUP(E1479,[1]SKU_Master!A:A,[1]SKU_Master!F:F,"NOT FOUND")</f>
        <v>86</v>
      </c>
      <c r="N1479" s="2" t="str">
        <f>IF(ISNUMBER(_xlfn.XMATCH(E1479,[1]SKU_Master!A:A)),"MATCH","NOT FOUND")</f>
        <v>MATCH</v>
      </c>
      <c r="O1479" s="2">
        <f>Table2[[#This Row],[GROSS_REVENUE]]-Table2[[#This Row],[DISCOUNT]]</f>
        <v>27785.25</v>
      </c>
      <c r="P1479" s="3">
        <f>IFERROR((Table2[[#This Row],[NET_REVENUE]]-(Table2[[#This Row],[UNITS_SOLD]]*Table2[[#This Row],[UNIT_COGS]]))/Table2[[#This Row],[NET_REVENUE]],0)</f>
        <v>0.3654906830062713</v>
      </c>
      <c r="Q1479" s="4">
        <f>IFERROR(Table2[[#This Row],[GROSS_REVENUE]]/Table2[[#This Row],[AD_SPEND]],0)</f>
        <v>18.49910012552871</v>
      </c>
      <c r="R1479" s="2">
        <f>IFERROR((Table2[[#This Row],[NET_REVENUE]]-(Table2[[#This Row],[UNITS_SOLD]]*Table2[[#This Row],[UNIT_COGS]])-Table2[[#This Row],[AD_SPEND]]),0)</f>
        <v>8171.64</v>
      </c>
      <c r="S1479" s="3">
        <f>IFERROR(Table2[[#This Row],[RETURNS_UNITS]]/Table2[[#This Row],[UNITS_SOLD]],0)</f>
        <v>2.9268292682926831E-2</v>
      </c>
      <c r="T1479" s="2" t="str">
        <f>TRIM(CLEAN(Table2[[#This Row],[CHANNEL]]))</f>
        <v>Blinkit</v>
      </c>
      <c r="U1479" s="1">
        <f t="shared" si="23"/>
        <v>45444</v>
      </c>
    </row>
    <row r="1480" spans="1:21" x14ac:dyDescent="0.3">
      <c r="A1480" s="1">
        <v>45778</v>
      </c>
      <c r="B1480" s="2" t="s">
        <v>34</v>
      </c>
      <c r="C1480" s="2" t="s">
        <v>22</v>
      </c>
      <c r="D1480" s="2" t="s">
        <v>42</v>
      </c>
      <c r="E1480" s="2" t="str">
        <f>TRIM(Table2[[#This Row],[SKU_CODE]])</f>
        <v>BEC-BW-002</v>
      </c>
      <c r="F1480" s="2">
        <v>101</v>
      </c>
      <c r="G1480" s="2">
        <v>17675</v>
      </c>
      <c r="H1480" s="2">
        <v>2765.03</v>
      </c>
      <c r="I1480" s="2">
        <v>1986.69</v>
      </c>
      <c r="J1480" s="2">
        <v>3</v>
      </c>
      <c r="K1480" s="2" t="str">
        <f>_xlfn.XLOOKUP(E1480,[1]SKU_Master!A:A,[1]SKU_Master!C:C,"NOT FOUND")</f>
        <v>Bake &amp; Wrap</v>
      </c>
      <c r="L1480" s="2">
        <f>_xlfn.XLOOKUP(Table2[[#This Row],[SKU_CODE_CLEAN]],[1]SKU_Master!A:A,[1]SKU_Master!E:E,"Not Found")</f>
        <v>175</v>
      </c>
      <c r="M1480" s="2">
        <f>_xlfn.XLOOKUP(E1480,[1]SKU_Master!A:A,[1]SKU_Master!F:F,"NOT FOUND")</f>
        <v>92</v>
      </c>
      <c r="N1480" s="2" t="str">
        <f>IF(ISNUMBER(_xlfn.XMATCH(E1480,[1]SKU_Master!A:A)),"MATCH","NOT FOUND")</f>
        <v>MATCH</v>
      </c>
      <c r="O1480" s="2">
        <f>Table2[[#This Row],[GROSS_REVENUE]]-Table2[[#This Row],[DISCOUNT]]</f>
        <v>14909.97</v>
      </c>
      <c r="P1480" s="3">
        <f>IFERROR((Table2[[#This Row],[NET_REVENUE]]-(Table2[[#This Row],[UNITS_SOLD]]*Table2[[#This Row],[UNIT_COGS]]))/Table2[[#This Row],[NET_REVENUE]],0)</f>
        <v>0.37679284398291879</v>
      </c>
      <c r="Q1480" s="4">
        <f>IFERROR(Table2[[#This Row],[GROSS_REVENUE]]/Table2[[#This Row],[AD_SPEND]],0)</f>
        <v>8.8967075890048264</v>
      </c>
      <c r="R1480" s="2">
        <f>IFERROR((Table2[[#This Row],[NET_REVENUE]]-(Table2[[#This Row],[UNITS_SOLD]]*Table2[[#This Row],[UNIT_COGS]])-Table2[[#This Row],[AD_SPEND]]),0)</f>
        <v>3631.2799999999993</v>
      </c>
      <c r="S1480" s="3">
        <f>IFERROR(Table2[[#This Row],[RETURNS_UNITS]]/Table2[[#This Row],[UNITS_SOLD]],0)</f>
        <v>2.9702970297029702E-2</v>
      </c>
      <c r="T1480" s="2" t="str">
        <f>TRIM(CLEAN(Table2[[#This Row],[CHANNEL]]))</f>
        <v>Zepto</v>
      </c>
      <c r="U1480" s="1">
        <f t="shared" si="23"/>
        <v>45778</v>
      </c>
    </row>
    <row r="1481" spans="1:21" x14ac:dyDescent="0.3">
      <c r="A1481" s="1">
        <v>45809</v>
      </c>
      <c r="B1481" s="2" t="s">
        <v>21</v>
      </c>
      <c r="C1481" s="2" t="s">
        <v>25</v>
      </c>
      <c r="D1481" s="2" t="s">
        <v>31</v>
      </c>
      <c r="E1481" s="2" t="str">
        <f>TRIM(Table2[[#This Row],[SKU_CODE]])</f>
        <v>BEC-GB-002</v>
      </c>
      <c r="F1481" s="2">
        <v>257</v>
      </c>
      <c r="G1481" s="2">
        <v>46003</v>
      </c>
      <c r="H1481" s="2">
        <v>7654.23</v>
      </c>
      <c r="I1481" s="2">
        <v>1989.63</v>
      </c>
      <c r="J1481" s="2">
        <v>10</v>
      </c>
      <c r="K1481" s="2" t="str">
        <f>_xlfn.XLOOKUP(E1481,[1]SKU_Master!A:A,[1]SKU_Master!C:C,"NOT FOUND")</f>
        <v>Garbage Bags</v>
      </c>
      <c r="L1481" s="2">
        <f>_xlfn.XLOOKUP(Table2[[#This Row],[SKU_CODE_CLEAN]],[1]SKU_Master!A:A,[1]SKU_Master!E:E,"Not Found")</f>
        <v>179</v>
      </c>
      <c r="M1481" s="2">
        <f>_xlfn.XLOOKUP(E1481,[1]SKU_Master!A:A,[1]SKU_Master!F:F,"NOT FOUND")</f>
        <v>86</v>
      </c>
      <c r="N1481" s="2" t="str">
        <f>IF(ISNUMBER(_xlfn.XMATCH(E1481,[1]SKU_Master!A:A)),"MATCH","NOT FOUND")</f>
        <v>MATCH</v>
      </c>
      <c r="O1481" s="2">
        <f>Table2[[#This Row],[GROSS_REVENUE]]-Table2[[#This Row],[DISCOUNT]]</f>
        <v>38348.770000000004</v>
      </c>
      <c r="P1481" s="3">
        <f>IFERROR((Table2[[#This Row],[NET_REVENUE]]-(Table2[[#This Row],[UNITS_SOLD]]*Table2[[#This Row],[UNIT_COGS]]))/Table2[[#This Row],[NET_REVENUE]],0)</f>
        <v>0.42365817730268801</v>
      </c>
      <c r="Q1481" s="4">
        <f>IFERROR(Table2[[#This Row],[GROSS_REVENUE]]/Table2[[#This Row],[AD_SPEND]],0)</f>
        <v>23.121384377999927</v>
      </c>
      <c r="R1481" s="2">
        <f>IFERROR((Table2[[#This Row],[NET_REVENUE]]-(Table2[[#This Row],[UNITS_SOLD]]*Table2[[#This Row],[UNIT_COGS]])-Table2[[#This Row],[AD_SPEND]]),0)</f>
        <v>14257.140000000003</v>
      </c>
      <c r="S1481" s="3">
        <f>IFERROR(Table2[[#This Row],[RETURNS_UNITS]]/Table2[[#This Row],[UNITS_SOLD]],0)</f>
        <v>3.8910505836575876E-2</v>
      </c>
      <c r="T1481" s="2" t="str">
        <f>TRIM(CLEAN(Table2[[#This Row],[CHANNEL]]))</f>
        <v>Flipkart</v>
      </c>
      <c r="U1481" s="1">
        <f t="shared" si="23"/>
        <v>45809</v>
      </c>
    </row>
    <row r="1482" spans="1:21" x14ac:dyDescent="0.3">
      <c r="A1482" s="1">
        <v>45717</v>
      </c>
      <c r="B1482" s="2" t="s">
        <v>27</v>
      </c>
      <c r="C1482" s="2" t="s">
        <v>25</v>
      </c>
      <c r="D1482" s="2" t="s">
        <v>35</v>
      </c>
      <c r="E1482" s="2" t="str">
        <f>TRIM(Table2[[#This Row],[SKU_CODE]])</f>
        <v>BEC-CMB-001</v>
      </c>
      <c r="F1482" s="2">
        <v>64</v>
      </c>
      <c r="G1482" s="2">
        <v>44736</v>
      </c>
      <c r="H1482" s="2">
        <v>9364.27</v>
      </c>
      <c r="I1482" s="2">
        <v>1989.68</v>
      </c>
      <c r="J1482" s="2">
        <v>1</v>
      </c>
      <c r="K1482" s="2" t="str">
        <f>_xlfn.XLOOKUP(E1482,[1]SKU_Master!A:A,[1]SKU_Master!C:C,"NOT FOUND")</f>
        <v>Others</v>
      </c>
      <c r="L1482" s="2">
        <f>_xlfn.XLOOKUP(Table2[[#This Row],[SKU_CODE_CLEAN]],[1]SKU_Master!A:A,[1]SKU_Master!E:E,"Not Found")</f>
        <v>699</v>
      </c>
      <c r="M1482" s="2">
        <f>_xlfn.XLOOKUP(E1482,[1]SKU_Master!A:A,[1]SKU_Master!F:F,"NOT FOUND")</f>
        <v>330</v>
      </c>
      <c r="N1482" s="2" t="str">
        <f>IF(ISNUMBER(_xlfn.XMATCH(E1482,[1]SKU_Master!A:A)),"MATCH","NOT FOUND")</f>
        <v>MATCH</v>
      </c>
      <c r="O1482" s="2">
        <f>Table2[[#This Row],[GROSS_REVENUE]]-Table2[[#This Row],[DISCOUNT]]</f>
        <v>35371.729999999996</v>
      </c>
      <c r="P1482" s="3">
        <f>IFERROR((Table2[[#This Row],[NET_REVENUE]]-(Table2[[#This Row],[UNITS_SOLD]]*Table2[[#This Row],[UNIT_COGS]]))/Table2[[#This Row],[NET_REVENUE]],0)</f>
        <v>0.40291300425509291</v>
      </c>
      <c r="Q1482" s="4">
        <f>IFERROR(Table2[[#This Row],[GROSS_REVENUE]]/Table2[[#This Row],[AD_SPEND]],0)</f>
        <v>22.484017530457159</v>
      </c>
      <c r="R1482" s="2">
        <f>IFERROR((Table2[[#This Row],[NET_REVENUE]]-(Table2[[#This Row],[UNITS_SOLD]]*Table2[[#This Row],[UNIT_COGS]])-Table2[[#This Row],[AD_SPEND]]),0)</f>
        <v>12262.049999999996</v>
      </c>
      <c r="S1482" s="3">
        <f>IFERROR(Table2[[#This Row],[RETURNS_UNITS]]/Table2[[#This Row],[UNITS_SOLD]],0)</f>
        <v>1.5625E-2</v>
      </c>
      <c r="T1482" s="2" t="str">
        <f>TRIM(CLEAN(Table2[[#This Row],[CHANNEL]]))</f>
        <v>Zepto</v>
      </c>
      <c r="U1482" s="1">
        <f t="shared" si="23"/>
        <v>45717</v>
      </c>
    </row>
    <row r="1483" spans="1:21" x14ac:dyDescent="0.3">
      <c r="A1483" s="1">
        <v>45352</v>
      </c>
      <c r="B1483" s="2" t="s">
        <v>21</v>
      </c>
      <c r="C1483" s="2" t="s">
        <v>28</v>
      </c>
      <c r="D1483" s="2" t="s">
        <v>32</v>
      </c>
      <c r="E1483" s="2" t="str">
        <f>TRIM(Table2[[#This Row],[SKU_CODE]])</f>
        <v>BEC-BW-001</v>
      </c>
      <c r="F1483" s="2">
        <v>90</v>
      </c>
      <c r="G1483" s="2">
        <v>19800</v>
      </c>
      <c r="H1483" s="2">
        <v>1456.34</v>
      </c>
      <c r="I1483" s="2">
        <v>1992.52</v>
      </c>
      <c r="J1483" s="2">
        <v>2</v>
      </c>
      <c r="K1483" s="2" t="str">
        <f>_xlfn.XLOOKUP(E1483,[1]SKU_Master!A:A,[1]SKU_Master!C:C,"NOT FOUND")</f>
        <v>Bake &amp; Wrap</v>
      </c>
      <c r="L1483" s="2">
        <f>_xlfn.XLOOKUP(Table2[[#This Row],[SKU_CODE_CLEAN]],[1]SKU_Master!A:A,[1]SKU_Master!E:E,"Not Found")</f>
        <v>220</v>
      </c>
      <c r="M1483" s="2">
        <f>_xlfn.XLOOKUP(E1483,[1]SKU_Master!A:A,[1]SKU_Master!F:F,"NOT FOUND")</f>
        <v>118</v>
      </c>
      <c r="N1483" s="2" t="str">
        <f>IF(ISNUMBER(_xlfn.XMATCH(E1483,[1]SKU_Master!A:A)),"MATCH","NOT FOUND")</f>
        <v>MATCH</v>
      </c>
      <c r="O1483" s="2">
        <f>Table2[[#This Row],[GROSS_REVENUE]]-Table2[[#This Row],[DISCOUNT]]</f>
        <v>18343.66</v>
      </c>
      <c r="P1483" s="3">
        <f>IFERROR((Table2[[#This Row],[NET_REVENUE]]-(Table2[[#This Row],[UNITS_SOLD]]*Table2[[#This Row],[UNIT_COGS]]))/Table2[[#This Row],[NET_REVENUE]],0)</f>
        <v>0.42105337757023409</v>
      </c>
      <c r="Q1483" s="4">
        <f>IFERROR(Table2[[#This Row],[GROSS_REVENUE]]/Table2[[#This Row],[AD_SPEND]],0)</f>
        <v>9.9371649970891127</v>
      </c>
      <c r="R1483" s="2">
        <f>IFERROR((Table2[[#This Row],[NET_REVENUE]]-(Table2[[#This Row],[UNITS_SOLD]]*Table2[[#This Row],[UNIT_COGS]])-Table2[[#This Row],[AD_SPEND]]),0)</f>
        <v>5731.1399999999994</v>
      </c>
      <c r="S1483" s="3">
        <f>IFERROR(Table2[[#This Row],[RETURNS_UNITS]]/Table2[[#This Row],[UNITS_SOLD]],0)</f>
        <v>2.2222222222222223E-2</v>
      </c>
      <c r="T1483" s="2" t="str">
        <f>TRIM(CLEAN(Table2[[#This Row],[CHANNEL]]))</f>
        <v>Flipkart</v>
      </c>
      <c r="U1483" s="1">
        <f t="shared" si="23"/>
        <v>45352</v>
      </c>
    </row>
    <row r="1484" spans="1:21" x14ac:dyDescent="0.3">
      <c r="A1484" s="1">
        <v>45627</v>
      </c>
      <c r="B1484" s="2" t="s">
        <v>50</v>
      </c>
      <c r="C1484" s="2" t="s">
        <v>28</v>
      </c>
      <c r="D1484" s="2" t="s">
        <v>43</v>
      </c>
      <c r="E1484" s="2" t="str">
        <f>TRIM(Table2[[#This Row],[SKU_CODE]])</f>
        <v>BEC-GB-001</v>
      </c>
      <c r="F1484" s="2">
        <v>259</v>
      </c>
      <c r="G1484" s="5">
        <v>38591</v>
      </c>
      <c r="H1484" s="2">
        <v>10903.64</v>
      </c>
      <c r="I1484" s="2">
        <v>1995.15</v>
      </c>
      <c r="J1484" s="2">
        <v>12</v>
      </c>
      <c r="K1484" s="2" t="str">
        <f>_xlfn.XLOOKUP(E1484,[1]SKU_Master!A:A,[1]SKU_Master!C:C,"NOT FOUND")</f>
        <v>Garbage Bags</v>
      </c>
      <c r="L1484" s="2">
        <f>_xlfn.XLOOKUP(Table2[[#This Row],[SKU_CODE_CLEAN]],[1]SKU_Master!A:A,[1]SKU_Master!E:E,"Not Found")</f>
        <v>149</v>
      </c>
      <c r="M1484" s="2">
        <f>_xlfn.XLOOKUP(E1484,[1]SKU_Master!A:A,[1]SKU_Master!F:F,"NOT FOUND")</f>
        <v>70</v>
      </c>
      <c r="N1484" s="2" t="str">
        <f>IF(ISNUMBER(_xlfn.XMATCH(E1484,[1]SKU_Master!A:A)),"MATCH","NOT FOUND")</f>
        <v>MATCH</v>
      </c>
      <c r="O1484" s="2">
        <f>Table2[[#This Row],[GROSS_REVENUE]]-Table2[[#This Row],[DISCOUNT]]</f>
        <v>27687.360000000001</v>
      </c>
      <c r="P1484" s="3">
        <f>IFERROR((Table2[[#This Row],[NET_REVENUE]]-(Table2[[#This Row],[UNITS_SOLD]]*Table2[[#This Row],[UNIT_COGS]]))/Table2[[#This Row],[NET_REVENUE]],0)</f>
        <v>0.34518856257873631</v>
      </c>
      <c r="Q1484" s="4">
        <f>IFERROR(Table2[[#This Row],[GROSS_REVENUE]]/Table2[[#This Row],[AD_SPEND]],0)</f>
        <v>19.342405332932358</v>
      </c>
      <c r="R1484" s="2">
        <f>IFERROR((Table2[[#This Row],[NET_REVENUE]]-(Table2[[#This Row],[UNITS_SOLD]]*Table2[[#This Row],[UNIT_COGS]])-Table2[[#This Row],[AD_SPEND]]),0)</f>
        <v>7562.2100000000009</v>
      </c>
      <c r="S1484" s="3">
        <f>IFERROR(Table2[[#This Row],[RETURNS_UNITS]]/Table2[[#This Row],[UNITS_SOLD]],0)</f>
        <v>4.633204633204633E-2</v>
      </c>
      <c r="T1484" s="2" t="str">
        <f>TRIM(CLEAN(Table2[[#This Row],[CHANNEL]]))</f>
        <v>Amazon</v>
      </c>
      <c r="U1484" s="1">
        <f t="shared" si="23"/>
        <v>45627</v>
      </c>
    </row>
    <row r="1485" spans="1:21" x14ac:dyDescent="0.3">
      <c r="A1485" s="1">
        <v>45658</v>
      </c>
      <c r="B1485" s="2" t="s">
        <v>21</v>
      </c>
      <c r="C1485" s="2" t="s">
        <v>22</v>
      </c>
      <c r="D1485" s="2" t="s">
        <v>32</v>
      </c>
      <c r="E1485" s="2" t="str">
        <f>TRIM(Table2[[#This Row],[SKU_CODE]])</f>
        <v>BEC-BW-001</v>
      </c>
      <c r="F1485" s="2">
        <v>127</v>
      </c>
      <c r="G1485" s="2">
        <v>27940</v>
      </c>
      <c r="H1485" s="2">
        <v>6961.05</v>
      </c>
      <c r="I1485" s="2">
        <v>1997.76</v>
      </c>
      <c r="J1485" s="2">
        <v>7</v>
      </c>
      <c r="K1485" s="2" t="str">
        <f>_xlfn.XLOOKUP(E1485,[1]SKU_Master!A:A,[1]SKU_Master!C:C,"NOT FOUND")</f>
        <v>Bake &amp; Wrap</v>
      </c>
      <c r="L1485" s="2">
        <f>_xlfn.XLOOKUP(Table2[[#This Row],[SKU_CODE_CLEAN]],[1]SKU_Master!A:A,[1]SKU_Master!E:E,"Not Found")</f>
        <v>220</v>
      </c>
      <c r="M1485" s="2">
        <f>_xlfn.XLOOKUP(E1485,[1]SKU_Master!A:A,[1]SKU_Master!F:F,"NOT FOUND")</f>
        <v>118</v>
      </c>
      <c r="N1485" s="2" t="str">
        <f>IF(ISNUMBER(_xlfn.XMATCH(E1485,[1]SKU_Master!A:A)),"MATCH","NOT FOUND")</f>
        <v>MATCH</v>
      </c>
      <c r="O1485" s="2">
        <f>Table2[[#This Row],[GROSS_REVENUE]]-Table2[[#This Row],[DISCOUNT]]</f>
        <v>20978.95</v>
      </c>
      <c r="P1485" s="3">
        <f>IFERROR((Table2[[#This Row],[NET_REVENUE]]-(Table2[[#This Row],[UNITS_SOLD]]*Table2[[#This Row],[UNIT_COGS]]))/Table2[[#This Row],[NET_REVENUE]],0)</f>
        <v>0.28566491649963416</v>
      </c>
      <c r="Q1485" s="4">
        <f>IFERROR(Table2[[#This Row],[GROSS_REVENUE]]/Table2[[#This Row],[AD_SPEND]],0)</f>
        <v>13.985663943616851</v>
      </c>
      <c r="R1485" s="2">
        <f>IFERROR((Table2[[#This Row],[NET_REVENUE]]-(Table2[[#This Row],[UNITS_SOLD]]*Table2[[#This Row],[UNIT_COGS]])-Table2[[#This Row],[AD_SPEND]]),0)</f>
        <v>3995.1900000000005</v>
      </c>
      <c r="S1485" s="3">
        <f>IFERROR(Table2[[#This Row],[RETURNS_UNITS]]/Table2[[#This Row],[UNITS_SOLD]],0)</f>
        <v>5.5118110236220472E-2</v>
      </c>
      <c r="T1485" s="2" t="str">
        <f>TRIM(CLEAN(Table2[[#This Row],[CHANNEL]]))</f>
        <v>Flipkart</v>
      </c>
      <c r="U1485" s="1">
        <f t="shared" si="23"/>
        <v>45658</v>
      </c>
    </row>
    <row r="1486" spans="1:21" x14ac:dyDescent="0.3">
      <c r="A1486" s="1">
        <v>45717</v>
      </c>
      <c r="B1486" s="2" t="s">
        <v>37</v>
      </c>
      <c r="C1486" s="2" t="s">
        <v>22</v>
      </c>
      <c r="D1486" s="2" t="s">
        <v>35</v>
      </c>
      <c r="E1486" s="2" t="str">
        <f>TRIM(Table2[[#This Row],[SKU_CODE]])</f>
        <v>BEC-CMB-001</v>
      </c>
      <c r="F1486" s="2">
        <v>43</v>
      </c>
      <c r="G1486" s="2">
        <v>30057</v>
      </c>
      <c r="H1486" s="2">
        <v>3724.46</v>
      </c>
      <c r="I1486" s="2">
        <v>2000.57</v>
      </c>
      <c r="J1486" s="2">
        <v>1</v>
      </c>
      <c r="K1486" s="2" t="str">
        <f>_xlfn.XLOOKUP(E1486,[1]SKU_Master!A:A,[1]SKU_Master!C:C,"NOT FOUND")</f>
        <v>Others</v>
      </c>
      <c r="L1486" s="2">
        <f>_xlfn.XLOOKUP(Table2[[#This Row],[SKU_CODE_CLEAN]],[1]SKU_Master!A:A,[1]SKU_Master!E:E,"Not Found")</f>
        <v>699</v>
      </c>
      <c r="M1486" s="2">
        <f>_xlfn.XLOOKUP(E1486,[1]SKU_Master!A:A,[1]SKU_Master!F:F,"NOT FOUND")</f>
        <v>330</v>
      </c>
      <c r="N1486" s="2" t="str">
        <f>IF(ISNUMBER(_xlfn.XMATCH(E1486,[1]SKU_Master!A:A)),"MATCH","NOT FOUND")</f>
        <v>MATCH</v>
      </c>
      <c r="O1486" s="2">
        <f>Table2[[#This Row],[GROSS_REVENUE]]-Table2[[#This Row],[DISCOUNT]]</f>
        <v>26332.54</v>
      </c>
      <c r="P1486" s="3">
        <f>IFERROR((Table2[[#This Row],[NET_REVENUE]]-(Table2[[#This Row],[UNITS_SOLD]]*Table2[[#This Row],[UNIT_COGS]]))/Table2[[#This Row],[NET_REVENUE]],0)</f>
        <v>0.46112300598423095</v>
      </c>
      <c r="Q1486" s="4">
        <f>IFERROR(Table2[[#This Row],[GROSS_REVENUE]]/Table2[[#This Row],[AD_SPEND]],0)</f>
        <v>15.024218097842116</v>
      </c>
      <c r="R1486" s="2">
        <f>IFERROR((Table2[[#This Row],[NET_REVENUE]]-(Table2[[#This Row],[UNITS_SOLD]]*Table2[[#This Row],[UNIT_COGS]])-Table2[[#This Row],[AD_SPEND]]),0)</f>
        <v>10141.970000000001</v>
      </c>
      <c r="S1486" s="3">
        <f>IFERROR(Table2[[#This Row],[RETURNS_UNITS]]/Table2[[#This Row],[UNITS_SOLD]],0)</f>
        <v>2.3255813953488372E-2</v>
      </c>
      <c r="T1486" s="2" t="str">
        <f>TRIM(CLEAN(Table2[[#This Row],[CHANNEL]]))</f>
        <v>Blinkit</v>
      </c>
      <c r="U1486" s="1">
        <f t="shared" si="23"/>
        <v>45717</v>
      </c>
    </row>
    <row r="1487" spans="1:21" x14ac:dyDescent="0.3">
      <c r="A1487" s="1">
        <v>45505</v>
      </c>
      <c r="B1487" s="2" t="s">
        <v>39</v>
      </c>
      <c r="C1487" s="2" t="s">
        <v>28</v>
      </c>
      <c r="D1487" s="2" t="s">
        <v>35</v>
      </c>
      <c r="E1487" s="2" t="str">
        <f>TRIM(Table2[[#This Row],[SKU_CODE]])</f>
        <v>BEC-CMB-001</v>
      </c>
      <c r="F1487" s="2">
        <v>34</v>
      </c>
      <c r="G1487" s="2">
        <v>23766</v>
      </c>
      <c r="H1487" s="2">
        <v>5377.28</v>
      </c>
      <c r="I1487" s="2">
        <v>2000.59</v>
      </c>
      <c r="J1487" s="2">
        <v>1</v>
      </c>
      <c r="K1487" s="2" t="str">
        <f>_xlfn.XLOOKUP(E1487,[1]SKU_Master!A:A,[1]SKU_Master!C:C,"NOT FOUND")</f>
        <v>Others</v>
      </c>
      <c r="L1487" s="2">
        <f>_xlfn.XLOOKUP(Table2[[#This Row],[SKU_CODE_CLEAN]],[1]SKU_Master!A:A,[1]SKU_Master!E:E,"Not Found")</f>
        <v>699</v>
      </c>
      <c r="M1487" s="2">
        <f>_xlfn.XLOOKUP(E1487,[1]SKU_Master!A:A,[1]SKU_Master!F:F,"NOT FOUND")</f>
        <v>330</v>
      </c>
      <c r="N1487" s="2" t="str">
        <f>IF(ISNUMBER(_xlfn.XMATCH(E1487,[1]SKU_Master!A:A)),"MATCH","NOT FOUND")</f>
        <v>MATCH</v>
      </c>
      <c r="O1487" s="2">
        <f>Table2[[#This Row],[GROSS_REVENUE]]-Table2[[#This Row],[DISCOUNT]]</f>
        <v>18388.72</v>
      </c>
      <c r="P1487" s="3">
        <f>IFERROR((Table2[[#This Row],[NET_REVENUE]]-(Table2[[#This Row],[UNITS_SOLD]]*Table2[[#This Row],[UNIT_COGS]]))/Table2[[#This Row],[NET_REVENUE]],0)</f>
        <v>0.38984333874244648</v>
      </c>
      <c r="Q1487" s="4">
        <f>IFERROR(Table2[[#This Row],[GROSS_REVENUE]]/Table2[[#This Row],[AD_SPEND]],0)</f>
        <v>11.8794955488131</v>
      </c>
      <c r="R1487" s="2">
        <f>IFERROR((Table2[[#This Row],[NET_REVENUE]]-(Table2[[#This Row],[UNITS_SOLD]]*Table2[[#This Row],[UNIT_COGS]])-Table2[[#This Row],[AD_SPEND]]),0)</f>
        <v>5168.130000000001</v>
      </c>
      <c r="S1487" s="3">
        <f>IFERROR(Table2[[#This Row],[RETURNS_UNITS]]/Table2[[#This Row],[UNITS_SOLD]],0)</f>
        <v>2.9411764705882353E-2</v>
      </c>
      <c r="T1487" s="2" t="str">
        <f>TRIM(CLEAN(Table2[[#This Row],[CHANNEL]]))</f>
        <v>Amazon</v>
      </c>
      <c r="U1487" s="1">
        <f t="shared" si="23"/>
        <v>45505</v>
      </c>
    </row>
    <row r="1488" spans="1:21" x14ac:dyDescent="0.3">
      <c r="A1488" s="1">
        <v>45717</v>
      </c>
      <c r="B1488" s="2" t="s">
        <v>21</v>
      </c>
      <c r="C1488" s="2" t="s">
        <v>28</v>
      </c>
      <c r="D1488" s="2" t="s">
        <v>43</v>
      </c>
      <c r="E1488" s="2" t="str">
        <f>TRIM(Table2[[#This Row],[SKU_CODE]])</f>
        <v>BEC-GB-001</v>
      </c>
      <c r="F1488" s="2">
        <v>151</v>
      </c>
      <c r="G1488" s="2">
        <v>22499</v>
      </c>
      <c r="H1488" s="2">
        <v>1604.74</v>
      </c>
      <c r="I1488" s="2">
        <v>2000.91</v>
      </c>
      <c r="J1488" s="2">
        <v>5</v>
      </c>
      <c r="K1488" s="2" t="str">
        <f>_xlfn.XLOOKUP(E1488,[1]SKU_Master!A:A,[1]SKU_Master!C:C,"NOT FOUND")</f>
        <v>Garbage Bags</v>
      </c>
      <c r="L1488" s="2">
        <f>_xlfn.XLOOKUP(Table2[[#This Row],[SKU_CODE_CLEAN]],[1]SKU_Master!A:A,[1]SKU_Master!E:E,"Not Found")</f>
        <v>149</v>
      </c>
      <c r="M1488" s="2">
        <f>_xlfn.XLOOKUP(E1488,[1]SKU_Master!A:A,[1]SKU_Master!F:F,"NOT FOUND")</f>
        <v>70</v>
      </c>
      <c r="N1488" s="2" t="str">
        <f>IF(ISNUMBER(_xlfn.XMATCH(E1488,[1]SKU_Master!A:A)),"MATCH","NOT FOUND")</f>
        <v>MATCH</v>
      </c>
      <c r="O1488" s="2">
        <f>Table2[[#This Row],[GROSS_REVENUE]]-Table2[[#This Row],[DISCOUNT]]</f>
        <v>20894.259999999998</v>
      </c>
      <c r="P1488" s="3">
        <f>IFERROR((Table2[[#This Row],[NET_REVENUE]]-(Table2[[#This Row],[UNITS_SOLD]]*Table2[[#This Row],[UNIT_COGS]]))/Table2[[#This Row],[NET_REVENUE]],0)</f>
        <v>0.49411943758716503</v>
      </c>
      <c r="Q1488" s="4">
        <f>IFERROR(Table2[[#This Row],[GROSS_REVENUE]]/Table2[[#This Row],[AD_SPEND]],0)</f>
        <v>11.244383805368557</v>
      </c>
      <c r="R1488" s="2">
        <f>IFERROR((Table2[[#This Row],[NET_REVENUE]]-(Table2[[#This Row],[UNITS_SOLD]]*Table2[[#This Row],[UNIT_COGS]])-Table2[[#This Row],[AD_SPEND]]),0)</f>
        <v>8323.3499999999985</v>
      </c>
      <c r="S1488" s="3">
        <f>IFERROR(Table2[[#This Row],[RETURNS_UNITS]]/Table2[[#This Row],[UNITS_SOLD]],0)</f>
        <v>3.3112582781456956E-2</v>
      </c>
      <c r="T1488" s="2" t="str">
        <f>TRIM(CLEAN(Table2[[#This Row],[CHANNEL]]))</f>
        <v>Flipkart</v>
      </c>
      <c r="U1488" s="1">
        <f t="shared" si="23"/>
        <v>45717</v>
      </c>
    </row>
    <row r="1489" spans="1:21" x14ac:dyDescent="0.3">
      <c r="A1489" s="1">
        <v>45383</v>
      </c>
      <c r="B1489" s="2" t="s">
        <v>37</v>
      </c>
      <c r="C1489" s="2" t="s">
        <v>22</v>
      </c>
      <c r="D1489" s="2" t="s">
        <v>32</v>
      </c>
      <c r="E1489" s="2" t="str">
        <f>TRIM(Table2[[#This Row],[SKU_CODE]])</f>
        <v>BEC-BW-001</v>
      </c>
      <c r="F1489" s="2">
        <v>134</v>
      </c>
      <c r="G1489" s="2">
        <v>29480</v>
      </c>
      <c r="H1489" s="2">
        <v>8525.3799999999992</v>
      </c>
      <c r="I1489" s="2">
        <v>2001.69</v>
      </c>
      <c r="J1489" s="2">
        <v>4</v>
      </c>
      <c r="K1489" s="2" t="str">
        <f>_xlfn.XLOOKUP(E1489,[1]SKU_Master!A:A,[1]SKU_Master!C:C,"NOT FOUND")</f>
        <v>Bake &amp; Wrap</v>
      </c>
      <c r="L1489" s="2">
        <f>_xlfn.XLOOKUP(Table2[[#This Row],[SKU_CODE_CLEAN]],[1]SKU_Master!A:A,[1]SKU_Master!E:E,"Not Found")</f>
        <v>220</v>
      </c>
      <c r="M1489" s="2">
        <f>_xlfn.XLOOKUP(E1489,[1]SKU_Master!A:A,[1]SKU_Master!F:F,"NOT FOUND")</f>
        <v>118</v>
      </c>
      <c r="N1489" s="2" t="str">
        <f>IF(ISNUMBER(_xlfn.XMATCH(E1489,[1]SKU_Master!A:A)),"MATCH","NOT FOUND")</f>
        <v>MATCH</v>
      </c>
      <c r="O1489" s="2">
        <f>Table2[[#This Row],[GROSS_REVENUE]]-Table2[[#This Row],[DISCOUNT]]</f>
        <v>20954.620000000003</v>
      </c>
      <c r="P1489" s="3">
        <f>IFERROR((Table2[[#This Row],[NET_REVENUE]]-(Table2[[#This Row],[UNITS_SOLD]]*Table2[[#This Row],[UNIT_COGS]]))/Table2[[#This Row],[NET_REVENUE]],0)</f>
        <v>0.24541700111956227</v>
      </c>
      <c r="Q1489" s="4">
        <f>IFERROR(Table2[[#This Row],[GROSS_REVENUE]]/Table2[[#This Row],[AD_SPEND]],0)</f>
        <v>14.727555215842612</v>
      </c>
      <c r="R1489" s="2">
        <f>IFERROR((Table2[[#This Row],[NET_REVENUE]]-(Table2[[#This Row],[UNITS_SOLD]]*Table2[[#This Row],[UNIT_COGS]])-Table2[[#This Row],[AD_SPEND]]),0)</f>
        <v>3140.9300000000026</v>
      </c>
      <c r="S1489" s="3">
        <f>IFERROR(Table2[[#This Row],[RETURNS_UNITS]]/Table2[[#This Row],[UNITS_SOLD]],0)</f>
        <v>2.9850746268656716E-2</v>
      </c>
      <c r="T1489" s="2" t="str">
        <f>TRIM(CLEAN(Table2[[#This Row],[CHANNEL]]))</f>
        <v>Blinkit</v>
      </c>
      <c r="U1489" s="1">
        <f t="shared" si="23"/>
        <v>45383</v>
      </c>
    </row>
    <row r="1490" spans="1:21" x14ac:dyDescent="0.3">
      <c r="A1490" s="1">
        <v>45505</v>
      </c>
      <c r="B1490" s="2" t="s">
        <v>24</v>
      </c>
      <c r="C1490" s="2" t="s">
        <v>25</v>
      </c>
      <c r="D1490" s="2" t="s">
        <v>31</v>
      </c>
      <c r="E1490" s="2" t="str">
        <f>TRIM(Table2[[#This Row],[SKU_CODE]])</f>
        <v>BEC-GB-002</v>
      </c>
      <c r="F1490" s="2">
        <v>161</v>
      </c>
      <c r="G1490" s="2">
        <v>28819</v>
      </c>
      <c r="H1490" s="2">
        <v>2462.12</v>
      </c>
      <c r="I1490" s="2">
        <v>2001.88</v>
      </c>
      <c r="J1490" s="2">
        <v>15</v>
      </c>
      <c r="K1490" s="2" t="str">
        <f>_xlfn.XLOOKUP(E1490,[1]SKU_Master!A:A,[1]SKU_Master!C:C,"NOT FOUND")</f>
        <v>Garbage Bags</v>
      </c>
      <c r="L1490" s="2">
        <f>_xlfn.XLOOKUP(Table2[[#This Row],[SKU_CODE_CLEAN]],[1]SKU_Master!A:A,[1]SKU_Master!E:E,"Not Found")</f>
        <v>179</v>
      </c>
      <c r="M1490" s="2">
        <f>_xlfn.XLOOKUP(E1490,[1]SKU_Master!A:A,[1]SKU_Master!F:F,"NOT FOUND")</f>
        <v>86</v>
      </c>
      <c r="N1490" s="2" t="str">
        <f>IF(ISNUMBER(_xlfn.XMATCH(E1490,[1]SKU_Master!A:A)),"MATCH","NOT FOUND")</f>
        <v>MATCH</v>
      </c>
      <c r="O1490" s="2">
        <f>Table2[[#This Row],[GROSS_REVENUE]]-Table2[[#This Row],[DISCOUNT]]</f>
        <v>26356.880000000001</v>
      </c>
      <c r="P1490" s="3">
        <f>IFERROR((Table2[[#This Row],[NET_REVENUE]]-(Table2[[#This Row],[UNITS_SOLD]]*Table2[[#This Row],[UNIT_COGS]]))/Table2[[#This Row],[NET_REVENUE]],0)</f>
        <v>0.47467226773426902</v>
      </c>
      <c r="Q1490" s="4">
        <f>IFERROR(Table2[[#This Row],[GROSS_REVENUE]]/Table2[[#This Row],[AD_SPEND]],0)</f>
        <v>14.395967790277139</v>
      </c>
      <c r="R1490" s="2">
        <f>IFERROR((Table2[[#This Row],[NET_REVENUE]]-(Table2[[#This Row],[UNITS_SOLD]]*Table2[[#This Row],[UNIT_COGS]])-Table2[[#This Row],[AD_SPEND]]),0)</f>
        <v>10509</v>
      </c>
      <c r="S1490" s="3">
        <f>IFERROR(Table2[[#This Row],[RETURNS_UNITS]]/Table2[[#This Row],[UNITS_SOLD]],0)</f>
        <v>9.3167701863354033E-2</v>
      </c>
      <c r="T1490" s="2" t="str">
        <f>TRIM(CLEAN(Table2[[#This Row],[CHANNEL]]))</f>
        <v>D2C</v>
      </c>
      <c r="U1490" s="1">
        <f t="shared" si="23"/>
        <v>45505</v>
      </c>
    </row>
    <row r="1491" spans="1:21" x14ac:dyDescent="0.3">
      <c r="A1491" s="1">
        <v>45597</v>
      </c>
      <c r="B1491" s="2" t="s">
        <v>27</v>
      </c>
      <c r="C1491" s="2" t="s">
        <v>28</v>
      </c>
      <c r="D1491" s="2" t="s">
        <v>35</v>
      </c>
      <c r="E1491" s="2" t="str">
        <f>TRIM(Table2[[#This Row],[SKU_CODE]])</f>
        <v>BEC-CMB-001</v>
      </c>
      <c r="F1491" s="2">
        <v>24</v>
      </c>
      <c r="G1491" s="2">
        <v>16776</v>
      </c>
      <c r="H1491" s="2">
        <v>1096</v>
      </c>
      <c r="I1491" s="2">
        <v>2005.5</v>
      </c>
      <c r="J1491" s="2">
        <v>0</v>
      </c>
      <c r="K1491" s="2" t="str">
        <f>_xlfn.XLOOKUP(E1491,[1]SKU_Master!A:A,[1]SKU_Master!C:C,"NOT FOUND")</f>
        <v>Others</v>
      </c>
      <c r="L1491" s="2">
        <f>_xlfn.XLOOKUP(Table2[[#This Row],[SKU_CODE_CLEAN]],[1]SKU_Master!A:A,[1]SKU_Master!E:E,"Not Found")</f>
        <v>699</v>
      </c>
      <c r="M1491" s="2">
        <f>_xlfn.XLOOKUP(E1491,[1]SKU_Master!A:A,[1]SKU_Master!F:F,"NOT FOUND")</f>
        <v>330</v>
      </c>
      <c r="N1491" s="2" t="str">
        <f>IF(ISNUMBER(_xlfn.XMATCH(E1491,[1]SKU_Master!A:A)),"MATCH","NOT FOUND")</f>
        <v>MATCH</v>
      </c>
      <c r="O1491" s="2">
        <f>Table2[[#This Row],[GROSS_REVENUE]]-Table2[[#This Row],[DISCOUNT]]</f>
        <v>15680</v>
      </c>
      <c r="P1491" s="3">
        <f>IFERROR((Table2[[#This Row],[NET_REVENUE]]-(Table2[[#This Row],[UNITS_SOLD]]*Table2[[#This Row],[UNIT_COGS]]))/Table2[[#This Row],[NET_REVENUE]],0)</f>
        <v>0.49489795918367346</v>
      </c>
      <c r="Q1491" s="4">
        <f>IFERROR(Table2[[#This Row],[GROSS_REVENUE]]/Table2[[#This Row],[AD_SPEND]],0)</f>
        <v>8.3649962602842187</v>
      </c>
      <c r="R1491" s="2">
        <f>IFERROR((Table2[[#This Row],[NET_REVENUE]]-(Table2[[#This Row],[UNITS_SOLD]]*Table2[[#This Row],[UNIT_COGS]])-Table2[[#This Row],[AD_SPEND]]),0)</f>
        <v>5754.5</v>
      </c>
      <c r="S1491" s="3">
        <f>IFERROR(Table2[[#This Row],[RETURNS_UNITS]]/Table2[[#This Row],[UNITS_SOLD]],0)</f>
        <v>0</v>
      </c>
      <c r="T1491" s="2" t="str">
        <f>TRIM(CLEAN(Table2[[#This Row],[CHANNEL]]))</f>
        <v>Zepto</v>
      </c>
      <c r="U1491" s="1">
        <f t="shared" si="23"/>
        <v>45597</v>
      </c>
    </row>
    <row r="1492" spans="1:21" x14ac:dyDescent="0.3">
      <c r="A1492" s="1">
        <v>45658</v>
      </c>
      <c r="B1492" s="2" t="s">
        <v>37</v>
      </c>
      <c r="C1492" s="2" t="s">
        <v>28</v>
      </c>
      <c r="D1492" s="2" t="s">
        <v>42</v>
      </c>
      <c r="E1492" s="2" t="str">
        <f>TRIM(Table2[[#This Row],[SKU_CODE]])</f>
        <v>BEC-BW-002</v>
      </c>
      <c r="F1492" s="2">
        <v>113</v>
      </c>
      <c r="G1492" s="2">
        <v>19775</v>
      </c>
      <c r="H1492" s="2">
        <v>4808.51</v>
      </c>
      <c r="I1492" s="2">
        <v>2005.86</v>
      </c>
      <c r="J1492" s="2">
        <v>2</v>
      </c>
      <c r="K1492" s="2" t="str">
        <f>_xlfn.XLOOKUP(E1492,[1]SKU_Master!A:A,[1]SKU_Master!C:C,"NOT FOUND")</f>
        <v>Bake &amp; Wrap</v>
      </c>
      <c r="L1492" s="2">
        <f>_xlfn.XLOOKUP(Table2[[#This Row],[SKU_CODE_CLEAN]],[1]SKU_Master!A:A,[1]SKU_Master!E:E,"Not Found")</f>
        <v>175</v>
      </c>
      <c r="M1492" s="2">
        <f>_xlfn.XLOOKUP(E1492,[1]SKU_Master!A:A,[1]SKU_Master!F:F,"NOT FOUND")</f>
        <v>92</v>
      </c>
      <c r="N1492" s="2" t="str">
        <f>IF(ISNUMBER(_xlfn.XMATCH(E1492,[1]SKU_Master!A:A)),"MATCH","NOT FOUND")</f>
        <v>MATCH</v>
      </c>
      <c r="O1492" s="2">
        <f>Table2[[#This Row],[GROSS_REVENUE]]-Table2[[#This Row],[DISCOUNT]]</f>
        <v>14966.49</v>
      </c>
      <c r="P1492" s="3">
        <f>IFERROR((Table2[[#This Row],[NET_REVENUE]]-(Table2[[#This Row],[UNITS_SOLD]]*Table2[[#This Row],[UNIT_COGS]]))/Table2[[#This Row],[NET_REVENUE]],0)</f>
        <v>0.30538155572883152</v>
      </c>
      <c r="Q1492" s="4">
        <f>IFERROR(Table2[[#This Row],[GROSS_REVENUE]]/Table2[[#This Row],[AD_SPEND]],0)</f>
        <v>9.8586142602175624</v>
      </c>
      <c r="R1492" s="2">
        <f>IFERROR((Table2[[#This Row],[NET_REVENUE]]-(Table2[[#This Row],[UNITS_SOLD]]*Table2[[#This Row],[UNIT_COGS]])-Table2[[#This Row],[AD_SPEND]]),0)</f>
        <v>2564.63</v>
      </c>
      <c r="S1492" s="3">
        <f>IFERROR(Table2[[#This Row],[RETURNS_UNITS]]/Table2[[#This Row],[UNITS_SOLD]],0)</f>
        <v>1.7699115044247787E-2</v>
      </c>
      <c r="T1492" s="2" t="str">
        <f>TRIM(CLEAN(Table2[[#This Row],[CHANNEL]]))</f>
        <v>Blinkit</v>
      </c>
      <c r="U1492" s="1">
        <f t="shared" si="23"/>
        <v>45658</v>
      </c>
    </row>
    <row r="1493" spans="1:21" x14ac:dyDescent="0.3">
      <c r="A1493" s="1">
        <v>45352</v>
      </c>
      <c r="B1493" s="2" t="s">
        <v>37</v>
      </c>
      <c r="C1493" s="2" t="s">
        <v>28</v>
      </c>
      <c r="D1493" s="2" t="s">
        <v>30</v>
      </c>
      <c r="E1493" s="2" t="str">
        <f>TRIM(Table2[[#This Row],[SKU_CODE]])</f>
        <v>BEC-TIS-002</v>
      </c>
      <c r="F1493" s="2">
        <v>253</v>
      </c>
      <c r="G1493" s="2">
        <v>45540</v>
      </c>
      <c r="H1493" s="2">
        <v>8843.48</v>
      </c>
      <c r="I1493" s="2">
        <v>2006.1</v>
      </c>
      <c r="J1493" s="2">
        <v>9</v>
      </c>
      <c r="K1493" s="2" t="str">
        <f>_xlfn.XLOOKUP(E1493,[1]SKU_Master!A:A,[1]SKU_Master!C:C,"NOT FOUND")</f>
        <v>Tissues</v>
      </c>
      <c r="L1493" s="2">
        <f>_xlfn.XLOOKUP(Table2[[#This Row],[SKU_CODE_CLEAN]],[1]SKU_Master!A:A,[1]SKU_Master!E:E,"Not Found")</f>
        <v>180</v>
      </c>
      <c r="M1493" s="2">
        <f>_xlfn.XLOOKUP(E1493,[1]SKU_Master!A:A,[1]SKU_Master!F:F,"NOT FOUND")</f>
        <v>95</v>
      </c>
      <c r="N1493" s="2" t="str">
        <f>IF(ISNUMBER(_xlfn.XMATCH(E1493,[1]SKU_Master!A:A)),"MATCH","NOT FOUND")</f>
        <v>MATCH</v>
      </c>
      <c r="O1493" s="2">
        <f>Table2[[#This Row],[GROSS_REVENUE]]-Table2[[#This Row],[DISCOUNT]]</f>
        <v>36696.520000000004</v>
      </c>
      <c r="P1493" s="3">
        <f>IFERROR((Table2[[#This Row],[NET_REVENUE]]-(Table2[[#This Row],[UNITS_SOLD]]*Table2[[#This Row],[UNIT_COGS]]))/Table2[[#This Row],[NET_REVENUE]],0)</f>
        <v>0.34503326200958573</v>
      </c>
      <c r="Q1493" s="4">
        <f>IFERROR(Table2[[#This Row],[GROSS_REVENUE]]/Table2[[#This Row],[AD_SPEND]],0)</f>
        <v>22.700762673844775</v>
      </c>
      <c r="R1493" s="2">
        <f>IFERROR((Table2[[#This Row],[NET_REVENUE]]-(Table2[[#This Row],[UNITS_SOLD]]*Table2[[#This Row],[UNIT_COGS]])-Table2[[#This Row],[AD_SPEND]]),0)</f>
        <v>10655.420000000004</v>
      </c>
      <c r="S1493" s="3">
        <f>IFERROR(Table2[[#This Row],[RETURNS_UNITS]]/Table2[[#This Row],[UNITS_SOLD]],0)</f>
        <v>3.5573122529644272E-2</v>
      </c>
      <c r="T1493" s="2" t="str">
        <f>TRIM(CLEAN(Table2[[#This Row],[CHANNEL]]))</f>
        <v>Blinkit</v>
      </c>
      <c r="U1493" s="1">
        <f t="shared" si="23"/>
        <v>45352</v>
      </c>
    </row>
    <row r="1494" spans="1:21" x14ac:dyDescent="0.3">
      <c r="A1494" s="1">
        <v>45566</v>
      </c>
      <c r="B1494" s="2" t="s">
        <v>21</v>
      </c>
      <c r="C1494" s="2" t="s">
        <v>25</v>
      </c>
      <c r="D1494" s="2" t="s">
        <v>31</v>
      </c>
      <c r="E1494" s="2" t="str">
        <f>TRIM(Table2[[#This Row],[SKU_CODE]])</f>
        <v>BEC-GB-002</v>
      </c>
      <c r="F1494" s="2">
        <v>139</v>
      </c>
      <c r="G1494" s="2">
        <v>24881</v>
      </c>
      <c r="H1494" s="2">
        <v>4459.1899999999996</v>
      </c>
      <c r="I1494" s="2">
        <v>2006.26</v>
      </c>
      <c r="J1494" s="2">
        <v>3</v>
      </c>
      <c r="K1494" s="2" t="str">
        <f>_xlfn.XLOOKUP(E1494,[1]SKU_Master!A:A,[1]SKU_Master!C:C,"NOT FOUND")</f>
        <v>Garbage Bags</v>
      </c>
      <c r="L1494" s="2">
        <f>_xlfn.XLOOKUP(Table2[[#This Row],[SKU_CODE_CLEAN]],[1]SKU_Master!A:A,[1]SKU_Master!E:E,"Not Found")</f>
        <v>179</v>
      </c>
      <c r="M1494" s="2">
        <f>_xlfn.XLOOKUP(E1494,[1]SKU_Master!A:A,[1]SKU_Master!F:F,"NOT FOUND")</f>
        <v>86</v>
      </c>
      <c r="N1494" s="2" t="str">
        <f>IF(ISNUMBER(_xlfn.XMATCH(E1494,[1]SKU_Master!A:A)),"MATCH","NOT FOUND")</f>
        <v>MATCH</v>
      </c>
      <c r="O1494" s="2">
        <f>Table2[[#This Row],[GROSS_REVENUE]]-Table2[[#This Row],[DISCOUNT]]</f>
        <v>20421.810000000001</v>
      </c>
      <c r="P1494" s="3">
        <f>IFERROR((Table2[[#This Row],[NET_REVENUE]]-(Table2[[#This Row],[UNITS_SOLD]]*Table2[[#This Row],[UNIT_COGS]]))/Table2[[#This Row],[NET_REVENUE]],0)</f>
        <v>0.41464542075359634</v>
      </c>
      <c r="Q1494" s="4">
        <f>IFERROR(Table2[[#This Row],[GROSS_REVENUE]]/Table2[[#This Row],[AD_SPEND]],0)</f>
        <v>12.401682733045567</v>
      </c>
      <c r="R1494" s="2">
        <f>IFERROR((Table2[[#This Row],[NET_REVENUE]]-(Table2[[#This Row],[UNITS_SOLD]]*Table2[[#This Row],[UNIT_COGS]])-Table2[[#This Row],[AD_SPEND]]),0)</f>
        <v>6461.5500000000011</v>
      </c>
      <c r="S1494" s="3">
        <f>IFERROR(Table2[[#This Row],[RETURNS_UNITS]]/Table2[[#This Row],[UNITS_SOLD]],0)</f>
        <v>2.1582733812949641E-2</v>
      </c>
      <c r="T1494" s="2" t="str">
        <f>TRIM(CLEAN(Table2[[#This Row],[CHANNEL]]))</f>
        <v>Flipkart</v>
      </c>
      <c r="U1494" s="1">
        <f t="shared" si="23"/>
        <v>45566</v>
      </c>
    </row>
    <row r="1495" spans="1:21" x14ac:dyDescent="0.3">
      <c r="A1495" s="1">
        <v>45566</v>
      </c>
      <c r="B1495" s="2" t="s">
        <v>37</v>
      </c>
      <c r="C1495" s="2" t="s">
        <v>22</v>
      </c>
      <c r="D1495" s="2" t="s">
        <v>35</v>
      </c>
      <c r="E1495" s="2" t="str">
        <f>TRIM(Table2[[#This Row],[SKU_CODE]])</f>
        <v>BEC-CMB-001</v>
      </c>
      <c r="F1495" s="2">
        <v>30</v>
      </c>
      <c r="G1495" s="2">
        <v>20970</v>
      </c>
      <c r="H1495" s="2">
        <v>2706.46</v>
      </c>
      <c r="I1495" s="2">
        <v>2006.79</v>
      </c>
      <c r="J1495" s="2">
        <v>1</v>
      </c>
      <c r="K1495" s="2" t="str">
        <f>_xlfn.XLOOKUP(E1495,[1]SKU_Master!A:A,[1]SKU_Master!C:C,"NOT FOUND")</f>
        <v>Others</v>
      </c>
      <c r="L1495" s="2">
        <f>_xlfn.XLOOKUP(Table2[[#This Row],[SKU_CODE_CLEAN]],[1]SKU_Master!A:A,[1]SKU_Master!E:E,"Not Found")</f>
        <v>699</v>
      </c>
      <c r="M1495" s="2">
        <f>_xlfn.XLOOKUP(E1495,[1]SKU_Master!A:A,[1]SKU_Master!F:F,"NOT FOUND")</f>
        <v>330</v>
      </c>
      <c r="N1495" s="2" t="str">
        <f>IF(ISNUMBER(_xlfn.XMATCH(E1495,[1]SKU_Master!A:A)),"MATCH","NOT FOUND")</f>
        <v>MATCH</v>
      </c>
      <c r="O1495" s="2">
        <f>Table2[[#This Row],[GROSS_REVENUE]]-Table2[[#This Row],[DISCOUNT]]</f>
        <v>18263.54</v>
      </c>
      <c r="P1495" s="3">
        <f>IFERROR((Table2[[#This Row],[NET_REVENUE]]-(Table2[[#This Row],[UNITS_SOLD]]*Table2[[#This Row],[UNIT_COGS]]))/Table2[[#This Row],[NET_REVENUE]],0)</f>
        <v>0.45793641320357392</v>
      </c>
      <c r="Q1495" s="4">
        <f>IFERROR(Table2[[#This Row],[GROSS_REVENUE]]/Table2[[#This Row],[AD_SPEND]],0)</f>
        <v>10.449523866473323</v>
      </c>
      <c r="R1495" s="2">
        <f>IFERROR((Table2[[#This Row],[NET_REVENUE]]-(Table2[[#This Row],[UNITS_SOLD]]*Table2[[#This Row],[UNIT_COGS]])-Table2[[#This Row],[AD_SPEND]]),0)</f>
        <v>6356.7500000000009</v>
      </c>
      <c r="S1495" s="3">
        <f>IFERROR(Table2[[#This Row],[RETURNS_UNITS]]/Table2[[#This Row],[UNITS_SOLD]],0)</f>
        <v>3.3333333333333333E-2</v>
      </c>
      <c r="T1495" s="2" t="str">
        <f>TRIM(CLEAN(Table2[[#This Row],[CHANNEL]]))</f>
        <v>Blinkit</v>
      </c>
      <c r="U1495" s="1">
        <f t="shared" si="23"/>
        <v>45566</v>
      </c>
    </row>
    <row r="1496" spans="1:21" x14ac:dyDescent="0.3">
      <c r="A1496" s="1">
        <v>45566</v>
      </c>
      <c r="B1496" s="2" t="s">
        <v>37</v>
      </c>
      <c r="C1496" s="2" t="s">
        <v>28</v>
      </c>
      <c r="D1496" s="2" t="s">
        <v>46</v>
      </c>
      <c r="E1496" s="2" t="str">
        <f>TRIM(Table2[[#This Row],[SKU_CODE]])</f>
        <v>BEC-KT-001</v>
      </c>
      <c r="F1496" s="2">
        <v>172</v>
      </c>
      <c r="G1496" s="2">
        <v>27520</v>
      </c>
      <c r="H1496" s="2">
        <v>7088.14</v>
      </c>
      <c r="I1496" s="2">
        <v>2007.34</v>
      </c>
      <c r="J1496" s="2">
        <v>8</v>
      </c>
      <c r="K1496" s="2" t="str">
        <f>_xlfn.XLOOKUP(E1496,[1]SKU_Master!A:A,[1]SKU_Master!C:C,"NOT FOUND")</f>
        <v>Kitchen Towel</v>
      </c>
      <c r="L1496" s="2">
        <f>_xlfn.XLOOKUP(Table2[[#This Row],[SKU_CODE_CLEAN]],[1]SKU_Master!A:A,[1]SKU_Master!E:E,"Not Found")</f>
        <v>160</v>
      </c>
      <c r="M1496" s="2">
        <f>_xlfn.XLOOKUP(E1496,[1]SKU_Master!A:A,[1]SKU_Master!F:F,"NOT FOUND")</f>
        <v>78</v>
      </c>
      <c r="N1496" s="2" t="str">
        <f>IF(ISNUMBER(_xlfn.XMATCH(E1496,[1]SKU_Master!A:A)),"MATCH","NOT FOUND")</f>
        <v>MATCH</v>
      </c>
      <c r="O1496" s="2">
        <f>Table2[[#This Row],[GROSS_REVENUE]]-Table2[[#This Row],[DISCOUNT]]</f>
        <v>20431.86</v>
      </c>
      <c r="P1496" s="3">
        <f>IFERROR((Table2[[#This Row],[NET_REVENUE]]-(Table2[[#This Row],[UNITS_SOLD]]*Table2[[#This Row],[UNIT_COGS]]))/Table2[[#This Row],[NET_REVENUE]],0)</f>
        <v>0.3433784295702888</v>
      </c>
      <c r="Q1496" s="4">
        <f>IFERROR(Table2[[#This Row],[GROSS_REVENUE]]/Table2[[#This Row],[AD_SPEND]],0)</f>
        <v>13.709685454382416</v>
      </c>
      <c r="R1496" s="2">
        <f>IFERROR((Table2[[#This Row],[NET_REVENUE]]-(Table2[[#This Row],[UNITS_SOLD]]*Table2[[#This Row],[UNIT_COGS]])-Table2[[#This Row],[AD_SPEND]]),0)</f>
        <v>5008.5200000000004</v>
      </c>
      <c r="S1496" s="3">
        <f>IFERROR(Table2[[#This Row],[RETURNS_UNITS]]/Table2[[#This Row],[UNITS_SOLD]],0)</f>
        <v>4.6511627906976744E-2</v>
      </c>
      <c r="T1496" s="2" t="str">
        <f>TRIM(CLEAN(Table2[[#This Row],[CHANNEL]]))</f>
        <v>Blinkit</v>
      </c>
      <c r="U1496" s="1">
        <f t="shared" si="23"/>
        <v>45566</v>
      </c>
    </row>
    <row r="1497" spans="1:21" x14ac:dyDescent="0.3">
      <c r="A1497" s="1">
        <v>45658</v>
      </c>
      <c r="B1497" s="2" t="s">
        <v>24</v>
      </c>
      <c r="C1497" s="2" t="s">
        <v>28</v>
      </c>
      <c r="D1497" s="2" t="s">
        <v>31</v>
      </c>
      <c r="E1497" s="2" t="str">
        <f>TRIM(Table2[[#This Row],[SKU_CODE]])</f>
        <v>BEC-GB-002</v>
      </c>
      <c r="F1497" s="2">
        <v>118</v>
      </c>
      <c r="G1497" s="2">
        <v>21122</v>
      </c>
      <c r="H1497" s="2">
        <v>539.59</v>
      </c>
      <c r="I1497" s="2">
        <v>2009.49</v>
      </c>
      <c r="J1497" s="2">
        <v>19</v>
      </c>
      <c r="K1497" s="2" t="str">
        <f>_xlfn.XLOOKUP(E1497,[1]SKU_Master!A:A,[1]SKU_Master!C:C,"NOT FOUND")</f>
        <v>Garbage Bags</v>
      </c>
      <c r="L1497" s="2">
        <f>_xlfn.XLOOKUP(Table2[[#This Row],[SKU_CODE_CLEAN]],[1]SKU_Master!A:A,[1]SKU_Master!E:E,"Not Found")</f>
        <v>179</v>
      </c>
      <c r="M1497" s="2">
        <f>_xlfn.XLOOKUP(E1497,[1]SKU_Master!A:A,[1]SKU_Master!F:F,"NOT FOUND")</f>
        <v>86</v>
      </c>
      <c r="N1497" s="2" t="str">
        <f>IF(ISNUMBER(_xlfn.XMATCH(E1497,[1]SKU_Master!A:A)),"MATCH","NOT FOUND")</f>
        <v>MATCH</v>
      </c>
      <c r="O1497" s="2">
        <f>Table2[[#This Row],[GROSS_REVENUE]]-Table2[[#This Row],[DISCOUNT]]</f>
        <v>20582.41</v>
      </c>
      <c r="P1497" s="3">
        <f>IFERROR((Table2[[#This Row],[NET_REVENUE]]-(Table2[[#This Row],[UNITS_SOLD]]*Table2[[#This Row],[UNIT_COGS]]))/Table2[[#This Row],[NET_REVENUE]],0)</f>
        <v>0.50695764004312416</v>
      </c>
      <c r="Q1497" s="4">
        <f>IFERROR(Table2[[#This Row],[GROSS_REVENUE]]/Table2[[#This Row],[AD_SPEND]],0)</f>
        <v>10.511124713235697</v>
      </c>
      <c r="R1497" s="2">
        <f>IFERROR((Table2[[#This Row],[NET_REVENUE]]-(Table2[[#This Row],[UNITS_SOLD]]*Table2[[#This Row],[UNIT_COGS]])-Table2[[#This Row],[AD_SPEND]]),0)</f>
        <v>8424.92</v>
      </c>
      <c r="S1497" s="3">
        <f>IFERROR(Table2[[#This Row],[RETURNS_UNITS]]/Table2[[#This Row],[UNITS_SOLD]],0)</f>
        <v>0.16101694915254236</v>
      </c>
      <c r="T1497" s="2" t="str">
        <f>TRIM(CLEAN(Table2[[#This Row],[CHANNEL]]))</f>
        <v>D2C</v>
      </c>
      <c r="U1497" s="1">
        <f t="shared" si="23"/>
        <v>45658</v>
      </c>
    </row>
    <row r="1498" spans="1:21" x14ac:dyDescent="0.3">
      <c r="A1498" s="1">
        <v>45748</v>
      </c>
      <c r="B1498" s="2" t="s">
        <v>37</v>
      </c>
      <c r="C1498" s="2" t="s">
        <v>28</v>
      </c>
      <c r="D1498" s="2" t="s">
        <v>32</v>
      </c>
      <c r="E1498" s="2" t="str">
        <f>TRIM(Table2[[#This Row],[SKU_CODE]])</f>
        <v>BEC-BW-001</v>
      </c>
      <c r="F1498" s="2">
        <v>144</v>
      </c>
      <c r="G1498" s="2">
        <v>31680</v>
      </c>
      <c r="H1498" s="2">
        <v>8179.73</v>
      </c>
      <c r="I1498" s="2">
        <v>2009.49</v>
      </c>
      <c r="J1498" s="2">
        <v>3</v>
      </c>
      <c r="K1498" s="2" t="str">
        <f>_xlfn.XLOOKUP(E1498,[1]SKU_Master!A:A,[1]SKU_Master!C:C,"NOT FOUND")</f>
        <v>Bake &amp; Wrap</v>
      </c>
      <c r="L1498" s="2">
        <f>_xlfn.XLOOKUP(Table2[[#This Row],[SKU_CODE_CLEAN]],[1]SKU_Master!A:A,[1]SKU_Master!E:E,"Not Found")</f>
        <v>220</v>
      </c>
      <c r="M1498" s="2">
        <f>_xlfn.XLOOKUP(E1498,[1]SKU_Master!A:A,[1]SKU_Master!F:F,"NOT FOUND")</f>
        <v>118</v>
      </c>
      <c r="N1498" s="2" t="str">
        <f>IF(ISNUMBER(_xlfn.XMATCH(E1498,[1]SKU_Master!A:A)),"MATCH","NOT FOUND")</f>
        <v>MATCH</v>
      </c>
      <c r="O1498" s="2">
        <f>Table2[[#This Row],[GROSS_REVENUE]]-Table2[[#This Row],[DISCOUNT]]</f>
        <v>23500.27</v>
      </c>
      <c r="P1498" s="3">
        <f>IFERROR((Table2[[#This Row],[NET_REVENUE]]-(Table2[[#This Row],[UNITS_SOLD]]*Table2[[#This Row],[UNIT_COGS]]))/Table2[[#This Row],[NET_REVENUE]],0)</f>
        <v>0.27694447765919289</v>
      </c>
      <c r="Q1498" s="4">
        <f>IFERROR(Table2[[#This Row],[GROSS_REVENUE]]/Table2[[#This Row],[AD_SPEND]],0)</f>
        <v>15.7651941537405</v>
      </c>
      <c r="R1498" s="2">
        <f>IFERROR((Table2[[#This Row],[NET_REVENUE]]-(Table2[[#This Row],[UNITS_SOLD]]*Table2[[#This Row],[UNIT_COGS]])-Table2[[#This Row],[AD_SPEND]]),0)</f>
        <v>4498.7800000000007</v>
      </c>
      <c r="S1498" s="3">
        <f>IFERROR(Table2[[#This Row],[RETURNS_UNITS]]/Table2[[#This Row],[UNITS_SOLD]],0)</f>
        <v>2.0833333333333332E-2</v>
      </c>
      <c r="T1498" s="2" t="str">
        <f>TRIM(CLEAN(Table2[[#This Row],[CHANNEL]]))</f>
        <v>Blinkit</v>
      </c>
      <c r="U1498" s="1">
        <f t="shared" si="23"/>
        <v>45748</v>
      </c>
    </row>
    <row r="1499" spans="1:21" x14ac:dyDescent="0.3">
      <c r="A1499" s="1">
        <v>45383</v>
      </c>
      <c r="B1499" s="2" t="s">
        <v>37</v>
      </c>
      <c r="C1499" s="2" t="s">
        <v>25</v>
      </c>
      <c r="D1499" s="2" t="s">
        <v>23</v>
      </c>
      <c r="E1499" s="2" t="str">
        <f>TRIM(Table2[[#This Row],[SKU_CODE]])</f>
        <v>BEC-OTH-001</v>
      </c>
      <c r="F1499" s="2">
        <v>133</v>
      </c>
      <c r="G1499" s="2">
        <v>19817</v>
      </c>
      <c r="H1499" s="2">
        <v>1257.18</v>
      </c>
      <c r="I1499" s="2">
        <v>2010.03</v>
      </c>
      <c r="J1499" s="2">
        <v>6</v>
      </c>
      <c r="K1499" s="2" t="str">
        <f>_xlfn.XLOOKUP(E1499,[1]SKU_Master!A:A,[1]SKU_Master!C:C,"NOT FOUND")</f>
        <v>Others</v>
      </c>
      <c r="L1499" s="2">
        <f>_xlfn.XLOOKUP(Table2[[#This Row],[SKU_CODE_CLEAN]],[1]SKU_Master!A:A,[1]SKU_Master!E:E,"Not Found")</f>
        <v>149</v>
      </c>
      <c r="M1499" s="2">
        <f>_xlfn.XLOOKUP(E1499,[1]SKU_Master!A:A,[1]SKU_Master!F:F,"NOT FOUND")</f>
        <v>72</v>
      </c>
      <c r="N1499" s="2" t="str">
        <f>IF(ISNUMBER(_xlfn.XMATCH(E1499,[1]SKU_Master!A:A)),"MATCH","NOT FOUND")</f>
        <v>MATCH</v>
      </c>
      <c r="O1499" s="2">
        <f>Table2[[#This Row],[GROSS_REVENUE]]-Table2[[#This Row],[DISCOUNT]]</f>
        <v>18559.82</v>
      </c>
      <c r="P1499" s="3">
        <f>IFERROR((Table2[[#This Row],[NET_REVENUE]]-(Table2[[#This Row],[UNITS_SOLD]]*Table2[[#This Row],[UNIT_COGS]]))/Table2[[#This Row],[NET_REVENUE]],0)</f>
        <v>0.48404672028069234</v>
      </c>
      <c r="Q1499" s="4">
        <f>IFERROR(Table2[[#This Row],[GROSS_REVENUE]]/Table2[[#This Row],[AD_SPEND]],0)</f>
        <v>9.8590568299975629</v>
      </c>
      <c r="R1499" s="2">
        <f>IFERROR((Table2[[#This Row],[NET_REVENUE]]-(Table2[[#This Row],[UNITS_SOLD]]*Table2[[#This Row],[UNIT_COGS]])-Table2[[#This Row],[AD_SPEND]]),0)</f>
        <v>6973.79</v>
      </c>
      <c r="S1499" s="3">
        <f>IFERROR(Table2[[#This Row],[RETURNS_UNITS]]/Table2[[#This Row],[UNITS_SOLD]],0)</f>
        <v>4.5112781954887216E-2</v>
      </c>
      <c r="T1499" s="2" t="str">
        <f>TRIM(CLEAN(Table2[[#This Row],[CHANNEL]]))</f>
        <v>Blinkit</v>
      </c>
      <c r="U1499" s="1">
        <f t="shared" si="23"/>
        <v>45383</v>
      </c>
    </row>
    <row r="1500" spans="1:21" x14ac:dyDescent="0.3">
      <c r="A1500" s="1">
        <v>45597</v>
      </c>
      <c r="B1500" s="2" t="s">
        <v>37</v>
      </c>
      <c r="C1500" s="2" t="s">
        <v>22</v>
      </c>
      <c r="D1500" s="2" t="s">
        <v>23</v>
      </c>
      <c r="E1500" s="2" t="str">
        <f>TRIM(Table2[[#This Row],[SKU_CODE]])</f>
        <v>BEC-OTH-001</v>
      </c>
      <c r="F1500" s="2">
        <v>123</v>
      </c>
      <c r="G1500" s="2">
        <v>18327</v>
      </c>
      <c r="H1500" s="2">
        <v>4236.21</v>
      </c>
      <c r="I1500" s="2">
        <v>2010.33</v>
      </c>
      <c r="J1500" s="2">
        <v>5</v>
      </c>
      <c r="K1500" s="2" t="str">
        <f>_xlfn.XLOOKUP(E1500,[1]SKU_Master!A:A,[1]SKU_Master!C:C,"NOT FOUND")</f>
        <v>Others</v>
      </c>
      <c r="L1500" s="2">
        <f>_xlfn.XLOOKUP(Table2[[#This Row],[SKU_CODE_CLEAN]],[1]SKU_Master!A:A,[1]SKU_Master!E:E,"Not Found")</f>
        <v>149</v>
      </c>
      <c r="M1500" s="2">
        <f>_xlfn.XLOOKUP(E1500,[1]SKU_Master!A:A,[1]SKU_Master!F:F,"NOT FOUND")</f>
        <v>72</v>
      </c>
      <c r="N1500" s="2" t="str">
        <f>IF(ISNUMBER(_xlfn.XMATCH(E1500,[1]SKU_Master!A:A)),"MATCH","NOT FOUND")</f>
        <v>MATCH</v>
      </c>
      <c r="O1500" s="2">
        <f>Table2[[#This Row],[GROSS_REVENUE]]-Table2[[#This Row],[DISCOUNT]]</f>
        <v>14090.79</v>
      </c>
      <c r="P1500" s="3">
        <f>IFERROR((Table2[[#This Row],[NET_REVENUE]]-(Table2[[#This Row],[UNITS_SOLD]]*Table2[[#This Row],[UNIT_COGS]]))/Table2[[#This Row],[NET_REVENUE]],0)</f>
        <v>0.37150436561754169</v>
      </c>
      <c r="Q1500" s="4">
        <f>IFERROR(Table2[[#This Row],[GROSS_REVENUE]]/Table2[[#This Row],[AD_SPEND]],0)</f>
        <v>9.1164137231200844</v>
      </c>
      <c r="R1500" s="2">
        <f>IFERROR((Table2[[#This Row],[NET_REVENUE]]-(Table2[[#This Row],[UNITS_SOLD]]*Table2[[#This Row],[UNIT_COGS]])-Table2[[#This Row],[AD_SPEND]]),0)</f>
        <v>3224.4600000000009</v>
      </c>
      <c r="S1500" s="3">
        <f>IFERROR(Table2[[#This Row],[RETURNS_UNITS]]/Table2[[#This Row],[UNITS_SOLD]],0)</f>
        <v>4.065040650406504E-2</v>
      </c>
      <c r="T1500" s="2" t="str">
        <f>TRIM(CLEAN(Table2[[#This Row],[CHANNEL]]))</f>
        <v>Blinkit</v>
      </c>
      <c r="U1500" s="1">
        <f t="shared" si="23"/>
        <v>45597</v>
      </c>
    </row>
    <row r="1501" spans="1:21" x14ac:dyDescent="0.3">
      <c r="A1501" s="1">
        <v>45323</v>
      </c>
      <c r="B1501" s="2" t="s">
        <v>24</v>
      </c>
      <c r="C1501" s="2" t="s">
        <v>22</v>
      </c>
      <c r="D1501" s="2" t="s">
        <v>45</v>
      </c>
      <c r="E1501" s="2" t="str">
        <f>TRIM(Table2[[#This Row],[SKU_CODE]])</f>
        <v>BEC-TIS-001</v>
      </c>
      <c r="F1501" s="2">
        <v>218</v>
      </c>
      <c r="G1501" s="2">
        <v>20710</v>
      </c>
      <c r="H1501" s="2">
        <v>1688.31</v>
      </c>
      <c r="I1501" s="2">
        <v>2010.98</v>
      </c>
      <c r="J1501" s="2">
        <v>28</v>
      </c>
      <c r="K1501" s="2" t="str">
        <f>_xlfn.XLOOKUP(E1501,[1]SKU_Master!A:A,[1]SKU_Master!C:C,"NOT FOUND")</f>
        <v>Tissues</v>
      </c>
      <c r="L1501" s="2">
        <f>_xlfn.XLOOKUP(Table2[[#This Row],[SKU_CODE_CLEAN]],[1]SKU_Master!A:A,[1]SKU_Master!E:E,"Not Found")</f>
        <v>95</v>
      </c>
      <c r="M1501" s="2">
        <f>_xlfn.XLOOKUP(E1501,[1]SKU_Master!A:A,[1]SKU_Master!F:F,"NOT FOUND")</f>
        <v>42</v>
      </c>
      <c r="N1501" s="2" t="str">
        <f>IF(ISNUMBER(_xlfn.XMATCH(E1501,[1]SKU_Master!A:A)),"MATCH","NOT FOUND")</f>
        <v>MATCH</v>
      </c>
      <c r="O1501" s="2">
        <f>Table2[[#This Row],[GROSS_REVENUE]]-Table2[[#This Row],[DISCOUNT]]</f>
        <v>19021.689999999999</v>
      </c>
      <c r="P1501" s="3">
        <f>IFERROR((Table2[[#This Row],[NET_REVENUE]]-(Table2[[#This Row],[UNITS_SOLD]]*Table2[[#This Row],[UNIT_COGS]]))/Table2[[#This Row],[NET_REVENUE]],0)</f>
        <v>0.5186547567540003</v>
      </c>
      <c r="Q1501" s="4">
        <f>IFERROR(Table2[[#This Row],[GROSS_REVENUE]]/Table2[[#This Row],[AD_SPEND]],0)</f>
        <v>10.298461446657848</v>
      </c>
      <c r="R1501" s="2">
        <f>IFERROR((Table2[[#This Row],[NET_REVENUE]]-(Table2[[#This Row],[UNITS_SOLD]]*Table2[[#This Row],[UNIT_COGS]])-Table2[[#This Row],[AD_SPEND]]),0)</f>
        <v>7854.7099999999991</v>
      </c>
      <c r="S1501" s="3">
        <f>IFERROR(Table2[[#This Row],[RETURNS_UNITS]]/Table2[[#This Row],[UNITS_SOLD]],0)</f>
        <v>0.12844036697247707</v>
      </c>
      <c r="T1501" s="2" t="str">
        <f>TRIM(CLEAN(Table2[[#This Row],[CHANNEL]]))</f>
        <v>D2C</v>
      </c>
      <c r="U1501" s="1">
        <f t="shared" si="23"/>
        <v>45323</v>
      </c>
    </row>
    <row r="1502" spans="1:21" x14ac:dyDescent="0.3">
      <c r="A1502" s="1">
        <v>45413</v>
      </c>
      <c r="B1502" s="2" t="s">
        <v>33</v>
      </c>
      <c r="C1502" s="2" t="s">
        <v>22</v>
      </c>
      <c r="D1502" s="2" t="s">
        <v>41</v>
      </c>
      <c r="E1502" s="2" t="str">
        <f>TRIM(Table2[[#This Row],[SKU_CODE]])</f>
        <v>BEC-KT-002</v>
      </c>
      <c r="F1502" s="2">
        <v>88</v>
      </c>
      <c r="G1502" s="2">
        <v>36960</v>
      </c>
      <c r="H1502" s="2">
        <v>10590.85</v>
      </c>
      <c r="I1502" s="2">
        <v>2014.05</v>
      </c>
      <c r="J1502" s="2">
        <v>3</v>
      </c>
      <c r="K1502" s="2" t="str">
        <f>_xlfn.XLOOKUP(E1502,[1]SKU_Master!A:A,[1]SKU_Master!C:C,"NOT FOUND")</f>
        <v>Kitchen Towel</v>
      </c>
      <c r="L1502" s="2">
        <f>_xlfn.XLOOKUP(Table2[[#This Row],[SKU_CODE_CLEAN]],[1]SKU_Master!A:A,[1]SKU_Master!E:E,"Not Found")</f>
        <v>420</v>
      </c>
      <c r="M1502" s="2">
        <f>_xlfn.XLOOKUP(E1502,[1]SKU_Master!A:A,[1]SKU_Master!F:F,"NOT FOUND")</f>
        <v>205</v>
      </c>
      <c r="N1502" s="2" t="str">
        <f>IF(ISNUMBER(_xlfn.XMATCH(E1502,[1]SKU_Master!A:A)),"MATCH","NOT FOUND")</f>
        <v>MATCH</v>
      </c>
      <c r="O1502" s="2">
        <f>Table2[[#This Row],[GROSS_REVENUE]]-Table2[[#This Row],[DISCOUNT]]</f>
        <v>26369.15</v>
      </c>
      <c r="P1502" s="3">
        <f>IFERROR((Table2[[#This Row],[NET_REVENUE]]-(Table2[[#This Row],[UNITS_SOLD]]*Table2[[#This Row],[UNIT_COGS]]))/Table2[[#This Row],[NET_REVENUE]],0)</f>
        <v>0.31586721604602352</v>
      </c>
      <c r="Q1502" s="4">
        <f>IFERROR(Table2[[#This Row],[GROSS_REVENUE]]/Table2[[#This Row],[AD_SPEND]],0)</f>
        <v>18.351083637446937</v>
      </c>
      <c r="R1502" s="2">
        <f>IFERROR((Table2[[#This Row],[NET_REVENUE]]-(Table2[[#This Row],[UNITS_SOLD]]*Table2[[#This Row],[UNIT_COGS]])-Table2[[#This Row],[AD_SPEND]]),0)</f>
        <v>6315.1000000000013</v>
      </c>
      <c r="S1502" s="3">
        <f>IFERROR(Table2[[#This Row],[RETURNS_UNITS]]/Table2[[#This Row],[UNITS_SOLD]],0)</f>
        <v>3.4090909090909088E-2</v>
      </c>
      <c r="T1502" s="2" t="str">
        <f>TRIM(CLEAN(Table2[[#This Row],[CHANNEL]]))</f>
        <v>Swiggy Instamart</v>
      </c>
      <c r="U1502" s="1">
        <f t="shared" si="23"/>
        <v>45413</v>
      </c>
    </row>
    <row r="1503" spans="1:21" x14ac:dyDescent="0.3">
      <c r="A1503" s="1">
        <v>45809</v>
      </c>
      <c r="B1503" s="2" t="s">
        <v>50</v>
      </c>
      <c r="C1503" s="2" t="s">
        <v>28</v>
      </c>
      <c r="D1503" s="2" t="s">
        <v>23</v>
      </c>
      <c r="E1503" s="2" t="str">
        <f>TRIM(Table2[[#This Row],[SKU_CODE]])</f>
        <v>BEC-OTH-001</v>
      </c>
      <c r="F1503" s="2">
        <v>141</v>
      </c>
      <c r="G1503" s="2">
        <v>21009</v>
      </c>
      <c r="H1503" s="2">
        <v>5041.99</v>
      </c>
      <c r="I1503" s="2">
        <v>2014.74</v>
      </c>
      <c r="J1503" s="2">
        <v>4</v>
      </c>
      <c r="K1503" s="2" t="str">
        <f>_xlfn.XLOOKUP(E1503,[1]SKU_Master!A:A,[1]SKU_Master!C:C,"NOT FOUND")</f>
        <v>Others</v>
      </c>
      <c r="L1503" s="2">
        <f>_xlfn.XLOOKUP(Table2[[#This Row],[SKU_CODE_CLEAN]],[1]SKU_Master!A:A,[1]SKU_Master!E:E,"Not Found")</f>
        <v>149</v>
      </c>
      <c r="M1503" s="2">
        <f>_xlfn.XLOOKUP(E1503,[1]SKU_Master!A:A,[1]SKU_Master!F:F,"NOT FOUND")</f>
        <v>72</v>
      </c>
      <c r="N1503" s="2" t="str">
        <f>IF(ISNUMBER(_xlfn.XMATCH(E1503,[1]SKU_Master!A:A)),"MATCH","NOT FOUND")</f>
        <v>MATCH</v>
      </c>
      <c r="O1503" s="2">
        <f>Table2[[#This Row],[GROSS_REVENUE]]-Table2[[#This Row],[DISCOUNT]]</f>
        <v>15967.01</v>
      </c>
      <c r="P1503" s="3">
        <f>IFERROR((Table2[[#This Row],[NET_REVENUE]]-(Table2[[#This Row],[UNITS_SOLD]]*Table2[[#This Row],[UNIT_COGS]]))/Table2[[#This Row],[NET_REVENUE]],0)</f>
        <v>0.36418903727122359</v>
      </c>
      <c r="Q1503" s="4">
        <f>IFERROR(Table2[[#This Row],[GROSS_REVENUE]]/Table2[[#This Row],[AD_SPEND]],0)</f>
        <v>10.42764823252628</v>
      </c>
      <c r="R1503" s="2">
        <f>IFERROR((Table2[[#This Row],[NET_REVENUE]]-(Table2[[#This Row],[UNITS_SOLD]]*Table2[[#This Row],[UNIT_COGS]])-Table2[[#This Row],[AD_SPEND]]),0)</f>
        <v>3800.2700000000004</v>
      </c>
      <c r="S1503" s="3">
        <f>IFERROR(Table2[[#This Row],[RETURNS_UNITS]]/Table2[[#This Row],[UNITS_SOLD]],0)</f>
        <v>2.8368794326241134E-2</v>
      </c>
      <c r="T1503" s="2" t="str">
        <f>TRIM(CLEAN(Table2[[#This Row],[CHANNEL]]))</f>
        <v>Amazon</v>
      </c>
      <c r="U1503" s="1">
        <f t="shared" si="23"/>
        <v>45809</v>
      </c>
    </row>
    <row r="1504" spans="1:21" x14ac:dyDescent="0.3">
      <c r="A1504" s="1">
        <v>45778</v>
      </c>
      <c r="B1504" s="2" t="s">
        <v>50</v>
      </c>
      <c r="C1504" s="2" t="s">
        <v>22</v>
      </c>
      <c r="D1504" s="2" t="s">
        <v>45</v>
      </c>
      <c r="E1504" s="2" t="str">
        <f>TRIM(Table2[[#This Row],[SKU_CODE]])</f>
        <v>BEC-TIS-001</v>
      </c>
      <c r="F1504" s="2">
        <v>488</v>
      </c>
      <c r="G1504" s="2">
        <v>46360</v>
      </c>
      <c r="H1504" s="2">
        <v>7687.35</v>
      </c>
      <c r="I1504" s="2">
        <v>2015.7</v>
      </c>
      <c r="J1504" s="2">
        <v>23</v>
      </c>
      <c r="K1504" s="2" t="str">
        <f>_xlfn.XLOOKUP(E1504,[1]SKU_Master!A:A,[1]SKU_Master!C:C,"NOT FOUND")</f>
        <v>Tissues</v>
      </c>
      <c r="L1504" s="2">
        <f>_xlfn.XLOOKUP(Table2[[#This Row],[SKU_CODE_CLEAN]],[1]SKU_Master!A:A,[1]SKU_Master!E:E,"Not Found")</f>
        <v>95</v>
      </c>
      <c r="M1504" s="2">
        <f>_xlfn.XLOOKUP(E1504,[1]SKU_Master!A:A,[1]SKU_Master!F:F,"NOT FOUND")</f>
        <v>42</v>
      </c>
      <c r="N1504" s="2" t="str">
        <f>IF(ISNUMBER(_xlfn.XMATCH(E1504,[1]SKU_Master!A:A)),"MATCH","NOT FOUND")</f>
        <v>MATCH</v>
      </c>
      <c r="O1504" s="2">
        <f>Table2[[#This Row],[GROSS_REVENUE]]-Table2[[#This Row],[DISCOUNT]]</f>
        <v>38672.65</v>
      </c>
      <c r="P1504" s="3">
        <f>IFERROR((Table2[[#This Row],[NET_REVENUE]]-(Table2[[#This Row],[UNITS_SOLD]]*Table2[[#This Row],[UNIT_COGS]]))/Table2[[#This Row],[NET_REVENUE]],0)</f>
        <v>0.47001304539513067</v>
      </c>
      <c r="Q1504" s="4">
        <f>IFERROR(Table2[[#This Row],[GROSS_REVENUE]]/Table2[[#This Row],[AD_SPEND]],0)</f>
        <v>22.999454283871607</v>
      </c>
      <c r="R1504" s="2">
        <f>IFERROR((Table2[[#This Row],[NET_REVENUE]]-(Table2[[#This Row],[UNITS_SOLD]]*Table2[[#This Row],[UNIT_COGS]])-Table2[[#This Row],[AD_SPEND]]),0)</f>
        <v>16160.95</v>
      </c>
      <c r="S1504" s="3">
        <f>IFERROR(Table2[[#This Row],[RETURNS_UNITS]]/Table2[[#This Row],[UNITS_SOLD]],0)</f>
        <v>4.7131147540983603E-2</v>
      </c>
      <c r="T1504" s="2" t="str">
        <f>TRIM(CLEAN(Table2[[#This Row],[CHANNEL]]))</f>
        <v>Amazon</v>
      </c>
      <c r="U1504" s="1">
        <f t="shared" si="23"/>
        <v>45778</v>
      </c>
    </row>
    <row r="1505" spans="1:21" x14ac:dyDescent="0.3">
      <c r="A1505" s="1">
        <v>45597</v>
      </c>
      <c r="B1505" s="2" t="s">
        <v>21</v>
      </c>
      <c r="C1505" s="2" t="s">
        <v>22</v>
      </c>
      <c r="D1505" s="2" t="s">
        <v>31</v>
      </c>
      <c r="E1505" s="2" t="str">
        <f>TRIM(Table2[[#This Row],[SKU_CODE]])</f>
        <v>BEC-GB-002</v>
      </c>
      <c r="F1505" s="2">
        <v>176</v>
      </c>
      <c r="G1505" s="2">
        <v>31504</v>
      </c>
      <c r="H1505" s="2">
        <v>2847.8</v>
      </c>
      <c r="I1505" s="2">
        <v>2016.19</v>
      </c>
      <c r="J1505" s="2">
        <v>9</v>
      </c>
      <c r="K1505" s="2" t="str">
        <f>_xlfn.XLOOKUP(E1505,[1]SKU_Master!A:A,[1]SKU_Master!C:C,"NOT FOUND")</f>
        <v>Garbage Bags</v>
      </c>
      <c r="L1505" s="2">
        <f>_xlfn.XLOOKUP(Table2[[#This Row],[SKU_CODE_CLEAN]],[1]SKU_Master!A:A,[1]SKU_Master!E:E,"Not Found")</f>
        <v>179</v>
      </c>
      <c r="M1505" s="2">
        <f>_xlfn.XLOOKUP(E1505,[1]SKU_Master!A:A,[1]SKU_Master!F:F,"NOT FOUND")</f>
        <v>86</v>
      </c>
      <c r="N1505" s="2" t="str">
        <f>IF(ISNUMBER(_xlfn.XMATCH(E1505,[1]SKU_Master!A:A)),"MATCH","NOT FOUND")</f>
        <v>MATCH</v>
      </c>
      <c r="O1505" s="2">
        <f>Table2[[#This Row],[GROSS_REVENUE]]-Table2[[#This Row],[DISCOUNT]]</f>
        <v>28656.2</v>
      </c>
      <c r="P1505" s="3">
        <f>IFERROR((Table2[[#This Row],[NET_REVENUE]]-(Table2[[#This Row],[UNITS_SOLD]]*Table2[[#This Row],[UNIT_COGS]]))/Table2[[#This Row],[NET_REVENUE]],0)</f>
        <v>0.47180714819131636</v>
      </c>
      <c r="Q1505" s="4">
        <f>IFERROR(Table2[[#This Row],[GROSS_REVENUE]]/Table2[[#This Row],[AD_SPEND]],0)</f>
        <v>15.625511484532707</v>
      </c>
      <c r="R1505" s="2">
        <f>IFERROR((Table2[[#This Row],[NET_REVENUE]]-(Table2[[#This Row],[UNITS_SOLD]]*Table2[[#This Row],[UNIT_COGS]])-Table2[[#This Row],[AD_SPEND]]),0)</f>
        <v>11504.01</v>
      </c>
      <c r="S1505" s="3">
        <f>IFERROR(Table2[[#This Row],[RETURNS_UNITS]]/Table2[[#This Row],[UNITS_SOLD]],0)</f>
        <v>5.113636363636364E-2</v>
      </c>
      <c r="T1505" s="2" t="str">
        <f>TRIM(CLEAN(Table2[[#This Row],[CHANNEL]]))</f>
        <v>Flipkart</v>
      </c>
      <c r="U1505" s="1">
        <f t="shared" si="23"/>
        <v>45597</v>
      </c>
    </row>
    <row r="1506" spans="1:21" x14ac:dyDescent="0.3">
      <c r="A1506" s="1">
        <v>45597</v>
      </c>
      <c r="B1506" s="2" t="s">
        <v>33</v>
      </c>
      <c r="C1506" s="2" t="s">
        <v>25</v>
      </c>
      <c r="D1506" s="2" t="s">
        <v>43</v>
      </c>
      <c r="E1506" s="2" t="str">
        <f>TRIM(Table2[[#This Row],[SKU_CODE]])</f>
        <v>BEC-GB-001</v>
      </c>
      <c r="F1506" s="2">
        <v>144</v>
      </c>
      <c r="G1506" s="2">
        <v>21456</v>
      </c>
      <c r="H1506" s="2">
        <v>2968.44</v>
      </c>
      <c r="I1506" s="2">
        <v>2017.06</v>
      </c>
      <c r="J1506" s="2">
        <v>7</v>
      </c>
      <c r="K1506" s="2" t="str">
        <f>_xlfn.XLOOKUP(E1506,[1]SKU_Master!A:A,[1]SKU_Master!C:C,"NOT FOUND")</f>
        <v>Garbage Bags</v>
      </c>
      <c r="L1506" s="2">
        <f>_xlfn.XLOOKUP(Table2[[#This Row],[SKU_CODE_CLEAN]],[1]SKU_Master!A:A,[1]SKU_Master!E:E,"Not Found")</f>
        <v>149</v>
      </c>
      <c r="M1506" s="2">
        <f>_xlfn.XLOOKUP(E1506,[1]SKU_Master!A:A,[1]SKU_Master!F:F,"NOT FOUND")</f>
        <v>70</v>
      </c>
      <c r="N1506" s="2" t="str">
        <f>IF(ISNUMBER(_xlfn.XMATCH(E1506,[1]SKU_Master!A:A)),"MATCH","NOT FOUND")</f>
        <v>MATCH</v>
      </c>
      <c r="O1506" s="2">
        <f>Table2[[#This Row],[GROSS_REVENUE]]-Table2[[#This Row],[DISCOUNT]]</f>
        <v>18487.560000000001</v>
      </c>
      <c r="P1506" s="3">
        <f>IFERROR((Table2[[#This Row],[NET_REVENUE]]-(Table2[[#This Row],[UNITS_SOLD]]*Table2[[#This Row],[UNIT_COGS]]))/Table2[[#This Row],[NET_REVENUE]],0)</f>
        <v>0.45476850379390255</v>
      </c>
      <c r="Q1506" s="4">
        <f>IFERROR(Table2[[#This Row],[GROSS_REVENUE]]/Table2[[#This Row],[AD_SPEND]],0)</f>
        <v>10.63726413691214</v>
      </c>
      <c r="R1506" s="2">
        <f>IFERROR((Table2[[#This Row],[NET_REVENUE]]-(Table2[[#This Row],[UNITS_SOLD]]*Table2[[#This Row],[UNIT_COGS]])-Table2[[#This Row],[AD_SPEND]]),0)</f>
        <v>6390.5000000000018</v>
      </c>
      <c r="S1506" s="3">
        <f>IFERROR(Table2[[#This Row],[RETURNS_UNITS]]/Table2[[#This Row],[UNITS_SOLD]],0)</f>
        <v>4.8611111111111112E-2</v>
      </c>
      <c r="T1506" s="2" t="str">
        <f>TRIM(CLEAN(Table2[[#This Row],[CHANNEL]]))</f>
        <v>Swiggy Instamart</v>
      </c>
      <c r="U1506" s="1">
        <f t="shared" si="23"/>
        <v>45597</v>
      </c>
    </row>
    <row r="1507" spans="1:21" x14ac:dyDescent="0.3">
      <c r="A1507" s="1">
        <v>45292</v>
      </c>
      <c r="B1507" s="2" t="s">
        <v>24</v>
      </c>
      <c r="C1507" s="2" t="s">
        <v>28</v>
      </c>
      <c r="D1507" s="2" t="s">
        <v>35</v>
      </c>
      <c r="E1507" s="2" t="str">
        <f>TRIM(Table2[[#This Row],[SKU_CODE]])</f>
        <v>BEC-CMB-001</v>
      </c>
      <c r="F1507" s="2">
        <v>26</v>
      </c>
      <c r="G1507" s="2">
        <v>18174</v>
      </c>
      <c r="H1507" s="2">
        <v>1218.1600000000001</v>
      </c>
      <c r="I1507" s="2">
        <v>2017.86</v>
      </c>
      <c r="J1507" s="2">
        <v>4</v>
      </c>
      <c r="K1507" s="2" t="str">
        <f>_xlfn.XLOOKUP(E1507,[1]SKU_Master!A:A,[1]SKU_Master!C:C,"NOT FOUND")</f>
        <v>Others</v>
      </c>
      <c r="L1507" s="2">
        <f>_xlfn.XLOOKUP(Table2[[#This Row],[SKU_CODE_CLEAN]],[1]SKU_Master!A:A,[1]SKU_Master!E:E,"Not Found")</f>
        <v>699</v>
      </c>
      <c r="M1507" s="2">
        <f>_xlfn.XLOOKUP(E1507,[1]SKU_Master!A:A,[1]SKU_Master!F:F,"NOT FOUND")</f>
        <v>330</v>
      </c>
      <c r="N1507" s="2" t="str">
        <f>IF(ISNUMBER(_xlfn.XMATCH(E1507,[1]SKU_Master!A:A)),"MATCH","NOT FOUND")</f>
        <v>MATCH</v>
      </c>
      <c r="O1507" s="2">
        <f>Table2[[#This Row],[GROSS_REVENUE]]-Table2[[#This Row],[DISCOUNT]]</f>
        <v>16955.84</v>
      </c>
      <c r="P1507" s="3">
        <f>IFERROR((Table2[[#This Row],[NET_REVENUE]]-(Table2[[#This Row],[UNITS_SOLD]]*Table2[[#This Row],[UNIT_COGS]]))/Table2[[#This Row],[NET_REVENUE]],0)</f>
        <v>0.49397965538717042</v>
      </c>
      <c r="Q1507" s="4">
        <f>IFERROR(Table2[[#This Row],[GROSS_REVENUE]]/Table2[[#This Row],[AD_SPEND]],0)</f>
        <v>9.0065713181291081</v>
      </c>
      <c r="R1507" s="2">
        <f>IFERROR((Table2[[#This Row],[NET_REVENUE]]-(Table2[[#This Row],[UNITS_SOLD]]*Table2[[#This Row],[UNIT_COGS]])-Table2[[#This Row],[AD_SPEND]]),0)</f>
        <v>6357.9800000000005</v>
      </c>
      <c r="S1507" s="3">
        <f>IFERROR(Table2[[#This Row],[RETURNS_UNITS]]/Table2[[#This Row],[UNITS_SOLD]],0)</f>
        <v>0.15384615384615385</v>
      </c>
      <c r="T1507" s="2" t="str">
        <f>TRIM(CLEAN(Table2[[#This Row],[CHANNEL]]))</f>
        <v>D2C</v>
      </c>
      <c r="U1507" s="1">
        <f t="shared" si="23"/>
        <v>45292</v>
      </c>
    </row>
    <row r="1508" spans="1:21" x14ac:dyDescent="0.3">
      <c r="A1508" s="1">
        <v>45627</v>
      </c>
      <c r="B1508" s="2" t="s">
        <v>33</v>
      </c>
      <c r="C1508" s="2" t="s">
        <v>25</v>
      </c>
      <c r="D1508" s="2" t="s">
        <v>32</v>
      </c>
      <c r="E1508" s="2" t="str">
        <f>TRIM(Table2[[#This Row],[SKU_CODE]])</f>
        <v>BEC-BW-001</v>
      </c>
      <c r="F1508" s="2">
        <v>103</v>
      </c>
      <c r="G1508" s="2">
        <v>22660</v>
      </c>
      <c r="H1508" s="2">
        <v>6273.29</v>
      </c>
      <c r="I1508" s="2">
        <v>2018.07</v>
      </c>
      <c r="J1508" s="2">
        <v>3</v>
      </c>
      <c r="K1508" s="2" t="str">
        <f>_xlfn.XLOOKUP(E1508,[1]SKU_Master!A:A,[1]SKU_Master!C:C,"NOT FOUND")</f>
        <v>Bake &amp; Wrap</v>
      </c>
      <c r="L1508" s="2">
        <f>_xlfn.XLOOKUP(Table2[[#This Row],[SKU_CODE_CLEAN]],[1]SKU_Master!A:A,[1]SKU_Master!E:E,"Not Found")</f>
        <v>220</v>
      </c>
      <c r="M1508" s="2">
        <f>_xlfn.XLOOKUP(E1508,[1]SKU_Master!A:A,[1]SKU_Master!F:F,"NOT FOUND")</f>
        <v>118</v>
      </c>
      <c r="N1508" s="2" t="str">
        <f>IF(ISNUMBER(_xlfn.XMATCH(E1508,[1]SKU_Master!A:A)),"MATCH","NOT FOUND")</f>
        <v>MATCH</v>
      </c>
      <c r="O1508" s="2">
        <f>Table2[[#This Row],[GROSS_REVENUE]]-Table2[[#This Row],[DISCOUNT]]</f>
        <v>16386.71</v>
      </c>
      <c r="P1508" s="3">
        <f>IFERROR((Table2[[#This Row],[NET_REVENUE]]-(Table2[[#This Row],[UNITS_SOLD]]*Table2[[#This Row],[UNIT_COGS]]))/Table2[[#This Row],[NET_REVENUE]],0)</f>
        <v>0.25830139179859773</v>
      </c>
      <c r="Q1508" s="4">
        <f>IFERROR(Table2[[#This Row],[GROSS_REVENUE]]/Table2[[#This Row],[AD_SPEND]],0)</f>
        <v>11.22855005029558</v>
      </c>
      <c r="R1508" s="2">
        <f>IFERROR((Table2[[#This Row],[NET_REVENUE]]-(Table2[[#This Row],[UNITS_SOLD]]*Table2[[#This Row],[UNIT_COGS]])-Table2[[#This Row],[AD_SPEND]]),0)</f>
        <v>2214.6399999999994</v>
      </c>
      <c r="S1508" s="3">
        <f>IFERROR(Table2[[#This Row],[RETURNS_UNITS]]/Table2[[#This Row],[UNITS_SOLD]],0)</f>
        <v>2.9126213592233011E-2</v>
      </c>
      <c r="T1508" s="2" t="str">
        <f>TRIM(CLEAN(Table2[[#This Row],[CHANNEL]]))</f>
        <v>Swiggy Instamart</v>
      </c>
      <c r="U1508" s="1">
        <f t="shared" si="23"/>
        <v>45627</v>
      </c>
    </row>
    <row r="1509" spans="1:21" x14ac:dyDescent="0.3">
      <c r="A1509" s="1">
        <v>45748</v>
      </c>
      <c r="B1509" s="2" t="s">
        <v>24</v>
      </c>
      <c r="C1509" s="2" t="s">
        <v>22</v>
      </c>
      <c r="D1509" s="2" t="s">
        <v>43</v>
      </c>
      <c r="E1509" s="2" t="str">
        <f>TRIM(Table2[[#This Row],[SKU_CODE]])</f>
        <v>BEC-GB-001</v>
      </c>
      <c r="F1509" s="2">
        <v>138</v>
      </c>
      <c r="G1509" s="2">
        <v>20562</v>
      </c>
      <c r="H1509" s="2">
        <v>1583.43</v>
      </c>
      <c r="I1509" s="2">
        <v>2018.18</v>
      </c>
      <c r="J1509" s="2">
        <v>12</v>
      </c>
      <c r="K1509" s="2" t="str">
        <f>_xlfn.XLOOKUP(E1509,[1]SKU_Master!A:A,[1]SKU_Master!C:C,"NOT FOUND")</f>
        <v>Garbage Bags</v>
      </c>
      <c r="L1509" s="2">
        <f>_xlfn.XLOOKUP(Table2[[#This Row],[SKU_CODE_CLEAN]],[1]SKU_Master!A:A,[1]SKU_Master!E:E,"Not Found")</f>
        <v>149</v>
      </c>
      <c r="M1509" s="2">
        <f>_xlfn.XLOOKUP(E1509,[1]SKU_Master!A:A,[1]SKU_Master!F:F,"NOT FOUND")</f>
        <v>70</v>
      </c>
      <c r="N1509" s="2" t="str">
        <f>IF(ISNUMBER(_xlfn.XMATCH(E1509,[1]SKU_Master!A:A)),"MATCH","NOT FOUND")</f>
        <v>MATCH</v>
      </c>
      <c r="O1509" s="2">
        <f>Table2[[#This Row],[GROSS_REVENUE]]-Table2[[#This Row],[DISCOUNT]]</f>
        <v>18978.57</v>
      </c>
      <c r="P1509" s="3">
        <f>IFERROR((Table2[[#This Row],[NET_REVENUE]]-(Table2[[#This Row],[UNITS_SOLD]]*Table2[[#This Row],[UNIT_COGS]]))/Table2[[#This Row],[NET_REVENUE]],0)</f>
        <v>0.49100485442264619</v>
      </c>
      <c r="Q1509" s="4">
        <f>IFERROR(Table2[[#This Row],[GROSS_REVENUE]]/Table2[[#This Row],[AD_SPEND]],0)</f>
        <v>10.188387557105907</v>
      </c>
      <c r="R1509" s="2">
        <f>IFERROR((Table2[[#This Row],[NET_REVENUE]]-(Table2[[#This Row],[UNITS_SOLD]]*Table2[[#This Row],[UNIT_COGS]])-Table2[[#This Row],[AD_SPEND]]),0)</f>
        <v>7300.3899999999994</v>
      </c>
      <c r="S1509" s="3">
        <f>IFERROR(Table2[[#This Row],[RETURNS_UNITS]]/Table2[[#This Row],[UNITS_SOLD]],0)</f>
        <v>8.6956521739130432E-2</v>
      </c>
      <c r="T1509" s="2" t="str">
        <f>TRIM(CLEAN(Table2[[#This Row],[CHANNEL]]))</f>
        <v>D2C</v>
      </c>
      <c r="U1509" s="1">
        <f t="shared" si="23"/>
        <v>45748</v>
      </c>
    </row>
    <row r="1510" spans="1:21" x14ac:dyDescent="0.3">
      <c r="A1510" s="1">
        <v>45323</v>
      </c>
      <c r="B1510" s="2" t="s">
        <v>39</v>
      </c>
      <c r="C1510" s="2" t="s">
        <v>28</v>
      </c>
      <c r="D1510" s="2" t="s">
        <v>42</v>
      </c>
      <c r="E1510" s="2" t="str">
        <f>TRIM(Table2[[#This Row],[SKU_CODE]])</f>
        <v>BEC-BW-002</v>
      </c>
      <c r="F1510" s="2">
        <v>135</v>
      </c>
      <c r="G1510" s="2">
        <v>23625</v>
      </c>
      <c r="H1510" s="2">
        <v>1420.74</v>
      </c>
      <c r="I1510" s="2">
        <v>2018.24</v>
      </c>
      <c r="J1510" s="2">
        <v>4</v>
      </c>
      <c r="K1510" s="2" t="str">
        <f>_xlfn.XLOOKUP(E1510,[1]SKU_Master!A:A,[1]SKU_Master!C:C,"NOT FOUND")</f>
        <v>Bake &amp; Wrap</v>
      </c>
      <c r="L1510" s="2">
        <f>_xlfn.XLOOKUP(Table2[[#This Row],[SKU_CODE_CLEAN]],[1]SKU_Master!A:A,[1]SKU_Master!E:E,"Not Found")</f>
        <v>175</v>
      </c>
      <c r="M1510" s="2">
        <f>_xlfn.XLOOKUP(E1510,[1]SKU_Master!A:A,[1]SKU_Master!F:F,"NOT FOUND")</f>
        <v>92</v>
      </c>
      <c r="N1510" s="2" t="str">
        <f>IF(ISNUMBER(_xlfn.XMATCH(E1510,[1]SKU_Master!A:A)),"MATCH","NOT FOUND")</f>
        <v>MATCH</v>
      </c>
      <c r="O1510" s="2">
        <f>Table2[[#This Row],[GROSS_REVENUE]]-Table2[[#This Row],[DISCOUNT]]</f>
        <v>22204.26</v>
      </c>
      <c r="P1510" s="3">
        <f>IFERROR((Table2[[#This Row],[NET_REVENUE]]-(Table2[[#This Row],[UNITS_SOLD]]*Table2[[#This Row],[UNIT_COGS]]))/Table2[[#This Row],[NET_REVENUE]],0)</f>
        <v>0.44064787567791042</v>
      </c>
      <c r="Q1510" s="4">
        <f>IFERROR(Table2[[#This Row],[GROSS_REVENUE]]/Table2[[#This Row],[AD_SPEND]],0)</f>
        <v>11.705743618201998</v>
      </c>
      <c r="R1510" s="2">
        <f>IFERROR((Table2[[#This Row],[NET_REVENUE]]-(Table2[[#This Row],[UNITS_SOLD]]*Table2[[#This Row],[UNIT_COGS]])-Table2[[#This Row],[AD_SPEND]]),0)</f>
        <v>7766.0199999999986</v>
      </c>
      <c r="S1510" s="3">
        <f>IFERROR(Table2[[#This Row],[RETURNS_UNITS]]/Table2[[#This Row],[UNITS_SOLD]],0)</f>
        <v>2.9629629629629631E-2</v>
      </c>
      <c r="T1510" s="2" t="str">
        <f>TRIM(CLEAN(Table2[[#This Row],[CHANNEL]]))</f>
        <v>Amazon</v>
      </c>
      <c r="U1510" s="1">
        <f t="shared" si="23"/>
        <v>45323</v>
      </c>
    </row>
    <row r="1511" spans="1:21" x14ac:dyDescent="0.3">
      <c r="A1511" s="1">
        <v>45352</v>
      </c>
      <c r="B1511" s="2" t="s">
        <v>21</v>
      </c>
      <c r="C1511" s="2" t="s">
        <v>28</v>
      </c>
      <c r="D1511" s="2" t="s">
        <v>31</v>
      </c>
      <c r="E1511" s="2" t="str">
        <f>TRIM(Table2[[#This Row],[SKU_CODE]])</f>
        <v>BEC-GB-002</v>
      </c>
      <c r="F1511" s="2">
        <v>168</v>
      </c>
      <c r="G1511" s="2">
        <v>30072</v>
      </c>
      <c r="H1511" s="2">
        <v>4682.3500000000004</v>
      </c>
      <c r="I1511" s="2">
        <v>2018.84</v>
      </c>
      <c r="J1511" s="2">
        <v>3</v>
      </c>
      <c r="K1511" s="2" t="str">
        <f>_xlfn.XLOOKUP(E1511,[1]SKU_Master!A:A,[1]SKU_Master!C:C,"NOT FOUND")</f>
        <v>Garbage Bags</v>
      </c>
      <c r="L1511" s="2">
        <f>_xlfn.XLOOKUP(Table2[[#This Row],[SKU_CODE_CLEAN]],[1]SKU_Master!A:A,[1]SKU_Master!E:E,"Not Found")</f>
        <v>179</v>
      </c>
      <c r="M1511" s="2">
        <f>_xlfn.XLOOKUP(E1511,[1]SKU_Master!A:A,[1]SKU_Master!F:F,"NOT FOUND")</f>
        <v>86</v>
      </c>
      <c r="N1511" s="2" t="str">
        <f>IF(ISNUMBER(_xlfn.XMATCH(E1511,[1]SKU_Master!A:A)),"MATCH","NOT FOUND")</f>
        <v>MATCH</v>
      </c>
      <c r="O1511" s="2">
        <f>Table2[[#This Row],[GROSS_REVENUE]]-Table2[[#This Row],[DISCOUNT]]</f>
        <v>25389.65</v>
      </c>
      <c r="P1511" s="3">
        <f>IFERROR((Table2[[#This Row],[NET_REVENUE]]-(Table2[[#This Row],[UNITS_SOLD]]*Table2[[#This Row],[UNIT_COGS]]))/Table2[[#This Row],[NET_REVENUE]],0)</f>
        <v>0.4309492253733313</v>
      </c>
      <c r="Q1511" s="4">
        <f>IFERROR(Table2[[#This Row],[GROSS_REVENUE]]/Table2[[#This Row],[AD_SPEND]],0)</f>
        <v>14.895682669255613</v>
      </c>
      <c r="R1511" s="2">
        <f>IFERROR((Table2[[#This Row],[NET_REVENUE]]-(Table2[[#This Row],[UNITS_SOLD]]*Table2[[#This Row],[UNIT_COGS]])-Table2[[#This Row],[AD_SPEND]]),0)</f>
        <v>8922.8100000000013</v>
      </c>
      <c r="S1511" s="3">
        <f>IFERROR(Table2[[#This Row],[RETURNS_UNITS]]/Table2[[#This Row],[UNITS_SOLD]],0)</f>
        <v>1.7857142857142856E-2</v>
      </c>
      <c r="T1511" s="2" t="str">
        <f>TRIM(CLEAN(Table2[[#This Row],[CHANNEL]]))</f>
        <v>Flipkart</v>
      </c>
      <c r="U1511" s="1">
        <f t="shared" si="23"/>
        <v>45352</v>
      </c>
    </row>
    <row r="1512" spans="1:21" x14ac:dyDescent="0.3">
      <c r="A1512" s="1">
        <v>45627</v>
      </c>
      <c r="B1512" s="2" t="s">
        <v>33</v>
      </c>
      <c r="C1512" s="2" t="s">
        <v>28</v>
      </c>
      <c r="D1512" s="2" t="s">
        <v>29</v>
      </c>
      <c r="E1512" s="2" t="str">
        <f>TRIM(Table2[[#This Row],[SKU_CODE]])</f>
        <v>BEC-CLN-004</v>
      </c>
      <c r="F1512" s="2">
        <v>109</v>
      </c>
      <c r="G1512" s="2">
        <v>10791</v>
      </c>
      <c r="H1512" s="2">
        <v>2970.2</v>
      </c>
      <c r="I1512" s="2">
        <v>2019.54</v>
      </c>
      <c r="J1512" s="2">
        <v>5</v>
      </c>
      <c r="K1512" s="2" t="str">
        <f>_xlfn.XLOOKUP(E1512,[1]SKU_Master!A:A,[1]SKU_Master!C:C,"NOT FOUND")</f>
        <v>Cleaners</v>
      </c>
      <c r="L1512" s="2">
        <f>_xlfn.XLOOKUP(Table2[[#This Row],[SKU_CODE_CLEAN]],[1]SKU_Master!A:A,[1]SKU_Master!E:E,"Not Found")</f>
        <v>99</v>
      </c>
      <c r="M1512" s="2">
        <f>_xlfn.XLOOKUP(E1512,[1]SKU_Master!A:A,[1]SKU_Master!F:F,"NOT FOUND")</f>
        <v>44</v>
      </c>
      <c r="N1512" s="2" t="str">
        <f>IF(ISNUMBER(_xlfn.XMATCH(E1512,[1]SKU_Master!A:A)),"MATCH","NOT FOUND")</f>
        <v>MATCH</v>
      </c>
      <c r="O1512" s="2">
        <f>Table2[[#This Row],[GROSS_REVENUE]]-Table2[[#This Row],[DISCOUNT]]</f>
        <v>7820.8</v>
      </c>
      <c r="P1512" s="3">
        <f>IFERROR((Table2[[#This Row],[NET_REVENUE]]-(Table2[[#This Row],[UNITS_SOLD]]*Table2[[#This Row],[UNIT_COGS]]))/Table2[[#This Row],[NET_REVENUE]],0)</f>
        <v>0.3867635024549918</v>
      </c>
      <c r="Q1512" s="4">
        <f>IFERROR(Table2[[#This Row],[GROSS_REVENUE]]/Table2[[#This Row],[AD_SPEND]],0)</f>
        <v>5.3432959980985766</v>
      </c>
      <c r="R1512" s="2">
        <f>IFERROR((Table2[[#This Row],[NET_REVENUE]]-(Table2[[#This Row],[UNITS_SOLD]]*Table2[[#This Row],[UNIT_COGS]])-Table2[[#This Row],[AD_SPEND]]),0)</f>
        <v>1005.2600000000002</v>
      </c>
      <c r="S1512" s="3">
        <f>IFERROR(Table2[[#This Row],[RETURNS_UNITS]]/Table2[[#This Row],[UNITS_SOLD]],0)</f>
        <v>4.5871559633027525E-2</v>
      </c>
      <c r="T1512" s="2" t="str">
        <f>TRIM(CLEAN(Table2[[#This Row],[CHANNEL]]))</f>
        <v>Swiggy Instamart</v>
      </c>
      <c r="U1512" s="1">
        <f t="shared" si="23"/>
        <v>45627</v>
      </c>
    </row>
    <row r="1513" spans="1:21" x14ac:dyDescent="0.3">
      <c r="A1513" s="1">
        <v>45566</v>
      </c>
      <c r="B1513" s="2" t="s">
        <v>34</v>
      </c>
      <c r="C1513" s="2" t="s">
        <v>28</v>
      </c>
      <c r="D1513" s="2" t="s">
        <v>51</v>
      </c>
      <c r="E1513" s="2" t="str">
        <f>TRIM(Table2[[#This Row],[SKU_CODE]])</f>
        <v>BEC-BW-001</v>
      </c>
      <c r="F1513" s="2">
        <v>86</v>
      </c>
      <c r="G1513" s="2">
        <v>18920</v>
      </c>
      <c r="H1513" s="2">
        <v>3309.23</v>
      </c>
      <c r="I1513" s="2">
        <v>2020.42</v>
      </c>
      <c r="J1513" s="2">
        <v>4</v>
      </c>
      <c r="K1513" s="2" t="str">
        <f>_xlfn.XLOOKUP(E1513,[1]SKU_Master!A:A,[1]SKU_Master!C:C,"NOT FOUND")</f>
        <v>Bake &amp; Wrap</v>
      </c>
      <c r="L1513" s="2">
        <f>_xlfn.XLOOKUP(Table2[[#This Row],[SKU_CODE_CLEAN]],[1]SKU_Master!A:A,[1]SKU_Master!E:E,"Not Found")</f>
        <v>220</v>
      </c>
      <c r="M1513" s="2">
        <f>_xlfn.XLOOKUP(E1513,[1]SKU_Master!A:A,[1]SKU_Master!F:F,"NOT FOUND")</f>
        <v>118</v>
      </c>
      <c r="N1513" s="2" t="str">
        <f>IF(ISNUMBER(_xlfn.XMATCH(E1513,[1]SKU_Master!A:A)),"MATCH","NOT FOUND")</f>
        <v>MATCH</v>
      </c>
      <c r="O1513" s="2">
        <f>Table2[[#This Row],[GROSS_REVENUE]]-Table2[[#This Row],[DISCOUNT]]</f>
        <v>15610.77</v>
      </c>
      <c r="P1513" s="3">
        <f>IFERROR((Table2[[#This Row],[NET_REVENUE]]-(Table2[[#This Row],[UNITS_SOLD]]*Table2[[#This Row],[UNIT_COGS]]))/Table2[[#This Row],[NET_REVENUE]],0)</f>
        <v>0.34993597368995893</v>
      </c>
      <c r="Q1513" s="4">
        <f>IFERROR(Table2[[#This Row],[GROSS_REVENUE]]/Table2[[#This Row],[AD_SPEND]],0)</f>
        <v>9.3643895823640619</v>
      </c>
      <c r="R1513" s="2">
        <f>IFERROR((Table2[[#This Row],[NET_REVENUE]]-(Table2[[#This Row],[UNITS_SOLD]]*Table2[[#This Row],[UNIT_COGS]])-Table2[[#This Row],[AD_SPEND]]),0)</f>
        <v>3442.3500000000004</v>
      </c>
      <c r="S1513" s="3">
        <f>IFERROR(Table2[[#This Row],[RETURNS_UNITS]]/Table2[[#This Row],[UNITS_SOLD]],0)</f>
        <v>4.6511627906976744E-2</v>
      </c>
      <c r="T1513" s="2" t="str">
        <f>TRIM(CLEAN(Table2[[#This Row],[CHANNEL]]))</f>
        <v>Zepto</v>
      </c>
      <c r="U1513" s="1">
        <f t="shared" si="23"/>
        <v>45566</v>
      </c>
    </row>
    <row r="1514" spans="1:21" x14ac:dyDescent="0.3">
      <c r="A1514" s="1">
        <v>45566</v>
      </c>
      <c r="B1514" s="2" t="s">
        <v>34</v>
      </c>
      <c r="C1514" s="2" t="s">
        <v>28</v>
      </c>
      <c r="D1514" s="2" t="s">
        <v>43</v>
      </c>
      <c r="E1514" s="2" t="str">
        <f>TRIM(Table2[[#This Row],[SKU_CODE]])</f>
        <v>BEC-GB-001</v>
      </c>
      <c r="F1514" s="2">
        <v>141</v>
      </c>
      <c r="G1514" s="2">
        <v>21009</v>
      </c>
      <c r="H1514" s="2">
        <v>3712.9</v>
      </c>
      <c r="I1514" s="2">
        <v>2022.17</v>
      </c>
      <c r="J1514" s="2">
        <v>5</v>
      </c>
      <c r="K1514" s="2" t="str">
        <f>_xlfn.XLOOKUP(E1514,[1]SKU_Master!A:A,[1]SKU_Master!C:C,"NOT FOUND")</f>
        <v>Garbage Bags</v>
      </c>
      <c r="L1514" s="2">
        <f>_xlfn.XLOOKUP(Table2[[#This Row],[SKU_CODE_CLEAN]],[1]SKU_Master!A:A,[1]SKU_Master!E:E,"Not Found")</f>
        <v>149</v>
      </c>
      <c r="M1514" s="2">
        <f>_xlfn.XLOOKUP(E1514,[1]SKU_Master!A:A,[1]SKU_Master!F:F,"NOT FOUND")</f>
        <v>70</v>
      </c>
      <c r="N1514" s="2" t="str">
        <f>IF(ISNUMBER(_xlfn.XMATCH(E1514,[1]SKU_Master!A:A)),"MATCH","NOT FOUND")</f>
        <v>MATCH</v>
      </c>
      <c r="O1514" s="2">
        <f>Table2[[#This Row],[GROSS_REVENUE]]-Table2[[#This Row],[DISCOUNT]]</f>
        <v>17296.099999999999</v>
      </c>
      <c r="P1514" s="3">
        <f>IFERROR((Table2[[#This Row],[NET_REVENUE]]-(Table2[[#This Row],[UNITS_SOLD]]*Table2[[#This Row],[UNIT_COGS]]))/Table2[[#This Row],[NET_REVENUE]],0)</f>
        <v>0.42935112539821113</v>
      </c>
      <c r="Q1514" s="4">
        <f>IFERROR(Table2[[#This Row],[GROSS_REVENUE]]/Table2[[#This Row],[AD_SPEND]],0)</f>
        <v>10.389334230059786</v>
      </c>
      <c r="R1514" s="2">
        <f>IFERROR((Table2[[#This Row],[NET_REVENUE]]-(Table2[[#This Row],[UNITS_SOLD]]*Table2[[#This Row],[UNIT_COGS]])-Table2[[#This Row],[AD_SPEND]]),0)</f>
        <v>5403.9299999999985</v>
      </c>
      <c r="S1514" s="3">
        <f>IFERROR(Table2[[#This Row],[RETURNS_UNITS]]/Table2[[#This Row],[UNITS_SOLD]],0)</f>
        <v>3.5460992907801421E-2</v>
      </c>
      <c r="T1514" s="2" t="str">
        <f>TRIM(CLEAN(Table2[[#This Row],[CHANNEL]]))</f>
        <v>Zepto</v>
      </c>
      <c r="U1514" s="1">
        <f t="shared" si="23"/>
        <v>45566</v>
      </c>
    </row>
    <row r="1515" spans="1:21" x14ac:dyDescent="0.3">
      <c r="A1515" s="1">
        <v>45748</v>
      </c>
      <c r="B1515" s="2" t="s">
        <v>24</v>
      </c>
      <c r="C1515" s="2" t="s">
        <v>28</v>
      </c>
      <c r="D1515" s="2" t="s">
        <v>30</v>
      </c>
      <c r="E1515" s="2" t="str">
        <f>TRIM(Table2[[#This Row],[SKU_CODE]])</f>
        <v>BEC-TIS-002</v>
      </c>
      <c r="F1515" s="2">
        <v>127</v>
      </c>
      <c r="G1515" s="2">
        <v>22860</v>
      </c>
      <c r="H1515" s="2">
        <v>1463.22</v>
      </c>
      <c r="I1515" s="2">
        <v>2024.11</v>
      </c>
      <c r="J1515" s="2">
        <v>21</v>
      </c>
      <c r="K1515" s="2" t="str">
        <f>_xlfn.XLOOKUP(E1515,[1]SKU_Master!A:A,[1]SKU_Master!C:C,"NOT FOUND")</f>
        <v>Tissues</v>
      </c>
      <c r="L1515" s="2">
        <f>_xlfn.XLOOKUP(Table2[[#This Row],[SKU_CODE_CLEAN]],[1]SKU_Master!A:A,[1]SKU_Master!E:E,"Not Found")</f>
        <v>180</v>
      </c>
      <c r="M1515" s="2">
        <f>_xlfn.XLOOKUP(E1515,[1]SKU_Master!A:A,[1]SKU_Master!F:F,"NOT FOUND")</f>
        <v>95</v>
      </c>
      <c r="N1515" s="2" t="str">
        <f>IF(ISNUMBER(_xlfn.XMATCH(E1515,[1]SKU_Master!A:A)),"MATCH","NOT FOUND")</f>
        <v>MATCH</v>
      </c>
      <c r="O1515" s="2">
        <f>Table2[[#This Row],[GROSS_REVENUE]]-Table2[[#This Row],[DISCOUNT]]</f>
        <v>21396.78</v>
      </c>
      <c r="P1515" s="3">
        <f>IFERROR((Table2[[#This Row],[NET_REVENUE]]-(Table2[[#This Row],[UNITS_SOLD]]*Table2[[#This Row],[UNIT_COGS]]))/Table2[[#This Row],[NET_REVENUE]],0)</f>
        <v>0.43613010929681939</v>
      </c>
      <c r="Q1515" s="4">
        <f>IFERROR(Table2[[#This Row],[GROSS_REVENUE]]/Table2[[#This Row],[AD_SPEND]],0)</f>
        <v>11.293852606824728</v>
      </c>
      <c r="R1515" s="2">
        <f>IFERROR((Table2[[#This Row],[NET_REVENUE]]-(Table2[[#This Row],[UNITS_SOLD]]*Table2[[#This Row],[UNIT_COGS]])-Table2[[#This Row],[AD_SPEND]]),0)</f>
        <v>7307.6699999999992</v>
      </c>
      <c r="S1515" s="3">
        <f>IFERROR(Table2[[#This Row],[RETURNS_UNITS]]/Table2[[#This Row],[UNITS_SOLD]],0)</f>
        <v>0.16535433070866143</v>
      </c>
      <c r="T1515" s="2" t="str">
        <f>TRIM(CLEAN(Table2[[#This Row],[CHANNEL]]))</f>
        <v>D2C</v>
      </c>
      <c r="U1515" s="1">
        <f t="shared" si="23"/>
        <v>45748</v>
      </c>
    </row>
    <row r="1516" spans="1:21" x14ac:dyDescent="0.3">
      <c r="A1516" s="1">
        <v>45352</v>
      </c>
      <c r="B1516" s="2" t="s">
        <v>24</v>
      </c>
      <c r="C1516" s="2" t="s">
        <v>28</v>
      </c>
      <c r="D1516" s="2" t="s">
        <v>46</v>
      </c>
      <c r="E1516" s="2" t="str">
        <f>TRIM(Table2[[#This Row],[SKU_CODE]])</f>
        <v>BEC-KT-001</v>
      </c>
      <c r="F1516" s="2">
        <v>150</v>
      </c>
      <c r="G1516" s="2">
        <v>24000</v>
      </c>
      <c r="H1516" s="2">
        <v>2648.45</v>
      </c>
      <c r="I1516" s="2">
        <v>2026.93</v>
      </c>
      <c r="J1516" s="2">
        <v>19</v>
      </c>
      <c r="K1516" s="2" t="str">
        <f>_xlfn.XLOOKUP(E1516,[1]SKU_Master!A:A,[1]SKU_Master!C:C,"NOT FOUND")</f>
        <v>Kitchen Towel</v>
      </c>
      <c r="L1516" s="2">
        <f>_xlfn.XLOOKUP(Table2[[#This Row],[SKU_CODE_CLEAN]],[1]SKU_Master!A:A,[1]SKU_Master!E:E,"Not Found")</f>
        <v>160</v>
      </c>
      <c r="M1516" s="2">
        <f>_xlfn.XLOOKUP(E1516,[1]SKU_Master!A:A,[1]SKU_Master!F:F,"NOT FOUND")</f>
        <v>78</v>
      </c>
      <c r="N1516" s="2" t="str">
        <f>IF(ISNUMBER(_xlfn.XMATCH(E1516,[1]SKU_Master!A:A)),"MATCH","NOT FOUND")</f>
        <v>MATCH</v>
      </c>
      <c r="O1516" s="2">
        <f>Table2[[#This Row],[GROSS_REVENUE]]-Table2[[#This Row],[DISCOUNT]]</f>
        <v>21351.55</v>
      </c>
      <c r="P1516" s="3">
        <f>IFERROR((Table2[[#This Row],[NET_REVENUE]]-(Table2[[#This Row],[UNITS_SOLD]]*Table2[[#This Row],[UNIT_COGS]]))/Table2[[#This Row],[NET_REVENUE]],0)</f>
        <v>0.45203041465373706</v>
      </c>
      <c r="Q1516" s="4">
        <f>IFERROR(Table2[[#This Row],[GROSS_REVENUE]]/Table2[[#This Row],[AD_SPEND]],0)</f>
        <v>11.840566768462651</v>
      </c>
      <c r="R1516" s="2">
        <f>IFERROR((Table2[[#This Row],[NET_REVENUE]]-(Table2[[#This Row],[UNITS_SOLD]]*Table2[[#This Row],[UNIT_COGS]])-Table2[[#This Row],[AD_SPEND]]),0)</f>
        <v>7624.619999999999</v>
      </c>
      <c r="S1516" s="3">
        <f>IFERROR(Table2[[#This Row],[RETURNS_UNITS]]/Table2[[#This Row],[UNITS_SOLD]],0)</f>
        <v>0.12666666666666668</v>
      </c>
      <c r="T1516" s="2" t="str">
        <f>TRIM(CLEAN(Table2[[#This Row],[CHANNEL]]))</f>
        <v>D2C</v>
      </c>
      <c r="U1516" s="1">
        <f t="shared" si="23"/>
        <v>45352</v>
      </c>
    </row>
    <row r="1517" spans="1:21" x14ac:dyDescent="0.3">
      <c r="A1517" s="1">
        <v>45809</v>
      </c>
      <c r="B1517" s="2" t="s">
        <v>21</v>
      </c>
      <c r="C1517" s="2" t="s">
        <v>22</v>
      </c>
      <c r="D1517" s="2" t="s">
        <v>46</v>
      </c>
      <c r="E1517" s="2" t="str">
        <f>TRIM(Table2[[#This Row],[SKU_CODE]])</f>
        <v>BEC-KT-001</v>
      </c>
      <c r="F1517" s="2">
        <v>111</v>
      </c>
      <c r="G1517" s="2">
        <v>17760</v>
      </c>
      <c r="H1517" s="2">
        <v>4148.76</v>
      </c>
      <c r="I1517" s="2">
        <v>2027.05</v>
      </c>
      <c r="J1517" s="2">
        <v>2</v>
      </c>
      <c r="K1517" s="2" t="str">
        <f>_xlfn.XLOOKUP(E1517,[1]SKU_Master!A:A,[1]SKU_Master!C:C,"NOT FOUND")</f>
        <v>Kitchen Towel</v>
      </c>
      <c r="L1517" s="2">
        <f>_xlfn.XLOOKUP(Table2[[#This Row],[SKU_CODE_CLEAN]],[1]SKU_Master!A:A,[1]SKU_Master!E:E,"Not Found")</f>
        <v>160</v>
      </c>
      <c r="M1517" s="2">
        <f>_xlfn.XLOOKUP(E1517,[1]SKU_Master!A:A,[1]SKU_Master!F:F,"NOT FOUND")</f>
        <v>78</v>
      </c>
      <c r="N1517" s="2" t="str">
        <f>IF(ISNUMBER(_xlfn.XMATCH(E1517,[1]SKU_Master!A:A)),"MATCH","NOT FOUND")</f>
        <v>MATCH</v>
      </c>
      <c r="O1517" s="2">
        <f>Table2[[#This Row],[GROSS_REVENUE]]-Table2[[#This Row],[DISCOUNT]]</f>
        <v>13611.24</v>
      </c>
      <c r="P1517" s="3">
        <f>IFERROR((Table2[[#This Row],[NET_REVENUE]]-(Table2[[#This Row],[UNITS_SOLD]]*Table2[[#This Row],[UNIT_COGS]]))/Table2[[#This Row],[NET_REVENUE]],0)</f>
        <v>0.36390806421751432</v>
      </c>
      <c r="Q1517" s="4">
        <f>IFERROR(Table2[[#This Row],[GROSS_REVENUE]]/Table2[[#This Row],[AD_SPEND]],0)</f>
        <v>8.7615007029920324</v>
      </c>
      <c r="R1517" s="2">
        <f>IFERROR((Table2[[#This Row],[NET_REVENUE]]-(Table2[[#This Row],[UNITS_SOLD]]*Table2[[#This Row],[UNIT_COGS]])-Table2[[#This Row],[AD_SPEND]]),0)</f>
        <v>2926.1899999999996</v>
      </c>
      <c r="S1517" s="3">
        <f>IFERROR(Table2[[#This Row],[RETURNS_UNITS]]/Table2[[#This Row],[UNITS_SOLD]],0)</f>
        <v>1.8018018018018018E-2</v>
      </c>
      <c r="T1517" s="2" t="str">
        <f>TRIM(CLEAN(Table2[[#This Row],[CHANNEL]]))</f>
        <v>Flipkart</v>
      </c>
      <c r="U1517" s="1">
        <f t="shared" si="23"/>
        <v>45809</v>
      </c>
    </row>
    <row r="1518" spans="1:21" x14ac:dyDescent="0.3">
      <c r="A1518" s="1">
        <v>45717</v>
      </c>
      <c r="B1518" s="2" t="s">
        <v>33</v>
      </c>
      <c r="C1518" s="2" t="s">
        <v>28</v>
      </c>
      <c r="D1518" s="2" t="s">
        <v>31</v>
      </c>
      <c r="E1518" s="2" t="str">
        <f>TRIM(Table2[[#This Row],[SKU_CODE]])</f>
        <v>BEC-GB-002</v>
      </c>
      <c r="F1518" s="2">
        <v>121</v>
      </c>
      <c r="G1518" s="2">
        <v>21659</v>
      </c>
      <c r="H1518" s="2">
        <v>1670.72</v>
      </c>
      <c r="I1518" s="2">
        <v>2027.72</v>
      </c>
      <c r="J1518" s="2">
        <v>4</v>
      </c>
      <c r="K1518" s="2" t="str">
        <f>_xlfn.XLOOKUP(E1518,[1]SKU_Master!A:A,[1]SKU_Master!C:C,"NOT FOUND")</f>
        <v>Garbage Bags</v>
      </c>
      <c r="L1518" s="2">
        <f>_xlfn.XLOOKUP(Table2[[#This Row],[SKU_CODE_CLEAN]],[1]SKU_Master!A:A,[1]SKU_Master!E:E,"Not Found")</f>
        <v>179</v>
      </c>
      <c r="M1518" s="2">
        <f>_xlfn.XLOOKUP(E1518,[1]SKU_Master!A:A,[1]SKU_Master!F:F,"NOT FOUND")</f>
        <v>86</v>
      </c>
      <c r="N1518" s="2" t="str">
        <f>IF(ISNUMBER(_xlfn.XMATCH(E1518,[1]SKU_Master!A:A)),"MATCH","NOT FOUND")</f>
        <v>MATCH</v>
      </c>
      <c r="O1518" s="2">
        <f>Table2[[#This Row],[GROSS_REVENUE]]-Table2[[#This Row],[DISCOUNT]]</f>
        <v>19988.28</v>
      </c>
      <c r="P1518" s="3">
        <f>IFERROR((Table2[[#This Row],[NET_REVENUE]]-(Table2[[#This Row],[UNITS_SOLD]]*Table2[[#This Row],[UNIT_COGS]]))/Table2[[#This Row],[NET_REVENUE]],0)</f>
        <v>0.4793949254262998</v>
      </c>
      <c r="Q1518" s="4">
        <f>IFERROR(Table2[[#This Row],[GROSS_REVENUE]]/Table2[[#This Row],[AD_SPEND]],0)</f>
        <v>10.681455033239303</v>
      </c>
      <c r="R1518" s="2">
        <f>IFERROR((Table2[[#This Row],[NET_REVENUE]]-(Table2[[#This Row],[UNITS_SOLD]]*Table2[[#This Row],[UNIT_COGS]])-Table2[[#This Row],[AD_SPEND]]),0)</f>
        <v>7554.5599999999986</v>
      </c>
      <c r="S1518" s="3">
        <f>IFERROR(Table2[[#This Row],[RETURNS_UNITS]]/Table2[[#This Row],[UNITS_SOLD]],0)</f>
        <v>3.3057851239669422E-2</v>
      </c>
      <c r="T1518" s="2" t="str">
        <f>TRIM(CLEAN(Table2[[#This Row],[CHANNEL]]))</f>
        <v>Swiggy Instamart</v>
      </c>
      <c r="U1518" s="1">
        <f t="shared" si="23"/>
        <v>45717</v>
      </c>
    </row>
    <row r="1519" spans="1:21" x14ac:dyDescent="0.3">
      <c r="A1519" s="1">
        <v>45597</v>
      </c>
      <c r="B1519" s="2" t="s">
        <v>27</v>
      </c>
      <c r="C1519" s="2" t="s">
        <v>22</v>
      </c>
      <c r="D1519" s="2" t="s">
        <v>32</v>
      </c>
      <c r="E1519" s="2" t="str">
        <f>TRIM(Table2[[#This Row],[SKU_CODE]])</f>
        <v>BEC-BW-001</v>
      </c>
      <c r="F1519" s="2">
        <v>104</v>
      </c>
      <c r="G1519" s="2">
        <v>22880</v>
      </c>
      <c r="H1519" s="2">
        <v>1452.11</v>
      </c>
      <c r="I1519" s="2">
        <v>2028.1</v>
      </c>
      <c r="J1519" s="2">
        <v>5</v>
      </c>
      <c r="K1519" s="2" t="str">
        <f>_xlfn.XLOOKUP(E1519,[1]SKU_Master!A:A,[1]SKU_Master!C:C,"NOT FOUND")</f>
        <v>Bake &amp; Wrap</v>
      </c>
      <c r="L1519" s="2">
        <f>_xlfn.XLOOKUP(Table2[[#This Row],[SKU_CODE_CLEAN]],[1]SKU_Master!A:A,[1]SKU_Master!E:E,"Not Found")</f>
        <v>220</v>
      </c>
      <c r="M1519" s="2">
        <f>_xlfn.XLOOKUP(E1519,[1]SKU_Master!A:A,[1]SKU_Master!F:F,"NOT FOUND")</f>
        <v>118</v>
      </c>
      <c r="N1519" s="2" t="str">
        <f>IF(ISNUMBER(_xlfn.XMATCH(E1519,[1]SKU_Master!A:A)),"MATCH","NOT FOUND")</f>
        <v>MATCH</v>
      </c>
      <c r="O1519" s="2">
        <f>Table2[[#This Row],[GROSS_REVENUE]]-Table2[[#This Row],[DISCOUNT]]</f>
        <v>21427.89</v>
      </c>
      <c r="P1519" s="3">
        <f>IFERROR((Table2[[#This Row],[NET_REVENUE]]-(Table2[[#This Row],[UNITS_SOLD]]*Table2[[#This Row],[UNIT_COGS]]))/Table2[[#This Row],[NET_REVENUE]],0)</f>
        <v>0.42728845443951785</v>
      </c>
      <c r="Q1519" s="4">
        <f>IFERROR(Table2[[#This Row],[GROSS_REVENUE]]/Table2[[#This Row],[AD_SPEND]],0)</f>
        <v>11.281494995315814</v>
      </c>
      <c r="R1519" s="2">
        <f>IFERROR((Table2[[#This Row],[NET_REVENUE]]-(Table2[[#This Row],[UNITS_SOLD]]*Table2[[#This Row],[UNIT_COGS]])-Table2[[#This Row],[AD_SPEND]]),0)</f>
        <v>7127.7899999999991</v>
      </c>
      <c r="S1519" s="3">
        <f>IFERROR(Table2[[#This Row],[RETURNS_UNITS]]/Table2[[#This Row],[UNITS_SOLD]],0)</f>
        <v>4.807692307692308E-2</v>
      </c>
      <c r="T1519" s="2" t="str">
        <f>TRIM(CLEAN(Table2[[#This Row],[CHANNEL]]))</f>
        <v>Zepto</v>
      </c>
      <c r="U1519" s="1">
        <f t="shared" si="23"/>
        <v>45597</v>
      </c>
    </row>
    <row r="1520" spans="1:21" x14ac:dyDescent="0.3">
      <c r="A1520" s="1">
        <v>45383</v>
      </c>
      <c r="B1520" s="2" t="s">
        <v>39</v>
      </c>
      <c r="C1520" s="2" t="s">
        <v>25</v>
      </c>
      <c r="D1520" s="2" t="s">
        <v>23</v>
      </c>
      <c r="E1520" s="2" t="str">
        <f>TRIM(Table2[[#This Row],[SKU_CODE]])</f>
        <v>BEC-OTH-001</v>
      </c>
      <c r="F1520" s="2">
        <v>175</v>
      </c>
      <c r="G1520" s="2">
        <v>26075</v>
      </c>
      <c r="H1520" s="2">
        <v>4604.7299999999996</v>
      </c>
      <c r="I1520" s="2">
        <v>2028.56</v>
      </c>
      <c r="J1520" s="2">
        <v>3</v>
      </c>
      <c r="K1520" s="2" t="str">
        <f>_xlfn.XLOOKUP(E1520,[1]SKU_Master!A:A,[1]SKU_Master!C:C,"NOT FOUND")</f>
        <v>Others</v>
      </c>
      <c r="L1520" s="2">
        <f>_xlfn.XLOOKUP(Table2[[#This Row],[SKU_CODE_CLEAN]],[1]SKU_Master!A:A,[1]SKU_Master!E:E,"Not Found")</f>
        <v>149</v>
      </c>
      <c r="M1520" s="2">
        <f>_xlfn.XLOOKUP(E1520,[1]SKU_Master!A:A,[1]SKU_Master!F:F,"NOT FOUND")</f>
        <v>72</v>
      </c>
      <c r="N1520" s="2" t="str">
        <f>IF(ISNUMBER(_xlfn.XMATCH(E1520,[1]SKU_Master!A:A)),"MATCH","NOT FOUND")</f>
        <v>MATCH</v>
      </c>
      <c r="O1520" s="2">
        <f>Table2[[#This Row],[GROSS_REVENUE]]-Table2[[#This Row],[DISCOUNT]]</f>
        <v>21470.27</v>
      </c>
      <c r="P1520" s="3">
        <f>IFERROR((Table2[[#This Row],[NET_REVENUE]]-(Table2[[#This Row],[UNITS_SOLD]]*Table2[[#This Row],[UNIT_COGS]]))/Table2[[#This Row],[NET_REVENUE]],0)</f>
        <v>0.41314198657026668</v>
      </c>
      <c r="Q1520" s="4">
        <f>IFERROR(Table2[[#This Row],[GROSS_REVENUE]]/Table2[[#This Row],[AD_SPEND]],0)</f>
        <v>12.853945656031865</v>
      </c>
      <c r="R1520" s="2">
        <f>IFERROR((Table2[[#This Row],[NET_REVENUE]]-(Table2[[#This Row],[UNITS_SOLD]]*Table2[[#This Row],[UNIT_COGS]])-Table2[[#This Row],[AD_SPEND]]),0)</f>
        <v>6841.7100000000009</v>
      </c>
      <c r="S1520" s="3">
        <f>IFERROR(Table2[[#This Row],[RETURNS_UNITS]]/Table2[[#This Row],[UNITS_SOLD]],0)</f>
        <v>1.7142857142857144E-2</v>
      </c>
      <c r="T1520" s="2" t="str">
        <f>TRIM(CLEAN(Table2[[#This Row],[CHANNEL]]))</f>
        <v>Amazon</v>
      </c>
      <c r="U1520" s="1">
        <f t="shared" si="23"/>
        <v>45383</v>
      </c>
    </row>
    <row r="1521" spans="1:21" x14ac:dyDescent="0.3">
      <c r="A1521" s="1">
        <v>45383</v>
      </c>
      <c r="B1521" s="2" t="s">
        <v>24</v>
      </c>
      <c r="C1521" s="2" t="s">
        <v>25</v>
      </c>
      <c r="D1521" s="2" t="s">
        <v>32</v>
      </c>
      <c r="E1521" s="2" t="str">
        <f>TRIM(Table2[[#This Row],[SKU_CODE]])</f>
        <v>BEC-BW-001</v>
      </c>
      <c r="F1521" s="2">
        <v>88</v>
      </c>
      <c r="G1521" s="2">
        <v>19360</v>
      </c>
      <c r="H1521" s="2">
        <v>1544.85</v>
      </c>
      <c r="I1521" s="2">
        <v>2028.63</v>
      </c>
      <c r="J1521" s="2">
        <v>14</v>
      </c>
      <c r="K1521" s="2" t="str">
        <f>_xlfn.XLOOKUP(E1521,[1]SKU_Master!A:A,[1]SKU_Master!C:C,"NOT FOUND")</f>
        <v>Bake &amp; Wrap</v>
      </c>
      <c r="L1521" s="2">
        <f>_xlfn.XLOOKUP(Table2[[#This Row],[SKU_CODE_CLEAN]],[1]SKU_Master!A:A,[1]SKU_Master!E:E,"Not Found")</f>
        <v>220</v>
      </c>
      <c r="M1521" s="2">
        <f>_xlfn.XLOOKUP(E1521,[1]SKU_Master!A:A,[1]SKU_Master!F:F,"NOT FOUND")</f>
        <v>118</v>
      </c>
      <c r="N1521" s="2" t="str">
        <f>IF(ISNUMBER(_xlfn.XMATCH(E1521,[1]SKU_Master!A:A)),"MATCH","NOT FOUND")</f>
        <v>MATCH</v>
      </c>
      <c r="O1521" s="2">
        <f>Table2[[#This Row],[GROSS_REVENUE]]-Table2[[#This Row],[DISCOUNT]]</f>
        <v>17815.150000000001</v>
      </c>
      <c r="P1521" s="3">
        <f>IFERROR((Table2[[#This Row],[NET_REVENUE]]-(Table2[[#This Row],[UNITS_SOLD]]*Table2[[#This Row],[UNIT_COGS]]))/Table2[[#This Row],[NET_REVENUE]],0)</f>
        <v>0.41712531188342511</v>
      </c>
      <c r="Q1521" s="4">
        <f>IFERROR(Table2[[#This Row],[GROSS_REVENUE]]/Table2[[#This Row],[AD_SPEND]],0)</f>
        <v>9.5433864233497481</v>
      </c>
      <c r="R1521" s="2">
        <f>IFERROR((Table2[[#This Row],[NET_REVENUE]]-(Table2[[#This Row],[UNITS_SOLD]]*Table2[[#This Row],[UNIT_COGS]])-Table2[[#This Row],[AD_SPEND]]),0)</f>
        <v>5402.5200000000013</v>
      </c>
      <c r="S1521" s="3">
        <f>IFERROR(Table2[[#This Row],[RETURNS_UNITS]]/Table2[[#This Row],[UNITS_SOLD]],0)</f>
        <v>0.15909090909090909</v>
      </c>
      <c r="T1521" s="2" t="str">
        <f>TRIM(CLEAN(Table2[[#This Row],[CHANNEL]]))</f>
        <v>D2C</v>
      </c>
      <c r="U1521" s="1">
        <f t="shared" si="23"/>
        <v>45383</v>
      </c>
    </row>
    <row r="1522" spans="1:21" x14ac:dyDescent="0.3">
      <c r="A1522" s="1">
        <v>45505</v>
      </c>
      <c r="B1522" s="2" t="s">
        <v>34</v>
      </c>
      <c r="C1522" s="2" t="s">
        <v>22</v>
      </c>
      <c r="D1522" s="2" t="s">
        <v>48</v>
      </c>
      <c r="E1522" s="2" t="str">
        <f>TRIM(Table2[[#This Row],[SKU_CODE]])</f>
        <v>BEC-CMB-001</v>
      </c>
      <c r="F1522" s="2">
        <v>28</v>
      </c>
      <c r="G1522" s="2">
        <v>19572</v>
      </c>
      <c r="H1522" s="2">
        <v>2667.79</v>
      </c>
      <c r="I1522" s="2">
        <v>2029.68</v>
      </c>
      <c r="J1522" s="2">
        <v>1</v>
      </c>
      <c r="K1522" s="2" t="str">
        <f>_xlfn.XLOOKUP(E1522,[1]SKU_Master!A:A,[1]SKU_Master!C:C,"NOT FOUND")</f>
        <v>Others</v>
      </c>
      <c r="L1522" s="2">
        <f>_xlfn.XLOOKUP(Table2[[#This Row],[SKU_CODE_CLEAN]],[1]SKU_Master!A:A,[1]SKU_Master!E:E,"Not Found")</f>
        <v>699</v>
      </c>
      <c r="M1522" s="2">
        <f>_xlfn.XLOOKUP(E1522,[1]SKU_Master!A:A,[1]SKU_Master!F:F,"NOT FOUND")</f>
        <v>330</v>
      </c>
      <c r="N1522" s="2" t="str">
        <f>IF(ISNUMBER(_xlfn.XMATCH(E1522,[1]SKU_Master!A:A)),"MATCH","NOT FOUND")</f>
        <v>MATCH</v>
      </c>
      <c r="O1522" s="2">
        <f>Table2[[#This Row],[GROSS_REVENUE]]-Table2[[#This Row],[DISCOUNT]]</f>
        <v>16904.21</v>
      </c>
      <c r="P1522" s="3">
        <f>IFERROR((Table2[[#This Row],[NET_REVENUE]]-(Table2[[#This Row],[UNITS_SOLD]]*Table2[[#This Row],[UNIT_COGS]]))/Table2[[#This Row],[NET_REVENUE]],0)</f>
        <v>0.45339060506228918</v>
      </c>
      <c r="Q1522" s="4">
        <f>IFERROR(Table2[[#This Row],[GROSS_REVENUE]]/Table2[[#This Row],[AD_SPEND]],0)</f>
        <v>9.6428993733002244</v>
      </c>
      <c r="R1522" s="2">
        <f>IFERROR((Table2[[#This Row],[NET_REVENUE]]-(Table2[[#This Row],[UNITS_SOLD]]*Table2[[#This Row],[UNIT_COGS]])-Table2[[#This Row],[AD_SPEND]]),0)</f>
        <v>5634.5299999999988</v>
      </c>
      <c r="S1522" s="3">
        <f>IFERROR(Table2[[#This Row],[RETURNS_UNITS]]/Table2[[#This Row],[UNITS_SOLD]],0)</f>
        <v>3.5714285714285712E-2</v>
      </c>
      <c r="T1522" s="2" t="str">
        <f>TRIM(CLEAN(Table2[[#This Row],[CHANNEL]]))</f>
        <v>Zepto</v>
      </c>
      <c r="U1522" s="1">
        <f t="shared" si="23"/>
        <v>45505</v>
      </c>
    </row>
    <row r="1523" spans="1:21" x14ac:dyDescent="0.3">
      <c r="A1523" s="1">
        <v>45292</v>
      </c>
      <c r="B1523" s="2" t="s">
        <v>24</v>
      </c>
      <c r="C1523" s="2" t="s">
        <v>28</v>
      </c>
      <c r="D1523" s="2" t="s">
        <v>46</v>
      </c>
      <c r="E1523" s="2" t="str">
        <f>TRIM(Table2[[#This Row],[SKU_CODE]])</f>
        <v>BEC-KT-001</v>
      </c>
      <c r="F1523" s="2">
        <v>101</v>
      </c>
      <c r="G1523" s="2">
        <v>16160</v>
      </c>
      <c r="H1523" s="2">
        <v>1477.46</v>
      </c>
      <c r="I1523" s="2">
        <v>2031.16</v>
      </c>
      <c r="J1523" s="2">
        <v>15</v>
      </c>
      <c r="K1523" s="2" t="str">
        <f>_xlfn.XLOOKUP(E1523,[1]SKU_Master!A:A,[1]SKU_Master!C:C,"NOT FOUND")</f>
        <v>Kitchen Towel</v>
      </c>
      <c r="L1523" s="2">
        <f>_xlfn.XLOOKUP(Table2[[#This Row],[SKU_CODE_CLEAN]],[1]SKU_Master!A:A,[1]SKU_Master!E:E,"Not Found")</f>
        <v>160</v>
      </c>
      <c r="M1523" s="2">
        <f>_xlfn.XLOOKUP(E1523,[1]SKU_Master!A:A,[1]SKU_Master!F:F,"NOT FOUND")</f>
        <v>78</v>
      </c>
      <c r="N1523" s="2" t="str">
        <f>IF(ISNUMBER(_xlfn.XMATCH(E1523,[1]SKU_Master!A:A)),"MATCH","NOT FOUND")</f>
        <v>MATCH</v>
      </c>
      <c r="O1523" s="2">
        <f>Table2[[#This Row],[GROSS_REVENUE]]-Table2[[#This Row],[DISCOUNT]]</f>
        <v>14682.54</v>
      </c>
      <c r="P1523" s="3">
        <f>IFERROR((Table2[[#This Row],[NET_REVENUE]]-(Table2[[#This Row],[UNITS_SOLD]]*Table2[[#This Row],[UNIT_COGS]]))/Table2[[#This Row],[NET_REVENUE]],0)</f>
        <v>0.46344433592552792</v>
      </c>
      <c r="Q1523" s="4">
        <f>IFERROR(Table2[[#This Row],[GROSS_REVENUE]]/Table2[[#This Row],[AD_SPEND]],0)</f>
        <v>7.9560448216782529</v>
      </c>
      <c r="R1523" s="2">
        <f>IFERROR((Table2[[#This Row],[NET_REVENUE]]-(Table2[[#This Row],[UNITS_SOLD]]*Table2[[#This Row],[UNIT_COGS]])-Table2[[#This Row],[AD_SPEND]]),0)</f>
        <v>4773.380000000001</v>
      </c>
      <c r="S1523" s="3">
        <f>IFERROR(Table2[[#This Row],[RETURNS_UNITS]]/Table2[[#This Row],[UNITS_SOLD]],0)</f>
        <v>0.14851485148514851</v>
      </c>
      <c r="T1523" s="2" t="str">
        <f>TRIM(CLEAN(Table2[[#This Row],[CHANNEL]]))</f>
        <v>D2C</v>
      </c>
      <c r="U1523" s="1">
        <f t="shared" si="23"/>
        <v>45292</v>
      </c>
    </row>
    <row r="1524" spans="1:21" x14ac:dyDescent="0.3">
      <c r="A1524" s="1">
        <v>45717</v>
      </c>
      <c r="B1524" s="2" t="s">
        <v>37</v>
      </c>
      <c r="C1524" s="2" t="s">
        <v>22</v>
      </c>
      <c r="D1524" s="2" t="s">
        <v>45</v>
      </c>
      <c r="E1524" s="2" t="str">
        <f>TRIM(Table2[[#This Row],[SKU_CODE]])</f>
        <v>BEC-TIS-001</v>
      </c>
      <c r="F1524" s="2">
        <v>411</v>
      </c>
      <c r="G1524" s="2">
        <v>39045</v>
      </c>
      <c r="H1524" s="2">
        <v>11601.95</v>
      </c>
      <c r="I1524" s="2">
        <v>2031.65</v>
      </c>
      <c r="J1524" s="2">
        <v>11</v>
      </c>
      <c r="K1524" s="2" t="str">
        <f>_xlfn.XLOOKUP(E1524,[1]SKU_Master!A:A,[1]SKU_Master!C:C,"NOT FOUND")</f>
        <v>Tissues</v>
      </c>
      <c r="L1524" s="2">
        <f>_xlfn.XLOOKUP(Table2[[#This Row],[SKU_CODE_CLEAN]],[1]SKU_Master!A:A,[1]SKU_Master!E:E,"Not Found")</f>
        <v>95</v>
      </c>
      <c r="M1524" s="2">
        <f>_xlfn.XLOOKUP(E1524,[1]SKU_Master!A:A,[1]SKU_Master!F:F,"NOT FOUND")</f>
        <v>42</v>
      </c>
      <c r="N1524" s="2" t="str">
        <f>IF(ISNUMBER(_xlfn.XMATCH(E1524,[1]SKU_Master!A:A)),"MATCH","NOT FOUND")</f>
        <v>MATCH</v>
      </c>
      <c r="O1524" s="2">
        <f>Table2[[#This Row],[GROSS_REVENUE]]-Table2[[#This Row],[DISCOUNT]]</f>
        <v>27443.05</v>
      </c>
      <c r="P1524" s="3">
        <f>IFERROR((Table2[[#This Row],[NET_REVENUE]]-(Table2[[#This Row],[UNITS_SOLD]]*Table2[[#This Row],[UNIT_COGS]]))/Table2[[#This Row],[NET_REVENUE]],0)</f>
        <v>0.37098828300790182</v>
      </c>
      <c r="Q1524" s="4">
        <f>IFERROR(Table2[[#This Row],[GROSS_REVENUE]]/Table2[[#This Row],[AD_SPEND]],0)</f>
        <v>19.218369305736715</v>
      </c>
      <c r="R1524" s="2">
        <f>IFERROR((Table2[[#This Row],[NET_REVENUE]]-(Table2[[#This Row],[UNITS_SOLD]]*Table2[[#This Row],[UNIT_COGS]])-Table2[[#This Row],[AD_SPEND]]),0)</f>
        <v>8149.4</v>
      </c>
      <c r="S1524" s="3">
        <f>IFERROR(Table2[[#This Row],[RETURNS_UNITS]]/Table2[[#This Row],[UNITS_SOLD]],0)</f>
        <v>2.6763990267639901E-2</v>
      </c>
      <c r="T1524" s="2" t="str">
        <f>TRIM(CLEAN(Table2[[#This Row],[CHANNEL]]))</f>
        <v>Blinkit</v>
      </c>
      <c r="U1524" s="1">
        <f t="shared" si="23"/>
        <v>45717</v>
      </c>
    </row>
    <row r="1525" spans="1:21" x14ac:dyDescent="0.3">
      <c r="A1525" s="1">
        <v>45778</v>
      </c>
      <c r="B1525" s="2" t="s">
        <v>37</v>
      </c>
      <c r="C1525" s="2" t="s">
        <v>22</v>
      </c>
      <c r="D1525" s="2" t="s">
        <v>43</v>
      </c>
      <c r="E1525" s="2" t="str">
        <f>TRIM(Table2[[#This Row],[SKU_CODE]])</f>
        <v>BEC-GB-001</v>
      </c>
      <c r="F1525" s="2">
        <v>201</v>
      </c>
      <c r="G1525" s="2">
        <v>29949</v>
      </c>
      <c r="H1525" s="2">
        <v>2220.35</v>
      </c>
      <c r="I1525" s="2">
        <v>2031.84</v>
      </c>
      <c r="J1525" s="2">
        <v>5</v>
      </c>
      <c r="K1525" s="2" t="str">
        <f>_xlfn.XLOOKUP(E1525,[1]SKU_Master!A:A,[1]SKU_Master!C:C,"NOT FOUND")</f>
        <v>Garbage Bags</v>
      </c>
      <c r="L1525" s="2">
        <f>_xlfn.XLOOKUP(Table2[[#This Row],[SKU_CODE_CLEAN]],[1]SKU_Master!A:A,[1]SKU_Master!E:E,"Not Found")</f>
        <v>149</v>
      </c>
      <c r="M1525" s="2">
        <f>_xlfn.XLOOKUP(E1525,[1]SKU_Master!A:A,[1]SKU_Master!F:F,"NOT FOUND")</f>
        <v>70</v>
      </c>
      <c r="N1525" s="2" t="str">
        <f>IF(ISNUMBER(_xlfn.XMATCH(E1525,[1]SKU_Master!A:A)),"MATCH","NOT FOUND")</f>
        <v>MATCH</v>
      </c>
      <c r="O1525" s="2">
        <f>Table2[[#This Row],[GROSS_REVENUE]]-Table2[[#This Row],[DISCOUNT]]</f>
        <v>27728.65</v>
      </c>
      <c r="P1525" s="3">
        <f>IFERROR((Table2[[#This Row],[NET_REVENUE]]-(Table2[[#This Row],[UNITS_SOLD]]*Table2[[#This Row],[UNIT_COGS]]))/Table2[[#This Row],[NET_REVENUE]],0)</f>
        <v>0.49258258155373597</v>
      </c>
      <c r="Q1525" s="4">
        <f>IFERROR(Table2[[#This Row],[GROSS_REVENUE]]/Table2[[#This Row],[AD_SPEND]],0)</f>
        <v>14.739841719820459</v>
      </c>
      <c r="R1525" s="2">
        <f>IFERROR((Table2[[#This Row],[NET_REVENUE]]-(Table2[[#This Row],[UNITS_SOLD]]*Table2[[#This Row],[UNIT_COGS]])-Table2[[#This Row],[AD_SPEND]]),0)</f>
        <v>11626.810000000001</v>
      </c>
      <c r="S1525" s="3">
        <f>IFERROR(Table2[[#This Row],[RETURNS_UNITS]]/Table2[[#This Row],[UNITS_SOLD]],0)</f>
        <v>2.4875621890547265E-2</v>
      </c>
      <c r="T1525" s="2" t="str">
        <f>TRIM(CLEAN(Table2[[#This Row],[CHANNEL]]))</f>
        <v>Blinkit</v>
      </c>
      <c r="U1525" s="1">
        <f t="shared" si="23"/>
        <v>45778</v>
      </c>
    </row>
    <row r="1526" spans="1:21" x14ac:dyDescent="0.3">
      <c r="A1526" s="1">
        <v>45778</v>
      </c>
      <c r="B1526" s="2" t="s">
        <v>21</v>
      </c>
      <c r="C1526" s="2" t="s">
        <v>28</v>
      </c>
      <c r="D1526" s="2" t="s">
        <v>31</v>
      </c>
      <c r="E1526" s="2" t="str">
        <f>TRIM(Table2[[#This Row],[SKU_CODE]])</f>
        <v>BEC-GB-002</v>
      </c>
      <c r="F1526" s="2">
        <v>193</v>
      </c>
      <c r="G1526" s="2">
        <v>34547</v>
      </c>
      <c r="H1526" s="2">
        <v>8242.52</v>
      </c>
      <c r="I1526" s="2">
        <v>2032.62</v>
      </c>
      <c r="J1526" s="2">
        <v>9</v>
      </c>
      <c r="K1526" s="2" t="str">
        <f>_xlfn.XLOOKUP(E1526,[1]SKU_Master!A:A,[1]SKU_Master!C:C,"NOT FOUND")</f>
        <v>Garbage Bags</v>
      </c>
      <c r="L1526" s="2">
        <f>_xlfn.XLOOKUP(Table2[[#This Row],[SKU_CODE_CLEAN]],[1]SKU_Master!A:A,[1]SKU_Master!E:E,"Not Found")</f>
        <v>179</v>
      </c>
      <c r="M1526" s="2">
        <f>_xlfn.XLOOKUP(E1526,[1]SKU_Master!A:A,[1]SKU_Master!F:F,"NOT FOUND")</f>
        <v>86</v>
      </c>
      <c r="N1526" s="2" t="str">
        <f>IF(ISNUMBER(_xlfn.XMATCH(E1526,[1]SKU_Master!A:A)),"MATCH","NOT FOUND")</f>
        <v>MATCH</v>
      </c>
      <c r="O1526" s="2">
        <f>Table2[[#This Row],[GROSS_REVENUE]]-Table2[[#This Row],[DISCOUNT]]</f>
        <v>26304.48</v>
      </c>
      <c r="P1526" s="3">
        <f>IFERROR((Table2[[#This Row],[NET_REVENUE]]-(Table2[[#This Row],[UNITS_SOLD]]*Table2[[#This Row],[UNIT_COGS]]))/Table2[[#This Row],[NET_REVENUE]],0)</f>
        <v>0.36900482351295294</v>
      </c>
      <c r="Q1526" s="4">
        <f>IFERROR(Table2[[#This Row],[GROSS_REVENUE]]/Table2[[#This Row],[AD_SPEND]],0)</f>
        <v>16.996290501913787</v>
      </c>
      <c r="R1526" s="2">
        <f>IFERROR((Table2[[#This Row],[NET_REVENUE]]-(Table2[[#This Row],[UNITS_SOLD]]*Table2[[#This Row],[UNIT_COGS]])-Table2[[#This Row],[AD_SPEND]]),0)</f>
        <v>7673.86</v>
      </c>
      <c r="S1526" s="3">
        <f>IFERROR(Table2[[#This Row],[RETURNS_UNITS]]/Table2[[#This Row],[UNITS_SOLD]],0)</f>
        <v>4.6632124352331605E-2</v>
      </c>
      <c r="T1526" s="2" t="str">
        <f>TRIM(CLEAN(Table2[[#This Row],[CHANNEL]]))</f>
        <v>Flipkart</v>
      </c>
      <c r="U1526" s="1">
        <f t="shared" si="23"/>
        <v>45778</v>
      </c>
    </row>
    <row r="1527" spans="1:21" x14ac:dyDescent="0.3">
      <c r="A1527" s="1">
        <v>45383</v>
      </c>
      <c r="B1527" s="2" t="s">
        <v>37</v>
      </c>
      <c r="C1527" s="2" t="s">
        <v>22</v>
      </c>
      <c r="D1527" s="2" t="s">
        <v>45</v>
      </c>
      <c r="E1527" s="2" t="str">
        <f>TRIM(Table2[[#This Row],[SKU_CODE]])</f>
        <v>BEC-TIS-001</v>
      </c>
      <c r="F1527" s="2">
        <v>261</v>
      </c>
      <c r="G1527" s="2">
        <v>24795</v>
      </c>
      <c r="H1527" s="2">
        <v>6446</v>
      </c>
      <c r="I1527" s="2">
        <v>2034.46</v>
      </c>
      <c r="J1527" s="2">
        <v>15</v>
      </c>
      <c r="K1527" s="2" t="str">
        <f>_xlfn.XLOOKUP(E1527,[1]SKU_Master!A:A,[1]SKU_Master!C:C,"NOT FOUND")</f>
        <v>Tissues</v>
      </c>
      <c r="L1527" s="2">
        <f>_xlfn.XLOOKUP(Table2[[#This Row],[SKU_CODE_CLEAN]],[1]SKU_Master!A:A,[1]SKU_Master!E:E,"Not Found")</f>
        <v>95</v>
      </c>
      <c r="M1527" s="2">
        <f>_xlfn.XLOOKUP(E1527,[1]SKU_Master!A:A,[1]SKU_Master!F:F,"NOT FOUND")</f>
        <v>42</v>
      </c>
      <c r="N1527" s="2" t="str">
        <f>IF(ISNUMBER(_xlfn.XMATCH(E1527,[1]SKU_Master!A:A)),"MATCH","NOT FOUND")</f>
        <v>MATCH</v>
      </c>
      <c r="O1527" s="2">
        <f>Table2[[#This Row],[GROSS_REVENUE]]-Table2[[#This Row],[DISCOUNT]]</f>
        <v>18349</v>
      </c>
      <c r="P1527" s="3">
        <f>IFERROR((Table2[[#This Row],[NET_REVENUE]]-(Table2[[#This Row],[UNITS_SOLD]]*Table2[[#This Row],[UNIT_COGS]]))/Table2[[#This Row],[NET_REVENUE]],0)</f>
        <v>0.40258324704343562</v>
      </c>
      <c r="Q1527" s="4">
        <f>IFERROR(Table2[[#This Row],[GROSS_REVENUE]]/Table2[[#This Row],[AD_SPEND]],0)</f>
        <v>12.187509216204791</v>
      </c>
      <c r="R1527" s="2">
        <f>IFERROR((Table2[[#This Row],[NET_REVENUE]]-(Table2[[#This Row],[UNITS_SOLD]]*Table2[[#This Row],[UNIT_COGS]])-Table2[[#This Row],[AD_SPEND]]),0)</f>
        <v>5352.54</v>
      </c>
      <c r="S1527" s="3">
        <f>IFERROR(Table2[[#This Row],[RETURNS_UNITS]]/Table2[[#This Row],[UNITS_SOLD]],0)</f>
        <v>5.7471264367816091E-2</v>
      </c>
      <c r="T1527" s="2" t="str">
        <f>TRIM(CLEAN(Table2[[#This Row],[CHANNEL]]))</f>
        <v>Blinkit</v>
      </c>
      <c r="U1527" s="1">
        <f t="shared" si="23"/>
        <v>45383</v>
      </c>
    </row>
    <row r="1528" spans="1:21" x14ac:dyDescent="0.3">
      <c r="A1528" s="1">
        <v>45292</v>
      </c>
      <c r="B1528" s="2" t="s">
        <v>24</v>
      </c>
      <c r="C1528" s="2" t="s">
        <v>28</v>
      </c>
      <c r="D1528" s="2" t="s">
        <v>30</v>
      </c>
      <c r="E1528" s="2" t="str">
        <f>TRIM(Table2[[#This Row],[SKU_CODE]])</f>
        <v>BEC-TIS-002</v>
      </c>
      <c r="F1528" s="2">
        <v>157</v>
      </c>
      <c r="G1528" s="2">
        <v>28260</v>
      </c>
      <c r="H1528" s="2">
        <v>1040.3699999999999</v>
      </c>
      <c r="I1528" s="2">
        <v>2034.98</v>
      </c>
      <c r="J1528" s="2">
        <v>19</v>
      </c>
      <c r="K1528" s="2" t="str">
        <f>_xlfn.XLOOKUP(E1528,[1]SKU_Master!A:A,[1]SKU_Master!C:C,"NOT FOUND")</f>
        <v>Tissues</v>
      </c>
      <c r="L1528" s="2">
        <f>_xlfn.XLOOKUP(Table2[[#This Row],[SKU_CODE_CLEAN]],[1]SKU_Master!A:A,[1]SKU_Master!E:E,"Not Found")</f>
        <v>180</v>
      </c>
      <c r="M1528" s="2">
        <f>_xlfn.XLOOKUP(E1528,[1]SKU_Master!A:A,[1]SKU_Master!F:F,"NOT FOUND")</f>
        <v>95</v>
      </c>
      <c r="N1528" s="2" t="str">
        <f>IF(ISNUMBER(_xlfn.XMATCH(E1528,[1]SKU_Master!A:A)),"MATCH","NOT FOUND")</f>
        <v>MATCH</v>
      </c>
      <c r="O1528" s="2">
        <f>Table2[[#This Row],[GROSS_REVENUE]]-Table2[[#This Row],[DISCOUNT]]</f>
        <v>27219.63</v>
      </c>
      <c r="P1528" s="3">
        <f>IFERROR((Table2[[#This Row],[NET_REVENUE]]-(Table2[[#This Row],[UNITS_SOLD]]*Table2[[#This Row],[UNIT_COGS]]))/Table2[[#This Row],[NET_REVENUE]],0)</f>
        <v>0.45204986254405372</v>
      </c>
      <c r="Q1528" s="4">
        <f>IFERROR(Table2[[#This Row],[GROSS_REVENUE]]/Table2[[#This Row],[AD_SPEND]],0)</f>
        <v>13.887114369674395</v>
      </c>
      <c r="R1528" s="2">
        <f>IFERROR((Table2[[#This Row],[NET_REVENUE]]-(Table2[[#This Row],[UNITS_SOLD]]*Table2[[#This Row],[UNIT_COGS]])-Table2[[#This Row],[AD_SPEND]]),0)</f>
        <v>10269.650000000001</v>
      </c>
      <c r="S1528" s="3">
        <f>IFERROR(Table2[[#This Row],[RETURNS_UNITS]]/Table2[[#This Row],[UNITS_SOLD]],0)</f>
        <v>0.12101910828025478</v>
      </c>
      <c r="T1528" s="2" t="str">
        <f>TRIM(CLEAN(Table2[[#This Row],[CHANNEL]]))</f>
        <v>D2C</v>
      </c>
      <c r="U1528" s="1">
        <f t="shared" si="23"/>
        <v>45292</v>
      </c>
    </row>
    <row r="1529" spans="1:21" x14ac:dyDescent="0.3">
      <c r="A1529" s="1">
        <v>45597</v>
      </c>
      <c r="B1529" s="2" t="s">
        <v>21</v>
      </c>
      <c r="C1529" s="2" t="s">
        <v>28</v>
      </c>
      <c r="D1529" s="2" t="s">
        <v>30</v>
      </c>
      <c r="E1529" s="2" t="str">
        <f>TRIM(Table2[[#This Row],[SKU_CODE]])</f>
        <v>BEC-TIS-002</v>
      </c>
      <c r="F1529" s="2">
        <v>110</v>
      </c>
      <c r="G1529" s="2">
        <v>19800</v>
      </c>
      <c r="H1529" s="2">
        <v>5044.8599999999997</v>
      </c>
      <c r="I1529" s="2">
        <v>2036.02</v>
      </c>
      <c r="J1529" s="2">
        <v>6</v>
      </c>
      <c r="K1529" s="2" t="str">
        <f>_xlfn.XLOOKUP(E1529,[1]SKU_Master!A:A,[1]SKU_Master!C:C,"NOT FOUND")</f>
        <v>Tissues</v>
      </c>
      <c r="L1529" s="2">
        <f>_xlfn.XLOOKUP(Table2[[#This Row],[SKU_CODE_CLEAN]],[1]SKU_Master!A:A,[1]SKU_Master!E:E,"Not Found")</f>
        <v>180</v>
      </c>
      <c r="M1529" s="2">
        <f>_xlfn.XLOOKUP(E1529,[1]SKU_Master!A:A,[1]SKU_Master!F:F,"NOT FOUND")</f>
        <v>95</v>
      </c>
      <c r="N1529" s="2" t="str">
        <f>IF(ISNUMBER(_xlfn.XMATCH(E1529,[1]SKU_Master!A:A)),"MATCH","NOT FOUND")</f>
        <v>MATCH</v>
      </c>
      <c r="O1529" s="2">
        <f>Table2[[#This Row],[GROSS_REVENUE]]-Table2[[#This Row],[DISCOUNT]]</f>
        <v>14755.14</v>
      </c>
      <c r="P1529" s="3">
        <f>IFERROR((Table2[[#This Row],[NET_REVENUE]]-(Table2[[#This Row],[UNITS_SOLD]]*Table2[[#This Row],[UNIT_COGS]]))/Table2[[#This Row],[NET_REVENUE]],0)</f>
        <v>0.29177222310327111</v>
      </c>
      <c r="Q1529" s="4">
        <f>IFERROR(Table2[[#This Row],[GROSS_REVENUE]]/Table2[[#This Row],[AD_SPEND]],0)</f>
        <v>9.7248553550554515</v>
      </c>
      <c r="R1529" s="2">
        <f>IFERROR((Table2[[#This Row],[NET_REVENUE]]-(Table2[[#This Row],[UNITS_SOLD]]*Table2[[#This Row],[UNIT_COGS]])-Table2[[#This Row],[AD_SPEND]]),0)</f>
        <v>2269.1199999999994</v>
      </c>
      <c r="S1529" s="3">
        <f>IFERROR(Table2[[#This Row],[RETURNS_UNITS]]/Table2[[#This Row],[UNITS_SOLD]],0)</f>
        <v>5.4545454545454543E-2</v>
      </c>
      <c r="T1529" s="2" t="str">
        <f>TRIM(CLEAN(Table2[[#This Row],[CHANNEL]]))</f>
        <v>Flipkart</v>
      </c>
      <c r="U1529" s="1">
        <f t="shared" si="23"/>
        <v>45597</v>
      </c>
    </row>
    <row r="1530" spans="1:21" x14ac:dyDescent="0.3">
      <c r="A1530" s="1">
        <v>45658</v>
      </c>
      <c r="B1530" s="2" t="s">
        <v>33</v>
      </c>
      <c r="C1530" s="2" t="s">
        <v>28</v>
      </c>
      <c r="D1530" s="2" t="s">
        <v>26</v>
      </c>
      <c r="E1530" s="2" t="str">
        <f>TRIM(Table2[[#This Row],[SKU_CODE]])</f>
        <v>BEC-TIS-002</v>
      </c>
      <c r="F1530" s="2">
        <v>175</v>
      </c>
      <c r="G1530" s="2">
        <v>31500</v>
      </c>
      <c r="H1530" s="2">
        <v>3788.1</v>
      </c>
      <c r="I1530" s="2">
        <v>2037</v>
      </c>
      <c r="J1530" s="2">
        <v>7</v>
      </c>
      <c r="K1530" s="2" t="str">
        <f>_xlfn.XLOOKUP(E1530,[1]SKU_Master!A:A,[1]SKU_Master!C:C,"NOT FOUND")</f>
        <v>Tissues</v>
      </c>
      <c r="L1530" s="2">
        <f>_xlfn.XLOOKUP(Table2[[#This Row],[SKU_CODE_CLEAN]],[1]SKU_Master!A:A,[1]SKU_Master!E:E,"Not Found")</f>
        <v>180</v>
      </c>
      <c r="M1530" s="2">
        <f>_xlfn.XLOOKUP(E1530,[1]SKU_Master!A:A,[1]SKU_Master!F:F,"NOT FOUND")</f>
        <v>95</v>
      </c>
      <c r="N1530" s="2" t="str">
        <f>IF(ISNUMBER(_xlfn.XMATCH(E1530,[1]SKU_Master!A:A)),"MATCH","NOT FOUND")</f>
        <v>MATCH</v>
      </c>
      <c r="O1530" s="2">
        <f>Table2[[#This Row],[GROSS_REVENUE]]-Table2[[#This Row],[DISCOUNT]]</f>
        <v>27711.9</v>
      </c>
      <c r="P1530" s="3">
        <f>IFERROR((Table2[[#This Row],[NET_REVENUE]]-(Table2[[#This Row],[UNITS_SOLD]]*Table2[[#This Row],[UNIT_COGS]]))/Table2[[#This Row],[NET_REVENUE]],0)</f>
        <v>0.40007722314240457</v>
      </c>
      <c r="Q1530" s="4">
        <f>IFERROR(Table2[[#This Row],[GROSS_REVENUE]]/Table2[[#This Row],[AD_SPEND]],0)</f>
        <v>15.463917525773196</v>
      </c>
      <c r="R1530" s="2">
        <f>IFERROR((Table2[[#This Row],[NET_REVENUE]]-(Table2[[#This Row],[UNITS_SOLD]]*Table2[[#This Row],[UNIT_COGS]])-Table2[[#This Row],[AD_SPEND]]),0)</f>
        <v>9049.9000000000015</v>
      </c>
      <c r="S1530" s="3">
        <f>IFERROR(Table2[[#This Row],[RETURNS_UNITS]]/Table2[[#This Row],[UNITS_SOLD]],0)</f>
        <v>0.04</v>
      </c>
      <c r="T1530" s="2" t="str">
        <f>TRIM(CLEAN(Table2[[#This Row],[CHANNEL]]))</f>
        <v>Swiggy Instamart</v>
      </c>
      <c r="U1530" s="1">
        <f t="shared" si="23"/>
        <v>45658</v>
      </c>
    </row>
    <row r="1531" spans="1:21" x14ac:dyDescent="0.3">
      <c r="A1531" s="1">
        <v>45566</v>
      </c>
      <c r="B1531" s="2" t="s">
        <v>39</v>
      </c>
      <c r="C1531" s="2" t="s">
        <v>28</v>
      </c>
      <c r="D1531" s="2" t="s">
        <v>43</v>
      </c>
      <c r="E1531" s="2" t="str">
        <f>TRIM(Table2[[#This Row],[SKU_CODE]])</f>
        <v>BEC-GB-001</v>
      </c>
      <c r="F1531" s="2">
        <v>211</v>
      </c>
      <c r="G1531" s="2">
        <v>31439</v>
      </c>
      <c r="H1531" s="2">
        <v>9377.4500000000007</v>
      </c>
      <c r="I1531" s="2">
        <v>2037.09</v>
      </c>
      <c r="J1531" s="2">
        <v>9</v>
      </c>
      <c r="K1531" s="2" t="str">
        <f>_xlfn.XLOOKUP(E1531,[1]SKU_Master!A:A,[1]SKU_Master!C:C,"NOT FOUND")</f>
        <v>Garbage Bags</v>
      </c>
      <c r="L1531" s="2">
        <f>_xlfn.XLOOKUP(Table2[[#This Row],[SKU_CODE_CLEAN]],[1]SKU_Master!A:A,[1]SKU_Master!E:E,"Not Found")</f>
        <v>149</v>
      </c>
      <c r="M1531" s="2">
        <f>_xlfn.XLOOKUP(E1531,[1]SKU_Master!A:A,[1]SKU_Master!F:F,"NOT FOUND")</f>
        <v>70</v>
      </c>
      <c r="N1531" s="2" t="str">
        <f>IF(ISNUMBER(_xlfn.XMATCH(E1531,[1]SKU_Master!A:A)),"MATCH","NOT FOUND")</f>
        <v>MATCH</v>
      </c>
      <c r="O1531" s="2">
        <f>Table2[[#This Row],[GROSS_REVENUE]]-Table2[[#This Row],[DISCOUNT]]</f>
        <v>22061.55</v>
      </c>
      <c r="P1531" s="3">
        <f>IFERROR((Table2[[#This Row],[NET_REVENUE]]-(Table2[[#This Row],[UNITS_SOLD]]*Table2[[#This Row],[UNIT_COGS]]))/Table2[[#This Row],[NET_REVENUE]],0)</f>
        <v>0.33050941570288578</v>
      </c>
      <c r="Q1531" s="4">
        <f>IFERROR(Table2[[#This Row],[GROSS_REVENUE]]/Table2[[#This Row],[AD_SPEND]],0)</f>
        <v>15.433289643560178</v>
      </c>
      <c r="R1531" s="2">
        <f>IFERROR((Table2[[#This Row],[NET_REVENUE]]-(Table2[[#This Row],[UNITS_SOLD]]*Table2[[#This Row],[UNIT_COGS]])-Table2[[#This Row],[AD_SPEND]]),0)</f>
        <v>5254.4599999999991</v>
      </c>
      <c r="S1531" s="3">
        <f>IFERROR(Table2[[#This Row],[RETURNS_UNITS]]/Table2[[#This Row],[UNITS_SOLD]],0)</f>
        <v>4.2654028436018961E-2</v>
      </c>
      <c r="T1531" s="2" t="str">
        <f>TRIM(CLEAN(Table2[[#This Row],[CHANNEL]]))</f>
        <v>Amazon</v>
      </c>
      <c r="U1531" s="1">
        <f t="shared" si="23"/>
        <v>45566</v>
      </c>
    </row>
    <row r="1532" spans="1:21" x14ac:dyDescent="0.3">
      <c r="A1532" s="1">
        <v>45717</v>
      </c>
      <c r="B1532" s="2" t="s">
        <v>33</v>
      </c>
      <c r="C1532" s="2" t="s">
        <v>22</v>
      </c>
      <c r="D1532" s="2" t="s">
        <v>45</v>
      </c>
      <c r="E1532" s="2" t="str">
        <f>TRIM(Table2[[#This Row],[SKU_CODE]])</f>
        <v>BEC-TIS-001</v>
      </c>
      <c r="F1532" s="2">
        <v>242</v>
      </c>
      <c r="G1532" s="2">
        <v>22990</v>
      </c>
      <c r="H1532" s="2">
        <v>4139.1400000000003</v>
      </c>
      <c r="I1532" s="2">
        <v>2038.15</v>
      </c>
      <c r="J1532" s="2">
        <v>14</v>
      </c>
      <c r="K1532" s="2" t="str">
        <f>_xlfn.XLOOKUP(E1532,[1]SKU_Master!A:A,[1]SKU_Master!C:C,"NOT FOUND")</f>
        <v>Tissues</v>
      </c>
      <c r="L1532" s="2">
        <f>_xlfn.XLOOKUP(Table2[[#This Row],[SKU_CODE_CLEAN]],[1]SKU_Master!A:A,[1]SKU_Master!E:E,"Not Found")</f>
        <v>95</v>
      </c>
      <c r="M1532" s="2">
        <f>_xlfn.XLOOKUP(E1532,[1]SKU_Master!A:A,[1]SKU_Master!F:F,"NOT FOUND")</f>
        <v>42</v>
      </c>
      <c r="N1532" s="2" t="str">
        <f>IF(ISNUMBER(_xlfn.XMATCH(E1532,[1]SKU_Master!A:A)),"MATCH","NOT FOUND")</f>
        <v>MATCH</v>
      </c>
      <c r="O1532" s="2">
        <f>Table2[[#This Row],[GROSS_REVENUE]]-Table2[[#This Row],[DISCOUNT]]</f>
        <v>18850.86</v>
      </c>
      <c r="P1532" s="3">
        <f>IFERROR((Table2[[#This Row],[NET_REVENUE]]-(Table2[[#This Row],[UNITS_SOLD]]*Table2[[#This Row],[UNIT_COGS]]))/Table2[[#This Row],[NET_REVENUE]],0)</f>
        <v>0.46082035514560082</v>
      </c>
      <c r="Q1532" s="4">
        <f>IFERROR(Table2[[#This Row],[GROSS_REVENUE]]/Table2[[#This Row],[AD_SPEND]],0)</f>
        <v>11.279837107180532</v>
      </c>
      <c r="R1532" s="2">
        <f>IFERROR((Table2[[#This Row],[NET_REVENUE]]-(Table2[[#This Row],[UNITS_SOLD]]*Table2[[#This Row],[UNIT_COGS]])-Table2[[#This Row],[AD_SPEND]]),0)</f>
        <v>6648.7100000000009</v>
      </c>
      <c r="S1532" s="3">
        <f>IFERROR(Table2[[#This Row],[RETURNS_UNITS]]/Table2[[#This Row],[UNITS_SOLD]],0)</f>
        <v>5.7851239669421489E-2</v>
      </c>
      <c r="T1532" s="2" t="str">
        <f>TRIM(CLEAN(Table2[[#This Row],[CHANNEL]]))</f>
        <v>Swiggy Instamart</v>
      </c>
      <c r="U1532" s="1">
        <f t="shared" si="23"/>
        <v>45717</v>
      </c>
    </row>
    <row r="1533" spans="1:21" x14ac:dyDescent="0.3">
      <c r="A1533" s="1">
        <v>45444</v>
      </c>
      <c r="B1533" s="2" t="s">
        <v>34</v>
      </c>
      <c r="C1533" s="2" t="s">
        <v>25</v>
      </c>
      <c r="D1533" s="2" t="s">
        <v>32</v>
      </c>
      <c r="E1533" s="2" t="str">
        <f>TRIM(Table2[[#This Row],[SKU_CODE]])</f>
        <v>BEC-BW-001</v>
      </c>
      <c r="F1533" s="2">
        <v>149</v>
      </c>
      <c r="G1533" s="2">
        <v>32780</v>
      </c>
      <c r="H1533" s="2">
        <v>9496.17</v>
      </c>
      <c r="I1533" s="2">
        <v>2038.15</v>
      </c>
      <c r="J1533" s="2">
        <v>8</v>
      </c>
      <c r="K1533" s="2" t="str">
        <f>_xlfn.XLOOKUP(E1533,[1]SKU_Master!A:A,[1]SKU_Master!C:C,"NOT FOUND")</f>
        <v>Bake &amp; Wrap</v>
      </c>
      <c r="L1533" s="2">
        <f>_xlfn.XLOOKUP(Table2[[#This Row],[SKU_CODE_CLEAN]],[1]SKU_Master!A:A,[1]SKU_Master!E:E,"Not Found")</f>
        <v>220</v>
      </c>
      <c r="M1533" s="2">
        <f>_xlfn.XLOOKUP(E1533,[1]SKU_Master!A:A,[1]SKU_Master!F:F,"NOT FOUND")</f>
        <v>118</v>
      </c>
      <c r="N1533" s="2" t="str">
        <f>IF(ISNUMBER(_xlfn.XMATCH(E1533,[1]SKU_Master!A:A)),"MATCH","NOT FOUND")</f>
        <v>MATCH</v>
      </c>
      <c r="O1533" s="2">
        <f>Table2[[#This Row],[GROSS_REVENUE]]-Table2[[#This Row],[DISCOUNT]]</f>
        <v>23283.83</v>
      </c>
      <c r="P1533" s="3">
        <f>IFERROR((Table2[[#This Row],[NET_REVENUE]]-(Table2[[#This Row],[UNITS_SOLD]]*Table2[[#This Row],[UNIT_COGS]]))/Table2[[#This Row],[NET_REVENUE]],0)</f>
        <v>0.2448836810782419</v>
      </c>
      <c r="Q1533" s="4">
        <f>IFERROR(Table2[[#This Row],[GROSS_REVENUE]]/Table2[[#This Row],[AD_SPEND]],0)</f>
        <v>16.083212717415304</v>
      </c>
      <c r="R1533" s="2">
        <f>IFERROR((Table2[[#This Row],[NET_REVENUE]]-(Table2[[#This Row],[UNITS_SOLD]]*Table2[[#This Row],[UNIT_COGS]])-Table2[[#This Row],[AD_SPEND]]),0)</f>
        <v>3663.6800000000017</v>
      </c>
      <c r="S1533" s="3">
        <f>IFERROR(Table2[[#This Row],[RETURNS_UNITS]]/Table2[[#This Row],[UNITS_SOLD]],0)</f>
        <v>5.3691275167785234E-2</v>
      </c>
      <c r="T1533" s="2" t="str">
        <f>TRIM(CLEAN(Table2[[#This Row],[CHANNEL]]))</f>
        <v>Zepto</v>
      </c>
      <c r="U1533" s="1">
        <f t="shared" si="23"/>
        <v>45444</v>
      </c>
    </row>
    <row r="1534" spans="1:21" x14ac:dyDescent="0.3">
      <c r="A1534" s="1">
        <v>45323</v>
      </c>
      <c r="B1534" s="2" t="s">
        <v>21</v>
      </c>
      <c r="C1534" s="2" t="s">
        <v>28</v>
      </c>
      <c r="D1534" s="2" t="s">
        <v>32</v>
      </c>
      <c r="E1534" s="2" t="str">
        <f>TRIM(Table2[[#This Row],[SKU_CODE]])</f>
        <v>BEC-BW-001</v>
      </c>
      <c r="F1534" s="2">
        <v>80</v>
      </c>
      <c r="G1534" s="2">
        <v>17600</v>
      </c>
      <c r="H1534" s="2">
        <v>2648.16</v>
      </c>
      <c r="I1534" s="2">
        <v>2039.52</v>
      </c>
      <c r="J1534" s="2">
        <v>1</v>
      </c>
      <c r="K1534" s="2" t="str">
        <f>_xlfn.XLOOKUP(E1534,[1]SKU_Master!A:A,[1]SKU_Master!C:C,"NOT FOUND")</f>
        <v>Bake &amp; Wrap</v>
      </c>
      <c r="L1534" s="2">
        <f>_xlfn.XLOOKUP(Table2[[#This Row],[SKU_CODE_CLEAN]],[1]SKU_Master!A:A,[1]SKU_Master!E:E,"Not Found")</f>
        <v>220</v>
      </c>
      <c r="M1534" s="2">
        <f>_xlfn.XLOOKUP(E1534,[1]SKU_Master!A:A,[1]SKU_Master!F:F,"NOT FOUND")</f>
        <v>118</v>
      </c>
      <c r="N1534" s="2" t="str">
        <f>IF(ISNUMBER(_xlfn.XMATCH(E1534,[1]SKU_Master!A:A)),"MATCH","NOT FOUND")</f>
        <v>MATCH</v>
      </c>
      <c r="O1534" s="2">
        <f>Table2[[#This Row],[GROSS_REVENUE]]-Table2[[#This Row],[DISCOUNT]]</f>
        <v>14951.84</v>
      </c>
      <c r="P1534" s="3">
        <f>IFERROR((Table2[[#This Row],[NET_REVENUE]]-(Table2[[#This Row],[UNITS_SOLD]]*Table2[[#This Row],[UNIT_COGS]]))/Table2[[#This Row],[NET_REVENUE]],0)</f>
        <v>0.36863957880769188</v>
      </c>
      <c r="Q1534" s="4">
        <f>IFERROR(Table2[[#This Row],[GROSS_REVENUE]]/Table2[[#This Row],[AD_SPEND]],0)</f>
        <v>8.6294814466148893</v>
      </c>
      <c r="R1534" s="2">
        <f>IFERROR((Table2[[#This Row],[NET_REVENUE]]-(Table2[[#This Row],[UNITS_SOLD]]*Table2[[#This Row],[UNIT_COGS]])-Table2[[#This Row],[AD_SPEND]]),0)</f>
        <v>3472.32</v>
      </c>
      <c r="S1534" s="3">
        <f>IFERROR(Table2[[#This Row],[RETURNS_UNITS]]/Table2[[#This Row],[UNITS_SOLD]],0)</f>
        <v>1.2500000000000001E-2</v>
      </c>
      <c r="T1534" s="2" t="str">
        <f>TRIM(CLEAN(Table2[[#This Row],[CHANNEL]]))</f>
        <v>Flipkart</v>
      </c>
      <c r="U1534" s="1">
        <f t="shared" si="23"/>
        <v>45323</v>
      </c>
    </row>
    <row r="1535" spans="1:21" x14ac:dyDescent="0.3">
      <c r="A1535" s="1">
        <v>45383</v>
      </c>
      <c r="B1535" s="2" t="s">
        <v>21</v>
      </c>
      <c r="C1535" s="2" t="s">
        <v>22</v>
      </c>
      <c r="D1535" s="2" t="s">
        <v>35</v>
      </c>
      <c r="E1535" s="2" t="str">
        <f>TRIM(Table2[[#This Row],[SKU_CODE]])</f>
        <v>BEC-CMB-001</v>
      </c>
      <c r="F1535" s="2">
        <v>31</v>
      </c>
      <c r="G1535" s="2">
        <v>21669</v>
      </c>
      <c r="H1535" s="2">
        <v>1593.34</v>
      </c>
      <c r="I1535" s="2">
        <v>2040.42</v>
      </c>
      <c r="J1535" s="2">
        <v>1</v>
      </c>
      <c r="K1535" s="2" t="str">
        <f>_xlfn.XLOOKUP(E1535,[1]SKU_Master!A:A,[1]SKU_Master!C:C,"NOT FOUND")</f>
        <v>Others</v>
      </c>
      <c r="L1535" s="2">
        <f>_xlfn.XLOOKUP(Table2[[#This Row],[SKU_CODE_CLEAN]],[1]SKU_Master!A:A,[1]SKU_Master!E:E,"Not Found")</f>
        <v>699</v>
      </c>
      <c r="M1535" s="2">
        <f>_xlfn.XLOOKUP(E1535,[1]SKU_Master!A:A,[1]SKU_Master!F:F,"NOT FOUND")</f>
        <v>330</v>
      </c>
      <c r="N1535" s="2" t="str">
        <f>IF(ISNUMBER(_xlfn.XMATCH(E1535,[1]SKU_Master!A:A)),"MATCH","NOT FOUND")</f>
        <v>MATCH</v>
      </c>
      <c r="O1535" s="2">
        <f>Table2[[#This Row],[GROSS_REVENUE]]-Table2[[#This Row],[DISCOUNT]]</f>
        <v>20075.66</v>
      </c>
      <c r="P1535" s="3">
        <f>IFERROR((Table2[[#This Row],[NET_REVENUE]]-(Table2[[#This Row],[UNITS_SOLD]]*Table2[[#This Row],[UNIT_COGS]]))/Table2[[#This Row],[NET_REVENUE]],0)</f>
        <v>0.49042771196563401</v>
      </c>
      <c r="Q1535" s="4">
        <f>IFERROR(Table2[[#This Row],[GROSS_REVENUE]]/Table2[[#This Row],[AD_SPEND]],0)</f>
        <v>10.619872379216043</v>
      </c>
      <c r="R1535" s="2">
        <f>IFERROR((Table2[[#This Row],[NET_REVENUE]]-(Table2[[#This Row],[UNITS_SOLD]]*Table2[[#This Row],[UNIT_COGS]])-Table2[[#This Row],[AD_SPEND]]),0)</f>
        <v>7805.24</v>
      </c>
      <c r="S1535" s="3">
        <f>IFERROR(Table2[[#This Row],[RETURNS_UNITS]]/Table2[[#This Row],[UNITS_SOLD]],0)</f>
        <v>3.2258064516129031E-2</v>
      </c>
      <c r="T1535" s="2" t="str">
        <f>TRIM(CLEAN(Table2[[#This Row],[CHANNEL]]))</f>
        <v>Flipkart</v>
      </c>
      <c r="U1535" s="1">
        <f t="shared" si="23"/>
        <v>45383</v>
      </c>
    </row>
    <row r="1536" spans="1:21" x14ac:dyDescent="0.3">
      <c r="A1536" s="1">
        <v>45352</v>
      </c>
      <c r="B1536" s="2" t="s">
        <v>37</v>
      </c>
      <c r="C1536" s="2" t="s">
        <v>28</v>
      </c>
      <c r="D1536" s="2" t="s">
        <v>45</v>
      </c>
      <c r="E1536" s="2" t="str">
        <f>TRIM(Table2[[#This Row],[SKU_CODE]])</f>
        <v>BEC-TIS-001</v>
      </c>
      <c r="F1536" s="2">
        <v>277</v>
      </c>
      <c r="G1536" s="2">
        <v>26315</v>
      </c>
      <c r="H1536" s="2">
        <v>1546.71</v>
      </c>
      <c r="I1536" s="2">
        <v>2043.87</v>
      </c>
      <c r="J1536" s="2">
        <v>7</v>
      </c>
      <c r="K1536" s="2" t="str">
        <f>_xlfn.XLOOKUP(E1536,[1]SKU_Master!A:A,[1]SKU_Master!C:C,"NOT FOUND")</f>
        <v>Tissues</v>
      </c>
      <c r="L1536" s="2">
        <f>_xlfn.XLOOKUP(Table2[[#This Row],[SKU_CODE_CLEAN]],[1]SKU_Master!A:A,[1]SKU_Master!E:E,"Not Found")</f>
        <v>95</v>
      </c>
      <c r="M1536" s="2">
        <f>_xlfn.XLOOKUP(E1536,[1]SKU_Master!A:A,[1]SKU_Master!F:F,"NOT FOUND")</f>
        <v>42</v>
      </c>
      <c r="N1536" s="2" t="str">
        <f>IF(ISNUMBER(_xlfn.XMATCH(E1536,[1]SKU_Master!A:A)),"MATCH","NOT FOUND")</f>
        <v>MATCH</v>
      </c>
      <c r="O1536" s="2">
        <f>Table2[[#This Row],[GROSS_REVENUE]]-Table2[[#This Row],[DISCOUNT]]</f>
        <v>24768.29</v>
      </c>
      <c r="P1536" s="3">
        <f>IFERROR((Table2[[#This Row],[NET_REVENUE]]-(Table2[[#This Row],[UNITS_SOLD]]*Table2[[#This Row],[UNIT_COGS]]))/Table2[[#This Row],[NET_REVENUE]],0)</f>
        <v>0.53028650746579598</v>
      </c>
      <c r="Q1536" s="4">
        <f>IFERROR(Table2[[#This Row],[GROSS_REVENUE]]/Table2[[#This Row],[AD_SPEND]],0)</f>
        <v>12.87508501029909</v>
      </c>
      <c r="R1536" s="2">
        <f>IFERROR((Table2[[#This Row],[NET_REVENUE]]-(Table2[[#This Row],[UNITS_SOLD]]*Table2[[#This Row],[UNIT_COGS]])-Table2[[#This Row],[AD_SPEND]]),0)</f>
        <v>11090.420000000002</v>
      </c>
      <c r="S1536" s="3">
        <f>IFERROR(Table2[[#This Row],[RETURNS_UNITS]]/Table2[[#This Row],[UNITS_SOLD]],0)</f>
        <v>2.5270758122743681E-2</v>
      </c>
      <c r="T1536" s="2" t="str">
        <f>TRIM(CLEAN(Table2[[#This Row],[CHANNEL]]))</f>
        <v>Blinkit</v>
      </c>
      <c r="U1536" s="1">
        <f t="shared" si="23"/>
        <v>45352</v>
      </c>
    </row>
    <row r="1537" spans="1:21" x14ac:dyDescent="0.3">
      <c r="A1537" s="1">
        <v>45566</v>
      </c>
      <c r="B1537" s="2" t="s">
        <v>34</v>
      </c>
      <c r="C1537" s="2" t="s">
        <v>25</v>
      </c>
      <c r="D1537" s="2" t="s">
        <v>42</v>
      </c>
      <c r="E1537" s="2" t="str">
        <f>TRIM(Table2[[#This Row],[SKU_CODE]])</f>
        <v>BEC-BW-002</v>
      </c>
      <c r="F1537" s="2">
        <v>112</v>
      </c>
      <c r="G1537" s="2">
        <v>19600</v>
      </c>
      <c r="H1537" s="2">
        <v>1033.1500000000001</v>
      </c>
      <c r="I1537" s="2">
        <v>2044.57</v>
      </c>
      <c r="J1537" s="2">
        <v>2</v>
      </c>
      <c r="K1537" s="2" t="str">
        <f>_xlfn.XLOOKUP(E1537,[1]SKU_Master!A:A,[1]SKU_Master!C:C,"NOT FOUND")</f>
        <v>Bake &amp; Wrap</v>
      </c>
      <c r="L1537" s="2">
        <f>_xlfn.XLOOKUP(Table2[[#This Row],[SKU_CODE_CLEAN]],[1]SKU_Master!A:A,[1]SKU_Master!E:E,"Not Found")</f>
        <v>175</v>
      </c>
      <c r="M1537" s="2">
        <f>_xlfn.XLOOKUP(E1537,[1]SKU_Master!A:A,[1]SKU_Master!F:F,"NOT FOUND")</f>
        <v>92</v>
      </c>
      <c r="N1537" s="2" t="str">
        <f>IF(ISNUMBER(_xlfn.XMATCH(E1537,[1]SKU_Master!A:A)),"MATCH","NOT FOUND")</f>
        <v>MATCH</v>
      </c>
      <c r="O1537" s="2">
        <f>Table2[[#This Row],[GROSS_REVENUE]]-Table2[[#This Row],[DISCOUNT]]</f>
        <v>18566.849999999999</v>
      </c>
      <c r="P1537" s="3">
        <f>IFERROR((Table2[[#This Row],[NET_REVENUE]]-(Table2[[#This Row],[UNITS_SOLD]]*Table2[[#This Row],[UNIT_COGS]]))/Table2[[#This Row],[NET_REVENUE]],0)</f>
        <v>0.44503240991336707</v>
      </c>
      <c r="Q1537" s="4">
        <f>IFERROR(Table2[[#This Row],[GROSS_REVENUE]]/Table2[[#This Row],[AD_SPEND]],0)</f>
        <v>9.5863677937170166</v>
      </c>
      <c r="R1537" s="2">
        <f>IFERROR((Table2[[#This Row],[NET_REVENUE]]-(Table2[[#This Row],[UNITS_SOLD]]*Table2[[#This Row],[UNIT_COGS]])-Table2[[#This Row],[AD_SPEND]]),0)</f>
        <v>6218.2799999999988</v>
      </c>
      <c r="S1537" s="3">
        <f>IFERROR(Table2[[#This Row],[RETURNS_UNITS]]/Table2[[#This Row],[UNITS_SOLD]],0)</f>
        <v>1.7857142857142856E-2</v>
      </c>
      <c r="T1537" s="2" t="str">
        <f>TRIM(CLEAN(Table2[[#This Row],[CHANNEL]]))</f>
        <v>Zepto</v>
      </c>
      <c r="U1537" s="1">
        <f t="shared" si="23"/>
        <v>45566</v>
      </c>
    </row>
    <row r="1538" spans="1:21" x14ac:dyDescent="0.3">
      <c r="A1538" s="1">
        <v>45505</v>
      </c>
      <c r="B1538" s="2" t="s">
        <v>39</v>
      </c>
      <c r="C1538" s="2" t="s">
        <v>22</v>
      </c>
      <c r="D1538" s="2" t="s">
        <v>42</v>
      </c>
      <c r="E1538" s="2" t="str">
        <f>TRIM(Table2[[#This Row],[SKU_CODE]])</f>
        <v>BEC-BW-002</v>
      </c>
      <c r="F1538" s="2">
        <v>114</v>
      </c>
      <c r="G1538" s="2">
        <v>19950</v>
      </c>
      <c r="H1538" s="2">
        <v>4367.4799999999996</v>
      </c>
      <c r="I1538" s="2">
        <v>2044.64</v>
      </c>
      <c r="J1538" s="2">
        <v>2</v>
      </c>
      <c r="K1538" s="2" t="str">
        <f>_xlfn.XLOOKUP(E1538,[1]SKU_Master!A:A,[1]SKU_Master!C:C,"NOT FOUND")</f>
        <v>Bake &amp; Wrap</v>
      </c>
      <c r="L1538" s="2">
        <f>_xlfn.XLOOKUP(Table2[[#This Row],[SKU_CODE_CLEAN]],[1]SKU_Master!A:A,[1]SKU_Master!E:E,"Not Found")</f>
        <v>175</v>
      </c>
      <c r="M1538" s="2">
        <f>_xlfn.XLOOKUP(E1538,[1]SKU_Master!A:A,[1]SKU_Master!F:F,"NOT FOUND")</f>
        <v>92</v>
      </c>
      <c r="N1538" s="2" t="str">
        <f>IF(ISNUMBER(_xlfn.XMATCH(E1538,[1]SKU_Master!A:A)),"MATCH","NOT FOUND")</f>
        <v>MATCH</v>
      </c>
      <c r="O1538" s="2">
        <f>Table2[[#This Row],[GROSS_REVENUE]]-Table2[[#This Row],[DISCOUNT]]</f>
        <v>15582.52</v>
      </c>
      <c r="P1538" s="3">
        <f>IFERROR((Table2[[#This Row],[NET_REVENUE]]-(Table2[[#This Row],[UNITS_SOLD]]*Table2[[#This Row],[UNIT_COGS]]))/Table2[[#This Row],[NET_REVENUE]],0)</f>
        <v>0.32693813324160664</v>
      </c>
      <c r="Q1538" s="4">
        <f>IFERROR(Table2[[#This Row],[GROSS_REVENUE]]/Table2[[#This Row],[AD_SPEND]],0)</f>
        <v>9.7572188747163313</v>
      </c>
      <c r="R1538" s="2">
        <f>IFERROR((Table2[[#This Row],[NET_REVENUE]]-(Table2[[#This Row],[UNITS_SOLD]]*Table2[[#This Row],[UNIT_COGS]])-Table2[[#This Row],[AD_SPEND]]),0)</f>
        <v>3049.88</v>
      </c>
      <c r="S1538" s="3">
        <f>IFERROR(Table2[[#This Row],[RETURNS_UNITS]]/Table2[[#This Row],[UNITS_SOLD]],0)</f>
        <v>1.7543859649122806E-2</v>
      </c>
      <c r="T1538" s="2" t="str">
        <f>TRIM(CLEAN(Table2[[#This Row],[CHANNEL]]))</f>
        <v>Amazon</v>
      </c>
      <c r="U1538" s="1">
        <f t="shared" si="23"/>
        <v>45505</v>
      </c>
    </row>
    <row r="1539" spans="1:21" x14ac:dyDescent="0.3">
      <c r="A1539" s="1">
        <v>45658</v>
      </c>
      <c r="B1539" s="2" t="s">
        <v>24</v>
      </c>
      <c r="C1539" s="2" t="s">
        <v>22</v>
      </c>
      <c r="D1539" s="2" t="s">
        <v>46</v>
      </c>
      <c r="E1539" s="2" t="str">
        <f>TRIM(Table2[[#This Row],[SKU_CODE]])</f>
        <v>BEC-KT-001</v>
      </c>
      <c r="F1539" s="2">
        <v>118</v>
      </c>
      <c r="G1539" s="2">
        <v>18880</v>
      </c>
      <c r="H1539" s="2">
        <v>793.21</v>
      </c>
      <c r="I1539" s="2">
        <v>2045.51</v>
      </c>
      <c r="J1539" s="2">
        <v>16</v>
      </c>
      <c r="K1539" s="2" t="str">
        <f>_xlfn.XLOOKUP(E1539,[1]SKU_Master!A:A,[1]SKU_Master!C:C,"NOT FOUND")</f>
        <v>Kitchen Towel</v>
      </c>
      <c r="L1539" s="2">
        <f>_xlfn.XLOOKUP(Table2[[#This Row],[SKU_CODE_CLEAN]],[1]SKU_Master!A:A,[1]SKU_Master!E:E,"Not Found")</f>
        <v>160</v>
      </c>
      <c r="M1539" s="2">
        <f>_xlfn.XLOOKUP(E1539,[1]SKU_Master!A:A,[1]SKU_Master!F:F,"NOT FOUND")</f>
        <v>78</v>
      </c>
      <c r="N1539" s="2" t="str">
        <f>IF(ISNUMBER(_xlfn.XMATCH(E1539,[1]SKU_Master!A:A)),"MATCH","NOT FOUND")</f>
        <v>MATCH</v>
      </c>
      <c r="O1539" s="2">
        <f>Table2[[#This Row],[GROSS_REVENUE]]-Table2[[#This Row],[DISCOUNT]]</f>
        <v>18086.79</v>
      </c>
      <c r="P1539" s="3">
        <f>IFERROR((Table2[[#This Row],[NET_REVENUE]]-(Table2[[#This Row],[UNITS_SOLD]]*Table2[[#This Row],[UNIT_COGS]]))/Table2[[#This Row],[NET_REVENUE]],0)</f>
        <v>0.49112031488174523</v>
      </c>
      <c r="Q1539" s="4">
        <f>IFERROR(Table2[[#This Row],[GROSS_REVENUE]]/Table2[[#This Row],[AD_SPEND]],0)</f>
        <v>9.2299719874261186</v>
      </c>
      <c r="R1539" s="2">
        <f>IFERROR((Table2[[#This Row],[NET_REVENUE]]-(Table2[[#This Row],[UNITS_SOLD]]*Table2[[#This Row],[UNIT_COGS]])-Table2[[#This Row],[AD_SPEND]]),0)</f>
        <v>6837.2800000000007</v>
      </c>
      <c r="S1539" s="3">
        <f>IFERROR(Table2[[#This Row],[RETURNS_UNITS]]/Table2[[#This Row],[UNITS_SOLD]],0)</f>
        <v>0.13559322033898305</v>
      </c>
      <c r="T1539" s="2" t="str">
        <f>TRIM(CLEAN(Table2[[#This Row],[CHANNEL]]))</f>
        <v>D2C</v>
      </c>
      <c r="U1539" s="1">
        <f t="shared" ref="U1539:U1602" si="24">IF(AND(MONTH(A1539)=1,DAY(A1539)&gt;1),DATE(YEAR(A1539),DAY(A1539),1),A1539)</f>
        <v>45658</v>
      </c>
    </row>
    <row r="1540" spans="1:21" x14ac:dyDescent="0.3">
      <c r="A1540" s="1">
        <v>45352</v>
      </c>
      <c r="B1540" s="2" t="s">
        <v>37</v>
      </c>
      <c r="C1540" s="2" t="s">
        <v>28</v>
      </c>
      <c r="D1540" s="2" t="s">
        <v>42</v>
      </c>
      <c r="E1540" s="2" t="str">
        <f>TRIM(Table2[[#This Row],[SKU_CODE]])</f>
        <v>BEC-BW-002</v>
      </c>
      <c r="F1540" s="2">
        <v>96</v>
      </c>
      <c r="G1540" s="2">
        <v>16800</v>
      </c>
      <c r="H1540" s="2">
        <v>2363.5100000000002</v>
      </c>
      <c r="I1540" s="2">
        <v>2046.36</v>
      </c>
      <c r="J1540" s="2">
        <v>3</v>
      </c>
      <c r="K1540" s="2" t="str">
        <f>_xlfn.XLOOKUP(E1540,[1]SKU_Master!A:A,[1]SKU_Master!C:C,"NOT FOUND")</f>
        <v>Bake &amp; Wrap</v>
      </c>
      <c r="L1540" s="2">
        <f>_xlfn.XLOOKUP(Table2[[#This Row],[SKU_CODE_CLEAN]],[1]SKU_Master!A:A,[1]SKU_Master!E:E,"Not Found")</f>
        <v>175</v>
      </c>
      <c r="M1540" s="2">
        <f>_xlfn.XLOOKUP(E1540,[1]SKU_Master!A:A,[1]SKU_Master!F:F,"NOT FOUND")</f>
        <v>92</v>
      </c>
      <c r="N1540" s="2" t="str">
        <f>IF(ISNUMBER(_xlfn.XMATCH(E1540,[1]SKU_Master!A:A)),"MATCH","NOT FOUND")</f>
        <v>MATCH</v>
      </c>
      <c r="O1540" s="2">
        <f>Table2[[#This Row],[GROSS_REVENUE]]-Table2[[#This Row],[DISCOUNT]]</f>
        <v>14436.49</v>
      </c>
      <c r="P1540" s="3">
        <f>IFERROR((Table2[[#This Row],[NET_REVENUE]]-(Table2[[#This Row],[UNITS_SOLD]]*Table2[[#This Row],[UNIT_COGS]]))/Table2[[#This Row],[NET_REVENUE]],0)</f>
        <v>0.38821694192979039</v>
      </c>
      <c r="Q1540" s="4">
        <f>IFERROR(Table2[[#This Row],[GROSS_REVENUE]]/Table2[[#This Row],[AD_SPEND]],0)</f>
        <v>8.2096991731660118</v>
      </c>
      <c r="R1540" s="2">
        <f>IFERROR((Table2[[#This Row],[NET_REVENUE]]-(Table2[[#This Row],[UNITS_SOLD]]*Table2[[#This Row],[UNIT_COGS]])-Table2[[#This Row],[AD_SPEND]]),0)</f>
        <v>3558.13</v>
      </c>
      <c r="S1540" s="3">
        <f>IFERROR(Table2[[#This Row],[RETURNS_UNITS]]/Table2[[#This Row],[UNITS_SOLD]],0)</f>
        <v>3.125E-2</v>
      </c>
      <c r="T1540" s="2" t="str">
        <f>TRIM(CLEAN(Table2[[#This Row],[CHANNEL]]))</f>
        <v>Blinkit</v>
      </c>
      <c r="U1540" s="1">
        <f t="shared" si="24"/>
        <v>45352</v>
      </c>
    </row>
    <row r="1541" spans="1:21" x14ac:dyDescent="0.3">
      <c r="A1541" s="1">
        <v>45597</v>
      </c>
      <c r="B1541" s="2" t="s">
        <v>37</v>
      </c>
      <c r="C1541" s="2" t="s">
        <v>25</v>
      </c>
      <c r="D1541" s="2" t="s">
        <v>45</v>
      </c>
      <c r="E1541" s="2" t="str">
        <f>TRIM(Table2[[#This Row],[SKU_CODE]])</f>
        <v>BEC-TIS-001</v>
      </c>
      <c r="F1541" s="2">
        <v>258</v>
      </c>
      <c r="G1541" s="2">
        <v>24510</v>
      </c>
      <c r="H1541" s="2">
        <v>2915.54</v>
      </c>
      <c r="I1541" s="2">
        <v>2046.79</v>
      </c>
      <c r="J1541" s="2">
        <v>8</v>
      </c>
      <c r="K1541" s="2" t="str">
        <f>_xlfn.XLOOKUP(E1541,[1]SKU_Master!A:A,[1]SKU_Master!C:C,"NOT FOUND")</f>
        <v>Tissues</v>
      </c>
      <c r="L1541" s="2">
        <f>_xlfn.XLOOKUP(Table2[[#This Row],[SKU_CODE_CLEAN]],[1]SKU_Master!A:A,[1]SKU_Master!E:E,"Not Found")</f>
        <v>95</v>
      </c>
      <c r="M1541" s="2">
        <f>_xlfn.XLOOKUP(E1541,[1]SKU_Master!A:A,[1]SKU_Master!F:F,"NOT FOUND")</f>
        <v>42</v>
      </c>
      <c r="N1541" s="2" t="str">
        <f>IF(ISNUMBER(_xlfn.XMATCH(E1541,[1]SKU_Master!A:A)),"MATCH","NOT FOUND")</f>
        <v>MATCH</v>
      </c>
      <c r="O1541" s="2">
        <f>Table2[[#This Row],[GROSS_REVENUE]]-Table2[[#This Row],[DISCOUNT]]</f>
        <v>21594.46</v>
      </c>
      <c r="P1541" s="3">
        <f>IFERROR((Table2[[#This Row],[NET_REVENUE]]-(Table2[[#This Row],[UNITS_SOLD]]*Table2[[#This Row],[UNIT_COGS]]))/Table2[[#This Row],[NET_REVENUE]],0)</f>
        <v>0.49820463211397736</v>
      </c>
      <c r="Q1541" s="4">
        <f>IFERROR(Table2[[#This Row],[GROSS_REVENUE]]/Table2[[#This Row],[AD_SPEND]],0)</f>
        <v>11.974848421186346</v>
      </c>
      <c r="R1541" s="2">
        <f>IFERROR((Table2[[#This Row],[NET_REVENUE]]-(Table2[[#This Row],[UNITS_SOLD]]*Table2[[#This Row],[UNIT_COGS]])-Table2[[#This Row],[AD_SPEND]]),0)</f>
        <v>8711.6699999999983</v>
      </c>
      <c r="S1541" s="3">
        <f>IFERROR(Table2[[#This Row],[RETURNS_UNITS]]/Table2[[#This Row],[UNITS_SOLD]],0)</f>
        <v>3.1007751937984496E-2</v>
      </c>
      <c r="T1541" s="2" t="str">
        <f>TRIM(CLEAN(Table2[[#This Row],[CHANNEL]]))</f>
        <v>Blinkit</v>
      </c>
      <c r="U1541" s="1">
        <f t="shared" si="24"/>
        <v>45597</v>
      </c>
    </row>
    <row r="1542" spans="1:21" x14ac:dyDescent="0.3">
      <c r="A1542" s="1">
        <v>45809</v>
      </c>
      <c r="B1542" s="2" t="s">
        <v>27</v>
      </c>
      <c r="C1542" s="2" t="s">
        <v>22</v>
      </c>
      <c r="D1542" s="2" t="s">
        <v>23</v>
      </c>
      <c r="E1542" s="2" t="str">
        <f>TRIM(Table2[[#This Row],[SKU_CODE]])</f>
        <v>BEC-OTH-001</v>
      </c>
      <c r="F1542" s="2">
        <v>128</v>
      </c>
      <c r="G1542" s="2">
        <v>19072</v>
      </c>
      <c r="H1542" s="2">
        <v>1735.51</v>
      </c>
      <c r="I1542" s="2">
        <v>2047.61</v>
      </c>
      <c r="J1542" s="2">
        <v>4</v>
      </c>
      <c r="K1542" s="2" t="str">
        <f>_xlfn.XLOOKUP(E1542,[1]SKU_Master!A:A,[1]SKU_Master!C:C,"NOT FOUND")</f>
        <v>Others</v>
      </c>
      <c r="L1542" s="2">
        <f>_xlfn.XLOOKUP(Table2[[#This Row],[SKU_CODE_CLEAN]],[1]SKU_Master!A:A,[1]SKU_Master!E:E,"Not Found")</f>
        <v>149</v>
      </c>
      <c r="M1542" s="2">
        <f>_xlfn.XLOOKUP(E1542,[1]SKU_Master!A:A,[1]SKU_Master!F:F,"NOT FOUND")</f>
        <v>72</v>
      </c>
      <c r="N1542" s="2" t="str">
        <f>IF(ISNUMBER(_xlfn.XMATCH(E1542,[1]SKU_Master!A:A)),"MATCH","NOT FOUND")</f>
        <v>MATCH</v>
      </c>
      <c r="O1542" s="2">
        <f>Table2[[#This Row],[GROSS_REVENUE]]-Table2[[#This Row],[DISCOUNT]]</f>
        <v>17336.490000000002</v>
      </c>
      <c r="P1542" s="3">
        <f>IFERROR((Table2[[#This Row],[NET_REVENUE]]-(Table2[[#This Row],[UNITS_SOLD]]*Table2[[#This Row],[UNIT_COGS]]))/Table2[[#This Row],[NET_REVENUE]],0)</f>
        <v>0.4684045040259015</v>
      </c>
      <c r="Q1542" s="4">
        <f>IFERROR(Table2[[#This Row],[GROSS_REVENUE]]/Table2[[#This Row],[AD_SPEND]],0)</f>
        <v>9.3142737142326908</v>
      </c>
      <c r="R1542" s="2">
        <f>IFERROR((Table2[[#This Row],[NET_REVENUE]]-(Table2[[#This Row],[UNITS_SOLD]]*Table2[[#This Row],[UNIT_COGS]])-Table2[[#This Row],[AD_SPEND]]),0)</f>
        <v>6072.8800000000019</v>
      </c>
      <c r="S1542" s="3">
        <f>IFERROR(Table2[[#This Row],[RETURNS_UNITS]]/Table2[[#This Row],[UNITS_SOLD]],0)</f>
        <v>3.125E-2</v>
      </c>
      <c r="T1542" s="2" t="str">
        <f>TRIM(CLEAN(Table2[[#This Row],[CHANNEL]]))</f>
        <v>Zepto</v>
      </c>
      <c r="U1542" s="1">
        <f t="shared" si="24"/>
        <v>45809</v>
      </c>
    </row>
    <row r="1543" spans="1:21" x14ac:dyDescent="0.3">
      <c r="A1543" s="1">
        <v>45778</v>
      </c>
      <c r="B1543" s="2" t="s">
        <v>21</v>
      </c>
      <c r="C1543" s="2" t="s">
        <v>25</v>
      </c>
      <c r="D1543" s="2" t="s">
        <v>46</v>
      </c>
      <c r="E1543" s="2" t="str">
        <f>TRIM(Table2[[#This Row],[SKU_CODE]])</f>
        <v>BEC-KT-001</v>
      </c>
      <c r="F1543" s="2">
        <v>229</v>
      </c>
      <c r="G1543" s="2">
        <v>36640</v>
      </c>
      <c r="H1543" s="2">
        <v>9851</v>
      </c>
      <c r="I1543" s="2">
        <v>2048.12</v>
      </c>
      <c r="J1543" s="2">
        <v>11</v>
      </c>
      <c r="K1543" s="2" t="str">
        <f>_xlfn.XLOOKUP(E1543,[1]SKU_Master!A:A,[1]SKU_Master!C:C,"NOT FOUND")</f>
        <v>Kitchen Towel</v>
      </c>
      <c r="L1543" s="2">
        <f>_xlfn.XLOOKUP(Table2[[#This Row],[SKU_CODE_CLEAN]],[1]SKU_Master!A:A,[1]SKU_Master!E:E,"Not Found")</f>
        <v>160</v>
      </c>
      <c r="M1543" s="2">
        <f>_xlfn.XLOOKUP(E1543,[1]SKU_Master!A:A,[1]SKU_Master!F:F,"NOT FOUND")</f>
        <v>78</v>
      </c>
      <c r="N1543" s="2" t="str">
        <f>IF(ISNUMBER(_xlfn.XMATCH(E1543,[1]SKU_Master!A:A)),"MATCH","NOT FOUND")</f>
        <v>MATCH</v>
      </c>
      <c r="O1543" s="2">
        <f>Table2[[#This Row],[GROSS_REVENUE]]-Table2[[#This Row],[DISCOUNT]]</f>
        <v>26789</v>
      </c>
      <c r="P1543" s="3">
        <f>IFERROR((Table2[[#This Row],[NET_REVENUE]]-(Table2[[#This Row],[UNITS_SOLD]]*Table2[[#This Row],[UNIT_COGS]]))/Table2[[#This Row],[NET_REVENUE]],0)</f>
        <v>0.33323378998842806</v>
      </c>
      <c r="Q1543" s="4">
        <f>IFERROR(Table2[[#This Row],[GROSS_REVENUE]]/Table2[[#This Row],[AD_SPEND]],0)</f>
        <v>17.889576782610394</v>
      </c>
      <c r="R1543" s="2">
        <f>IFERROR((Table2[[#This Row],[NET_REVENUE]]-(Table2[[#This Row],[UNITS_SOLD]]*Table2[[#This Row],[UNIT_COGS]])-Table2[[#This Row],[AD_SPEND]]),0)</f>
        <v>6878.88</v>
      </c>
      <c r="S1543" s="3">
        <f>IFERROR(Table2[[#This Row],[RETURNS_UNITS]]/Table2[[#This Row],[UNITS_SOLD]],0)</f>
        <v>4.8034934497816595E-2</v>
      </c>
      <c r="T1543" s="2" t="str">
        <f>TRIM(CLEAN(Table2[[#This Row],[CHANNEL]]))</f>
        <v>Flipkart</v>
      </c>
      <c r="U1543" s="1">
        <f t="shared" si="24"/>
        <v>45778</v>
      </c>
    </row>
    <row r="1544" spans="1:21" x14ac:dyDescent="0.3">
      <c r="A1544" s="1">
        <v>45536</v>
      </c>
      <c r="B1544" s="2" t="s">
        <v>34</v>
      </c>
      <c r="C1544" s="2" t="s">
        <v>22</v>
      </c>
      <c r="D1544" s="2" t="s">
        <v>43</v>
      </c>
      <c r="E1544" s="2" t="str">
        <f>TRIM(Table2[[#This Row],[SKU_CODE]])</f>
        <v>BEC-GB-001</v>
      </c>
      <c r="F1544" s="2">
        <v>213</v>
      </c>
      <c r="G1544" s="2">
        <v>31737</v>
      </c>
      <c r="H1544" s="2">
        <v>6637.85</v>
      </c>
      <c r="I1544" s="2">
        <v>2050.2600000000002</v>
      </c>
      <c r="J1544" s="2">
        <v>5</v>
      </c>
      <c r="K1544" s="2" t="str">
        <f>_xlfn.XLOOKUP(E1544,[1]SKU_Master!A:A,[1]SKU_Master!C:C,"NOT FOUND")</f>
        <v>Garbage Bags</v>
      </c>
      <c r="L1544" s="2">
        <f>_xlfn.XLOOKUP(Table2[[#This Row],[SKU_CODE_CLEAN]],[1]SKU_Master!A:A,[1]SKU_Master!E:E,"Not Found")</f>
        <v>149</v>
      </c>
      <c r="M1544" s="2">
        <f>_xlfn.XLOOKUP(E1544,[1]SKU_Master!A:A,[1]SKU_Master!F:F,"NOT FOUND")</f>
        <v>70</v>
      </c>
      <c r="N1544" s="2" t="str">
        <f>IF(ISNUMBER(_xlfn.XMATCH(E1544,[1]SKU_Master!A:A)),"MATCH","NOT FOUND")</f>
        <v>MATCH</v>
      </c>
      <c r="O1544" s="2">
        <f>Table2[[#This Row],[GROSS_REVENUE]]-Table2[[#This Row],[DISCOUNT]]</f>
        <v>25099.15</v>
      </c>
      <c r="P1544" s="3">
        <f>IFERROR((Table2[[#This Row],[NET_REVENUE]]-(Table2[[#This Row],[UNITS_SOLD]]*Table2[[#This Row],[UNIT_COGS]]))/Table2[[#This Row],[NET_REVENUE]],0)</f>
        <v>0.40595597858891641</v>
      </c>
      <c r="Q1544" s="4">
        <f>IFERROR(Table2[[#This Row],[GROSS_REVENUE]]/Table2[[#This Row],[AD_SPEND]],0)</f>
        <v>15.479500160955194</v>
      </c>
      <c r="R1544" s="2">
        <f>IFERROR((Table2[[#This Row],[NET_REVENUE]]-(Table2[[#This Row],[UNITS_SOLD]]*Table2[[#This Row],[UNIT_COGS]])-Table2[[#This Row],[AD_SPEND]]),0)</f>
        <v>8138.8900000000012</v>
      </c>
      <c r="S1544" s="3">
        <f>IFERROR(Table2[[#This Row],[RETURNS_UNITS]]/Table2[[#This Row],[UNITS_SOLD]],0)</f>
        <v>2.3474178403755867E-2</v>
      </c>
      <c r="T1544" s="2" t="str">
        <f>TRIM(CLEAN(Table2[[#This Row],[CHANNEL]]))</f>
        <v>Zepto</v>
      </c>
      <c r="U1544" s="1">
        <f t="shared" si="24"/>
        <v>45536</v>
      </c>
    </row>
    <row r="1545" spans="1:21" x14ac:dyDescent="0.3">
      <c r="A1545" s="1">
        <v>45292</v>
      </c>
      <c r="B1545" s="2" t="s">
        <v>39</v>
      </c>
      <c r="C1545" s="2" t="s">
        <v>28</v>
      </c>
      <c r="D1545" s="2" t="s">
        <v>30</v>
      </c>
      <c r="E1545" s="2" t="str">
        <f>TRIM(Table2[[#This Row],[SKU_CODE]])</f>
        <v>BEC-TIS-002</v>
      </c>
      <c r="F1545" s="2">
        <v>262</v>
      </c>
      <c r="G1545" s="2">
        <v>47160</v>
      </c>
      <c r="H1545" s="2">
        <v>13685.53</v>
      </c>
      <c r="I1545" s="2">
        <v>2051.48</v>
      </c>
      <c r="J1545" s="2">
        <v>14</v>
      </c>
      <c r="K1545" s="2" t="str">
        <f>_xlfn.XLOOKUP(E1545,[1]SKU_Master!A:A,[1]SKU_Master!C:C,"NOT FOUND")</f>
        <v>Tissues</v>
      </c>
      <c r="L1545" s="2">
        <f>_xlfn.XLOOKUP(Table2[[#This Row],[SKU_CODE_CLEAN]],[1]SKU_Master!A:A,[1]SKU_Master!E:E,"Not Found")</f>
        <v>180</v>
      </c>
      <c r="M1545" s="2">
        <f>_xlfn.XLOOKUP(E1545,[1]SKU_Master!A:A,[1]SKU_Master!F:F,"NOT FOUND")</f>
        <v>95</v>
      </c>
      <c r="N1545" s="2" t="str">
        <f>IF(ISNUMBER(_xlfn.XMATCH(E1545,[1]SKU_Master!A:A)),"MATCH","NOT FOUND")</f>
        <v>MATCH</v>
      </c>
      <c r="O1545" s="2">
        <f>Table2[[#This Row],[GROSS_REVENUE]]-Table2[[#This Row],[DISCOUNT]]</f>
        <v>33474.47</v>
      </c>
      <c r="P1545" s="3">
        <f>IFERROR((Table2[[#This Row],[NET_REVENUE]]-(Table2[[#This Row],[UNITS_SOLD]]*Table2[[#This Row],[UNIT_COGS]]))/Table2[[#This Row],[NET_REVENUE]],0)</f>
        <v>0.25644827236995837</v>
      </c>
      <c r="Q1545" s="4">
        <f>IFERROR(Table2[[#This Row],[GROSS_REVENUE]]/Table2[[#This Row],[AD_SPEND]],0)</f>
        <v>22.988281630822627</v>
      </c>
      <c r="R1545" s="2">
        <f>IFERROR((Table2[[#This Row],[NET_REVENUE]]-(Table2[[#This Row],[UNITS_SOLD]]*Table2[[#This Row],[UNIT_COGS]])-Table2[[#This Row],[AD_SPEND]]),0)</f>
        <v>6532.9900000000016</v>
      </c>
      <c r="S1545" s="3">
        <f>IFERROR(Table2[[#This Row],[RETURNS_UNITS]]/Table2[[#This Row],[UNITS_SOLD]],0)</f>
        <v>5.3435114503816793E-2</v>
      </c>
      <c r="T1545" s="2" t="str">
        <f>TRIM(CLEAN(Table2[[#This Row],[CHANNEL]]))</f>
        <v>Amazon</v>
      </c>
      <c r="U1545" s="1">
        <f t="shared" si="24"/>
        <v>45292</v>
      </c>
    </row>
    <row r="1546" spans="1:21" x14ac:dyDescent="0.3">
      <c r="A1546" s="1">
        <v>45658</v>
      </c>
      <c r="B1546" s="2" t="s">
        <v>37</v>
      </c>
      <c r="C1546" s="2" t="s">
        <v>25</v>
      </c>
      <c r="D1546" s="2" t="s">
        <v>42</v>
      </c>
      <c r="E1546" s="2" t="str">
        <f>TRIM(Table2[[#This Row],[SKU_CODE]])</f>
        <v>BEC-BW-002</v>
      </c>
      <c r="F1546" s="2">
        <v>160</v>
      </c>
      <c r="G1546" s="2">
        <v>28000</v>
      </c>
      <c r="H1546" s="2">
        <v>2663.68</v>
      </c>
      <c r="I1546" s="2">
        <v>2051.66</v>
      </c>
      <c r="J1546" s="2">
        <v>4</v>
      </c>
      <c r="K1546" s="2" t="str">
        <f>_xlfn.XLOOKUP(E1546,[1]SKU_Master!A:A,[1]SKU_Master!C:C,"NOT FOUND")</f>
        <v>Bake &amp; Wrap</v>
      </c>
      <c r="L1546" s="2">
        <f>_xlfn.XLOOKUP(Table2[[#This Row],[SKU_CODE_CLEAN]],[1]SKU_Master!A:A,[1]SKU_Master!E:E,"Not Found")</f>
        <v>175</v>
      </c>
      <c r="M1546" s="2">
        <f>_xlfn.XLOOKUP(E1546,[1]SKU_Master!A:A,[1]SKU_Master!F:F,"NOT FOUND")</f>
        <v>92</v>
      </c>
      <c r="N1546" s="2" t="str">
        <f>IF(ISNUMBER(_xlfn.XMATCH(E1546,[1]SKU_Master!A:A)),"MATCH","NOT FOUND")</f>
        <v>MATCH</v>
      </c>
      <c r="O1546" s="2">
        <f>Table2[[#This Row],[GROSS_REVENUE]]-Table2[[#This Row],[DISCOUNT]]</f>
        <v>25336.32</v>
      </c>
      <c r="P1546" s="3">
        <f>IFERROR((Table2[[#This Row],[NET_REVENUE]]-(Table2[[#This Row],[UNITS_SOLD]]*Table2[[#This Row],[UNIT_COGS]]))/Table2[[#This Row],[NET_REVENUE]],0)</f>
        <v>0.41901586339294733</v>
      </c>
      <c r="Q1546" s="4">
        <f>IFERROR(Table2[[#This Row],[GROSS_REVENUE]]/Table2[[#This Row],[AD_SPEND]],0)</f>
        <v>13.647485450805689</v>
      </c>
      <c r="R1546" s="2">
        <f>IFERROR((Table2[[#This Row],[NET_REVENUE]]-(Table2[[#This Row],[UNITS_SOLD]]*Table2[[#This Row],[UNIT_COGS]])-Table2[[#This Row],[AD_SPEND]]),0)</f>
        <v>8564.66</v>
      </c>
      <c r="S1546" s="3">
        <f>IFERROR(Table2[[#This Row],[RETURNS_UNITS]]/Table2[[#This Row],[UNITS_SOLD]],0)</f>
        <v>2.5000000000000001E-2</v>
      </c>
      <c r="T1546" s="2" t="str">
        <f>TRIM(CLEAN(Table2[[#This Row],[CHANNEL]]))</f>
        <v>Blinkit</v>
      </c>
      <c r="U1546" s="1">
        <f t="shared" si="24"/>
        <v>45658</v>
      </c>
    </row>
    <row r="1547" spans="1:21" x14ac:dyDescent="0.3">
      <c r="A1547" s="1">
        <v>45809</v>
      </c>
      <c r="B1547" s="2" t="s">
        <v>37</v>
      </c>
      <c r="C1547" s="2" t="s">
        <v>28</v>
      </c>
      <c r="D1547" s="2" t="s">
        <v>45</v>
      </c>
      <c r="E1547" s="2" t="str">
        <f>TRIM(Table2[[#This Row],[SKU_CODE]])</f>
        <v>BEC-TIS-001</v>
      </c>
      <c r="F1547" s="2">
        <v>246</v>
      </c>
      <c r="G1547" s="2">
        <v>23370</v>
      </c>
      <c r="H1547" s="2">
        <v>3098.6</v>
      </c>
      <c r="I1547" s="2">
        <v>2051.8000000000002</v>
      </c>
      <c r="J1547" s="2">
        <v>11</v>
      </c>
      <c r="K1547" s="2" t="str">
        <f>_xlfn.XLOOKUP(E1547,[1]SKU_Master!A:A,[1]SKU_Master!C:C,"NOT FOUND")</f>
        <v>Tissues</v>
      </c>
      <c r="L1547" s="2">
        <f>_xlfn.XLOOKUP(Table2[[#This Row],[SKU_CODE_CLEAN]],[1]SKU_Master!A:A,[1]SKU_Master!E:E,"Not Found")</f>
        <v>95</v>
      </c>
      <c r="M1547" s="2">
        <f>_xlfn.XLOOKUP(E1547,[1]SKU_Master!A:A,[1]SKU_Master!F:F,"NOT FOUND")</f>
        <v>42</v>
      </c>
      <c r="N1547" s="2" t="str">
        <f>IF(ISNUMBER(_xlfn.XMATCH(E1547,[1]SKU_Master!A:A)),"MATCH","NOT FOUND")</f>
        <v>MATCH</v>
      </c>
      <c r="O1547" s="2">
        <f>Table2[[#This Row],[GROSS_REVENUE]]-Table2[[#This Row],[DISCOUNT]]</f>
        <v>20271.400000000001</v>
      </c>
      <c r="P1547" s="3">
        <f>IFERROR((Table2[[#This Row],[NET_REVENUE]]-(Table2[[#This Row],[UNITS_SOLD]]*Table2[[#This Row],[UNIT_COGS]]))/Table2[[#This Row],[NET_REVENUE]],0)</f>
        <v>0.49031640636561857</v>
      </c>
      <c r="Q1547" s="4">
        <f>IFERROR(Table2[[#This Row],[GROSS_REVENUE]]/Table2[[#This Row],[AD_SPEND]],0)</f>
        <v>11.389999025246125</v>
      </c>
      <c r="R1547" s="2">
        <f>IFERROR((Table2[[#This Row],[NET_REVENUE]]-(Table2[[#This Row],[UNITS_SOLD]]*Table2[[#This Row],[UNIT_COGS]])-Table2[[#This Row],[AD_SPEND]]),0)</f>
        <v>7887.6000000000013</v>
      </c>
      <c r="S1547" s="3">
        <f>IFERROR(Table2[[#This Row],[RETURNS_UNITS]]/Table2[[#This Row],[UNITS_SOLD]],0)</f>
        <v>4.4715447154471545E-2</v>
      </c>
      <c r="T1547" s="2" t="str">
        <f>TRIM(CLEAN(Table2[[#This Row],[CHANNEL]]))</f>
        <v>Blinkit</v>
      </c>
      <c r="U1547" s="1">
        <f t="shared" si="24"/>
        <v>45809</v>
      </c>
    </row>
    <row r="1548" spans="1:21" x14ac:dyDescent="0.3">
      <c r="A1548" s="1">
        <v>45352</v>
      </c>
      <c r="B1548" s="2" t="s">
        <v>37</v>
      </c>
      <c r="C1548" s="2" t="s">
        <v>28</v>
      </c>
      <c r="D1548" s="2" t="s">
        <v>31</v>
      </c>
      <c r="E1548" s="2" t="str">
        <f>TRIM(Table2[[#This Row],[SKU_CODE]])</f>
        <v>BEC-GB-002</v>
      </c>
      <c r="F1548" s="2">
        <v>167</v>
      </c>
      <c r="G1548" s="2">
        <v>29893</v>
      </c>
      <c r="H1548" s="2">
        <v>8286.16</v>
      </c>
      <c r="I1548" s="2">
        <v>2053.17</v>
      </c>
      <c r="J1548" s="2">
        <v>8</v>
      </c>
      <c r="K1548" s="2" t="str">
        <f>_xlfn.XLOOKUP(E1548,[1]SKU_Master!A:A,[1]SKU_Master!C:C,"NOT FOUND")</f>
        <v>Garbage Bags</v>
      </c>
      <c r="L1548" s="2">
        <f>_xlfn.XLOOKUP(Table2[[#This Row],[SKU_CODE_CLEAN]],[1]SKU_Master!A:A,[1]SKU_Master!E:E,"Not Found")</f>
        <v>179</v>
      </c>
      <c r="M1548" s="2">
        <f>_xlfn.XLOOKUP(E1548,[1]SKU_Master!A:A,[1]SKU_Master!F:F,"NOT FOUND")</f>
        <v>86</v>
      </c>
      <c r="N1548" s="2" t="str">
        <f>IF(ISNUMBER(_xlfn.XMATCH(E1548,[1]SKU_Master!A:A)),"MATCH","NOT FOUND")</f>
        <v>MATCH</v>
      </c>
      <c r="O1548" s="2">
        <f>Table2[[#This Row],[GROSS_REVENUE]]-Table2[[#This Row],[DISCOUNT]]</f>
        <v>21606.84</v>
      </c>
      <c r="P1548" s="3">
        <f>IFERROR((Table2[[#This Row],[NET_REVENUE]]-(Table2[[#This Row],[UNITS_SOLD]]*Table2[[#This Row],[UNIT_COGS]]))/Table2[[#This Row],[NET_REVENUE]],0)</f>
        <v>0.33530307995060826</v>
      </c>
      <c r="Q1548" s="4">
        <f>IFERROR(Table2[[#This Row],[GROSS_REVENUE]]/Table2[[#This Row],[AD_SPEND]],0)</f>
        <v>14.559437357841777</v>
      </c>
      <c r="R1548" s="2">
        <f>IFERROR((Table2[[#This Row],[NET_REVENUE]]-(Table2[[#This Row],[UNITS_SOLD]]*Table2[[#This Row],[UNIT_COGS]])-Table2[[#This Row],[AD_SPEND]]),0)</f>
        <v>5191.67</v>
      </c>
      <c r="S1548" s="3">
        <f>IFERROR(Table2[[#This Row],[RETURNS_UNITS]]/Table2[[#This Row],[UNITS_SOLD]],0)</f>
        <v>4.790419161676647E-2</v>
      </c>
      <c r="T1548" s="2" t="str">
        <f>TRIM(CLEAN(Table2[[#This Row],[CHANNEL]]))</f>
        <v>Blinkit</v>
      </c>
      <c r="U1548" s="1">
        <f t="shared" si="24"/>
        <v>45352</v>
      </c>
    </row>
    <row r="1549" spans="1:21" x14ac:dyDescent="0.3">
      <c r="A1549" s="1">
        <v>45597</v>
      </c>
      <c r="B1549" s="2" t="s">
        <v>39</v>
      </c>
      <c r="C1549" s="2" t="s">
        <v>22</v>
      </c>
      <c r="D1549" s="2" t="s">
        <v>23</v>
      </c>
      <c r="E1549" s="2" t="str">
        <f>TRIM(Table2[[#This Row],[SKU_CODE]])</f>
        <v>BEC-OTH-001</v>
      </c>
      <c r="F1549" s="2">
        <v>119</v>
      </c>
      <c r="G1549" s="2">
        <v>17731</v>
      </c>
      <c r="H1549" s="2">
        <v>1502.88</v>
      </c>
      <c r="I1549" s="2">
        <v>2053.6999999999998</v>
      </c>
      <c r="J1549" s="2">
        <v>6</v>
      </c>
      <c r="K1549" s="2" t="str">
        <f>_xlfn.XLOOKUP(E1549,[1]SKU_Master!A:A,[1]SKU_Master!C:C,"NOT FOUND")</f>
        <v>Others</v>
      </c>
      <c r="L1549" s="2">
        <f>_xlfn.XLOOKUP(Table2[[#This Row],[SKU_CODE_CLEAN]],[1]SKU_Master!A:A,[1]SKU_Master!E:E,"Not Found")</f>
        <v>149</v>
      </c>
      <c r="M1549" s="2">
        <f>_xlfn.XLOOKUP(E1549,[1]SKU_Master!A:A,[1]SKU_Master!F:F,"NOT FOUND")</f>
        <v>72</v>
      </c>
      <c r="N1549" s="2" t="str">
        <f>IF(ISNUMBER(_xlfn.XMATCH(E1549,[1]SKU_Master!A:A)),"MATCH","NOT FOUND")</f>
        <v>MATCH</v>
      </c>
      <c r="O1549" s="2">
        <f>Table2[[#This Row],[GROSS_REVENUE]]-Table2[[#This Row],[DISCOUNT]]</f>
        <v>16228.119999999999</v>
      </c>
      <c r="P1549" s="3">
        <f>IFERROR((Table2[[#This Row],[NET_REVENUE]]-(Table2[[#This Row],[UNITS_SOLD]]*Table2[[#This Row],[UNIT_COGS]]))/Table2[[#This Row],[NET_REVENUE]],0)</f>
        <v>0.4720275669640106</v>
      </c>
      <c r="Q1549" s="4">
        <f>IFERROR(Table2[[#This Row],[GROSS_REVENUE]]/Table2[[#This Row],[AD_SPEND]],0)</f>
        <v>8.6336855431659938</v>
      </c>
      <c r="R1549" s="2">
        <f>IFERROR((Table2[[#This Row],[NET_REVENUE]]-(Table2[[#This Row],[UNITS_SOLD]]*Table2[[#This Row],[UNIT_COGS]])-Table2[[#This Row],[AD_SPEND]]),0)</f>
        <v>5606.4199999999992</v>
      </c>
      <c r="S1549" s="3">
        <f>IFERROR(Table2[[#This Row],[RETURNS_UNITS]]/Table2[[#This Row],[UNITS_SOLD]],0)</f>
        <v>5.0420168067226892E-2</v>
      </c>
      <c r="T1549" s="2" t="str">
        <f>TRIM(CLEAN(Table2[[#This Row],[CHANNEL]]))</f>
        <v>Amazon</v>
      </c>
      <c r="U1549" s="1">
        <f t="shared" si="24"/>
        <v>45597</v>
      </c>
    </row>
    <row r="1550" spans="1:21" x14ac:dyDescent="0.3">
      <c r="A1550" s="1">
        <v>45474</v>
      </c>
      <c r="B1550" s="2" t="s">
        <v>24</v>
      </c>
      <c r="C1550" s="2" t="s">
        <v>22</v>
      </c>
      <c r="D1550" s="2" t="s">
        <v>30</v>
      </c>
      <c r="E1550" s="2" t="str">
        <f>TRIM(Table2[[#This Row],[SKU_CODE]])</f>
        <v>BEC-TIS-002</v>
      </c>
      <c r="F1550" s="2">
        <v>136</v>
      </c>
      <c r="G1550" s="2">
        <v>24480</v>
      </c>
      <c r="H1550" s="2">
        <v>1423.65</v>
      </c>
      <c r="I1550" s="2">
        <v>2054.19</v>
      </c>
      <c r="J1550" s="2">
        <v>18</v>
      </c>
      <c r="K1550" s="2" t="str">
        <f>_xlfn.XLOOKUP(E1550,[1]SKU_Master!A:A,[1]SKU_Master!C:C,"NOT FOUND")</f>
        <v>Tissues</v>
      </c>
      <c r="L1550" s="2">
        <f>_xlfn.XLOOKUP(Table2[[#This Row],[SKU_CODE_CLEAN]],[1]SKU_Master!A:A,[1]SKU_Master!E:E,"Not Found")</f>
        <v>180</v>
      </c>
      <c r="M1550" s="2">
        <f>_xlfn.XLOOKUP(E1550,[1]SKU_Master!A:A,[1]SKU_Master!F:F,"NOT FOUND")</f>
        <v>95</v>
      </c>
      <c r="N1550" s="2" t="str">
        <f>IF(ISNUMBER(_xlfn.XMATCH(E1550,[1]SKU_Master!A:A)),"MATCH","NOT FOUND")</f>
        <v>MATCH</v>
      </c>
      <c r="O1550" s="2">
        <f>Table2[[#This Row],[GROSS_REVENUE]]-Table2[[#This Row],[DISCOUNT]]</f>
        <v>23056.35</v>
      </c>
      <c r="P1550" s="3">
        <f>IFERROR((Table2[[#This Row],[NET_REVENUE]]-(Table2[[#This Row],[UNITS_SOLD]]*Table2[[#This Row],[UNIT_COGS]]))/Table2[[#This Row],[NET_REVENUE]],0)</f>
        <v>0.43963376683646799</v>
      </c>
      <c r="Q1550" s="4">
        <f>IFERROR(Table2[[#This Row],[GROSS_REVENUE]]/Table2[[#This Row],[AD_SPEND]],0)</f>
        <v>11.917106012588903</v>
      </c>
      <c r="R1550" s="2">
        <f>IFERROR((Table2[[#This Row],[NET_REVENUE]]-(Table2[[#This Row],[UNITS_SOLD]]*Table2[[#This Row],[UNIT_COGS]])-Table2[[#This Row],[AD_SPEND]]),0)</f>
        <v>8082.159999999998</v>
      </c>
      <c r="S1550" s="3">
        <f>IFERROR(Table2[[#This Row],[RETURNS_UNITS]]/Table2[[#This Row],[UNITS_SOLD]],0)</f>
        <v>0.13235294117647059</v>
      </c>
      <c r="T1550" s="2" t="str">
        <f>TRIM(CLEAN(Table2[[#This Row],[CHANNEL]]))</f>
        <v>D2C</v>
      </c>
      <c r="U1550" s="1">
        <f t="shared" si="24"/>
        <v>45474</v>
      </c>
    </row>
    <row r="1551" spans="1:21" x14ac:dyDescent="0.3">
      <c r="A1551" s="1">
        <v>45597</v>
      </c>
      <c r="B1551" s="2" t="s">
        <v>24</v>
      </c>
      <c r="C1551" s="2" t="s">
        <v>28</v>
      </c>
      <c r="D1551" s="2" t="s">
        <v>31</v>
      </c>
      <c r="E1551" s="2" t="str">
        <f>TRIM(Table2[[#This Row],[SKU_CODE]])</f>
        <v>BEC-GB-002</v>
      </c>
      <c r="F1551" s="2">
        <v>102</v>
      </c>
      <c r="G1551" s="2">
        <v>18258</v>
      </c>
      <c r="H1551" s="2">
        <v>638.15</v>
      </c>
      <c r="I1551" s="2">
        <v>2054.38</v>
      </c>
      <c r="J1551" s="2">
        <v>11</v>
      </c>
      <c r="K1551" s="2" t="str">
        <f>_xlfn.XLOOKUP(E1551,[1]SKU_Master!A:A,[1]SKU_Master!C:C,"NOT FOUND")</f>
        <v>Garbage Bags</v>
      </c>
      <c r="L1551" s="2">
        <f>_xlfn.XLOOKUP(Table2[[#This Row],[SKU_CODE_CLEAN]],[1]SKU_Master!A:A,[1]SKU_Master!E:E,"Not Found")</f>
        <v>179</v>
      </c>
      <c r="M1551" s="2">
        <f>_xlfn.XLOOKUP(E1551,[1]SKU_Master!A:A,[1]SKU_Master!F:F,"NOT FOUND")</f>
        <v>86</v>
      </c>
      <c r="N1551" s="2" t="str">
        <f>IF(ISNUMBER(_xlfn.XMATCH(E1551,[1]SKU_Master!A:A)),"MATCH","NOT FOUND")</f>
        <v>MATCH</v>
      </c>
      <c r="O1551" s="2">
        <f>Table2[[#This Row],[GROSS_REVENUE]]-Table2[[#This Row],[DISCOUNT]]</f>
        <v>17619.849999999999</v>
      </c>
      <c r="P1551" s="3">
        <f>IFERROR((Table2[[#This Row],[NET_REVENUE]]-(Table2[[#This Row],[UNITS_SOLD]]*Table2[[#This Row],[UNIT_COGS]]))/Table2[[#This Row],[NET_REVENUE]],0)</f>
        <v>0.50215240197845035</v>
      </c>
      <c r="Q1551" s="4">
        <f>IFERROR(Table2[[#This Row],[GROSS_REVENUE]]/Table2[[#This Row],[AD_SPEND]],0)</f>
        <v>8.8873528753200475</v>
      </c>
      <c r="R1551" s="2">
        <f>IFERROR((Table2[[#This Row],[NET_REVENUE]]-(Table2[[#This Row],[UNITS_SOLD]]*Table2[[#This Row],[UNIT_COGS]])-Table2[[#This Row],[AD_SPEND]]),0)</f>
        <v>6793.4699999999984</v>
      </c>
      <c r="S1551" s="3">
        <f>IFERROR(Table2[[#This Row],[RETURNS_UNITS]]/Table2[[#This Row],[UNITS_SOLD]],0)</f>
        <v>0.10784313725490197</v>
      </c>
      <c r="T1551" s="2" t="str">
        <f>TRIM(CLEAN(Table2[[#This Row],[CHANNEL]]))</f>
        <v>D2C</v>
      </c>
      <c r="U1551" s="1">
        <f t="shared" si="24"/>
        <v>45597</v>
      </c>
    </row>
    <row r="1552" spans="1:21" x14ac:dyDescent="0.3">
      <c r="A1552" s="1">
        <v>45383</v>
      </c>
      <c r="B1552" s="2" t="s">
        <v>39</v>
      </c>
      <c r="C1552" s="2" t="s">
        <v>25</v>
      </c>
      <c r="D1552" s="2" t="s">
        <v>32</v>
      </c>
      <c r="E1552" s="2" t="str">
        <f>TRIM(Table2[[#This Row],[SKU_CODE]])</f>
        <v>BEC-BW-001</v>
      </c>
      <c r="F1552" s="2">
        <v>190</v>
      </c>
      <c r="G1552" s="2">
        <v>41800</v>
      </c>
      <c r="H1552" s="2">
        <v>9918.2099999999991</v>
      </c>
      <c r="I1552" s="2">
        <v>2056.04</v>
      </c>
      <c r="J1552" s="2">
        <v>8</v>
      </c>
      <c r="K1552" s="2" t="str">
        <f>_xlfn.XLOOKUP(E1552,[1]SKU_Master!A:A,[1]SKU_Master!C:C,"NOT FOUND")</f>
        <v>Bake &amp; Wrap</v>
      </c>
      <c r="L1552" s="2">
        <f>_xlfn.XLOOKUP(Table2[[#This Row],[SKU_CODE_CLEAN]],[1]SKU_Master!A:A,[1]SKU_Master!E:E,"Not Found")</f>
        <v>220</v>
      </c>
      <c r="M1552" s="2">
        <f>_xlfn.XLOOKUP(E1552,[1]SKU_Master!A:A,[1]SKU_Master!F:F,"NOT FOUND")</f>
        <v>118</v>
      </c>
      <c r="N1552" s="2" t="str">
        <f>IF(ISNUMBER(_xlfn.XMATCH(E1552,[1]SKU_Master!A:A)),"MATCH","NOT FOUND")</f>
        <v>MATCH</v>
      </c>
      <c r="O1552" s="2">
        <f>Table2[[#This Row],[GROSS_REVENUE]]-Table2[[#This Row],[DISCOUNT]]</f>
        <v>31881.79</v>
      </c>
      <c r="P1552" s="3">
        <f>IFERROR((Table2[[#This Row],[NET_REVENUE]]-(Table2[[#This Row],[UNITS_SOLD]]*Table2[[#This Row],[UNIT_COGS]]))/Table2[[#This Row],[NET_REVENUE]],0)</f>
        <v>0.29677725121456483</v>
      </c>
      <c r="Q1552" s="4">
        <f>IFERROR(Table2[[#This Row],[GROSS_REVENUE]]/Table2[[#This Row],[AD_SPEND]],0)</f>
        <v>20.330343767630982</v>
      </c>
      <c r="R1552" s="2">
        <f>IFERROR((Table2[[#This Row],[NET_REVENUE]]-(Table2[[#This Row],[UNITS_SOLD]]*Table2[[#This Row],[UNIT_COGS]])-Table2[[#This Row],[AD_SPEND]]),0)</f>
        <v>7405.7500000000009</v>
      </c>
      <c r="S1552" s="3">
        <f>IFERROR(Table2[[#This Row],[RETURNS_UNITS]]/Table2[[#This Row],[UNITS_SOLD]],0)</f>
        <v>4.2105263157894736E-2</v>
      </c>
      <c r="T1552" s="2" t="str">
        <f>TRIM(CLEAN(Table2[[#This Row],[CHANNEL]]))</f>
        <v>Amazon</v>
      </c>
      <c r="U1552" s="1">
        <f t="shared" si="24"/>
        <v>45383</v>
      </c>
    </row>
    <row r="1553" spans="1:21" x14ac:dyDescent="0.3">
      <c r="A1553" s="1">
        <v>45536</v>
      </c>
      <c r="B1553" s="2" t="s">
        <v>24</v>
      </c>
      <c r="C1553" s="2" t="s">
        <v>22</v>
      </c>
      <c r="D1553" s="2" t="s">
        <v>32</v>
      </c>
      <c r="E1553" s="2" t="str">
        <f>TRIM(Table2[[#This Row],[SKU_CODE]])</f>
        <v>BEC-BW-001</v>
      </c>
      <c r="F1553" s="2">
        <v>70</v>
      </c>
      <c r="G1553" s="2">
        <v>15400</v>
      </c>
      <c r="H1553" s="2">
        <v>567.45000000000005</v>
      </c>
      <c r="I1553" s="2">
        <v>2056.2800000000002</v>
      </c>
      <c r="J1553" s="2">
        <v>11</v>
      </c>
      <c r="K1553" s="2" t="str">
        <f>_xlfn.XLOOKUP(E1553,[1]SKU_Master!A:A,[1]SKU_Master!C:C,"NOT FOUND")</f>
        <v>Bake &amp; Wrap</v>
      </c>
      <c r="L1553" s="2">
        <f>_xlfn.XLOOKUP(Table2[[#This Row],[SKU_CODE_CLEAN]],[1]SKU_Master!A:A,[1]SKU_Master!E:E,"Not Found")</f>
        <v>220</v>
      </c>
      <c r="M1553" s="2">
        <f>_xlfn.XLOOKUP(E1553,[1]SKU_Master!A:A,[1]SKU_Master!F:F,"NOT FOUND")</f>
        <v>118</v>
      </c>
      <c r="N1553" s="2" t="str">
        <f>IF(ISNUMBER(_xlfn.XMATCH(E1553,[1]SKU_Master!A:A)),"MATCH","NOT FOUND")</f>
        <v>MATCH</v>
      </c>
      <c r="O1553" s="2">
        <f>Table2[[#This Row],[GROSS_REVENUE]]-Table2[[#This Row],[DISCOUNT]]</f>
        <v>14832.55</v>
      </c>
      <c r="P1553" s="3">
        <f>IFERROR((Table2[[#This Row],[NET_REVENUE]]-(Table2[[#This Row],[UNITS_SOLD]]*Table2[[#This Row],[UNIT_COGS]]))/Table2[[#This Row],[NET_REVENUE]],0)</f>
        <v>0.44311665896963093</v>
      </c>
      <c r="Q1553" s="4">
        <f>IFERROR(Table2[[#This Row],[GROSS_REVENUE]]/Table2[[#This Row],[AD_SPEND]],0)</f>
        <v>7.4892524364386164</v>
      </c>
      <c r="R1553" s="2">
        <f>IFERROR((Table2[[#This Row],[NET_REVENUE]]-(Table2[[#This Row],[UNITS_SOLD]]*Table2[[#This Row],[UNIT_COGS]])-Table2[[#This Row],[AD_SPEND]]),0)</f>
        <v>4516.2699999999986</v>
      </c>
      <c r="S1553" s="3">
        <f>IFERROR(Table2[[#This Row],[RETURNS_UNITS]]/Table2[[#This Row],[UNITS_SOLD]],0)</f>
        <v>0.15714285714285714</v>
      </c>
      <c r="T1553" s="2" t="str">
        <f>TRIM(CLEAN(Table2[[#This Row],[CHANNEL]]))</f>
        <v>D2C</v>
      </c>
      <c r="U1553" s="1">
        <f t="shared" si="24"/>
        <v>45536</v>
      </c>
    </row>
    <row r="1554" spans="1:21" x14ac:dyDescent="0.3">
      <c r="A1554" s="1">
        <v>45444</v>
      </c>
      <c r="B1554" s="2" t="s">
        <v>37</v>
      </c>
      <c r="C1554" s="2" t="s">
        <v>25</v>
      </c>
      <c r="D1554" s="2" t="s">
        <v>32</v>
      </c>
      <c r="E1554" s="2" t="str">
        <f>TRIM(Table2[[#This Row],[SKU_CODE]])</f>
        <v>BEC-BW-001</v>
      </c>
      <c r="F1554" s="2">
        <v>133</v>
      </c>
      <c r="G1554" s="2">
        <v>29260</v>
      </c>
      <c r="H1554" s="2">
        <v>6554.58</v>
      </c>
      <c r="I1554" s="2">
        <v>2057.25</v>
      </c>
      <c r="J1554" s="2">
        <v>6</v>
      </c>
      <c r="K1554" s="2" t="str">
        <f>_xlfn.XLOOKUP(E1554,[1]SKU_Master!A:A,[1]SKU_Master!C:C,"NOT FOUND")</f>
        <v>Bake &amp; Wrap</v>
      </c>
      <c r="L1554" s="2">
        <f>_xlfn.XLOOKUP(Table2[[#This Row],[SKU_CODE_CLEAN]],[1]SKU_Master!A:A,[1]SKU_Master!E:E,"Not Found")</f>
        <v>220</v>
      </c>
      <c r="M1554" s="2">
        <f>_xlfn.XLOOKUP(E1554,[1]SKU_Master!A:A,[1]SKU_Master!F:F,"NOT FOUND")</f>
        <v>118</v>
      </c>
      <c r="N1554" s="2" t="str">
        <f>IF(ISNUMBER(_xlfn.XMATCH(E1554,[1]SKU_Master!A:A)),"MATCH","NOT FOUND")</f>
        <v>MATCH</v>
      </c>
      <c r="O1554" s="2">
        <f>Table2[[#This Row],[GROSS_REVENUE]]-Table2[[#This Row],[DISCOUNT]]</f>
        <v>22705.42</v>
      </c>
      <c r="P1554" s="3">
        <f>IFERROR((Table2[[#This Row],[NET_REVENUE]]-(Table2[[#This Row],[UNITS_SOLD]]*Table2[[#This Row],[UNIT_COGS]]))/Table2[[#This Row],[NET_REVENUE]],0)</f>
        <v>0.30879939679600726</v>
      </c>
      <c r="Q1554" s="4">
        <f>IFERROR(Table2[[#This Row],[GROSS_REVENUE]]/Table2[[#This Row],[AD_SPEND]],0)</f>
        <v>14.222870336614413</v>
      </c>
      <c r="R1554" s="2">
        <f>IFERROR((Table2[[#This Row],[NET_REVENUE]]-(Table2[[#This Row],[UNITS_SOLD]]*Table2[[#This Row],[UNIT_COGS]])-Table2[[#This Row],[AD_SPEND]]),0)</f>
        <v>4954.1699999999983</v>
      </c>
      <c r="S1554" s="3">
        <f>IFERROR(Table2[[#This Row],[RETURNS_UNITS]]/Table2[[#This Row],[UNITS_SOLD]],0)</f>
        <v>4.5112781954887216E-2</v>
      </c>
      <c r="T1554" s="2" t="str">
        <f>TRIM(CLEAN(Table2[[#This Row],[CHANNEL]]))</f>
        <v>Blinkit</v>
      </c>
      <c r="U1554" s="1">
        <f t="shared" si="24"/>
        <v>45444</v>
      </c>
    </row>
    <row r="1555" spans="1:21" x14ac:dyDescent="0.3">
      <c r="A1555" s="1">
        <v>45297</v>
      </c>
      <c r="B1555" s="2" t="s">
        <v>37</v>
      </c>
      <c r="C1555" s="2" t="s">
        <v>22</v>
      </c>
      <c r="D1555" s="2" t="s">
        <v>45</v>
      </c>
      <c r="E1555" s="2" t="str">
        <f>TRIM(Table2[[#This Row],[SKU_CODE]])</f>
        <v>BEC-TIS-001</v>
      </c>
      <c r="F1555" s="2">
        <v>236</v>
      </c>
      <c r="G1555" s="2">
        <v>22420</v>
      </c>
      <c r="H1555" s="2">
        <v>1569.49</v>
      </c>
      <c r="I1555" s="2">
        <v>2057.34</v>
      </c>
      <c r="J1555" s="2">
        <v>9</v>
      </c>
      <c r="K1555" s="2" t="str">
        <f>_xlfn.XLOOKUP(E1555,[1]SKU_Master!A:A,[1]SKU_Master!C:C,"NOT FOUND")</f>
        <v>Tissues</v>
      </c>
      <c r="L1555" s="2">
        <f>_xlfn.XLOOKUP(Table2[[#This Row],[SKU_CODE_CLEAN]],[1]SKU_Master!A:A,[1]SKU_Master!E:E,"Not Found")</f>
        <v>95</v>
      </c>
      <c r="M1555" s="2">
        <f>_xlfn.XLOOKUP(E1555,[1]SKU_Master!A:A,[1]SKU_Master!F:F,"NOT FOUND")</f>
        <v>42</v>
      </c>
      <c r="N1555" s="2" t="str">
        <f>IF(ISNUMBER(_xlfn.XMATCH(E1555,[1]SKU_Master!A:A)),"MATCH","NOT FOUND")</f>
        <v>MATCH</v>
      </c>
      <c r="O1555" s="2">
        <f>Table2[[#This Row],[GROSS_REVENUE]]-Table2[[#This Row],[DISCOUNT]]</f>
        <v>20850.509999999998</v>
      </c>
      <c r="P1555" s="3">
        <f>IFERROR((Table2[[#This Row],[NET_REVENUE]]-(Table2[[#This Row],[UNITS_SOLD]]*Table2[[#This Row],[UNIT_COGS]]))/Table2[[#This Row],[NET_REVENUE]],0)</f>
        <v>0.52461594464595829</v>
      </c>
      <c r="Q1555" s="4">
        <f>IFERROR(Table2[[#This Row],[GROSS_REVENUE]]/Table2[[#This Row],[AD_SPEND]],0)</f>
        <v>10.897566760963185</v>
      </c>
      <c r="R1555" s="2">
        <f>IFERROR((Table2[[#This Row],[NET_REVENUE]]-(Table2[[#This Row],[UNITS_SOLD]]*Table2[[#This Row],[UNIT_COGS]])-Table2[[#This Row],[AD_SPEND]]),0)</f>
        <v>8881.1699999999983</v>
      </c>
      <c r="S1555" s="3">
        <f>IFERROR(Table2[[#This Row],[RETURNS_UNITS]]/Table2[[#This Row],[UNITS_SOLD]],0)</f>
        <v>3.8135593220338986E-2</v>
      </c>
      <c r="T1555" s="2" t="str">
        <f>TRIM(CLEAN(Table2[[#This Row],[CHANNEL]]))</f>
        <v>Blinkit</v>
      </c>
      <c r="U1555" s="1">
        <f t="shared" si="24"/>
        <v>45444</v>
      </c>
    </row>
    <row r="1556" spans="1:21" x14ac:dyDescent="0.3">
      <c r="A1556" s="1">
        <v>45597</v>
      </c>
      <c r="B1556" s="2" t="s">
        <v>50</v>
      </c>
      <c r="C1556" s="2" t="s">
        <v>28</v>
      </c>
      <c r="D1556" s="2" t="s">
        <v>32</v>
      </c>
      <c r="E1556" s="2" t="str">
        <f>TRIM(Table2[[#This Row],[SKU_CODE]])</f>
        <v>BEC-BW-001</v>
      </c>
      <c r="F1556" s="2">
        <v>120</v>
      </c>
      <c r="G1556" s="2">
        <v>26400</v>
      </c>
      <c r="H1556" s="2">
        <v>5772.55</v>
      </c>
      <c r="I1556" s="2">
        <v>2057.36</v>
      </c>
      <c r="J1556" s="2">
        <v>6</v>
      </c>
      <c r="K1556" s="2" t="str">
        <f>_xlfn.XLOOKUP(E1556,[1]SKU_Master!A:A,[1]SKU_Master!C:C,"NOT FOUND")</f>
        <v>Bake &amp; Wrap</v>
      </c>
      <c r="L1556" s="2">
        <f>_xlfn.XLOOKUP(Table2[[#This Row],[SKU_CODE_CLEAN]],[1]SKU_Master!A:A,[1]SKU_Master!E:E,"Not Found")</f>
        <v>220</v>
      </c>
      <c r="M1556" s="2">
        <f>_xlfn.XLOOKUP(E1556,[1]SKU_Master!A:A,[1]SKU_Master!F:F,"NOT FOUND")</f>
        <v>118</v>
      </c>
      <c r="N1556" s="2" t="str">
        <f>IF(ISNUMBER(_xlfn.XMATCH(E1556,[1]SKU_Master!A:A)),"MATCH","NOT FOUND")</f>
        <v>MATCH</v>
      </c>
      <c r="O1556" s="2">
        <f>Table2[[#This Row],[GROSS_REVENUE]]-Table2[[#This Row],[DISCOUNT]]</f>
        <v>20627.45</v>
      </c>
      <c r="P1556" s="3">
        <f>IFERROR((Table2[[#This Row],[NET_REVENUE]]-(Table2[[#This Row],[UNITS_SOLD]]*Table2[[#This Row],[UNIT_COGS]]))/Table2[[#This Row],[NET_REVENUE]],0)</f>
        <v>0.31353608904639207</v>
      </c>
      <c r="Q1556" s="4">
        <f>IFERROR(Table2[[#This Row],[GROSS_REVENUE]]/Table2[[#This Row],[AD_SPEND]],0)</f>
        <v>12.831978846677295</v>
      </c>
      <c r="R1556" s="2">
        <f>IFERROR((Table2[[#This Row],[NET_REVENUE]]-(Table2[[#This Row],[UNITS_SOLD]]*Table2[[#This Row],[UNIT_COGS]])-Table2[[#This Row],[AD_SPEND]]),0)</f>
        <v>4410.09</v>
      </c>
      <c r="S1556" s="3">
        <f>IFERROR(Table2[[#This Row],[RETURNS_UNITS]]/Table2[[#This Row],[UNITS_SOLD]],0)</f>
        <v>0.05</v>
      </c>
      <c r="T1556" s="2" t="str">
        <f>TRIM(CLEAN(Table2[[#This Row],[CHANNEL]]))</f>
        <v>Amazon</v>
      </c>
      <c r="U1556" s="1">
        <f t="shared" si="24"/>
        <v>45597</v>
      </c>
    </row>
    <row r="1557" spans="1:21" x14ac:dyDescent="0.3">
      <c r="A1557" s="1">
        <v>45778</v>
      </c>
      <c r="B1557" s="2" t="s">
        <v>24</v>
      </c>
      <c r="C1557" s="2" t="s">
        <v>22</v>
      </c>
      <c r="D1557" s="2" t="s">
        <v>43</v>
      </c>
      <c r="E1557" s="2" t="str">
        <f>TRIM(Table2[[#This Row],[SKU_CODE]])</f>
        <v>BEC-GB-001</v>
      </c>
      <c r="F1557" s="2">
        <v>128</v>
      </c>
      <c r="G1557" s="2">
        <v>19072</v>
      </c>
      <c r="H1557" s="2">
        <v>1691.98</v>
      </c>
      <c r="I1557" s="2">
        <v>2057.4899999999998</v>
      </c>
      <c r="J1557" s="2">
        <v>12</v>
      </c>
      <c r="K1557" s="2" t="str">
        <f>_xlfn.XLOOKUP(E1557,[1]SKU_Master!A:A,[1]SKU_Master!C:C,"NOT FOUND")</f>
        <v>Garbage Bags</v>
      </c>
      <c r="L1557" s="2">
        <f>_xlfn.XLOOKUP(Table2[[#This Row],[SKU_CODE_CLEAN]],[1]SKU_Master!A:A,[1]SKU_Master!E:E,"Not Found")</f>
        <v>149</v>
      </c>
      <c r="M1557" s="2">
        <f>_xlfn.XLOOKUP(E1557,[1]SKU_Master!A:A,[1]SKU_Master!F:F,"NOT FOUND")</f>
        <v>70</v>
      </c>
      <c r="N1557" s="2" t="str">
        <f>IF(ISNUMBER(_xlfn.XMATCH(E1557,[1]SKU_Master!A:A)),"MATCH","NOT FOUND")</f>
        <v>MATCH</v>
      </c>
      <c r="O1557" s="2">
        <f>Table2[[#This Row],[GROSS_REVENUE]]-Table2[[#This Row],[DISCOUNT]]</f>
        <v>17380.02</v>
      </c>
      <c r="P1557" s="3">
        <f>IFERROR((Table2[[#This Row],[NET_REVENUE]]-(Table2[[#This Row],[UNITS_SOLD]]*Table2[[#This Row],[UNIT_COGS]]))/Table2[[#This Row],[NET_REVENUE]],0)</f>
        <v>0.48446549543671413</v>
      </c>
      <c r="Q1557" s="4">
        <f>IFERROR(Table2[[#This Row],[GROSS_REVENUE]]/Table2[[#This Row],[AD_SPEND]],0)</f>
        <v>9.2695468750759424</v>
      </c>
      <c r="R1557" s="2">
        <f>IFERROR((Table2[[#This Row],[NET_REVENUE]]-(Table2[[#This Row],[UNITS_SOLD]]*Table2[[#This Row],[UNIT_COGS]])-Table2[[#This Row],[AD_SPEND]]),0)</f>
        <v>6362.5300000000007</v>
      </c>
      <c r="S1557" s="3">
        <f>IFERROR(Table2[[#This Row],[RETURNS_UNITS]]/Table2[[#This Row],[UNITS_SOLD]],0)</f>
        <v>9.375E-2</v>
      </c>
      <c r="T1557" s="2" t="str">
        <f>TRIM(CLEAN(Table2[[#This Row],[CHANNEL]]))</f>
        <v>D2C</v>
      </c>
      <c r="U1557" s="1">
        <f t="shared" si="24"/>
        <v>45778</v>
      </c>
    </row>
    <row r="1558" spans="1:21" x14ac:dyDescent="0.3">
      <c r="A1558" s="1">
        <v>45505</v>
      </c>
      <c r="B1558" s="2" t="s">
        <v>39</v>
      </c>
      <c r="C1558" s="2" t="s">
        <v>22</v>
      </c>
      <c r="D1558" s="2" t="s">
        <v>45</v>
      </c>
      <c r="E1558" s="2" t="str">
        <f>TRIM(Table2[[#This Row],[SKU_CODE]])</f>
        <v>BEC-TIS-001</v>
      </c>
      <c r="F1558" s="2">
        <v>316</v>
      </c>
      <c r="G1558" s="2">
        <v>30020</v>
      </c>
      <c r="H1558" s="2">
        <v>8945.0400000000009</v>
      </c>
      <c r="I1558" s="2">
        <v>2059.06</v>
      </c>
      <c r="J1558" s="2">
        <v>14</v>
      </c>
      <c r="K1558" s="2" t="str">
        <f>_xlfn.XLOOKUP(E1558,[1]SKU_Master!A:A,[1]SKU_Master!C:C,"NOT FOUND")</f>
        <v>Tissues</v>
      </c>
      <c r="L1558" s="2">
        <f>_xlfn.XLOOKUP(Table2[[#This Row],[SKU_CODE_CLEAN]],[1]SKU_Master!A:A,[1]SKU_Master!E:E,"Not Found")</f>
        <v>95</v>
      </c>
      <c r="M1558" s="2">
        <f>_xlfn.XLOOKUP(E1558,[1]SKU_Master!A:A,[1]SKU_Master!F:F,"NOT FOUND")</f>
        <v>42</v>
      </c>
      <c r="N1558" s="2" t="str">
        <f>IF(ISNUMBER(_xlfn.XMATCH(E1558,[1]SKU_Master!A:A)),"MATCH","NOT FOUND")</f>
        <v>MATCH</v>
      </c>
      <c r="O1558" s="2">
        <f>Table2[[#This Row],[GROSS_REVENUE]]-Table2[[#This Row],[DISCOUNT]]</f>
        <v>21074.959999999999</v>
      </c>
      <c r="P1558" s="3">
        <f>IFERROR((Table2[[#This Row],[NET_REVENUE]]-(Table2[[#This Row],[UNITS_SOLD]]*Table2[[#This Row],[UNIT_COGS]]))/Table2[[#This Row],[NET_REVENUE]],0)</f>
        <v>0.37024791506128596</v>
      </c>
      <c r="Q1558" s="4">
        <f>IFERROR(Table2[[#This Row],[GROSS_REVENUE]]/Table2[[#This Row],[AD_SPEND]],0)</f>
        <v>14.57946830106942</v>
      </c>
      <c r="R1558" s="2">
        <f>IFERROR((Table2[[#This Row],[NET_REVENUE]]-(Table2[[#This Row],[UNITS_SOLD]]*Table2[[#This Row],[UNIT_COGS]])-Table2[[#This Row],[AD_SPEND]]),0)</f>
        <v>5743.9</v>
      </c>
      <c r="S1558" s="3">
        <f>IFERROR(Table2[[#This Row],[RETURNS_UNITS]]/Table2[[#This Row],[UNITS_SOLD]],0)</f>
        <v>4.4303797468354431E-2</v>
      </c>
      <c r="T1558" s="2" t="str">
        <f>TRIM(CLEAN(Table2[[#This Row],[CHANNEL]]))</f>
        <v>Amazon</v>
      </c>
      <c r="U1558" s="1">
        <f t="shared" si="24"/>
        <v>45505</v>
      </c>
    </row>
    <row r="1559" spans="1:21" x14ac:dyDescent="0.3">
      <c r="A1559" s="1">
        <v>45474</v>
      </c>
      <c r="B1559" s="2" t="s">
        <v>21</v>
      </c>
      <c r="C1559" s="2" t="s">
        <v>28</v>
      </c>
      <c r="D1559" s="2" t="s">
        <v>46</v>
      </c>
      <c r="E1559" s="2" t="str">
        <f>TRIM(Table2[[#This Row],[SKU_CODE]])</f>
        <v>BEC-KT-001</v>
      </c>
      <c r="F1559" s="2">
        <v>122</v>
      </c>
      <c r="G1559" s="2">
        <v>19520</v>
      </c>
      <c r="H1559" s="2">
        <v>5524.08</v>
      </c>
      <c r="I1559" s="2">
        <v>2059.66</v>
      </c>
      <c r="J1559" s="2">
        <v>4</v>
      </c>
      <c r="K1559" s="2" t="str">
        <f>_xlfn.XLOOKUP(E1559,[1]SKU_Master!A:A,[1]SKU_Master!C:C,"NOT FOUND")</f>
        <v>Kitchen Towel</v>
      </c>
      <c r="L1559" s="2">
        <f>_xlfn.XLOOKUP(Table2[[#This Row],[SKU_CODE_CLEAN]],[1]SKU_Master!A:A,[1]SKU_Master!E:E,"Not Found")</f>
        <v>160</v>
      </c>
      <c r="M1559" s="2">
        <f>_xlfn.XLOOKUP(E1559,[1]SKU_Master!A:A,[1]SKU_Master!F:F,"NOT FOUND")</f>
        <v>78</v>
      </c>
      <c r="N1559" s="2" t="str">
        <f>IF(ISNUMBER(_xlfn.XMATCH(E1559,[1]SKU_Master!A:A)),"MATCH","NOT FOUND")</f>
        <v>MATCH</v>
      </c>
      <c r="O1559" s="2">
        <f>Table2[[#This Row],[GROSS_REVENUE]]-Table2[[#This Row],[DISCOUNT]]</f>
        <v>13995.92</v>
      </c>
      <c r="P1559" s="3">
        <f>IFERROR((Table2[[#This Row],[NET_REVENUE]]-(Table2[[#This Row],[UNITS_SOLD]]*Table2[[#This Row],[UNIT_COGS]]))/Table2[[#This Row],[NET_REVENUE]],0)</f>
        <v>0.32008756837706992</v>
      </c>
      <c r="Q1559" s="4">
        <f>IFERROR(Table2[[#This Row],[GROSS_REVENUE]]/Table2[[#This Row],[AD_SPEND]],0)</f>
        <v>9.4772923686433685</v>
      </c>
      <c r="R1559" s="2">
        <f>IFERROR((Table2[[#This Row],[NET_REVENUE]]-(Table2[[#This Row],[UNITS_SOLD]]*Table2[[#This Row],[UNIT_COGS]])-Table2[[#This Row],[AD_SPEND]]),0)</f>
        <v>2420.2600000000002</v>
      </c>
      <c r="S1559" s="3">
        <f>IFERROR(Table2[[#This Row],[RETURNS_UNITS]]/Table2[[#This Row],[UNITS_SOLD]],0)</f>
        <v>3.2786885245901641E-2</v>
      </c>
      <c r="T1559" s="2" t="str">
        <f>TRIM(CLEAN(Table2[[#This Row],[CHANNEL]]))</f>
        <v>Flipkart</v>
      </c>
      <c r="U1559" s="1">
        <f t="shared" si="24"/>
        <v>45474</v>
      </c>
    </row>
    <row r="1560" spans="1:21" x14ac:dyDescent="0.3">
      <c r="A1560" s="1">
        <v>45383</v>
      </c>
      <c r="B1560" s="2" t="s">
        <v>24</v>
      </c>
      <c r="C1560" s="2" t="s">
        <v>28</v>
      </c>
      <c r="D1560" s="2" t="s">
        <v>43</v>
      </c>
      <c r="E1560" s="2" t="str">
        <f>TRIM(Table2[[#This Row],[SKU_CODE]])</f>
        <v>BEC-GB-001</v>
      </c>
      <c r="F1560" s="2">
        <v>138</v>
      </c>
      <c r="G1560" s="2">
        <v>20562</v>
      </c>
      <c r="H1560" s="2">
        <v>2718.64</v>
      </c>
      <c r="I1560" s="2">
        <v>2060.54</v>
      </c>
      <c r="J1560" s="2">
        <v>18</v>
      </c>
      <c r="K1560" s="2" t="str">
        <f>_xlfn.XLOOKUP(E1560,[1]SKU_Master!A:A,[1]SKU_Master!C:C,"NOT FOUND")</f>
        <v>Garbage Bags</v>
      </c>
      <c r="L1560" s="2">
        <f>_xlfn.XLOOKUP(Table2[[#This Row],[SKU_CODE_CLEAN]],[1]SKU_Master!A:A,[1]SKU_Master!E:E,"Not Found")</f>
        <v>149</v>
      </c>
      <c r="M1560" s="2">
        <f>_xlfn.XLOOKUP(E1560,[1]SKU_Master!A:A,[1]SKU_Master!F:F,"NOT FOUND")</f>
        <v>70</v>
      </c>
      <c r="N1560" s="2" t="str">
        <f>IF(ISNUMBER(_xlfn.XMATCH(E1560,[1]SKU_Master!A:A)),"MATCH","NOT FOUND")</f>
        <v>MATCH</v>
      </c>
      <c r="O1560" s="2">
        <f>Table2[[#This Row],[GROSS_REVENUE]]-Table2[[#This Row],[DISCOUNT]]</f>
        <v>17843.36</v>
      </c>
      <c r="P1560" s="3">
        <f>IFERROR((Table2[[#This Row],[NET_REVENUE]]-(Table2[[#This Row],[UNITS_SOLD]]*Table2[[#This Row],[UNIT_COGS]]))/Table2[[#This Row],[NET_REVENUE]],0)</f>
        <v>0.45862214291478737</v>
      </c>
      <c r="Q1560" s="4">
        <f>IFERROR(Table2[[#This Row],[GROSS_REVENUE]]/Table2[[#This Row],[AD_SPEND]],0)</f>
        <v>9.9789375600570729</v>
      </c>
      <c r="R1560" s="2">
        <f>IFERROR((Table2[[#This Row],[NET_REVENUE]]-(Table2[[#This Row],[UNITS_SOLD]]*Table2[[#This Row],[UNIT_COGS]])-Table2[[#This Row],[AD_SPEND]]),0)</f>
        <v>6122.8200000000006</v>
      </c>
      <c r="S1560" s="3">
        <f>IFERROR(Table2[[#This Row],[RETURNS_UNITS]]/Table2[[#This Row],[UNITS_SOLD]],0)</f>
        <v>0.13043478260869565</v>
      </c>
      <c r="T1560" s="2" t="str">
        <f>TRIM(CLEAN(Table2[[#This Row],[CHANNEL]]))</f>
        <v>D2C</v>
      </c>
      <c r="U1560" s="1">
        <f t="shared" si="24"/>
        <v>45383</v>
      </c>
    </row>
    <row r="1561" spans="1:21" x14ac:dyDescent="0.3">
      <c r="A1561" s="1">
        <v>45566</v>
      </c>
      <c r="B1561" s="2" t="s">
        <v>33</v>
      </c>
      <c r="C1561" s="2" t="s">
        <v>25</v>
      </c>
      <c r="D1561" s="2" t="s">
        <v>35</v>
      </c>
      <c r="E1561" s="2" t="str">
        <f>TRIM(Table2[[#This Row],[SKU_CODE]])</f>
        <v>BEC-CMB-001</v>
      </c>
      <c r="F1561" s="2">
        <v>26</v>
      </c>
      <c r="G1561" s="2">
        <v>18174</v>
      </c>
      <c r="H1561" s="2">
        <v>2963.62</v>
      </c>
      <c r="I1561" s="2">
        <v>2061.87</v>
      </c>
      <c r="J1561" s="2">
        <v>0</v>
      </c>
      <c r="K1561" s="2" t="str">
        <f>_xlfn.XLOOKUP(E1561,[1]SKU_Master!A:A,[1]SKU_Master!C:C,"NOT FOUND")</f>
        <v>Others</v>
      </c>
      <c r="L1561" s="2">
        <f>_xlfn.XLOOKUP(Table2[[#This Row],[SKU_CODE_CLEAN]],[1]SKU_Master!A:A,[1]SKU_Master!E:E,"Not Found")</f>
        <v>699</v>
      </c>
      <c r="M1561" s="2">
        <f>_xlfn.XLOOKUP(E1561,[1]SKU_Master!A:A,[1]SKU_Master!F:F,"NOT FOUND")</f>
        <v>330</v>
      </c>
      <c r="N1561" s="2" t="str">
        <f>IF(ISNUMBER(_xlfn.XMATCH(E1561,[1]SKU_Master!A:A)),"MATCH","NOT FOUND")</f>
        <v>MATCH</v>
      </c>
      <c r="O1561" s="2">
        <f>Table2[[#This Row],[GROSS_REVENUE]]-Table2[[#This Row],[DISCOUNT]]</f>
        <v>15210.380000000001</v>
      </c>
      <c r="P1561" s="3">
        <f>IFERROR((Table2[[#This Row],[NET_REVENUE]]-(Table2[[#This Row],[UNITS_SOLD]]*Table2[[#This Row],[UNIT_COGS]]))/Table2[[#This Row],[NET_REVENUE]],0)</f>
        <v>0.43591152883754386</v>
      </c>
      <c r="Q1561" s="4">
        <f>IFERROR(Table2[[#This Row],[GROSS_REVENUE]]/Table2[[#This Row],[AD_SPEND]],0)</f>
        <v>8.8143287404152542</v>
      </c>
      <c r="R1561" s="2">
        <f>IFERROR((Table2[[#This Row],[NET_REVENUE]]-(Table2[[#This Row],[UNITS_SOLD]]*Table2[[#This Row],[UNIT_COGS]])-Table2[[#This Row],[AD_SPEND]]),0)</f>
        <v>4568.5100000000011</v>
      </c>
      <c r="S1561" s="3">
        <f>IFERROR(Table2[[#This Row],[RETURNS_UNITS]]/Table2[[#This Row],[UNITS_SOLD]],0)</f>
        <v>0</v>
      </c>
      <c r="T1561" s="2" t="str">
        <f>TRIM(CLEAN(Table2[[#This Row],[CHANNEL]]))</f>
        <v>Swiggy Instamart</v>
      </c>
      <c r="U1561" s="1">
        <f t="shared" si="24"/>
        <v>45566</v>
      </c>
    </row>
    <row r="1562" spans="1:21" x14ac:dyDescent="0.3">
      <c r="A1562" s="1">
        <v>45413</v>
      </c>
      <c r="B1562" s="2" t="s">
        <v>24</v>
      </c>
      <c r="C1562" s="2" t="s">
        <v>28</v>
      </c>
      <c r="D1562" s="2" t="s">
        <v>43</v>
      </c>
      <c r="E1562" s="2" t="str">
        <f>TRIM(Table2[[#This Row],[SKU_CODE]])</f>
        <v>BEC-GB-001</v>
      </c>
      <c r="F1562" s="2">
        <v>139</v>
      </c>
      <c r="G1562" s="2">
        <v>20711</v>
      </c>
      <c r="H1562" s="2">
        <v>2495.88</v>
      </c>
      <c r="I1562" s="2">
        <v>2065.11</v>
      </c>
      <c r="J1562" s="2">
        <v>21</v>
      </c>
      <c r="K1562" s="2" t="str">
        <f>_xlfn.XLOOKUP(E1562,[1]SKU_Master!A:A,[1]SKU_Master!C:C,"NOT FOUND")</f>
        <v>Garbage Bags</v>
      </c>
      <c r="L1562" s="2">
        <f>_xlfn.XLOOKUP(Table2[[#This Row],[SKU_CODE_CLEAN]],[1]SKU_Master!A:A,[1]SKU_Master!E:E,"Not Found")</f>
        <v>149</v>
      </c>
      <c r="M1562" s="2">
        <f>_xlfn.XLOOKUP(E1562,[1]SKU_Master!A:A,[1]SKU_Master!F:F,"NOT FOUND")</f>
        <v>70</v>
      </c>
      <c r="N1562" s="2" t="str">
        <f>IF(ISNUMBER(_xlfn.XMATCH(E1562,[1]SKU_Master!A:A)),"MATCH","NOT FOUND")</f>
        <v>MATCH</v>
      </c>
      <c r="O1562" s="2">
        <f>Table2[[#This Row],[GROSS_REVENUE]]-Table2[[#This Row],[DISCOUNT]]</f>
        <v>18215.12</v>
      </c>
      <c r="P1562" s="3">
        <f>IFERROR((Table2[[#This Row],[NET_REVENUE]]-(Table2[[#This Row],[UNITS_SOLD]]*Table2[[#This Row],[UNIT_COGS]]))/Table2[[#This Row],[NET_REVENUE]],0)</f>
        <v>0.46582838872321453</v>
      </c>
      <c r="Q1562" s="4">
        <f>IFERROR(Table2[[#This Row],[GROSS_REVENUE]]/Table2[[#This Row],[AD_SPEND]],0)</f>
        <v>10.029005718823694</v>
      </c>
      <c r="R1562" s="2">
        <f>IFERROR((Table2[[#This Row],[NET_REVENUE]]-(Table2[[#This Row],[UNITS_SOLD]]*Table2[[#This Row],[UNIT_COGS]])-Table2[[#This Row],[AD_SPEND]]),0)</f>
        <v>6420.0099999999984</v>
      </c>
      <c r="S1562" s="3">
        <f>IFERROR(Table2[[#This Row],[RETURNS_UNITS]]/Table2[[#This Row],[UNITS_SOLD]],0)</f>
        <v>0.15107913669064749</v>
      </c>
      <c r="T1562" s="2" t="str">
        <f>TRIM(CLEAN(Table2[[#This Row],[CHANNEL]]))</f>
        <v>D2C</v>
      </c>
      <c r="U1562" s="1">
        <f t="shared" si="24"/>
        <v>45413</v>
      </c>
    </row>
    <row r="1563" spans="1:21" x14ac:dyDescent="0.3">
      <c r="A1563" s="1">
        <v>45627</v>
      </c>
      <c r="B1563" s="2" t="s">
        <v>21</v>
      </c>
      <c r="C1563" s="2" t="s">
        <v>25</v>
      </c>
      <c r="D1563" s="2" t="s">
        <v>46</v>
      </c>
      <c r="E1563" s="2" t="str">
        <f>TRIM(Table2[[#This Row],[SKU_CODE]])</f>
        <v>BEC-KT-001</v>
      </c>
      <c r="F1563" s="2">
        <v>174</v>
      </c>
      <c r="G1563" s="2">
        <v>27840</v>
      </c>
      <c r="H1563" s="2">
        <v>7328.84</v>
      </c>
      <c r="I1563" s="2">
        <v>2065.1999999999998</v>
      </c>
      <c r="J1563" s="2">
        <v>8</v>
      </c>
      <c r="K1563" s="2" t="str">
        <f>_xlfn.XLOOKUP(E1563,[1]SKU_Master!A:A,[1]SKU_Master!C:C,"NOT FOUND")</f>
        <v>Kitchen Towel</v>
      </c>
      <c r="L1563" s="2">
        <f>_xlfn.XLOOKUP(Table2[[#This Row],[SKU_CODE_CLEAN]],[1]SKU_Master!A:A,[1]SKU_Master!E:E,"Not Found")</f>
        <v>160</v>
      </c>
      <c r="M1563" s="2">
        <f>_xlfn.XLOOKUP(E1563,[1]SKU_Master!A:A,[1]SKU_Master!F:F,"NOT FOUND")</f>
        <v>78</v>
      </c>
      <c r="N1563" s="2" t="str">
        <f>IF(ISNUMBER(_xlfn.XMATCH(E1563,[1]SKU_Master!A:A)),"MATCH","NOT FOUND")</f>
        <v>MATCH</v>
      </c>
      <c r="O1563" s="2">
        <f>Table2[[#This Row],[GROSS_REVENUE]]-Table2[[#This Row],[DISCOUNT]]</f>
        <v>20511.16</v>
      </c>
      <c r="P1563" s="3">
        <f>IFERROR((Table2[[#This Row],[NET_REVENUE]]-(Table2[[#This Row],[UNITS_SOLD]]*Table2[[#This Row],[UNIT_COGS]]))/Table2[[#This Row],[NET_REVENUE]],0)</f>
        <v>0.33831143631076938</v>
      </c>
      <c r="Q1563" s="4">
        <f>IFERROR(Table2[[#This Row],[GROSS_REVENUE]]/Table2[[#This Row],[AD_SPEND]],0)</f>
        <v>13.480534572922721</v>
      </c>
      <c r="R1563" s="2">
        <f>IFERROR((Table2[[#This Row],[NET_REVENUE]]-(Table2[[#This Row],[UNITS_SOLD]]*Table2[[#This Row],[UNIT_COGS]])-Table2[[#This Row],[AD_SPEND]]),0)</f>
        <v>4873.96</v>
      </c>
      <c r="S1563" s="3">
        <f>IFERROR(Table2[[#This Row],[RETURNS_UNITS]]/Table2[[#This Row],[UNITS_SOLD]],0)</f>
        <v>4.5977011494252873E-2</v>
      </c>
      <c r="T1563" s="2" t="str">
        <f>TRIM(CLEAN(Table2[[#This Row],[CHANNEL]]))</f>
        <v>Flipkart</v>
      </c>
      <c r="U1563" s="1">
        <f t="shared" si="24"/>
        <v>45627</v>
      </c>
    </row>
    <row r="1564" spans="1:21" x14ac:dyDescent="0.3">
      <c r="A1564" s="1">
        <v>45778</v>
      </c>
      <c r="B1564" s="2" t="s">
        <v>24</v>
      </c>
      <c r="C1564" s="2" t="s">
        <v>28</v>
      </c>
      <c r="D1564" s="2" t="s">
        <v>31</v>
      </c>
      <c r="E1564" s="2" t="str">
        <f>TRIM(Table2[[#This Row],[SKU_CODE]])</f>
        <v>BEC-GB-002</v>
      </c>
      <c r="F1564" s="2">
        <v>144</v>
      </c>
      <c r="G1564" s="5">
        <v>25776</v>
      </c>
      <c r="H1564" s="2">
        <v>1649.64</v>
      </c>
      <c r="I1564" s="2">
        <v>2068.44</v>
      </c>
      <c r="J1564" s="2">
        <v>12</v>
      </c>
      <c r="K1564" s="2" t="str">
        <f>_xlfn.XLOOKUP(E1564,[1]SKU_Master!A:A,[1]SKU_Master!C:C,"NOT FOUND")</f>
        <v>Garbage Bags</v>
      </c>
      <c r="L1564" s="2">
        <f>_xlfn.XLOOKUP(Table2[[#This Row],[SKU_CODE_CLEAN]],[1]SKU_Master!A:A,[1]SKU_Master!E:E,"Not Found")</f>
        <v>179</v>
      </c>
      <c r="M1564" s="2">
        <f>_xlfn.XLOOKUP(E1564,[1]SKU_Master!A:A,[1]SKU_Master!F:F,"NOT FOUND")</f>
        <v>86</v>
      </c>
      <c r="N1564" s="2" t="str">
        <f>IF(ISNUMBER(_xlfn.XMATCH(E1564,[1]SKU_Master!A:A)),"MATCH","NOT FOUND")</f>
        <v>MATCH</v>
      </c>
      <c r="O1564" s="2">
        <f>Table2[[#This Row],[GROSS_REVENUE]]-Table2[[#This Row],[DISCOUNT]]</f>
        <v>24126.36</v>
      </c>
      <c r="P1564" s="3">
        <f>IFERROR((Table2[[#This Row],[NET_REVENUE]]-(Table2[[#This Row],[UNITS_SOLD]]*Table2[[#This Row],[UNIT_COGS]]))/Table2[[#This Row],[NET_REVENUE]],0)</f>
        <v>0.4867025112781207</v>
      </c>
      <c r="Q1564" s="4">
        <f>IFERROR(Table2[[#This Row],[GROSS_REVENUE]]/Table2[[#This Row],[AD_SPEND]],0)</f>
        <v>12.461565237570342</v>
      </c>
      <c r="R1564" s="2">
        <f>IFERROR((Table2[[#This Row],[NET_REVENUE]]-(Table2[[#This Row],[UNITS_SOLD]]*Table2[[#This Row],[UNIT_COGS]])-Table2[[#This Row],[AD_SPEND]]),0)</f>
        <v>9673.92</v>
      </c>
      <c r="S1564" s="3">
        <f>IFERROR(Table2[[#This Row],[RETURNS_UNITS]]/Table2[[#This Row],[UNITS_SOLD]],0)</f>
        <v>8.3333333333333329E-2</v>
      </c>
      <c r="T1564" s="2" t="str">
        <f>TRIM(CLEAN(Table2[[#This Row],[CHANNEL]]))</f>
        <v>D2C</v>
      </c>
      <c r="U1564" s="1">
        <f t="shared" si="24"/>
        <v>45778</v>
      </c>
    </row>
    <row r="1565" spans="1:21" x14ac:dyDescent="0.3">
      <c r="A1565" s="1">
        <v>45689</v>
      </c>
      <c r="B1565" s="2" t="s">
        <v>21</v>
      </c>
      <c r="C1565" s="2" t="s">
        <v>28</v>
      </c>
      <c r="D1565" s="2" t="s">
        <v>32</v>
      </c>
      <c r="E1565" s="2" t="str">
        <f>TRIM(Table2[[#This Row],[SKU_CODE]])</f>
        <v>BEC-BW-001</v>
      </c>
      <c r="F1565" s="2">
        <v>101</v>
      </c>
      <c r="G1565" s="2">
        <v>22220</v>
      </c>
      <c r="H1565" s="2">
        <v>2241.0300000000002</v>
      </c>
      <c r="I1565" s="2">
        <v>2073.9699999999998</v>
      </c>
      <c r="J1565" s="2">
        <v>5</v>
      </c>
      <c r="K1565" s="2" t="str">
        <f>_xlfn.XLOOKUP(E1565,[1]SKU_Master!A:A,[1]SKU_Master!C:C,"NOT FOUND")</f>
        <v>Bake &amp; Wrap</v>
      </c>
      <c r="L1565" s="2">
        <f>_xlfn.XLOOKUP(Table2[[#This Row],[SKU_CODE_CLEAN]],[1]SKU_Master!A:A,[1]SKU_Master!E:E,"Not Found")</f>
        <v>220</v>
      </c>
      <c r="M1565" s="2">
        <f>_xlfn.XLOOKUP(E1565,[1]SKU_Master!A:A,[1]SKU_Master!F:F,"NOT FOUND")</f>
        <v>118</v>
      </c>
      <c r="N1565" s="2" t="str">
        <f>IF(ISNUMBER(_xlfn.XMATCH(E1565,[1]SKU_Master!A:A)),"MATCH","NOT FOUND")</f>
        <v>MATCH</v>
      </c>
      <c r="O1565" s="2">
        <f>Table2[[#This Row],[GROSS_REVENUE]]-Table2[[#This Row],[DISCOUNT]]</f>
        <v>19978.97</v>
      </c>
      <c r="P1565" s="3">
        <f>IFERROR((Table2[[#This Row],[NET_REVENUE]]-(Table2[[#This Row],[UNITS_SOLD]]*Table2[[#This Row],[UNIT_COGS]]))/Table2[[#This Row],[NET_REVENUE]],0)</f>
        <v>0.40347275159830565</v>
      </c>
      <c r="Q1565" s="4">
        <f>IFERROR(Table2[[#This Row],[GROSS_REVENUE]]/Table2[[#This Row],[AD_SPEND]],0)</f>
        <v>10.71375188647859</v>
      </c>
      <c r="R1565" s="2">
        <f>IFERROR((Table2[[#This Row],[NET_REVENUE]]-(Table2[[#This Row],[UNITS_SOLD]]*Table2[[#This Row],[UNIT_COGS]])-Table2[[#This Row],[AD_SPEND]]),0)</f>
        <v>5987.0000000000018</v>
      </c>
      <c r="S1565" s="3">
        <f>IFERROR(Table2[[#This Row],[RETURNS_UNITS]]/Table2[[#This Row],[UNITS_SOLD]],0)</f>
        <v>4.9504950495049507E-2</v>
      </c>
      <c r="T1565" s="2" t="str">
        <f>TRIM(CLEAN(Table2[[#This Row],[CHANNEL]]))</f>
        <v>Flipkart</v>
      </c>
      <c r="U1565" s="1">
        <f t="shared" si="24"/>
        <v>45689</v>
      </c>
    </row>
    <row r="1566" spans="1:21" x14ac:dyDescent="0.3">
      <c r="A1566" s="1">
        <v>45303</v>
      </c>
      <c r="B1566" s="2" t="s">
        <v>21</v>
      </c>
      <c r="C1566" s="2" t="s">
        <v>25</v>
      </c>
      <c r="D1566" s="2" t="s">
        <v>32</v>
      </c>
      <c r="E1566" s="2" t="str">
        <f>TRIM(Table2[[#This Row],[SKU_CODE]])</f>
        <v>BEC-BW-001</v>
      </c>
      <c r="F1566" s="2">
        <v>130</v>
      </c>
      <c r="G1566" s="2">
        <v>28600</v>
      </c>
      <c r="H1566" s="2">
        <v>5743.36</v>
      </c>
      <c r="I1566" s="2">
        <v>2076.86</v>
      </c>
      <c r="J1566" s="2">
        <v>2</v>
      </c>
      <c r="K1566" s="2" t="str">
        <f>_xlfn.XLOOKUP(E1566,[1]SKU_Master!A:A,[1]SKU_Master!C:C,"NOT FOUND")</f>
        <v>Bake &amp; Wrap</v>
      </c>
      <c r="L1566" s="2">
        <f>_xlfn.XLOOKUP(Table2[[#This Row],[SKU_CODE_CLEAN]],[1]SKU_Master!A:A,[1]SKU_Master!E:E,"Not Found")</f>
        <v>220</v>
      </c>
      <c r="M1566" s="2">
        <f>_xlfn.XLOOKUP(E1566,[1]SKU_Master!A:A,[1]SKU_Master!F:F,"NOT FOUND")</f>
        <v>118</v>
      </c>
      <c r="N1566" s="2" t="str">
        <f>IF(ISNUMBER(_xlfn.XMATCH(E1566,[1]SKU_Master!A:A)),"MATCH","NOT FOUND")</f>
        <v>MATCH</v>
      </c>
      <c r="O1566" s="2">
        <f>Table2[[#This Row],[GROSS_REVENUE]]-Table2[[#This Row],[DISCOUNT]]</f>
        <v>22856.639999999999</v>
      </c>
      <c r="P1566" s="3">
        <f>IFERROR((Table2[[#This Row],[NET_REVENUE]]-(Table2[[#This Row],[UNITS_SOLD]]*Table2[[#This Row],[UNIT_COGS]]))/Table2[[#This Row],[NET_REVENUE]],0)</f>
        <v>0.32886023492516836</v>
      </c>
      <c r="Q1566" s="4">
        <f>IFERROR(Table2[[#This Row],[GROSS_REVENUE]]/Table2[[#This Row],[AD_SPEND]],0)</f>
        <v>13.770788594320271</v>
      </c>
      <c r="R1566" s="2">
        <f>IFERROR((Table2[[#This Row],[NET_REVENUE]]-(Table2[[#This Row],[UNITS_SOLD]]*Table2[[#This Row],[UNIT_COGS]])-Table2[[#This Row],[AD_SPEND]]),0)</f>
        <v>5439.7799999999988</v>
      </c>
      <c r="S1566" s="3">
        <f>IFERROR(Table2[[#This Row],[RETURNS_UNITS]]/Table2[[#This Row],[UNITS_SOLD]],0)</f>
        <v>1.5384615384615385E-2</v>
      </c>
      <c r="T1566" s="2" t="str">
        <f>TRIM(CLEAN(Table2[[#This Row],[CHANNEL]]))</f>
        <v>Flipkart</v>
      </c>
      <c r="U1566" s="1">
        <f t="shared" si="24"/>
        <v>45627</v>
      </c>
    </row>
    <row r="1567" spans="1:21" x14ac:dyDescent="0.3">
      <c r="A1567" s="1">
        <v>45748</v>
      </c>
      <c r="B1567" s="2" t="s">
        <v>39</v>
      </c>
      <c r="C1567" s="2" t="s">
        <v>22</v>
      </c>
      <c r="D1567" s="2" t="s">
        <v>23</v>
      </c>
      <c r="E1567" s="2" t="str">
        <f>TRIM(Table2[[#This Row],[SKU_CODE]])</f>
        <v>BEC-OTH-001</v>
      </c>
      <c r="F1567" s="2">
        <v>131</v>
      </c>
      <c r="G1567" s="2">
        <v>19519</v>
      </c>
      <c r="H1567" s="2">
        <v>3854.66</v>
      </c>
      <c r="I1567" s="2">
        <v>2079.09</v>
      </c>
      <c r="J1567" s="2">
        <v>6</v>
      </c>
      <c r="K1567" s="2" t="str">
        <f>_xlfn.XLOOKUP(E1567,[1]SKU_Master!A:A,[1]SKU_Master!C:C,"NOT FOUND")</f>
        <v>Others</v>
      </c>
      <c r="L1567" s="2">
        <f>_xlfn.XLOOKUP(Table2[[#This Row],[SKU_CODE_CLEAN]],[1]SKU_Master!A:A,[1]SKU_Master!E:E,"Not Found")</f>
        <v>149</v>
      </c>
      <c r="M1567" s="2">
        <f>_xlfn.XLOOKUP(E1567,[1]SKU_Master!A:A,[1]SKU_Master!F:F,"NOT FOUND")</f>
        <v>72</v>
      </c>
      <c r="N1567" s="2" t="str">
        <f>IF(ISNUMBER(_xlfn.XMATCH(E1567,[1]SKU_Master!A:A)),"MATCH","NOT FOUND")</f>
        <v>MATCH</v>
      </c>
      <c r="O1567" s="2">
        <f>Table2[[#This Row],[GROSS_REVENUE]]-Table2[[#This Row],[DISCOUNT]]</f>
        <v>15664.34</v>
      </c>
      <c r="P1567" s="3">
        <f>IFERROR((Table2[[#This Row],[NET_REVENUE]]-(Table2[[#This Row],[UNITS_SOLD]]*Table2[[#This Row],[UNIT_COGS]]))/Table2[[#This Row],[NET_REVENUE]],0)</f>
        <v>0.39786802380438629</v>
      </c>
      <c r="Q1567" s="4">
        <f>IFERROR(Table2[[#This Row],[GROSS_REVENUE]]/Table2[[#This Row],[AD_SPEND]],0)</f>
        <v>9.3882419712470355</v>
      </c>
      <c r="R1567" s="2">
        <f>IFERROR((Table2[[#This Row],[NET_REVENUE]]-(Table2[[#This Row],[UNITS_SOLD]]*Table2[[#This Row],[UNIT_COGS]])-Table2[[#This Row],[AD_SPEND]]),0)</f>
        <v>4153.25</v>
      </c>
      <c r="S1567" s="3">
        <f>IFERROR(Table2[[#This Row],[RETURNS_UNITS]]/Table2[[#This Row],[UNITS_SOLD]],0)</f>
        <v>4.5801526717557252E-2</v>
      </c>
      <c r="T1567" s="2" t="str">
        <f>TRIM(CLEAN(Table2[[#This Row],[CHANNEL]]))</f>
        <v>Amazon</v>
      </c>
      <c r="U1567" s="1">
        <f t="shared" si="24"/>
        <v>45748</v>
      </c>
    </row>
    <row r="1568" spans="1:21" x14ac:dyDescent="0.3">
      <c r="A1568" s="1">
        <v>45383</v>
      </c>
      <c r="B1568" s="2" t="s">
        <v>24</v>
      </c>
      <c r="C1568" s="2" t="s">
        <v>28</v>
      </c>
      <c r="D1568" s="2" t="s">
        <v>45</v>
      </c>
      <c r="E1568" s="2" t="str">
        <f>TRIM(Table2[[#This Row],[SKU_CODE]])</f>
        <v>BEC-TIS-001</v>
      </c>
      <c r="F1568" s="2">
        <v>186</v>
      </c>
      <c r="G1568" s="2">
        <v>17670</v>
      </c>
      <c r="H1568" s="2">
        <v>2176.36</v>
      </c>
      <c r="I1568" s="2">
        <v>2080.2399999999998</v>
      </c>
      <c r="J1568" s="2">
        <v>31</v>
      </c>
      <c r="K1568" s="2" t="str">
        <f>_xlfn.XLOOKUP(E1568,[1]SKU_Master!A:A,[1]SKU_Master!C:C,"NOT FOUND")</f>
        <v>Tissues</v>
      </c>
      <c r="L1568" s="2">
        <f>_xlfn.XLOOKUP(Table2[[#This Row],[SKU_CODE_CLEAN]],[1]SKU_Master!A:A,[1]SKU_Master!E:E,"Not Found")</f>
        <v>95</v>
      </c>
      <c r="M1568" s="2">
        <f>_xlfn.XLOOKUP(E1568,[1]SKU_Master!A:A,[1]SKU_Master!F:F,"NOT FOUND")</f>
        <v>42</v>
      </c>
      <c r="N1568" s="2" t="str">
        <f>IF(ISNUMBER(_xlfn.XMATCH(E1568,[1]SKU_Master!A:A)),"MATCH","NOT FOUND")</f>
        <v>MATCH</v>
      </c>
      <c r="O1568" s="2">
        <f>Table2[[#This Row],[GROSS_REVENUE]]-Table2[[#This Row],[DISCOUNT]]</f>
        <v>15493.64</v>
      </c>
      <c r="P1568" s="3">
        <f>IFERROR((Table2[[#This Row],[NET_REVENUE]]-(Table2[[#This Row],[UNITS_SOLD]]*Table2[[#This Row],[UNIT_COGS]]))/Table2[[#This Row],[NET_REVENUE]],0)</f>
        <v>0.49579311252875369</v>
      </c>
      <c r="Q1568" s="4">
        <f>IFERROR(Table2[[#This Row],[GROSS_REVENUE]]/Table2[[#This Row],[AD_SPEND]],0)</f>
        <v>8.4942122062838905</v>
      </c>
      <c r="R1568" s="2">
        <f>IFERROR((Table2[[#This Row],[NET_REVENUE]]-(Table2[[#This Row],[UNITS_SOLD]]*Table2[[#This Row],[UNIT_COGS]])-Table2[[#This Row],[AD_SPEND]]),0)</f>
        <v>5601.4</v>
      </c>
      <c r="S1568" s="3">
        <f>IFERROR(Table2[[#This Row],[RETURNS_UNITS]]/Table2[[#This Row],[UNITS_SOLD]],0)</f>
        <v>0.16666666666666666</v>
      </c>
      <c r="T1568" s="2" t="str">
        <f>TRIM(CLEAN(Table2[[#This Row],[CHANNEL]]))</f>
        <v>D2C</v>
      </c>
      <c r="U1568" s="1">
        <f t="shared" si="24"/>
        <v>45383</v>
      </c>
    </row>
    <row r="1569" spans="1:21" x14ac:dyDescent="0.3">
      <c r="A1569" s="1">
        <v>45474</v>
      </c>
      <c r="B1569" s="2" t="s">
        <v>39</v>
      </c>
      <c r="C1569" s="2" t="s">
        <v>22</v>
      </c>
      <c r="D1569" s="2" t="s">
        <v>31</v>
      </c>
      <c r="E1569" s="2" t="str">
        <f>TRIM(Table2[[#This Row],[SKU_CODE]])</f>
        <v>BEC-GB-002</v>
      </c>
      <c r="F1569" s="2">
        <v>276</v>
      </c>
      <c r="G1569" s="2">
        <v>49404</v>
      </c>
      <c r="H1569" s="2">
        <v>14214.5</v>
      </c>
      <c r="I1569" s="2">
        <v>2080.7399999999998</v>
      </c>
      <c r="J1569" s="2">
        <v>9</v>
      </c>
      <c r="K1569" s="2" t="str">
        <f>_xlfn.XLOOKUP(E1569,[1]SKU_Master!A:A,[1]SKU_Master!C:C,"NOT FOUND")</f>
        <v>Garbage Bags</v>
      </c>
      <c r="L1569" s="2">
        <f>_xlfn.XLOOKUP(Table2[[#This Row],[SKU_CODE_CLEAN]],[1]SKU_Master!A:A,[1]SKU_Master!E:E,"Not Found")</f>
        <v>179</v>
      </c>
      <c r="M1569" s="2">
        <f>_xlfn.XLOOKUP(E1569,[1]SKU_Master!A:A,[1]SKU_Master!F:F,"NOT FOUND")</f>
        <v>86</v>
      </c>
      <c r="N1569" s="2" t="str">
        <f>IF(ISNUMBER(_xlfn.XMATCH(E1569,[1]SKU_Master!A:A)),"MATCH","NOT FOUND")</f>
        <v>MATCH</v>
      </c>
      <c r="O1569" s="2">
        <f>Table2[[#This Row],[GROSS_REVENUE]]-Table2[[#This Row],[DISCOUNT]]</f>
        <v>35189.5</v>
      </c>
      <c r="P1569" s="3">
        <f>IFERROR((Table2[[#This Row],[NET_REVENUE]]-(Table2[[#This Row],[UNITS_SOLD]]*Table2[[#This Row],[UNIT_COGS]]))/Table2[[#This Row],[NET_REVENUE]],0)</f>
        <v>0.32548061211440915</v>
      </c>
      <c r="Q1569" s="4">
        <f>IFERROR(Table2[[#This Row],[GROSS_REVENUE]]/Table2[[#This Row],[AD_SPEND]],0)</f>
        <v>23.7434758787739</v>
      </c>
      <c r="R1569" s="2">
        <f>IFERROR((Table2[[#This Row],[NET_REVENUE]]-(Table2[[#This Row],[UNITS_SOLD]]*Table2[[#This Row],[UNIT_COGS]])-Table2[[#This Row],[AD_SPEND]]),0)</f>
        <v>9372.76</v>
      </c>
      <c r="S1569" s="3">
        <f>IFERROR(Table2[[#This Row],[RETURNS_UNITS]]/Table2[[#This Row],[UNITS_SOLD]],0)</f>
        <v>3.2608695652173912E-2</v>
      </c>
      <c r="T1569" s="2" t="str">
        <f>TRIM(CLEAN(Table2[[#This Row],[CHANNEL]]))</f>
        <v>Amazon</v>
      </c>
      <c r="U1569" s="1">
        <f t="shared" si="24"/>
        <v>45474</v>
      </c>
    </row>
    <row r="1570" spans="1:21" x14ac:dyDescent="0.3">
      <c r="A1570" s="1">
        <v>45292</v>
      </c>
      <c r="B1570" s="2" t="s">
        <v>39</v>
      </c>
      <c r="C1570" s="2" t="s">
        <v>25</v>
      </c>
      <c r="D1570" s="2" t="s">
        <v>45</v>
      </c>
      <c r="E1570" s="2" t="str">
        <f>TRIM(Table2[[#This Row],[SKU_CODE]])</f>
        <v>BEC-TIS-001</v>
      </c>
      <c r="F1570" s="2">
        <v>458</v>
      </c>
      <c r="G1570" s="2">
        <v>43510</v>
      </c>
      <c r="H1570" s="2">
        <v>5956</v>
      </c>
      <c r="I1570" s="2">
        <v>2081.9499999999998</v>
      </c>
      <c r="J1570" s="2">
        <v>11</v>
      </c>
      <c r="K1570" s="2" t="str">
        <f>_xlfn.XLOOKUP(E1570,[1]SKU_Master!A:A,[1]SKU_Master!C:C,"NOT FOUND")</f>
        <v>Tissues</v>
      </c>
      <c r="L1570" s="2">
        <f>_xlfn.XLOOKUP(Table2[[#This Row],[SKU_CODE_CLEAN]],[1]SKU_Master!A:A,[1]SKU_Master!E:E,"Not Found")</f>
        <v>95</v>
      </c>
      <c r="M1570" s="2">
        <f>_xlfn.XLOOKUP(E1570,[1]SKU_Master!A:A,[1]SKU_Master!F:F,"NOT FOUND")</f>
        <v>42</v>
      </c>
      <c r="N1570" s="2" t="str">
        <f>IF(ISNUMBER(_xlfn.XMATCH(E1570,[1]SKU_Master!A:A)),"MATCH","NOT FOUND")</f>
        <v>MATCH</v>
      </c>
      <c r="O1570" s="2">
        <f>Table2[[#This Row],[GROSS_REVENUE]]-Table2[[#This Row],[DISCOUNT]]</f>
        <v>37554</v>
      </c>
      <c r="P1570" s="3">
        <f>IFERROR((Table2[[#This Row],[NET_REVENUE]]-(Table2[[#This Row],[UNITS_SOLD]]*Table2[[#This Row],[UNIT_COGS]]))/Table2[[#This Row],[NET_REVENUE]],0)</f>
        <v>0.48777760025563188</v>
      </c>
      <c r="Q1570" s="4">
        <f>IFERROR(Table2[[#This Row],[GROSS_REVENUE]]/Table2[[#This Row],[AD_SPEND]],0)</f>
        <v>20.898676721342973</v>
      </c>
      <c r="R1570" s="2">
        <f>IFERROR((Table2[[#This Row],[NET_REVENUE]]-(Table2[[#This Row],[UNITS_SOLD]]*Table2[[#This Row],[UNIT_COGS]])-Table2[[#This Row],[AD_SPEND]]),0)</f>
        <v>16236.05</v>
      </c>
      <c r="S1570" s="3">
        <f>IFERROR(Table2[[#This Row],[RETURNS_UNITS]]/Table2[[#This Row],[UNITS_SOLD]],0)</f>
        <v>2.4017467248908297E-2</v>
      </c>
      <c r="T1570" s="2" t="str">
        <f>TRIM(CLEAN(Table2[[#This Row],[CHANNEL]]))</f>
        <v>Amazon</v>
      </c>
      <c r="U1570" s="1">
        <f t="shared" si="24"/>
        <v>45292</v>
      </c>
    </row>
    <row r="1571" spans="1:21" x14ac:dyDescent="0.3">
      <c r="A1571" s="1">
        <v>45627</v>
      </c>
      <c r="B1571" s="2" t="s">
        <v>37</v>
      </c>
      <c r="C1571" s="2" t="s">
        <v>25</v>
      </c>
      <c r="D1571" s="2" t="s">
        <v>42</v>
      </c>
      <c r="E1571" s="2" t="str">
        <f>TRIM(Table2[[#This Row],[SKU_CODE]])</f>
        <v>BEC-BW-002</v>
      </c>
      <c r="F1571" s="2">
        <v>129</v>
      </c>
      <c r="G1571" s="2">
        <v>22575</v>
      </c>
      <c r="H1571" s="2">
        <v>3707.85</v>
      </c>
      <c r="I1571" s="2">
        <v>2082.1999999999998</v>
      </c>
      <c r="J1571" s="2">
        <v>4</v>
      </c>
      <c r="K1571" s="2" t="str">
        <f>_xlfn.XLOOKUP(E1571,[1]SKU_Master!A:A,[1]SKU_Master!C:C,"NOT FOUND")</f>
        <v>Bake &amp; Wrap</v>
      </c>
      <c r="L1571" s="2">
        <f>_xlfn.XLOOKUP(Table2[[#This Row],[SKU_CODE_CLEAN]],[1]SKU_Master!A:A,[1]SKU_Master!E:E,"Not Found")</f>
        <v>175</v>
      </c>
      <c r="M1571" s="2">
        <f>_xlfn.XLOOKUP(E1571,[1]SKU_Master!A:A,[1]SKU_Master!F:F,"NOT FOUND")</f>
        <v>92</v>
      </c>
      <c r="N1571" s="2" t="str">
        <f>IF(ISNUMBER(_xlfn.XMATCH(E1571,[1]SKU_Master!A:A)),"MATCH","NOT FOUND")</f>
        <v>MATCH</v>
      </c>
      <c r="O1571" s="2">
        <f>Table2[[#This Row],[GROSS_REVENUE]]-Table2[[#This Row],[DISCOUNT]]</f>
        <v>18867.150000000001</v>
      </c>
      <c r="P1571" s="3">
        <f>IFERROR((Table2[[#This Row],[NET_REVENUE]]-(Table2[[#This Row],[UNITS_SOLD]]*Table2[[#This Row],[UNIT_COGS]]))/Table2[[#This Row],[NET_REVENUE]],0)</f>
        <v>0.3709701783258203</v>
      </c>
      <c r="Q1571" s="4">
        <f>IFERROR(Table2[[#This Row],[GROSS_REVENUE]]/Table2[[#This Row],[AD_SPEND]],0)</f>
        <v>10.841897992507926</v>
      </c>
      <c r="R1571" s="2">
        <f>IFERROR((Table2[[#This Row],[NET_REVENUE]]-(Table2[[#This Row],[UNITS_SOLD]]*Table2[[#This Row],[UNIT_COGS]])-Table2[[#This Row],[AD_SPEND]]),0)</f>
        <v>4916.9500000000016</v>
      </c>
      <c r="S1571" s="3">
        <f>IFERROR(Table2[[#This Row],[RETURNS_UNITS]]/Table2[[#This Row],[UNITS_SOLD]],0)</f>
        <v>3.1007751937984496E-2</v>
      </c>
      <c r="T1571" s="2" t="str">
        <f>TRIM(CLEAN(Table2[[#This Row],[CHANNEL]]))</f>
        <v>Blinkit</v>
      </c>
      <c r="U1571" s="1">
        <f t="shared" si="24"/>
        <v>45627</v>
      </c>
    </row>
    <row r="1572" spans="1:21" x14ac:dyDescent="0.3">
      <c r="A1572" s="1">
        <v>45689</v>
      </c>
      <c r="B1572" s="2" t="s">
        <v>27</v>
      </c>
      <c r="C1572" s="2" t="s">
        <v>22</v>
      </c>
      <c r="D1572" s="2" t="s">
        <v>42</v>
      </c>
      <c r="E1572" s="2" t="str">
        <f>TRIM(Table2[[#This Row],[SKU_CODE]])</f>
        <v>BEC-BW-002</v>
      </c>
      <c r="F1572" s="2">
        <v>121</v>
      </c>
      <c r="G1572" s="2">
        <v>21175</v>
      </c>
      <c r="H1572" s="2">
        <v>5243.59</v>
      </c>
      <c r="I1572" s="2">
        <v>2082.65</v>
      </c>
      <c r="J1572" s="2">
        <v>5</v>
      </c>
      <c r="K1572" s="2" t="str">
        <f>_xlfn.XLOOKUP(E1572,[1]SKU_Master!A:A,[1]SKU_Master!C:C,"NOT FOUND")</f>
        <v>Bake &amp; Wrap</v>
      </c>
      <c r="L1572" s="2">
        <f>_xlfn.XLOOKUP(Table2[[#This Row],[SKU_CODE_CLEAN]],[1]SKU_Master!A:A,[1]SKU_Master!E:E,"Not Found")</f>
        <v>175</v>
      </c>
      <c r="M1572" s="2">
        <f>_xlfn.XLOOKUP(E1572,[1]SKU_Master!A:A,[1]SKU_Master!F:F,"NOT FOUND")</f>
        <v>92</v>
      </c>
      <c r="N1572" s="2" t="str">
        <f>IF(ISNUMBER(_xlfn.XMATCH(E1572,[1]SKU_Master!A:A)),"MATCH","NOT FOUND")</f>
        <v>MATCH</v>
      </c>
      <c r="O1572" s="2">
        <f>Table2[[#This Row],[GROSS_REVENUE]]-Table2[[#This Row],[DISCOUNT]]</f>
        <v>15931.41</v>
      </c>
      <c r="P1572" s="3">
        <f>IFERROR((Table2[[#This Row],[NET_REVENUE]]-(Table2[[#This Row],[UNITS_SOLD]]*Table2[[#This Row],[UNIT_COGS]]))/Table2[[#This Row],[NET_REVENUE]],0)</f>
        <v>0.30125456566619024</v>
      </c>
      <c r="Q1572" s="4">
        <f>IFERROR(Table2[[#This Row],[GROSS_REVENUE]]/Table2[[#This Row],[AD_SPEND]],0)</f>
        <v>10.167334885842555</v>
      </c>
      <c r="R1572" s="2">
        <f>IFERROR((Table2[[#This Row],[NET_REVENUE]]-(Table2[[#This Row],[UNITS_SOLD]]*Table2[[#This Row],[UNIT_COGS]])-Table2[[#This Row],[AD_SPEND]]),0)</f>
        <v>2716.7599999999998</v>
      </c>
      <c r="S1572" s="3">
        <f>IFERROR(Table2[[#This Row],[RETURNS_UNITS]]/Table2[[#This Row],[UNITS_SOLD]],0)</f>
        <v>4.1322314049586778E-2</v>
      </c>
      <c r="T1572" s="2" t="str">
        <f>TRIM(CLEAN(Table2[[#This Row],[CHANNEL]]))</f>
        <v>Zepto</v>
      </c>
      <c r="U1572" s="1">
        <f t="shared" si="24"/>
        <v>45689</v>
      </c>
    </row>
    <row r="1573" spans="1:21" x14ac:dyDescent="0.3">
      <c r="A1573" s="1">
        <v>45748</v>
      </c>
      <c r="B1573" s="2" t="s">
        <v>24</v>
      </c>
      <c r="C1573" s="2" t="s">
        <v>22</v>
      </c>
      <c r="D1573" s="2" t="s">
        <v>31</v>
      </c>
      <c r="E1573" s="2" t="str">
        <f>TRIM(Table2[[#This Row],[SKU_CODE]])</f>
        <v>BEC-GB-002</v>
      </c>
      <c r="F1573" s="2">
        <v>162</v>
      </c>
      <c r="G1573" s="2">
        <v>28998</v>
      </c>
      <c r="H1573" s="2">
        <v>894.95</v>
      </c>
      <c r="I1573" s="2">
        <v>2082.9899999999998</v>
      </c>
      <c r="J1573" s="2">
        <v>16</v>
      </c>
      <c r="K1573" s="2" t="str">
        <f>_xlfn.XLOOKUP(E1573,[1]SKU_Master!A:A,[1]SKU_Master!C:C,"NOT FOUND")</f>
        <v>Garbage Bags</v>
      </c>
      <c r="L1573" s="2">
        <f>_xlfn.XLOOKUP(Table2[[#This Row],[SKU_CODE_CLEAN]],[1]SKU_Master!A:A,[1]SKU_Master!E:E,"Not Found")</f>
        <v>179</v>
      </c>
      <c r="M1573" s="2">
        <f>_xlfn.XLOOKUP(E1573,[1]SKU_Master!A:A,[1]SKU_Master!F:F,"NOT FOUND")</f>
        <v>86</v>
      </c>
      <c r="N1573" s="2" t="str">
        <f>IF(ISNUMBER(_xlfn.XMATCH(E1573,[1]SKU_Master!A:A)),"MATCH","NOT FOUND")</f>
        <v>MATCH</v>
      </c>
      <c r="O1573" s="2">
        <f>Table2[[#This Row],[GROSS_REVENUE]]-Table2[[#This Row],[DISCOUNT]]</f>
        <v>28103.05</v>
      </c>
      <c r="P1573" s="3">
        <f>IFERROR((Table2[[#This Row],[NET_REVENUE]]-(Table2[[#This Row],[UNITS_SOLD]]*Table2[[#This Row],[UNIT_COGS]]))/Table2[[#This Row],[NET_REVENUE]],0)</f>
        <v>0.50425309708376842</v>
      </c>
      <c r="Q1573" s="4">
        <f>IFERROR(Table2[[#This Row],[GROSS_REVENUE]]/Table2[[#This Row],[AD_SPEND]],0)</f>
        <v>13.921334235882075</v>
      </c>
      <c r="R1573" s="2">
        <f>IFERROR((Table2[[#This Row],[NET_REVENUE]]-(Table2[[#This Row],[UNITS_SOLD]]*Table2[[#This Row],[UNIT_COGS]])-Table2[[#This Row],[AD_SPEND]]),0)</f>
        <v>12088.06</v>
      </c>
      <c r="S1573" s="3">
        <f>IFERROR(Table2[[#This Row],[RETURNS_UNITS]]/Table2[[#This Row],[UNITS_SOLD]],0)</f>
        <v>9.8765432098765427E-2</v>
      </c>
      <c r="T1573" s="2" t="str">
        <f>TRIM(CLEAN(Table2[[#This Row],[CHANNEL]]))</f>
        <v>D2C</v>
      </c>
      <c r="U1573" s="1">
        <f t="shared" si="24"/>
        <v>45748</v>
      </c>
    </row>
    <row r="1574" spans="1:21" x14ac:dyDescent="0.3">
      <c r="A1574" s="1">
        <v>45292</v>
      </c>
      <c r="B1574" s="2" t="s">
        <v>37</v>
      </c>
      <c r="C1574" s="2" t="s">
        <v>22</v>
      </c>
      <c r="D1574" s="2" t="s">
        <v>30</v>
      </c>
      <c r="E1574" s="2" t="str">
        <f>TRIM(Table2[[#This Row],[SKU_CODE]])</f>
        <v>BEC-TIS-002</v>
      </c>
      <c r="F1574" s="2">
        <v>201</v>
      </c>
      <c r="G1574" s="2">
        <v>36180</v>
      </c>
      <c r="H1574" s="2">
        <v>8473.25</v>
      </c>
      <c r="I1574" s="2">
        <v>2084.08</v>
      </c>
      <c r="J1574" s="2">
        <v>4</v>
      </c>
      <c r="K1574" s="2" t="str">
        <f>_xlfn.XLOOKUP(E1574,[1]SKU_Master!A:A,[1]SKU_Master!C:C,"NOT FOUND")</f>
        <v>Tissues</v>
      </c>
      <c r="L1574" s="2">
        <f>_xlfn.XLOOKUP(Table2[[#This Row],[SKU_CODE_CLEAN]],[1]SKU_Master!A:A,[1]SKU_Master!E:E,"Not Found")</f>
        <v>180</v>
      </c>
      <c r="M1574" s="2">
        <f>_xlfn.XLOOKUP(E1574,[1]SKU_Master!A:A,[1]SKU_Master!F:F,"NOT FOUND")</f>
        <v>95</v>
      </c>
      <c r="N1574" s="2" t="str">
        <f>IF(ISNUMBER(_xlfn.XMATCH(E1574,[1]SKU_Master!A:A)),"MATCH","NOT FOUND")</f>
        <v>MATCH</v>
      </c>
      <c r="O1574" s="2">
        <f>Table2[[#This Row],[GROSS_REVENUE]]-Table2[[#This Row],[DISCOUNT]]</f>
        <v>27706.75</v>
      </c>
      <c r="P1574" s="3">
        <f>IFERROR((Table2[[#This Row],[NET_REVENUE]]-(Table2[[#This Row],[UNITS_SOLD]]*Table2[[#This Row],[UNIT_COGS]]))/Table2[[#This Row],[NET_REVENUE]],0)</f>
        <v>0.31081776101491515</v>
      </c>
      <c r="Q1574" s="4">
        <f>IFERROR(Table2[[#This Row],[GROSS_REVENUE]]/Table2[[#This Row],[AD_SPEND]],0)</f>
        <v>17.360178112164601</v>
      </c>
      <c r="R1574" s="2">
        <f>IFERROR((Table2[[#This Row],[NET_REVENUE]]-(Table2[[#This Row],[UNITS_SOLD]]*Table2[[#This Row],[UNIT_COGS]])-Table2[[#This Row],[AD_SPEND]]),0)</f>
        <v>6527.67</v>
      </c>
      <c r="S1574" s="3">
        <f>IFERROR(Table2[[#This Row],[RETURNS_UNITS]]/Table2[[#This Row],[UNITS_SOLD]],0)</f>
        <v>1.9900497512437811E-2</v>
      </c>
      <c r="T1574" s="2" t="str">
        <f>TRIM(CLEAN(Table2[[#This Row],[CHANNEL]]))</f>
        <v>Blinkit</v>
      </c>
      <c r="U1574" s="1">
        <f t="shared" si="24"/>
        <v>45292</v>
      </c>
    </row>
    <row r="1575" spans="1:21" x14ac:dyDescent="0.3">
      <c r="A1575" s="1">
        <v>45689</v>
      </c>
      <c r="B1575" s="2" t="s">
        <v>21</v>
      </c>
      <c r="C1575" s="2" t="s">
        <v>25</v>
      </c>
      <c r="D1575" s="2" t="s">
        <v>43</v>
      </c>
      <c r="E1575" s="2" t="str">
        <f>TRIM(Table2[[#This Row],[SKU_CODE]])</f>
        <v>BEC-GB-001</v>
      </c>
      <c r="F1575" s="2">
        <v>190</v>
      </c>
      <c r="G1575" s="2">
        <v>28310</v>
      </c>
      <c r="H1575" s="2">
        <v>6532.45</v>
      </c>
      <c r="I1575" s="2">
        <v>2084.6</v>
      </c>
      <c r="J1575" s="2">
        <v>4</v>
      </c>
      <c r="K1575" s="2" t="str">
        <f>_xlfn.XLOOKUP(E1575,[1]SKU_Master!A:A,[1]SKU_Master!C:C,"NOT FOUND")</f>
        <v>Garbage Bags</v>
      </c>
      <c r="L1575" s="2">
        <f>_xlfn.XLOOKUP(Table2[[#This Row],[SKU_CODE_CLEAN]],[1]SKU_Master!A:A,[1]SKU_Master!E:E,"Not Found")</f>
        <v>149</v>
      </c>
      <c r="M1575" s="2">
        <f>_xlfn.XLOOKUP(E1575,[1]SKU_Master!A:A,[1]SKU_Master!F:F,"NOT FOUND")</f>
        <v>70</v>
      </c>
      <c r="N1575" s="2" t="str">
        <f>IF(ISNUMBER(_xlfn.XMATCH(E1575,[1]SKU_Master!A:A)),"MATCH","NOT FOUND")</f>
        <v>MATCH</v>
      </c>
      <c r="O1575" s="2">
        <f>Table2[[#This Row],[GROSS_REVENUE]]-Table2[[#This Row],[DISCOUNT]]</f>
        <v>21777.55</v>
      </c>
      <c r="P1575" s="3">
        <f>IFERROR((Table2[[#This Row],[NET_REVENUE]]-(Table2[[#This Row],[UNITS_SOLD]]*Table2[[#This Row],[UNIT_COGS]]))/Table2[[#This Row],[NET_REVENUE]],0)</f>
        <v>0.3892793266460185</v>
      </c>
      <c r="Q1575" s="4">
        <f>IFERROR(Table2[[#This Row],[GROSS_REVENUE]]/Table2[[#This Row],[AD_SPEND]],0)</f>
        <v>13.580543029837859</v>
      </c>
      <c r="R1575" s="2">
        <f>IFERROR((Table2[[#This Row],[NET_REVENUE]]-(Table2[[#This Row],[UNITS_SOLD]]*Table2[[#This Row],[UNIT_COGS]])-Table2[[#This Row],[AD_SPEND]]),0)</f>
        <v>6392.9499999999989</v>
      </c>
      <c r="S1575" s="3">
        <f>IFERROR(Table2[[#This Row],[RETURNS_UNITS]]/Table2[[#This Row],[UNITS_SOLD]],0)</f>
        <v>2.1052631578947368E-2</v>
      </c>
      <c r="T1575" s="2" t="str">
        <f>TRIM(CLEAN(Table2[[#This Row],[CHANNEL]]))</f>
        <v>Flipkart</v>
      </c>
      <c r="U1575" s="1">
        <f t="shared" si="24"/>
        <v>45689</v>
      </c>
    </row>
    <row r="1576" spans="1:21" x14ac:dyDescent="0.3">
      <c r="A1576" s="1">
        <v>45474</v>
      </c>
      <c r="B1576" s="2" t="s">
        <v>27</v>
      </c>
      <c r="C1576" s="2" t="s">
        <v>22</v>
      </c>
      <c r="D1576" s="2" t="s">
        <v>55</v>
      </c>
      <c r="E1576" s="2" t="str">
        <f>TRIM(Table2[[#This Row],[SKU_CODE]])</f>
        <v>BEC-KT-001</v>
      </c>
      <c r="F1576" s="2">
        <v>188</v>
      </c>
      <c r="G1576" s="2">
        <v>30080</v>
      </c>
      <c r="H1576" s="2">
        <v>7874.59</v>
      </c>
      <c r="I1576" s="2">
        <v>2087.9699999999998</v>
      </c>
      <c r="J1576" s="2">
        <v>7</v>
      </c>
      <c r="K1576" s="2" t="str">
        <f>_xlfn.XLOOKUP(E1576,[1]SKU_Master!A:A,[1]SKU_Master!C:C,"NOT FOUND")</f>
        <v>Kitchen Towel</v>
      </c>
      <c r="L1576" s="2">
        <f>_xlfn.XLOOKUP(Table2[[#This Row],[SKU_CODE_CLEAN]],[1]SKU_Master!A:A,[1]SKU_Master!E:E,"Not Found")</f>
        <v>160</v>
      </c>
      <c r="M1576" s="2">
        <f>_xlfn.XLOOKUP(E1576,[1]SKU_Master!A:A,[1]SKU_Master!F:F,"NOT FOUND")</f>
        <v>78</v>
      </c>
      <c r="N1576" s="2" t="str">
        <f>IF(ISNUMBER(_xlfn.XMATCH(E1576,[1]SKU_Master!A:A)),"MATCH","NOT FOUND")</f>
        <v>MATCH</v>
      </c>
      <c r="O1576" s="2">
        <f>Table2[[#This Row],[GROSS_REVENUE]]-Table2[[#This Row],[DISCOUNT]]</f>
        <v>22205.41</v>
      </c>
      <c r="P1576" s="3">
        <f>IFERROR((Table2[[#This Row],[NET_REVENUE]]-(Table2[[#This Row],[UNITS_SOLD]]*Table2[[#This Row],[UNIT_COGS]]))/Table2[[#This Row],[NET_REVENUE]],0)</f>
        <v>0.33962038980590764</v>
      </c>
      <c r="Q1576" s="4">
        <f>IFERROR(Table2[[#This Row],[GROSS_REVENUE]]/Table2[[#This Row],[AD_SPEND]],0)</f>
        <v>14.406337255803486</v>
      </c>
      <c r="R1576" s="2">
        <f>IFERROR((Table2[[#This Row],[NET_REVENUE]]-(Table2[[#This Row],[UNITS_SOLD]]*Table2[[#This Row],[UNIT_COGS]])-Table2[[#This Row],[AD_SPEND]]),0)</f>
        <v>5453.4400000000005</v>
      </c>
      <c r="S1576" s="3">
        <f>IFERROR(Table2[[#This Row],[RETURNS_UNITS]]/Table2[[#This Row],[UNITS_SOLD]],0)</f>
        <v>3.7234042553191488E-2</v>
      </c>
      <c r="T1576" s="2" t="str">
        <f>TRIM(CLEAN(Table2[[#This Row],[CHANNEL]]))</f>
        <v>Zepto</v>
      </c>
      <c r="U1576" s="1">
        <f t="shared" si="24"/>
        <v>45474</v>
      </c>
    </row>
    <row r="1577" spans="1:21" x14ac:dyDescent="0.3">
      <c r="A1577" s="1">
        <v>45778</v>
      </c>
      <c r="B1577" s="2" t="s">
        <v>24</v>
      </c>
      <c r="C1577" s="2" t="s">
        <v>28</v>
      </c>
      <c r="D1577" s="2" t="s">
        <v>35</v>
      </c>
      <c r="E1577" s="2" t="str">
        <f>TRIM(Table2[[#This Row],[SKU_CODE]])</f>
        <v>BEC-CMB-001</v>
      </c>
      <c r="F1577" s="2">
        <v>28</v>
      </c>
      <c r="G1577" s="2">
        <v>19572</v>
      </c>
      <c r="H1577" s="2">
        <v>2102.54</v>
      </c>
      <c r="I1577" s="2">
        <v>2089.19</v>
      </c>
      <c r="J1577" s="2">
        <v>3</v>
      </c>
      <c r="K1577" s="2" t="str">
        <f>_xlfn.XLOOKUP(E1577,[1]SKU_Master!A:A,[1]SKU_Master!C:C,"NOT FOUND")</f>
        <v>Others</v>
      </c>
      <c r="L1577" s="2">
        <f>_xlfn.XLOOKUP(Table2[[#This Row],[SKU_CODE_CLEAN]],[1]SKU_Master!A:A,[1]SKU_Master!E:E,"Not Found")</f>
        <v>699</v>
      </c>
      <c r="M1577" s="2">
        <f>_xlfn.XLOOKUP(E1577,[1]SKU_Master!A:A,[1]SKU_Master!F:F,"NOT FOUND")</f>
        <v>330</v>
      </c>
      <c r="N1577" s="2" t="str">
        <f>IF(ISNUMBER(_xlfn.XMATCH(E1577,[1]SKU_Master!A:A)),"MATCH","NOT FOUND")</f>
        <v>MATCH</v>
      </c>
      <c r="O1577" s="2">
        <f>Table2[[#This Row],[GROSS_REVENUE]]-Table2[[#This Row],[DISCOUNT]]</f>
        <v>17469.46</v>
      </c>
      <c r="P1577" s="3">
        <f>IFERROR((Table2[[#This Row],[NET_REVENUE]]-(Table2[[#This Row],[UNITS_SOLD]]*Table2[[#This Row],[UNIT_COGS]]))/Table2[[#This Row],[NET_REVENUE]],0)</f>
        <v>0.47107695372381286</v>
      </c>
      <c r="Q1577" s="4">
        <f>IFERROR(Table2[[#This Row],[GROSS_REVENUE]]/Table2[[#This Row],[AD_SPEND]],0)</f>
        <v>9.368224048554703</v>
      </c>
      <c r="R1577" s="2">
        <f>IFERROR((Table2[[#This Row],[NET_REVENUE]]-(Table2[[#This Row],[UNITS_SOLD]]*Table2[[#This Row],[UNIT_COGS]])-Table2[[#This Row],[AD_SPEND]]),0)</f>
        <v>6140.2699999999986</v>
      </c>
      <c r="S1577" s="3">
        <f>IFERROR(Table2[[#This Row],[RETURNS_UNITS]]/Table2[[#This Row],[UNITS_SOLD]],0)</f>
        <v>0.10714285714285714</v>
      </c>
      <c r="T1577" s="2" t="str">
        <f>TRIM(CLEAN(Table2[[#This Row],[CHANNEL]]))</f>
        <v>D2C</v>
      </c>
      <c r="U1577" s="1">
        <f t="shared" si="24"/>
        <v>45778</v>
      </c>
    </row>
    <row r="1578" spans="1:21" x14ac:dyDescent="0.3">
      <c r="A1578" s="1">
        <v>45627</v>
      </c>
      <c r="B1578" s="2" t="s">
        <v>21</v>
      </c>
      <c r="C1578" s="2" t="s">
        <v>25</v>
      </c>
      <c r="D1578" s="2" t="s">
        <v>45</v>
      </c>
      <c r="E1578" s="2" t="str">
        <f>TRIM(Table2[[#This Row],[SKU_CODE]])</f>
        <v>BEC-TIS-001</v>
      </c>
      <c r="F1578" s="2">
        <v>219</v>
      </c>
      <c r="G1578" s="2">
        <v>20805</v>
      </c>
      <c r="H1578" s="2">
        <v>1620.91</v>
      </c>
      <c r="I1578" s="2">
        <v>2089.35</v>
      </c>
      <c r="J1578" s="2">
        <v>9</v>
      </c>
      <c r="K1578" s="2" t="str">
        <f>_xlfn.XLOOKUP(E1578,[1]SKU_Master!A:A,[1]SKU_Master!C:C,"NOT FOUND")</f>
        <v>Tissues</v>
      </c>
      <c r="L1578" s="2">
        <f>_xlfn.XLOOKUP(Table2[[#This Row],[SKU_CODE_CLEAN]],[1]SKU_Master!A:A,[1]SKU_Master!E:E,"Not Found")</f>
        <v>95</v>
      </c>
      <c r="M1578" s="2">
        <f>_xlfn.XLOOKUP(E1578,[1]SKU_Master!A:A,[1]SKU_Master!F:F,"NOT FOUND")</f>
        <v>42</v>
      </c>
      <c r="N1578" s="2" t="str">
        <f>IF(ISNUMBER(_xlfn.XMATCH(E1578,[1]SKU_Master!A:A)),"MATCH","NOT FOUND")</f>
        <v>MATCH</v>
      </c>
      <c r="O1578" s="2">
        <f>Table2[[#This Row],[GROSS_REVENUE]]-Table2[[#This Row],[DISCOUNT]]</f>
        <v>19184.09</v>
      </c>
      <c r="P1578" s="3">
        <f>IFERROR((Table2[[#This Row],[NET_REVENUE]]-(Table2[[#This Row],[UNITS_SOLD]]*Table2[[#This Row],[UNIT_COGS]]))/Table2[[#This Row],[NET_REVENUE]],0)</f>
        <v>0.52054019763251735</v>
      </c>
      <c r="Q1578" s="4">
        <f>IFERROR(Table2[[#This Row],[GROSS_REVENUE]]/Table2[[#This Row],[AD_SPEND]],0)</f>
        <v>9.9576423289539822</v>
      </c>
      <c r="R1578" s="2">
        <f>IFERROR((Table2[[#This Row],[NET_REVENUE]]-(Table2[[#This Row],[UNITS_SOLD]]*Table2[[#This Row],[UNIT_COGS]])-Table2[[#This Row],[AD_SPEND]]),0)</f>
        <v>7896.74</v>
      </c>
      <c r="S1578" s="3">
        <f>IFERROR(Table2[[#This Row],[RETURNS_UNITS]]/Table2[[#This Row],[UNITS_SOLD]],0)</f>
        <v>4.1095890410958902E-2</v>
      </c>
      <c r="T1578" s="2" t="str">
        <f>TRIM(CLEAN(Table2[[#This Row],[CHANNEL]]))</f>
        <v>Flipkart</v>
      </c>
      <c r="U1578" s="1">
        <f t="shared" si="24"/>
        <v>45627</v>
      </c>
    </row>
    <row r="1579" spans="1:21" x14ac:dyDescent="0.3">
      <c r="A1579" s="1">
        <v>45627</v>
      </c>
      <c r="B1579" s="2" t="s">
        <v>39</v>
      </c>
      <c r="C1579" s="2" t="s">
        <v>28</v>
      </c>
      <c r="D1579" s="2" t="s">
        <v>42</v>
      </c>
      <c r="E1579" s="2" t="str">
        <f>TRIM(Table2[[#This Row],[SKU_CODE]])</f>
        <v>BEC-BW-002</v>
      </c>
      <c r="F1579" s="2">
        <v>157</v>
      </c>
      <c r="G1579" s="2">
        <v>27475</v>
      </c>
      <c r="H1579" s="2">
        <v>3759.83</v>
      </c>
      <c r="I1579" s="2">
        <v>2089.35</v>
      </c>
      <c r="J1579" s="2">
        <v>3</v>
      </c>
      <c r="K1579" s="2" t="str">
        <f>_xlfn.XLOOKUP(E1579,[1]SKU_Master!A:A,[1]SKU_Master!C:C,"NOT FOUND")</f>
        <v>Bake &amp; Wrap</v>
      </c>
      <c r="L1579" s="2">
        <f>_xlfn.XLOOKUP(Table2[[#This Row],[SKU_CODE_CLEAN]],[1]SKU_Master!A:A,[1]SKU_Master!E:E,"Not Found")</f>
        <v>175</v>
      </c>
      <c r="M1579" s="2">
        <f>_xlfn.XLOOKUP(E1579,[1]SKU_Master!A:A,[1]SKU_Master!F:F,"NOT FOUND")</f>
        <v>92</v>
      </c>
      <c r="N1579" s="2" t="str">
        <f>IF(ISNUMBER(_xlfn.XMATCH(E1579,[1]SKU_Master!A:A)),"MATCH","NOT FOUND")</f>
        <v>MATCH</v>
      </c>
      <c r="O1579" s="2">
        <f>Table2[[#This Row],[GROSS_REVENUE]]-Table2[[#This Row],[DISCOUNT]]</f>
        <v>23715.17</v>
      </c>
      <c r="P1579" s="3">
        <f>IFERROR((Table2[[#This Row],[NET_REVENUE]]-(Table2[[#This Row],[UNITS_SOLD]]*Table2[[#This Row],[UNIT_COGS]]))/Table2[[#This Row],[NET_REVENUE]],0)</f>
        <v>0.39093837404496778</v>
      </c>
      <c r="Q1579" s="4">
        <f>IFERROR(Table2[[#This Row],[GROSS_REVENUE]]/Table2[[#This Row],[AD_SPEND]],0)</f>
        <v>13.150022734343217</v>
      </c>
      <c r="R1579" s="2">
        <f>IFERROR((Table2[[#This Row],[NET_REVENUE]]-(Table2[[#This Row],[UNITS_SOLD]]*Table2[[#This Row],[UNIT_COGS]])-Table2[[#This Row],[AD_SPEND]]),0)</f>
        <v>7181.8199999999979</v>
      </c>
      <c r="S1579" s="3">
        <f>IFERROR(Table2[[#This Row],[RETURNS_UNITS]]/Table2[[#This Row],[UNITS_SOLD]],0)</f>
        <v>1.9108280254777069E-2</v>
      </c>
      <c r="T1579" s="2" t="str">
        <f>TRIM(CLEAN(Table2[[#This Row],[CHANNEL]]))</f>
        <v>Amazon</v>
      </c>
      <c r="U1579" s="1">
        <f t="shared" si="24"/>
        <v>45627</v>
      </c>
    </row>
    <row r="1580" spans="1:21" x14ac:dyDescent="0.3">
      <c r="A1580" s="1">
        <v>45444</v>
      </c>
      <c r="B1580" s="2" t="s">
        <v>24</v>
      </c>
      <c r="C1580" s="2" t="s">
        <v>22</v>
      </c>
      <c r="D1580" s="2" t="s">
        <v>31</v>
      </c>
      <c r="E1580" s="2" t="str">
        <f>TRIM(Table2[[#This Row],[SKU_CODE]])</f>
        <v>BEC-GB-002</v>
      </c>
      <c r="F1580" s="2">
        <v>144</v>
      </c>
      <c r="G1580" s="2">
        <v>25776</v>
      </c>
      <c r="H1580" s="2">
        <v>672.71</v>
      </c>
      <c r="I1580" s="2">
        <v>2089.98</v>
      </c>
      <c r="J1580" s="2">
        <v>17</v>
      </c>
      <c r="K1580" s="2" t="str">
        <f>_xlfn.XLOOKUP(E1580,[1]SKU_Master!A:A,[1]SKU_Master!C:C,"NOT FOUND")</f>
        <v>Garbage Bags</v>
      </c>
      <c r="L1580" s="2">
        <f>_xlfn.XLOOKUP(Table2[[#This Row],[SKU_CODE_CLEAN]],[1]SKU_Master!A:A,[1]SKU_Master!E:E,"Not Found")</f>
        <v>179</v>
      </c>
      <c r="M1580" s="2">
        <f>_xlfn.XLOOKUP(E1580,[1]SKU_Master!A:A,[1]SKU_Master!F:F,"NOT FOUND")</f>
        <v>86</v>
      </c>
      <c r="N1580" s="2" t="str">
        <f>IF(ISNUMBER(_xlfn.XMATCH(E1580,[1]SKU_Master!A:A)),"MATCH","NOT FOUND")</f>
        <v>MATCH</v>
      </c>
      <c r="O1580" s="2">
        <f>Table2[[#This Row],[GROSS_REVENUE]]-Table2[[#This Row],[DISCOUNT]]</f>
        <v>25103.29</v>
      </c>
      <c r="P1580" s="3">
        <f>IFERROR((Table2[[#This Row],[NET_REVENUE]]-(Table2[[#This Row],[UNITS_SOLD]]*Table2[[#This Row],[UNIT_COGS]]))/Table2[[#This Row],[NET_REVENUE]],0)</f>
        <v>0.5066782083145277</v>
      </c>
      <c r="Q1580" s="4">
        <f>IFERROR(Table2[[#This Row],[GROSS_REVENUE]]/Table2[[#This Row],[AD_SPEND]],0)</f>
        <v>12.333132374472482</v>
      </c>
      <c r="R1580" s="2">
        <f>IFERROR((Table2[[#This Row],[NET_REVENUE]]-(Table2[[#This Row],[UNITS_SOLD]]*Table2[[#This Row],[UNIT_COGS]])-Table2[[#This Row],[AD_SPEND]]),0)</f>
        <v>10629.310000000001</v>
      </c>
      <c r="S1580" s="3">
        <f>IFERROR(Table2[[#This Row],[RETURNS_UNITS]]/Table2[[#This Row],[UNITS_SOLD]],0)</f>
        <v>0.11805555555555555</v>
      </c>
      <c r="T1580" s="2" t="str">
        <f>TRIM(CLEAN(Table2[[#This Row],[CHANNEL]]))</f>
        <v>D2C</v>
      </c>
      <c r="U1580" s="1">
        <f t="shared" si="24"/>
        <v>45444</v>
      </c>
    </row>
    <row r="1581" spans="1:21" x14ac:dyDescent="0.3">
      <c r="A1581" s="1">
        <v>45597</v>
      </c>
      <c r="B1581" s="2" t="s">
        <v>24</v>
      </c>
      <c r="C1581" s="2" t="s">
        <v>22</v>
      </c>
      <c r="D1581" s="2" t="s">
        <v>31</v>
      </c>
      <c r="E1581" s="2" t="str">
        <f>TRIM(Table2[[#This Row],[SKU_CODE]])</f>
        <v>BEC-GB-002</v>
      </c>
      <c r="F1581" s="2">
        <v>94</v>
      </c>
      <c r="G1581" s="2">
        <v>16826</v>
      </c>
      <c r="H1581" s="2">
        <v>1283.25</v>
      </c>
      <c r="I1581" s="2">
        <v>2092.35</v>
      </c>
      <c r="J1581" s="2">
        <v>12</v>
      </c>
      <c r="K1581" s="2" t="str">
        <f>_xlfn.XLOOKUP(E1581,[1]SKU_Master!A:A,[1]SKU_Master!C:C,"NOT FOUND")</f>
        <v>Garbage Bags</v>
      </c>
      <c r="L1581" s="2">
        <f>_xlfn.XLOOKUP(Table2[[#This Row],[SKU_CODE_CLEAN]],[1]SKU_Master!A:A,[1]SKU_Master!E:E,"Not Found")</f>
        <v>179</v>
      </c>
      <c r="M1581" s="2">
        <f>_xlfn.XLOOKUP(E1581,[1]SKU_Master!A:A,[1]SKU_Master!F:F,"NOT FOUND")</f>
        <v>86</v>
      </c>
      <c r="N1581" s="2" t="str">
        <f>IF(ISNUMBER(_xlfn.XMATCH(E1581,[1]SKU_Master!A:A)),"MATCH","NOT FOUND")</f>
        <v>MATCH</v>
      </c>
      <c r="O1581" s="2">
        <f>Table2[[#This Row],[GROSS_REVENUE]]-Table2[[#This Row],[DISCOUNT]]</f>
        <v>15542.75</v>
      </c>
      <c r="P1581" s="3">
        <f>IFERROR((Table2[[#This Row],[NET_REVENUE]]-(Table2[[#This Row],[UNITS_SOLD]]*Table2[[#This Row],[UNIT_COGS]]))/Table2[[#This Row],[NET_REVENUE]],0)</f>
        <v>0.47988612053851476</v>
      </c>
      <c r="Q1581" s="4">
        <f>IFERROR(Table2[[#This Row],[GROSS_REVENUE]]/Table2[[#This Row],[AD_SPEND]],0)</f>
        <v>8.0416756278825243</v>
      </c>
      <c r="R1581" s="2">
        <f>IFERROR((Table2[[#This Row],[NET_REVENUE]]-(Table2[[#This Row],[UNITS_SOLD]]*Table2[[#This Row],[UNIT_COGS]])-Table2[[#This Row],[AD_SPEND]]),0)</f>
        <v>5366.4</v>
      </c>
      <c r="S1581" s="3">
        <f>IFERROR(Table2[[#This Row],[RETURNS_UNITS]]/Table2[[#This Row],[UNITS_SOLD]],0)</f>
        <v>0.1276595744680851</v>
      </c>
      <c r="T1581" s="2" t="str">
        <f>TRIM(CLEAN(Table2[[#This Row],[CHANNEL]]))</f>
        <v>D2C</v>
      </c>
      <c r="U1581" s="1">
        <f t="shared" si="24"/>
        <v>45597</v>
      </c>
    </row>
    <row r="1582" spans="1:21" x14ac:dyDescent="0.3">
      <c r="A1582" s="1">
        <v>45413</v>
      </c>
      <c r="B1582" s="2" t="s">
        <v>21</v>
      </c>
      <c r="C1582" s="2" t="s">
        <v>22</v>
      </c>
      <c r="D1582" s="2" t="s">
        <v>46</v>
      </c>
      <c r="E1582" s="2" t="str">
        <f>TRIM(Table2[[#This Row],[SKU_CODE]])</f>
        <v>BEC-KT-001</v>
      </c>
      <c r="F1582" s="2">
        <v>189</v>
      </c>
      <c r="G1582" s="2">
        <v>30240</v>
      </c>
      <c r="H1582" s="2">
        <v>2812.81</v>
      </c>
      <c r="I1582" s="2">
        <v>2095.9299999999998</v>
      </c>
      <c r="J1582" s="2">
        <v>7</v>
      </c>
      <c r="K1582" s="2" t="str">
        <f>_xlfn.XLOOKUP(E1582,[1]SKU_Master!A:A,[1]SKU_Master!C:C,"NOT FOUND")</f>
        <v>Kitchen Towel</v>
      </c>
      <c r="L1582" s="2">
        <f>_xlfn.XLOOKUP(Table2[[#This Row],[SKU_CODE_CLEAN]],[1]SKU_Master!A:A,[1]SKU_Master!E:E,"Not Found")</f>
        <v>160</v>
      </c>
      <c r="M1582" s="2">
        <f>_xlfn.XLOOKUP(E1582,[1]SKU_Master!A:A,[1]SKU_Master!F:F,"NOT FOUND")</f>
        <v>78</v>
      </c>
      <c r="N1582" s="2" t="str">
        <f>IF(ISNUMBER(_xlfn.XMATCH(E1582,[1]SKU_Master!A:A)),"MATCH","NOT FOUND")</f>
        <v>MATCH</v>
      </c>
      <c r="O1582" s="2">
        <f>Table2[[#This Row],[GROSS_REVENUE]]-Table2[[#This Row],[DISCOUNT]]</f>
        <v>27427.19</v>
      </c>
      <c r="P1582" s="3">
        <f>IFERROR((Table2[[#This Row],[NET_REVENUE]]-(Table2[[#This Row],[UNITS_SOLD]]*Table2[[#This Row],[UNIT_COGS]]))/Table2[[#This Row],[NET_REVENUE]],0)</f>
        <v>0.46250417924694431</v>
      </c>
      <c r="Q1582" s="4">
        <f>IFERROR(Table2[[#This Row],[GROSS_REVENUE]]/Table2[[#This Row],[AD_SPEND]],0)</f>
        <v>14.427962765932069</v>
      </c>
      <c r="R1582" s="2">
        <f>IFERROR((Table2[[#This Row],[NET_REVENUE]]-(Table2[[#This Row],[UNITS_SOLD]]*Table2[[#This Row],[UNIT_COGS]])-Table2[[#This Row],[AD_SPEND]]),0)</f>
        <v>10589.259999999998</v>
      </c>
      <c r="S1582" s="3">
        <f>IFERROR(Table2[[#This Row],[RETURNS_UNITS]]/Table2[[#This Row],[UNITS_SOLD]],0)</f>
        <v>3.7037037037037035E-2</v>
      </c>
      <c r="T1582" s="2" t="str">
        <f>TRIM(CLEAN(Table2[[#This Row],[CHANNEL]]))</f>
        <v>Flipkart</v>
      </c>
      <c r="U1582" s="1">
        <f t="shared" si="24"/>
        <v>45413</v>
      </c>
    </row>
    <row r="1583" spans="1:21" x14ac:dyDescent="0.3">
      <c r="A1583" s="1">
        <v>45717</v>
      </c>
      <c r="B1583" s="2" t="s">
        <v>34</v>
      </c>
      <c r="C1583" s="2" t="s">
        <v>28</v>
      </c>
      <c r="D1583" s="2" t="s">
        <v>48</v>
      </c>
      <c r="E1583" s="2" t="str">
        <f>TRIM(Table2[[#This Row],[SKU_CODE]])</f>
        <v>BEC-CMB-001</v>
      </c>
      <c r="F1583" s="2">
        <v>34</v>
      </c>
      <c r="G1583" s="2">
        <v>23766</v>
      </c>
      <c r="H1583" s="2">
        <v>4445.92</v>
      </c>
      <c r="I1583" s="2">
        <v>2098.83</v>
      </c>
      <c r="J1583" s="2">
        <v>0</v>
      </c>
      <c r="K1583" s="2" t="str">
        <f>_xlfn.XLOOKUP(E1583,[1]SKU_Master!A:A,[1]SKU_Master!C:C,"NOT FOUND")</f>
        <v>Others</v>
      </c>
      <c r="L1583" s="2">
        <f>_xlfn.XLOOKUP(Table2[[#This Row],[SKU_CODE_CLEAN]],[1]SKU_Master!A:A,[1]SKU_Master!E:E,"Not Found")</f>
        <v>699</v>
      </c>
      <c r="M1583" s="2">
        <f>_xlfn.XLOOKUP(E1583,[1]SKU_Master!A:A,[1]SKU_Master!F:F,"NOT FOUND")</f>
        <v>330</v>
      </c>
      <c r="N1583" s="2" t="str">
        <f>IF(ISNUMBER(_xlfn.XMATCH(E1583,[1]SKU_Master!A:A)),"MATCH","NOT FOUND")</f>
        <v>MATCH</v>
      </c>
      <c r="O1583" s="2">
        <f>Table2[[#This Row],[GROSS_REVENUE]]-Table2[[#This Row],[DISCOUNT]]</f>
        <v>19320.080000000002</v>
      </c>
      <c r="P1583" s="3">
        <f>IFERROR((Table2[[#This Row],[NET_REVENUE]]-(Table2[[#This Row],[UNITS_SOLD]]*Table2[[#This Row],[UNIT_COGS]]))/Table2[[#This Row],[NET_REVENUE]],0)</f>
        <v>0.41925706311775113</v>
      </c>
      <c r="Q1583" s="4">
        <f>IFERROR(Table2[[#This Row],[GROSS_REVENUE]]/Table2[[#This Row],[AD_SPEND]],0)</f>
        <v>11.323451637340805</v>
      </c>
      <c r="R1583" s="2">
        <f>IFERROR((Table2[[#This Row],[NET_REVENUE]]-(Table2[[#This Row],[UNITS_SOLD]]*Table2[[#This Row],[UNIT_COGS]])-Table2[[#This Row],[AD_SPEND]]),0)</f>
        <v>6001.2500000000018</v>
      </c>
      <c r="S1583" s="3">
        <f>IFERROR(Table2[[#This Row],[RETURNS_UNITS]]/Table2[[#This Row],[UNITS_SOLD]],0)</f>
        <v>0</v>
      </c>
      <c r="T1583" s="2" t="str">
        <f>TRIM(CLEAN(Table2[[#This Row],[CHANNEL]]))</f>
        <v>Zepto</v>
      </c>
      <c r="U1583" s="1">
        <f t="shared" si="24"/>
        <v>45717</v>
      </c>
    </row>
    <row r="1584" spans="1:21" x14ac:dyDescent="0.3">
      <c r="A1584" s="1">
        <v>45778</v>
      </c>
      <c r="B1584" s="2" t="s">
        <v>37</v>
      </c>
      <c r="C1584" s="2" t="s">
        <v>25</v>
      </c>
      <c r="D1584" s="2" t="s">
        <v>42</v>
      </c>
      <c r="E1584" s="2" t="str">
        <f>TRIM(Table2[[#This Row],[SKU_CODE]])</f>
        <v>BEC-BW-002</v>
      </c>
      <c r="F1584" s="2">
        <v>189</v>
      </c>
      <c r="G1584" s="2">
        <v>33075</v>
      </c>
      <c r="H1584" s="2">
        <v>4989.0200000000004</v>
      </c>
      <c r="I1584" s="2">
        <v>2099.15</v>
      </c>
      <c r="J1584" s="2">
        <v>9</v>
      </c>
      <c r="K1584" s="2" t="str">
        <f>_xlfn.XLOOKUP(E1584,[1]SKU_Master!A:A,[1]SKU_Master!C:C,"NOT FOUND")</f>
        <v>Bake &amp; Wrap</v>
      </c>
      <c r="L1584" s="2">
        <f>_xlfn.XLOOKUP(Table2[[#This Row],[SKU_CODE_CLEAN]],[1]SKU_Master!A:A,[1]SKU_Master!E:E,"Not Found")</f>
        <v>175</v>
      </c>
      <c r="M1584" s="2">
        <f>_xlfn.XLOOKUP(E1584,[1]SKU_Master!A:A,[1]SKU_Master!F:F,"NOT FOUND")</f>
        <v>92</v>
      </c>
      <c r="N1584" s="2" t="str">
        <f>IF(ISNUMBER(_xlfn.XMATCH(E1584,[1]SKU_Master!A:A)),"MATCH","NOT FOUND")</f>
        <v>MATCH</v>
      </c>
      <c r="O1584" s="2">
        <f>Table2[[#This Row],[GROSS_REVENUE]]-Table2[[#This Row],[DISCOUNT]]</f>
        <v>28085.98</v>
      </c>
      <c r="P1584" s="3">
        <f>IFERROR((Table2[[#This Row],[NET_REVENUE]]-(Table2[[#This Row],[UNITS_SOLD]]*Table2[[#This Row],[UNIT_COGS]]))/Table2[[#This Row],[NET_REVENUE]],0)</f>
        <v>0.38090107591047206</v>
      </c>
      <c r="Q1584" s="4">
        <f>IFERROR(Table2[[#This Row],[GROSS_REVENUE]]/Table2[[#This Row],[AD_SPEND]],0)</f>
        <v>15.756377581401996</v>
      </c>
      <c r="R1584" s="2">
        <f>IFERROR((Table2[[#This Row],[NET_REVENUE]]-(Table2[[#This Row],[UNITS_SOLD]]*Table2[[#This Row],[UNIT_COGS]])-Table2[[#This Row],[AD_SPEND]]),0)</f>
        <v>8598.83</v>
      </c>
      <c r="S1584" s="3">
        <f>IFERROR(Table2[[#This Row],[RETURNS_UNITS]]/Table2[[#This Row],[UNITS_SOLD]],0)</f>
        <v>4.7619047619047616E-2</v>
      </c>
      <c r="T1584" s="2" t="str">
        <f>TRIM(CLEAN(Table2[[#This Row],[CHANNEL]]))</f>
        <v>Blinkit</v>
      </c>
      <c r="U1584" s="1">
        <f t="shared" si="24"/>
        <v>45778</v>
      </c>
    </row>
    <row r="1585" spans="1:21" x14ac:dyDescent="0.3">
      <c r="A1585" s="1">
        <v>45658</v>
      </c>
      <c r="B1585" s="2" t="s">
        <v>37</v>
      </c>
      <c r="C1585" s="2" t="s">
        <v>28</v>
      </c>
      <c r="D1585" s="2" t="s">
        <v>43</v>
      </c>
      <c r="E1585" s="2" t="str">
        <f>TRIM(Table2[[#This Row],[SKU_CODE]])</f>
        <v>BEC-GB-001</v>
      </c>
      <c r="F1585" s="2">
        <v>148</v>
      </c>
      <c r="G1585" s="2">
        <v>22052</v>
      </c>
      <c r="H1585" s="2">
        <v>2698.16</v>
      </c>
      <c r="I1585" s="2">
        <v>2103.0700000000002</v>
      </c>
      <c r="J1585" s="2">
        <v>6</v>
      </c>
      <c r="K1585" s="2" t="str">
        <f>_xlfn.XLOOKUP(E1585,[1]SKU_Master!A:A,[1]SKU_Master!C:C,"NOT FOUND")</f>
        <v>Garbage Bags</v>
      </c>
      <c r="L1585" s="2">
        <f>_xlfn.XLOOKUP(Table2[[#This Row],[SKU_CODE_CLEAN]],[1]SKU_Master!A:A,[1]SKU_Master!E:E,"Not Found")</f>
        <v>149</v>
      </c>
      <c r="M1585" s="2">
        <f>_xlfn.XLOOKUP(E1585,[1]SKU_Master!A:A,[1]SKU_Master!F:F,"NOT FOUND")</f>
        <v>70</v>
      </c>
      <c r="N1585" s="2" t="str">
        <f>IF(ISNUMBER(_xlfn.XMATCH(E1585,[1]SKU_Master!A:A)),"MATCH","NOT FOUND")</f>
        <v>MATCH</v>
      </c>
      <c r="O1585" s="2">
        <f>Table2[[#This Row],[GROSS_REVENUE]]-Table2[[#This Row],[DISCOUNT]]</f>
        <v>19353.84</v>
      </c>
      <c r="P1585" s="3">
        <f>IFERROR((Table2[[#This Row],[NET_REVENUE]]-(Table2[[#This Row],[UNITS_SOLD]]*Table2[[#This Row],[UNIT_COGS]]))/Table2[[#This Row],[NET_REVENUE]],0)</f>
        <v>0.46470571214808015</v>
      </c>
      <c r="Q1585" s="4">
        <f>IFERROR(Table2[[#This Row],[GROSS_REVENUE]]/Table2[[#This Row],[AD_SPEND]],0)</f>
        <v>10.485623398175049</v>
      </c>
      <c r="R1585" s="2">
        <f>IFERROR((Table2[[#This Row],[NET_REVENUE]]-(Table2[[#This Row],[UNITS_SOLD]]*Table2[[#This Row],[UNIT_COGS]])-Table2[[#This Row],[AD_SPEND]]),0)</f>
        <v>6890.77</v>
      </c>
      <c r="S1585" s="3">
        <f>IFERROR(Table2[[#This Row],[RETURNS_UNITS]]/Table2[[#This Row],[UNITS_SOLD]],0)</f>
        <v>4.0540540540540543E-2</v>
      </c>
      <c r="T1585" s="2" t="str">
        <f>TRIM(CLEAN(Table2[[#This Row],[CHANNEL]]))</f>
        <v>Blinkit</v>
      </c>
      <c r="U1585" s="1">
        <f t="shared" si="24"/>
        <v>45658</v>
      </c>
    </row>
    <row r="1586" spans="1:21" x14ac:dyDescent="0.3">
      <c r="A1586" s="1">
        <v>45444</v>
      </c>
      <c r="B1586" s="2" t="s">
        <v>34</v>
      </c>
      <c r="C1586" s="2" t="s">
        <v>25</v>
      </c>
      <c r="D1586" s="2" t="s">
        <v>43</v>
      </c>
      <c r="E1586" s="2" t="str">
        <f>TRIM(Table2[[#This Row],[SKU_CODE]])</f>
        <v>BEC-GB-001</v>
      </c>
      <c r="F1586" s="2">
        <v>196</v>
      </c>
      <c r="G1586" s="2">
        <v>29204</v>
      </c>
      <c r="H1586" s="2">
        <v>3351.63</v>
      </c>
      <c r="I1586" s="2">
        <v>2103.31</v>
      </c>
      <c r="J1586" s="2">
        <v>6</v>
      </c>
      <c r="K1586" s="2" t="str">
        <f>_xlfn.XLOOKUP(E1586,[1]SKU_Master!A:A,[1]SKU_Master!C:C,"NOT FOUND")</f>
        <v>Garbage Bags</v>
      </c>
      <c r="L1586" s="2">
        <f>_xlfn.XLOOKUP(Table2[[#This Row],[SKU_CODE_CLEAN]],[1]SKU_Master!A:A,[1]SKU_Master!E:E,"Not Found")</f>
        <v>149</v>
      </c>
      <c r="M1586" s="2">
        <f>_xlfn.XLOOKUP(E1586,[1]SKU_Master!A:A,[1]SKU_Master!F:F,"NOT FOUND")</f>
        <v>70</v>
      </c>
      <c r="N1586" s="2" t="str">
        <f>IF(ISNUMBER(_xlfn.XMATCH(E1586,[1]SKU_Master!A:A)),"MATCH","NOT FOUND")</f>
        <v>MATCH</v>
      </c>
      <c r="O1586" s="2">
        <f>Table2[[#This Row],[GROSS_REVENUE]]-Table2[[#This Row],[DISCOUNT]]</f>
        <v>25852.37</v>
      </c>
      <c r="P1586" s="3">
        <f>IFERROR((Table2[[#This Row],[NET_REVENUE]]-(Table2[[#This Row],[UNITS_SOLD]]*Table2[[#This Row],[UNIT_COGS]]))/Table2[[#This Row],[NET_REVENUE]],0)</f>
        <v>0.46929430454538595</v>
      </c>
      <c r="Q1586" s="4">
        <f>IFERROR(Table2[[#This Row],[GROSS_REVENUE]]/Table2[[#This Row],[AD_SPEND]],0)</f>
        <v>13.884781606135093</v>
      </c>
      <c r="R1586" s="2">
        <f>IFERROR((Table2[[#This Row],[NET_REVENUE]]-(Table2[[#This Row],[UNITS_SOLD]]*Table2[[#This Row],[UNIT_COGS]])-Table2[[#This Row],[AD_SPEND]]),0)</f>
        <v>10029.06</v>
      </c>
      <c r="S1586" s="3">
        <f>IFERROR(Table2[[#This Row],[RETURNS_UNITS]]/Table2[[#This Row],[UNITS_SOLD]],0)</f>
        <v>3.0612244897959183E-2</v>
      </c>
      <c r="T1586" s="2" t="str">
        <f>TRIM(CLEAN(Table2[[#This Row],[CHANNEL]]))</f>
        <v>Zepto</v>
      </c>
      <c r="U1586" s="1">
        <f t="shared" si="24"/>
        <v>45444</v>
      </c>
    </row>
    <row r="1587" spans="1:21" x14ac:dyDescent="0.3">
      <c r="A1587" s="1">
        <v>45566</v>
      </c>
      <c r="B1587" s="2" t="s">
        <v>27</v>
      </c>
      <c r="C1587" s="2" t="s">
        <v>28</v>
      </c>
      <c r="D1587" s="2" t="s">
        <v>30</v>
      </c>
      <c r="E1587" s="2" t="str">
        <f>TRIM(Table2[[#This Row],[SKU_CODE]])</f>
        <v>BEC-TIS-002</v>
      </c>
      <c r="F1587" s="2">
        <v>125</v>
      </c>
      <c r="G1587" s="2">
        <v>22500</v>
      </c>
      <c r="H1587" s="2">
        <v>3361.13</v>
      </c>
      <c r="I1587" s="2">
        <v>2105.14</v>
      </c>
      <c r="J1587" s="2">
        <v>4</v>
      </c>
      <c r="K1587" s="2" t="str">
        <f>_xlfn.XLOOKUP(E1587,[1]SKU_Master!A:A,[1]SKU_Master!C:C,"NOT FOUND")</f>
        <v>Tissues</v>
      </c>
      <c r="L1587" s="2">
        <f>_xlfn.XLOOKUP(Table2[[#This Row],[SKU_CODE_CLEAN]],[1]SKU_Master!A:A,[1]SKU_Master!E:E,"Not Found")</f>
        <v>180</v>
      </c>
      <c r="M1587" s="2">
        <f>_xlfn.XLOOKUP(E1587,[1]SKU_Master!A:A,[1]SKU_Master!F:F,"NOT FOUND")</f>
        <v>95</v>
      </c>
      <c r="N1587" s="2" t="str">
        <f>IF(ISNUMBER(_xlfn.XMATCH(E1587,[1]SKU_Master!A:A)),"MATCH","NOT FOUND")</f>
        <v>MATCH</v>
      </c>
      <c r="O1587" s="2">
        <f>Table2[[#This Row],[GROSS_REVENUE]]-Table2[[#This Row],[DISCOUNT]]</f>
        <v>19138.87</v>
      </c>
      <c r="P1587" s="3">
        <f>IFERROR((Table2[[#This Row],[NET_REVENUE]]-(Table2[[#This Row],[UNITS_SOLD]]*Table2[[#This Row],[UNIT_COGS]]))/Table2[[#This Row],[NET_REVENUE]],0)</f>
        <v>0.37953494642055668</v>
      </c>
      <c r="Q1587" s="4">
        <f>IFERROR(Table2[[#This Row],[GROSS_REVENUE]]/Table2[[#This Row],[AD_SPEND]],0)</f>
        <v>10.688125255327437</v>
      </c>
      <c r="R1587" s="2">
        <f>IFERROR((Table2[[#This Row],[NET_REVENUE]]-(Table2[[#This Row],[UNITS_SOLD]]*Table2[[#This Row],[UNIT_COGS]])-Table2[[#This Row],[AD_SPEND]]),0)</f>
        <v>5158.7299999999996</v>
      </c>
      <c r="S1587" s="3">
        <f>IFERROR(Table2[[#This Row],[RETURNS_UNITS]]/Table2[[#This Row],[UNITS_SOLD]],0)</f>
        <v>3.2000000000000001E-2</v>
      </c>
      <c r="T1587" s="2" t="str">
        <f>TRIM(CLEAN(Table2[[#This Row],[CHANNEL]]))</f>
        <v>Zepto</v>
      </c>
      <c r="U1587" s="1">
        <f t="shared" si="24"/>
        <v>45566</v>
      </c>
    </row>
    <row r="1588" spans="1:21" x14ac:dyDescent="0.3">
      <c r="A1588" s="1">
        <v>45323</v>
      </c>
      <c r="B1588" s="2" t="s">
        <v>37</v>
      </c>
      <c r="C1588" s="2" t="s">
        <v>22</v>
      </c>
      <c r="D1588" s="2" t="s">
        <v>32</v>
      </c>
      <c r="E1588" s="2" t="str">
        <f>TRIM(Table2[[#This Row],[SKU_CODE]])</f>
        <v>BEC-BW-001</v>
      </c>
      <c r="F1588" s="2">
        <v>142</v>
      </c>
      <c r="G1588" s="2">
        <v>31240</v>
      </c>
      <c r="H1588" s="2">
        <v>8840.34</v>
      </c>
      <c r="I1588" s="2">
        <v>2105.52</v>
      </c>
      <c r="J1588" s="2">
        <v>5</v>
      </c>
      <c r="K1588" s="2" t="str">
        <f>_xlfn.XLOOKUP(E1588,[1]SKU_Master!A:A,[1]SKU_Master!C:C,"NOT FOUND")</f>
        <v>Bake &amp; Wrap</v>
      </c>
      <c r="L1588" s="2">
        <f>_xlfn.XLOOKUP(Table2[[#This Row],[SKU_CODE_CLEAN]],[1]SKU_Master!A:A,[1]SKU_Master!E:E,"Not Found")</f>
        <v>220</v>
      </c>
      <c r="M1588" s="2">
        <f>_xlfn.XLOOKUP(E1588,[1]SKU_Master!A:A,[1]SKU_Master!F:F,"NOT FOUND")</f>
        <v>118</v>
      </c>
      <c r="N1588" s="2" t="str">
        <f>IF(ISNUMBER(_xlfn.XMATCH(E1588,[1]SKU_Master!A:A)),"MATCH","NOT FOUND")</f>
        <v>MATCH</v>
      </c>
      <c r="O1588" s="2">
        <f>Table2[[#This Row],[GROSS_REVENUE]]-Table2[[#This Row],[DISCOUNT]]</f>
        <v>22399.66</v>
      </c>
      <c r="P1588" s="3">
        <f>IFERROR((Table2[[#This Row],[NET_REVENUE]]-(Table2[[#This Row],[UNITS_SOLD]]*Table2[[#This Row],[UNIT_COGS]]))/Table2[[#This Row],[NET_REVENUE]],0)</f>
        <v>0.25195293142842345</v>
      </c>
      <c r="Q1588" s="4">
        <f>IFERROR(Table2[[#This Row],[GROSS_REVENUE]]/Table2[[#This Row],[AD_SPEND]],0)</f>
        <v>14.837189862836734</v>
      </c>
      <c r="R1588" s="2">
        <f>IFERROR((Table2[[#This Row],[NET_REVENUE]]-(Table2[[#This Row],[UNITS_SOLD]]*Table2[[#This Row],[UNIT_COGS]])-Table2[[#This Row],[AD_SPEND]]),0)</f>
        <v>3538.14</v>
      </c>
      <c r="S1588" s="3">
        <f>IFERROR(Table2[[#This Row],[RETURNS_UNITS]]/Table2[[#This Row],[UNITS_SOLD]],0)</f>
        <v>3.5211267605633804E-2</v>
      </c>
      <c r="T1588" s="2" t="str">
        <f>TRIM(CLEAN(Table2[[#This Row],[CHANNEL]]))</f>
        <v>Blinkit</v>
      </c>
      <c r="U1588" s="1">
        <f t="shared" si="24"/>
        <v>45323</v>
      </c>
    </row>
    <row r="1589" spans="1:21" x14ac:dyDescent="0.3">
      <c r="A1589" s="1">
        <v>45748</v>
      </c>
      <c r="B1589" s="2" t="s">
        <v>27</v>
      </c>
      <c r="C1589" s="2" t="s">
        <v>28</v>
      </c>
      <c r="D1589" s="2" t="s">
        <v>43</v>
      </c>
      <c r="E1589" s="2" t="str">
        <f>TRIM(Table2[[#This Row],[SKU_CODE]])</f>
        <v>BEC-GB-001</v>
      </c>
      <c r="F1589" s="2">
        <v>195</v>
      </c>
      <c r="G1589" s="2">
        <v>29055</v>
      </c>
      <c r="H1589" s="2">
        <v>1673.97</v>
      </c>
      <c r="I1589" s="2">
        <v>2105.5700000000002</v>
      </c>
      <c r="J1589" s="2">
        <v>7</v>
      </c>
      <c r="K1589" s="2" t="str">
        <f>_xlfn.XLOOKUP(E1589,[1]SKU_Master!A:A,[1]SKU_Master!C:C,"NOT FOUND")</f>
        <v>Garbage Bags</v>
      </c>
      <c r="L1589" s="2">
        <f>_xlfn.XLOOKUP(Table2[[#This Row],[SKU_CODE_CLEAN]],[1]SKU_Master!A:A,[1]SKU_Master!E:E,"Not Found")</f>
        <v>149</v>
      </c>
      <c r="M1589" s="2">
        <f>_xlfn.XLOOKUP(E1589,[1]SKU_Master!A:A,[1]SKU_Master!F:F,"NOT FOUND")</f>
        <v>70</v>
      </c>
      <c r="N1589" s="2" t="str">
        <f>IF(ISNUMBER(_xlfn.XMATCH(E1589,[1]SKU_Master!A:A)),"MATCH","NOT FOUND")</f>
        <v>MATCH</v>
      </c>
      <c r="O1589" s="2">
        <f>Table2[[#This Row],[GROSS_REVENUE]]-Table2[[#This Row],[DISCOUNT]]</f>
        <v>27381.03</v>
      </c>
      <c r="P1589" s="3">
        <f>IFERROR((Table2[[#This Row],[NET_REVENUE]]-(Table2[[#This Row],[UNITS_SOLD]]*Table2[[#This Row],[UNIT_COGS]]))/Table2[[#This Row],[NET_REVENUE]],0)</f>
        <v>0.50147967406631522</v>
      </c>
      <c r="Q1589" s="4">
        <f>IFERROR(Table2[[#This Row],[GROSS_REVENUE]]/Table2[[#This Row],[AD_SPEND]],0)</f>
        <v>13.799113779166685</v>
      </c>
      <c r="R1589" s="2">
        <f>IFERROR((Table2[[#This Row],[NET_REVENUE]]-(Table2[[#This Row],[UNITS_SOLD]]*Table2[[#This Row],[UNIT_COGS]])-Table2[[#This Row],[AD_SPEND]]),0)</f>
        <v>11625.46</v>
      </c>
      <c r="S1589" s="3">
        <f>IFERROR(Table2[[#This Row],[RETURNS_UNITS]]/Table2[[#This Row],[UNITS_SOLD]],0)</f>
        <v>3.5897435897435895E-2</v>
      </c>
      <c r="T1589" s="2" t="str">
        <f>TRIM(CLEAN(Table2[[#This Row],[CHANNEL]]))</f>
        <v>Zepto</v>
      </c>
      <c r="U1589" s="1">
        <f t="shared" si="24"/>
        <v>45748</v>
      </c>
    </row>
    <row r="1590" spans="1:21" x14ac:dyDescent="0.3">
      <c r="A1590" s="1">
        <v>45809</v>
      </c>
      <c r="B1590" s="2" t="s">
        <v>24</v>
      </c>
      <c r="C1590" s="2" t="s">
        <v>28</v>
      </c>
      <c r="D1590" s="2" t="s">
        <v>46</v>
      </c>
      <c r="E1590" s="2" t="str">
        <f>TRIM(Table2[[#This Row],[SKU_CODE]])</f>
        <v>BEC-KT-001</v>
      </c>
      <c r="F1590" s="2">
        <v>118</v>
      </c>
      <c r="G1590" s="2">
        <v>18880</v>
      </c>
      <c r="H1590" s="2">
        <v>1795.77</v>
      </c>
      <c r="I1590" s="2">
        <v>2105.8200000000002</v>
      </c>
      <c r="J1590" s="2">
        <v>15</v>
      </c>
      <c r="K1590" s="2" t="str">
        <f>_xlfn.XLOOKUP(E1590,[1]SKU_Master!A:A,[1]SKU_Master!C:C,"NOT FOUND")</f>
        <v>Kitchen Towel</v>
      </c>
      <c r="L1590" s="2">
        <f>_xlfn.XLOOKUP(Table2[[#This Row],[SKU_CODE_CLEAN]],[1]SKU_Master!A:A,[1]SKU_Master!E:E,"Not Found")</f>
        <v>160</v>
      </c>
      <c r="M1590" s="2">
        <f>_xlfn.XLOOKUP(E1590,[1]SKU_Master!A:A,[1]SKU_Master!F:F,"NOT FOUND")</f>
        <v>78</v>
      </c>
      <c r="N1590" s="2" t="str">
        <f>IF(ISNUMBER(_xlfn.XMATCH(E1590,[1]SKU_Master!A:A)),"MATCH","NOT FOUND")</f>
        <v>MATCH</v>
      </c>
      <c r="O1590" s="2">
        <f>Table2[[#This Row],[GROSS_REVENUE]]-Table2[[#This Row],[DISCOUNT]]</f>
        <v>17084.23</v>
      </c>
      <c r="P1590" s="3">
        <f>IFERROR((Table2[[#This Row],[NET_REVENUE]]-(Table2[[#This Row],[UNITS_SOLD]]*Table2[[#This Row],[UNIT_COGS]]))/Table2[[#This Row],[NET_REVENUE]],0)</f>
        <v>0.46125754570150368</v>
      </c>
      <c r="Q1590" s="4">
        <f>IFERROR(Table2[[#This Row],[GROSS_REVENUE]]/Table2[[#This Row],[AD_SPEND]],0)</f>
        <v>8.9656285912376177</v>
      </c>
      <c r="R1590" s="2">
        <f>IFERROR((Table2[[#This Row],[NET_REVENUE]]-(Table2[[#This Row],[UNITS_SOLD]]*Table2[[#This Row],[UNIT_COGS]])-Table2[[#This Row],[AD_SPEND]]),0)</f>
        <v>5774.41</v>
      </c>
      <c r="S1590" s="3">
        <f>IFERROR(Table2[[#This Row],[RETURNS_UNITS]]/Table2[[#This Row],[UNITS_SOLD]],0)</f>
        <v>0.1271186440677966</v>
      </c>
      <c r="T1590" s="2" t="str">
        <f>TRIM(CLEAN(Table2[[#This Row],[CHANNEL]]))</f>
        <v>D2C</v>
      </c>
      <c r="U1590" s="1">
        <f t="shared" si="24"/>
        <v>45809</v>
      </c>
    </row>
    <row r="1591" spans="1:21" x14ac:dyDescent="0.3">
      <c r="A1591" s="1">
        <v>45352</v>
      </c>
      <c r="B1591" s="2" t="s">
        <v>50</v>
      </c>
      <c r="C1591" s="2" t="s">
        <v>22</v>
      </c>
      <c r="D1591" s="2" t="s">
        <v>23</v>
      </c>
      <c r="E1591" s="2" t="str">
        <f>TRIM(Table2[[#This Row],[SKU_CODE]])</f>
        <v>BEC-OTH-001</v>
      </c>
      <c r="F1591" s="2">
        <v>140</v>
      </c>
      <c r="G1591" s="2">
        <v>20860</v>
      </c>
      <c r="H1591" s="2">
        <v>4088.09</v>
      </c>
      <c r="I1591" s="2">
        <v>2106.96</v>
      </c>
      <c r="J1591" s="2">
        <v>3</v>
      </c>
      <c r="K1591" s="2" t="str">
        <f>_xlfn.XLOOKUP(E1591,[1]SKU_Master!A:A,[1]SKU_Master!C:C,"NOT FOUND")</f>
        <v>Others</v>
      </c>
      <c r="L1591" s="2">
        <f>_xlfn.XLOOKUP(Table2[[#This Row],[SKU_CODE_CLEAN]],[1]SKU_Master!A:A,[1]SKU_Master!E:E,"Not Found")</f>
        <v>149</v>
      </c>
      <c r="M1591" s="2">
        <f>_xlfn.XLOOKUP(E1591,[1]SKU_Master!A:A,[1]SKU_Master!F:F,"NOT FOUND")</f>
        <v>72</v>
      </c>
      <c r="N1591" s="2" t="str">
        <f>IF(ISNUMBER(_xlfn.XMATCH(E1591,[1]SKU_Master!A:A)),"MATCH","NOT FOUND")</f>
        <v>MATCH</v>
      </c>
      <c r="O1591" s="2">
        <f>Table2[[#This Row],[GROSS_REVENUE]]-Table2[[#This Row],[DISCOUNT]]</f>
        <v>16771.91</v>
      </c>
      <c r="P1591" s="3">
        <f>IFERROR((Table2[[#This Row],[NET_REVENUE]]-(Table2[[#This Row],[UNITS_SOLD]]*Table2[[#This Row],[UNIT_COGS]]))/Table2[[#This Row],[NET_REVENUE]],0)</f>
        <v>0.39899510550676698</v>
      </c>
      <c r="Q1591" s="4">
        <f>IFERROR(Table2[[#This Row],[GROSS_REVENUE]]/Table2[[#This Row],[AD_SPEND]],0)</f>
        <v>9.9005201807343273</v>
      </c>
      <c r="R1591" s="2">
        <f>IFERROR((Table2[[#This Row],[NET_REVENUE]]-(Table2[[#This Row],[UNITS_SOLD]]*Table2[[#This Row],[UNIT_COGS]])-Table2[[#This Row],[AD_SPEND]]),0)</f>
        <v>4584.95</v>
      </c>
      <c r="S1591" s="3">
        <f>IFERROR(Table2[[#This Row],[RETURNS_UNITS]]/Table2[[#This Row],[UNITS_SOLD]],0)</f>
        <v>2.1428571428571429E-2</v>
      </c>
      <c r="T1591" s="2" t="str">
        <f>TRIM(CLEAN(Table2[[#This Row],[CHANNEL]]))</f>
        <v>Amazon</v>
      </c>
      <c r="U1591" s="1">
        <f t="shared" si="24"/>
        <v>45352</v>
      </c>
    </row>
    <row r="1592" spans="1:21" x14ac:dyDescent="0.3">
      <c r="A1592" s="1">
        <v>45323</v>
      </c>
      <c r="B1592" s="2" t="s">
        <v>34</v>
      </c>
      <c r="C1592" s="2" t="s">
        <v>28</v>
      </c>
      <c r="D1592" s="2" t="s">
        <v>43</v>
      </c>
      <c r="E1592" s="2" t="str">
        <f>TRIM(Table2[[#This Row],[SKU_CODE]])</f>
        <v>BEC-GB-001</v>
      </c>
      <c r="F1592" s="2">
        <v>186</v>
      </c>
      <c r="G1592" s="2">
        <v>27714</v>
      </c>
      <c r="H1592" s="2">
        <v>7909.28</v>
      </c>
      <c r="I1592" s="2">
        <v>2108.31</v>
      </c>
      <c r="J1592" s="2">
        <v>5</v>
      </c>
      <c r="K1592" s="2" t="str">
        <f>_xlfn.XLOOKUP(E1592,[1]SKU_Master!A:A,[1]SKU_Master!C:C,"NOT FOUND")</f>
        <v>Garbage Bags</v>
      </c>
      <c r="L1592" s="2">
        <f>_xlfn.XLOOKUP(Table2[[#This Row],[SKU_CODE_CLEAN]],[1]SKU_Master!A:A,[1]SKU_Master!E:E,"Not Found")</f>
        <v>149</v>
      </c>
      <c r="M1592" s="2">
        <f>_xlfn.XLOOKUP(E1592,[1]SKU_Master!A:A,[1]SKU_Master!F:F,"NOT FOUND")</f>
        <v>70</v>
      </c>
      <c r="N1592" s="2" t="str">
        <f>IF(ISNUMBER(_xlfn.XMATCH(E1592,[1]SKU_Master!A:A)),"MATCH","NOT FOUND")</f>
        <v>MATCH</v>
      </c>
      <c r="O1592" s="2">
        <f>Table2[[#This Row],[GROSS_REVENUE]]-Table2[[#This Row],[DISCOUNT]]</f>
        <v>19804.72</v>
      </c>
      <c r="P1592" s="3">
        <f>IFERROR((Table2[[#This Row],[NET_REVENUE]]-(Table2[[#This Row],[UNITS_SOLD]]*Table2[[#This Row],[UNIT_COGS]]))/Table2[[#This Row],[NET_REVENUE]],0)</f>
        <v>0.3425809604983055</v>
      </c>
      <c r="Q1592" s="4">
        <f>IFERROR(Table2[[#This Row],[GROSS_REVENUE]]/Table2[[#This Row],[AD_SPEND]],0)</f>
        <v>13.145125716806353</v>
      </c>
      <c r="R1592" s="2">
        <f>IFERROR((Table2[[#This Row],[NET_REVENUE]]-(Table2[[#This Row],[UNITS_SOLD]]*Table2[[#This Row],[UNIT_COGS]])-Table2[[#This Row],[AD_SPEND]]),0)</f>
        <v>4676.4100000000017</v>
      </c>
      <c r="S1592" s="3">
        <f>IFERROR(Table2[[#This Row],[RETURNS_UNITS]]/Table2[[#This Row],[UNITS_SOLD]],0)</f>
        <v>2.6881720430107527E-2</v>
      </c>
      <c r="T1592" s="2" t="str">
        <f>TRIM(CLEAN(Table2[[#This Row],[CHANNEL]]))</f>
        <v>Zepto</v>
      </c>
      <c r="U1592" s="1">
        <f t="shared" si="24"/>
        <v>45323</v>
      </c>
    </row>
    <row r="1593" spans="1:21" x14ac:dyDescent="0.3">
      <c r="A1593" s="1">
        <v>45413</v>
      </c>
      <c r="B1593" s="2" t="s">
        <v>39</v>
      </c>
      <c r="C1593" s="2" t="s">
        <v>22</v>
      </c>
      <c r="D1593" s="2" t="s">
        <v>43</v>
      </c>
      <c r="E1593" s="2" t="str">
        <f>TRIM(Table2[[#This Row],[SKU_CODE]])</f>
        <v>BEC-GB-001</v>
      </c>
      <c r="F1593" s="2">
        <v>266</v>
      </c>
      <c r="G1593" s="2">
        <v>39634</v>
      </c>
      <c r="H1593" s="2">
        <v>4033.98</v>
      </c>
      <c r="I1593" s="2">
        <v>2108.96</v>
      </c>
      <c r="J1593" s="2">
        <v>6</v>
      </c>
      <c r="K1593" s="2" t="str">
        <f>_xlfn.XLOOKUP(E1593,[1]SKU_Master!A:A,[1]SKU_Master!C:C,"NOT FOUND")</f>
        <v>Garbage Bags</v>
      </c>
      <c r="L1593" s="2">
        <f>_xlfn.XLOOKUP(Table2[[#This Row],[SKU_CODE_CLEAN]],[1]SKU_Master!A:A,[1]SKU_Master!E:E,"Not Found")</f>
        <v>149</v>
      </c>
      <c r="M1593" s="2">
        <f>_xlfn.XLOOKUP(E1593,[1]SKU_Master!A:A,[1]SKU_Master!F:F,"NOT FOUND")</f>
        <v>70</v>
      </c>
      <c r="N1593" s="2" t="str">
        <f>IF(ISNUMBER(_xlfn.XMATCH(E1593,[1]SKU_Master!A:A)),"MATCH","NOT FOUND")</f>
        <v>MATCH</v>
      </c>
      <c r="O1593" s="2">
        <f>Table2[[#This Row],[GROSS_REVENUE]]-Table2[[#This Row],[DISCOUNT]]</f>
        <v>35600.019999999997</v>
      </c>
      <c r="P1593" s="3">
        <f>IFERROR((Table2[[#This Row],[NET_REVENUE]]-(Table2[[#This Row],[UNITS_SOLD]]*Table2[[#This Row],[UNIT_COGS]]))/Table2[[#This Row],[NET_REVENUE]],0)</f>
        <v>0.47696658597382807</v>
      </c>
      <c r="Q1593" s="4">
        <f>IFERROR(Table2[[#This Row],[GROSS_REVENUE]]/Table2[[#This Row],[AD_SPEND]],0)</f>
        <v>18.793149229952203</v>
      </c>
      <c r="R1593" s="2">
        <f>IFERROR((Table2[[#This Row],[NET_REVENUE]]-(Table2[[#This Row],[UNITS_SOLD]]*Table2[[#This Row],[UNIT_COGS]])-Table2[[#This Row],[AD_SPEND]]),0)</f>
        <v>14871.059999999998</v>
      </c>
      <c r="S1593" s="3">
        <f>IFERROR(Table2[[#This Row],[RETURNS_UNITS]]/Table2[[#This Row],[UNITS_SOLD]],0)</f>
        <v>2.2556390977443608E-2</v>
      </c>
      <c r="T1593" s="2" t="str">
        <f>TRIM(CLEAN(Table2[[#This Row],[CHANNEL]]))</f>
        <v>Amazon</v>
      </c>
      <c r="U1593" s="1">
        <f t="shared" si="24"/>
        <v>45413</v>
      </c>
    </row>
    <row r="1594" spans="1:21" x14ac:dyDescent="0.3">
      <c r="A1594" s="1">
        <v>45413</v>
      </c>
      <c r="B1594" s="2" t="s">
        <v>37</v>
      </c>
      <c r="C1594" s="2" t="s">
        <v>25</v>
      </c>
      <c r="D1594" s="2" t="s">
        <v>45</v>
      </c>
      <c r="E1594" s="2" t="str">
        <f>TRIM(Table2[[#This Row],[SKU_CODE]])</f>
        <v>BEC-TIS-001</v>
      </c>
      <c r="F1594" s="2">
        <v>261</v>
      </c>
      <c r="G1594" s="2">
        <v>24795</v>
      </c>
      <c r="H1594" s="2">
        <v>3774.57</v>
      </c>
      <c r="I1594" s="2">
        <v>2109.12</v>
      </c>
      <c r="J1594" s="2">
        <v>12</v>
      </c>
      <c r="K1594" s="2" t="str">
        <f>_xlfn.XLOOKUP(E1594,[1]SKU_Master!A:A,[1]SKU_Master!C:C,"NOT FOUND")</f>
        <v>Tissues</v>
      </c>
      <c r="L1594" s="2">
        <f>_xlfn.XLOOKUP(Table2[[#This Row],[SKU_CODE_CLEAN]],[1]SKU_Master!A:A,[1]SKU_Master!E:E,"Not Found")</f>
        <v>95</v>
      </c>
      <c r="M1594" s="2">
        <f>_xlfn.XLOOKUP(E1594,[1]SKU_Master!A:A,[1]SKU_Master!F:F,"NOT FOUND")</f>
        <v>42</v>
      </c>
      <c r="N1594" s="2" t="str">
        <f>IF(ISNUMBER(_xlfn.XMATCH(E1594,[1]SKU_Master!A:A)),"MATCH","NOT FOUND")</f>
        <v>MATCH</v>
      </c>
      <c r="O1594" s="2">
        <f>Table2[[#This Row],[GROSS_REVENUE]]-Table2[[#This Row],[DISCOUNT]]</f>
        <v>21020.43</v>
      </c>
      <c r="P1594" s="3">
        <f>IFERROR((Table2[[#This Row],[NET_REVENUE]]-(Table2[[#This Row],[UNITS_SOLD]]*Table2[[#This Row],[UNIT_COGS]]))/Table2[[#This Row],[NET_REVENUE]],0)</f>
        <v>0.47850733786130922</v>
      </c>
      <c r="Q1594" s="4">
        <f>IFERROR(Table2[[#This Row],[GROSS_REVENUE]]/Table2[[#This Row],[AD_SPEND]],0)</f>
        <v>11.75608784706418</v>
      </c>
      <c r="R1594" s="2">
        <f>IFERROR((Table2[[#This Row],[NET_REVENUE]]-(Table2[[#This Row],[UNITS_SOLD]]*Table2[[#This Row],[UNIT_COGS]])-Table2[[#This Row],[AD_SPEND]]),0)</f>
        <v>7949.31</v>
      </c>
      <c r="S1594" s="3">
        <f>IFERROR(Table2[[#This Row],[RETURNS_UNITS]]/Table2[[#This Row],[UNITS_SOLD]],0)</f>
        <v>4.5977011494252873E-2</v>
      </c>
      <c r="T1594" s="2" t="str">
        <f>TRIM(CLEAN(Table2[[#This Row],[CHANNEL]]))</f>
        <v>Blinkit</v>
      </c>
      <c r="U1594" s="1">
        <f t="shared" si="24"/>
        <v>45413</v>
      </c>
    </row>
    <row r="1595" spans="1:21" x14ac:dyDescent="0.3">
      <c r="A1595" s="1">
        <v>45717</v>
      </c>
      <c r="B1595" s="2" t="s">
        <v>24</v>
      </c>
      <c r="C1595" s="2" t="s">
        <v>22</v>
      </c>
      <c r="D1595" s="2" t="s">
        <v>46</v>
      </c>
      <c r="E1595" s="2" t="str">
        <f>TRIM(Table2[[#This Row],[SKU_CODE]])</f>
        <v>BEC-KT-001</v>
      </c>
      <c r="F1595" s="2">
        <v>162</v>
      </c>
      <c r="G1595" s="2">
        <v>25920</v>
      </c>
      <c r="H1595" s="2">
        <v>2470.37</v>
      </c>
      <c r="I1595" s="2">
        <v>2109.4899999999998</v>
      </c>
      <c r="J1595" s="2">
        <v>15</v>
      </c>
      <c r="K1595" s="2" t="str">
        <f>_xlfn.XLOOKUP(E1595,[1]SKU_Master!A:A,[1]SKU_Master!C:C,"NOT FOUND")</f>
        <v>Kitchen Towel</v>
      </c>
      <c r="L1595" s="2">
        <f>_xlfn.XLOOKUP(Table2[[#This Row],[SKU_CODE_CLEAN]],[1]SKU_Master!A:A,[1]SKU_Master!E:E,"Not Found")</f>
        <v>160</v>
      </c>
      <c r="M1595" s="2">
        <f>_xlfn.XLOOKUP(E1595,[1]SKU_Master!A:A,[1]SKU_Master!F:F,"NOT FOUND")</f>
        <v>78</v>
      </c>
      <c r="N1595" s="2" t="str">
        <f>IF(ISNUMBER(_xlfn.XMATCH(E1595,[1]SKU_Master!A:A)),"MATCH","NOT FOUND")</f>
        <v>MATCH</v>
      </c>
      <c r="O1595" s="2">
        <f>Table2[[#This Row],[GROSS_REVENUE]]-Table2[[#This Row],[DISCOUNT]]</f>
        <v>23449.63</v>
      </c>
      <c r="P1595" s="3">
        <f>IFERROR((Table2[[#This Row],[NET_REVENUE]]-(Table2[[#This Row],[UNITS_SOLD]]*Table2[[#This Row],[UNIT_COGS]]))/Table2[[#This Row],[NET_REVENUE]],0)</f>
        <v>0.46114288370434847</v>
      </c>
      <c r="Q1595" s="4">
        <f>IFERROR(Table2[[#This Row],[GROSS_REVENUE]]/Table2[[#This Row],[AD_SPEND]],0)</f>
        <v>12.287330112965694</v>
      </c>
      <c r="R1595" s="2">
        <f>IFERROR((Table2[[#This Row],[NET_REVENUE]]-(Table2[[#This Row],[UNITS_SOLD]]*Table2[[#This Row],[UNIT_COGS]])-Table2[[#This Row],[AD_SPEND]]),0)</f>
        <v>8704.1400000000012</v>
      </c>
      <c r="S1595" s="3">
        <f>IFERROR(Table2[[#This Row],[RETURNS_UNITS]]/Table2[[#This Row],[UNITS_SOLD]],0)</f>
        <v>9.2592592592592587E-2</v>
      </c>
      <c r="T1595" s="2" t="str">
        <f>TRIM(CLEAN(Table2[[#This Row],[CHANNEL]]))</f>
        <v>D2C</v>
      </c>
      <c r="U1595" s="1">
        <f t="shared" si="24"/>
        <v>45717</v>
      </c>
    </row>
    <row r="1596" spans="1:21" x14ac:dyDescent="0.3">
      <c r="A1596" s="1">
        <v>45292</v>
      </c>
      <c r="B1596" s="2" t="s">
        <v>33</v>
      </c>
      <c r="C1596" s="2" t="s">
        <v>22</v>
      </c>
      <c r="D1596" s="2" t="s">
        <v>41</v>
      </c>
      <c r="E1596" s="2" t="str">
        <f>TRIM(Table2[[#This Row],[SKU_CODE]])</f>
        <v>BEC-KT-002</v>
      </c>
      <c r="F1596" s="2">
        <v>113</v>
      </c>
      <c r="G1596" s="2">
        <v>47460</v>
      </c>
      <c r="H1596" s="2">
        <v>8426.06</v>
      </c>
      <c r="I1596" s="2">
        <v>2110.83</v>
      </c>
      <c r="J1596" s="2">
        <v>5</v>
      </c>
      <c r="K1596" s="2" t="str">
        <f>_xlfn.XLOOKUP(E1596,[1]SKU_Master!A:A,[1]SKU_Master!C:C,"NOT FOUND")</f>
        <v>Kitchen Towel</v>
      </c>
      <c r="L1596" s="2">
        <f>_xlfn.XLOOKUP(Table2[[#This Row],[SKU_CODE_CLEAN]],[1]SKU_Master!A:A,[1]SKU_Master!E:E,"Not Found")</f>
        <v>420</v>
      </c>
      <c r="M1596" s="2">
        <f>_xlfn.XLOOKUP(E1596,[1]SKU_Master!A:A,[1]SKU_Master!F:F,"NOT FOUND")</f>
        <v>205</v>
      </c>
      <c r="N1596" s="2" t="str">
        <f>IF(ISNUMBER(_xlfn.XMATCH(E1596,[1]SKU_Master!A:A)),"MATCH","NOT FOUND")</f>
        <v>MATCH</v>
      </c>
      <c r="O1596" s="2">
        <f>Table2[[#This Row],[GROSS_REVENUE]]-Table2[[#This Row],[DISCOUNT]]</f>
        <v>39033.94</v>
      </c>
      <c r="P1596" s="3">
        <f>IFERROR((Table2[[#This Row],[NET_REVENUE]]-(Table2[[#This Row],[UNITS_SOLD]]*Table2[[#This Row],[UNIT_COGS]]))/Table2[[#This Row],[NET_REVENUE]],0)</f>
        <v>0.40654210156597059</v>
      </c>
      <c r="Q1596" s="4">
        <f>IFERROR(Table2[[#This Row],[GROSS_REVENUE]]/Table2[[#This Row],[AD_SPEND]],0)</f>
        <v>22.484046559884028</v>
      </c>
      <c r="R1596" s="2">
        <f>IFERROR((Table2[[#This Row],[NET_REVENUE]]-(Table2[[#This Row],[UNITS_SOLD]]*Table2[[#This Row],[UNIT_COGS]])-Table2[[#This Row],[AD_SPEND]]),0)</f>
        <v>13758.110000000002</v>
      </c>
      <c r="S1596" s="3">
        <f>IFERROR(Table2[[#This Row],[RETURNS_UNITS]]/Table2[[#This Row],[UNITS_SOLD]],0)</f>
        <v>4.4247787610619468E-2</v>
      </c>
      <c r="T1596" s="2" t="str">
        <f>TRIM(CLEAN(Table2[[#This Row],[CHANNEL]]))</f>
        <v>Swiggy Instamart</v>
      </c>
      <c r="U1596" s="1">
        <f t="shared" si="24"/>
        <v>45292</v>
      </c>
    </row>
    <row r="1597" spans="1:21" x14ac:dyDescent="0.3">
      <c r="A1597" s="1">
        <v>45352</v>
      </c>
      <c r="B1597" s="2" t="s">
        <v>37</v>
      </c>
      <c r="C1597" s="2" t="s">
        <v>28</v>
      </c>
      <c r="D1597" s="2" t="s">
        <v>35</v>
      </c>
      <c r="E1597" s="2" t="str">
        <f>TRIM(Table2[[#This Row],[SKU_CODE]])</f>
        <v>BEC-CMB-001</v>
      </c>
      <c r="F1597" s="2">
        <v>46</v>
      </c>
      <c r="G1597" s="2">
        <v>32154</v>
      </c>
      <c r="H1597" s="2">
        <v>3742.1</v>
      </c>
      <c r="I1597" s="2">
        <v>2112.0700000000002</v>
      </c>
      <c r="J1597" s="2">
        <v>1</v>
      </c>
      <c r="K1597" s="2" t="str">
        <f>_xlfn.XLOOKUP(E1597,[1]SKU_Master!A:A,[1]SKU_Master!C:C,"NOT FOUND")</f>
        <v>Others</v>
      </c>
      <c r="L1597" s="2">
        <f>_xlfn.XLOOKUP(Table2[[#This Row],[SKU_CODE_CLEAN]],[1]SKU_Master!A:A,[1]SKU_Master!E:E,"Not Found")</f>
        <v>699</v>
      </c>
      <c r="M1597" s="2">
        <f>_xlfn.XLOOKUP(E1597,[1]SKU_Master!A:A,[1]SKU_Master!F:F,"NOT FOUND")</f>
        <v>330</v>
      </c>
      <c r="N1597" s="2" t="str">
        <f>IF(ISNUMBER(_xlfn.XMATCH(E1597,[1]SKU_Master!A:A)),"MATCH","NOT FOUND")</f>
        <v>MATCH</v>
      </c>
      <c r="O1597" s="2">
        <f>Table2[[#This Row],[GROSS_REVENUE]]-Table2[[#This Row],[DISCOUNT]]</f>
        <v>28411.9</v>
      </c>
      <c r="P1597" s="3">
        <f>IFERROR((Table2[[#This Row],[NET_REVENUE]]-(Table2[[#This Row],[UNITS_SOLD]]*Table2[[#This Row],[UNIT_COGS]]))/Table2[[#This Row],[NET_REVENUE]],0)</f>
        <v>0.46571682991985758</v>
      </c>
      <c r="Q1597" s="4">
        <f>IFERROR(Table2[[#This Row],[GROSS_REVENUE]]/Table2[[#This Row],[AD_SPEND]],0)</f>
        <v>15.223927237260128</v>
      </c>
      <c r="R1597" s="2">
        <f>IFERROR((Table2[[#This Row],[NET_REVENUE]]-(Table2[[#This Row],[UNITS_SOLD]]*Table2[[#This Row],[UNIT_COGS]])-Table2[[#This Row],[AD_SPEND]]),0)</f>
        <v>11119.830000000002</v>
      </c>
      <c r="S1597" s="3">
        <f>IFERROR(Table2[[#This Row],[RETURNS_UNITS]]/Table2[[#This Row],[UNITS_SOLD]],0)</f>
        <v>2.1739130434782608E-2</v>
      </c>
      <c r="T1597" s="2" t="str">
        <f>TRIM(CLEAN(Table2[[#This Row],[CHANNEL]]))</f>
        <v>Blinkit</v>
      </c>
      <c r="U1597" s="1">
        <f t="shared" si="24"/>
        <v>45352</v>
      </c>
    </row>
    <row r="1598" spans="1:21" x14ac:dyDescent="0.3">
      <c r="A1598" s="1">
        <v>45689</v>
      </c>
      <c r="B1598" s="2" t="s">
        <v>34</v>
      </c>
      <c r="C1598" s="2" t="s">
        <v>22</v>
      </c>
      <c r="D1598" s="2" t="s">
        <v>43</v>
      </c>
      <c r="E1598" s="2" t="str">
        <f>TRIM(Table2[[#This Row],[SKU_CODE]])</f>
        <v>BEC-GB-001</v>
      </c>
      <c r="F1598" s="2">
        <v>235</v>
      </c>
      <c r="G1598" s="2">
        <v>35015</v>
      </c>
      <c r="H1598" s="2">
        <v>5063.67</v>
      </c>
      <c r="I1598" s="2">
        <v>2112.09</v>
      </c>
      <c r="J1598" s="2">
        <v>9</v>
      </c>
      <c r="K1598" s="2" t="str">
        <f>_xlfn.XLOOKUP(E1598,[1]SKU_Master!A:A,[1]SKU_Master!C:C,"NOT FOUND")</f>
        <v>Garbage Bags</v>
      </c>
      <c r="L1598" s="2">
        <f>_xlfn.XLOOKUP(Table2[[#This Row],[SKU_CODE_CLEAN]],[1]SKU_Master!A:A,[1]SKU_Master!E:E,"Not Found")</f>
        <v>149</v>
      </c>
      <c r="M1598" s="2">
        <f>_xlfn.XLOOKUP(E1598,[1]SKU_Master!A:A,[1]SKU_Master!F:F,"NOT FOUND")</f>
        <v>70</v>
      </c>
      <c r="N1598" s="2" t="str">
        <f>IF(ISNUMBER(_xlfn.XMATCH(E1598,[1]SKU_Master!A:A)),"MATCH","NOT FOUND")</f>
        <v>MATCH</v>
      </c>
      <c r="O1598" s="2">
        <f>Table2[[#This Row],[GROSS_REVENUE]]-Table2[[#This Row],[DISCOUNT]]</f>
        <v>29951.33</v>
      </c>
      <c r="P1598" s="3">
        <f>IFERROR((Table2[[#This Row],[NET_REVENUE]]-(Table2[[#This Row],[UNITS_SOLD]]*Table2[[#This Row],[UNIT_COGS]]))/Table2[[#This Row],[NET_REVENUE]],0)</f>
        <v>0.45077564168268991</v>
      </c>
      <c r="Q1598" s="4">
        <f>IFERROR(Table2[[#This Row],[GROSS_REVENUE]]/Table2[[#This Row],[AD_SPEND]],0)</f>
        <v>16.578365505257825</v>
      </c>
      <c r="R1598" s="2">
        <f>IFERROR((Table2[[#This Row],[NET_REVENUE]]-(Table2[[#This Row],[UNITS_SOLD]]*Table2[[#This Row],[UNIT_COGS]])-Table2[[#This Row],[AD_SPEND]]),0)</f>
        <v>11389.240000000002</v>
      </c>
      <c r="S1598" s="3">
        <f>IFERROR(Table2[[#This Row],[RETURNS_UNITS]]/Table2[[#This Row],[UNITS_SOLD]],0)</f>
        <v>3.8297872340425532E-2</v>
      </c>
      <c r="T1598" s="2" t="str">
        <f>TRIM(CLEAN(Table2[[#This Row],[CHANNEL]]))</f>
        <v>Zepto</v>
      </c>
      <c r="U1598" s="1">
        <f t="shared" si="24"/>
        <v>45689</v>
      </c>
    </row>
    <row r="1599" spans="1:21" x14ac:dyDescent="0.3">
      <c r="A1599" s="1">
        <v>45292</v>
      </c>
      <c r="B1599" s="2" t="s">
        <v>34</v>
      </c>
      <c r="C1599" s="2" t="s">
        <v>22</v>
      </c>
      <c r="D1599" s="2" t="s">
        <v>46</v>
      </c>
      <c r="E1599" s="2" t="str">
        <f>TRIM(Table2[[#This Row],[SKU_CODE]])</f>
        <v>BEC-KT-001</v>
      </c>
      <c r="F1599" s="2">
        <v>148</v>
      </c>
      <c r="G1599" s="2">
        <v>23680</v>
      </c>
      <c r="H1599" s="2">
        <v>6724.42</v>
      </c>
      <c r="I1599" s="2">
        <v>2113.19</v>
      </c>
      <c r="J1599" s="2">
        <v>3</v>
      </c>
      <c r="K1599" s="2" t="str">
        <f>_xlfn.XLOOKUP(E1599,[1]SKU_Master!A:A,[1]SKU_Master!C:C,"NOT FOUND")</f>
        <v>Kitchen Towel</v>
      </c>
      <c r="L1599" s="2">
        <f>_xlfn.XLOOKUP(Table2[[#This Row],[SKU_CODE_CLEAN]],[1]SKU_Master!A:A,[1]SKU_Master!E:E,"Not Found")</f>
        <v>160</v>
      </c>
      <c r="M1599" s="2">
        <f>_xlfn.XLOOKUP(E1599,[1]SKU_Master!A:A,[1]SKU_Master!F:F,"NOT FOUND")</f>
        <v>78</v>
      </c>
      <c r="N1599" s="2" t="str">
        <f>IF(ISNUMBER(_xlfn.XMATCH(E1599,[1]SKU_Master!A:A)),"MATCH","NOT FOUND")</f>
        <v>MATCH</v>
      </c>
      <c r="O1599" s="2">
        <f>Table2[[#This Row],[GROSS_REVENUE]]-Table2[[#This Row],[DISCOUNT]]</f>
        <v>16955.580000000002</v>
      </c>
      <c r="P1599" s="3">
        <f>IFERROR((Table2[[#This Row],[NET_REVENUE]]-(Table2[[#This Row],[UNITS_SOLD]]*Table2[[#This Row],[UNIT_COGS]]))/Table2[[#This Row],[NET_REVENUE]],0)</f>
        <v>0.31916218731532636</v>
      </c>
      <c r="Q1599" s="4">
        <f>IFERROR(Table2[[#This Row],[GROSS_REVENUE]]/Table2[[#This Row],[AD_SPEND]],0)</f>
        <v>11.205807333935898</v>
      </c>
      <c r="R1599" s="2">
        <f>IFERROR((Table2[[#This Row],[NET_REVENUE]]-(Table2[[#This Row],[UNITS_SOLD]]*Table2[[#This Row],[UNIT_COGS]])-Table2[[#This Row],[AD_SPEND]]),0)</f>
        <v>3298.3900000000017</v>
      </c>
      <c r="S1599" s="3">
        <f>IFERROR(Table2[[#This Row],[RETURNS_UNITS]]/Table2[[#This Row],[UNITS_SOLD]],0)</f>
        <v>2.0270270270270271E-2</v>
      </c>
      <c r="T1599" s="2" t="str">
        <f>TRIM(CLEAN(Table2[[#This Row],[CHANNEL]]))</f>
        <v>Zepto</v>
      </c>
      <c r="U1599" s="1">
        <f t="shared" si="24"/>
        <v>45292</v>
      </c>
    </row>
    <row r="1600" spans="1:21" x14ac:dyDescent="0.3">
      <c r="A1600" s="1">
        <v>45505</v>
      </c>
      <c r="B1600" s="2" t="s">
        <v>27</v>
      </c>
      <c r="C1600" s="2" t="s">
        <v>25</v>
      </c>
      <c r="D1600" s="2" t="s">
        <v>30</v>
      </c>
      <c r="E1600" s="2" t="str">
        <f>TRIM(Table2[[#This Row],[SKU_CODE]])</f>
        <v>BEC-TIS-002</v>
      </c>
      <c r="F1600" s="2">
        <v>220</v>
      </c>
      <c r="G1600" s="2">
        <v>39600</v>
      </c>
      <c r="H1600" s="2">
        <v>9599.8799999999992</v>
      </c>
      <c r="I1600" s="2">
        <v>2114.12</v>
      </c>
      <c r="J1600" s="2">
        <v>6</v>
      </c>
      <c r="K1600" s="2" t="str">
        <f>_xlfn.XLOOKUP(E1600,[1]SKU_Master!A:A,[1]SKU_Master!C:C,"NOT FOUND")</f>
        <v>Tissues</v>
      </c>
      <c r="L1600" s="2">
        <f>_xlfn.XLOOKUP(Table2[[#This Row],[SKU_CODE_CLEAN]],[1]SKU_Master!A:A,[1]SKU_Master!E:E,"Not Found")</f>
        <v>180</v>
      </c>
      <c r="M1600" s="2">
        <f>_xlfn.XLOOKUP(E1600,[1]SKU_Master!A:A,[1]SKU_Master!F:F,"NOT FOUND")</f>
        <v>95</v>
      </c>
      <c r="N1600" s="2" t="str">
        <f>IF(ISNUMBER(_xlfn.XMATCH(E1600,[1]SKU_Master!A:A)),"MATCH","NOT FOUND")</f>
        <v>MATCH</v>
      </c>
      <c r="O1600" s="2">
        <f>Table2[[#This Row],[GROSS_REVENUE]]-Table2[[#This Row],[DISCOUNT]]</f>
        <v>30000.120000000003</v>
      </c>
      <c r="P1600" s="3">
        <f>IFERROR((Table2[[#This Row],[NET_REVENUE]]-(Table2[[#This Row],[UNITS_SOLD]]*Table2[[#This Row],[UNIT_COGS]]))/Table2[[#This Row],[NET_REVENUE]],0)</f>
        <v>0.30333611998885346</v>
      </c>
      <c r="Q1600" s="4">
        <f>IFERROR(Table2[[#This Row],[GROSS_REVENUE]]/Table2[[#This Row],[AD_SPEND]],0)</f>
        <v>18.731197850642349</v>
      </c>
      <c r="R1600" s="2">
        <f>IFERROR((Table2[[#This Row],[NET_REVENUE]]-(Table2[[#This Row],[UNITS_SOLD]]*Table2[[#This Row],[UNIT_COGS]])-Table2[[#This Row],[AD_SPEND]]),0)</f>
        <v>6986.0000000000027</v>
      </c>
      <c r="S1600" s="3">
        <f>IFERROR(Table2[[#This Row],[RETURNS_UNITS]]/Table2[[#This Row],[UNITS_SOLD]],0)</f>
        <v>2.7272727272727271E-2</v>
      </c>
      <c r="T1600" s="2" t="str">
        <f>TRIM(CLEAN(Table2[[#This Row],[CHANNEL]]))</f>
        <v>Zepto</v>
      </c>
      <c r="U1600" s="1">
        <f t="shared" si="24"/>
        <v>45505</v>
      </c>
    </row>
    <row r="1601" spans="1:21" x14ac:dyDescent="0.3">
      <c r="A1601" s="1">
        <v>45413</v>
      </c>
      <c r="B1601" s="2" t="s">
        <v>34</v>
      </c>
      <c r="C1601" s="2" t="s">
        <v>28</v>
      </c>
      <c r="D1601" s="2" t="s">
        <v>31</v>
      </c>
      <c r="E1601" s="2" t="str">
        <f>TRIM(Table2[[#This Row],[SKU_CODE]])</f>
        <v>BEC-GB-002</v>
      </c>
      <c r="F1601" s="2">
        <v>172</v>
      </c>
      <c r="G1601" s="2">
        <v>30788</v>
      </c>
      <c r="H1601" s="2">
        <v>2565.66</v>
      </c>
      <c r="I1601" s="2">
        <v>2114.38</v>
      </c>
      <c r="J1601" s="2">
        <v>8</v>
      </c>
      <c r="K1601" s="2" t="str">
        <f>_xlfn.XLOOKUP(E1601,[1]SKU_Master!A:A,[1]SKU_Master!C:C,"NOT FOUND")</f>
        <v>Garbage Bags</v>
      </c>
      <c r="L1601" s="2">
        <f>_xlfn.XLOOKUP(Table2[[#This Row],[SKU_CODE_CLEAN]],[1]SKU_Master!A:A,[1]SKU_Master!E:E,"Not Found")</f>
        <v>179</v>
      </c>
      <c r="M1601" s="2">
        <f>_xlfn.XLOOKUP(E1601,[1]SKU_Master!A:A,[1]SKU_Master!F:F,"NOT FOUND")</f>
        <v>86</v>
      </c>
      <c r="N1601" s="2" t="str">
        <f>IF(ISNUMBER(_xlfn.XMATCH(E1601,[1]SKU_Master!A:A)),"MATCH","NOT FOUND")</f>
        <v>MATCH</v>
      </c>
      <c r="O1601" s="2">
        <f>Table2[[#This Row],[GROSS_REVENUE]]-Table2[[#This Row],[DISCOUNT]]</f>
        <v>28222.34</v>
      </c>
      <c r="P1601" s="3">
        <f>IFERROR((Table2[[#This Row],[NET_REVENUE]]-(Table2[[#This Row],[UNITS_SOLD]]*Table2[[#This Row],[UNIT_COGS]]))/Table2[[#This Row],[NET_REVENUE]],0)</f>
        <v>0.47587620303631806</v>
      </c>
      <c r="Q1601" s="4">
        <f>IFERROR(Table2[[#This Row],[GROSS_REVENUE]]/Table2[[#This Row],[AD_SPEND]],0)</f>
        <v>14.561242539184063</v>
      </c>
      <c r="R1601" s="2">
        <f>IFERROR((Table2[[#This Row],[NET_REVENUE]]-(Table2[[#This Row],[UNITS_SOLD]]*Table2[[#This Row],[UNIT_COGS]])-Table2[[#This Row],[AD_SPEND]]),0)</f>
        <v>11315.96</v>
      </c>
      <c r="S1601" s="3">
        <f>IFERROR(Table2[[#This Row],[RETURNS_UNITS]]/Table2[[#This Row],[UNITS_SOLD]],0)</f>
        <v>4.6511627906976744E-2</v>
      </c>
      <c r="T1601" s="2" t="str">
        <f>TRIM(CLEAN(Table2[[#This Row],[CHANNEL]]))</f>
        <v>Zepto</v>
      </c>
      <c r="U1601" s="1">
        <f t="shared" si="24"/>
        <v>45413</v>
      </c>
    </row>
    <row r="1602" spans="1:21" x14ac:dyDescent="0.3">
      <c r="A1602" s="1">
        <v>45536</v>
      </c>
      <c r="B1602" s="2" t="s">
        <v>27</v>
      </c>
      <c r="C1602" s="2" t="s">
        <v>25</v>
      </c>
      <c r="D1602" s="2" t="s">
        <v>32</v>
      </c>
      <c r="E1602" s="2" t="str">
        <f>TRIM(Table2[[#This Row],[SKU_CODE]])</f>
        <v>BEC-BW-001</v>
      </c>
      <c r="F1602" s="2">
        <v>108</v>
      </c>
      <c r="G1602" s="2">
        <v>23760</v>
      </c>
      <c r="H1602" s="2">
        <v>5025.42</v>
      </c>
      <c r="I1602" s="2">
        <v>2114.59</v>
      </c>
      <c r="J1602" s="2">
        <v>3</v>
      </c>
      <c r="K1602" s="2" t="str">
        <f>_xlfn.XLOOKUP(E1602,[1]SKU_Master!A:A,[1]SKU_Master!C:C,"NOT FOUND")</f>
        <v>Bake &amp; Wrap</v>
      </c>
      <c r="L1602" s="2">
        <f>_xlfn.XLOOKUP(Table2[[#This Row],[SKU_CODE_CLEAN]],[1]SKU_Master!A:A,[1]SKU_Master!E:E,"Not Found")</f>
        <v>220</v>
      </c>
      <c r="M1602" s="2">
        <f>_xlfn.XLOOKUP(E1602,[1]SKU_Master!A:A,[1]SKU_Master!F:F,"NOT FOUND")</f>
        <v>118</v>
      </c>
      <c r="N1602" s="2" t="str">
        <f>IF(ISNUMBER(_xlfn.XMATCH(E1602,[1]SKU_Master!A:A)),"MATCH","NOT FOUND")</f>
        <v>MATCH</v>
      </c>
      <c r="O1602" s="2">
        <f>Table2[[#This Row],[GROSS_REVENUE]]-Table2[[#This Row],[DISCOUNT]]</f>
        <v>18734.580000000002</v>
      </c>
      <c r="P1602" s="3">
        <f>IFERROR((Table2[[#This Row],[NET_REVENUE]]-(Table2[[#This Row],[UNITS_SOLD]]*Table2[[#This Row],[UNIT_COGS]]))/Table2[[#This Row],[NET_REVENUE]],0)</f>
        <v>0.31976057109366751</v>
      </c>
      <c r="Q1602" s="4">
        <f>IFERROR(Table2[[#This Row],[GROSS_REVENUE]]/Table2[[#This Row],[AD_SPEND]],0)</f>
        <v>11.236220733097195</v>
      </c>
      <c r="R1602" s="2">
        <f>IFERROR((Table2[[#This Row],[NET_REVENUE]]-(Table2[[#This Row],[UNITS_SOLD]]*Table2[[#This Row],[UNIT_COGS]])-Table2[[#This Row],[AD_SPEND]]),0)</f>
        <v>3875.9900000000016</v>
      </c>
      <c r="S1602" s="3">
        <f>IFERROR(Table2[[#This Row],[RETURNS_UNITS]]/Table2[[#This Row],[UNITS_SOLD]],0)</f>
        <v>2.7777777777777776E-2</v>
      </c>
      <c r="T1602" s="2" t="str">
        <f>TRIM(CLEAN(Table2[[#This Row],[CHANNEL]]))</f>
        <v>Zepto</v>
      </c>
      <c r="U1602" s="1">
        <f t="shared" si="24"/>
        <v>45536</v>
      </c>
    </row>
    <row r="1603" spans="1:21" x14ac:dyDescent="0.3">
      <c r="A1603" s="1">
        <v>45748</v>
      </c>
      <c r="B1603" s="2" t="s">
        <v>37</v>
      </c>
      <c r="C1603" s="2" t="s">
        <v>22</v>
      </c>
      <c r="D1603" s="2" t="s">
        <v>35</v>
      </c>
      <c r="E1603" s="2" t="str">
        <f>TRIM(Table2[[#This Row],[SKU_CODE]])</f>
        <v>BEC-CMB-001</v>
      </c>
      <c r="F1603" s="2">
        <v>39</v>
      </c>
      <c r="G1603" s="2">
        <v>27261</v>
      </c>
      <c r="H1603" s="2">
        <v>2180.87</v>
      </c>
      <c r="I1603" s="2">
        <v>2122.23</v>
      </c>
      <c r="J1603" s="2">
        <v>1</v>
      </c>
      <c r="K1603" s="2" t="str">
        <f>_xlfn.XLOOKUP(E1603,[1]SKU_Master!A:A,[1]SKU_Master!C:C,"NOT FOUND")</f>
        <v>Others</v>
      </c>
      <c r="L1603" s="2">
        <f>_xlfn.XLOOKUP(Table2[[#This Row],[SKU_CODE_CLEAN]],[1]SKU_Master!A:A,[1]SKU_Master!E:E,"Not Found")</f>
        <v>699</v>
      </c>
      <c r="M1603" s="2">
        <f>_xlfn.XLOOKUP(E1603,[1]SKU_Master!A:A,[1]SKU_Master!F:F,"NOT FOUND")</f>
        <v>330</v>
      </c>
      <c r="N1603" s="2" t="str">
        <f>IF(ISNUMBER(_xlfn.XMATCH(E1603,[1]SKU_Master!A:A)),"MATCH","NOT FOUND")</f>
        <v>MATCH</v>
      </c>
      <c r="O1603" s="2">
        <f>Table2[[#This Row],[GROSS_REVENUE]]-Table2[[#This Row],[DISCOUNT]]</f>
        <v>25080.13</v>
      </c>
      <c r="P1603" s="3">
        <f>IFERROR((Table2[[#This Row],[NET_REVENUE]]-(Table2[[#This Row],[UNITS_SOLD]]*Table2[[#This Row],[UNIT_COGS]]))/Table2[[#This Row],[NET_REVENUE]],0)</f>
        <v>0.48684476515871333</v>
      </c>
      <c r="Q1603" s="4">
        <f>IFERROR(Table2[[#This Row],[GROSS_REVENUE]]/Table2[[#This Row],[AD_SPEND]],0)</f>
        <v>12.845450304632392</v>
      </c>
      <c r="R1603" s="2">
        <f>IFERROR((Table2[[#This Row],[NET_REVENUE]]-(Table2[[#This Row],[UNITS_SOLD]]*Table2[[#This Row],[UNIT_COGS]])-Table2[[#This Row],[AD_SPEND]]),0)</f>
        <v>10087.900000000001</v>
      </c>
      <c r="S1603" s="3">
        <f>IFERROR(Table2[[#This Row],[RETURNS_UNITS]]/Table2[[#This Row],[UNITS_SOLD]],0)</f>
        <v>2.564102564102564E-2</v>
      </c>
      <c r="T1603" s="2" t="str">
        <f>TRIM(CLEAN(Table2[[#This Row],[CHANNEL]]))</f>
        <v>Blinkit</v>
      </c>
      <c r="U1603" s="1">
        <f t="shared" ref="U1603:U1666" si="25">IF(AND(MONTH(A1603)=1,DAY(A1603)&gt;1),DATE(YEAR(A1603),DAY(A1603),1),A1603)</f>
        <v>45748</v>
      </c>
    </row>
    <row r="1604" spans="1:21" x14ac:dyDescent="0.3">
      <c r="A1604" s="1">
        <v>45748</v>
      </c>
      <c r="B1604" s="2" t="s">
        <v>24</v>
      </c>
      <c r="C1604" s="2" t="s">
        <v>25</v>
      </c>
      <c r="D1604" s="2" t="s">
        <v>32</v>
      </c>
      <c r="E1604" s="2" t="str">
        <f>TRIM(Table2[[#This Row],[SKU_CODE]])</f>
        <v>BEC-BW-001</v>
      </c>
      <c r="F1604" s="2">
        <v>138</v>
      </c>
      <c r="G1604" s="2">
        <v>30360</v>
      </c>
      <c r="H1604" s="2">
        <v>3041.46</v>
      </c>
      <c r="I1604" s="2">
        <v>2123.2399999999998</v>
      </c>
      <c r="J1604" s="2">
        <v>21</v>
      </c>
      <c r="K1604" s="2" t="str">
        <f>_xlfn.XLOOKUP(E1604,[1]SKU_Master!A:A,[1]SKU_Master!C:C,"NOT FOUND")</f>
        <v>Bake &amp; Wrap</v>
      </c>
      <c r="L1604" s="2">
        <f>_xlfn.XLOOKUP(Table2[[#This Row],[SKU_CODE_CLEAN]],[1]SKU_Master!A:A,[1]SKU_Master!E:E,"Not Found")</f>
        <v>220</v>
      </c>
      <c r="M1604" s="2">
        <f>_xlfn.XLOOKUP(E1604,[1]SKU_Master!A:A,[1]SKU_Master!F:F,"NOT FOUND")</f>
        <v>118</v>
      </c>
      <c r="N1604" s="2" t="str">
        <f>IF(ISNUMBER(_xlfn.XMATCH(E1604,[1]SKU_Master!A:A)),"MATCH","NOT FOUND")</f>
        <v>MATCH</v>
      </c>
      <c r="O1604" s="2">
        <f>Table2[[#This Row],[GROSS_REVENUE]]-Table2[[#This Row],[DISCOUNT]]</f>
        <v>27318.54</v>
      </c>
      <c r="P1604" s="3">
        <f>IFERROR((Table2[[#This Row],[NET_REVENUE]]-(Table2[[#This Row],[UNITS_SOLD]]*Table2[[#This Row],[UNIT_COGS]]))/Table2[[#This Row],[NET_REVENUE]],0)</f>
        <v>0.40392129301199847</v>
      </c>
      <c r="Q1604" s="4">
        <f>IFERROR(Table2[[#This Row],[GROSS_REVENUE]]/Table2[[#This Row],[AD_SPEND]],0)</f>
        <v>14.29890167856672</v>
      </c>
      <c r="R1604" s="2">
        <f>IFERROR((Table2[[#This Row],[NET_REVENUE]]-(Table2[[#This Row],[UNITS_SOLD]]*Table2[[#This Row],[UNIT_COGS]])-Table2[[#This Row],[AD_SPEND]]),0)</f>
        <v>8911.3000000000011</v>
      </c>
      <c r="S1604" s="3">
        <f>IFERROR(Table2[[#This Row],[RETURNS_UNITS]]/Table2[[#This Row],[UNITS_SOLD]],0)</f>
        <v>0.15217391304347827</v>
      </c>
      <c r="T1604" s="2" t="str">
        <f>TRIM(CLEAN(Table2[[#This Row],[CHANNEL]]))</f>
        <v>D2C</v>
      </c>
      <c r="U1604" s="1">
        <f t="shared" si="25"/>
        <v>45748</v>
      </c>
    </row>
    <row r="1605" spans="1:21" x14ac:dyDescent="0.3">
      <c r="A1605" s="1">
        <v>45809</v>
      </c>
      <c r="B1605" s="2" t="s">
        <v>33</v>
      </c>
      <c r="C1605" s="2" t="s">
        <v>25</v>
      </c>
      <c r="D1605" s="2" t="s">
        <v>43</v>
      </c>
      <c r="E1605" s="2" t="str">
        <f>TRIM(Table2[[#This Row],[SKU_CODE]])</f>
        <v>BEC-GB-001</v>
      </c>
      <c r="F1605" s="2">
        <v>144</v>
      </c>
      <c r="G1605" s="2">
        <v>21456</v>
      </c>
      <c r="H1605" s="2">
        <v>3352.41</v>
      </c>
      <c r="I1605" s="2">
        <v>2124.16</v>
      </c>
      <c r="J1605" s="2">
        <v>8</v>
      </c>
      <c r="K1605" s="2" t="str">
        <f>_xlfn.XLOOKUP(E1605,[1]SKU_Master!A:A,[1]SKU_Master!C:C,"NOT FOUND")</f>
        <v>Garbage Bags</v>
      </c>
      <c r="L1605" s="2">
        <f>_xlfn.XLOOKUP(Table2[[#This Row],[SKU_CODE_CLEAN]],[1]SKU_Master!A:A,[1]SKU_Master!E:E,"Not Found")</f>
        <v>149</v>
      </c>
      <c r="M1605" s="2">
        <f>_xlfn.XLOOKUP(E1605,[1]SKU_Master!A:A,[1]SKU_Master!F:F,"NOT FOUND")</f>
        <v>70</v>
      </c>
      <c r="N1605" s="2" t="str">
        <f>IF(ISNUMBER(_xlfn.XMATCH(E1605,[1]SKU_Master!A:A)),"MATCH","NOT FOUND")</f>
        <v>MATCH</v>
      </c>
      <c r="O1605" s="2">
        <f>Table2[[#This Row],[GROSS_REVENUE]]-Table2[[#This Row],[DISCOUNT]]</f>
        <v>18103.59</v>
      </c>
      <c r="P1605" s="3">
        <f>IFERROR((Table2[[#This Row],[NET_REVENUE]]-(Table2[[#This Row],[UNITS_SOLD]]*Table2[[#This Row],[UNIT_COGS]]))/Table2[[#This Row],[NET_REVENUE]],0)</f>
        <v>0.44320435891444737</v>
      </c>
      <c r="Q1605" s="4">
        <f>IFERROR(Table2[[#This Row],[GROSS_REVENUE]]/Table2[[#This Row],[AD_SPEND]],0)</f>
        <v>10.100934016269962</v>
      </c>
      <c r="R1605" s="2">
        <f>IFERROR((Table2[[#This Row],[NET_REVENUE]]-(Table2[[#This Row],[UNITS_SOLD]]*Table2[[#This Row],[UNIT_COGS]])-Table2[[#This Row],[AD_SPEND]]),0)</f>
        <v>5899.43</v>
      </c>
      <c r="S1605" s="3">
        <f>IFERROR(Table2[[#This Row],[RETURNS_UNITS]]/Table2[[#This Row],[UNITS_SOLD]],0)</f>
        <v>5.5555555555555552E-2</v>
      </c>
      <c r="T1605" s="2" t="str">
        <f>TRIM(CLEAN(Table2[[#This Row],[CHANNEL]]))</f>
        <v>Swiggy Instamart</v>
      </c>
      <c r="U1605" s="1">
        <f t="shared" si="25"/>
        <v>45809</v>
      </c>
    </row>
    <row r="1606" spans="1:21" x14ac:dyDescent="0.3">
      <c r="A1606" s="1">
        <v>45627</v>
      </c>
      <c r="B1606" s="2" t="s">
        <v>37</v>
      </c>
      <c r="C1606" s="2" t="s">
        <v>28</v>
      </c>
      <c r="D1606" s="2" t="s">
        <v>46</v>
      </c>
      <c r="E1606" s="2" t="str">
        <f>TRIM(Table2[[#This Row],[SKU_CODE]])</f>
        <v>BEC-KT-001</v>
      </c>
      <c r="F1606" s="2">
        <v>137</v>
      </c>
      <c r="G1606" s="5">
        <v>21920</v>
      </c>
      <c r="H1606" s="2">
        <v>3922.27</v>
      </c>
      <c r="I1606" s="2">
        <v>2124.1999999999998</v>
      </c>
      <c r="J1606" s="2">
        <v>7</v>
      </c>
      <c r="K1606" s="2" t="str">
        <f>_xlfn.XLOOKUP(E1606,[1]SKU_Master!A:A,[1]SKU_Master!C:C,"NOT FOUND")</f>
        <v>Kitchen Towel</v>
      </c>
      <c r="L1606" s="2">
        <f>_xlfn.XLOOKUP(Table2[[#This Row],[SKU_CODE_CLEAN]],[1]SKU_Master!A:A,[1]SKU_Master!E:E,"Not Found")</f>
        <v>160</v>
      </c>
      <c r="M1606" s="2">
        <f>_xlfn.XLOOKUP(E1606,[1]SKU_Master!A:A,[1]SKU_Master!F:F,"NOT FOUND")</f>
        <v>78</v>
      </c>
      <c r="N1606" s="2" t="str">
        <f>IF(ISNUMBER(_xlfn.XMATCH(E1606,[1]SKU_Master!A:A)),"MATCH","NOT FOUND")</f>
        <v>MATCH</v>
      </c>
      <c r="O1606" s="2">
        <f>Table2[[#This Row],[GROSS_REVENUE]]-Table2[[#This Row],[DISCOUNT]]</f>
        <v>17997.73</v>
      </c>
      <c r="P1606" s="3">
        <f>IFERROR((Table2[[#This Row],[NET_REVENUE]]-(Table2[[#This Row],[UNITS_SOLD]]*Table2[[#This Row],[UNIT_COGS]]))/Table2[[#This Row],[NET_REVENUE]],0)</f>
        <v>0.40625845592749749</v>
      </c>
      <c r="Q1606" s="4">
        <f>IFERROR(Table2[[#This Row],[GROSS_REVENUE]]/Table2[[#This Row],[AD_SPEND]],0)</f>
        <v>10.319178985029659</v>
      </c>
      <c r="R1606" s="2">
        <f>IFERROR((Table2[[#This Row],[NET_REVENUE]]-(Table2[[#This Row],[UNITS_SOLD]]*Table2[[#This Row],[UNIT_COGS]])-Table2[[#This Row],[AD_SPEND]]),0)</f>
        <v>5187.53</v>
      </c>
      <c r="S1606" s="3">
        <f>IFERROR(Table2[[#This Row],[RETURNS_UNITS]]/Table2[[#This Row],[UNITS_SOLD]],0)</f>
        <v>5.1094890510948905E-2</v>
      </c>
      <c r="T1606" s="2" t="str">
        <f>TRIM(CLEAN(Table2[[#This Row],[CHANNEL]]))</f>
        <v>Blinkit</v>
      </c>
      <c r="U1606" s="1">
        <f t="shared" si="25"/>
        <v>45627</v>
      </c>
    </row>
    <row r="1607" spans="1:21" x14ac:dyDescent="0.3">
      <c r="A1607" s="1">
        <v>45292</v>
      </c>
      <c r="B1607" s="2" t="s">
        <v>21</v>
      </c>
      <c r="C1607" s="2" t="s">
        <v>28</v>
      </c>
      <c r="D1607" s="2" t="s">
        <v>52</v>
      </c>
      <c r="E1607" s="2" t="str">
        <f>TRIM(Table2[[#This Row],[SKU_CODE]])</f>
        <v>BEC-GB-001</v>
      </c>
      <c r="F1607" s="2">
        <v>113</v>
      </c>
      <c r="G1607" s="2">
        <v>16837</v>
      </c>
      <c r="H1607" s="2">
        <v>886.6</v>
      </c>
      <c r="I1607" s="2">
        <v>2124.39</v>
      </c>
      <c r="J1607" s="2">
        <v>6</v>
      </c>
      <c r="K1607" s="2" t="str">
        <f>_xlfn.XLOOKUP(E1607,[1]SKU_Master!A:A,[1]SKU_Master!C:C,"NOT FOUND")</f>
        <v>Garbage Bags</v>
      </c>
      <c r="L1607" s="2">
        <f>_xlfn.XLOOKUP(Table2[[#This Row],[SKU_CODE_CLEAN]],[1]SKU_Master!A:A,[1]SKU_Master!E:E,"Not Found")</f>
        <v>149</v>
      </c>
      <c r="M1607" s="2">
        <f>_xlfn.XLOOKUP(E1607,[1]SKU_Master!A:A,[1]SKU_Master!F:F,"NOT FOUND")</f>
        <v>70</v>
      </c>
      <c r="N1607" s="2" t="str">
        <f>IF(ISNUMBER(_xlfn.XMATCH(E1607,[1]SKU_Master!A:A)),"MATCH","NOT FOUND")</f>
        <v>MATCH</v>
      </c>
      <c r="O1607" s="2">
        <f>Table2[[#This Row],[GROSS_REVENUE]]-Table2[[#This Row],[DISCOUNT]]</f>
        <v>15950.4</v>
      </c>
      <c r="P1607" s="3">
        <f>IFERROR((Table2[[#This Row],[NET_REVENUE]]-(Table2[[#This Row],[UNITS_SOLD]]*Table2[[#This Row],[UNIT_COGS]]))/Table2[[#This Row],[NET_REVENUE]],0)</f>
        <v>0.50408767178252578</v>
      </c>
      <c r="Q1607" s="4">
        <f>IFERROR(Table2[[#This Row],[GROSS_REVENUE]]/Table2[[#This Row],[AD_SPEND]],0)</f>
        <v>7.9255692222237917</v>
      </c>
      <c r="R1607" s="2">
        <f>IFERROR((Table2[[#This Row],[NET_REVENUE]]-(Table2[[#This Row],[UNITS_SOLD]]*Table2[[#This Row],[UNIT_COGS]])-Table2[[#This Row],[AD_SPEND]]),0)</f>
        <v>5916.01</v>
      </c>
      <c r="S1607" s="3">
        <f>IFERROR(Table2[[#This Row],[RETURNS_UNITS]]/Table2[[#This Row],[UNITS_SOLD]],0)</f>
        <v>5.3097345132743362E-2</v>
      </c>
      <c r="T1607" s="2" t="str">
        <f>TRIM(CLEAN(Table2[[#This Row],[CHANNEL]]))</f>
        <v>Flipkart</v>
      </c>
      <c r="U1607" s="1">
        <f t="shared" si="25"/>
        <v>45292</v>
      </c>
    </row>
    <row r="1608" spans="1:21" x14ac:dyDescent="0.3">
      <c r="A1608" s="1">
        <v>45566</v>
      </c>
      <c r="B1608" s="2" t="s">
        <v>37</v>
      </c>
      <c r="C1608" s="2" t="s">
        <v>28</v>
      </c>
      <c r="D1608" s="2" t="s">
        <v>47</v>
      </c>
      <c r="E1608" s="2" t="str">
        <f>TRIM(Table2[[#This Row],[SKU_CODE]])</f>
        <v>BEC-TIS-001</v>
      </c>
      <c r="F1608" s="2">
        <v>175</v>
      </c>
      <c r="G1608" s="2">
        <v>16625</v>
      </c>
      <c r="H1608" s="2">
        <v>2419.4</v>
      </c>
      <c r="I1608" s="2">
        <v>2125.06</v>
      </c>
      <c r="J1608" s="2">
        <v>6</v>
      </c>
      <c r="K1608" s="2" t="str">
        <f>_xlfn.XLOOKUP(E1608,[1]SKU_Master!A:A,[1]SKU_Master!C:C,"NOT FOUND")</f>
        <v>Tissues</v>
      </c>
      <c r="L1608" s="2">
        <f>_xlfn.XLOOKUP(Table2[[#This Row],[SKU_CODE_CLEAN]],[1]SKU_Master!A:A,[1]SKU_Master!E:E,"Not Found")</f>
        <v>95</v>
      </c>
      <c r="M1608" s="2">
        <f>_xlfn.XLOOKUP(E1608,[1]SKU_Master!A:A,[1]SKU_Master!F:F,"NOT FOUND")</f>
        <v>42</v>
      </c>
      <c r="N1608" s="2" t="str">
        <f>IF(ISNUMBER(_xlfn.XMATCH(E1608,[1]SKU_Master!A:A)),"MATCH","NOT FOUND")</f>
        <v>MATCH</v>
      </c>
      <c r="O1608" s="2">
        <f>Table2[[#This Row],[GROSS_REVENUE]]-Table2[[#This Row],[DISCOUNT]]</f>
        <v>14205.6</v>
      </c>
      <c r="P1608" s="3">
        <f>IFERROR((Table2[[#This Row],[NET_REVENUE]]-(Table2[[#This Row],[UNITS_SOLD]]*Table2[[#This Row],[UNIT_COGS]]))/Table2[[#This Row],[NET_REVENUE]],0)</f>
        <v>0.48259841189390101</v>
      </c>
      <c r="Q1608" s="4">
        <f>IFERROR(Table2[[#This Row],[GROSS_REVENUE]]/Table2[[#This Row],[AD_SPEND]],0)</f>
        <v>7.8233085183477176</v>
      </c>
      <c r="R1608" s="2">
        <f>IFERROR((Table2[[#This Row],[NET_REVENUE]]-(Table2[[#This Row],[UNITS_SOLD]]*Table2[[#This Row],[UNIT_COGS]])-Table2[[#This Row],[AD_SPEND]]),0)</f>
        <v>4730.5400000000009</v>
      </c>
      <c r="S1608" s="3">
        <f>IFERROR(Table2[[#This Row],[RETURNS_UNITS]]/Table2[[#This Row],[UNITS_SOLD]],0)</f>
        <v>3.4285714285714287E-2</v>
      </c>
      <c r="T1608" s="2" t="str">
        <f>TRIM(CLEAN(Table2[[#This Row],[CHANNEL]]))</f>
        <v>Blinkit</v>
      </c>
      <c r="U1608" s="1">
        <f t="shared" si="25"/>
        <v>45566</v>
      </c>
    </row>
    <row r="1609" spans="1:21" x14ac:dyDescent="0.3">
      <c r="A1609" s="1">
        <v>45627</v>
      </c>
      <c r="B1609" s="2" t="s">
        <v>39</v>
      </c>
      <c r="C1609" s="2" t="s">
        <v>28</v>
      </c>
      <c r="D1609" s="2" t="s">
        <v>46</v>
      </c>
      <c r="E1609" s="2" t="str">
        <f>TRIM(Table2[[#This Row],[SKU_CODE]])</f>
        <v>BEC-KT-001</v>
      </c>
      <c r="F1609" s="2">
        <v>282</v>
      </c>
      <c r="G1609" s="2">
        <v>45120</v>
      </c>
      <c r="H1609" s="2">
        <v>12496.49</v>
      </c>
      <c r="I1609" s="2">
        <v>2125.4</v>
      </c>
      <c r="J1609" s="2">
        <v>13</v>
      </c>
      <c r="K1609" s="2" t="str">
        <f>_xlfn.XLOOKUP(E1609,[1]SKU_Master!A:A,[1]SKU_Master!C:C,"NOT FOUND")</f>
        <v>Kitchen Towel</v>
      </c>
      <c r="L1609" s="2">
        <f>_xlfn.XLOOKUP(Table2[[#This Row],[SKU_CODE_CLEAN]],[1]SKU_Master!A:A,[1]SKU_Master!E:E,"Not Found")</f>
        <v>160</v>
      </c>
      <c r="M1609" s="2">
        <f>_xlfn.XLOOKUP(E1609,[1]SKU_Master!A:A,[1]SKU_Master!F:F,"NOT FOUND")</f>
        <v>78</v>
      </c>
      <c r="N1609" s="2" t="str">
        <f>IF(ISNUMBER(_xlfn.XMATCH(E1609,[1]SKU_Master!A:A)),"MATCH","NOT FOUND")</f>
        <v>MATCH</v>
      </c>
      <c r="O1609" s="2">
        <f>Table2[[#This Row],[GROSS_REVENUE]]-Table2[[#This Row],[DISCOUNT]]</f>
        <v>32623.510000000002</v>
      </c>
      <c r="P1609" s="3">
        <f>IFERROR((Table2[[#This Row],[NET_REVENUE]]-(Table2[[#This Row],[UNITS_SOLD]]*Table2[[#This Row],[UNIT_COGS]]))/Table2[[#This Row],[NET_REVENUE]],0)</f>
        <v>0.32576231067717731</v>
      </c>
      <c r="Q1609" s="4">
        <f>IFERROR(Table2[[#This Row],[GROSS_REVENUE]]/Table2[[#This Row],[AD_SPEND]],0)</f>
        <v>21.2289451397384</v>
      </c>
      <c r="R1609" s="2">
        <f>IFERROR((Table2[[#This Row],[NET_REVENUE]]-(Table2[[#This Row],[UNITS_SOLD]]*Table2[[#This Row],[UNIT_COGS]])-Table2[[#This Row],[AD_SPEND]]),0)</f>
        <v>8502.1100000000024</v>
      </c>
      <c r="S1609" s="3">
        <f>IFERROR(Table2[[#This Row],[RETURNS_UNITS]]/Table2[[#This Row],[UNITS_SOLD]],0)</f>
        <v>4.6099290780141841E-2</v>
      </c>
      <c r="T1609" s="2" t="str">
        <f>TRIM(CLEAN(Table2[[#This Row],[CHANNEL]]))</f>
        <v>Amazon</v>
      </c>
      <c r="U1609" s="1">
        <f t="shared" si="25"/>
        <v>45627</v>
      </c>
    </row>
    <row r="1610" spans="1:21" x14ac:dyDescent="0.3">
      <c r="A1610" s="1">
        <v>45444</v>
      </c>
      <c r="B1610" s="2" t="s">
        <v>37</v>
      </c>
      <c r="C1610" s="2" t="s">
        <v>28</v>
      </c>
      <c r="D1610" s="2" t="s">
        <v>46</v>
      </c>
      <c r="E1610" s="2" t="str">
        <f>TRIM(Table2[[#This Row],[SKU_CODE]])</f>
        <v>BEC-KT-001</v>
      </c>
      <c r="F1610" s="2">
        <v>187</v>
      </c>
      <c r="G1610" s="2">
        <v>29920</v>
      </c>
      <c r="H1610" s="2">
        <v>6564.6</v>
      </c>
      <c r="I1610" s="2">
        <v>2126.25</v>
      </c>
      <c r="J1610" s="2">
        <v>8</v>
      </c>
      <c r="K1610" s="2" t="str">
        <f>_xlfn.XLOOKUP(E1610,[1]SKU_Master!A:A,[1]SKU_Master!C:C,"NOT FOUND")</f>
        <v>Kitchen Towel</v>
      </c>
      <c r="L1610" s="2">
        <f>_xlfn.XLOOKUP(Table2[[#This Row],[SKU_CODE_CLEAN]],[1]SKU_Master!A:A,[1]SKU_Master!E:E,"Not Found")</f>
        <v>160</v>
      </c>
      <c r="M1610" s="2">
        <f>_xlfn.XLOOKUP(E1610,[1]SKU_Master!A:A,[1]SKU_Master!F:F,"NOT FOUND")</f>
        <v>78</v>
      </c>
      <c r="N1610" s="2" t="str">
        <f>IF(ISNUMBER(_xlfn.XMATCH(E1610,[1]SKU_Master!A:A)),"MATCH","NOT FOUND")</f>
        <v>MATCH</v>
      </c>
      <c r="O1610" s="2">
        <f>Table2[[#This Row],[GROSS_REVENUE]]-Table2[[#This Row],[DISCOUNT]]</f>
        <v>23355.4</v>
      </c>
      <c r="P1610" s="3">
        <f>IFERROR((Table2[[#This Row],[NET_REVENUE]]-(Table2[[#This Row],[UNITS_SOLD]]*Table2[[#This Row],[UNIT_COGS]]))/Table2[[#This Row],[NET_REVENUE]],0)</f>
        <v>0.37547633523724711</v>
      </c>
      <c r="Q1610" s="4">
        <f>IFERROR(Table2[[#This Row],[GROSS_REVENUE]]/Table2[[#This Row],[AD_SPEND]],0)</f>
        <v>14.071722516166961</v>
      </c>
      <c r="R1610" s="2">
        <f>IFERROR((Table2[[#This Row],[NET_REVENUE]]-(Table2[[#This Row],[UNITS_SOLD]]*Table2[[#This Row],[UNIT_COGS]])-Table2[[#This Row],[AD_SPEND]]),0)</f>
        <v>6643.1500000000015</v>
      </c>
      <c r="S1610" s="3">
        <f>IFERROR(Table2[[#This Row],[RETURNS_UNITS]]/Table2[[#This Row],[UNITS_SOLD]],0)</f>
        <v>4.2780748663101602E-2</v>
      </c>
      <c r="T1610" s="2" t="str">
        <f>TRIM(CLEAN(Table2[[#This Row],[CHANNEL]]))</f>
        <v>Blinkit</v>
      </c>
      <c r="U1610" s="1">
        <f t="shared" si="25"/>
        <v>45444</v>
      </c>
    </row>
    <row r="1611" spans="1:21" x14ac:dyDescent="0.3">
      <c r="A1611" s="1">
        <v>45352</v>
      </c>
      <c r="B1611" s="2" t="s">
        <v>34</v>
      </c>
      <c r="C1611" s="2" t="s">
        <v>25</v>
      </c>
      <c r="D1611" s="2" t="s">
        <v>43</v>
      </c>
      <c r="E1611" s="2" t="str">
        <f>TRIM(Table2[[#This Row],[SKU_CODE]])</f>
        <v>BEC-GB-001</v>
      </c>
      <c r="F1611" s="2">
        <v>349</v>
      </c>
      <c r="G1611" s="2">
        <v>52001</v>
      </c>
      <c r="H1611" s="2">
        <v>11916.95</v>
      </c>
      <c r="I1611" s="2">
        <v>2126.9499999999998</v>
      </c>
      <c r="J1611" s="2">
        <v>16</v>
      </c>
      <c r="K1611" s="2" t="str">
        <f>_xlfn.XLOOKUP(E1611,[1]SKU_Master!A:A,[1]SKU_Master!C:C,"NOT FOUND")</f>
        <v>Garbage Bags</v>
      </c>
      <c r="L1611" s="2">
        <f>_xlfn.XLOOKUP(Table2[[#This Row],[SKU_CODE_CLEAN]],[1]SKU_Master!A:A,[1]SKU_Master!E:E,"Not Found")</f>
        <v>149</v>
      </c>
      <c r="M1611" s="2">
        <f>_xlfn.XLOOKUP(E1611,[1]SKU_Master!A:A,[1]SKU_Master!F:F,"NOT FOUND")</f>
        <v>70</v>
      </c>
      <c r="N1611" s="2" t="str">
        <f>IF(ISNUMBER(_xlfn.XMATCH(E1611,[1]SKU_Master!A:A)),"MATCH","NOT FOUND")</f>
        <v>MATCH</v>
      </c>
      <c r="O1611" s="2">
        <f>Table2[[#This Row],[GROSS_REVENUE]]-Table2[[#This Row],[DISCOUNT]]</f>
        <v>40084.050000000003</v>
      </c>
      <c r="P1611" s="3">
        <f>IFERROR((Table2[[#This Row],[NET_REVENUE]]-(Table2[[#This Row],[UNITS_SOLD]]*Table2[[#This Row],[UNIT_COGS]]))/Table2[[#This Row],[NET_REVENUE]],0)</f>
        <v>0.39053064747698901</v>
      </c>
      <c r="Q1611" s="4">
        <f>IFERROR(Table2[[#This Row],[GROSS_REVENUE]]/Table2[[#This Row],[AD_SPEND]],0)</f>
        <v>24.448623615975929</v>
      </c>
      <c r="R1611" s="2">
        <f>IFERROR((Table2[[#This Row],[NET_REVENUE]]-(Table2[[#This Row],[UNITS_SOLD]]*Table2[[#This Row],[UNIT_COGS]])-Table2[[#This Row],[AD_SPEND]]),0)</f>
        <v>13527.100000000002</v>
      </c>
      <c r="S1611" s="3">
        <f>IFERROR(Table2[[#This Row],[RETURNS_UNITS]]/Table2[[#This Row],[UNITS_SOLD]],0)</f>
        <v>4.5845272206303724E-2</v>
      </c>
      <c r="T1611" s="2" t="str">
        <f>TRIM(CLEAN(Table2[[#This Row],[CHANNEL]]))</f>
        <v>Zepto</v>
      </c>
      <c r="U1611" s="1">
        <f t="shared" si="25"/>
        <v>45352</v>
      </c>
    </row>
    <row r="1612" spans="1:21" x14ac:dyDescent="0.3">
      <c r="A1612" s="1">
        <v>45778</v>
      </c>
      <c r="B1612" s="2" t="s">
        <v>24</v>
      </c>
      <c r="C1612" s="2" t="s">
        <v>22</v>
      </c>
      <c r="D1612" s="2" t="s">
        <v>46</v>
      </c>
      <c r="E1612" s="2" t="str">
        <f>TRIM(Table2[[#This Row],[SKU_CODE]])</f>
        <v>BEC-KT-001</v>
      </c>
      <c r="F1612" s="2">
        <v>145</v>
      </c>
      <c r="G1612" s="2">
        <v>23200</v>
      </c>
      <c r="H1612" s="2">
        <v>2489.7600000000002</v>
      </c>
      <c r="I1612" s="2">
        <v>2127.69</v>
      </c>
      <c r="J1612" s="2">
        <v>13</v>
      </c>
      <c r="K1612" s="2" t="str">
        <f>_xlfn.XLOOKUP(E1612,[1]SKU_Master!A:A,[1]SKU_Master!C:C,"NOT FOUND")</f>
        <v>Kitchen Towel</v>
      </c>
      <c r="L1612" s="2">
        <f>_xlfn.XLOOKUP(Table2[[#This Row],[SKU_CODE_CLEAN]],[1]SKU_Master!A:A,[1]SKU_Master!E:E,"Not Found")</f>
        <v>160</v>
      </c>
      <c r="M1612" s="2">
        <f>_xlfn.XLOOKUP(E1612,[1]SKU_Master!A:A,[1]SKU_Master!F:F,"NOT FOUND")</f>
        <v>78</v>
      </c>
      <c r="N1612" s="2" t="str">
        <f>IF(ISNUMBER(_xlfn.XMATCH(E1612,[1]SKU_Master!A:A)),"MATCH","NOT FOUND")</f>
        <v>MATCH</v>
      </c>
      <c r="O1612" s="2">
        <f>Table2[[#This Row],[GROSS_REVENUE]]-Table2[[#This Row],[DISCOUNT]]</f>
        <v>20710.239999999998</v>
      </c>
      <c r="P1612" s="3">
        <f>IFERROR((Table2[[#This Row],[NET_REVENUE]]-(Table2[[#This Row],[UNITS_SOLD]]*Table2[[#This Row],[UNIT_COGS]]))/Table2[[#This Row],[NET_REVENUE]],0)</f>
        <v>0.45389333971986801</v>
      </c>
      <c r="Q1612" s="4">
        <f>IFERROR(Table2[[#This Row],[GROSS_REVENUE]]/Table2[[#This Row],[AD_SPEND]],0)</f>
        <v>10.903844075029728</v>
      </c>
      <c r="R1612" s="2">
        <f>IFERROR((Table2[[#This Row],[NET_REVENUE]]-(Table2[[#This Row],[UNITS_SOLD]]*Table2[[#This Row],[UNIT_COGS]])-Table2[[#This Row],[AD_SPEND]]),0)</f>
        <v>7272.5499999999975</v>
      </c>
      <c r="S1612" s="3">
        <f>IFERROR(Table2[[#This Row],[RETURNS_UNITS]]/Table2[[#This Row],[UNITS_SOLD]],0)</f>
        <v>8.9655172413793102E-2</v>
      </c>
      <c r="T1612" s="2" t="str">
        <f>TRIM(CLEAN(Table2[[#This Row],[CHANNEL]]))</f>
        <v>D2C</v>
      </c>
      <c r="U1612" s="1">
        <f t="shared" si="25"/>
        <v>45778</v>
      </c>
    </row>
    <row r="1613" spans="1:21" x14ac:dyDescent="0.3">
      <c r="A1613" s="1">
        <v>45352</v>
      </c>
      <c r="B1613" s="2" t="s">
        <v>21</v>
      </c>
      <c r="C1613" s="2" t="s">
        <v>25</v>
      </c>
      <c r="D1613" s="2" t="s">
        <v>45</v>
      </c>
      <c r="E1613" s="2" t="str">
        <f>TRIM(Table2[[#This Row],[SKU_CODE]])</f>
        <v>BEC-TIS-001</v>
      </c>
      <c r="F1613" s="2">
        <v>224</v>
      </c>
      <c r="G1613" s="2">
        <v>21280</v>
      </c>
      <c r="H1613" s="2">
        <v>2611.09</v>
      </c>
      <c r="I1613" s="2">
        <v>2127.87</v>
      </c>
      <c r="J1613" s="2">
        <v>10</v>
      </c>
      <c r="K1613" s="2" t="str">
        <f>_xlfn.XLOOKUP(E1613,[1]SKU_Master!A:A,[1]SKU_Master!C:C,"NOT FOUND")</f>
        <v>Tissues</v>
      </c>
      <c r="L1613" s="2">
        <f>_xlfn.XLOOKUP(Table2[[#This Row],[SKU_CODE_CLEAN]],[1]SKU_Master!A:A,[1]SKU_Master!E:E,"Not Found")</f>
        <v>95</v>
      </c>
      <c r="M1613" s="2">
        <f>_xlfn.XLOOKUP(E1613,[1]SKU_Master!A:A,[1]SKU_Master!F:F,"NOT FOUND")</f>
        <v>42</v>
      </c>
      <c r="N1613" s="2" t="str">
        <f>IF(ISNUMBER(_xlfn.XMATCH(E1613,[1]SKU_Master!A:A)),"MATCH","NOT FOUND")</f>
        <v>MATCH</v>
      </c>
      <c r="O1613" s="2">
        <f>Table2[[#This Row],[GROSS_REVENUE]]-Table2[[#This Row],[DISCOUNT]]</f>
        <v>18668.91</v>
      </c>
      <c r="P1613" s="3">
        <f>IFERROR((Table2[[#This Row],[NET_REVENUE]]-(Table2[[#This Row],[UNITS_SOLD]]*Table2[[#This Row],[UNIT_COGS]]))/Table2[[#This Row],[NET_REVENUE]],0)</f>
        <v>0.4960605627216586</v>
      </c>
      <c r="Q1613" s="4">
        <f>IFERROR(Table2[[#This Row],[GROSS_REVENUE]]/Table2[[#This Row],[AD_SPEND]],0)</f>
        <v>10.000610939578076</v>
      </c>
      <c r="R1613" s="2">
        <f>IFERROR((Table2[[#This Row],[NET_REVENUE]]-(Table2[[#This Row],[UNITS_SOLD]]*Table2[[#This Row],[UNIT_COGS]])-Table2[[#This Row],[AD_SPEND]]),0)</f>
        <v>7133.04</v>
      </c>
      <c r="S1613" s="3">
        <f>IFERROR(Table2[[#This Row],[RETURNS_UNITS]]/Table2[[#This Row],[UNITS_SOLD]],0)</f>
        <v>4.4642857142857144E-2</v>
      </c>
      <c r="T1613" s="2" t="str">
        <f>TRIM(CLEAN(Table2[[#This Row],[CHANNEL]]))</f>
        <v>Flipkart</v>
      </c>
      <c r="U1613" s="1">
        <f t="shared" si="25"/>
        <v>45352</v>
      </c>
    </row>
    <row r="1614" spans="1:21" x14ac:dyDescent="0.3">
      <c r="A1614" s="1">
        <v>45689</v>
      </c>
      <c r="B1614" s="2" t="s">
        <v>33</v>
      </c>
      <c r="C1614" s="2" t="s">
        <v>28</v>
      </c>
      <c r="D1614" s="2" t="s">
        <v>31</v>
      </c>
      <c r="E1614" s="2" t="str">
        <f>TRIM(Table2[[#This Row],[SKU_CODE]])</f>
        <v>BEC-GB-002</v>
      </c>
      <c r="F1614" s="2">
        <v>111</v>
      </c>
      <c r="G1614" s="2">
        <v>19869</v>
      </c>
      <c r="H1614" s="2">
        <v>3873.43</v>
      </c>
      <c r="I1614" s="2">
        <v>2128.12</v>
      </c>
      <c r="J1614" s="2">
        <v>4</v>
      </c>
      <c r="K1614" s="2" t="str">
        <f>_xlfn.XLOOKUP(E1614,[1]SKU_Master!A:A,[1]SKU_Master!C:C,"NOT FOUND")</f>
        <v>Garbage Bags</v>
      </c>
      <c r="L1614" s="2">
        <f>_xlfn.XLOOKUP(Table2[[#This Row],[SKU_CODE_CLEAN]],[1]SKU_Master!A:A,[1]SKU_Master!E:E,"Not Found")</f>
        <v>179</v>
      </c>
      <c r="M1614" s="2">
        <f>_xlfn.XLOOKUP(E1614,[1]SKU_Master!A:A,[1]SKU_Master!F:F,"NOT FOUND")</f>
        <v>86</v>
      </c>
      <c r="N1614" s="2" t="str">
        <f>IF(ISNUMBER(_xlfn.XMATCH(E1614,[1]SKU_Master!A:A)),"MATCH","NOT FOUND")</f>
        <v>MATCH</v>
      </c>
      <c r="O1614" s="2">
        <f>Table2[[#This Row],[GROSS_REVENUE]]-Table2[[#This Row],[DISCOUNT]]</f>
        <v>15995.57</v>
      </c>
      <c r="P1614" s="3">
        <f>IFERROR((Table2[[#This Row],[NET_REVENUE]]-(Table2[[#This Row],[UNITS_SOLD]]*Table2[[#This Row],[UNIT_COGS]]))/Table2[[#This Row],[NET_REVENUE]],0)</f>
        <v>0.40320976370332534</v>
      </c>
      <c r="Q1614" s="4">
        <f>IFERROR(Table2[[#This Row],[GROSS_REVENUE]]/Table2[[#This Row],[AD_SPEND]],0)</f>
        <v>9.3364096009623516</v>
      </c>
      <c r="R1614" s="2">
        <f>IFERROR((Table2[[#This Row],[NET_REVENUE]]-(Table2[[#This Row],[UNITS_SOLD]]*Table2[[#This Row],[UNIT_COGS]])-Table2[[#This Row],[AD_SPEND]]),0)</f>
        <v>4321.45</v>
      </c>
      <c r="S1614" s="3">
        <f>IFERROR(Table2[[#This Row],[RETURNS_UNITS]]/Table2[[#This Row],[UNITS_SOLD]],0)</f>
        <v>3.6036036036036036E-2</v>
      </c>
      <c r="T1614" s="2" t="str">
        <f>TRIM(CLEAN(Table2[[#This Row],[CHANNEL]]))</f>
        <v>Swiggy Instamart</v>
      </c>
      <c r="U1614" s="1">
        <f t="shared" si="25"/>
        <v>45689</v>
      </c>
    </row>
    <row r="1615" spans="1:21" x14ac:dyDescent="0.3">
      <c r="A1615" s="1">
        <v>45505</v>
      </c>
      <c r="B1615" s="2" t="s">
        <v>37</v>
      </c>
      <c r="C1615" s="2" t="s">
        <v>22</v>
      </c>
      <c r="D1615" s="2" t="s">
        <v>32</v>
      </c>
      <c r="E1615" s="2" t="str">
        <f>TRIM(Table2[[#This Row],[SKU_CODE]])</f>
        <v>BEC-BW-001</v>
      </c>
      <c r="F1615" s="2">
        <v>99</v>
      </c>
      <c r="G1615" s="2">
        <v>21780</v>
      </c>
      <c r="H1615" s="2">
        <v>3019.15</v>
      </c>
      <c r="I1615" s="2">
        <v>2128.87</v>
      </c>
      <c r="J1615" s="2">
        <v>5</v>
      </c>
      <c r="K1615" s="2" t="str">
        <f>_xlfn.XLOOKUP(E1615,[1]SKU_Master!A:A,[1]SKU_Master!C:C,"NOT FOUND")</f>
        <v>Bake &amp; Wrap</v>
      </c>
      <c r="L1615" s="2">
        <f>_xlfn.XLOOKUP(Table2[[#This Row],[SKU_CODE_CLEAN]],[1]SKU_Master!A:A,[1]SKU_Master!E:E,"Not Found")</f>
        <v>220</v>
      </c>
      <c r="M1615" s="2">
        <f>_xlfn.XLOOKUP(E1615,[1]SKU_Master!A:A,[1]SKU_Master!F:F,"NOT FOUND")</f>
        <v>118</v>
      </c>
      <c r="N1615" s="2" t="str">
        <f>IF(ISNUMBER(_xlfn.XMATCH(E1615,[1]SKU_Master!A:A)),"MATCH","NOT FOUND")</f>
        <v>MATCH</v>
      </c>
      <c r="O1615" s="2">
        <f>Table2[[#This Row],[GROSS_REVENUE]]-Table2[[#This Row],[DISCOUNT]]</f>
        <v>18760.849999999999</v>
      </c>
      <c r="P1615" s="3">
        <f>IFERROR((Table2[[#This Row],[NET_REVENUE]]-(Table2[[#This Row],[UNITS_SOLD]]*Table2[[#This Row],[UNIT_COGS]]))/Table2[[#This Row],[NET_REVENUE]],0)</f>
        <v>0.37732032397252785</v>
      </c>
      <c r="Q1615" s="4">
        <f>IFERROR(Table2[[#This Row],[GROSS_REVENUE]]/Table2[[#This Row],[AD_SPEND]],0)</f>
        <v>10.230779709423309</v>
      </c>
      <c r="R1615" s="2">
        <f>IFERROR((Table2[[#This Row],[NET_REVENUE]]-(Table2[[#This Row],[UNITS_SOLD]]*Table2[[#This Row],[UNIT_COGS]])-Table2[[#This Row],[AD_SPEND]]),0)</f>
        <v>4949.9799999999987</v>
      </c>
      <c r="S1615" s="3">
        <f>IFERROR(Table2[[#This Row],[RETURNS_UNITS]]/Table2[[#This Row],[UNITS_SOLD]],0)</f>
        <v>5.0505050505050504E-2</v>
      </c>
      <c r="T1615" s="2" t="str">
        <f>TRIM(CLEAN(Table2[[#This Row],[CHANNEL]]))</f>
        <v>Blinkit</v>
      </c>
      <c r="U1615" s="1">
        <f t="shared" si="25"/>
        <v>45505</v>
      </c>
    </row>
    <row r="1616" spans="1:21" x14ac:dyDescent="0.3">
      <c r="A1616" s="1">
        <v>45778</v>
      </c>
      <c r="B1616" s="2" t="s">
        <v>27</v>
      </c>
      <c r="C1616" s="2" t="s">
        <v>25</v>
      </c>
      <c r="D1616" s="2" t="s">
        <v>42</v>
      </c>
      <c r="E1616" s="2" t="str">
        <f>TRIM(Table2[[#This Row],[SKU_CODE]])</f>
        <v>BEC-BW-002</v>
      </c>
      <c r="F1616" s="2">
        <v>158</v>
      </c>
      <c r="G1616" s="2">
        <v>27650</v>
      </c>
      <c r="H1616" s="2">
        <v>1862.47</v>
      </c>
      <c r="I1616" s="2">
        <v>2129.33</v>
      </c>
      <c r="J1616" s="2">
        <v>5</v>
      </c>
      <c r="K1616" s="2" t="str">
        <f>_xlfn.XLOOKUP(E1616,[1]SKU_Master!A:A,[1]SKU_Master!C:C,"NOT FOUND")</f>
        <v>Bake &amp; Wrap</v>
      </c>
      <c r="L1616" s="2">
        <f>_xlfn.XLOOKUP(Table2[[#This Row],[SKU_CODE_CLEAN]],[1]SKU_Master!A:A,[1]SKU_Master!E:E,"Not Found")</f>
        <v>175</v>
      </c>
      <c r="M1616" s="2">
        <f>_xlfn.XLOOKUP(E1616,[1]SKU_Master!A:A,[1]SKU_Master!F:F,"NOT FOUND")</f>
        <v>92</v>
      </c>
      <c r="N1616" s="2" t="str">
        <f>IF(ISNUMBER(_xlfn.XMATCH(E1616,[1]SKU_Master!A:A)),"MATCH","NOT FOUND")</f>
        <v>MATCH</v>
      </c>
      <c r="O1616" s="2">
        <f>Table2[[#This Row],[GROSS_REVENUE]]-Table2[[#This Row],[DISCOUNT]]</f>
        <v>25787.53</v>
      </c>
      <c r="P1616" s="3">
        <f>IFERROR((Table2[[#This Row],[NET_REVENUE]]-(Table2[[#This Row],[UNITS_SOLD]]*Table2[[#This Row],[UNIT_COGS]]))/Table2[[#This Row],[NET_REVENUE]],0)</f>
        <v>0.43631670035866171</v>
      </c>
      <c r="Q1616" s="4">
        <f>IFERROR(Table2[[#This Row],[GROSS_REVENUE]]/Table2[[#This Row],[AD_SPEND]],0)</f>
        <v>12.985305236858542</v>
      </c>
      <c r="R1616" s="2">
        <f>IFERROR((Table2[[#This Row],[NET_REVENUE]]-(Table2[[#This Row],[UNITS_SOLD]]*Table2[[#This Row],[UNIT_COGS]])-Table2[[#This Row],[AD_SPEND]]),0)</f>
        <v>9122.1999999999989</v>
      </c>
      <c r="S1616" s="3">
        <f>IFERROR(Table2[[#This Row],[RETURNS_UNITS]]/Table2[[#This Row],[UNITS_SOLD]],0)</f>
        <v>3.1645569620253167E-2</v>
      </c>
      <c r="T1616" s="2" t="str">
        <f>TRIM(CLEAN(Table2[[#This Row],[CHANNEL]]))</f>
        <v>Zepto</v>
      </c>
      <c r="U1616" s="1">
        <f t="shared" si="25"/>
        <v>45778</v>
      </c>
    </row>
    <row r="1617" spans="1:21" x14ac:dyDescent="0.3">
      <c r="A1617" s="1">
        <v>45809</v>
      </c>
      <c r="B1617" s="2" t="s">
        <v>24</v>
      </c>
      <c r="C1617" s="2" t="s">
        <v>22</v>
      </c>
      <c r="D1617" s="2" t="s">
        <v>35</v>
      </c>
      <c r="E1617" s="2" t="str">
        <f>TRIM(Table2[[#This Row],[SKU_CODE]])</f>
        <v>BEC-CMB-001</v>
      </c>
      <c r="F1617" s="2">
        <v>31</v>
      </c>
      <c r="G1617" s="2">
        <v>21669</v>
      </c>
      <c r="H1617" s="2">
        <v>2500.69</v>
      </c>
      <c r="I1617" s="2">
        <v>2130.37</v>
      </c>
      <c r="J1617" s="2">
        <v>5</v>
      </c>
      <c r="K1617" s="2" t="str">
        <f>_xlfn.XLOOKUP(E1617,[1]SKU_Master!A:A,[1]SKU_Master!C:C,"NOT FOUND")</f>
        <v>Others</v>
      </c>
      <c r="L1617" s="2">
        <f>_xlfn.XLOOKUP(Table2[[#This Row],[SKU_CODE_CLEAN]],[1]SKU_Master!A:A,[1]SKU_Master!E:E,"Not Found")</f>
        <v>699</v>
      </c>
      <c r="M1617" s="2">
        <f>_xlfn.XLOOKUP(E1617,[1]SKU_Master!A:A,[1]SKU_Master!F:F,"NOT FOUND")</f>
        <v>330</v>
      </c>
      <c r="N1617" s="2" t="str">
        <f>IF(ISNUMBER(_xlfn.XMATCH(E1617,[1]SKU_Master!A:A)),"MATCH","NOT FOUND")</f>
        <v>MATCH</v>
      </c>
      <c r="O1617" s="2">
        <f>Table2[[#This Row],[GROSS_REVENUE]]-Table2[[#This Row],[DISCOUNT]]</f>
        <v>19168.310000000001</v>
      </c>
      <c r="P1617" s="3">
        <f>IFERROR((Table2[[#This Row],[NET_REVENUE]]-(Table2[[#This Row],[UNITS_SOLD]]*Table2[[#This Row],[UNIT_COGS]]))/Table2[[#This Row],[NET_REVENUE]],0)</f>
        <v>0.46630662797085404</v>
      </c>
      <c r="Q1617" s="4">
        <f>IFERROR(Table2[[#This Row],[GROSS_REVENUE]]/Table2[[#This Row],[AD_SPEND]],0)</f>
        <v>10.171472561104409</v>
      </c>
      <c r="R1617" s="2">
        <f>IFERROR((Table2[[#This Row],[NET_REVENUE]]-(Table2[[#This Row],[UNITS_SOLD]]*Table2[[#This Row],[UNIT_COGS]])-Table2[[#This Row],[AD_SPEND]]),0)</f>
        <v>6807.9400000000014</v>
      </c>
      <c r="S1617" s="3">
        <f>IFERROR(Table2[[#This Row],[RETURNS_UNITS]]/Table2[[#This Row],[UNITS_SOLD]],0)</f>
        <v>0.16129032258064516</v>
      </c>
      <c r="T1617" s="2" t="str">
        <f>TRIM(CLEAN(Table2[[#This Row],[CHANNEL]]))</f>
        <v>D2C</v>
      </c>
      <c r="U1617" s="1">
        <f t="shared" si="25"/>
        <v>45809</v>
      </c>
    </row>
    <row r="1618" spans="1:21" x14ac:dyDescent="0.3">
      <c r="A1618" s="1">
        <v>45444</v>
      </c>
      <c r="B1618" s="2" t="s">
        <v>24</v>
      </c>
      <c r="C1618" s="2" t="s">
        <v>22</v>
      </c>
      <c r="D1618" s="2" t="s">
        <v>46</v>
      </c>
      <c r="E1618" s="2" t="str">
        <f>TRIM(Table2[[#This Row],[SKU_CODE]])</f>
        <v>BEC-KT-001</v>
      </c>
      <c r="F1618" s="2">
        <v>162</v>
      </c>
      <c r="G1618" s="2">
        <v>25920</v>
      </c>
      <c r="H1618" s="2">
        <v>3513.13</v>
      </c>
      <c r="I1618" s="2">
        <v>2130.46</v>
      </c>
      <c r="J1618" s="2">
        <v>15</v>
      </c>
      <c r="K1618" s="2" t="str">
        <f>_xlfn.XLOOKUP(E1618,[1]SKU_Master!A:A,[1]SKU_Master!C:C,"NOT FOUND")</f>
        <v>Kitchen Towel</v>
      </c>
      <c r="L1618" s="2">
        <f>_xlfn.XLOOKUP(Table2[[#This Row],[SKU_CODE_CLEAN]],[1]SKU_Master!A:A,[1]SKU_Master!E:E,"Not Found")</f>
        <v>160</v>
      </c>
      <c r="M1618" s="2">
        <f>_xlfn.XLOOKUP(E1618,[1]SKU_Master!A:A,[1]SKU_Master!F:F,"NOT FOUND")</f>
        <v>78</v>
      </c>
      <c r="N1618" s="2" t="str">
        <f>IF(ISNUMBER(_xlfn.XMATCH(E1618,[1]SKU_Master!A:A)),"MATCH","NOT FOUND")</f>
        <v>MATCH</v>
      </c>
      <c r="O1618" s="2">
        <f>Table2[[#This Row],[GROSS_REVENUE]]-Table2[[#This Row],[DISCOUNT]]</f>
        <v>22406.87</v>
      </c>
      <c r="P1618" s="3">
        <f>IFERROR((Table2[[#This Row],[NET_REVENUE]]-(Table2[[#This Row],[UNITS_SOLD]]*Table2[[#This Row],[UNIT_COGS]]))/Table2[[#This Row],[NET_REVENUE]],0)</f>
        <v>0.43606581374373127</v>
      </c>
      <c r="Q1618" s="4">
        <f>IFERROR(Table2[[#This Row],[GROSS_REVENUE]]/Table2[[#This Row],[AD_SPEND]],0)</f>
        <v>12.166386601954507</v>
      </c>
      <c r="R1618" s="2">
        <f>IFERROR((Table2[[#This Row],[NET_REVENUE]]-(Table2[[#This Row],[UNITS_SOLD]]*Table2[[#This Row],[UNIT_COGS]])-Table2[[#This Row],[AD_SPEND]]),0)</f>
        <v>7640.4099999999989</v>
      </c>
      <c r="S1618" s="3">
        <f>IFERROR(Table2[[#This Row],[RETURNS_UNITS]]/Table2[[#This Row],[UNITS_SOLD]],0)</f>
        <v>9.2592592592592587E-2</v>
      </c>
      <c r="T1618" s="2" t="str">
        <f>TRIM(CLEAN(Table2[[#This Row],[CHANNEL]]))</f>
        <v>D2C</v>
      </c>
      <c r="U1618" s="1">
        <f t="shared" si="25"/>
        <v>45444</v>
      </c>
    </row>
    <row r="1619" spans="1:21" x14ac:dyDescent="0.3">
      <c r="A1619" s="1">
        <v>45748</v>
      </c>
      <c r="B1619" s="2" t="s">
        <v>37</v>
      </c>
      <c r="C1619" s="2" t="s">
        <v>22</v>
      </c>
      <c r="D1619" s="2" t="s">
        <v>46</v>
      </c>
      <c r="E1619" s="2" t="str">
        <f>TRIM(Table2[[#This Row],[SKU_CODE]])</f>
        <v>BEC-KT-001</v>
      </c>
      <c r="F1619" s="2">
        <v>257</v>
      </c>
      <c r="G1619" s="2">
        <v>41120</v>
      </c>
      <c r="H1619" s="2">
        <v>9711.25</v>
      </c>
      <c r="I1619" s="2">
        <v>2130.6999999999998</v>
      </c>
      <c r="J1619" s="2">
        <v>15</v>
      </c>
      <c r="K1619" s="2" t="str">
        <f>_xlfn.XLOOKUP(E1619,[1]SKU_Master!A:A,[1]SKU_Master!C:C,"NOT FOUND")</f>
        <v>Kitchen Towel</v>
      </c>
      <c r="L1619" s="2">
        <f>_xlfn.XLOOKUP(Table2[[#This Row],[SKU_CODE_CLEAN]],[1]SKU_Master!A:A,[1]SKU_Master!E:E,"Not Found")</f>
        <v>160</v>
      </c>
      <c r="M1619" s="2">
        <f>_xlfn.XLOOKUP(E1619,[1]SKU_Master!A:A,[1]SKU_Master!F:F,"NOT FOUND")</f>
        <v>78</v>
      </c>
      <c r="N1619" s="2" t="str">
        <f>IF(ISNUMBER(_xlfn.XMATCH(E1619,[1]SKU_Master!A:A)),"MATCH","NOT FOUND")</f>
        <v>MATCH</v>
      </c>
      <c r="O1619" s="2">
        <f>Table2[[#This Row],[GROSS_REVENUE]]-Table2[[#This Row],[DISCOUNT]]</f>
        <v>31408.75</v>
      </c>
      <c r="P1619" s="3">
        <f>IFERROR((Table2[[#This Row],[NET_REVENUE]]-(Table2[[#This Row],[UNITS_SOLD]]*Table2[[#This Row],[UNIT_COGS]]))/Table2[[#This Row],[NET_REVENUE]],0)</f>
        <v>0.36177020734667886</v>
      </c>
      <c r="Q1619" s="4">
        <f>IFERROR(Table2[[#This Row],[GROSS_REVENUE]]/Table2[[#This Row],[AD_SPEND]],0)</f>
        <v>19.298821983385743</v>
      </c>
      <c r="R1619" s="2">
        <f>IFERROR((Table2[[#This Row],[NET_REVENUE]]-(Table2[[#This Row],[UNITS_SOLD]]*Table2[[#This Row],[UNIT_COGS]])-Table2[[#This Row],[AD_SPEND]]),0)</f>
        <v>9232.0499999999993</v>
      </c>
      <c r="S1619" s="3">
        <f>IFERROR(Table2[[#This Row],[RETURNS_UNITS]]/Table2[[#This Row],[UNITS_SOLD]],0)</f>
        <v>5.8365758754863814E-2</v>
      </c>
      <c r="T1619" s="2" t="str">
        <f>TRIM(CLEAN(Table2[[#This Row],[CHANNEL]]))</f>
        <v>Blinkit</v>
      </c>
      <c r="U1619" s="1">
        <f t="shared" si="25"/>
        <v>45748</v>
      </c>
    </row>
    <row r="1620" spans="1:21" x14ac:dyDescent="0.3">
      <c r="A1620" s="1">
        <v>45717</v>
      </c>
      <c r="B1620" s="2" t="s">
        <v>34</v>
      </c>
      <c r="C1620" s="2" t="s">
        <v>22</v>
      </c>
      <c r="D1620" s="2" t="s">
        <v>31</v>
      </c>
      <c r="E1620" s="2" t="str">
        <f>TRIM(Table2[[#This Row],[SKU_CODE]])</f>
        <v>BEC-GB-002</v>
      </c>
      <c r="F1620" s="2">
        <v>232</v>
      </c>
      <c r="G1620" s="2">
        <v>41528</v>
      </c>
      <c r="H1620" s="2">
        <v>7355.03</v>
      </c>
      <c r="I1620" s="2">
        <v>2131.12</v>
      </c>
      <c r="J1620" s="2">
        <v>12</v>
      </c>
      <c r="K1620" s="2" t="str">
        <f>_xlfn.XLOOKUP(E1620,[1]SKU_Master!A:A,[1]SKU_Master!C:C,"NOT FOUND")</f>
        <v>Garbage Bags</v>
      </c>
      <c r="L1620" s="2">
        <f>_xlfn.XLOOKUP(Table2[[#This Row],[SKU_CODE_CLEAN]],[1]SKU_Master!A:A,[1]SKU_Master!E:E,"Not Found")</f>
        <v>179</v>
      </c>
      <c r="M1620" s="2">
        <f>_xlfn.XLOOKUP(E1620,[1]SKU_Master!A:A,[1]SKU_Master!F:F,"NOT FOUND")</f>
        <v>86</v>
      </c>
      <c r="N1620" s="2" t="str">
        <f>IF(ISNUMBER(_xlfn.XMATCH(E1620,[1]SKU_Master!A:A)),"MATCH","NOT FOUND")</f>
        <v>MATCH</v>
      </c>
      <c r="O1620" s="2">
        <f>Table2[[#This Row],[GROSS_REVENUE]]-Table2[[#This Row],[DISCOUNT]]</f>
        <v>34172.97</v>
      </c>
      <c r="P1620" s="3">
        <f>IFERROR((Table2[[#This Row],[NET_REVENUE]]-(Table2[[#This Row],[UNITS_SOLD]]*Table2[[#This Row],[UNIT_COGS]]))/Table2[[#This Row],[NET_REVENUE]],0)</f>
        <v>0.41614673819688486</v>
      </c>
      <c r="Q1620" s="4">
        <f>IFERROR(Table2[[#This Row],[GROSS_REVENUE]]/Table2[[#This Row],[AD_SPEND]],0)</f>
        <v>19.486467209730097</v>
      </c>
      <c r="R1620" s="2">
        <f>IFERROR((Table2[[#This Row],[NET_REVENUE]]-(Table2[[#This Row],[UNITS_SOLD]]*Table2[[#This Row],[UNIT_COGS]])-Table2[[#This Row],[AD_SPEND]]),0)</f>
        <v>12089.850000000002</v>
      </c>
      <c r="S1620" s="3">
        <f>IFERROR(Table2[[#This Row],[RETURNS_UNITS]]/Table2[[#This Row],[UNITS_SOLD]],0)</f>
        <v>5.1724137931034482E-2</v>
      </c>
      <c r="T1620" s="2" t="str">
        <f>TRIM(CLEAN(Table2[[#This Row],[CHANNEL]]))</f>
        <v>Zepto</v>
      </c>
      <c r="U1620" s="1">
        <f t="shared" si="25"/>
        <v>45717</v>
      </c>
    </row>
    <row r="1621" spans="1:21" x14ac:dyDescent="0.3">
      <c r="A1621" s="1">
        <v>45383</v>
      </c>
      <c r="B1621" s="2" t="s">
        <v>37</v>
      </c>
      <c r="C1621" s="2" t="s">
        <v>28</v>
      </c>
      <c r="D1621" s="2" t="s">
        <v>46</v>
      </c>
      <c r="E1621" s="2" t="str">
        <f>TRIM(Table2[[#This Row],[SKU_CODE]])</f>
        <v>BEC-KT-001</v>
      </c>
      <c r="F1621" s="2">
        <v>167</v>
      </c>
      <c r="G1621" s="2">
        <v>26720</v>
      </c>
      <c r="H1621" s="2">
        <v>6079.62</v>
      </c>
      <c r="I1621" s="2">
        <v>2131.67</v>
      </c>
      <c r="J1621" s="2">
        <v>4</v>
      </c>
      <c r="K1621" s="2" t="str">
        <f>_xlfn.XLOOKUP(E1621,[1]SKU_Master!A:A,[1]SKU_Master!C:C,"NOT FOUND")</f>
        <v>Kitchen Towel</v>
      </c>
      <c r="L1621" s="2">
        <f>_xlfn.XLOOKUP(Table2[[#This Row],[SKU_CODE_CLEAN]],[1]SKU_Master!A:A,[1]SKU_Master!E:E,"Not Found")</f>
        <v>160</v>
      </c>
      <c r="M1621" s="2">
        <f>_xlfn.XLOOKUP(E1621,[1]SKU_Master!A:A,[1]SKU_Master!F:F,"NOT FOUND")</f>
        <v>78</v>
      </c>
      <c r="N1621" s="2" t="str">
        <f>IF(ISNUMBER(_xlfn.XMATCH(E1621,[1]SKU_Master!A:A)),"MATCH","NOT FOUND")</f>
        <v>MATCH</v>
      </c>
      <c r="O1621" s="2">
        <f>Table2[[#This Row],[GROSS_REVENUE]]-Table2[[#This Row],[DISCOUNT]]</f>
        <v>20640.38</v>
      </c>
      <c r="P1621" s="3">
        <f>IFERROR((Table2[[#This Row],[NET_REVENUE]]-(Table2[[#This Row],[UNITS_SOLD]]*Table2[[#This Row],[UNIT_COGS]]))/Table2[[#This Row],[NET_REVENUE]],0)</f>
        <v>0.36890696779807353</v>
      </c>
      <c r="Q1621" s="4">
        <f>IFERROR(Table2[[#This Row],[GROSS_REVENUE]]/Table2[[#This Row],[AD_SPEND]],0)</f>
        <v>12.53477320598404</v>
      </c>
      <c r="R1621" s="2">
        <f>IFERROR((Table2[[#This Row],[NET_REVENUE]]-(Table2[[#This Row],[UNITS_SOLD]]*Table2[[#This Row],[UNIT_COGS]])-Table2[[#This Row],[AD_SPEND]]),0)</f>
        <v>5482.7100000000009</v>
      </c>
      <c r="S1621" s="3">
        <f>IFERROR(Table2[[#This Row],[RETURNS_UNITS]]/Table2[[#This Row],[UNITS_SOLD]],0)</f>
        <v>2.3952095808383235E-2</v>
      </c>
      <c r="T1621" s="2" t="str">
        <f>TRIM(CLEAN(Table2[[#This Row],[CHANNEL]]))</f>
        <v>Blinkit</v>
      </c>
      <c r="U1621" s="1">
        <f t="shared" si="25"/>
        <v>45383</v>
      </c>
    </row>
    <row r="1622" spans="1:21" x14ac:dyDescent="0.3">
      <c r="A1622" s="1">
        <v>45297</v>
      </c>
      <c r="B1622" s="2" t="s">
        <v>39</v>
      </c>
      <c r="C1622" s="2" t="s">
        <v>22</v>
      </c>
      <c r="D1622" s="2" t="s">
        <v>43</v>
      </c>
      <c r="E1622" s="2" t="str">
        <f>TRIM(Table2[[#This Row],[SKU_CODE]])</f>
        <v>BEC-GB-001</v>
      </c>
      <c r="F1622" s="2">
        <v>309</v>
      </c>
      <c r="G1622" s="2">
        <v>46041</v>
      </c>
      <c r="H1622" s="2">
        <v>7473.46</v>
      </c>
      <c r="I1622" s="2">
        <v>2132.56</v>
      </c>
      <c r="J1622" s="2">
        <v>7</v>
      </c>
      <c r="K1622" s="2" t="str">
        <f>_xlfn.XLOOKUP(E1622,[1]SKU_Master!A:A,[1]SKU_Master!C:C,"NOT FOUND")</f>
        <v>Garbage Bags</v>
      </c>
      <c r="L1622" s="2">
        <f>_xlfn.XLOOKUP(Table2[[#This Row],[SKU_CODE_CLEAN]],[1]SKU_Master!A:A,[1]SKU_Master!E:E,"Not Found")</f>
        <v>149</v>
      </c>
      <c r="M1622" s="2">
        <f>_xlfn.XLOOKUP(E1622,[1]SKU_Master!A:A,[1]SKU_Master!F:F,"NOT FOUND")</f>
        <v>70</v>
      </c>
      <c r="N1622" s="2" t="str">
        <f>IF(ISNUMBER(_xlfn.XMATCH(E1622,[1]SKU_Master!A:A)),"MATCH","NOT FOUND")</f>
        <v>MATCH</v>
      </c>
      <c r="O1622" s="2">
        <f>Table2[[#This Row],[GROSS_REVENUE]]-Table2[[#This Row],[DISCOUNT]]</f>
        <v>38567.54</v>
      </c>
      <c r="P1622" s="3">
        <f>IFERROR((Table2[[#This Row],[NET_REVENUE]]-(Table2[[#This Row],[UNITS_SOLD]]*Table2[[#This Row],[UNIT_COGS]]))/Table2[[#This Row],[NET_REVENUE]],0)</f>
        <v>0.43916568181429255</v>
      </c>
      <c r="Q1622" s="4">
        <f>IFERROR(Table2[[#This Row],[GROSS_REVENUE]]/Table2[[#This Row],[AD_SPEND]],0)</f>
        <v>21.589544960048016</v>
      </c>
      <c r="R1622" s="2">
        <f>IFERROR((Table2[[#This Row],[NET_REVENUE]]-(Table2[[#This Row],[UNITS_SOLD]]*Table2[[#This Row],[UNIT_COGS]])-Table2[[#This Row],[AD_SPEND]]),0)</f>
        <v>14804.980000000001</v>
      </c>
      <c r="S1622" s="3">
        <f>IFERROR(Table2[[#This Row],[RETURNS_UNITS]]/Table2[[#This Row],[UNITS_SOLD]],0)</f>
        <v>2.2653721682847898E-2</v>
      </c>
      <c r="T1622" s="2" t="str">
        <f>TRIM(CLEAN(Table2[[#This Row],[CHANNEL]]))</f>
        <v>Amazon</v>
      </c>
      <c r="U1622" s="1">
        <f t="shared" si="25"/>
        <v>45444</v>
      </c>
    </row>
    <row r="1623" spans="1:21" x14ac:dyDescent="0.3">
      <c r="A1623" s="1">
        <v>45536</v>
      </c>
      <c r="B1623" s="2" t="s">
        <v>33</v>
      </c>
      <c r="C1623" s="2" t="s">
        <v>22</v>
      </c>
      <c r="D1623" s="2" t="s">
        <v>41</v>
      </c>
      <c r="E1623" s="2" t="str">
        <f>TRIM(Table2[[#This Row],[SKU_CODE]])</f>
        <v>BEC-KT-002</v>
      </c>
      <c r="F1623" s="2">
        <v>81</v>
      </c>
      <c r="G1623" s="2">
        <v>34020</v>
      </c>
      <c r="H1623" s="2">
        <v>5013.26</v>
      </c>
      <c r="I1623" s="2">
        <v>2132.79</v>
      </c>
      <c r="J1623" s="2">
        <v>4</v>
      </c>
      <c r="K1623" s="2" t="str">
        <f>_xlfn.XLOOKUP(E1623,[1]SKU_Master!A:A,[1]SKU_Master!C:C,"NOT FOUND")</f>
        <v>Kitchen Towel</v>
      </c>
      <c r="L1623" s="2">
        <f>_xlfn.XLOOKUP(Table2[[#This Row],[SKU_CODE_CLEAN]],[1]SKU_Master!A:A,[1]SKU_Master!E:E,"Not Found")</f>
        <v>420</v>
      </c>
      <c r="M1623" s="2">
        <f>_xlfn.XLOOKUP(E1623,[1]SKU_Master!A:A,[1]SKU_Master!F:F,"NOT FOUND")</f>
        <v>205</v>
      </c>
      <c r="N1623" s="2" t="str">
        <f>IF(ISNUMBER(_xlfn.XMATCH(E1623,[1]SKU_Master!A:A)),"MATCH","NOT FOUND")</f>
        <v>MATCH</v>
      </c>
      <c r="O1623" s="2">
        <f>Table2[[#This Row],[GROSS_REVENUE]]-Table2[[#This Row],[DISCOUNT]]</f>
        <v>29006.739999999998</v>
      </c>
      <c r="P1623" s="3">
        <f>IFERROR((Table2[[#This Row],[NET_REVENUE]]-(Table2[[#This Row],[UNITS_SOLD]]*Table2[[#This Row],[UNIT_COGS]]))/Table2[[#This Row],[NET_REVENUE]],0)</f>
        <v>0.42754683911394381</v>
      </c>
      <c r="Q1623" s="4">
        <f>IFERROR(Table2[[#This Row],[GROSS_REVENUE]]/Table2[[#This Row],[AD_SPEND]],0)</f>
        <v>15.95093750439565</v>
      </c>
      <c r="R1623" s="2">
        <f>IFERROR((Table2[[#This Row],[NET_REVENUE]]-(Table2[[#This Row],[UNITS_SOLD]]*Table2[[#This Row],[UNIT_COGS]])-Table2[[#This Row],[AD_SPEND]]),0)</f>
        <v>10268.949999999997</v>
      </c>
      <c r="S1623" s="3">
        <f>IFERROR(Table2[[#This Row],[RETURNS_UNITS]]/Table2[[#This Row],[UNITS_SOLD]],0)</f>
        <v>4.9382716049382713E-2</v>
      </c>
      <c r="T1623" s="2" t="str">
        <f>TRIM(CLEAN(Table2[[#This Row],[CHANNEL]]))</f>
        <v>Swiggy Instamart</v>
      </c>
      <c r="U1623" s="1">
        <f t="shared" si="25"/>
        <v>45536</v>
      </c>
    </row>
    <row r="1624" spans="1:21" x14ac:dyDescent="0.3">
      <c r="A1624" s="1">
        <v>45474</v>
      </c>
      <c r="B1624" s="2" t="s">
        <v>24</v>
      </c>
      <c r="C1624" s="2" t="s">
        <v>25</v>
      </c>
      <c r="D1624" s="2" t="s">
        <v>46</v>
      </c>
      <c r="E1624" s="2" t="str">
        <f>TRIM(Table2[[#This Row],[SKU_CODE]])</f>
        <v>BEC-KT-001</v>
      </c>
      <c r="F1624" s="2">
        <v>120</v>
      </c>
      <c r="G1624" s="2">
        <v>19200</v>
      </c>
      <c r="H1624" s="2">
        <v>894.69</v>
      </c>
      <c r="I1624" s="2">
        <v>2135.85</v>
      </c>
      <c r="J1624" s="2">
        <v>12</v>
      </c>
      <c r="K1624" s="2" t="str">
        <f>_xlfn.XLOOKUP(E1624,[1]SKU_Master!A:A,[1]SKU_Master!C:C,"NOT FOUND")</f>
        <v>Kitchen Towel</v>
      </c>
      <c r="L1624" s="2">
        <f>_xlfn.XLOOKUP(Table2[[#This Row],[SKU_CODE_CLEAN]],[1]SKU_Master!A:A,[1]SKU_Master!E:E,"Not Found")</f>
        <v>160</v>
      </c>
      <c r="M1624" s="2">
        <f>_xlfn.XLOOKUP(E1624,[1]SKU_Master!A:A,[1]SKU_Master!F:F,"NOT FOUND")</f>
        <v>78</v>
      </c>
      <c r="N1624" s="2" t="str">
        <f>IF(ISNUMBER(_xlfn.XMATCH(E1624,[1]SKU_Master!A:A)),"MATCH","NOT FOUND")</f>
        <v>MATCH</v>
      </c>
      <c r="O1624" s="2">
        <f>Table2[[#This Row],[GROSS_REVENUE]]-Table2[[#This Row],[DISCOUNT]]</f>
        <v>18305.310000000001</v>
      </c>
      <c r="P1624" s="3">
        <f>IFERROR((Table2[[#This Row],[NET_REVENUE]]-(Table2[[#This Row],[UNITS_SOLD]]*Table2[[#This Row],[UNIT_COGS]]))/Table2[[#This Row],[NET_REVENUE]],0)</f>
        <v>0.48867295882997885</v>
      </c>
      <c r="Q1624" s="4">
        <f>IFERROR(Table2[[#This Row],[GROSS_REVENUE]]/Table2[[#This Row],[AD_SPEND]],0)</f>
        <v>8.9893953227052457</v>
      </c>
      <c r="R1624" s="2">
        <f>IFERROR((Table2[[#This Row],[NET_REVENUE]]-(Table2[[#This Row],[UNITS_SOLD]]*Table2[[#This Row],[UNIT_COGS]])-Table2[[#This Row],[AD_SPEND]]),0)</f>
        <v>6809.4600000000009</v>
      </c>
      <c r="S1624" s="3">
        <f>IFERROR(Table2[[#This Row],[RETURNS_UNITS]]/Table2[[#This Row],[UNITS_SOLD]],0)</f>
        <v>0.1</v>
      </c>
      <c r="T1624" s="2" t="str">
        <f>TRIM(CLEAN(Table2[[#This Row],[CHANNEL]]))</f>
        <v>D2C</v>
      </c>
      <c r="U1624" s="1">
        <f t="shared" si="25"/>
        <v>45474</v>
      </c>
    </row>
    <row r="1625" spans="1:21" x14ac:dyDescent="0.3">
      <c r="A1625" s="1">
        <v>45748</v>
      </c>
      <c r="B1625" s="2" t="s">
        <v>21</v>
      </c>
      <c r="C1625" s="2" t="s">
        <v>22</v>
      </c>
      <c r="D1625" s="2" t="s">
        <v>43</v>
      </c>
      <c r="E1625" s="2" t="str">
        <f>TRIM(Table2[[#This Row],[SKU_CODE]])</f>
        <v>BEC-GB-001</v>
      </c>
      <c r="F1625" s="2">
        <v>197</v>
      </c>
      <c r="G1625" s="2">
        <v>29353</v>
      </c>
      <c r="H1625" s="2">
        <v>7244.52</v>
      </c>
      <c r="I1625" s="2">
        <v>2135.85</v>
      </c>
      <c r="J1625" s="2">
        <v>7</v>
      </c>
      <c r="K1625" s="2" t="str">
        <f>_xlfn.XLOOKUP(E1625,[1]SKU_Master!A:A,[1]SKU_Master!C:C,"NOT FOUND")</f>
        <v>Garbage Bags</v>
      </c>
      <c r="L1625" s="2">
        <f>_xlfn.XLOOKUP(Table2[[#This Row],[SKU_CODE_CLEAN]],[1]SKU_Master!A:A,[1]SKU_Master!E:E,"Not Found")</f>
        <v>149</v>
      </c>
      <c r="M1625" s="2">
        <f>_xlfn.XLOOKUP(E1625,[1]SKU_Master!A:A,[1]SKU_Master!F:F,"NOT FOUND")</f>
        <v>70</v>
      </c>
      <c r="N1625" s="2" t="str">
        <f>IF(ISNUMBER(_xlfn.XMATCH(E1625,[1]SKU_Master!A:A)),"MATCH","NOT FOUND")</f>
        <v>MATCH</v>
      </c>
      <c r="O1625" s="2">
        <f>Table2[[#This Row],[GROSS_REVENUE]]-Table2[[#This Row],[DISCOUNT]]</f>
        <v>22108.48</v>
      </c>
      <c r="P1625" s="3">
        <f>IFERROR((Table2[[#This Row],[NET_REVENUE]]-(Table2[[#This Row],[UNITS_SOLD]]*Table2[[#This Row],[UNIT_COGS]]))/Table2[[#This Row],[NET_REVENUE]],0)</f>
        <v>0.37625743606073325</v>
      </c>
      <c r="Q1625" s="4">
        <f>IFERROR(Table2[[#This Row],[GROSS_REVENUE]]/Table2[[#This Row],[AD_SPEND]],0)</f>
        <v>13.743006297258702</v>
      </c>
      <c r="R1625" s="2">
        <f>IFERROR((Table2[[#This Row],[NET_REVENUE]]-(Table2[[#This Row],[UNITS_SOLD]]*Table2[[#This Row],[UNIT_COGS]])-Table2[[#This Row],[AD_SPEND]]),0)</f>
        <v>6182.6299999999992</v>
      </c>
      <c r="S1625" s="3">
        <f>IFERROR(Table2[[#This Row],[RETURNS_UNITS]]/Table2[[#This Row],[UNITS_SOLD]],0)</f>
        <v>3.553299492385787E-2</v>
      </c>
      <c r="T1625" s="2" t="str">
        <f>TRIM(CLEAN(Table2[[#This Row],[CHANNEL]]))</f>
        <v>Flipkart</v>
      </c>
      <c r="U1625" s="1">
        <f t="shared" si="25"/>
        <v>45748</v>
      </c>
    </row>
    <row r="1626" spans="1:21" x14ac:dyDescent="0.3">
      <c r="A1626" s="1">
        <v>45597</v>
      </c>
      <c r="B1626" s="2" t="s">
        <v>21</v>
      </c>
      <c r="C1626" s="2" t="s">
        <v>22</v>
      </c>
      <c r="D1626" s="2" t="s">
        <v>43</v>
      </c>
      <c r="E1626" s="2" t="str">
        <f>TRIM(Table2[[#This Row],[SKU_CODE]])</f>
        <v>BEC-GB-001</v>
      </c>
      <c r="F1626" s="2">
        <v>166</v>
      </c>
      <c r="G1626" s="2">
        <v>24734</v>
      </c>
      <c r="H1626" s="2">
        <v>3888.59</v>
      </c>
      <c r="I1626" s="2">
        <v>2137.11</v>
      </c>
      <c r="J1626" s="2">
        <v>7</v>
      </c>
      <c r="K1626" s="2" t="str">
        <f>_xlfn.XLOOKUP(E1626,[1]SKU_Master!A:A,[1]SKU_Master!C:C,"NOT FOUND")</f>
        <v>Garbage Bags</v>
      </c>
      <c r="L1626" s="2">
        <f>_xlfn.XLOOKUP(Table2[[#This Row],[SKU_CODE_CLEAN]],[1]SKU_Master!A:A,[1]SKU_Master!E:E,"Not Found")</f>
        <v>149</v>
      </c>
      <c r="M1626" s="2">
        <f>_xlfn.XLOOKUP(E1626,[1]SKU_Master!A:A,[1]SKU_Master!F:F,"NOT FOUND")</f>
        <v>70</v>
      </c>
      <c r="N1626" s="2" t="str">
        <f>IF(ISNUMBER(_xlfn.XMATCH(E1626,[1]SKU_Master!A:A)),"MATCH","NOT FOUND")</f>
        <v>MATCH</v>
      </c>
      <c r="O1626" s="2">
        <f>Table2[[#This Row],[GROSS_REVENUE]]-Table2[[#This Row],[DISCOUNT]]</f>
        <v>20845.41</v>
      </c>
      <c r="P1626" s="3">
        <f>IFERROR((Table2[[#This Row],[NET_REVENUE]]-(Table2[[#This Row],[UNITS_SOLD]]*Table2[[#This Row],[UNIT_COGS]]))/Table2[[#This Row],[NET_REVENUE]],0)</f>
        <v>0.44256313500190209</v>
      </c>
      <c r="Q1626" s="4">
        <f>IFERROR(Table2[[#This Row],[GROSS_REVENUE]]/Table2[[#This Row],[AD_SPEND]],0)</f>
        <v>11.573573657883777</v>
      </c>
      <c r="R1626" s="2">
        <f>IFERROR((Table2[[#This Row],[NET_REVENUE]]-(Table2[[#This Row],[UNITS_SOLD]]*Table2[[#This Row],[UNIT_COGS]])-Table2[[#This Row],[AD_SPEND]]),0)</f>
        <v>7088.2999999999993</v>
      </c>
      <c r="S1626" s="3">
        <f>IFERROR(Table2[[#This Row],[RETURNS_UNITS]]/Table2[[#This Row],[UNITS_SOLD]],0)</f>
        <v>4.2168674698795178E-2</v>
      </c>
      <c r="T1626" s="2" t="str">
        <f>TRIM(CLEAN(Table2[[#This Row],[CHANNEL]]))</f>
        <v>Flipkart</v>
      </c>
      <c r="U1626" s="1">
        <f t="shared" si="25"/>
        <v>45597</v>
      </c>
    </row>
    <row r="1627" spans="1:21" x14ac:dyDescent="0.3">
      <c r="A1627" s="1">
        <v>45352</v>
      </c>
      <c r="B1627" s="2" t="s">
        <v>21</v>
      </c>
      <c r="C1627" s="2" t="s">
        <v>28</v>
      </c>
      <c r="D1627" s="2" t="s">
        <v>30</v>
      </c>
      <c r="E1627" s="2" t="str">
        <f>TRIM(Table2[[#This Row],[SKU_CODE]])</f>
        <v>BEC-TIS-002</v>
      </c>
      <c r="F1627" s="2">
        <v>122</v>
      </c>
      <c r="G1627" s="2">
        <v>21960</v>
      </c>
      <c r="H1627" s="2">
        <v>3595.53</v>
      </c>
      <c r="I1627" s="2">
        <v>2141.08</v>
      </c>
      <c r="J1627" s="2">
        <v>6</v>
      </c>
      <c r="K1627" s="2" t="str">
        <f>_xlfn.XLOOKUP(E1627,[1]SKU_Master!A:A,[1]SKU_Master!C:C,"NOT FOUND")</f>
        <v>Tissues</v>
      </c>
      <c r="L1627" s="2">
        <f>_xlfn.XLOOKUP(Table2[[#This Row],[SKU_CODE_CLEAN]],[1]SKU_Master!A:A,[1]SKU_Master!E:E,"Not Found")</f>
        <v>180</v>
      </c>
      <c r="M1627" s="2">
        <f>_xlfn.XLOOKUP(E1627,[1]SKU_Master!A:A,[1]SKU_Master!F:F,"NOT FOUND")</f>
        <v>95</v>
      </c>
      <c r="N1627" s="2" t="str">
        <f>IF(ISNUMBER(_xlfn.XMATCH(E1627,[1]SKU_Master!A:A)),"MATCH","NOT FOUND")</f>
        <v>MATCH</v>
      </c>
      <c r="O1627" s="2">
        <f>Table2[[#This Row],[GROSS_REVENUE]]-Table2[[#This Row],[DISCOUNT]]</f>
        <v>18364.47</v>
      </c>
      <c r="P1627" s="3">
        <f>IFERROR((Table2[[#This Row],[NET_REVENUE]]-(Table2[[#This Row],[UNITS_SOLD]]*Table2[[#This Row],[UNIT_COGS]]))/Table2[[#This Row],[NET_REVENUE]],0)</f>
        <v>0.36889003603153264</v>
      </c>
      <c r="Q1627" s="4">
        <f>IFERROR(Table2[[#This Row],[GROSS_REVENUE]]/Table2[[#This Row],[AD_SPEND]],0)</f>
        <v>10.256506062361051</v>
      </c>
      <c r="R1627" s="2">
        <f>IFERROR((Table2[[#This Row],[NET_REVENUE]]-(Table2[[#This Row],[UNITS_SOLD]]*Table2[[#This Row],[UNIT_COGS]])-Table2[[#This Row],[AD_SPEND]]),0)</f>
        <v>4633.3900000000012</v>
      </c>
      <c r="S1627" s="3">
        <f>IFERROR(Table2[[#This Row],[RETURNS_UNITS]]/Table2[[#This Row],[UNITS_SOLD]],0)</f>
        <v>4.9180327868852458E-2</v>
      </c>
      <c r="T1627" s="2" t="str">
        <f>TRIM(CLEAN(Table2[[#This Row],[CHANNEL]]))</f>
        <v>Flipkart</v>
      </c>
      <c r="U1627" s="1">
        <f t="shared" si="25"/>
        <v>45352</v>
      </c>
    </row>
    <row r="1628" spans="1:21" x14ac:dyDescent="0.3">
      <c r="A1628" s="1">
        <v>45778</v>
      </c>
      <c r="B1628" s="2" t="s">
        <v>24</v>
      </c>
      <c r="C1628" s="2" t="s">
        <v>28</v>
      </c>
      <c r="D1628" s="2" t="s">
        <v>43</v>
      </c>
      <c r="E1628" s="2" t="str">
        <f>TRIM(Table2[[#This Row],[SKU_CODE]])</f>
        <v>BEC-GB-001</v>
      </c>
      <c r="F1628" s="2">
        <v>104</v>
      </c>
      <c r="G1628" s="2">
        <v>15496</v>
      </c>
      <c r="H1628" s="2">
        <v>841.75</v>
      </c>
      <c r="I1628" s="2">
        <v>2142.89</v>
      </c>
      <c r="J1628" s="2">
        <v>9</v>
      </c>
      <c r="K1628" s="2" t="str">
        <f>_xlfn.XLOOKUP(E1628,[1]SKU_Master!A:A,[1]SKU_Master!C:C,"NOT FOUND")</f>
        <v>Garbage Bags</v>
      </c>
      <c r="L1628" s="2">
        <f>_xlfn.XLOOKUP(Table2[[#This Row],[SKU_CODE_CLEAN]],[1]SKU_Master!A:A,[1]SKU_Master!E:E,"Not Found")</f>
        <v>149</v>
      </c>
      <c r="M1628" s="2">
        <f>_xlfn.XLOOKUP(E1628,[1]SKU_Master!A:A,[1]SKU_Master!F:F,"NOT FOUND")</f>
        <v>70</v>
      </c>
      <c r="N1628" s="2" t="str">
        <f>IF(ISNUMBER(_xlfn.XMATCH(E1628,[1]SKU_Master!A:A)),"MATCH","NOT FOUND")</f>
        <v>MATCH</v>
      </c>
      <c r="O1628" s="2">
        <f>Table2[[#This Row],[GROSS_REVENUE]]-Table2[[#This Row],[DISCOUNT]]</f>
        <v>14654.25</v>
      </c>
      <c r="P1628" s="3">
        <f>IFERROR((Table2[[#This Row],[NET_REVENUE]]-(Table2[[#This Row],[UNITS_SOLD]]*Table2[[#This Row],[UNIT_COGS]]))/Table2[[#This Row],[NET_REVENUE]],0)</f>
        <v>0.50321579064094035</v>
      </c>
      <c r="Q1628" s="4">
        <f>IFERROR(Table2[[#This Row],[GROSS_REVENUE]]/Table2[[#This Row],[AD_SPEND]],0)</f>
        <v>7.23135578587795</v>
      </c>
      <c r="R1628" s="2">
        <f>IFERROR((Table2[[#This Row],[NET_REVENUE]]-(Table2[[#This Row],[UNITS_SOLD]]*Table2[[#This Row],[UNIT_COGS]])-Table2[[#This Row],[AD_SPEND]]),0)</f>
        <v>5231.3600000000006</v>
      </c>
      <c r="S1628" s="3">
        <f>IFERROR(Table2[[#This Row],[RETURNS_UNITS]]/Table2[[#This Row],[UNITS_SOLD]],0)</f>
        <v>8.6538461538461536E-2</v>
      </c>
      <c r="T1628" s="2" t="str">
        <f>TRIM(CLEAN(Table2[[#This Row],[CHANNEL]]))</f>
        <v>D2C</v>
      </c>
      <c r="U1628" s="1">
        <f t="shared" si="25"/>
        <v>45778</v>
      </c>
    </row>
    <row r="1629" spans="1:21" x14ac:dyDescent="0.3">
      <c r="A1629" s="1">
        <v>45748</v>
      </c>
      <c r="B1629" s="2" t="s">
        <v>24</v>
      </c>
      <c r="C1629" s="2" t="s">
        <v>22</v>
      </c>
      <c r="D1629" s="2" t="s">
        <v>32</v>
      </c>
      <c r="E1629" s="2" t="str">
        <f>TRIM(Table2[[#This Row],[SKU_CODE]])</f>
        <v>BEC-BW-001</v>
      </c>
      <c r="F1629" s="2">
        <v>83</v>
      </c>
      <c r="G1629" s="2">
        <v>18260</v>
      </c>
      <c r="H1629" s="2">
        <v>2629.75</v>
      </c>
      <c r="I1629" s="2">
        <v>2143.0700000000002</v>
      </c>
      <c r="J1629" s="2">
        <v>11</v>
      </c>
      <c r="K1629" s="2" t="str">
        <f>_xlfn.XLOOKUP(E1629,[1]SKU_Master!A:A,[1]SKU_Master!C:C,"NOT FOUND")</f>
        <v>Bake &amp; Wrap</v>
      </c>
      <c r="L1629" s="2">
        <f>_xlfn.XLOOKUP(Table2[[#This Row],[SKU_CODE_CLEAN]],[1]SKU_Master!A:A,[1]SKU_Master!E:E,"Not Found")</f>
        <v>220</v>
      </c>
      <c r="M1629" s="2">
        <f>_xlfn.XLOOKUP(E1629,[1]SKU_Master!A:A,[1]SKU_Master!F:F,"NOT FOUND")</f>
        <v>118</v>
      </c>
      <c r="N1629" s="2" t="str">
        <f>IF(ISNUMBER(_xlfn.XMATCH(E1629,[1]SKU_Master!A:A)),"MATCH","NOT FOUND")</f>
        <v>MATCH</v>
      </c>
      <c r="O1629" s="2">
        <f>Table2[[#This Row],[GROSS_REVENUE]]-Table2[[#This Row],[DISCOUNT]]</f>
        <v>15630.25</v>
      </c>
      <c r="P1629" s="3">
        <f>IFERROR((Table2[[#This Row],[NET_REVENUE]]-(Table2[[#This Row],[UNITS_SOLD]]*Table2[[#This Row],[UNIT_COGS]]))/Table2[[#This Row],[NET_REVENUE]],0)</f>
        <v>0.37339453943474993</v>
      </c>
      <c r="Q1629" s="4">
        <f>IFERROR(Table2[[#This Row],[GROSS_REVENUE]]/Table2[[#This Row],[AD_SPEND]],0)</f>
        <v>8.5204869649614796</v>
      </c>
      <c r="R1629" s="2">
        <f>IFERROR((Table2[[#This Row],[NET_REVENUE]]-(Table2[[#This Row],[UNITS_SOLD]]*Table2[[#This Row],[UNIT_COGS]])-Table2[[#This Row],[AD_SPEND]]),0)</f>
        <v>3693.18</v>
      </c>
      <c r="S1629" s="3">
        <f>IFERROR(Table2[[#This Row],[RETURNS_UNITS]]/Table2[[#This Row],[UNITS_SOLD]],0)</f>
        <v>0.13253012048192772</v>
      </c>
      <c r="T1629" s="2" t="str">
        <f>TRIM(CLEAN(Table2[[#This Row],[CHANNEL]]))</f>
        <v>D2C</v>
      </c>
      <c r="U1629" s="1">
        <f t="shared" si="25"/>
        <v>45748</v>
      </c>
    </row>
    <row r="1630" spans="1:21" x14ac:dyDescent="0.3">
      <c r="A1630" s="1">
        <v>45505</v>
      </c>
      <c r="B1630" s="2" t="s">
        <v>21</v>
      </c>
      <c r="C1630" s="2" t="s">
        <v>25</v>
      </c>
      <c r="D1630" s="2" t="s">
        <v>46</v>
      </c>
      <c r="E1630" s="2" t="str">
        <f>TRIM(Table2[[#This Row],[SKU_CODE]])</f>
        <v>BEC-KT-001</v>
      </c>
      <c r="F1630" s="2">
        <v>155</v>
      </c>
      <c r="G1630" s="2">
        <v>24800</v>
      </c>
      <c r="H1630" s="2">
        <v>6122.47</v>
      </c>
      <c r="I1630" s="2">
        <v>2143.5</v>
      </c>
      <c r="J1630" s="2">
        <v>8</v>
      </c>
      <c r="K1630" s="2" t="str">
        <f>_xlfn.XLOOKUP(E1630,[1]SKU_Master!A:A,[1]SKU_Master!C:C,"NOT FOUND")</f>
        <v>Kitchen Towel</v>
      </c>
      <c r="L1630" s="2">
        <f>_xlfn.XLOOKUP(Table2[[#This Row],[SKU_CODE_CLEAN]],[1]SKU_Master!A:A,[1]SKU_Master!E:E,"Not Found")</f>
        <v>160</v>
      </c>
      <c r="M1630" s="2">
        <f>_xlfn.XLOOKUP(E1630,[1]SKU_Master!A:A,[1]SKU_Master!F:F,"NOT FOUND")</f>
        <v>78</v>
      </c>
      <c r="N1630" s="2" t="str">
        <f>IF(ISNUMBER(_xlfn.XMATCH(E1630,[1]SKU_Master!A:A)),"MATCH","NOT FOUND")</f>
        <v>MATCH</v>
      </c>
      <c r="O1630" s="2">
        <f>Table2[[#This Row],[GROSS_REVENUE]]-Table2[[#This Row],[DISCOUNT]]</f>
        <v>18677.53</v>
      </c>
      <c r="P1630" s="3">
        <f>IFERROR((Table2[[#This Row],[NET_REVENUE]]-(Table2[[#This Row],[UNITS_SOLD]]*Table2[[#This Row],[UNIT_COGS]]))/Table2[[#This Row],[NET_REVENUE]],0)</f>
        <v>0.35269813513885395</v>
      </c>
      <c r="Q1630" s="4">
        <f>IFERROR(Table2[[#This Row],[GROSS_REVENUE]]/Table2[[#This Row],[AD_SPEND]],0)</f>
        <v>11.569862374620946</v>
      </c>
      <c r="R1630" s="2">
        <f>IFERROR((Table2[[#This Row],[NET_REVENUE]]-(Table2[[#This Row],[UNITS_SOLD]]*Table2[[#This Row],[UNIT_COGS]])-Table2[[#This Row],[AD_SPEND]]),0)</f>
        <v>4444.0299999999988</v>
      </c>
      <c r="S1630" s="3">
        <f>IFERROR(Table2[[#This Row],[RETURNS_UNITS]]/Table2[[#This Row],[UNITS_SOLD]],0)</f>
        <v>5.1612903225806452E-2</v>
      </c>
      <c r="T1630" s="2" t="str">
        <f>TRIM(CLEAN(Table2[[#This Row],[CHANNEL]]))</f>
        <v>Flipkart</v>
      </c>
      <c r="U1630" s="1">
        <f t="shared" si="25"/>
        <v>45505</v>
      </c>
    </row>
    <row r="1631" spans="1:21" x14ac:dyDescent="0.3">
      <c r="A1631" s="1">
        <v>45778</v>
      </c>
      <c r="B1631" s="2" t="s">
        <v>21</v>
      </c>
      <c r="C1631" s="2" t="s">
        <v>22</v>
      </c>
      <c r="D1631" s="2" t="s">
        <v>35</v>
      </c>
      <c r="E1631" s="2" t="str">
        <f>TRIM(Table2[[#This Row],[SKU_CODE]])</f>
        <v>BEC-CMB-001</v>
      </c>
      <c r="F1631" s="2">
        <v>44</v>
      </c>
      <c r="G1631" s="2">
        <v>30756</v>
      </c>
      <c r="H1631" s="2">
        <v>3544.88</v>
      </c>
      <c r="I1631" s="2">
        <v>2143.5700000000002</v>
      </c>
      <c r="J1631" s="2">
        <v>1</v>
      </c>
      <c r="K1631" s="2" t="str">
        <f>_xlfn.XLOOKUP(E1631,[1]SKU_Master!A:A,[1]SKU_Master!C:C,"NOT FOUND")</f>
        <v>Others</v>
      </c>
      <c r="L1631" s="2">
        <f>_xlfn.XLOOKUP(Table2[[#This Row],[SKU_CODE_CLEAN]],[1]SKU_Master!A:A,[1]SKU_Master!E:E,"Not Found")</f>
        <v>699</v>
      </c>
      <c r="M1631" s="2">
        <f>_xlfn.XLOOKUP(E1631,[1]SKU_Master!A:A,[1]SKU_Master!F:F,"NOT FOUND")</f>
        <v>330</v>
      </c>
      <c r="N1631" s="2" t="str">
        <f>IF(ISNUMBER(_xlfn.XMATCH(E1631,[1]SKU_Master!A:A)),"MATCH","NOT FOUND")</f>
        <v>MATCH</v>
      </c>
      <c r="O1631" s="2">
        <f>Table2[[#This Row],[GROSS_REVENUE]]-Table2[[#This Row],[DISCOUNT]]</f>
        <v>27211.119999999999</v>
      </c>
      <c r="P1631" s="3">
        <f>IFERROR((Table2[[#This Row],[NET_REVENUE]]-(Table2[[#This Row],[UNITS_SOLD]]*Table2[[#This Row],[UNIT_COGS]]))/Table2[[#This Row],[NET_REVENUE]],0)</f>
        <v>0.46639462102258195</v>
      </c>
      <c r="Q1631" s="4">
        <f>IFERROR(Table2[[#This Row],[GROSS_REVENUE]]/Table2[[#This Row],[AD_SPEND]],0)</f>
        <v>14.348026889721352</v>
      </c>
      <c r="R1631" s="2">
        <f>IFERROR((Table2[[#This Row],[NET_REVENUE]]-(Table2[[#This Row],[UNITS_SOLD]]*Table2[[#This Row],[UNIT_COGS]])-Table2[[#This Row],[AD_SPEND]]),0)</f>
        <v>10547.55</v>
      </c>
      <c r="S1631" s="3">
        <f>IFERROR(Table2[[#This Row],[RETURNS_UNITS]]/Table2[[#This Row],[UNITS_SOLD]],0)</f>
        <v>2.2727272727272728E-2</v>
      </c>
      <c r="T1631" s="2" t="str">
        <f>TRIM(CLEAN(Table2[[#This Row],[CHANNEL]]))</f>
        <v>Flipkart</v>
      </c>
      <c r="U1631" s="1">
        <f t="shared" si="25"/>
        <v>45778</v>
      </c>
    </row>
    <row r="1632" spans="1:21" x14ac:dyDescent="0.3">
      <c r="A1632" s="1">
        <v>45323</v>
      </c>
      <c r="B1632" s="2" t="s">
        <v>37</v>
      </c>
      <c r="C1632" s="2" t="s">
        <v>28</v>
      </c>
      <c r="D1632" s="2" t="s">
        <v>45</v>
      </c>
      <c r="E1632" s="2" t="str">
        <f>TRIM(Table2[[#This Row],[SKU_CODE]])</f>
        <v>BEC-TIS-001</v>
      </c>
      <c r="F1632" s="2">
        <v>189</v>
      </c>
      <c r="G1632" s="2">
        <v>17955</v>
      </c>
      <c r="H1632" s="2">
        <v>3348.23</v>
      </c>
      <c r="I1632" s="2">
        <v>2146.62</v>
      </c>
      <c r="J1632" s="2">
        <v>6</v>
      </c>
      <c r="K1632" s="2" t="str">
        <f>_xlfn.XLOOKUP(E1632,[1]SKU_Master!A:A,[1]SKU_Master!C:C,"NOT FOUND")</f>
        <v>Tissues</v>
      </c>
      <c r="L1632" s="2">
        <f>_xlfn.XLOOKUP(Table2[[#This Row],[SKU_CODE_CLEAN]],[1]SKU_Master!A:A,[1]SKU_Master!E:E,"Not Found")</f>
        <v>95</v>
      </c>
      <c r="M1632" s="2">
        <f>_xlfn.XLOOKUP(E1632,[1]SKU_Master!A:A,[1]SKU_Master!F:F,"NOT FOUND")</f>
        <v>42</v>
      </c>
      <c r="N1632" s="2" t="str">
        <f>IF(ISNUMBER(_xlfn.XMATCH(E1632,[1]SKU_Master!A:A)),"MATCH","NOT FOUND")</f>
        <v>MATCH</v>
      </c>
      <c r="O1632" s="2">
        <f>Table2[[#This Row],[GROSS_REVENUE]]-Table2[[#This Row],[DISCOUNT]]</f>
        <v>14606.77</v>
      </c>
      <c r="P1632" s="3">
        <f>IFERROR((Table2[[#This Row],[NET_REVENUE]]-(Table2[[#This Row],[UNITS_SOLD]]*Table2[[#This Row],[UNIT_COGS]]))/Table2[[#This Row],[NET_REVENUE]],0)</f>
        <v>0.45655336532306595</v>
      </c>
      <c r="Q1632" s="4">
        <f>IFERROR(Table2[[#This Row],[GROSS_REVENUE]]/Table2[[#This Row],[AD_SPEND]],0)</f>
        <v>8.3643122676579935</v>
      </c>
      <c r="R1632" s="2">
        <f>IFERROR((Table2[[#This Row],[NET_REVENUE]]-(Table2[[#This Row],[UNITS_SOLD]]*Table2[[#This Row],[UNIT_COGS]])-Table2[[#This Row],[AD_SPEND]]),0)</f>
        <v>4522.1500000000005</v>
      </c>
      <c r="S1632" s="3">
        <f>IFERROR(Table2[[#This Row],[RETURNS_UNITS]]/Table2[[#This Row],[UNITS_SOLD]],0)</f>
        <v>3.1746031746031744E-2</v>
      </c>
      <c r="T1632" s="2" t="str">
        <f>TRIM(CLEAN(Table2[[#This Row],[CHANNEL]]))</f>
        <v>Blinkit</v>
      </c>
      <c r="U1632" s="1">
        <f t="shared" si="25"/>
        <v>45323</v>
      </c>
    </row>
    <row r="1633" spans="1:21" x14ac:dyDescent="0.3">
      <c r="A1633" s="1">
        <v>45352</v>
      </c>
      <c r="B1633" s="2" t="s">
        <v>24</v>
      </c>
      <c r="C1633" s="2" t="s">
        <v>28</v>
      </c>
      <c r="D1633" s="2" t="s">
        <v>43</v>
      </c>
      <c r="E1633" s="2" t="str">
        <f>TRIM(Table2[[#This Row],[SKU_CODE]])</f>
        <v>BEC-GB-001</v>
      </c>
      <c r="F1633" s="2">
        <v>118</v>
      </c>
      <c r="G1633" s="2">
        <v>17582</v>
      </c>
      <c r="H1633" s="2">
        <v>447.07</v>
      </c>
      <c r="I1633" s="2">
        <v>2147.17</v>
      </c>
      <c r="J1633" s="2">
        <v>19</v>
      </c>
      <c r="K1633" s="2" t="str">
        <f>_xlfn.XLOOKUP(E1633,[1]SKU_Master!A:A,[1]SKU_Master!C:C,"NOT FOUND")</f>
        <v>Garbage Bags</v>
      </c>
      <c r="L1633" s="2">
        <f>_xlfn.XLOOKUP(Table2[[#This Row],[SKU_CODE_CLEAN]],[1]SKU_Master!A:A,[1]SKU_Master!E:E,"Not Found")</f>
        <v>149</v>
      </c>
      <c r="M1633" s="2">
        <f>_xlfn.XLOOKUP(E1633,[1]SKU_Master!A:A,[1]SKU_Master!F:F,"NOT FOUND")</f>
        <v>70</v>
      </c>
      <c r="N1633" s="2" t="str">
        <f>IF(ISNUMBER(_xlfn.XMATCH(E1633,[1]SKU_Master!A:A)),"MATCH","NOT FOUND")</f>
        <v>MATCH</v>
      </c>
      <c r="O1633" s="2">
        <f>Table2[[#This Row],[GROSS_REVENUE]]-Table2[[#This Row],[DISCOUNT]]</f>
        <v>17134.93</v>
      </c>
      <c r="P1633" s="3">
        <f>IFERROR((Table2[[#This Row],[NET_REVENUE]]-(Table2[[#This Row],[UNITS_SOLD]]*Table2[[#This Row],[UNIT_COGS]]))/Table2[[#This Row],[NET_REVENUE]],0)</f>
        <v>0.51794375582508945</v>
      </c>
      <c r="Q1633" s="4">
        <f>IFERROR(Table2[[#This Row],[GROSS_REVENUE]]/Table2[[#This Row],[AD_SPEND]],0)</f>
        <v>8.188452707517337</v>
      </c>
      <c r="R1633" s="2">
        <f>IFERROR((Table2[[#This Row],[NET_REVENUE]]-(Table2[[#This Row],[UNITS_SOLD]]*Table2[[#This Row],[UNIT_COGS]])-Table2[[#This Row],[AD_SPEND]]),0)</f>
        <v>6727.76</v>
      </c>
      <c r="S1633" s="3">
        <f>IFERROR(Table2[[#This Row],[RETURNS_UNITS]]/Table2[[#This Row],[UNITS_SOLD]],0)</f>
        <v>0.16101694915254236</v>
      </c>
      <c r="T1633" s="2" t="str">
        <f>TRIM(CLEAN(Table2[[#This Row],[CHANNEL]]))</f>
        <v>D2C</v>
      </c>
      <c r="U1633" s="1">
        <f t="shared" si="25"/>
        <v>45352</v>
      </c>
    </row>
    <row r="1634" spans="1:21" x14ac:dyDescent="0.3">
      <c r="A1634" s="1">
        <v>45627</v>
      </c>
      <c r="B1634" s="2" t="s">
        <v>21</v>
      </c>
      <c r="C1634" s="2" t="s">
        <v>22</v>
      </c>
      <c r="D1634" s="2" t="s">
        <v>46</v>
      </c>
      <c r="E1634" s="2" t="str">
        <f>TRIM(Table2[[#This Row],[SKU_CODE]])</f>
        <v>BEC-KT-001</v>
      </c>
      <c r="F1634" s="2">
        <v>131</v>
      </c>
      <c r="G1634" s="2">
        <v>20960</v>
      </c>
      <c r="H1634" s="2">
        <v>4440.97</v>
      </c>
      <c r="I1634" s="2">
        <v>2149.62</v>
      </c>
      <c r="J1634" s="2">
        <v>7</v>
      </c>
      <c r="K1634" s="2" t="str">
        <f>_xlfn.XLOOKUP(E1634,[1]SKU_Master!A:A,[1]SKU_Master!C:C,"NOT FOUND")</f>
        <v>Kitchen Towel</v>
      </c>
      <c r="L1634" s="2">
        <f>_xlfn.XLOOKUP(Table2[[#This Row],[SKU_CODE_CLEAN]],[1]SKU_Master!A:A,[1]SKU_Master!E:E,"Not Found")</f>
        <v>160</v>
      </c>
      <c r="M1634" s="2">
        <f>_xlfn.XLOOKUP(E1634,[1]SKU_Master!A:A,[1]SKU_Master!F:F,"NOT FOUND")</f>
        <v>78</v>
      </c>
      <c r="N1634" s="2" t="str">
        <f>IF(ISNUMBER(_xlfn.XMATCH(E1634,[1]SKU_Master!A:A)),"MATCH","NOT FOUND")</f>
        <v>MATCH</v>
      </c>
      <c r="O1634" s="2">
        <f>Table2[[#This Row],[GROSS_REVENUE]]-Table2[[#This Row],[DISCOUNT]]</f>
        <v>16519.03</v>
      </c>
      <c r="P1634" s="3">
        <f>IFERROR((Table2[[#This Row],[NET_REVENUE]]-(Table2[[#This Row],[UNITS_SOLD]]*Table2[[#This Row],[UNIT_COGS]]))/Table2[[#This Row],[NET_REVENUE]],0)</f>
        <v>0.38144067781219593</v>
      </c>
      <c r="Q1634" s="4">
        <f>IFERROR(Table2[[#This Row],[GROSS_REVENUE]]/Table2[[#This Row],[AD_SPEND]],0)</f>
        <v>9.7505605641927424</v>
      </c>
      <c r="R1634" s="2">
        <f>IFERROR((Table2[[#This Row],[NET_REVENUE]]-(Table2[[#This Row],[UNITS_SOLD]]*Table2[[#This Row],[UNIT_COGS]])-Table2[[#This Row],[AD_SPEND]]),0)</f>
        <v>4151.4099999999989</v>
      </c>
      <c r="S1634" s="3">
        <f>IFERROR(Table2[[#This Row],[RETURNS_UNITS]]/Table2[[#This Row],[UNITS_SOLD]],0)</f>
        <v>5.3435114503816793E-2</v>
      </c>
      <c r="T1634" s="2" t="str">
        <f>TRIM(CLEAN(Table2[[#This Row],[CHANNEL]]))</f>
        <v>Flipkart</v>
      </c>
      <c r="U1634" s="1">
        <f t="shared" si="25"/>
        <v>45627</v>
      </c>
    </row>
    <row r="1635" spans="1:21" x14ac:dyDescent="0.3">
      <c r="A1635" s="1">
        <v>45505</v>
      </c>
      <c r="B1635" s="2" t="s">
        <v>39</v>
      </c>
      <c r="C1635" s="2" t="s">
        <v>25</v>
      </c>
      <c r="D1635" s="2" t="s">
        <v>46</v>
      </c>
      <c r="E1635" s="2" t="str">
        <f>TRIM(Table2[[#This Row],[SKU_CODE]])</f>
        <v>BEC-KT-001</v>
      </c>
      <c r="F1635" s="2">
        <v>326</v>
      </c>
      <c r="G1635" s="2">
        <v>52160</v>
      </c>
      <c r="H1635" s="2">
        <v>13986.29</v>
      </c>
      <c r="I1635" s="2">
        <v>2150.2399999999998</v>
      </c>
      <c r="J1635" s="2">
        <v>11</v>
      </c>
      <c r="K1635" s="2" t="str">
        <f>_xlfn.XLOOKUP(E1635,[1]SKU_Master!A:A,[1]SKU_Master!C:C,"NOT FOUND")</f>
        <v>Kitchen Towel</v>
      </c>
      <c r="L1635" s="2">
        <f>_xlfn.XLOOKUP(Table2[[#This Row],[SKU_CODE_CLEAN]],[1]SKU_Master!A:A,[1]SKU_Master!E:E,"Not Found")</f>
        <v>160</v>
      </c>
      <c r="M1635" s="2">
        <f>_xlfn.XLOOKUP(E1635,[1]SKU_Master!A:A,[1]SKU_Master!F:F,"NOT FOUND")</f>
        <v>78</v>
      </c>
      <c r="N1635" s="2" t="str">
        <f>IF(ISNUMBER(_xlfn.XMATCH(E1635,[1]SKU_Master!A:A)),"MATCH","NOT FOUND")</f>
        <v>MATCH</v>
      </c>
      <c r="O1635" s="2">
        <f>Table2[[#This Row],[GROSS_REVENUE]]-Table2[[#This Row],[DISCOUNT]]</f>
        <v>38173.71</v>
      </c>
      <c r="P1635" s="3">
        <f>IFERROR((Table2[[#This Row],[NET_REVENUE]]-(Table2[[#This Row],[UNITS_SOLD]]*Table2[[#This Row],[UNIT_COGS]]))/Table2[[#This Row],[NET_REVENUE]],0)</f>
        <v>0.33388711760004464</v>
      </c>
      <c r="Q1635" s="4">
        <f>IFERROR(Table2[[#This Row],[GROSS_REVENUE]]/Table2[[#This Row],[AD_SPEND]],0)</f>
        <v>24.257757273606671</v>
      </c>
      <c r="R1635" s="2">
        <f>IFERROR((Table2[[#This Row],[NET_REVENUE]]-(Table2[[#This Row],[UNITS_SOLD]]*Table2[[#This Row],[UNIT_COGS]])-Table2[[#This Row],[AD_SPEND]]),0)</f>
        <v>10595.47</v>
      </c>
      <c r="S1635" s="3">
        <f>IFERROR(Table2[[#This Row],[RETURNS_UNITS]]/Table2[[#This Row],[UNITS_SOLD]],0)</f>
        <v>3.3742331288343558E-2</v>
      </c>
      <c r="T1635" s="2" t="str">
        <f>TRIM(CLEAN(Table2[[#This Row],[CHANNEL]]))</f>
        <v>Amazon</v>
      </c>
      <c r="U1635" s="1">
        <f t="shared" si="25"/>
        <v>45505</v>
      </c>
    </row>
    <row r="1636" spans="1:21" x14ac:dyDescent="0.3">
      <c r="A1636" s="1">
        <v>45444</v>
      </c>
      <c r="B1636" s="2" t="s">
        <v>21</v>
      </c>
      <c r="C1636" s="2" t="s">
        <v>22</v>
      </c>
      <c r="D1636" s="2" t="s">
        <v>45</v>
      </c>
      <c r="E1636" s="2" t="str">
        <f>TRIM(Table2[[#This Row],[SKU_CODE]])</f>
        <v>BEC-TIS-001</v>
      </c>
      <c r="F1636" s="2">
        <v>185</v>
      </c>
      <c r="G1636" s="2">
        <v>17575</v>
      </c>
      <c r="H1636" s="2">
        <v>1521.77</v>
      </c>
      <c r="I1636" s="2">
        <v>2150.3200000000002</v>
      </c>
      <c r="J1636" s="2">
        <v>6</v>
      </c>
      <c r="K1636" s="2" t="str">
        <f>_xlfn.XLOOKUP(E1636,[1]SKU_Master!A:A,[1]SKU_Master!C:C,"NOT FOUND")</f>
        <v>Tissues</v>
      </c>
      <c r="L1636" s="2">
        <f>_xlfn.XLOOKUP(Table2[[#This Row],[SKU_CODE_CLEAN]],[1]SKU_Master!A:A,[1]SKU_Master!E:E,"Not Found")</f>
        <v>95</v>
      </c>
      <c r="M1636" s="2">
        <f>_xlfn.XLOOKUP(E1636,[1]SKU_Master!A:A,[1]SKU_Master!F:F,"NOT FOUND")</f>
        <v>42</v>
      </c>
      <c r="N1636" s="2" t="str">
        <f>IF(ISNUMBER(_xlfn.XMATCH(E1636,[1]SKU_Master!A:A)),"MATCH","NOT FOUND")</f>
        <v>MATCH</v>
      </c>
      <c r="O1636" s="2">
        <f>Table2[[#This Row],[GROSS_REVENUE]]-Table2[[#This Row],[DISCOUNT]]</f>
        <v>16053.23</v>
      </c>
      <c r="P1636" s="3">
        <f>IFERROR((Table2[[#This Row],[NET_REVENUE]]-(Table2[[#This Row],[UNITS_SOLD]]*Table2[[#This Row],[UNIT_COGS]]))/Table2[[#This Row],[NET_REVENUE]],0)</f>
        <v>0.51598525654961647</v>
      </c>
      <c r="Q1636" s="4">
        <f>IFERROR(Table2[[#This Row],[GROSS_REVENUE]]/Table2[[#This Row],[AD_SPEND]],0)</f>
        <v>8.1732021280553582</v>
      </c>
      <c r="R1636" s="2">
        <f>IFERROR((Table2[[#This Row],[NET_REVENUE]]-(Table2[[#This Row],[UNITS_SOLD]]*Table2[[#This Row],[UNIT_COGS]])-Table2[[#This Row],[AD_SPEND]]),0)</f>
        <v>6132.91</v>
      </c>
      <c r="S1636" s="3">
        <f>IFERROR(Table2[[#This Row],[RETURNS_UNITS]]/Table2[[#This Row],[UNITS_SOLD]],0)</f>
        <v>3.2432432432432434E-2</v>
      </c>
      <c r="T1636" s="2" t="str">
        <f>TRIM(CLEAN(Table2[[#This Row],[CHANNEL]]))</f>
        <v>Flipkart</v>
      </c>
      <c r="U1636" s="1">
        <f t="shared" si="25"/>
        <v>45444</v>
      </c>
    </row>
    <row r="1637" spans="1:21" x14ac:dyDescent="0.3">
      <c r="A1637" s="1">
        <v>45444</v>
      </c>
      <c r="B1637" s="2" t="s">
        <v>37</v>
      </c>
      <c r="C1637" s="2" t="s">
        <v>25</v>
      </c>
      <c r="D1637" s="2" t="s">
        <v>43</v>
      </c>
      <c r="E1637" s="2" t="str">
        <f>TRIM(Table2[[#This Row],[SKU_CODE]])</f>
        <v>BEC-GB-001</v>
      </c>
      <c r="F1637" s="2">
        <v>225</v>
      </c>
      <c r="G1637" s="2">
        <v>33525</v>
      </c>
      <c r="H1637" s="2">
        <v>7718.45</v>
      </c>
      <c r="I1637" s="2">
        <v>2152.29</v>
      </c>
      <c r="J1637" s="2">
        <v>4</v>
      </c>
      <c r="K1637" s="2" t="str">
        <f>_xlfn.XLOOKUP(E1637,[1]SKU_Master!A:A,[1]SKU_Master!C:C,"NOT FOUND")</f>
        <v>Garbage Bags</v>
      </c>
      <c r="L1637" s="2">
        <f>_xlfn.XLOOKUP(Table2[[#This Row],[SKU_CODE_CLEAN]],[1]SKU_Master!A:A,[1]SKU_Master!E:E,"Not Found")</f>
        <v>149</v>
      </c>
      <c r="M1637" s="2">
        <f>_xlfn.XLOOKUP(E1637,[1]SKU_Master!A:A,[1]SKU_Master!F:F,"NOT FOUND")</f>
        <v>70</v>
      </c>
      <c r="N1637" s="2" t="str">
        <f>IF(ISNUMBER(_xlfn.XMATCH(E1637,[1]SKU_Master!A:A)),"MATCH","NOT FOUND")</f>
        <v>MATCH</v>
      </c>
      <c r="O1637" s="2">
        <f>Table2[[#This Row],[GROSS_REVENUE]]-Table2[[#This Row],[DISCOUNT]]</f>
        <v>25806.55</v>
      </c>
      <c r="P1637" s="3">
        <f>IFERROR((Table2[[#This Row],[NET_REVENUE]]-(Table2[[#This Row],[UNITS_SOLD]]*Table2[[#This Row],[UNIT_COGS]]))/Table2[[#This Row],[NET_REVENUE]],0)</f>
        <v>0.38968982680753528</v>
      </c>
      <c r="Q1637" s="4">
        <f>IFERROR(Table2[[#This Row],[GROSS_REVENUE]]/Table2[[#This Row],[AD_SPEND]],0)</f>
        <v>15.57643254394157</v>
      </c>
      <c r="R1637" s="2">
        <f>IFERROR((Table2[[#This Row],[NET_REVENUE]]-(Table2[[#This Row],[UNITS_SOLD]]*Table2[[#This Row],[UNIT_COGS]])-Table2[[#This Row],[AD_SPEND]]),0)</f>
        <v>7904.2599999999993</v>
      </c>
      <c r="S1637" s="3">
        <f>IFERROR(Table2[[#This Row],[RETURNS_UNITS]]/Table2[[#This Row],[UNITS_SOLD]],0)</f>
        <v>1.7777777777777778E-2</v>
      </c>
      <c r="T1637" s="2" t="str">
        <f>TRIM(CLEAN(Table2[[#This Row],[CHANNEL]]))</f>
        <v>Blinkit</v>
      </c>
      <c r="U1637" s="1">
        <f t="shared" si="25"/>
        <v>45444</v>
      </c>
    </row>
    <row r="1638" spans="1:21" x14ac:dyDescent="0.3">
      <c r="A1638" s="1">
        <v>45323</v>
      </c>
      <c r="B1638" s="2" t="s">
        <v>37</v>
      </c>
      <c r="C1638" s="2" t="s">
        <v>22</v>
      </c>
      <c r="D1638" s="2" t="s">
        <v>46</v>
      </c>
      <c r="E1638" s="2" t="str">
        <f>TRIM(Table2[[#This Row],[SKU_CODE]])</f>
        <v>BEC-KT-001</v>
      </c>
      <c r="F1638" s="2">
        <v>233</v>
      </c>
      <c r="G1638" s="2">
        <v>37280</v>
      </c>
      <c r="H1638" s="2">
        <v>11051.91</v>
      </c>
      <c r="I1638" s="2">
        <v>2152.35</v>
      </c>
      <c r="J1638" s="2">
        <v>8</v>
      </c>
      <c r="K1638" s="2" t="str">
        <f>_xlfn.XLOOKUP(E1638,[1]SKU_Master!A:A,[1]SKU_Master!C:C,"NOT FOUND")</f>
        <v>Kitchen Towel</v>
      </c>
      <c r="L1638" s="2">
        <f>_xlfn.XLOOKUP(Table2[[#This Row],[SKU_CODE_CLEAN]],[1]SKU_Master!A:A,[1]SKU_Master!E:E,"Not Found")</f>
        <v>160</v>
      </c>
      <c r="M1638" s="2">
        <f>_xlfn.XLOOKUP(E1638,[1]SKU_Master!A:A,[1]SKU_Master!F:F,"NOT FOUND")</f>
        <v>78</v>
      </c>
      <c r="N1638" s="2" t="str">
        <f>IF(ISNUMBER(_xlfn.XMATCH(E1638,[1]SKU_Master!A:A)),"MATCH","NOT FOUND")</f>
        <v>MATCH</v>
      </c>
      <c r="O1638" s="2">
        <f>Table2[[#This Row],[GROSS_REVENUE]]-Table2[[#This Row],[DISCOUNT]]</f>
        <v>26228.09</v>
      </c>
      <c r="P1638" s="3">
        <f>IFERROR((Table2[[#This Row],[NET_REVENUE]]-(Table2[[#This Row],[UNITS_SOLD]]*Table2[[#This Row],[UNIT_COGS]]))/Table2[[#This Row],[NET_REVENUE]],0)</f>
        <v>0.30707878461603572</v>
      </c>
      <c r="Q1638" s="4">
        <f>IFERROR(Table2[[#This Row],[GROSS_REVENUE]]/Table2[[#This Row],[AD_SPEND]],0)</f>
        <v>17.320603061769695</v>
      </c>
      <c r="R1638" s="2">
        <f>IFERROR((Table2[[#This Row],[NET_REVENUE]]-(Table2[[#This Row],[UNITS_SOLD]]*Table2[[#This Row],[UNIT_COGS]])-Table2[[#This Row],[AD_SPEND]]),0)</f>
        <v>5901.74</v>
      </c>
      <c r="S1638" s="3">
        <f>IFERROR(Table2[[#This Row],[RETURNS_UNITS]]/Table2[[#This Row],[UNITS_SOLD]],0)</f>
        <v>3.4334763948497854E-2</v>
      </c>
      <c r="T1638" s="2" t="str">
        <f>TRIM(CLEAN(Table2[[#This Row],[CHANNEL]]))</f>
        <v>Blinkit</v>
      </c>
      <c r="U1638" s="1">
        <f t="shared" si="25"/>
        <v>45323</v>
      </c>
    </row>
    <row r="1639" spans="1:21" x14ac:dyDescent="0.3">
      <c r="A1639" s="1">
        <v>45778</v>
      </c>
      <c r="B1639" s="2" t="s">
        <v>33</v>
      </c>
      <c r="C1639" s="2" t="s">
        <v>25</v>
      </c>
      <c r="D1639" s="2" t="s">
        <v>35</v>
      </c>
      <c r="E1639" s="2" t="str">
        <f>TRIM(Table2[[#This Row],[SKU_CODE]])</f>
        <v>BEC-CMB-001</v>
      </c>
      <c r="F1639" s="2">
        <v>43</v>
      </c>
      <c r="G1639" s="2">
        <v>30057</v>
      </c>
      <c r="H1639" s="2">
        <v>4626.79</v>
      </c>
      <c r="I1639" s="2">
        <v>2153.39</v>
      </c>
      <c r="J1639" s="2">
        <v>1</v>
      </c>
      <c r="K1639" s="2" t="str">
        <f>_xlfn.XLOOKUP(E1639,[1]SKU_Master!A:A,[1]SKU_Master!C:C,"NOT FOUND")</f>
        <v>Others</v>
      </c>
      <c r="L1639" s="2">
        <f>_xlfn.XLOOKUP(Table2[[#This Row],[SKU_CODE_CLEAN]],[1]SKU_Master!A:A,[1]SKU_Master!E:E,"Not Found")</f>
        <v>699</v>
      </c>
      <c r="M1639" s="2">
        <f>_xlfn.XLOOKUP(E1639,[1]SKU_Master!A:A,[1]SKU_Master!F:F,"NOT FOUND")</f>
        <v>330</v>
      </c>
      <c r="N1639" s="2" t="str">
        <f>IF(ISNUMBER(_xlfn.XMATCH(E1639,[1]SKU_Master!A:A)),"MATCH","NOT FOUND")</f>
        <v>MATCH</v>
      </c>
      <c r="O1639" s="2">
        <f>Table2[[#This Row],[GROSS_REVENUE]]-Table2[[#This Row],[DISCOUNT]]</f>
        <v>25430.21</v>
      </c>
      <c r="P1639" s="3">
        <f>IFERROR((Table2[[#This Row],[NET_REVENUE]]-(Table2[[#This Row],[UNITS_SOLD]]*Table2[[#This Row],[UNIT_COGS]]))/Table2[[#This Row],[NET_REVENUE]],0)</f>
        <v>0.44200224850679565</v>
      </c>
      <c r="Q1639" s="4">
        <f>IFERROR(Table2[[#This Row],[GROSS_REVENUE]]/Table2[[#This Row],[AD_SPEND]],0)</f>
        <v>13.95799181755279</v>
      </c>
      <c r="R1639" s="2">
        <f>IFERROR((Table2[[#This Row],[NET_REVENUE]]-(Table2[[#This Row],[UNITS_SOLD]]*Table2[[#This Row],[UNIT_COGS]])-Table2[[#This Row],[AD_SPEND]]),0)</f>
        <v>9086.82</v>
      </c>
      <c r="S1639" s="3">
        <f>IFERROR(Table2[[#This Row],[RETURNS_UNITS]]/Table2[[#This Row],[UNITS_SOLD]],0)</f>
        <v>2.3255813953488372E-2</v>
      </c>
      <c r="T1639" s="2" t="str">
        <f>TRIM(CLEAN(Table2[[#This Row],[CHANNEL]]))</f>
        <v>Swiggy Instamart</v>
      </c>
      <c r="U1639" s="1">
        <f t="shared" si="25"/>
        <v>45778</v>
      </c>
    </row>
    <row r="1640" spans="1:21" x14ac:dyDescent="0.3">
      <c r="A1640" s="1">
        <v>45809</v>
      </c>
      <c r="B1640" s="2" t="s">
        <v>33</v>
      </c>
      <c r="C1640" s="2" t="s">
        <v>28</v>
      </c>
      <c r="D1640" s="2" t="s">
        <v>30</v>
      </c>
      <c r="E1640" s="2" t="str">
        <f>TRIM(Table2[[#This Row],[SKU_CODE]])</f>
        <v>BEC-TIS-002</v>
      </c>
      <c r="F1640" s="2">
        <v>163</v>
      </c>
      <c r="G1640" s="2">
        <v>29340</v>
      </c>
      <c r="H1640" s="2">
        <v>3313.1</v>
      </c>
      <c r="I1640" s="2">
        <v>2153.96</v>
      </c>
      <c r="J1640" s="2">
        <v>8</v>
      </c>
      <c r="K1640" s="2" t="str">
        <f>_xlfn.XLOOKUP(E1640,[1]SKU_Master!A:A,[1]SKU_Master!C:C,"NOT FOUND")</f>
        <v>Tissues</v>
      </c>
      <c r="L1640" s="2">
        <f>_xlfn.XLOOKUP(Table2[[#This Row],[SKU_CODE_CLEAN]],[1]SKU_Master!A:A,[1]SKU_Master!E:E,"Not Found")</f>
        <v>180</v>
      </c>
      <c r="M1640" s="2">
        <f>_xlfn.XLOOKUP(E1640,[1]SKU_Master!A:A,[1]SKU_Master!F:F,"NOT FOUND")</f>
        <v>95</v>
      </c>
      <c r="N1640" s="2" t="str">
        <f>IF(ISNUMBER(_xlfn.XMATCH(E1640,[1]SKU_Master!A:A)),"MATCH","NOT FOUND")</f>
        <v>MATCH</v>
      </c>
      <c r="O1640" s="2">
        <f>Table2[[#This Row],[GROSS_REVENUE]]-Table2[[#This Row],[DISCOUNT]]</f>
        <v>26026.9</v>
      </c>
      <c r="P1640" s="3">
        <f>IFERROR((Table2[[#This Row],[NET_REVENUE]]-(Table2[[#This Row],[UNITS_SOLD]]*Table2[[#This Row],[UNIT_COGS]]))/Table2[[#This Row],[NET_REVENUE]],0)</f>
        <v>0.40503863310651678</v>
      </c>
      <c r="Q1640" s="4">
        <f>IFERROR(Table2[[#This Row],[GROSS_REVENUE]]/Table2[[#This Row],[AD_SPEND]],0)</f>
        <v>13.621422867648423</v>
      </c>
      <c r="R1640" s="2">
        <f>IFERROR((Table2[[#This Row],[NET_REVENUE]]-(Table2[[#This Row],[UNITS_SOLD]]*Table2[[#This Row],[UNIT_COGS]])-Table2[[#This Row],[AD_SPEND]]),0)</f>
        <v>8387.9400000000023</v>
      </c>
      <c r="S1640" s="3">
        <f>IFERROR(Table2[[#This Row],[RETURNS_UNITS]]/Table2[[#This Row],[UNITS_SOLD]],0)</f>
        <v>4.9079754601226995E-2</v>
      </c>
      <c r="T1640" s="2" t="str">
        <f>TRIM(CLEAN(Table2[[#This Row],[CHANNEL]]))</f>
        <v>Swiggy Instamart</v>
      </c>
      <c r="U1640" s="1">
        <f t="shared" si="25"/>
        <v>45809</v>
      </c>
    </row>
    <row r="1641" spans="1:21" x14ac:dyDescent="0.3">
      <c r="A1641" s="1">
        <v>45444</v>
      </c>
      <c r="B1641" s="2" t="s">
        <v>37</v>
      </c>
      <c r="C1641" s="2" t="s">
        <v>25</v>
      </c>
      <c r="D1641" s="2" t="s">
        <v>45</v>
      </c>
      <c r="E1641" s="2" t="str">
        <f>TRIM(Table2[[#This Row],[SKU_CODE]])</f>
        <v>BEC-TIS-001</v>
      </c>
      <c r="F1641" s="2">
        <v>366</v>
      </c>
      <c r="G1641" s="2">
        <v>34770</v>
      </c>
      <c r="H1641" s="2">
        <v>3329.25</v>
      </c>
      <c r="I1641" s="2">
        <v>2155.31</v>
      </c>
      <c r="J1641" s="2">
        <v>17</v>
      </c>
      <c r="K1641" s="2" t="str">
        <f>_xlfn.XLOOKUP(E1641,[1]SKU_Master!A:A,[1]SKU_Master!C:C,"NOT FOUND")</f>
        <v>Tissues</v>
      </c>
      <c r="L1641" s="2">
        <f>_xlfn.XLOOKUP(Table2[[#This Row],[SKU_CODE_CLEAN]],[1]SKU_Master!A:A,[1]SKU_Master!E:E,"Not Found")</f>
        <v>95</v>
      </c>
      <c r="M1641" s="2">
        <f>_xlfn.XLOOKUP(E1641,[1]SKU_Master!A:A,[1]SKU_Master!F:F,"NOT FOUND")</f>
        <v>42</v>
      </c>
      <c r="N1641" s="2" t="str">
        <f>IF(ISNUMBER(_xlfn.XMATCH(E1641,[1]SKU_Master!A:A)),"MATCH","NOT FOUND")</f>
        <v>MATCH</v>
      </c>
      <c r="O1641" s="2">
        <f>Table2[[#This Row],[GROSS_REVENUE]]-Table2[[#This Row],[DISCOUNT]]</f>
        <v>31440.75</v>
      </c>
      <c r="P1641" s="3">
        <f>IFERROR((Table2[[#This Row],[NET_REVENUE]]-(Table2[[#This Row],[UNITS_SOLD]]*Table2[[#This Row],[UNIT_COGS]]))/Table2[[#This Row],[NET_REVENUE]],0)</f>
        <v>0.51108036544929747</v>
      </c>
      <c r="Q1641" s="4">
        <f>IFERROR(Table2[[#This Row],[GROSS_REVENUE]]/Table2[[#This Row],[AD_SPEND]],0)</f>
        <v>16.13225011715252</v>
      </c>
      <c r="R1641" s="2">
        <f>IFERROR((Table2[[#This Row],[NET_REVENUE]]-(Table2[[#This Row],[UNITS_SOLD]]*Table2[[#This Row],[UNIT_COGS]])-Table2[[#This Row],[AD_SPEND]]),0)</f>
        <v>13913.44</v>
      </c>
      <c r="S1641" s="3">
        <f>IFERROR(Table2[[#This Row],[RETURNS_UNITS]]/Table2[[#This Row],[UNITS_SOLD]],0)</f>
        <v>4.6448087431693992E-2</v>
      </c>
      <c r="T1641" s="2" t="str">
        <f>TRIM(CLEAN(Table2[[#This Row],[CHANNEL]]))</f>
        <v>Blinkit</v>
      </c>
      <c r="U1641" s="1">
        <f t="shared" si="25"/>
        <v>45444</v>
      </c>
    </row>
    <row r="1642" spans="1:21" x14ac:dyDescent="0.3">
      <c r="A1642" s="1">
        <v>45658</v>
      </c>
      <c r="B1642" s="2" t="s">
        <v>37</v>
      </c>
      <c r="C1642" s="2" t="s">
        <v>25</v>
      </c>
      <c r="D1642" s="2" t="s">
        <v>35</v>
      </c>
      <c r="E1642" s="2" t="str">
        <f>TRIM(Table2[[#This Row],[SKU_CODE]])</f>
        <v>BEC-CMB-001</v>
      </c>
      <c r="F1642" s="2">
        <v>46</v>
      </c>
      <c r="G1642" s="2">
        <v>32154</v>
      </c>
      <c r="H1642" s="2">
        <v>4328.3100000000004</v>
      </c>
      <c r="I1642" s="2">
        <v>2156.31</v>
      </c>
      <c r="J1642" s="2">
        <v>1</v>
      </c>
      <c r="K1642" s="2" t="str">
        <f>_xlfn.XLOOKUP(E1642,[1]SKU_Master!A:A,[1]SKU_Master!C:C,"NOT FOUND")</f>
        <v>Others</v>
      </c>
      <c r="L1642" s="2">
        <f>_xlfn.XLOOKUP(Table2[[#This Row],[SKU_CODE_CLEAN]],[1]SKU_Master!A:A,[1]SKU_Master!E:E,"Not Found")</f>
        <v>699</v>
      </c>
      <c r="M1642" s="2">
        <f>_xlfn.XLOOKUP(E1642,[1]SKU_Master!A:A,[1]SKU_Master!F:F,"NOT FOUND")</f>
        <v>330</v>
      </c>
      <c r="N1642" s="2" t="str">
        <f>IF(ISNUMBER(_xlfn.XMATCH(E1642,[1]SKU_Master!A:A)),"MATCH","NOT FOUND")</f>
        <v>MATCH</v>
      </c>
      <c r="O1642" s="2">
        <f>Table2[[#This Row],[GROSS_REVENUE]]-Table2[[#This Row],[DISCOUNT]]</f>
        <v>27825.69</v>
      </c>
      <c r="P1642" s="3">
        <f>IFERROR((Table2[[#This Row],[NET_REVENUE]]-(Table2[[#This Row],[UNITS_SOLD]]*Table2[[#This Row],[UNIT_COGS]]))/Table2[[#This Row],[NET_REVENUE]],0)</f>
        <v>0.45446096754474008</v>
      </c>
      <c r="Q1642" s="4">
        <f>IFERROR(Table2[[#This Row],[GROSS_REVENUE]]/Table2[[#This Row],[AD_SPEND]],0)</f>
        <v>14.911585068937212</v>
      </c>
      <c r="R1642" s="2">
        <f>IFERROR((Table2[[#This Row],[NET_REVENUE]]-(Table2[[#This Row],[UNITS_SOLD]]*Table2[[#This Row],[UNIT_COGS]])-Table2[[#This Row],[AD_SPEND]]),0)</f>
        <v>10489.38</v>
      </c>
      <c r="S1642" s="3">
        <f>IFERROR(Table2[[#This Row],[RETURNS_UNITS]]/Table2[[#This Row],[UNITS_SOLD]],0)</f>
        <v>2.1739130434782608E-2</v>
      </c>
      <c r="T1642" s="2" t="str">
        <f>TRIM(CLEAN(Table2[[#This Row],[CHANNEL]]))</f>
        <v>Blinkit</v>
      </c>
      <c r="U1642" s="1">
        <f t="shared" si="25"/>
        <v>45658</v>
      </c>
    </row>
    <row r="1643" spans="1:21" x14ac:dyDescent="0.3">
      <c r="A1643" s="1">
        <v>45717</v>
      </c>
      <c r="B1643" s="2" t="s">
        <v>24</v>
      </c>
      <c r="C1643" s="2" t="s">
        <v>22</v>
      </c>
      <c r="D1643" s="2" t="s">
        <v>45</v>
      </c>
      <c r="E1643" s="2" t="str">
        <f>TRIM(Table2[[#This Row],[SKU_CODE]])</f>
        <v>BEC-TIS-001</v>
      </c>
      <c r="F1643" s="2">
        <v>205</v>
      </c>
      <c r="G1643" s="2">
        <v>19475</v>
      </c>
      <c r="H1643" s="2">
        <v>1162.8699999999999</v>
      </c>
      <c r="I1643" s="2">
        <v>2157.0500000000002</v>
      </c>
      <c r="J1643" s="2">
        <v>28</v>
      </c>
      <c r="K1643" s="2" t="str">
        <f>_xlfn.XLOOKUP(E1643,[1]SKU_Master!A:A,[1]SKU_Master!C:C,"NOT FOUND")</f>
        <v>Tissues</v>
      </c>
      <c r="L1643" s="2">
        <f>_xlfn.XLOOKUP(Table2[[#This Row],[SKU_CODE_CLEAN]],[1]SKU_Master!A:A,[1]SKU_Master!E:E,"Not Found")</f>
        <v>95</v>
      </c>
      <c r="M1643" s="2">
        <f>_xlfn.XLOOKUP(E1643,[1]SKU_Master!A:A,[1]SKU_Master!F:F,"NOT FOUND")</f>
        <v>42</v>
      </c>
      <c r="N1643" s="2" t="str">
        <f>IF(ISNUMBER(_xlfn.XMATCH(E1643,[1]SKU_Master!A:A)),"MATCH","NOT FOUND")</f>
        <v>MATCH</v>
      </c>
      <c r="O1643" s="2">
        <f>Table2[[#This Row],[GROSS_REVENUE]]-Table2[[#This Row],[DISCOUNT]]</f>
        <v>18312.13</v>
      </c>
      <c r="P1643" s="3">
        <f>IFERROR((Table2[[#This Row],[NET_REVENUE]]-(Table2[[#This Row],[UNITS_SOLD]]*Table2[[#This Row],[UNIT_COGS]]))/Table2[[#This Row],[NET_REVENUE]],0)</f>
        <v>0.52981985165024492</v>
      </c>
      <c r="Q1643" s="4">
        <f>IFERROR(Table2[[#This Row],[GROSS_REVENUE]]/Table2[[#This Row],[AD_SPEND]],0)</f>
        <v>9.0285343408822225</v>
      </c>
      <c r="R1643" s="2">
        <f>IFERROR((Table2[[#This Row],[NET_REVENUE]]-(Table2[[#This Row],[UNITS_SOLD]]*Table2[[#This Row],[UNIT_COGS]])-Table2[[#This Row],[AD_SPEND]]),0)</f>
        <v>7545.0800000000008</v>
      </c>
      <c r="S1643" s="3">
        <f>IFERROR(Table2[[#This Row],[RETURNS_UNITS]]/Table2[[#This Row],[UNITS_SOLD]],0)</f>
        <v>0.13658536585365855</v>
      </c>
      <c r="T1643" s="2" t="str">
        <f>TRIM(CLEAN(Table2[[#This Row],[CHANNEL]]))</f>
        <v>D2C</v>
      </c>
      <c r="U1643" s="1">
        <f t="shared" si="25"/>
        <v>45717</v>
      </c>
    </row>
    <row r="1644" spans="1:21" x14ac:dyDescent="0.3">
      <c r="A1644" s="1">
        <v>45413</v>
      </c>
      <c r="B1644" s="2" t="s">
        <v>24</v>
      </c>
      <c r="C1644" s="2" t="s">
        <v>22</v>
      </c>
      <c r="D1644" s="2" t="s">
        <v>45</v>
      </c>
      <c r="E1644" s="2" t="str">
        <f>TRIM(Table2[[#This Row],[SKU_CODE]])</f>
        <v>BEC-TIS-001</v>
      </c>
      <c r="F1644" s="2">
        <v>169</v>
      </c>
      <c r="G1644" s="2">
        <v>16055</v>
      </c>
      <c r="H1644" s="2">
        <v>440.63</v>
      </c>
      <c r="I1644" s="2">
        <v>2158.1999999999998</v>
      </c>
      <c r="J1644" s="2">
        <v>15</v>
      </c>
      <c r="K1644" s="2" t="str">
        <f>_xlfn.XLOOKUP(E1644,[1]SKU_Master!A:A,[1]SKU_Master!C:C,"NOT FOUND")</f>
        <v>Tissues</v>
      </c>
      <c r="L1644" s="2">
        <f>_xlfn.XLOOKUP(Table2[[#This Row],[SKU_CODE_CLEAN]],[1]SKU_Master!A:A,[1]SKU_Master!E:E,"Not Found")</f>
        <v>95</v>
      </c>
      <c r="M1644" s="2">
        <f>_xlfn.XLOOKUP(E1644,[1]SKU_Master!A:A,[1]SKU_Master!F:F,"NOT FOUND")</f>
        <v>42</v>
      </c>
      <c r="N1644" s="2" t="str">
        <f>IF(ISNUMBER(_xlfn.XMATCH(E1644,[1]SKU_Master!A:A)),"MATCH","NOT FOUND")</f>
        <v>MATCH</v>
      </c>
      <c r="O1644" s="2">
        <f>Table2[[#This Row],[GROSS_REVENUE]]-Table2[[#This Row],[DISCOUNT]]</f>
        <v>15614.37</v>
      </c>
      <c r="P1644" s="3">
        <f>IFERROR((Table2[[#This Row],[NET_REVENUE]]-(Table2[[#This Row],[UNITS_SOLD]]*Table2[[#This Row],[UNIT_COGS]]))/Table2[[#This Row],[NET_REVENUE]],0)</f>
        <v>0.5454187392767047</v>
      </c>
      <c r="Q1644" s="4">
        <f>IFERROR(Table2[[#This Row],[GROSS_REVENUE]]/Table2[[#This Row],[AD_SPEND]],0)</f>
        <v>7.4390695950328984</v>
      </c>
      <c r="R1644" s="2">
        <f>IFERROR((Table2[[#This Row],[NET_REVENUE]]-(Table2[[#This Row],[UNITS_SOLD]]*Table2[[#This Row],[UNIT_COGS]])-Table2[[#This Row],[AD_SPEND]]),0)</f>
        <v>6358.170000000001</v>
      </c>
      <c r="S1644" s="3">
        <f>IFERROR(Table2[[#This Row],[RETURNS_UNITS]]/Table2[[#This Row],[UNITS_SOLD]],0)</f>
        <v>8.8757396449704137E-2</v>
      </c>
      <c r="T1644" s="2" t="str">
        <f>TRIM(CLEAN(Table2[[#This Row],[CHANNEL]]))</f>
        <v>D2C</v>
      </c>
      <c r="U1644" s="1">
        <f t="shared" si="25"/>
        <v>45413</v>
      </c>
    </row>
    <row r="1645" spans="1:21" x14ac:dyDescent="0.3">
      <c r="A1645" s="1">
        <v>45536</v>
      </c>
      <c r="B1645" s="2" t="s">
        <v>21</v>
      </c>
      <c r="C1645" s="2" t="s">
        <v>22</v>
      </c>
      <c r="D1645" s="2" t="s">
        <v>30</v>
      </c>
      <c r="E1645" s="2" t="str">
        <f>TRIM(Table2[[#This Row],[SKU_CODE]])</f>
        <v>BEC-TIS-002</v>
      </c>
      <c r="F1645" s="2">
        <v>141</v>
      </c>
      <c r="G1645" s="2">
        <v>25380</v>
      </c>
      <c r="H1645" s="2">
        <v>2660.07</v>
      </c>
      <c r="I1645" s="2">
        <v>2158.65</v>
      </c>
      <c r="J1645" s="2">
        <v>4</v>
      </c>
      <c r="K1645" s="2" t="str">
        <f>_xlfn.XLOOKUP(E1645,[1]SKU_Master!A:A,[1]SKU_Master!C:C,"NOT FOUND")</f>
        <v>Tissues</v>
      </c>
      <c r="L1645" s="2">
        <f>_xlfn.XLOOKUP(Table2[[#This Row],[SKU_CODE_CLEAN]],[1]SKU_Master!A:A,[1]SKU_Master!E:E,"Not Found")</f>
        <v>180</v>
      </c>
      <c r="M1645" s="2">
        <f>_xlfn.XLOOKUP(E1645,[1]SKU_Master!A:A,[1]SKU_Master!F:F,"NOT FOUND")</f>
        <v>95</v>
      </c>
      <c r="N1645" s="2" t="str">
        <f>IF(ISNUMBER(_xlfn.XMATCH(E1645,[1]SKU_Master!A:A)),"MATCH","NOT FOUND")</f>
        <v>MATCH</v>
      </c>
      <c r="O1645" s="2">
        <f>Table2[[#This Row],[GROSS_REVENUE]]-Table2[[#This Row],[DISCOUNT]]</f>
        <v>22719.93</v>
      </c>
      <c r="P1645" s="3">
        <f>IFERROR((Table2[[#This Row],[NET_REVENUE]]-(Table2[[#This Row],[UNITS_SOLD]]*Table2[[#This Row],[UNIT_COGS]]))/Table2[[#This Row],[NET_REVENUE]],0)</f>
        <v>0.41042952156982881</v>
      </c>
      <c r="Q1645" s="4">
        <f>IFERROR(Table2[[#This Row],[GROSS_REVENUE]]/Table2[[#This Row],[AD_SPEND]],0)</f>
        <v>11.757348342714195</v>
      </c>
      <c r="R1645" s="2">
        <f>IFERROR((Table2[[#This Row],[NET_REVENUE]]-(Table2[[#This Row],[UNITS_SOLD]]*Table2[[#This Row],[UNIT_COGS]])-Table2[[#This Row],[AD_SPEND]]),0)</f>
        <v>7166.2800000000007</v>
      </c>
      <c r="S1645" s="3">
        <f>IFERROR(Table2[[#This Row],[RETURNS_UNITS]]/Table2[[#This Row],[UNITS_SOLD]],0)</f>
        <v>2.8368794326241134E-2</v>
      </c>
      <c r="T1645" s="2" t="str">
        <f>TRIM(CLEAN(Table2[[#This Row],[CHANNEL]]))</f>
        <v>Flipkart</v>
      </c>
      <c r="U1645" s="1">
        <f t="shared" si="25"/>
        <v>45536</v>
      </c>
    </row>
    <row r="1646" spans="1:21" x14ac:dyDescent="0.3">
      <c r="A1646" s="1">
        <v>45444</v>
      </c>
      <c r="B1646" s="2" t="s">
        <v>24</v>
      </c>
      <c r="C1646" s="2" t="s">
        <v>22</v>
      </c>
      <c r="D1646" s="2" t="s">
        <v>35</v>
      </c>
      <c r="E1646" s="2" t="str">
        <f>TRIM(Table2[[#This Row],[SKU_CODE]])</f>
        <v>BEC-CMB-001</v>
      </c>
      <c r="F1646" s="2">
        <v>22</v>
      </c>
      <c r="G1646" s="2">
        <v>15378</v>
      </c>
      <c r="H1646" s="2">
        <v>785.44</v>
      </c>
      <c r="I1646" s="2">
        <v>2161.79</v>
      </c>
      <c r="J1646" s="2">
        <v>3</v>
      </c>
      <c r="K1646" s="2" t="str">
        <f>_xlfn.XLOOKUP(E1646,[1]SKU_Master!A:A,[1]SKU_Master!C:C,"NOT FOUND")</f>
        <v>Others</v>
      </c>
      <c r="L1646" s="2">
        <f>_xlfn.XLOOKUP(Table2[[#This Row],[SKU_CODE_CLEAN]],[1]SKU_Master!A:A,[1]SKU_Master!E:E,"Not Found")</f>
        <v>699</v>
      </c>
      <c r="M1646" s="2">
        <f>_xlfn.XLOOKUP(E1646,[1]SKU_Master!A:A,[1]SKU_Master!F:F,"NOT FOUND")</f>
        <v>330</v>
      </c>
      <c r="N1646" s="2" t="str">
        <f>IF(ISNUMBER(_xlfn.XMATCH(E1646,[1]SKU_Master!A:A)),"MATCH","NOT FOUND")</f>
        <v>MATCH</v>
      </c>
      <c r="O1646" s="2">
        <f>Table2[[#This Row],[GROSS_REVENUE]]-Table2[[#This Row],[DISCOUNT]]</f>
        <v>14592.56</v>
      </c>
      <c r="P1646" s="3">
        <f>IFERROR((Table2[[#This Row],[NET_REVENUE]]-(Table2[[#This Row],[UNITS_SOLD]]*Table2[[#This Row],[UNIT_COGS]]))/Table2[[#This Row],[NET_REVENUE]],0)</f>
        <v>0.50248619844633158</v>
      </c>
      <c r="Q1646" s="4">
        <f>IFERROR(Table2[[#This Row],[GROSS_REVENUE]]/Table2[[#This Row],[AD_SPEND]],0)</f>
        <v>7.1135494196938653</v>
      </c>
      <c r="R1646" s="2">
        <f>IFERROR((Table2[[#This Row],[NET_REVENUE]]-(Table2[[#This Row],[UNITS_SOLD]]*Table2[[#This Row],[UNIT_COGS]])-Table2[[#This Row],[AD_SPEND]]),0)</f>
        <v>5170.7699999999995</v>
      </c>
      <c r="S1646" s="3">
        <f>IFERROR(Table2[[#This Row],[RETURNS_UNITS]]/Table2[[#This Row],[UNITS_SOLD]],0)</f>
        <v>0.13636363636363635</v>
      </c>
      <c r="T1646" s="2" t="str">
        <f>TRIM(CLEAN(Table2[[#This Row],[CHANNEL]]))</f>
        <v>D2C</v>
      </c>
      <c r="U1646" s="1">
        <f t="shared" si="25"/>
        <v>45444</v>
      </c>
    </row>
    <row r="1647" spans="1:21" x14ac:dyDescent="0.3">
      <c r="A1647" s="1">
        <v>45323</v>
      </c>
      <c r="B1647" s="2" t="s">
        <v>33</v>
      </c>
      <c r="C1647" s="2" t="s">
        <v>25</v>
      </c>
      <c r="D1647" s="2" t="s">
        <v>46</v>
      </c>
      <c r="E1647" s="2" t="str">
        <f>TRIM(Table2[[#This Row],[SKU_CODE]])</f>
        <v>BEC-KT-001</v>
      </c>
      <c r="F1647" s="2">
        <v>148</v>
      </c>
      <c r="G1647" s="2">
        <v>23680</v>
      </c>
      <c r="H1647" s="2">
        <v>2077.5300000000002</v>
      </c>
      <c r="I1647" s="2">
        <v>2164.08</v>
      </c>
      <c r="J1647" s="2">
        <v>8</v>
      </c>
      <c r="K1647" s="2" t="str">
        <f>_xlfn.XLOOKUP(E1647,[1]SKU_Master!A:A,[1]SKU_Master!C:C,"NOT FOUND")</f>
        <v>Kitchen Towel</v>
      </c>
      <c r="L1647" s="2">
        <f>_xlfn.XLOOKUP(Table2[[#This Row],[SKU_CODE_CLEAN]],[1]SKU_Master!A:A,[1]SKU_Master!E:E,"Not Found")</f>
        <v>160</v>
      </c>
      <c r="M1647" s="2">
        <f>_xlfn.XLOOKUP(E1647,[1]SKU_Master!A:A,[1]SKU_Master!F:F,"NOT FOUND")</f>
        <v>78</v>
      </c>
      <c r="N1647" s="2" t="str">
        <f>IF(ISNUMBER(_xlfn.XMATCH(E1647,[1]SKU_Master!A:A)),"MATCH","NOT FOUND")</f>
        <v>MATCH</v>
      </c>
      <c r="O1647" s="2">
        <f>Table2[[#This Row],[GROSS_REVENUE]]-Table2[[#This Row],[DISCOUNT]]</f>
        <v>21602.47</v>
      </c>
      <c r="P1647" s="3">
        <f>IFERROR((Table2[[#This Row],[NET_REVENUE]]-(Table2[[#This Row],[UNITS_SOLD]]*Table2[[#This Row],[UNIT_COGS]]))/Table2[[#This Row],[NET_REVENUE]],0)</f>
        <v>0.4656166632797083</v>
      </c>
      <c r="Q1647" s="4">
        <f>IFERROR(Table2[[#This Row],[GROSS_REVENUE]]/Table2[[#This Row],[AD_SPEND]],0)</f>
        <v>10.942294185057854</v>
      </c>
      <c r="R1647" s="2">
        <f>IFERROR((Table2[[#This Row],[NET_REVENUE]]-(Table2[[#This Row],[UNITS_SOLD]]*Table2[[#This Row],[UNIT_COGS]])-Table2[[#This Row],[AD_SPEND]]),0)</f>
        <v>7894.3900000000012</v>
      </c>
      <c r="S1647" s="3">
        <f>IFERROR(Table2[[#This Row],[RETURNS_UNITS]]/Table2[[#This Row],[UNITS_SOLD]],0)</f>
        <v>5.4054054054054057E-2</v>
      </c>
      <c r="T1647" s="2" t="str">
        <f>TRIM(CLEAN(Table2[[#This Row],[CHANNEL]]))</f>
        <v>Swiggy Instamart</v>
      </c>
      <c r="U1647" s="1">
        <f t="shared" si="25"/>
        <v>45323</v>
      </c>
    </row>
    <row r="1648" spans="1:21" x14ac:dyDescent="0.3">
      <c r="A1648" s="1">
        <v>45352</v>
      </c>
      <c r="B1648" s="2" t="s">
        <v>33</v>
      </c>
      <c r="C1648" s="2" t="s">
        <v>25</v>
      </c>
      <c r="D1648" s="2" t="s">
        <v>43</v>
      </c>
      <c r="E1648" s="2" t="str">
        <f>TRIM(Table2[[#This Row],[SKU_CODE]])</f>
        <v>BEC-GB-001</v>
      </c>
      <c r="F1648" s="2">
        <v>176</v>
      </c>
      <c r="G1648" s="2">
        <v>26224</v>
      </c>
      <c r="H1648" s="2">
        <v>5958.95</v>
      </c>
      <c r="I1648" s="2">
        <v>2165.5</v>
      </c>
      <c r="J1648" s="2">
        <v>8</v>
      </c>
      <c r="K1648" s="2" t="str">
        <f>_xlfn.XLOOKUP(E1648,[1]SKU_Master!A:A,[1]SKU_Master!C:C,"NOT FOUND")</f>
        <v>Garbage Bags</v>
      </c>
      <c r="L1648" s="2">
        <f>_xlfn.XLOOKUP(Table2[[#This Row],[SKU_CODE_CLEAN]],[1]SKU_Master!A:A,[1]SKU_Master!E:E,"Not Found")</f>
        <v>149</v>
      </c>
      <c r="M1648" s="2">
        <f>_xlfn.XLOOKUP(E1648,[1]SKU_Master!A:A,[1]SKU_Master!F:F,"NOT FOUND")</f>
        <v>70</v>
      </c>
      <c r="N1648" s="2" t="str">
        <f>IF(ISNUMBER(_xlfn.XMATCH(E1648,[1]SKU_Master!A:A)),"MATCH","NOT FOUND")</f>
        <v>MATCH</v>
      </c>
      <c r="O1648" s="2">
        <f>Table2[[#This Row],[GROSS_REVENUE]]-Table2[[#This Row],[DISCOUNT]]</f>
        <v>20265.05</v>
      </c>
      <c r="P1648" s="3">
        <f>IFERROR((Table2[[#This Row],[NET_REVENUE]]-(Table2[[#This Row],[UNITS_SOLD]]*Table2[[#This Row],[UNIT_COGS]]))/Table2[[#This Row],[NET_REVENUE]],0)</f>
        <v>0.39205676768623809</v>
      </c>
      <c r="Q1648" s="4">
        <f>IFERROR(Table2[[#This Row],[GROSS_REVENUE]]/Table2[[#This Row],[AD_SPEND]],0)</f>
        <v>12.109905333641191</v>
      </c>
      <c r="R1648" s="2">
        <f>IFERROR((Table2[[#This Row],[NET_REVENUE]]-(Table2[[#This Row],[UNITS_SOLD]]*Table2[[#This Row],[UNIT_COGS]])-Table2[[#This Row],[AD_SPEND]]),0)</f>
        <v>5779.5499999999993</v>
      </c>
      <c r="S1648" s="3">
        <f>IFERROR(Table2[[#This Row],[RETURNS_UNITS]]/Table2[[#This Row],[UNITS_SOLD]],0)</f>
        <v>4.5454545454545456E-2</v>
      </c>
      <c r="T1648" s="2" t="str">
        <f>TRIM(CLEAN(Table2[[#This Row],[CHANNEL]]))</f>
        <v>Swiggy Instamart</v>
      </c>
      <c r="U1648" s="1">
        <f t="shared" si="25"/>
        <v>45352</v>
      </c>
    </row>
    <row r="1649" spans="1:21" x14ac:dyDescent="0.3">
      <c r="A1649" s="1">
        <v>45627</v>
      </c>
      <c r="B1649" s="2" t="s">
        <v>37</v>
      </c>
      <c r="C1649" s="2" t="s">
        <v>22</v>
      </c>
      <c r="D1649" s="2" t="s">
        <v>43</v>
      </c>
      <c r="E1649" s="2" t="str">
        <f>TRIM(Table2[[#This Row],[SKU_CODE]])</f>
        <v>BEC-GB-001</v>
      </c>
      <c r="F1649" s="2">
        <v>203</v>
      </c>
      <c r="G1649" s="2">
        <v>30247</v>
      </c>
      <c r="H1649" s="2">
        <v>6670.72</v>
      </c>
      <c r="I1649" s="2">
        <v>2166.35</v>
      </c>
      <c r="J1649" s="2">
        <v>10</v>
      </c>
      <c r="K1649" s="2" t="str">
        <f>_xlfn.XLOOKUP(E1649,[1]SKU_Master!A:A,[1]SKU_Master!C:C,"NOT FOUND")</f>
        <v>Garbage Bags</v>
      </c>
      <c r="L1649" s="2">
        <f>_xlfn.XLOOKUP(Table2[[#This Row],[SKU_CODE_CLEAN]],[1]SKU_Master!A:A,[1]SKU_Master!E:E,"Not Found")</f>
        <v>149</v>
      </c>
      <c r="M1649" s="2">
        <f>_xlfn.XLOOKUP(E1649,[1]SKU_Master!A:A,[1]SKU_Master!F:F,"NOT FOUND")</f>
        <v>70</v>
      </c>
      <c r="N1649" s="2" t="str">
        <f>IF(ISNUMBER(_xlfn.XMATCH(E1649,[1]SKU_Master!A:A)),"MATCH","NOT FOUND")</f>
        <v>MATCH</v>
      </c>
      <c r="O1649" s="2">
        <f>Table2[[#This Row],[GROSS_REVENUE]]-Table2[[#This Row],[DISCOUNT]]</f>
        <v>23576.28</v>
      </c>
      <c r="P1649" s="3">
        <f>IFERROR((Table2[[#This Row],[NET_REVENUE]]-(Table2[[#This Row],[UNITS_SOLD]]*Table2[[#This Row],[UNIT_COGS]]))/Table2[[#This Row],[NET_REVENUE]],0)</f>
        <v>0.39727556679849407</v>
      </c>
      <c r="Q1649" s="4">
        <f>IFERROR(Table2[[#This Row],[GROSS_REVENUE]]/Table2[[#This Row],[AD_SPEND]],0)</f>
        <v>13.962194474577053</v>
      </c>
      <c r="R1649" s="2">
        <f>IFERROR((Table2[[#This Row],[NET_REVENUE]]-(Table2[[#This Row],[UNITS_SOLD]]*Table2[[#This Row],[UNIT_COGS]])-Table2[[#This Row],[AD_SPEND]]),0)</f>
        <v>7199.9299999999985</v>
      </c>
      <c r="S1649" s="3">
        <f>IFERROR(Table2[[#This Row],[RETURNS_UNITS]]/Table2[[#This Row],[UNITS_SOLD]],0)</f>
        <v>4.9261083743842367E-2</v>
      </c>
      <c r="T1649" s="2" t="str">
        <f>TRIM(CLEAN(Table2[[#This Row],[CHANNEL]]))</f>
        <v>Blinkit</v>
      </c>
      <c r="U1649" s="1">
        <f t="shared" si="25"/>
        <v>45627</v>
      </c>
    </row>
    <row r="1650" spans="1:21" x14ac:dyDescent="0.3">
      <c r="A1650" s="1">
        <v>45689</v>
      </c>
      <c r="B1650" s="2" t="s">
        <v>37</v>
      </c>
      <c r="C1650" s="2" t="s">
        <v>22</v>
      </c>
      <c r="D1650" s="2" t="s">
        <v>23</v>
      </c>
      <c r="E1650" s="2" t="str">
        <f>TRIM(Table2[[#This Row],[SKU_CODE]])</f>
        <v>BEC-OTH-001</v>
      </c>
      <c r="F1650" s="2">
        <v>154</v>
      </c>
      <c r="G1650" s="2">
        <v>22946</v>
      </c>
      <c r="H1650" s="2">
        <v>5881.47</v>
      </c>
      <c r="I1650" s="2">
        <v>2167.23</v>
      </c>
      <c r="J1650" s="2">
        <v>4</v>
      </c>
      <c r="K1650" s="2" t="str">
        <f>_xlfn.XLOOKUP(E1650,[1]SKU_Master!A:A,[1]SKU_Master!C:C,"NOT FOUND")</f>
        <v>Others</v>
      </c>
      <c r="L1650" s="2">
        <f>_xlfn.XLOOKUP(Table2[[#This Row],[SKU_CODE_CLEAN]],[1]SKU_Master!A:A,[1]SKU_Master!E:E,"Not Found")</f>
        <v>149</v>
      </c>
      <c r="M1650" s="2">
        <f>_xlfn.XLOOKUP(E1650,[1]SKU_Master!A:A,[1]SKU_Master!F:F,"NOT FOUND")</f>
        <v>72</v>
      </c>
      <c r="N1650" s="2" t="str">
        <f>IF(ISNUMBER(_xlfn.XMATCH(E1650,[1]SKU_Master!A:A)),"MATCH","NOT FOUND")</f>
        <v>MATCH</v>
      </c>
      <c r="O1650" s="2">
        <f>Table2[[#This Row],[GROSS_REVENUE]]-Table2[[#This Row],[DISCOUNT]]</f>
        <v>17064.53</v>
      </c>
      <c r="P1650" s="3">
        <f>IFERROR((Table2[[#This Row],[NET_REVENUE]]-(Table2[[#This Row],[UNITS_SOLD]]*Table2[[#This Row],[UNIT_COGS]]))/Table2[[#This Row],[NET_REVENUE]],0)</f>
        <v>0.35023115198602006</v>
      </c>
      <c r="Q1650" s="4">
        <f>IFERROR(Table2[[#This Row],[GROSS_REVENUE]]/Table2[[#This Row],[AD_SPEND]],0)</f>
        <v>10.587708734190649</v>
      </c>
      <c r="R1650" s="2">
        <f>IFERROR((Table2[[#This Row],[NET_REVENUE]]-(Table2[[#This Row],[UNITS_SOLD]]*Table2[[#This Row],[UNIT_COGS]])-Table2[[#This Row],[AD_SPEND]]),0)</f>
        <v>3809.2999999999988</v>
      </c>
      <c r="S1650" s="3">
        <f>IFERROR(Table2[[#This Row],[RETURNS_UNITS]]/Table2[[#This Row],[UNITS_SOLD]],0)</f>
        <v>2.5974025974025976E-2</v>
      </c>
      <c r="T1650" s="2" t="str">
        <f>TRIM(CLEAN(Table2[[#This Row],[CHANNEL]]))</f>
        <v>Blinkit</v>
      </c>
      <c r="U1650" s="1">
        <f t="shared" si="25"/>
        <v>45689</v>
      </c>
    </row>
    <row r="1651" spans="1:21" x14ac:dyDescent="0.3">
      <c r="A1651" s="1">
        <v>45717</v>
      </c>
      <c r="B1651" s="2" t="s">
        <v>24</v>
      </c>
      <c r="C1651" s="2" t="s">
        <v>28</v>
      </c>
      <c r="D1651" s="2" t="s">
        <v>26</v>
      </c>
      <c r="E1651" s="2" t="str">
        <f>TRIM(Table2[[#This Row],[SKU_CODE]])</f>
        <v>BEC-TIS-002</v>
      </c>
      <c r="F1651" s="2">
        <v>213</v>
      </c>
      <c r="G1651" s="2">
        <v>38340</v>
      </c>
      <c r="H1651" s="2">
        <v>2615.79</v>
      </c>
      <c r="I1651" s="2">
        <v>2170.7600000000002</v>
      </c>
      <c r="J1651" s="2">
        <v>30</v>
      </c>
      <c r="K1651" s="2" t="str">
        <f>_xlfn.XLOOKUP(E1651,[1]SKU_Master!A:A,[1]SKU_Master!C:C,"NOT FOUND")</f>
        <v>Tissues</v>
      </c>
      <c r="L1651" s="2">
        <f>_xlfn.XLOOKUP(Table2[[#This Row],[SKU_CODE_CLEAN]],[1]SKU_Master!A:A,[1]SKU_Master!E:E,"Not Found")</f>
        <v>180</v>
      </c>
      <c r="M1651" s="2">
        <f>_xlfn.XLOOKUP(E1651,[1]SKU_Master!A:A,[1]SKU_Master!F:F,"NOT FOUND")</f>
        <v>95</v>
      </c>
      <c r="N1651" s="2" t="str">
        <f>IF(ISNUMBER(_xlfn.XMATCH(E1651,[1]SKU_Master!A:A)),"MATCH","NOT FOUND")</f>
        <v>MATCH</v>
      </c>
      <c r="O1651" s="2">
        <f>Table2[[#This Row],[GROSS_REVENUE]]-Table2[[#This Row],[DISCOUNT]]</f>
        <v>35724.21</v>
      </c>
      <c r="P1651" s="3">
        <f>IFERROR((Table2[[#This Row],[NET_REVENUE]]-(Table2[[#This Row],[UNITS_SOLD]]*Table2[[#This Row],[UNIT_COGS]]))/Table2[[#This Row],[NET_REVENUE]],0)</f>
        <v>0.43357739751277913</v>
      </c>
      <c r="Q1651" s="4">
        <f>IFERROR(Table2[[#This Row],[GROSS_REVENUE]]/Table2[[#This Row],[AD_SPEND]],0)</f>
        <v>17.662016989441483</v>
      </c>
      <c r="R1651" s="2">
        <f>IFERROR((Table2[[#This Row],[NET_REVENUE]]-(Table2[[#This Row],[UNITS_SOLD]]*Table2[[#This Row],[UNIT_COGS]])-Table2[[#This Row],[AD_SPEND]]),0)</f>
        <v>13318.449999999999</v>
      </c>
      <c r="S1651" s="3">
        <f>IFERROR(Table2[[#This Row],[RETURNS_UNITS]]/Table2[[#This Row],[UNITS_SOLD]],0)</f>
        <v>0.14084507042253522</v>
      </c>
      <c r="T1651" s="2" t="str">
        <f>TRIM(CLEAN(Table2[[#This Row],[CHANNEL]]))</f>
        <v>D2C</v>
      </c>
      <c r="U1651" s="1">
        <f t="shared" si="25"/>
        <v>45717</v>
      </c>
    </row>
    <row r="1652" spans="1:21" x14ac:dyDescent="0.3">
      <c r="A1652" s="1">
        <v>45383</v>
      </c>
      <c r="B1652" s="2" t="s">
        <v>39</v>
      </c>
      <c r="C1652" s="2" t="s">
        <v>28</v>
      </c>
      <c r="D1652" s="2" t="s">
        <v>42</v>
      </c>
      <c r="E1652" s="2" t="str">
        <f>TRIM(Table2[[#This Row],[SKU_CODE]])</f>
        <v>BEC-BW-002</v>
      </c>
      <c r="F1652" s="2">
        <v>122</v>
      </c>
      <c r="G1652" s="2">
        <v>21350</v>
      </c>
      <c r="H1652" s="2">
        <v>3113.44</v>
      </c>
      <c r="I1652" s="2">
        <v>2171.38</v>
      </c>
      <c r="J1652" s="2">
        <v>2</v>
      </c>
      <c r="K1652" s="2" t="str">
        <f>_xlfn.XLOOKUP(E1652,[1]SKU_Master!A:A,[1]SKU_Master!C:C,"NOT FOUND")</f>
        <v>Bake &amp; Wrap</v>
      </c>
      <c r="L1652" s="2">
        <f>_xlfn.XLOOKUP(Table2[[#This Row],[SKU_CODE_CLEAN]],[1]SKU_Master!A:A,[1]SKU_Master!E:E,"Not Found")</f>
        <v>175</v>
      </c>
      <c r="M1652" s="2">
        <f>_xlfn.XLOOKUP(E1652,[1]SKU_Master!A:A,[1]SKU_Master!F:F,"NOT FOUND")</f>
        <v>92</v>
      </c>
      <c r="N1652" s="2" t="str">
        <f>IF(ISNUMBER(_xlfn.XMATCH(E1652,[1]SKU_Master!A:A)),"MATCH","NOT FOUND")</f>
        <v>MATCH</v>
      </c>
      <c r="O1652" s="2">
        <f>Table2[[#This Row],[GROSS_REVENUE]]-Table2[[#This Row],[DISCOUNT]]</f>
        <v>18236.560000000001</v>
      </c>
      <c r="P1652" s="3">
        <f>IFERROR((Table2[[#This Row],[NET_REVENUE]]-(Table2[[#This Row],[UNITS_SOLD]]*Table2[[#This Row],[UNIT_COGS]]))/Table2[[#This Row],[NET_REVENUE]],0)</f>
        <v>0.38453304789938458</v>
      </c>
      <c r="Q1652" s="4">
        <f>IFERROR(Table2[[#This Row],[GROSS_REVENUE]]/Table2[[#This Row],[AD_SPEND]],0)</f>
        <v>9.8324567786384698</v>
      </c>
      <c r="R1652" s="2">
        <f>IFERROR((Table2[[#This Row],[NET_REVENUE]]-(Table2[[#This Row],[UNITS_SOLD]]*Table2[[#This Row],[UNIT_COGS]])-Table2[[#This Row],[AD_SPEND]]),0)</f>
        <v>4841.1800000000012</v>
      </c>
      <c r="S1652" s="3">
        <f>IFERROR(Table2[[#This Row],[RETURNS_UNITS]]/Table2[[#This Row],[UNITS_SOLD]],0)</f>
        <v>1.6393442622950821E-2</v>
      </c>
      <c r="T1652" s="2" t="str">
        <f>TRIM(CLEAN(Table2[[#This Row],[CHANNEL]]))</f>
        <v>Amazon</v>
      </c>
      <c r="U1652" s="1">
        <f t="shared" si="25"/>
        <v>45383</v>
      </c>
    </row>
    <row r="1653" spans="1:21" x14ac:dyDescent="0.3">
      <c r="A1653" s="1">
        <v>45323</v>
      </c>
      <c r="B1653" s="2" t="s">
        <v>39</v>
      </c>
      <c r="C1653" s="2" t="s">
        <v>28</v>
      </c>
      <c r="D1653" s="2" t="s">
        <v>31</v>
      </c>
      <c r="E1653" s="2" t="str">
        <f>TRIM(Table2[[#This Row],[SKU_CODE]])</f>
        <v>BEC-GB-002</v>
      </c>
      <c r="F1653" s="2">
        <v>199</v>
      </c>
      <c r="G1653" s="2">
        <v>35621</v>
      </c>
      <c r="H1653" s="2">
        <v>8250.4699999999993</v>
      </c>
      <c r="I1653" s="2">
        <v>2171.92</v>
      </c>
      <c r="J1653" s="2">
        <v>11</v>
      </c>
      <c r="K1653" s="2" t="str">
        <f>_xlfn.XLOOKUP(E1653,[1]SKU_Master!A:A,[1]SKU_Master!C:C,"NOT FOUND")</f>
        <v>Garbage Bags</v>
      </c>
      <c r="L1653" s="2">
        <f>_xlfn.XLOOKUP(Table2[[#This Row],[SKU_CODE_CLEAN]],[1]SKU_Master!A:A,[1]SKU_Master!E:E,"Not Found")</f>
        <v>179</v>
      </c>
      <c r="M1653" s="2">
        <f>_xlfn.XLOOKUP(E1653,[1]SKU_Master!A:A,[1]SKU_Master!F:F,"NOT FOUND")</f>
        <v>86</v>
      </c>
      <c r="N1653" s="2" t="str">
        <f>IF(ISNUMBER(_xlfn.XMATCH(E1653,[1]SKU_Master!A:A)),"MATCH","NOT FOUND")</f>
        <v>MATCH</v>
      </c>
      <c r="O1653" s="2">
        <f>Table2[[#This Row],[GROSS_REVENUE]]-Table2[[#This Row],[DISCOUNT]]</f>
        <v>27370.53</v>
      </c>
      <c r="P1653" s="3">
        <f>IFERROR((Table2[[#This Row],[NET_REVENUE]]-(Table2[[#This Row],[UNITS_SOLD]]*Table2[[#This Row],[UNIT_COGS]]))/Table2[[#This Row],[NET_REVENUE]],0)</f>
        <v>0.37472895117485849</v>
      </c>
      <c r="Q1653" s="4">
        <f>IFERROR(Table2[[#This Row],[GROSS_REVENUE]]/Table2[[#This Row],[AD_SPEND]],0)</f>
        <v>16.400696158237871</v>
      </c>
      <c r="R1653" s="2">
        <f>IFERROR((Table2[[#This Row],[NET_REVENUE]]-(Table2[[#This Row],[UNITS_SOLD]]*Table2[[#This Row],[UNIT_COGS]])-Table2[[#This Row],[AD_SPEND]]),0)</f>
        <v>8084.6099999999988</v>
      </c>
      <c r="S1653" s="3">
        <f>IFERROR(Table2[[#This Row],[RETURNS_UNITS]]/Table2[[#This Row],[UNITS_SOLD]],0)</f>
        <v>5.5276381909547742E-2</v>
      </c>
      <c r="T1653" s="2" t="str">
        <f>TRIM(CLEAN(Table2[[#This Row],[CHANNEL]]))</f>
        <v>Amazon</v>
      </c>
      <c r="U1653" s="1">
        <f t="shared" si="25"/>
        <v>45323</v>
      </c>
    </row>
    <row r="1654" spans="1:21" x14ac:dyDescent="0.3">
      <c r="A1654" s="1">
        <v>45689</v>
      </c>
      <c r="B1654" s="2" t="s">
        <v>39</v>
      </c>
      <c r="C1654" s="2" t="s">
        <v>22</v>
      </c>
      <c r="D1654" s="2" t="s">
        <v>32</v>
      </c>
      <c r="E1654" s="2" t="str">
        <f>TRIM(Table2[[#This Row],[SKU_CODE]])</f>
        <v>BEC-BW-001</v>
      </c>
      <c r="F1654" s="2">
        <v>193</v>
      </c>
      <c r="G1654" s="2">
        <v>42460</v>
      </c>
      <c r="H1654" s="2">
        <v>10035.549999999999</v>
      </c>
      <c r="I1654" s="2">
        <v>2172.88</v>
      </c>
      <c r="J1654" s="2">
        <v>10</v>
      </c>
      <c r="K1654" s="2" t="str">
        <f>_xlfn.XLOOKUP(E1654,[1]SKU_Master!A:A,[1]SKU_Master!C:C,"NOT FOUND")</f>
        <v>Bake &amp; Wrap</v>
      </c>
      <c r="L1654" s="2">
        <f>_xlfn.XLOOKUP(Table2[[#This Row],[SKU_CODE_CLEAN]],[1]SKU_Master!A:A,[1]SKU_Master!E:E,"Not Found")</f>
        <v>220</v>
      </c>
      <c r="M1654" s="2">
        <f>_xlfn.XLOOKUP(E1654,[1]SKU_Master!A:A,[1]SKU_Master!F:F,"NOT FOUND")</f>
        <v>118</v>
      </c>
      <c r="N1654" s="2" t="str">
        <f>IF(ISNUMBER(_xlfn.XMATCH(E1654,[1]SKU_Master!A:A)),"MATCH","NOT FOUND")</f>
        <v>MATCH</v>
      </c>
      <c r="O1654" s="2">
        <f>Table2[[#This Row],[GROSS_REVENUE]]-Table2[[#This Row],[DISCOUNT]]</f>
        <v>32424.45</v>
      </c>
      <c r="P1654" s="3">
        <f>IFERROR((Table2[[#This Row],[NET_REVENUE]]-(Table2[[#This Row],[UNITS_SOLD]]*Table2[[#This Row],[UNIT_COGS]]))/Table2[[#This Row],[NET_REVENUE]],0)</f>
        <v>0.29762879555397243</v>
      </c>
      <c r="Q1654" s="4">
        <f>IFERROR(Table2[[#This Row],[GROSS_REVENUE]]/Table2[[#This Row],[AD_SPEND]],0)</f>
        <v>19.540885828945914</v>
      </c>
      <c r="R1654" s="2">
        <f>IFERROR((Table2[[#This Row],[NET_REVENUE]]-(Table2[[#This Row],[UNITS_SOLD]]*Table2[[#This Row],[UNIT_COGS]])-Table2[[#This Row],[AD_SPEND]]),0)</f>
        <v>7477.5700000000006</v>
      </c>
      <c r="S1654" s="3">
        <f>IFERROR(Table2[[#This Row],[RETURNS_UNITS]]/Table2[[#This Row],[UNITS_SOLD]],0)</f>
        <v>5.181347150259067E-2</v>
      </c>
      <c r="T1654" s="2" t="str">
        <f>TRIM(CLEAN(Table2[[#This Row],[CHANNEL]]))</f>
        <v>Amazon</v>
      </c>
      <c r="U1654" s="1">
        <f t="shared" si="25"/>
        <v>45689</v>
      </c>
    </row>
    <row r="1655" spans="1:21" x14ac:dyDescent="0.3">
      <c r="A1655" s="1">
        <v>45352</v>
      </c>
      <c r="B1655" s="2" t="s">
        <v>24</v>
      </c>
      <c r="C1655" s="2" t="s">
        <v>28</v>
      </c>
      <c r="D1655" s="2" t="s">
        <v>30</v>
      </c>
      <c r="E1655" s="2" t="str">
        <f>TRIM(Table2[[#This Row],[SKU_CODE]])</f>
        <v>BEC-TIS-002</v>
      </c>
      <c r="F1655" s="2">
        <v>165</v>
      </c>
      <c r="G1655" s="5">
        <v>29700</v>
      </c>
      <c r="H1655" s="2">
        <v>2611.6999999999998</v>
      </c>
      <c r="I1655" s="2">
        <v>2173.5700000000002</v>
      </c>
      <c r="J1655" s="2">
        <v>23</v>
      </c>
      <c r="K1655" s="2" t="str">
        <f>_xlfn.XLOOKUP(E1655,[1]SKU_Master!A:A,[1]SKU_Master!C:C,"NOT FOUND")</f>
        <v>Tissues</v>
      </c>
      <c r="L1655" s="2">
        <f>_xlfn.XLOOKUP(Table2[[#This Row],[SKU_CODE_CLEAN]],[1]SKU_Master!A:A,[1]SKU_Master!E:E,"Not Found")</f>
        <v>180</v>
      </c>
      <c r="M1655" s="2">
        <f>_xlfn.XLOOKUP(E1655,[1]SKU_Master!A:A,[1]SKU_Master!F:F,"NOT FOUND")</f>
        <v>95</v>
      </c>
      <c r="N1655" s="2" t="str">
        <f>IF(ISNUMBER(_xlfn.XMATCH(E1655,[1]SKU_Master!A:A)),"MATCH","NOT FOUND")</f>
        <v>MATCH</v>
      </c>
      <c r="O1655" s="2">
        <f>Table2[[#This Row],[GROSS_REVENUE]]-Table2[[#This Row],[DISCOUNT]]</f>
        <v>27088.3</v>
      </c>
      <c r="P1655" s="3">
        <f>IFERROR((Table2[[#This Row],[NET_REVENUE]]-(Table2[[#This Row],[UNITS_SOLD]]*Table2[[#This Row],[UNIT_COGS]]))/Table2[[#This Row],[NET_REVENUE]],0)</f>
        <v>0.42133688714315776</v>
      </c>
      <c r="Q1655" s="4">
        <f>IFERROR(Table2[[#This Row],[GROSS_REVENUE]]/Table2[[#This Row],[AD_SPEND]],0)</f>
        <v>13.664156203848966</v>
      </c>
      <c r="R1655" s="2">
        <f>IFERROR((Table2[[#This Row],[NET_REVENUE]]-(Table2[[#This Row],[UNITS_SOLD]]*Table2[[#This Row],[UNIT_COGS]])-Table2[[#This Row],[AD_SPEND]]),0)</f>
        <v>9239.73</v>
      </c>
      <c r="S1655" s="3">
        <f>IFERROR(Table2[[#This Row],[RETURNS_UNITS]]/Table2[[#This Row],[UNITS_SOLD]],0)</f>
        <v>0.1393939393939394</v>
      </c>
      <c r="T1655" s="2" t="str">
        <f>TRIM(CLEAN(Table2[[#This Row],[CHANNEL]]))</f>
        <v>D2C</v>
      </c>
      <c r="U1655" s="1">
        <f t="shared" si="25"/>
        <v>45352</v>
      </c>
    </row>
    <row r="1656" spans="1:21" x14ac:dyDescent="0.3">
      <c r="A1656" s="1">
        <v>45717</v>
      </c>
      <c r="B1656" s="2" t="s">
        <v>33</v>
      </c>
      <c r="C1656" s="2" t="s">
        <v>22</v>
      </c>
      <c r="D1656" s="2" t="s">
        <v>41</v>
      </c>
      <c r="E1656" s="2" t="str">
        <f>TRIM(Table2[[#This Row],[SKU_CODE]])</f>
        <v>BEC-KT-002</v>
      </c>
      <c r="F1656" s="2">
        <v>109</v>
      </c>
      <c r="G1656" s="2">
        <v>45780</v>
      </c>
      <c r="H1656" s="2">
        <v>5413.97</v>
      </c>
      <c r="I1656" s="2">
        <v>2173.9699999999998</v>
      </c>
      <c r="J1656" s="2">
        <v>5</v>
      </c>
      <c r="K1656" s="2" t="str">
        <f>_xlfn.XLOOKUP(E1656,[1]SKU_Master!A:A,[1]SKU_Master!C:C,"NOT FOUND")</f>
        <v>Kitchen Towel</v>
      </c>
      <c r="L1656" s="2">
        <f>_xlfn.XLOOKUP(Table2[[#This Row],[SKU_CODE_CLEAN]],[1]SKU_Master!A:A,[1]SKU_Master!E:E,"Not Found")</f>
        <v>420</v>
      </c>
      <c r="M1656" s="2">
        <f>_xlfn.XLOOKUP(E1656,[1]SKU_Master!A:A,[1]SKU_Master!F:F,"NOT FOUND")</f>
        <v>205</v>
      </c>
      <c r="N1656" s="2" t="str">
        <f>IF(ISNUMBER(_xlfn.XMATCH(E1656,[1]SKU_Master!A:A)),"MATCH","NOT FOUND")</f>
        <v>MATCH</v>
      </c>
      <c r="O1656" s="2">
        <f>Table2[[#This Row],[GROSS_REVENUE]]-Table2[[#This Row],[DISCOUNT]]</f>
        <v>40366.03</v>
      </c>
      <c r="P1656" s="3">
        <f>IFERROR((Table2[[#This Row],[NET_REVENUE]]-(Table2[[#This Row],[UNITS_SOLD]]*Table2[[#This Row],[UNIT_COGS]]))/Table2[[#This Row],[NET_REVENUE]],0)</f>
        <v>0.44644048473431741</v>
      </c>
      <c r="Q1656" s="4">
        <f>IFERROR(Table2[[#This Row],[GROSS_REVENUE]]/Table2[[#This Row],[AD_SPEND]],0)</f>
        <v>21.058248273895227</v>
      </c>
      <c r="R1656" s="2">
        <f>IFERROR((Table2[[#This Row],[NET_REVENUE]]-(Table2[[#This Row],[UNITS_SOLD]]*Table2[[#This Row],[UNIT_COGS]])-Table2[[#This Row],[AD_SPEND]]),0)</f>
        <v>15847.06</v>
      </c>
      <c r="S1656" s="3">
        <f>IFERROR(Table2[[#This Row],[RETURNS_UNITS]]/Table2[[#This Row],[UNITS_SOLD]],0)</f>
        <v>4.5871559633027525E-2</v>
      </c>
      <c r="T1656" s="2" t="str">
        <f>TRIM(CLEAN(Table2[[#This Row],[CHANNEL]]))</f>
        <v>Swiggy Instamart</v>
      </c>
      <c r="U1656" s="1">
        <f t="shared" si="25"/>
        <v>45717</v>
      </c>
    </row>
    <row r="1657" spans="1:21" x14ac:dyDescent="0.3">
      <c r="A1657" s="1">
        <v>45352</v>
      </c>
      <c r="B1657" s="2" t="s">
        <v>34</v>
      </c>
      <c r="C1657" s="2" t="s">
        <v>25</v>
      </c>
      <c r="D1657" s="2" t="s">
        <v>32</v>
      </c>
      <c r="E1657" s="2" t="str">
        <f>TRIM(Table2[[#This Row],[SKU_CODE]])</f>
        <v>BEC-BW-001</v>
      </c>
      <c r="F1657" s="2">
        <v>139</v>
      </c>
      <c r="G1657" s="2">
        <v>30580</v>
      </c>
      <c r="H1657" s="2">
        <v>4193.16</v>
      </c>
      <c r="I1657" s="2">
        <v>2175.37</v>
      </c>
      <c r="J1657" s="2">
        <v>3</v>
      </c>
      <c r="K1657" s="2" t="str">
        <f>_xlfn.XLOOKUP(E1657,[1]SKU_Master!A:A,[1]SKU_Master!C:C,"NOT FOUND")</f>
        <v>Bake &amp; Wrap</v>
      </c>
      <c r="L1657" s="2">
        <f>_xlfn.XLOOKUP(Table2[[#This Row],[SKU_CODE_CLEAN]],[1]SKU_Master!A:A,[1]SKU_Master!E:E,"Not Found")</f>
        <v>220</v>
      </c>
      <c r="M1657" s="2">
        <f>_xlfn.XLOOKUP(E1657,[1]SKU_Master!A:A,[1]SKU_Master!F:F,"NOT FOUND")</f>
        <v>118</v>
      </c>
      <c r="N1657" s="2" t="str">
        <f>IF(ISNUMBER(_xlfn.XMATCH(E1657,[1]SKU_Master!A:A)),"MATCH","NOT FOUND")</f>
        <v>MATCH</v>
      </c>
      <c r="O1657" s="2">
        <f>Table2[[#This Row],[GROSS_REVENUE]]-Table2[[#This Row],[DISCOUNT]]</f>
        <v>26386.84</v>
      </c>
      <c r="P1657" s="3">
        <f>IFERROR((Table2[[#This Row],[NET_REVENUE]]-(Table2[[#This Row],[UNITS_SOLD]]*Table2[[#This Row],[UNIT_COGS]]))/Table2[[#This Row],[NET_REVENUE]],0)</f>
        <v>0.37840226415895195</v>
      </c>
      <c r="Q1657" s="4">
        <f>IFERROR(Table2[[#This Row],[GROSS_REVENUE]]/Table2[[#This Row],[AD_SPEND]],0)</f>
        <v>14.057378744765259</v>
      </c>
      <c r="R1657" s="2">
        <f>IFERROR((Table2[[#This Row],[NET_REVENUE]]-(Table2[[#This Row],[UNITS_SOLD]]*Table2[[#This Row],[UNIT_COGS]])-Table2[[#This Row],[AD_SPEND]]),0)</f>
        <v>7809.47</v>
      </c>
      <c r="S1657" s="3">
        <f>IFERROR(Table2[[#This Row],[RETURNS_UNITS]]/Table2[[#This Row],[UNITS_SOLD]],0)</f>
        <v>2.1582733812949641E-2</v>
      </c>
      <c r="T1657" s="2" t="str">
        <f>TRIM(CLEAN(Table2[[#This Row],[CHANNEL]]))</f>
        <v>Zepto</v>
      </c>
      <c r="U1657" s="1">
        <f t="shared" si="25"/>
        <v>45352</v>
      </c>
    </row>
    <row r="1658" spans="1:21" x14ac:dyDescent="0.3">
      <c r="A1658" s="1">
        <v>45323</v>
      </c>
      <c r="B1658" s="2" t="s">
        <v>33</v>
      </c>
      <c r="C1658" s="2" t="s">
        <v>25</v>
      </c>
      <c r="D1658" s="2" t="s">
        <v>45</v>
      </c>
      <c r="E1658" s="2" t="str">
        <f>TRIM(Table2[[#This Row],[SKU_CODE]])</f>
        <v>BEC-TIS-001</v>
      </c>
      <c r="F1658" s="2">
        <v>220</v>
      </c>
      <c r="G1658" s="2">
        <v>20900</v>
      </c>
      <c r="H1658" s="2">
        <v>2560.4299999999998</v>
      </c>
      <c r="I1658" s="2">
        <v>2177.21</v>
      </c>
      <c r="J1658" s="2">
        <v>7</v>
      </c>
      <c r="K1658" s="2" t="str">
        <f>_xlfn.XLOOKUP(E1658,[1]SKU_Master!A:A,[1]SKU_Master!C:C,"NOT FOUND")</f>
        <v>Tissues</v>
      </c>
      <c r="L1658" s="2">
        <f>_xlfn.XLOOKUP(Table2[[#This Row],[SKU_CODE_CLEAN]],[1]SKU_Master!A:A,[1]SKU_Master!E:E,"Not Found")</f>
        <v>95</v>
      </c>
      <c r="M1658" s="2">
        <f>_xlfn.XLOOKUP(E1658,[1]SKU_Master!A:A,[1]SKU_Master!F:F,"NOT FOUND")</f>
        <v>42</v>
      </c>
      <c r="N1658" s="2" t="str">
        <f>IF(ISNUMBER(_xlfn.XMATCH(E1658,[1]SKU_Master!A:A)),"MATCH","NOT FOUND")</f>
        <v>MATCH</v>
      </c>
      <c r="O1658" s="2">
        <f>Table2[[#This Row],[GROSS_REVENUE]]-Table2[[#This Row],[DISCOUNT]]</f>
        <v>18339.57</v>
      </c>
      <c r="P1658" s="3">
        <f>IFERROR((Table2[[#This Row],[NET_REVENUE]]-(Table2[[#This Row],[UNITS_SOLD]]*Table2[[#This Row],[UNIT_COGS]]))/Table2[[#This Row],[NET_REVENUE]],0)</f>
        <v>0.49617139333146848</v>
      </c>
      <c r="Q1658" s="4">
        <f>IFERROR(Table2[[#This Row],[GROSS_REVENUE]]/Table2[[#This Row],[AD_SPEND]],0)</f>
        <v>9.5994414870407532</v>
      </c>
      <c r="R1658" s="2">
        <f>IFERROR((Table2[[#This Row],[NET_REVENUE]]-(Table2[[#This Row],[UNITS_SOLD]]*Table2[[#This Row],[UNIT_COGS]])-Table2[[#This Row],[AD_SPEND]]),0)</f>
        <v>6922.36</v>
      </c>
      <c r="S1658" s="3">
        <f>IFERROR(Table2[[#This Row],[RETURNS_UNITS]]/Table2[[#This Row],[UNITS_SOLD]],0)</f>
        <v>3.1818181818181815E-2</v>
      </c>
      <c r="T1658" s="2" t="str">
        <f>TRIM(CLEAN(Table2[[#This Row],[CHANNEL]]))</f>
        <v>Swiggy Instamart</v>
      </c>
      <c r="U1658" s="1">
        <f t="shared" si="25"/>
        <v>45323</v>
      </c>
    </row>
    <row r="1659" spans="1:21" x14ac:dyDescent="0.3">
      <c r="A1659" s="1">
        <v>45566</v>
      </c>
      <c r="B1659" s="2" t="s">
        <v>21</v>
      </c>
      <c r="C1659" s="2" t="s">
        <v>22</v>
      </c>
      <c r="D1659" s="2" t="s">
        <v>32</v>
      </c>
      <c r="E1659" s="2" t="str">
        <f>TRIM(Table2[[#This Row],[SKU_CODE]])</f>
        <v>BEC-BW-001</v>
      </c>
      <c r="F1659" s="2">
        <v>83</v>
      </c>
      <c r="G1659" s="2">
        <v>18260</v>
      </c>
      <c r="H1659" s="2">
        <v>2583.54</v>
      </c>
      <c r="I1659" s="2">
        <v>2178.65</v>
      </c>
      <c r="J1659" s="2">
        <v>3</v>
      </c>
      <c r="K1659" s="2" t="str">
        <f>_xlfn.XLOOKUP(E1659,[1]SKU_Master!A:A,[1]SKU_Master!C:C,"NOT FOUND")</f>
        <v>Bake &amp; Wrap</v>
      </c>
      <c r="L1659" s="2">
        <f>_xlfn.XLOOKUP(Table2[[#This Row],[SKU_CODE_CLEAN]],[1]SKU_Master!A:A,[1]SKU_Master!E:E,"Not Found")</f>
        <v>220</v>
      </c>
      <c r="M1659" s="2">
        <f>_xlfn.XLOOKUP(E1659,[1]SKU_Master!A:A,[1]SKU_Master!F:F,"NOT FOUND")</f>
        <v>118</v>
      </c>
      <c r="N1659" s="2" t="str">
        <f>IF(ISNUMBER(_xlfn.XMATCH(E1659,[1]SKU_Master!A:A)),"MATCH","NOT FOUND")</f>
        <v>MATCH</v>
      </c>
      <c r="O1659" s="2">
        <f>Table2[[#This Row],[GROSS_REVENUE]]-Table2[[#This Row],[DISCOUNT]]</f>
        <v>15676.46</v>
      </c>
      <c r="P1659" s="3">
        <f>IFERROR((Table2[[#This Row],[NET_REVENUE]]-(Table2[[#This Row],[UNITS_SOLD]]*Table2[[#This Row],[UNIT_COGS]]))/Table2[[#This Row],[NET_REVENUE]],0)</f>
        <v>0.37524160429076459</v>
      </c>
      <c r="Q1659" s="4">
        <f>IFERROR(Table2[[#This Row],[GROSS_REVENUE]]/Table2[[#This Row],[AD_SPEND]],0)</f>
        <v>8.3813370665320264</v>
      </c>
      <c r="R1659" s="2">
        <f>IFERROR((Table2[[#This Row],[NET_REVENUE]]-(Table2[[#This Row],[UNITS_SOLD]]*Table2[[#This Row],[UNIT_COGS]])-Table2[[#This Row],[AD_SPEND]]),0)</f>
        <v>3703.809999999999</v>
      </c>
      <c r="S1659" s="3">
        <f>IFERROR(Table2[[#This Row],[RETURNS_UNITS]]/Table2[[#This Row],[UNITS_SOLD]],0)</f>
        <v>3.614457831325301E-2</v>
      </c>
      <c r="T1659" s="2" t="str">
        <f>TRIM(CLEAN(Table2[[#This Row],[CHANNEL]]))</f>
        <v>Flipkart</v>
      </c>
      <c r="U1659" s="1">
        <f t="shared" si="25"/>
        <v>45566</v>
      </c>
    </row>
    <row r="1660" spans="1:21" x14ac:dyDescent="0.3">
      <c r="A1660" s="1">
        <v>45323</v>
      </c>
      <c r="B1660" s="2" t="s">
        <v>37</v>
      </c>
      <c r="C1660" s="2" t="s">
        <v>25</v>
      </c>
      <c r="D1660" s="2" t="s">
        <v>31</v>
      </c>
      <c r="E1660" s="2" t="str">
        <f>TRIM(Table2[[#This Row],[SKU_CODE]])</f>
        <v>BEC-GB-002</v>
      </c>
      <c r="F1660" s="2">
        <v>243</v>
      </c>
      <c r="G1660" s="2">
        <v>43497</v>
      </c>
      <c r="H1660" s="2">
        <v>2342.7600000000002</v>
      </c>
      <c r="I1660" s="2">
        <v>2179.25</v>
      </c>
      <c r="J1660" s="2">
        <v>6</v>
      </c>
      <c r="K1660" s="2" t="str">
        <f>_xlfn.XLOOKUP(E1660,[1]SKU_Master!A:A,[1]SKU_Master!C:C,"NOT FOUND")</f>
        <v>Garbage Bags</v>
      </c>
      <c r="L1660" s="2">
        <f>_xlfn.XLOOKUP(Table2[[#This Row],[SKU_CODE_CLEAN]],[1]SKU_Master!A:A,[1]SKU_Master!E:E,"Not Found")</f>
        <v>179</v>
      </c>
      <c r="M1660" s="2">
        <f>_xlfn.XLOOKUP(E1660,[1]SKU_Master!A:A,[1]SKU_Master!F:F,"NOT FOUND")</f>
        <v>86</v>
      </c>
      <c r="N1660" s="2" t="str">
        <f>IF(ISNUMBER(_xlfn.XMATCH(E1660,[1]SKU_Master!A:A)),"MATCH","NOT FOUND")</f>
        <v>MATCH</v>
      </c>
      <c r="O1660" s="2">
        <f>Table2[[#This Row],[GROSS_REVENUE]]-Table2[[#This Row],[DISCOUNT]]</f>
        <v>41154.239999999998</v>
      </c>
      <c r="P1660" s="3">
        <f>IFERROR((Table2[[#This Row],[NET_REVENUE]]-(Table2[[#This Row],[UNITS_SOLD]]*Table2[[#This Row],[UNIT_COGS]]))/Table2[[#This Row],[NET_REVENUE]],0)</f>
        <v>0.49220299050596</v>
      </c>
      <c r="Q1660" s="4">
        <f>IFERROR(Table2[[#This Row],[GROSS_REVENUE]]/Table2[[#This Row],[AD_SPEND]],0)</f>
        <v>19.959619135023516</v>
      </c>
      <c r="R1660" s="2">
        <f>IFERROR((Table2[[#This Row],[NET_REVENUE]]-(Table2[[#This Row],[UNITS_SOLD]]*Table2[[#This Row],[UNIT_COGS]])-Table2[[#This Row],[AD_SPEND]]),0)</f>
        <v>18076.989999999998</v>
      </c>
      <c r="S1660" s="3">
        <f>IFERROR(Table2[[#This Row],[RETURNS_UNITS]]/Table2[[#This Row],[UNITS_SOLD]],0)</f>
        <v>2.4691358024691357E-2</v>
      </c>
      <c r="T1660" s="2" t="str">
        <f>TRIM(CLEAN(Table2[[#This Row],[CHANNEL]]))</f>
        <v>Blinkit</v>
      </c>
      <c r="U1660" s="1">
        <f t="shared" si="25"/>
        <v>45323</v>
      </c>
    </row>
    <row r="1661" spans="1:21" x14ac:dyDescent="0.3">
      <c r="A1661" s="1">
        <v>45689</v>
      </c>
      <c r="B1661" s="2" t="s">
        <v>33</v>
      </c>
      <c r="C1661" s="2" t="s">
        <v>25</v>
      </c>
      <c r="D1661" s="2" t="s">
        <v>23</v>
      </c>
      <c r="E1661" s="2" t="str">
        <f>TRIM(Table2[[#This Row],[SKU_CODE]])</f>
        <v>BEC-OTH-001</v>
      </c>
      <c r="F1661" s="2">
        <v>113</v>
      </c>
      <c r="G1661" s="2">
        <v>16837</v>
      </c>
      <c r="H1661" s="2">
        <v>1695.6</v>
      </c>
      <c r="I1661" s="2">
        <v>2179.56</v>
      </c>
      <c r="J1661" s="2">
        <v>6</v>
      </c>
      <c r="K1661" s="2" t="str">
        <f>_xlfn.XLOOKUP(E1661,[1]SKU_Master!A:A,[1]SKU_Master!C:C,"NOT FOUND")</f>
        <v>Others</v>
      </c>
      <c r="L1661" s="2">
        <f>_xlfn.XLOOKUP(Table2[[#This Row],[SKU_CODE_CLEAN]],[1]SKU_Master!A:A,[1]SKU_Master!E:E,"Not Found")</f>
        <v>149</v>
      </c>
      <c r="M1661" s="2">
        <f>_xlfn.XLOOKUP(E1661,[1]SKU_Master!A:A,[1]SKU_Master!F:F,"NOT FOUND")</f>
        <v>72</v>
      </c>
      <c r="N1661" s="2" t="str">
        <f>IF(ISNUMBER(_xlfn.XMATCH(E1661,[1]SKU_Master!A:A)),"MATCH","NOT FOUND")</f>
        <v>MATCH</v>
      </c>
      <c r="O1661" s="2">
        <f>Table2[[#This Row],[GROSS_REVENUE]]-Table2[[#This Row],[DISCOUNT]]</f>
        <v>15141.4</v>
      </c>
      <c r="P1661" s="3">
        <f>IFERROR((Table2[[#This Row],[NET_REVENUE]]-(Table2[[#This Row],[UNITS_SOLD]]*Table2[[#This Row],[UNIT_COGS]]))/Table2[[#This Row],[NET_REVENUE]],0)</f>
        <v>0.46266527533781554</v>
      </c>
      <c r="Q1661" s="4">
        <f>IFERROR(Table2[[#This Row],[GROSS_REVENUE]]/Table2[[#This Row],[AD_SPEND]],0)</f>
        <v>7.7249536603718187</v>
      </c>
      <c r="R1661" s="2">
        <f>IFERROR((Table2[[#This Row],[NET_REVENUE]]-(Table2[[#This Row],[UNITS_SOLD]]*Table2[[#This Row],[UNIT_COGS]])-Table2[[#This Row],[AD_SPEND]]),0)</f>
        <v>4825.84</v>
      </c>
      <c r="S1661" s="3">
        <f>IFERROR(Table2[[#This Row],[RETURNS_UNITS]]/Table2[[#This Row],[UNITS_SOLD]],0)</f>
        <v>5.3097345132743362E-2</v>
      </c>
      <c r="T1661" s="2" t="str">
        <f>TRIM(CLEAN(Table2[[#This Row],[CHANNEL]]))</f>
        <v>Swiggy Instamart</v>
      </c>
      <c r="U1661" s="1">
        <f t="shared" si="25"/>
        <v>45689</v>
      </c>
    </row>
    <row r="1662" spans="1:21" x14ac:dyDescent="0.3">
      <c r="A1662" s="1">
        <v>45658</v>
      </c>
      <c r="B1662" s="2" t="s">
        <v>27</v>
      </c>
      <c r="C1662" s="2" t="s">
        <v>22</v>
      </c>
      <c r="D1662" s="2" t="s">
        <v>32</v>
      </c>
      <c r="E1662" s="2" t="str">
        <f>TRIM(Table2[[#This Row],[SKU_CODE]])</f>
        <v>BEC-BW-001</v>
      </c>
      <c r="F1662" s="2">
        <v>130</v>
      </c>
      <c r="G1662" s="2">
        <v>28600</v>
      </c>
      <c r="H1662" s="2">
        <v>6601.62</v>
      </c>
      <c r="I1662" s="2">
        <v>2179.66</v>
      </c>
      <c r="J1662" s="2">
        <v>6</v>
      </c>
      <c r="K1662" s="2" t="str">
        <f>_xlfn.XLOOKUP(E1662,[1]SKU_Master!A:A,[1]SKU_Master!C:C,"NOT FOUND")</f>
        <v>Bake &amp; Wrap</v>
      </c>
      <c r="L1662" s="2">
        <f>_xlfn.XLOOKUP(Table2[[#This Row],[SKU_CODE_CLEAN]],[1]SKU_Master!A:A,[1]SKU_Master!E:E,"Not Found")</f>
        <v>220</v>
      </c>
      <c r="M1662" s="2">
        <f>_xlfn.XLOOKUP(E1662,[1]SKU_Master!A:A,[1]SKU_Master!F:F,"NOT FOUND")</f>
        <v>118</v>
      </c>
      <c r="N1662" s="2" t="str">
        <f>IF(ISNUMBER(_xlfn.XMATCH(E1662,[1]SKU_Master!A:A)),"MATCH","NOT FOUND")</f>
        <v>MATCH</v>
      </c>
      <c r="O1662" s="2">
        <f>Table2[[#This Row],[GROSS_REVENUE]]-Table2[[#This Row],[DISCOUNT]]</f>
        <v>21998.38</v>
      </c>
      <c r="P1662" s="3">
        <f>IFERROR((Table2[[#This Row],[NET_REVENUE]]-(Table2[[#This Row],[UNITS_SOLD]]*Table2[[#This Row],[UNIT_COGS]]))/Table2[[#This Row],[NET_REVENUE]],0)</f>
        <v>0.30267592431806345</v>
      </c>
      <c r="Q1662" s="4">
        <f>IFERROR(Table2[[#This Row],[GROSS_REVENUE]]/Table2[[#This Row],[AD_SPEND]],0)</f>
        <v>13.121312498279549</v>
      </c>
      <c r="R1662" s="2">
        <f>IFERROR((Table2[[#This Row],[NET_REVENUE]]-(Table2[[#This Row],[UNITS_SOLD]]*Table2[[#This Row],[UNIT_COGS]])-Table2[[#This Row],[AD_SPEND]]),0)</f>
        <v>4478.7200000000012</v>
      </c>
      <c r="S1662" s="3">
        <f>IFERROR(Table2[[#This Row],[RETURNS_UNITS]]/Table2[[#This Row],[UNITS_SOLD]],0)</f>
        <v>4.6153846153846156E-2</v>
      </c>
      <c r="T1662" s="2" t="str">
        <f>TRIM(CLEAN(Table2[[#This Row],[CHANNEL]]))</f>
        <v>Zepto</v>
      </c>
      <c r="U1662" s="1">
        <f t="shared" si="25"/>
        <v>45658</v>
      </c>
    </row>
    <row r="1663" spans="1:21" x14ac:dyDescent="0.3">
      <c r="A1663" s="1">
        <v>45413</v>
      </c>
      <c r="B1663" s="2" t="s">
        <v>21</v>
      </c>
      <c r="C1663" s="2" t="s">
        <v>22</v>
      </c>
      <c r="D1663" s="2" t="s">
        <v>45</v>
      </c>
      <c r="E1663" s="2" t="str">
        <f>TRIM(Table2[[#This Row],[SKU_CODE]])</f>
        <v>BEC-TIS-001</v>
      </c>
      <c r="F1663" s="2">
        <v>209</v>
      </c>
      <c r="G1663" s="2">
        <v>19855</v>
      </c>
      <c r="H1663" s="2">
        <v>2014.88</v>
      </c>
      <c r="I1663" s="2">
        <v>2180.08</v>
      </c>
      <c r="J1663" s="2">
        <v>11</v>
      </c>
      <c r="K1663" s="2" t="str">
        <f>_xlfn.XLOOKUP(E1663,[1]SKU_Master!A:A,[1]SKU_Master!C:C,"NOT FOUND")</f>
        <v>Tissues</v>
      </c>
      <c r="L1663" s="2">
        <f>_xlfn.XLOOKUP(Table2[[#This Row],[SKU_CODE_CLEAN]],[1]SKU_Master!A:A,[1]SKU_Master!E:E,"Not Found")</f>
        <v>95</v>
      </c>
      <c r="M1663" s="2">
        <f>_xlfn.XLOOKUP(E1663,[1]SKU_Master!A:A,[1]SKU_Master!F:F,"NOT FOUND")</f>
        <v>42</v>
      </c>
      <c r="N1663" s="2" t="str">
        <f>IF(ISNUMBER(_xlfn.XMATCH(E1663,[1]SKU_Master!A:A)),"MATCH","NOT FOUND")</f>
        <v>MATCH</v>
      </c>
      <c r="O1663" s="2">
        <f>Table2[[#This Row],[GROSS_REVENUE]]-Table2[[#This Row],[DISCOUNT]]</f>
        <v>17840.12</v>
      </c>
      <c r="P1663" s="3">
        <f>IFERROR((Table2[[#This Row],[NET_REVENUE]]-(Table2[[#This Row],[UNITS_SOLD]]*Table2[[#This Row],[UNIT_COGS]]))/Table2[[#This Row],[NET_REVENUE]],0)</f>
        <v>0.50796295092185473</v>
      </c>
      <c r="Q1663" s="4">
        <f>IFERROR(Table2[[#This Row],[GROSS_REVENUE]]/Table2[[#This Row],[AD_SPEND]],0)</f>
        <v>9.1074639462772016</v>
      </c>
      <c r="R1663" s="2">
        <f>IFERROR((Table2[[#This Row],[NET_REVENUE]]-(Table2[[#This Row],[UNITS_SOLD]]*Table2[[#This Row],[UNIT_COGS]])-Table2[[#This Row],[AD_SPEND]]),0)</f>
        <v>6882.0399999999991</v>
      </c>
      <c r="S1663" s="3">
        <f>IFERROR(Table2[[#This Row],[RETURNS_UNITS]]/Table2[[#This Row],[UNITS_SOLD]],0)</f>
        <v>5.2631578947368418E-2</v>
      </c>
      <c r="T1663" s="2" t="str">
        <f>TRIM(CLEAN(Table2[[#This Row],[CHANNEL]]))</f>
        <v>Flipkart</v>
      </c>
      <c r="U1663" s="1">
        <f t="shared" si="25"/>
        <v>45413</v>
      </c>
    </row>
    <row r="1664" spans="1:21" x14ac:dyDescent="0.3">
      <c r="A1664" s="1">
        <v>45413</v>
      </c>
      <c r="B1664" s="2" t="s">
        <v>21</v>
      </c>
      <c r="C1664" s="2" t="s">
        <v>25</v>
      </c>
      <c r="D1664" s="2" t="s">
        <v>35</v>
      </c>
      <c r="E1664" s="2" t="str">
        <f>TRIM(Table2[[#This Row],[SKU_CODE]])</f>
        <v>BEC-CMB-001</v>
      </c>
      <c r="F1664" s="2">
        <v>27</v>
      </c>
      <c r="G1664" s="2">
        <v>18873</v>
      </c>
      <c r="H1664" s="2">
        <v>1932.02</v>
      </c>
      <c r="I1664" s="2">
        <v>2180.42</v>
      </c>
      <c r="J1664" s="2">
        <v>0</v>
      </c>
      <c r="K1664" s="2" t="str">
        <f>_xlfn.XLOOKUP(E1664,[1]SKU_Master!A:A,[1]SKU_Master!C:C,"NOT FOUND")</f>
        <v>Others</v>
      </c>
      <c r="L1664" s="2">
        <f>_xlfn.XLOOKUP(Table2[[#This Row],[SKU_CODE_CLEAN]],[1]SKU_Master!A:A,[1]SKU_Master!E:E,"Not Found")</f>
        <v>699</v>
      </c>
      <c r="M1664" s="2">
        <f>_xlfn.XLOOKUP(E1664,[1]SKU_Master!A:A,[1]SKU_Master!F:F,"NOT FOUND")</f>
        <v>330</v>
      </c>
      <c r="N1664" s="2" t="str">
        <f>IF(ISNUMBER(_xlfn.XMATCH(E1664,[1]SKU_Master!A:A)),"MATCH","NOT FOUND")</f>
        <v>MATCH</v>
      </c>
      <c r="O1664" s="2">
        <f>Table2[[#This Row],[GROSS_REVENUE]]-Table2[[#This Row],[DISCOUNT]]</f>
        <v>16940.98</v>
      </c>
      <c r="P1664" s="3">
        <f>IFERROR((Table2[[#This Row],[NET_REVENUE]]-(Table2[[#This Row],[UNITS_SOLD]]*Table2[[#This Row],[UNIT_COGS]]))/Table2[[#This Row],[NET_REVENUE]],0)</f>
        <v>0.47405640051520043</v>
      </c>
      <c r="Q1664" s="4">
        <f>IFERROR(Table2[[#This Row],[GROSS_REVENUE]]/Table2[[#This Row],[AD_SPEND]],0)</f>
        <v>8.6556718430394142</v>
      </c>
      <c r="R1664" s="2">
        <f>IFERROR((Table2[[#This Row],[NET_REVENUE]]-(Table2[[#This Row],[UNITS_SOLD]]*Table2[[#This Row],[UNIT_COGS]])-Table2[[#This Row],[AD_SPEND]]),0)</f>
        <v>5850.5599999999995</v>
      </c>
      <c r="S1664" s="3">
        <f>IFERROR(Table2[[#This Row],[RETURNS_UNITS]]/Table2[[#This Row],[UNITS_SOLD]],0)</f>
        <v>0</v>
      </c>
      <c r="T1664" s="2" t="str">
        <f>TRIM(CLEAN(Table2[[#This Row],[CHANNEL]]))</f>
        <v>Flipkart</v>
      </c>
      <c r="U1664" s="1">
        <f t="shared" si="25"/>
        <v>45413</v>
      </c>
    </row>
    <row r="1665" spans="1:21" x14ac:dyDescent="0.3">
      <c r="A1665" s="1">
        <v>45778</v>
      </c>
      <c r="B1665" s="2" t="s">
        <v>37</v>
      </c>
      <c r="C1665" s="2" t="s">
        <v>28</v>
      </c>
      <c r="D1665" s="2" t="s">
        <v>31</v>
      </c>
      <c r="E1665" s="2" t="str">
        <f>TRIM(Table2[[#This Row],[SKU_CODE]])</f>
        <v>BEC-GB-002</v>
      </c>
      <c r="F1665" s="2">
        <v>247</v>
      </c>
      <c r="G1665" s="2">
        <v>44213</v>
      </c>
      <c r="H1665" s="2">
        <v>5507.54</v>
      </c>
      <c r="I1665" s="2">
        <v>2181</v>
      </c>
      <c r="J1665" s="2">
        <v>11</v>
      </c>
      <c r="K1665" s="2" t="str">
        <f>_xlfn.XLOOKUP(E1665,[1]SKU_Master!A:A,[1]SKU_Master!C:C,"NOT FOUND")</f>
        <v>Garbage Bags</v>
      </c>
      <c r="L1665" s="2">
        <f>_xlfn.XLOOKUP(Table2[[#This Row],[SKU_CODE_CLEAN]],[1]SKU_Master!A:A,[1]SKU_Master!E:E,"Not Found")</f>
        <v>179</v>
      </c>
      <c r="M1665" s="2">
        <f>_xlfn.XLOOKUP(E1665,[1]SKU_Master!A:A,[1]SKU_Master!F:F,"NOT FOUND")</f>
        <v>86</v>
      </c>
      <c r="N1665" s="2" t="str">
        <f>IF(ISNUMBER(_xlfn.XMATCH(E1665,[1]SKU_Master!A:A)),"MATCH","NOT FOUND")</f>
        <v>MATCH</v>
      </c>
      <c r="O1665" s="2">
        <f>Table2[[#This Row],[GROSS_REVENUE]]-Table2[[#This Row],[DISCOUNT]]</f>
        <v>38705.46</v>
      </c>
      <c r="P1665" s="3">
        <f>IFERROR((Table2[[#This Row],[NET_REVENUE]]-(Table2[[#This Row],[UNITS_SOLD]]*Table2[[#This Row],[UNIT_COGS]]))/Table2[[#This Row],[NET_REVENUE]],0)</f>
        <v>0.45118854032480171</v>
      </c>
      <c r="Q1665" s="4">
        <f>IFERROR(Table2[[#This Row],[GROSS_REVENUE]]/Table2[[#This Row],[AD_SPEND]],0)</f>
        <v>20.271893626776709</v>
      </c>
      <c r="R1665" s="2">
        <f>IFERROR((Table2[[#This Row],[NET_REVENUE]]-(Table2[[#This Row],[UNITS_SOLD]]*Table2[[#This Row],[UNIT_COGS]])-Table2[[#This Row],[AD_SPEND]]),0)</f>
        <v>15282.46</v>
      </c>
      <c r="S1665" s="3">
        <f>IFERROR(Table2[[#This Row],[RETURNS_UNITS]]/Table2[[#This Row],[UNITS_SOLD]],0)</f>
        <v>4.4534412955465584E-2</v>
      </c>
      <c r="T1665" s="2" t="str">
        <f>TRIM(CLEAN(Table2[[#This Row],[CHANNEL]]))</f>
        <v>Blinkit</v>
      </c>
      <c r="U1665" s="1">
        <f t="shared" si="25"/>
        <v>45778</v>
      </c>
    </row>
    <row r="1666" spans="1:21" x14ac:dyDescent="0.3">
      <c r="A1666" s="1">
        <v>45778</v>
      </c>
      <c r="B1666" s="2" t="s">
        <v>27</v>
      </c>
      <c r="C1666" s="2" t="s">
        <v>25</v>
      </c>
      <c r="D1666" s="2" t="s">
        <v>45</v>
      </c>
      <c r="E1666" s="2" t="str">
        <f>TRIM(Table2[[#This Row],[SKU_CODE]])</f>
        <v>BEC-TIS-001</v>
      </c>
      <c r="F1666" s="2">
        <v>423</v>
      </c>
      <c r="G1666" s="2">
        <v>40185</v>
      </c>
      <c r="H1666" s="2">
        <v>5159.1400000000003</v>
      </c>
      <c r="I1666" s="2">
        <v>2181.35</v>
      </c>
      <c r="J1666" s="2">
        <v>15</v>
      </c>
      <c r="K1666" s="2" t="str">
        <f>_xlfn.XLOOKUP(E1666,[1]SKU_Master!A:A,[1]SKU_Master!C:C,"NOT FOUND")</f>
        <v>Tissues</v>
      </c>
      <c r="L1666" s="2">
        <f>_xlfn.XLOOKUP(Table2[[#This Row],[SKU_CODE_CLEAN]],[1]SKU_Master!A:A,[1]SKU_Master!E:E,"Not Found")</f>
        <v>95</v>
      </c>
      <c r="M1666" s="2">
        <f>_xlfn.XLOOKUP(E1666,[1]SKU_Master!A:A,[1]SKU_Master!F:F,"NOT FOUND")</f>
        <v>42</v>
      </c>
      <c r="N1666" s="2" t="str">
        <f>IF(ISNUMBER(_xlfn.XMATCH(E1666,[1]SKU_Master!A:A)),"MATCH","NOT FOUND")</f>
        <v>MATCH</v>
      </c>
      <c r="O1666" s="2">
        <f>Table2[[#This Row],[GROSS_REVENUE]]-Table2[[#This Row],[DISCOUNT]]</f>
        <v>35025.86</v>
      </c>
      <c r="P1666" s="3">
        <f>IFERROR((Table2[[#This Row],[NET_REVENUE]]-(Table2[[#This Row],[UNITS_SOLD]]*Table2[[#This Row],[UNIT_COGS]]))/Table2[[#This Row],[NET_REVENUE]],0)</f>
        <v>0.49277476698644945</v>
      </c>
      <c r="Q1666" s="4">
        <f>IFERROR(Table2[[#This Row],[GROSS_REVENUE]]/Table2[[#This Row],[AD_SPEND]],0)</f>
        <v>18.422078070919387</v>
      </c>
      <c r="R1666" s="2">
        <f>IFERROR((Table2[[#This Row],[NET_REVENUE]]-(Table2[[#This Row],[UNITS_SOLD]]*Table2[[#This Row],[UNIT_COGS]])-Table2[[#This Row],[AD_SPEND]]),0)</f>
        <v>15078.51</v>
      </c>
      <c r="S1666" s="3">
        <f>IFERROR(Table2[[#This Row],[RETURNS_UNITS]]/Table2[[#This Row],[UNITS_SOLD]],0)</f>
        <v>3.5460992907801421E-2</v>
      </c>
      <c r="T1666" s="2" t="str">
        <f>TRIM(CLEAN(Table2[[#This Row],[CHANNEL]]))</f>
        <v>Zepto</v>
      </c>
      <c r="U1666" s="1">
        <f t="shared" si="25"/>
        <v>45778</v>
      </c>
    </row>
    <row r="1667" spans="1:21" x14ac:dyDescent="0.3">
      <c r="A1667" s="1">
        <v>45323</v>
      </c>
      <c r="B1667" s="2" t="s">
        <v>33</v>
      </c>
      <c r="C1667" s="2" t="s">
        <v>28</v>
      </c>
      <c r="D1667" s="2" t="s">
        <v>43</v>
      </c>
      <c r="E1667" s="2" t="str">
        <f>TRIM(Table2[[#This Row],[SKU_CODE]])</f>
        <v>BEC-GB-001</v>
      </c>
      <c r="F1667" s="2">
        <v>125</v>
      </c>
      <c r="G1667" s="2">
        <v>18625</v>
      </c>
      <c r="H1667" s="2">
        <v>2914.7</v>
      </c>
      <c r="I1667" s="2">
        <v>2181.58</v>
      </c>
      <c r="J1667" s="2">
        <v>5</v>
      </c>
      <c r="K1667" s="2" t="str">
        <f>_xlfn.XLOOKUP(E1667,[1]SKU_Master!A:A,[1]SKU_Master!C:C,"NOT FOUND")</f>
        <v>Garbage Bags</v>
      </c>
      <c r="L1667" s="2">
        <f>_xlfn.XLOOKUP(Table2[[#This Row],[SKU_CODE_CLEAN]],[1]SKU_Master!A:A,[1]SKU_Master!E:E,"Not Found")</f>
        <v>149</v>
      </c>
      <c r="M1667" s="2">
        <f>_xlfn.XLOOKUP(E1667,[1]SKU_Master!A:A,[1]SKU_Master!F:F,"NOT FOUND")</f>
        <v>70</v>
      </c>
      <c r="N1667" s="2" t="str">
        <f>IF(ISNUMBER(_xlfn.XMATCH(E1667,[1]SKU_Master!A:A)),"MATCH","NOT FOUND")</f>
        <v>MATCH</v>
      </c>
      <c r="O1667" s="2">
        <f>Table2[[#This Row],[GROSS_REVENUE]]-Table2[[#This Row],[DISCOUNT]]</f>
        <v>15710.3</v>
      </c>
      <c r="P1667" s="3">
        <f>IFERROR((Table2[[#This Row],[NET_REVENUE]]-(Table2[[#This Row],[UNITS_SOLD]]*Table2[[#This Row],[UNIT_COGS]]))/Table2[[#This Row],[NET_REVENUE]],0)</f>
        <v>0.44304055301299144</v>
      </c>
      <c r="Q1667" s="4">
        <f>IFERROR(Table2[[#This Row],[GROSS_REVENUE]]/Table2[[#This Row],[AD_SPEND]],0)</f>
        <v>8.5373903317778854</v>
      </c>
      <c r="R1667" s="2">
        <f>IFERROR((Table2[[#This Row],[NET_REVENUE]]-(Table2[[#This Row],[UNITS_SOLD]]*Table2[[#This Row],[UNIT_COGS]])-Table2[[#This Row],[AD_SPEND]]),0)</f>
        <v>4778.7199999999993</v>
      </c>
      <c r="S1667" s="3">
        <f>IFERROR(Table2[[#This Row],[RETURNS_UNITS]]/Table2[[#This Row],[UNITS_SOLD]],0)</f>
        <v>0.04</v>
      </c>
      <c r="T1667" s="2" t="str">
        <f>TRIM(CLEAN(Table2[[#This Row],[CHANNEL]]))</f>
        <v>Swiggy Instamart</v>
      </c>
      <c r="U1667" s="1">
        <f t="shared" ref="U1667:U1730" si="26">IF(AND(MONTH(A1667)=1,DAY(A1667)&gt;1),DATE(YEAR(A1667),DAY(A1667),1),A1667)</f>
        <v>45323</v>
      </c>
    </row>
    <row r="1668" spans="1:21" x14ac:dyDescent="0.3">
      <c r="A1668" s="1">
        <v>45778</v>
      </c>
      <c r="B1668" s="2" t="s">
        <v>33</v>
      </c>
      <c r="C1668" s="2" t="s">
        <v>25</v>
      </c>
      <c r="D1668" s="2" t="s">
        <v>45</v>
      </c>
      <c r="E1668" s="2" t="str">
        <f>TRIM(Table2[[#This Row],[SKU_CODE]])</f>
        <v>BEC-TIS-001</v>
      </c>
      <c r="F1668" s="2">
        <v>238</v>
      </c>
      <c r="G1668" s="2">
        <v>22610</v>
      </c>
      <c r="H1668" s="2">
        <v>2522.04</v>
      </c>
      <c r="I1668" s="2">
        <v>2181.9899999999998</v>
      </c>
      <c r="J1668" s="2">
        <v>14</v>
      </c>
      <c r="K1668" s="2" t="str">
        <f>_xlfn.XLOOKUP(E1668,[1]SKU_Master!A:A,[1]SKU_Master!C:C,"NOT FOUND")</f>
        <v>Tissues</v>
      </c>
      <c r="L1668" s="2">
        <f>_xlfn.XLOOKUP(Table2[[#This Row],[SKU_CODE_CLEAN]],[1]SKU_Master!A:A,[1]SKU_Master!E:E,"Not Found")</f>
        <v>95</v>
      </c>
      <c r="M1668" s="2">
        <f>_xlfn.XLOOKUP(E1668,[1]SKU_Master!A:A,[1]SKU_Master!F:F,"NOT FOUND")</f>
        <v>42</v>
      </c>
      <c r="N1668" s="2" t="str">
        <f>IF(ISNUMBER(_xlfn.XMATCH(E1668,[1]SKU_Master!A:A)),"MATCH","NOT FOUND")</f>
        <v>MATCH</v>
      </c>
      <c r="O1668" s="2">
        <f>Table2[[#This Row],[GROSS_REVENUE]]-Table2[[#This Row],[DISCOUNT]]</f>
        <v>20087.96</v>
      </c>
      <c r="P1668" s="3">
        <f>IFERROR((Table2[[#This Row],[NET_REVENUE]]-(Table2[[#This Row],[UNITS_SOLD]]*Table2[[#This Row],[UNIT_COGS]]))/Table2[[#This Row],[NET_REVENUE]],0)</f>
        <v>0.50238849539724295</v>
      </c>
      <c r="Q1668" s="4">
        <f>IFERROR(Table2[[#This Row],[GROSS_REVENUE]]/Table2[[#This Row],[AD_SPEND]],0)</f>
        <v>10.362100651240382</v>
      </c>
      <c r="R1668" s="2">
        <f>IFERROR((Table2[[#This Row],[NET_REVENUE]]-(Table2[[#This Row],[UNITS_SOLD]]*Table2[[#This Row],[UNIT_COGS]])-Table2[[#This Row],[AD_SPEND]]),0)</f>
        <v>7909.9699999999993</v>
      </c>
      <c r="S1668" s="3">
        <f>IFERROR(Table2[[#This Row],[RETURNS_UNITS]]/Table2[[#This Row],[UNITS_SOLD]],0)</f>
        <v>5.8823529411764705E-2</v>
      </c>
      <c r="T1668" s="2" t="str">
        <f>TRIM(CLEAN(Table2[[#This Row],[CHANNEL]]))</f>
        <v>Swiggy Instamart</v>
      </c>
      <c r="U1668" s="1">
        <f t="shared" si="26"/>
        <v>45778</v>
      </c>
    </row>
    <row r="1669" spans="1:21" x14ac:dyDescent="0.3">
      <c r="A1669" s="1">
        <v>45444</v>
      </c>
      <c r="B1669" s="2" t="s">
        <v>24</v>
      </c>
      <c r="C1669" s="2" t="s">
        <v>25</v>
      </c>
      <c r="D1669" s="2" t="s">
        <v>31</v>
      </c>
      <c r="E1669" s="2" t="str">
        <f>TRIM(Table2[[#This Row],[SKU_CODE]])</f>
        <v>BEC-GB-002</v>
      </c>
      <c r="F1669" s="2">
        <v>229</v>
      </c>
      <c r="G1669" s="2">
        <v>40991</v>
      </c>
      <c r="H1669" s="2">
        <v>3441.7</v>
      </c>
      <c r="I1669" s="2">
        <v>2182.65</v>
      </c>
      <c r="J1669" s="2">
        <v>33</v>
      </c>
      <c r="K1669" s="2" t="str">
        <f>_xlfn.XLOOKUP(E1669,[1]SKU_Master!A:A,[1]SKU_Master!C:C,"NOT FOUND")</f>
        <v>Garbage Bags</v>
      </c>
      <c r="L1669" s="2">
        <f>_xlfn.XLOOKUP(Table2[[#This Row],[SKU_CODE_CLEAN]],[1]SKU_Master!A:A,[1]SKU_Master!E:E,"Not Found")</f>
        <v>179</v>
      </c>
      <c r="M1669" s="2">
        <f>_xlfn.XLOOKUP(E1669,[1]SKU_Master!A:A,[1]SKU_Master!F:F,"NOT FOUND")</f>
        <v>86</v>
      </c>
      <c r="N1669" s="2" t="str">
        <f>IF(ISNUMBER(_xlfn.XMATCH(E1669,[1]SKU_Master!A:A)),"MATCH","NOT FOUND")</f>
        <v>MATCH</v>
      </c>
      <c r="O1669" s="2">
        <f>Table2[[#This Row],[GROSS_REVENUE]]-Table2[[#This Row],[DISCOUNT]]</f>
        <v>37549.300000000003</v>
      </c>
      <c r="P1669" s="3">
        <f>IFERROR((Table2[[#This Row],[NET_REVENUE]]-(Table2[[#This Row],[UNITS_SOLD]]*Table2[[#This Row],[UNIT_COGS]]))/Table2[[#This Row],[NET_REVENUE]],0)</f>
        <v>0.47551618805144175</v>
      </c>
      <c r="Q1669" s="4">
        <f>IFERROR(Table2[[#This Row],[GROSS_REVENUE]]/Table2[[#This Row],[AD_SPEND]],0)</f>
        <v>18.780381646164066</v>
      </c>
      <c r="R1669" s="2">
        <f>IFERROR((Table2[[#This Row],[NET_REVENUE]]-(Table2[[#This Row],[UNITS_SOLD]]*Table2[[#This Row],[UNIT_COGS]])-Table2[[#This Row],[AD_SPEND]]),0)</f>
        <v>15672.650000000003</v>
      </c>
      <c r="S1669" s="3">
        <f>IFERROR(Table2[[#This Row],[RETURNS_UNITS]]/Table2[[#This Row],[UNITS_SOLD]],0)</f>
        <v>0.14410480349344978</v>
      </c>
      <c r="T1669" s="2" t="str">
        <f>TRIM(CLEAN(Table2[[#This Row],[CHANNEL]]))</f>
        <v>D2C</v>
      </c>
      <c r="U1669" s="1">
        <f t="shared" si="26"/>
        <v>45444</v>
      </c>
    </row>
    <row r="1670" spans="1:21" x14ac:dyDescent="0.3">
      <c r="A1670" s="1">
        <v>45444</v>
      </c>
      <c r="B1670" s="2" t="s">
        <v>33</v>
      </c>
      <c r="C1670" s="2" t="s">
        <v>22</v>
      </c>
      <c r="D1670" s="2" t="s">
        <v>43</v>
      </c>
      <c r="E1670" s="2" t="str">
        <f>TRIM(Table2[[#This Row],[SKU_CODE]])</f>
        <v>BEC-GB-001</v>
      </c>
      <c r="F1670" s="2">
        <v>129</v>
      </c>
      <c r="G1670" s="2">
        <v>19221</v>
      </c>
      <c r="H1670" s="2">
        <v>1566.9</v>
      </c>
      <c r="I1670" s="2">
        <v>2182.85</v>
      </c>
      <c r="J1670" s="2">
        <v>7</v>
      </c>
      <c r="K1670" s="2" t="str">
        <f>_xlfn.XLOOKUP(E1670,[1]SKU_Master!A:A,[1]SKU_Master!C:C,"NOT FOUND")</f>
        <v>Garbage Bags</v>
      </c>
      <c r="L1670" s="2">
        <f>_xlfn.XLOOKUP(Table2[[#This Row],[SKU_CODE_CLEAN]],[1]SKU_Master!A:A,[1]SKU_Master!E:E,"Not Found")</f>
        <v>149</v>
      </c>
      <c r="M1670" s="2">
        <f>_xlfn.XLOOKUP(E1670,[1]SKU_Master!A:A,[1]SKU_Master!F:F,"NOT FOUND")</f>
        <v>70</v>
      </c>
      <c r="N1670" s="2" t="str">
        <f>IF(ISNUMBER(_xlfn.XMATCH(E1670,[1]SKU_Master!A:A)),"MATCH","NOT FOUND")</f>
        <v>MATCH</v>
      </c>
      <c r="O1670" s="2">
        <f>Table2[[#This Row],[GROSS_REVENUE]]-Table2[[#This Row],[DISCOUNT]]</f>
        <v>17654.099999999999</v>
      </c>
      <c r="P1670" s="3">
        <f>IFERROR((Table2[[#This Row],[NET_REVENUE]]-(Table2[[#This Row],[UNITS_SOLD]]*Table2[[#This Row],[UNIT_COGS]]))/Table2[[#This Row],[NET_REVENUE]],0)</f>
        <v>0.4885040868693391</v>
      </c>
      <c r="Q1670" s="4">
        <f>IFERROR(Table2[[#This Row],[GROSS_REVENUE]]/Table2[[#This Row],[AD_SPEND]],0)</f>
        <v>8.8054607508532428</v>
      </c>
      <c r="R1670" s="2">
        <f>IFERROR((Table2[[#This Row],[NET_REVENUE]]-(Table2[[#This Row],[UNITS_SOLD]]*Table2[[#This Row],[UNIT_COGS]])-Table2[[#This Row],[AD_SPEND]]),0)</f>
        <v>6441.2499999999982</v>
      </c>
      <c r="S1670" s="3">
        <f>IFERROR(Table2[[#This Row],[RETURNS_UNITS]]/Table2[[#This Row],[UNITS_SOLD]],0)</f>
        <v>5.4263565891472867E-2</v>
      </c>
      <c r="T1670" s="2" t="str">
        <f>TRIM(CLEAN(Table2[[#This Row],[CHANNEL]]))</f>
        <v>Swiggy Instamart</v>
      </c>
      <c r="U1670" s="1">
        <f t="shared" si="26"/>
        <v>45444</v>
      </c>
    </row>
    <row r="1671" spans="1:21" x14ac:dyDescent="0.3">
      <c r="A1671" s="1">
        <v>45597</v>
      </c>
      <c r="B1671" s="2" t="s">
        <v>33</v>
      </c>
      <c r="C1671" s="2" t="s">
        <v>22</v>
      </c>
      <c r="D1671" s="2" t="s">
        <v>46</v>
      </c>
      <c r="E1671" s="2" t="str">
        <f>TRIM(Table2[[#This Row],[SKU_CODE]])</f>
        <v>BEC-KT-001</v>
      </c>
      <c r="F1671" s="2">
        <v>108</v>
      </c>
      <c r="G1671" s="2">
        <v>17280</v>
      </c>
      <c r="H1671" s="2">
        <v>981.43</v>
      </c>
      <c r="I1671" s="2">
        <v>2183.31</v>
      </c>
      <c r="J1671" s="2">
        <v>6</v>
      </c>
      <c r="K1671" s="2" t="str">
        <f>_xlfn.XLOOKUP(E1671,[1]SKU_Master!A:A,[1]SKU_Master!C:C,"NOT FOUND")</f>
        <v>Kitchen Towel</v>
      </c>
      <c r="L1671" s="2">
        <f>_xlfn.XLOOKUP(Table2[[#This Row],[SKU_CODE_CLEAN]],[1]SKU_Master!A:A,[1]SKU_Master!E:E,"Not Found")</f>
        <v>160</v>
      </c>
      <c r="M1671" s="2">
        <f>_xlfn.XLOOKUP(E1671,[1]SKU_Master!A:A,[1]SKU_Master!F:F,"NOT FOUND")</f>
        <v>78</v>
      </c>
      <c r="N1671" s="2" t="str">
        <f>IF(ISNUMBER(_xlfn.XMATCH(E1671,[1]SKU_Master!A:A)),"MATCH","NOT FOUND")</f>
        <v>MATCH</v>
      </c>
      <c r="O1671" s="2">
        <f>Table2[[#This Row],[GROSS_REVENUE]]-Table2[[#This Row],[DISCOUNT]]</f>
        <v>16298.57</v>
      </c>
      <c r="P1671" s="3">
        <f>IFERROR((Table2[[#This Row],[NET_REVENUE]]-(Table2[[#This Row],[UNITS_SOLD]]*Table2[[#This Row],[UNIT_COGS]]))/Table2[[#This Row],[NET_REVENUE]],0)</f>
        <v>0.48314484031421162</v>
      </c>
      <c r="Q1671" s="4">
        <f>IFERROR(Table2[[#This Row],[GROSS_REVENUE]]/Table2[[#This Row],[AD_SPEND]],0)</f>
        <v>7.9145884001813762</v>
      </c>
      <c r="R1671" s="2">
        <f>IFERROR((Table2[[#This Row],[NET_REVENUE]]-(Table2[[#This Row],[UNITS_SOLD]]*Table2[[#This Row],[UNIT_COGS]])-Table2[[#This Row],[AD_SPEND]]),0)</f>
        <v>5691.26</v>
      </c>
      <c r="S1671" s="3">
        <f>IFERROR(Table2[[#This Row],[RETURNS_UNITS]]/Table2[[#This Row],[UNITS_SOLD]],0)</f>
        <v>5.5555555555555552E-2</v>
      </c>
      <c r="T1671" s="2" t="str">
        <f>TRIM(CLEAN(Table2[[#This Row],[CHANNEL]]))</f>
        <v>Swiggy Instamart</v>
      </c>
      <c r="U1671" s="1">
        <f t="shared" si="26"/>
        <v>45597</v>
      </c>
    </row>
    <row r="1672" spans="1:21" x14ac:dyDescent="0.3">
      <c r="A1672" s="1">
        <v>45383</v>
      </c>
      <c r="B1672" s="2" t="s">
        <v>33</v>
      </c>
      <c r="C1672" s="2" t="s">
        <v>28</v>
      </c>
      <c r="D1672" s="2" t="s">
        <v>29</v>
      </c>
      <c r="E1672" s="2" t="str">
        <f>TRIM(Table2[[#This Row],[SKU_CODE]])</f>
        <v>BEC-CLN-004</v>
      </c>
      <c r="F1672" s="2">
        <v>132</v>
      </c>
      <c r="G1672" s="2">
        <v>13068</v>
      </c>
      <c r="H1672" s="2">
        <v>3583.47</v>
      </c>
      <c r="I1672" s="2">
        <v>2189.42</v>
      </c>
      <c r="J1672" s="2">
        <v>6</v>
      </c>
      <c r="K1672" s="2" t="str">
        <f>_xlfn.XLOOKUP(E1672,[1]SKU_Master!A:A,[1]SKU_Master!C:C,"NOT FOUND")</f>
        <v>Cleaners</v>
      </c>
      <c r="L1672" s="2">
        <f>_xlfn.XLOOKUP(Table2[[#This Row],[SKU_CODE_CLEAN]],[1]SKU_Master!A:A,[1]SKU_Master!E:E,"Not Found")</f>
        <v>99</v>
      </c>
      <c r="M1672" s="2">
        <f>_xlfn.XLOOKUP(E1672,[1]SKU_Master!A:A,[1]SKU_Master!F:F,"NOT FOUND")</f>
        <v>44</v>
      </c>
      <c r="N1672" s="2" t="str">
        <f>IF(ISNUMBER(_xlfn.XMATCH(E1672,[1]SKU_Master!A:A)),"MATCH","NOT FOUND")</f>
        <v>MATCH</v>
      </c>
      <c r="O1672" s="2">
        <f>Table2[[#This Row],[GROSS_REVENUE]]-Table2[[#This Row],[DISCOUNT]]</f>
        <v>9484.5300000000007</v>
      </c>
      <c r="P1672" s="3">
        <f>IFERROR((Table2[[#This Row],[NET_REVENUE]]-(Table2[[#This Row],[UNITS_SOLD]]*Table2[[#This Row],[UNIT_COGS]]))/Table2[[#This Row],[NET_REVENUE]],0)</f>
        <v>0.38763438989596749</v>
      </c>
      <c r="Q1672" s="4">
        <f>IFERROR(Table2[[#This Row],[GROSS_REVENUE]]/Table2[[#This Row],[AD_SPEND]],0)</f>
        <v>5.9687040403394507</v>
      </c>
      <c r="R1672" s="2">
        <f>IFERROR((Table2[[#This Row],[NET_REVENUE]]-(Table2[[#This Row],[UNITS_SOLD]]*Table2[[#This Row],[UNIT_COGS]])-Table2[[#This Row],[AD_SPEND]]),0)</f>
        <v>1487.1100000000006</v>
      </c>
      <c r="S1672" s="3">
        <f>IFERROR(Table2[[#This Row],[RETURNS_UNITS]]/Table2[[#This Row],[UNITS_SOLD]],0)</f>
        <v>4.5454545454545456E-2</v>
      </c>
      <c r="T1672" s="2" t="str">
        <f>TRIM(CLEAN(Table2[[#This Row],[CHANNEL]]))</f>
        <v>Swiggy Instamart</v>
      </c>
      <c r="U1672" s="1">
        <f t="shared" si="26"/>
        <v>45383</v>
      </c>
    </row>
    <row r="1673" spans="1:21" x14ac:dyDescent="0.3">
      <c r="A1673" s="1">
        <v>45474</v>
      </c>
      <c r="B1673" s="2" t="s">
        <v>24</v>
      </c>
      <c r="C1673" s="2" t="s">
        <v>22</v>
      </c>
      <c r="D1673" s="2" t="s">
        <v>32</v>
      </c>
      <c r="E1673" s="2" t="str">
        <f>TRIM(Table2[[#This Row],[SKU_CODE]])</f>
        <v>BEC-BW-001</v>
      </c>
      <c r="F1673" s="2">
        <v>83</v>
      </c>
      <c r="G1673" s="2">
        <v>18260</v>
      </c>
      <c r="H1673" s="2">
        <v>1298.0899999999999</v>
      </c>
      <c r="I1673" s="2">
        <v>2190.27</v>
      </c>
      <c r="J1673" s="2">
        <v>8</v>
      </c>
      <c r="K1673" s="2" t="str">
        <f>_xlfn.XLOOKUP(E1673,[1]SKU_Master!A:A,[1]SKU_Master!C:C,"NOT FOUND")</f>
        <v>Bake &amp; Wrap</v>
      </c>
      <c r="L1673" s="2">
        <f>_xlfn.XLOOKUP(Table2[[#This Row],[SKU_CODE_CLEAN]],[1]SKU_Master!A:A,[1]SKU_Master!E:E,"Not Found")</f>
        <v>220</v>
      </c>
      <c r="M1673" s="2">
        <f>_xlfn.XLOOKUP(E1673,[1]SKU_Master!A:A,[1]SKU_Master!F:F,"NOT FOUND")</f>
        <v>118</v>
      </c>
      <c r="N1673" s="2" t="str">
        <f>IF(ISNUMBER(_xlfn.XMATCH(E1673,[1]SKU_Master!A:A)),"MATCH","NOT FOUND")</f>
        <v>MATCH</v>
      </c>
      <c r="O1673" s="2">
        <f>Table2[[#This Row],[GROSS_REVENUE]]-Table2[[#This Row],[DISCOUNT]]</f>
        <v>16961.91</v>
      </c>
      <c r="P1673" s="3">
        <f>IFERROR((Table2[[#This Row],[NET_REVENUE]]-(Table2[[#This Row],[UNITS_SOLD]]*Table2[[#This Row],[UNIT_COGS]]))/Table2[[#This Row],[NET_REVENUE]],0)</f>
        <v>0.42258861177780094</v>
      </c>
      <c r="Q1673" s="4">
        <f>IFERROR(Table2[[#This Row],[GROSS_REVENUE]]/Table2[[#This Row],[AD_SPEND]],0)</f>
        <v>8.3368717098805174</v>
      </c>
      <c r="R1673" s="2">
        <f>IFERROR((Table2[[#This Row],[NET_REVENUE]]-(Table2[[#This Row],[UNITS_SOLD]]*Table2[[#This Row],[UNIT_COGS]])-Table2[[#This Row],[AD_SPEND]]),0)</f>
        <v>4977.6399999999994</v>
      </c>
      <c r="S1673" s="3">
        <f>IFERROR(Table2[[#This Row],[RETURNS_UNITS]]/Table2[[#This Row],[UNITS_SOLD]],0)</f>
        <v>9.6385542168674704E-2</v>
      </c>
      <c r="T1673" s="2" t="str">
        <f>TRIM(CLEAN(Table2[[#This Row],[CHANNEL]]))</f>
        <v>D2C</v>
      </c>
      <c r="U1673" s="1">
        <f t="shared" si="26"/>
        <v>45474</v>
      </c>
    </row>
    <row r="1674" spans="1:21" x14ac:dyDescent="0.3">
      <c r="A1674" s="1">
        <v>45323</v>
      </c>
      <c r="B1674" s="2" t="s">
        <v>24</v>
      </c>
      <c r="C1674" s="2" t="s">
        <v>25</v>
      </c>
      <c r="D1674" s="2" t="s">
        <v>32</v>
      </c>
      <c r="E1674" s="2" t="str">
        <f>TRIM(Table2[[#This Row],[SKU_CODE]])</f>
        <v>BEC-BW-001</v>
      </c>
      <c r="F1674" s="2">
        <v>115</v>
      </c>
      <c r="G1674" s="2">
        <v>25300</v>
      </c>
      <c r="H1674" s="2">
        <v>536.82000000000005</v>
      </c>
      <c r="I1674" s="2">
        <v>2191.48</v>
      </c>
      <c r="J1674" s="2">
        <v>15</v>
      </c>
      <c r="K1674" s="2" t="str">
        <f>_xlfn.XLOOKUP(E1674,[1]SKU_Master!A:A,[1]SKU_Master!C:C,"NOT FOUND")</f>
        <v>Bake &amp; Wrap</v>
      </c>
      <c r="L1674" s="2">
        <f>_xlfn.XLOOKUP(Table2[[#This Row],[SKU_CODE_CLEAN]],[1]SKU_Master!A:A,[1]SKU_Master!E:E,"Not Found")</f>
        <v>220</v>
      </c>
      <c r="M1674" s="2">
        <f>_xlfn.XLOOKUP(E1674,[1]SKU_Master!A:A,[1]SKU_Master!F:F,"NOT FOUND")</f>
        <v>118</v>
      </c>
      <c r="N1674" s="2" t="str">
        <f>IF(ISNUMBER(_xlfn.XMATCH(E1674,[1]SKU_Master!A:A)),"MATCH","NOT FOUND")</f>
        <v>MATCH</v>
      </c>
      <c r="O1674" s="2">
        <f>Table2[[#This Row],[GROSS_REVENUE]]-Table2[[#This Row],[DISCOUNT]]</f>
        <v>24763.18</v>
      </c>
      <c r="P1674" s="3">
        <f>IFERROR((Table2[[#This Row],[NET_REVENUE]]-(Table2[[#This Row],[UNITS_SOLD]]*Table2[[#This Row],[UNIT_COGS]]))/Table2[[#This Row],[NET_REVENUE]],0)</f>
        <v>0.4520089907677447</v>
      </c>
      <c r="Q1674" s="4">
        <f>IFERROR(Table2[[#This Row],[GROSS_REVENUE]]/Table2[[#This Row],[AD_SPEND]],0)</f>
        <v>11.544709511380438</v>
      </c>
      <c r="R1674" s="2">
        <f>IFERROR((Table2[[#This Row],[NET_REVENUE]]-(Table2[[#This Row],[UNITS_SOLD]]*Table2[[#This Row],[UNIT_COGS]])-Table2[[#This Row],[AD_SPEND]]),0)</f>
        <v>9001.7000000000007</v>
      </c>
      <c r="S1674" s="3">
        <f>IFERROR(Table2[[#This Row],[RETURNS_UNITS]]/Table2[[#This Row],[UNITS_SOLD]],0)</f>
        <v>0.13043478260869565</v>
      </c>
      <c r="T1674" s="2" t="str">
        <f>TRIM(CLEAN(Table2[[#This Row],[CHANNEL]]))</f>
        <v>D2C</v>
      </c>
      <c r="U1674" s="1">
        <f t="shared" si="26"/>
        <v>45323</v>
      </c>
    </row>
    <row r="1675" spans="1:21" x14ac:dyDescent="0.3">
      <c r="A1675" s="1">
        <v>45748</v>
      </c>
      <c r="B1675" s="2" t="s">
        <v>21</v>
      </c>
      <c r="C1675" s="2" t="s">
        <v>25</v>
      </c>
      <c r="D1675" s="2" t="s">
        <v>45</v>
      </c>
      <c r="E1675" s="2" t="str">
        <f>TRIM(Table2[[#This Row],[SKU_CODE]])</f>
        <v>BEC-TIS-001</v>
      </c>
      <c r="F1675" s="2">
        <v>376</v>
      </c>
      <c r="G1675" s="2">
        <v>35720</v>
      </c>
      <c r="H1675" s="2">
        <v>5457.62</v>
      </c>
      <c r="I1675" s="2">
        <v>2192.9699999999998</v>
      </c>
      <c r="J1675" s="2">
        <v>9</v>
      </c>
      <c r="K1675" s="2" t="str">
        <f>_xlfn.XLOOKUP(E1675,[1]SKU_Master!A:A,[1]SKU_Master!C:C,"NOT FOUND")</f>
        <v>Tissues</v>
      </c>
      <c r="L1675" s="2">
        <f>_xlfn.XLOOKUP(Table2[[#This Row],[SKU_CODE_CLEAN]],[1]SKU_Master!A:A,[1]SKU_Master!E:E,"Not Found")</f>
        <v>95</v>
      </c>
      <c r="M1675" s="2">
        <f>_xlfn.XLOOKUP(E1675,[1]SKU_Master!A:A,[1]SKU_Master!F:F,"NOT FOUND")</f>
        <v>42</v>
      </c>
      <c r="N1675" s="2" t="str">
        <f>IF(ISNUMBER(_xlfn.XMATCH(E1675,[1]SKU_Master!A:A)),"MATCH","NOT FOUND")</f>
        <v>MATCH</v>
      </c>
      <c r="O1675" s="2">
        <f>Table2[[#This Row],[GROSS_REVENUE]]-Table2[[#This Row],[DISCOUNT]]</f>
        <v>30262.38</v>
      </c>
      <c r="P1675" s="3">
        <f>IFERROR((Table2[[#This Row],[NET_REVENUE]]-(Table2[[#This Row],[UNITS_SOLD]]*Table2[[#This Row],[UNIT_COGS]]))/Table2[[#This Row],[NET_REVENUE]],0)</f>
        <v>0.47816397784972631</v>
      </c>
      <c r="Q1675" s="4">
        <f>IFERROR(Table2[[#This Row],[GROSS_REVENUE]]/Table2[[#This Row],[AD_SPEND]],0)</f>
        <v>16.288412518183105</v>
      </c>
      <c r="R1675" s="2">
        <f>IFERROR((Table2[[#This Row],[NET_REVENUE]]-(Table2[[#This Row],[UNITS_SOLD]]*Table2[[#This Row],[UNIT_COGS]])-Table2[[#This Row],[AD_SPEND]]),0)</f>
        <v>12277.410000000002</v>
      </c>
      <c r="S1675" s="3">
        <f>IFERROR(Table2[[#This Row],[RETURNS_UNITS]]/Table2[[#This Row],[UNITS_SOLD]],0)</f>
        <v>2.3936170212765957E-2</v>
      </c>
      <c r="T1675" s="2" t="str">
        <f>TRIM(CLEAN(Table2[[#This Row],[CHANNEL]]))</f>
        <v>Flipkart</v>
      </c>
      <c r="U1675" s="1">
        <f t="shared" si="26"/>
        <v>45748</v>
      </c>
    </row>
    <row r="1676" spans="1:21" x14ac:dyDescent="0.3">
      <c r="A1676" s="1">
        <v>45444</v>
      </c>
      <c r="B1676" s="2" t="s">
        <v>33</v>
      </c>
      <c r="C1676" s="2" t="s">
        <v>22</v>
      </c>
      <c r="D1676" s="2" t="s">
        <v>26</v>
      </c>
      <c r="E1676" s="2" t="str">
        <f>TRIM(Table2[[#This Row],[SKU_CODE]])</f>
        <v>BEC-TIS-002</v>
      </c>
      <c r="F1676" s="2">
        <v>182</v>
      </c>
      <c r="G1676" s="2">
        <v>32760</v>
      </c>
      <c r="H1676" s="2">
        <v>4044.5</v>
      </c>
      <c r="I1676" s="2">
        <v>2193.62</v>
      </c>
      <c r="J1676" s="2">
        <v>8</v>
      </c>
      <c r="K1676" s="2" t="str">
        <f>_xlfn.XLOOKUP(E1676,[1]SKU_Master!A:A,[1]SKU_Master!C:C,"NOT FOUND")</f>
        <v>Tissues</v>
      </c>
      <c r="L1676" s="2">
        <f>_xlfn.XLOOKUP(Table2[[#This Row],[SKU_CODE_CLEAN]],[1]SKU_Master!A:A,[1]SKU_Master!E:E,"Not Found")</f>
        <v>180</v>
      </c>
      <c r="M1676" s="2">
        <f>_xlfn.XLOOKUP(E1676,[1]SKU_Master!A:A,[1]SKU_Master!F:F,"NOT FOUND")</f>
        <v>95</v>
      </c>
      <c r="N1676" s="2" t="str">
        <f>IF(ISNUMBER(_xlfn.XMATCH(E1676,[1]SKU_Master!A:A)),"MATCH","NOT FOUND")</f>
        <v>MATCH</v>
      </c>
      <c r="O1676" s="2">
        <f>Table2[[#This Row],[GROSS_REVENUE]]-Table2[[#This Row],[DISCOUNT]]</f>
        <v>28715.5</v>
      </c>
      <c r="P1676" s="3">
        <f>IFERROR((Table2[[#This Row],[NET_REVENUE]]-(Table2[[#This Row],[UNITS_SOLD]]*Table2[[#This Row],[UNIT_COGS]]))/Table2[[#This Row],[NET_REVENUE]],0)</f>
        <v>0.39788615904302554</v>
      </c>
      <c r="Q1676" s="4">
        <f>IFERROR(Table2[[#This Row],[GROSS_REVENUE]]/Table2[[#This Row],[AD_SPEND]],0)</f>
        <v>14.934218324048834</v>
      </c>
      <c r="R1676" s="2">
        <f>IFERROR((Table2[[#This Row],[NET_REVENUE]]-(Table2[[#This Row],[UNITS_SOLD]]*Table2[[#This Row],[UNIT_COGS]])-Table2[[#This Row],[AD_SPEND]]),0)</f>
        <v>9231.880000000001</v>
      </c>
      <c r="S1676" s="3">
        <f>IFERROR(Table2[[#This Row],[RETURNS_UNITS]]/Table2[[#This Row],[UNITS_SOLD]],0)</f>
        <v>4.3956043956043959E-2</v>
      </c>
      <c r="T1676" s="2" t="str">
        <f>TRIM(CLEAN(Table2[[#This Row],[CHANNEL]]))</f>
        <v>Swiggy Instamart</v>
      </c>
      <c r="U1676" s="1">
        <f t="shared" si="26"/>
        <v>45444</v>
      </c>
    </row>
    <row r="1677" spans="1:21" x14ac:dyDescent="0.3">
      <c r="A1677" s="1">
        <v>45597</v>
      </c>
      <c r="B1677" s="2" t="s">
        <v>24</v>
      </c>
      <c r="C1677" s="2" t="s">
        <v>25</v>
      </c>
      <c r="D1677" s="2" t="s">
        <v>43</v>
      </c>
      <c r="E1677" s="2" t="str">
        <f>TRIM(Table2[[#This Row],[SKU_CODE]])</f>
        <v>BEC-GB-001</v>
      </c>
      <c r="F1677" s="2">
        <v>145</v>
      </c>
      <c r="G1677" s="2">
        <v>21605</v>
      </c>
      <c r="H1677" s="2">
        <v>2337.83</v>
      </c>
      <c r="I1677" s="2">
        <v>2195.96</v>
      </c>
      <c r="J1677" s="2">
        <v>24</v>
      </c>
      <c r="K1677" s="2" t="str">
        <f>_xlfn.XLOOKUP(E1677,[1]SKU_Master!A:A,[1]SKU_Master!C:C,"NOT FOUND")</f>
        <v>Garbage Bags</v>
      </c>
      <c r="L1677" s="2">
        <f>_xlfn.XLOOKUP(Table2[[#This Row],[SKU_CODE_CLEAN]],[1]SKU_Master!A:A,[1]SKU_Master!E:E,"Not Found")</f>
        <v>149</v>
      </c>
      <c r="M1677" s="2">
        <f>_xlfn.XLOOKUP(E1677,[1]SKU_Master!A:A,[1]SKU_Master!F:F,"NOT FOUND")</f>
        <v>70</v>
      </c>
      <c r="N1677" s="2" t="str">
        <f>IF(ISNUMBER(_xlfn.XMATCH(E1677,[1]SKU_Master!A:A)),"MATCH","NOT FOUND")</f>
        <v>MATCH</v>
      </c>
      <c r="O1677" s="2">
        <f>Table2[[#This Row],[GROSS_REVENUE]]-Table2[[#This Row],[DISCOUNT]]</f>
        <v>19267.169999999998</v>
      </c>
      <c r="P1677" s="3">
        <f>IFERROR((Table2[[#This Row],[NET_REVENUE]]-(Table2[[#This Row],[UNITS_SOLD]]*Table2[[#This Row],[UNIT_COGS]]))/Table2[[#This Row],[NET_REVENUE]],0)</f>
        <v>0.47319715349996905</v>
      </c>
      <c r="Q1677" s="4">
        <f>IFERROR(Table2[[#This Row],[GROSS_REVENUE]]/Table2[[#This Row],[AD_SPEND]],0)</f>
        <v>9.8385216488460632</v>
      </c>
      <c r="R1677" s="2">
        <f>IFERROR((Table2[[#This Row],[NET_REVENUE]]-(Table2[[#This Row],[UNITS_SOLD]]*Table2[[#This Row],[UNIT_COGS]])-Table2[[#This Row],[AD_SPEND]]),0)</f>
        <v>6921.2099999999982</v>
      </c>
      <c r="S1677" s="3">
        <f>IFERROR(Table2[[#This Row],[RETURNS_UNITS]]/Table2[[#This Row],[UNITS_SOLD]],0)</f>
        <v>0.16551724137931034</v>
      </c>
      <c r="T1677" s="2" t="str">
        <f>TRIM(CLEAN(Table2[[#This Row],[CHANNEL]]))</f>
        <v>D2C</v>
      </c>
      <c r="U1677" s="1">
        <f t="shared" si="26"/>
        <v>45597</v>
      </c>
    </row>
    <row r="1678" spans="1:21" x14ac:dyDescent="0.3">
      <c r="A1678" s="1">
        <v>45474</v>
      </c>
      <c r="B1678" s="2" t="s">
        <v>24</v>
      </c>
      <c r="C1678" s="2" t="s">
        <v>25</v>
      </c>
      <c r="D1678" s="2" t="s">
        <v>31</v>
      </c>
      <c r="E1678" s="2" t="str">
        <f>TRIM(Table2[[#This Row],[SKU_CODE]])</f>
        <v>BEC-GB-002</v>
      </c>
      <c r="F1678" s="2">
        <v>159</v>
      </c>
      <c r="G1678" s="2">
        <v>28461</v>
      </c>
      <c r="H1678" s="2">
        <v>2691.27</v>
      </c>
      <c r="I1678" s="2">
        <v>2196.4899999999998</v>
      </c>
      <c r="J1678" s="2">
        <v>17</v>
      </c>
      <c r="K1678" s="2" t="str">
        <f>_xlfn.XLOOKUP(E1678,[1]SKU_Master!A:A,[1]SKU_Master!C:C,"NOT FOUND")</f>
        <v>Garbage Bags</v>
      </c>
      <c r="L1678" s="2">
        <f>_xlfn.XLOOKUP(Table2[[#This Row],[SKU_CODE_CLEAN]],[1]SKU_Master!A:A,[1]SKU_Master!E:E,"Not Found")</f>
        <v>179</v>
      </c>
      <c r="M1678" s="2">
        <f>_xlfn.XLOOKUP(E1678,[1]SKU_Master!A:A,[1]SKU_Master!F:F,"NOT FOUND")</f>
        <v>86</v>
      </c>
      <c r="N1678" s="2" t="str">
        <f>IF(ISNUMBER(_xlfn.XMATCH(E1678,[1]SKU_Master!A:A)),"MATCH","NOT FOUND")</f>
        <v>MATCH</v>
      </c>
      <c r="O1678" s="2">
        <f>Table2[[#This Row],[GROSS_REVENUE]]-Table2[[#This Row],[DISCOUNT]]</f>
        <v>25769.73</v>
      </c>
      <c r="P1678" s="3">
        <f>IFERROR((Table2[[#This Row],[NET_REVENUE]]-(Table2[[#This Row],[UNITS_SOLD]]*Table2[[#This Row],[UNIT_COGS]]))/Table2[[#This Row],[NET_REVENUE]],0)</f>
        <v>0.46937744400115949</v>
      </c>
      <c r="Q1678" s="4">
        <f>IFERROR(Table2[[#This Row],[GROSS_REVENUE]]/Table2[[#This Row],[AD_SPEND]],0)</f>
        <v>12.957491270162851</v>
      </c>
      <c r="R1678" s="2">
        <f>IFERROR((Table2[[#This Row],[NET_REVENUE]]-(Table2[[#This Row],[UNITS_SOLD]]*Table2[[#This Row],[UNIT_COGS]])-Table2[[#This Row],[AD_SPEND]]),0)</f>
        <v>9899.24</v>
      </c>
      <c r="S1678" s="3">
        <f>IFERROR(Table2[[#This Row],[RETURNS_UNITS]]/Table2[[#This Row],[UNITS_SOLD]],0)</f>
        <v>0.1069182389937107</v>
      </c>
      <c r="T1678" s="2" t="str">
        <f>TRIM(CLEAN(Table2[[#This Row],[CHANNEL]]))</f>
        <v>D2C</v>
      </c>
      <c r="U1678" s="1">
        <f t="shared" si="26"/>
        <v>45474</v>
      </c>
    </row>
    <row r="1679" spans="1:21" x14ac:dyDescent="0.3">
      <c r="A1679" s="1">
        <v>45778</v>
      </c>
      <c r="B1679" s="2" t="s">
        <v>24</v>
      </c>
      <c r="C1679" s="2" t="s">
        <v>25</v>
      </c>
      <c r="D1679" s="2" t="s">
        <v>31</v>
      </c>
      <c r="E1679" s="2" t="str">
        <f>TRIM(Table2[[#This Row],[SKU_CODE]])</f>
        <v>BEC-GB-002</v>
      </c>
      <c r="F1679" s="2">
        <v>261</v>
      </c>
      <c r="G1679" s="2">
        <v>46719</v>
      </c>
      <c r="H1679" s="2">
        <v>3334.13</v>
      </c>
      <c r="I1679" s="2">
        <v>2197.2600000000002</v>
      </c>
      <c r="J1679" s="2">
        <v>33</v>
      </c>
      <c r="K1679" s="2" t="str">
        <f>_xlfn.XLOOKUP(E1679,[1]SKU_Master!A:A,[1]SKU_Master!C:C,"NOT FOUND")</f>
        <v>Garbage Bags</v>
      </c>
      <c r="L1679" s="2">
        <f>_xlfn.XLOOKUP(Table2[[#This Row],[SKU_CODE_CLEAN]],[1]SKU_Master!A:A,[1]SKU_Master!E:E,"Not Found")</f>
        <v>179</v>
      </c>
      <c r="M1679" s="2">
        <f>_xlfn.XLOOKUP(E1679,[1]SKU_Master!A:A,[1]SKU_Master!F:F,"NOT FOUND")</f>
        <v>86</v>
      </c>
      <c r="N1679" s="2" t="str">
        <f>IF(ISNUMBER(_xlfn.XMATCH(E1679,[1]SKU_Master!A:A)),"MATCH","NOT FOUND")</f>
        <v>MATCH</v>
      </c>
      <c r="O1679" s="2">
        <f>Table2[[#This Row],[GROSS_REVENUE]]-Table2[[#This Row],[DISCOUNT]]</f>
        <v>43384.87</v>
      </c>
      <c r="P1679" s="3">
        <f>IFERROR((Table2[[#This Row],[NET_REVENUE]]-(Table2[[#This Row],[UNITS_SOLD]]*Table2[[#This Row],[UNIT_COGS]]))/Table2[[#This Row],[NET_REVENUE]],0)</f>
        <v>0.48263069590850455</v>
      </c>
      <c r="Q1679" s="4">
        <f>IFERROR(Table2[[#This Row],[GROSS_REVENUE]]/Table2[[#This Row],[AD_SPEND]],0)</f>
        <v>21.262390431719503</v>
      </c>
      <c r="R1679" s="2">
        <f>IFERROR((Table2[[#This Row],[NET_REVENUE]]-(Table2[[#This Row],[UNITS_SOLD]]*Table2[[#This Row],[UNIT_COGS]])-Table2[[#This Row],[AD_SPEND]]),0)</f>
        <v>18741.61</v>
      </c>
      <c r="S1679" s="3">
        <f>IFERROR(Table2[[#This Row],[RETURNS_UNITS]]/Table2[[#This Row],[UNITS_SOLD]],0)</f>
        <v>0.12643678160919541</v>
      </c>
      <c r="T1679" s="2" t="str">
        <f>TRIM(CLEAN(Table2[[#This Row],[CHANNEL]]))</f>
        <v>D2C</v>
      </c>
      <c r="U1679" s="1">
        <f t="shared" si="26"/>
        <v>45778</v>
      </c>
    </row>
    <row r="1680" spans="1:21" x14ac:dyDescent="0.3">
      <c r="A1680" s="1">
        <v>45536</v>
      </c>
      <c r="B1680" s="2" t="s">
        <v>37</v>
      </c>
      <c r="C1680" s="2" t="s">
        <v>28</v>
      </c>
      <c r="D1680" s="2" t="s">
        <v>31</v>
      </c>
      <c r="E1680" s="2" t="str">
        <f>TRIM(Table2[[#This Row],[SKU_CODE]])</f>
        <v>BEC-GB-002</v>
      </c>
      <c r="F1680" s="2">
        <v>130</v>
      </c>
      <c r="G1680" s="2">
        <v>23270</v>
      </c>
      <c r="H1680" s="2">
        <v>4413.2</v>
      </c>
      <c r="I1680" s="2">
        <v>2199.3200000000002</v>
      </c>
      <c r="J1680" s="2">
        <v>5</v>
      </c>
      <c r="K1680" s="2" t="str">
        <f>_xlfn.XLOOKUP(E1680,[1]SKU_Master!A:A,[1]SKU_Master!C:C,"NOT FOUND")</f>
        <v>Garbage Bags</v>
      </c>
      <c r="L1680" s="2">
        <f>_xlfn.XLOOKUP(Table2[[#This Row],[SKU_CODE_CLEAN]],[1]SKU_Master!A:A,[1]SKU_Master!E:E,"Not Found")</f>
        <v>179</v>
      </c>
      <c r="M1680" s="2">
        <f>_xlfn.XLOOKUP(E1680,[1]SKU_Master!A:A,[1]SKU_Master!F:F,"NOT FOUND")</f>
        <v>86</v>
      </c>
      <c r="N1680" s="2" t="str">
        <f>IF(ISNUMBER(_xlfn.XMATCH(E1680,[1]SKU_Master!A:A)),"MATCH","NOT FOUND")</f>
        <v>MATCH</v>
      </c>
      <c r="O1680" s="2">
        <f>Table2[[#This Row],[GROSS_REVENUE]]-Table2[[#This Row],[DISCOUNT]]</f>
        <v>18856.8</v>
      </c>
      <c r="P1680" s="3">
        <f>IFERROR((Table2[[#This Row],[NET_REVENUE]]-(Table2[[#This Row],[UNITS_SOLD]]*Table2[[#This Row],[UNIT_COGS]]))/Table2[[#This Row],[NET_REVENUE]],0)</f>
        <v>0.4071104323108905</v>
      </c>
      <c r="Q1680" s="4">
        <f>IFERROR(Table2[[#This Row],[GROSS_REVENUE]]/Table2[[#This Row],[AD_SPEND]],0)</f>
        <v>10.580543076951058</v>
      </c>
      <c r="R1680" s="2">
        <f>IFERROR((Table2[[#This Row],[NET_REVENUE]]-(Table2[[#This Row],[UNITS_SOLD]]*Table2[[#This Row],[UNIT_COGS]])-Table2[[#This Row],[AD_SPEND]]),0)</f>
        <v>5477.48</v>
      </c>
      <c r="S1680" s="3">
        <f>IFERROR(Table2[[#This Row],[RETURNS_UNITS]]/Table2[[#This Row],[UNITS_SOLD]],0)</f>
        <v>3.8461538461538464E-2</v>
      </c>
      <c r="T1680" s="2" t="str">
        <f>TRIM(CLEAN(Table2[[#This Row],[CHANNEL]]))</f>
        <v>Blinkit</v>
      </c>
      <c r="U1680" s="1">
        <f t="shared" si="26"/>
        <v>45536</v>
      </c>
    </row>
    <row r="1681" spans="1:21" x14ac:dyDescent="0.3">
      <c r="A1681" s="1">
        <v>45292</v>
      </c>
      <c r="B1681" s="2" t="s">
        <v>24</v>
      </c>
      <c r="C1681" s="2" t="s">
        <v>22</v>
      </c>
      <c r="D1681" s="2" t="s">
        <v>35</v>
      </c>
      <c r="E1681" s="2" t="str">
        <f>TRIM(Table2[[#This Row],[SKU_CODE]])</f>
        <v>BEC-CMB-001</v>
      </c>
      <c r="F1681" s="2">
        <v>28</v>
      </c>
      <c r="G1681" s="2">
        <v>19572</v>
      </c>
      <c r="H1681" s="2">
        <v>2918.23</v>
      </c>
      <c r="I1681" s="2">
        <v>2201.5</v>
      </c>
      <c r="J1681" s="2">
        <v>3</v>
      </c>
      <c r="K1681" s="2" t="str">
        <f>_xlfn.XLOOKUP(E1681,[1]SKU_Master!A:A,[1]SKU_Master!C:C,"NOT FOUND")</f>
        <v>Others</v>
      </c>
      <c r="L1681" s="2">
        <f>_xlfn.XLOOKUP(Table2[[#This Row],[SKU_CODE_CLEAN]],[1]SKU_Master!A:A,[1]SKU_Master!E:E,"Not Found")</f>
        <v>699</v>
      </c>
      <c r="M1681" s="2">
        <f>_xlfn.XLOOKUP(E1681,[1]SKU_Master!A:A,[1]SKU_Master!F:F,"NOT FOUND")</f>
        <v>330</v>
      </c>
      <c r="N1681" s="2" t="str">
        <f>IF(ISNUMBER(_xlfn.XMATCH(E1681,[1]SKU_Master!A:A)),"MATCH","NOT FOUND")</f>
        <v>MATCH</v>
      </c>
      <c r="O1681" s="2">
        <f>Table2[[#This Row],[GROSS_REVENUE]]-Table2[[#This Row],[DISCOUNT]]</f>
        <v>16653.77</v>
      </c>
      <c r="P1681" s="3">
        <f>IFERROR((Table2[[#This Row],[NET_REVENUE]]-(Table2[[#This Row],[UNITS_SOLD]]*Table2[[#This Row],[UNIT_COGS]]))/Table2[[#This Row],[NET_REVENUE]],0)</f>
        <v>0.44517067306681912</v>
      </c>
      <c r="Q1681" s="4">
        <f>IFERROR(Table2[[#This Row],[GROSS_REVENUE]]/Table2[[#This Row],[AD_SPEND]],0)</f>
        <v>8.8903020667726551</v>
      </c>
      <c r="R1681" s="2">
        <f>IFERROR((Table2[[#This Row],[NET_REVENUE]]-(Table2[[#This Row],[UNITS_SOLD]]*Table2[[#This Row],[UNIT_COGS]])-Table2[[#This Row],[AD_SPEND]]),0)</f>
        <v>5212.2700000000004</v>
      </c>
      <c r="S1681" s="3">
        <f>IFERROR(Table2[[#This Row],[RETURNS_UNITS]]/Table2[[#This Row],[UNITS_SOLD]],0)</f>
        <v>0.10714285714285714</v>
      </c>
      <c r="T1681" s="2" t="str">
        <f>TRIM(CLEAN(Table2[[#This Row],[CHANNEL]]))</f>
        <v>D2C</v>
      </c>
      <c r="U1681" s="1">
        <f t="shared" si="26"/>
        <v>45292</v>
      </c>
    </row>
    <row r="1682" spans="1:21" x14ac:dyDescent="0.3">
      <c r="A1682" s="1">
        <v>45323</v>
      </c>
      <c r="B1682" s="2" t="s">
        <v>24</v>
      </c>
      <c r="C1682" s="2" t="s">
        <v>25</v>
      </c>
      <c r="D1682" s="2" t="s">
        <v>46</v>
      </c>
      <c r="E1682" s="2" t="str">
        <f>TRIM(Table2[[#This Row],[SKU_CODE]])</f>
        <v>BEC-KT-001</v>
      </c>
      <c r="F1682" s="2">
        <v>134</v>
      </c>
      <c r="G1682" s="2">
        <v>21440</v>
      </c>
      <c r="H1682" s="2">
        <v>3143.4</v>
      </c>
      <c r="I1682" s="2">
        <v>2201.5700000000002</v>
      </c>
      <c r="J1682" s="2">
        <v>20</v>
      </c>
      <c r="K1682" s="2" t="str">
        <f>_xlfn.XLOOKUP(E1682,[1]SKU_Master!A:A,[1]SKU_Master!C:C,"NOT FOUND")</f>
        <v>Kitchen Towel</v>
      </c>
      <c r="L1682" s="2">
        <f>_xlfn.XLOOKUP(Table2[[#This Row],[SKU_CODE_CLEAN]],[1]SKU_Master!A:A,[1]SKU_Master!E:E,"Not Found")</f>
        <v>160</v>
      </c>
      <c r="M1682" s="2">
        <f>_xlfn.XLOOKUP(E1682,[1]SKU_Master!A:A,[1]SKU_Master!F:F,"NOT FOUND")</f>
        <v>78</v>
      </c>
      <c r="N1682" s="2" t="str">
        <f>IF(ISNUMBER(_xlfn.XMATCH(E1682,[1]SKU_Master!A:A)),"MATCH","NOT FOUND")</f>
        <v>MATCH</v>
      </c>
      <c r="O1682" s="2">
        <f>Table2[[#This Row],[GROSS_REVENUE]]-Table2[[#This Row],[DISCOUNT]]</f>
        <v>18296.599999999999</v>
      </c>
      <c r="P1682" s="3">
        <f>IFERROR((Table2[[#This Row],[NET_REVENUE]]-(Table2[[#This Row],[UNITS_SOLD]]*Table2[[#This Row],[UNIT_COGS]]))/Table2[[#This Row],[NET_REVENUE]],0)</f>
        <v>0.42874632445372357</v>
      </c>
      <c r="Q1682" s="4">
        <f>IFERROR(Table2[[#This Row],[GROSS_REVENUE]]/Table2[[#This Row],[AD_SPEND]],0)</f>
        <v>9.7385047943058805</v>
      </c>
      <c r="R1682" s="2">
        <f>IFERROR((Table2[[#This Row],[NET_REVENUE]]-(Table2[[#This Row],[UNITS_SOLD]]*Table2[[#This Row],[UNIT_COGS]])-Table2[[#This Row],[AD_SPEND]]),0)</f>
        <v>5643.0299999999988</v>
      </c>
      <c r="S1682" s="3">
        <f>IFERROR(Table2[[#This Row],[RETURNS_UNITS]]/Table2[[#This Row],[UNITS_SOLD]],0)</f>
        <v>0.14925373134328357</v>
      </c>
      <c r="T1682" s="2" t="str">
        <f>TRIM(CLEAN(Table2[[#This Row],[CHANNEL]]))</f>
        <v>D2C</v>
      </c>
      <c r="U1682" s="1">
        <f t="shared" si="26"/>
        <v>45323</v>
      </c>
    </row>
    <row r="1683" spans="1:21" x14ac:dyDescent="0.3">
      <c r="A1683" s="1">
        <v>45566</v>
      </c>
      <c r="B1683" s="2" t="s">
        <v>21</v>
      </c>
      <c r="C1683" s="2" t="s">
        <v>25</v>
      </c>
      <c r="D1683" s="2" t="s">
        <v>45</v>
      </c>
      <c r="E1683" s="2" t="str">
        <f>TRIM(Table2[[#This Row],[SKU_CODE]])</f>
        <v>BEC-TIS-001</v>
      </c>
      <c r="F1683" s="2">
        <v>262</v>
      </c>
      <c r="G1683" s="2">
        <v>24890</v>
      </c>
      <c r="H1683" s="2">
        <v>2576.3200000000002</v>
      </c>
      <c r="I1683" s="2">
        <v>2203.5100000000002</v>
      </c>
      <c r="J1683" s="2">
        <v>12</v>
      </c>
      <c r="K1683" s="2" t="str">
        <f>_xlfn.XLOOKUP(E1683,[1]SKU_Master!A:A,[1]SKU_Master!C:C,"NOT FOUND")</f>
        <v>Tissues</v>
      </c>
      <c r="L1683" s="2">
        <f>_xlfn.XLOOKUP(Table2[[#This Row],[SKU_CODE_CLEAN]],[1]SKU_Master!A:A,[1]SKU_Master!E:E,"Not Found")</f>
        <v>95</v>
      </c>
      <c r="M1683" s="2">
        <f>_xlfn.XLOOKUP(E1683,[1]SKU_Master!A:A,[1]SKU_Master!F:F,"NOT FOUND")</f>
        <v>42</v>
      </c>
      <c r="N1683" s="2" t="str">
        <f>IF(ISNUMBER(_xlfn.XMATCH(E1683,[1]SKU_Master!A:A)),"MATCH","NOT FOUND")</f>
        <v>MATCH</v>
      </c>
      <c r="O1683" s="2">
        <f>Table2[[#This Row],[GROSS_REVENUE]]-Table2[[#This Row],[DISCOUNT]]</f>
        <v>22313.68</v>
      </c>
      <c r="P1683" s="3">
        <f>IFERROR((Table2[[#This Row],[NET_REVENUE]]-(Table2[[#This Row],[UNITS_SOLD]]*Table2[[#This Row],[UNIT_COGS]]))/Table2[[#This Row],[NET_REVENUE]],0)</f>
        <v>0.5068496097461288</v>
      </c>
      <c r="Q1683" s="4">
        <f>IFERROR(Table2[[#This Row],[GROSS_REVENUE]]/Table2[[#This Row],[AD_SPEND]],0)</f>
        <v>11.295614723781602</v>
      </c>
      <c r="R1683" s="2">
        <f>IFERROR((Table2[[#This Row],[NET_REVENUE]]-(Table2[[#This Row],[UNITS_SOLD]]*Table2[[#This Row],[UNIT_COGS]])-Table2[[#This Row],[AD_SPEND]]),0)</f>
        <v>9106.17</v>
      </c>
      <c r="S1683" s="3">
        <f>IFERROR(Table2[[#This Row],[RETURNS_UNITS]]/Table2[[#This Row],[UNITS_SOLD]],0)</f>
        <v>4.5801526717557252E-2</v>
      </c>
      <c r="T1683" s="2" t="str">
        <f>TRIM(CLEAN(Table2[[#This Row],[CHANNEL]]))</f>
        <v>Flipkart</v>
      </c>
      <c r="U1683" s="1">
        <f t="shared" si="26"/>
        <v>45566</v>
      </c>
    </row>
    <row r="1684" spans="1:21" x14ac:dyDescent="0.3">
      <c r="A1684" s="1">
        <v>45566</v>
      </c>
      <c r="B1684" s="2" t="s">
        <v>24</v>
      </c>
      <c r="C1684" s="2" t="s">
        <v>25</v>
      </c>
      <c r="D1684" s="2" t="s">
        <v>32</v>
      </c>
      <c r="E1684" s="2" t="str">
        <f>TRIM(Table2[[#This Row],[SKU_CODE]])</f>
        <v>BEC-BW-001</v>
      </c>
      <c r="F1684" s="2">
        <v>85</v>
      </c>
      <c r="G1684" s="2">
        <v>18700</v>
      </c>
      <c r="H1684" s="2">
        <v>2122.06</v>
      </c>
      <c r="I1684" s="2">
        <v>2203.63</v>
      </c>
      <c r="J1684" s="2">
        <v>10</v>
      </c>
      <c r="K1684" s="2" t="str">
        <f>_xlfn.XLOOKUP(E1684,[1]SKU_Master!A:A,[1]SKU_Master!C:C,"NOT FOUND")</f>
        <v>Bake &amp; Wrap</v>
      </c>
      <c r="L1684" s="2">
        <f>_xlfn.XLOOKUP(Table2[[#This Row],[SKU_CODE_CLEAN]],[1]SKU_Master!A:A,[1]SKU_Master!E:E,"Not Found")</f>
        <v>220</v>
      </c>
      <c r="M1684" s="2">
        <f>_xlfn.XLOOKUP(E1684,[1]SKU_Master!A:A,[1]SKU_Master!F:F,"NOT FOUND")</f>
        <v>118</v>
      </c>
      <c r="N1684" s="2" t="str">
        <f>IF(ISNUMBER(_xlfn.XMATCH(E1684,[1]SKU_Master!A:A)),"MATCH","NOT FOUND")</f>
        <v>MATCH</v>
      </c>
      <c r="O1684" s="2">
        <f>Table2[[#This Row],[GROSS_REVENUE]]-Table2[[#This Row],[DISCOUNT]]</f>
        <v>16577.939999999999</v>
      </c>
      <c r="P1684" s="3">
        <f>IFERROR((Table2[[#This Row],[NET_REVENUE]]-(Table2[[#This Row],[UNITS_SOLD]]*Table2[[#This Row],[UNIT_COGS]]))/Table2[[#This Row],[NET_REVENUE]],0)</f>
        <v>0.3949791107942241</v>
      </c>
      <c r="Q1684" s="4">
        <f>IFERROR(Table2[[#This Row],[GROSS_REVENUE]]/Table2[[#This Row],[AD_SPEND]],0)</f>
        <v>8.4859981031298357</v>
      </c>
      <c r="R1684" s="2">
        <f>IFERROR((Table2[[#This Row],[NET_REVENUE]]-(Table2[[#This Row],[UNITS_SOLD]]*Table2[[#This Row],[UNIT_COGS]])-Table2[[#This Row],[AD_SPEND]]),0)</f>
        <v>4344.3099999999986</v>
      </c>
      <c r="S1684" s="3">
        <f>IFERROR(Table2[[#This Row],[RETURNS_UNITS]]/Table2[[#This Row],[UNITS_SOLD]],0)</f>
        <v>0.11764705882352941</v>
      </c>
      <c r="T1684" s="2" t="str">
        <f>TRIM(CLEAN(Table2[[#This Row],[CHANNEL]]))</f>
        <v>D2C</v>
      </c>
      <c r="U1684" s="1">
        <f t="shared" si="26"/>
        <v>45566</v>
      </c>
    </row>
    <row r="1685" spans="1:21" x14ac:dyDescent="0.3">
      <c r="A1685" s="1">
        <v>45352</v>
      </c>
      <c r="B1685" s="2" t="s">
        <v>37</v>
      </c>
      <c r="C1685" s="2" t="s">
        <v>22</v>
      </c>
      <c r="D1685" s="2" t="s">
        <v>23</v>
      </c>
      <c r="E1685" s="2" t="str">
        <f>TRIM(Table2[[#This Row],[SKU_CODE]])</f>
        <v>BEC-OTH-001</v>
      </c>
      <c r="F1685" s="2">
        <v>137</v>
      </c>
      <c r="G1685" s="2">
        <v>20413</v>
      </c>
      <c r="H1685" s="2">
        <v>1325.24</v>
      </c>
      <c r="I1685" s="2">
        <v>2203.87</v>
      </c>
      <c r="J1685" s="2">
        <v>5</v>
      </c>
      <c r="K1685" s="2" t="str">
        <f>_xlfn.XLOOKUP(E1685,[1]SKU_Master!A:A,[1]SKU_Master!C:C,"NOT FOUND")</f>
        <v>Others</v>
      </c>
      <c r="L1685" s="2">
        <f>_xlfn.XLOOKUP(Table2[[#This Row],[SKU_CODE_CLEAN]],[1]SKU_Master!A:A,[1]SKU_Master!E:E,"Not Found")</f>
        <v>149</v>
      </c>
      <c r="M1685" s="2">
        <f>_xlfn.XLOOKUP(E1685,[1]SKU_Master!A:A,[1]SKU_Master!F:F,"NOT FOUND")</f>
        <v>72</v>
      </c>
      <c r="N1685" s="2" t="str">
        <f>IF(ISNUMBER(_xlfn.XMATCH(E1685,[1]SKU_Master!A:A)),"MATCH","NOT FOUND")</f>
        <v>MATCH</v>
      </c>
      <c r="O1685" s="2">
        <f>Table2[[#This Row],[GROSS_REVENUE]]-Table2[[#This Row],[DISCOUNT]]</f>
        <v>19087.759999999998</v>
      </c>
      <c r="P1685" s="3">
        <f>IFERROR((Table2[[#This Row],[NET_REVENUE]]-(Table2[[#This Row],[UNITS_SOLD]]*Table2[[#This Row],[UNIT_COGS]]))/Table2[[#This Row],[NET_REVENUE]],0)</f>
        <v>0.4832290431145404</v>
      </c>
      <c r="Q1685" s="4">
        <f>IFERROR(Table2[[#This Row],[GROSS_REVENUE]]/Table2[[#This Row],[AD_SPEND]],0)</f>
        <v>9.2623430601623511</v>
      </c>
      <c r="R1685" s="2">
        <f>IFERROR((Table2[[#This Row],[NET_REVENUE]]-(Table2[[#This Row],[UNITS_SOLD]]*Table2[[#This Row],[UNIT_COGS]])-Table2[[#This Row],[AD_SPEND]]),0)</f>
        <v>7019.8899999999985</v>
      </c>
      <c r="S1685" s="3">
        <f>IFERROR(Table2[[#This Row],[RETURNS_UNITS]]/Table2[[#This Row],[UNITS_SOLD]],0)</f>
        <v>3.6496350364963501E-2</v>
      </c>
      <c r="T1685" s="2" t="str">
        <f>TRIM(CLEAN(Table2[[#This Row],[CHANNEL]]))</f>
        <v>Blinkit</v>
      </c>
      <c r="U1685" s="1">
        <f t="shared" si="26"/>
        <v>45352</v>
      </c>
    </row>
    <row r="1686" spans="1:21" x14ac:dyDescent="0.3">
      <c r="A1686" s="1">
        <v>45444</v>
      </c>
      <c r="B1686" s="2" t="s">
        <v>34</v>
      </c>
      <c r="C1686" s="2" t="s">
        <v>28</v>
      </c>
      <c r="D1686" s="2" t="s">
        <v>35</v>
      </c>
      <c r="E1686" s="2" t="str">
        <f>TRIM(Table2[[#This Row],[SKU_CODE]])</f>
        <v>BEC-CMB-001</v>
      </c>
      <c r="F1686" s="2">
        <v>31</v>
      </c>
      <c r="G1686" s="2">
        <v>21669</v>
      </c>
      <c r="H1686" s="2">
        <v>5803.95</v>
      </c>
      <c r="I1686" s="2">
        <v>2204.8000000000002</v>
      </c>
      <c r="J1686" s="2">
        <v>1</v>
      </c>
      <c r="K1686" s="2" t="str">
        <f>_xlfn.XLOOKUP(E1686,[1]SKU_Master!A:A,[1]SKU_Master!C:C,"NOT FOUND")</f>
        <v>Others</v>
      </c>
      <c r="L1686" s="2">
        <f>_xlfn.XLOOKUP(Table2[[#This Row],[SKU_CODE_CLEAN]],[1]SKU_Master!A:A,[1]SKU_Master!E:E,"Not Found")</f>
        <v>699</v>
      </c>
      <c r="M1686" s="2">
        <f>_xlfn.XLOOKUP(E1686,[1]SKU_Master!A:A,[1]SKU_Master!F:F,"NOT FOUND")</f>
        <v>330</v>
      </c>
      <c r="N1686" s="2" t="str">
        <f>IF(ISNUMBER(_xlfn.XMATCH(E1686,[1]SKU_Master!A:A)),"MATCH","NOT FOUND")</f>
        <v>MATCH</v>
      </c>
      <c r="O1686" s="2">
        <f>Table2[[#This Row],[GROSS_REVENUE]]-Table2[[#This Row],[DISCOUNT]]</f>
        <v>15865.05</v>
      </c>
      <c r="P1686" s="3">
        <f>IFERROR((Table2[[#This Row],[NET_REVENUE]]-(Table2[[#This Row],[UNITS_SOLD]]*Table2[[#This Row],[UNIT_COGS]]))/Table2[[#This Row],[NET_REVENUE]],0)</f>
        <v>0.35518640029498799</v>
      </c>
      <c r="Q1686" s="4">
        <f>IFERROR(Table2[[#This Row],[GROSS_REVENUE]]/Table2[[#This Row],[AD_SPEND]],0)</f>
        <v>9.8281023222060941</v>
      </c>
      <c r="R1686" s="2">
        <f>IFERROR((Table2[[#This Row],[NET_REVENUE]]-(Table2[[#This Row],[UNITS_SOLD]]*Table2[[#This Row],[UNIT_COGS]])-Table2[[#This Row],[AD_SPEND]]),0)</f>
        <v>3430.2499999999991</v>
      </c>
      <c r="S1686" s="3">
        <f>IFERROR(Table2[[#This Row],[RETURNS_UNITS]]/Table2[[#This Row],[UNITS_SOLD]],0)</f>
        <v>3.2258064516129031E-2</v>
      </c>
      <c r="T1686" s="2" t="str">
        <f>TRIM(CLEAN(Table2[[#This Row],[CHANNEL]]))</f>
        <v>Zepto</v>
      </c>
      <c r="U1686" s="1">
        <f t="shared" si="26"/>
        <v>45444</v>
      </c>
    </row>
    <row r="1687" spans="1:21" x14ac:dyDescent="0.3">
      <c r="A1687" s="1">
        <v>45627</v>
      </c>
      <c r="B1687" s="2" t="s">
        <v>34</v>
      </c>
      <c r="C1687" s="2" t="s">
        <v>25</v>
      </c>
      <c r="D1687" s="2" t="s">
        <v>46</v>
      </c>
      <c r="E1687" s="2" t="str">
        <f>TRIM(Table2[[#This Row],[SKU_CODE]])</f>
        <v>BEC-KT-001</v>
      </c>
      <c r="F1687" s="2">
        <v>182</v>
      </c>
      <c r="G1687" s="2">
        <v>29120</v>
      </c>
      <c r="H1687" s="2">
        <v>5519.5</v>
      </c>
      <c r="I1687" s="2">
        <v>2204.83</v>
      </c>
      <c r="J1687" s="2">
        <v>3</v>
      </c>
      <c r="K1687" s="2" t="str">
        <f>_xlfn.XLOOKUP(E1687,[1]SKU_Master!A:A,[1]SKU_Master!C:C,"NOT FOUND")</f>
        <v>Kitchen Towel</v>
      </c>
      <c r="L1687" s="2">
        <f>_xlfn.XLOOKUP(Table2[[#This Row],[SKU_CODE_CLEAN]],[1]SKU_Master!A:A,[1]SKU_Master!E:E,"Not Found")</f>
        <v>160</v>
      </c>
      <c r="M1687" s="2">
        <f>_xlfn.XLOOKUP(E1687,[1]SKU_Master!A:A,[1]SKU_Master!F:F,"NOT FOUND")</f>
        <v>78</v>
      </c>
      <c r="N1687" s="2" t="str">
        <f>IF(ISNUMBER(_xlfn.XMATCH(E1687,[1]SKU_Master!A:A)),"MATCH","NOT FOUND")</f>
        <v>MATCH</v>
      </c>
      <c r="O1687" s="2">
        <f>Table2[[#This Row],[GROSS_REVENUE]]-Table2[[#This Row],[DISCOUNT]]</f>
        <v>23600.5</v>
      </c>
      <c r="P1687" s="3">
        <f>IFERROR((Table2[[#This Row],[NET_REVENUE]]-(Table2[[#This Row],[UNITS_SOLD]]*Table2[[#This Row],[UNIT_COGS]]))/Table2[[#This Row],[NET_REVENUE]],0)</f>
        <v>0.39848732018389443</v>
      </c>
      <c r="Q1687" s="4">
        <f>IFERROR(Table2[[#This Row],[GROSS_REVENUE]]/Table2[[#This Row],[AD_SPEND]],0)</f>
        <v>13.207367461436936</v>
      </c>
      <c r="R1687" s="2">
        <f>IFERROR((Table2[[#This Row],[NET_REVENUE]]-(Table2[[#This Row],[UNITS_SOLD]]*Table2[[#This Row],[UNIT_COGS]])-Table2[[#This Row],[AD_SPEND]]),0)</f>
        <v>7199.67</v>
      </c>
      <c r="S1687" s="3">
        <f>IFERROR(Table2[[#This Row],[RETURNS_UNITS]]/Table2[[#This Row],[UNITS_SOLD]],0)</f>
        <v>1.6483516483516484E-2</v>
      </c>
      <c r="T1687" s="2" t="str">
        <f>TRIM(CLEAN(Table2[[#This Row],[CHANNEL]]))</f>
        <v>Zepto</v>
      </c>
      <c r="U1687" s="1">
        <f t="shared" si="26"/>
        <v>45627</v>
      </c>
    </row>
    <row r="1688" spans="1:21" x14ac:dyDescent="0.3">
      <c r="A1688" s="1">
        <v>45536</v>
      </c>
      <c r="B1688" s="2" t="s">
        <v>39</v>
      </c>
      <c r="C1688" s="2" t="s">
        <v>22</v>
      </c>
      <c r="D1688" s="2" t="s">
        <v>42</v>
      </c>
      <c r="E1688" s="2" t="str">
        <f>TRIM(Table2[[#This Row],[SKU_CODE]])</f>
        <v>BEC-BW-002</v>
      </c>
      <c r="F1688" s="2">
        <v>101</v>
      </c>
      <c r="G1688" s="2">
        <v>17675</v>
      </c>
      <c r="H1688" s="2">
        <v>1084.1600000000001</v>
      </c>
      <c r="I1688" s="2">
        <v>2206.0500000000002</v>
      </c>
      <c r="J1688" s="2">
        <v>4</v>
      </c>
      <c r="K1688" s="2" t="str">
        <f>_xlfn.XLOOKUP(E1688,[1]SKU_Master!A:A,[1]SKU_Master!C:C,"NOT FOUND")</f>
        <v>Bake &amp; Wrap</v>
      </c>
      <c r="L1688" s="2">
        <f>_xlfn.XLOOKUP(Table2[[#This Row],[SKU_CODE_CLEAN]],[1]SKU_Master!A:A,[1]SKU_Master!E:E,"Not Found")</f>
        <v>175</v>
      </c>
      <c r="M1688" s="2">
        <f>_xlfn.XLOOKUP(E1688,[1]SKU_Master!A:A,[1]SKU_Master!F:F,"NOT FOUND")</f>
        <v>92</v>
      </c>
      <c r="N1688" s="2" t="str">
        <f>IF(ISNUMBER(_xlfn.XMATCH(E1688,[1]SKU_Master!A:A)),"MATCH","NOT FOUND")</f>
        <v>MATCH</v>
      </c>
      <c r="O1688" s="2">
        <f>Table2[[#This Row],[GROSS_REVENUE]]-Table2[[#This Row],[DISCOUNT]]</f>
        <v>16590.84</v>
      </c>
      <c r="P1688" s="3">
        <f>IFERROR((Table2[[#This Row],[NET_REVENUE]]-(Table2[[#This Row],[UNITS_SOLD]]*Table2[[#This Row],[UNIT_COGS]]))/Table2[[#This Row],[NET_REVENUE]],0)</f>
        <v>0.43993191423701272</v>
      </c>
      <c r="Q1688" s="4">
        <f>IFERROR(Table2[[#This Row],[GROSS_REVENUE]]/Table2[[#This Row],[AD_SPEND]],0)</f>
        <v>8.0120577502776449</v>
      </c>
      <c r="R1688" s="2">
        <f>IFERROR((Table2[[#This Row],[NET_REVENUE]]-(Table2[[#This Row],[UNITS_SOLD]]*Table2[[#This Row],[UNIT_COGS]])-Table2[[#This Row],[AD_SPEND]]),0)</f>
        <v>5092.79</v>
      </c>
      <c r="S1688" s="3">
        <f>IFERROR(Table2[[#This Row],[RETURNS_UNITS]]/Table2[[#This Row],[UNITS_SOLD]],0)</f>
        <v>3.9603960396039604E-2</v>
      </c>
      <c r="T1688" s="2" t="str">
        <f>TRIM(CLEAN(Table2[[#This Row],[CHANNEL]]))</f>
        <v>Amazon</v>
      </c>
      <c r="U1688" s="1">
        <f t="shared" si="26"/>
        <v>45536</v>
      </c>
    </row>
    <row r="1689" spans="1:21" x14ac:dyDescent="0.3">
      <c r="A1689" s="1">
        <v>45505</v>
      </c>
      <c r="B1689" s="2" t="s">
        <v>39</v>
      </c>
      <c r="C1689" s="2" t="s">
        <v>28</v>
      </c>
      <c r="D1689" s="2" t="s">
        <v>43</v>
      </c>
      <c r="E1689" s="2" t="str">
        <f>TRIM(Table2[[#This Row],[SKU_CODE]])</f>
        <v>BEC-GB-001</v>
      </c>
      <c r="F1689" s="2">
        <v>218</v>
      </c>
      <c r="G1689" s="2">
        <v>32482</v>
      </c>
      <c r="H1689" s="2">
        <v>4477.79</v>
      </c>
      <c r="I1689" s="2">
        <v>2207.27</v>
      </c>
      <c r="J1689" s="2">
        <v>8</v>
      </c>
      <c r="K1689" s="2" t="str">
        <f>_xlfn.XLOOKUP(E1689,[1]SKU_Master!A:A,[1]SKU_Master!C:C,"NOT FOUND")</f>
        <v>Garbage Bags</v>
      </c>
      <c r="L1689" s="2">
        <f>_xlfn.XLOOKUP(Table2[[#This Row],[SKU_CODE_CLEAN]],[1]SKU_Master!A:A,[1]SKU_Master!E:E,"Not Found")</f>
        <v>149</v>
      </c>
      <c r="M1689" s="2">
        <f>_xlfn.XLOOKUP(E1689,[1]SKU_Master!A:A,[1]SKU_Master!F:F,"NOT FOUND")</f>
        <v>70</v>
      </c>
      <c r="N1689" s="2" t="str">
        <f>IF(ISNUMBER(_xlfn.XMATCH(E1689,[1]SKU_Master!A:A)),"MATCH","NOT FOUND")</f>
        <v>MATCH</v>
      </c>
      <c r="O1689" s="2">
        <f>Table2[[#This Row],[GROSS_REVENUE]]-Table2[[#This Row],[DISCOUNT]]</f>
        <v>28004.21</v>
      </c>
      <c r="P1689" s="3">
        <f>IFERROR((Table2[[#This Row],[NET_REVENUE]]-(Table2[[#This Row],[UNITS_SOLD]]*Table2[[#This Row],[UNIT_COGS]]))/Table2[[#This Row],[NET_REVENUE]],0)</f>
        <v>0.455081932323747</v>
      </c>
      <c r="Q1689" s="4">
        <f>IFERROR(Table2[[#This Row],[GROSS_REVENUE]]/Table2[[#This Row],[AD_SPEND]],0)</f>
        <v>14.715916041082423</v>
      </c>
      <c r="R1689" s="2">
        <f>IFERROR((Table2[[#This Row],[NET_REVENUE]]-(Table2[[#This Row],[UNITS_SOLD]]*Table2[[#This Row],[UNIT_COGS]])-Table2[[#This Row],[AD_SPEND]]),0)</f>
        <v>10536.939999999999</v>
      </c>
      <c r="S1689" s="3">
        <f>IFERROR(Table2[[#This Row],[RETURNS_UNITS]]/Table2[[#This Row],[UNITS_SOLD]],0)</f>
        <v>3.669724770642202E-2</v>
      </c>
      <c r="T1689" s="2" t="str">
        <f>TRIM(CLEAN(Table2[[#This Row],[CHANNEL]]))</f>
        <v>Amazon</v>
      </c>
      <c r="U1689" s="1">
        <f t="shared" si="26"/>
        <v>45505</v>
      </c>
    </row>
    <row r="1690" spans="1:21" x14ac:dyDescent="0.3">
      <c r="A1690" s="1">
        <v>45717</v>
      </c>
      <c r="B1690" s="2" t="s">
        <v>21</v>
      </c>
      <c r="C1690" s="2" t="s">
        <v>22</v>
      </c>
      <c r="D1690" s="2" t="s">
        <v>46</v>
      </c>
      <c r="E1690" s="2" t="str">
        <f>TRIM(Table2[[#This Row],[SKU_CODE]])</f>
        <v>BEC-KT-001</v>
      </c>
      <c r="F1690" s="2">
        <v>192</v>
      </c>
      <c r="G1690" s="2">
        <v>30720</v>
      </c>
      <c r="H1690" s="2">
        <v>6016.04</v>
      </c>
      <c r="I1690" s="2">
        <v>2207.36</v>
      </c>
      <c r="J1690" s="2">
        <v>6</v>
      </c>
      <c r="K1690" s="2" t="str">
        <f>_xlfn.XLOOKUP(E1690,[1]SKU_Master!A:A,[1]SKU_Master!C:C,"NOT FOUND")</f>
        <v>Kitchen Towel</v>
      </c>
      <c r="L1690" s="2">
        <f>_xlfn.XLOOKUP(Table2[[#This Row],[SKU_CODE_CLEAN]],[1]SKU_Master!A:A,[1]SKU_Master!E:E,"Not Found")</f>
        <v>160</v>
      </c>
      <c r="M1690" s="2">
        <f>_xlfn.XLOOKUP(E1690,[1]SKU_Master!A:A,[1]SKU_Master!F:F,"NOT FOUND")</f>
        <v>78</v>
      </c>
      <c r="N1690" s="2" t="str">
        <f>IF(ISNUMBER(_xlfn.XMATCH(E1690,[1]SKU_Master!A:A)),"MATCH","NOT FOUND")</f>
        <v>MATCH</v>
      </c>
      <c r="O1690" s="2">
        <f>Table2[[#This Row],[GROSS_REVENUE]]-Table2[[#This Row],[DISCOUNT]]</f>
        <v>24703.96</v>
      </c>
      <c r="P1690" s="3">
        <f>IFERROR((Table2[[#This Row],[NET_REVENUE]]-(Table2[[#This Row],[UNITS_SOLD]]*Table2[[#This Row],[UNIT_COGS]]))/Table2[[#This Row],[NET_REVENUE]],0)</f>
        <v>0.39378140184812471</v>
      </c>
      <c r="Q1690" s="4">
        <f>IFERROR(Table2[[#This Row],[GROSS_REVENUE]]/Table2[[#This Row],[AD_SPEND]],0)</f>
        <v>13.917077413743113</v>
      </c>
      <c r="R1690" s="2">
        <f>IFERROR((Table2[[#This Row],[NET_REVENUE]]-(Table2[[#This Row],[UNITS_SOLD]]*Table2[[#This Row],[UNIT_COGS]])-Table2[[#This Row],[AD_SPEND]]),0)</f>
        <v>7520.5999999999985</v>
      </c>
      <c r="S1690" s="3">
        <f>IFERROR(Table2[[#This Row],[RETURNS_UNITS]]/Table2[[#This Row],[UNITS_SOLD]],0)</f>
        <v>3.125E-2</v>
      </c>
      <c r="T1690" s="2" t="str">
        <f>TRIM(CLEAN(Table2[[#This Row],[CHANNEL]]))</f>
        <v>Flipkart</v>
      </c>
      <c r="U1690" s="1">
        <f t="shared" si="26"/>
        <v>45717</v>
      </c>
    </row>
    <row r="1691" spans="1:21" x14ac:dyDescent="0.3">
      <c r="A1691" s="1">
        <v>45474</v>
      </c>
      <c r="B1691" s="2" t="s">
        <v>34</v>
      </c>
      <c r="C1691" s="2" t="s">
        <v>22</v>
      </c>
      <c r="D1691" s="2" t="s">
        <v>32</v>
      </c>
      <c r="E1691" s="2" t="str">
        <f>TRIM(Table2[[#This Row],[SKU_CODE]])</f>
        <v>BEC-BW-001</v>
      </c>
      <c r="F1691" s="2">
        <v>111</v>
      </c>
      <c r="G1691" s="2">
        <v>24420</v>
      </c>
      <c r="H1691" s="2">
        <v>5335.44</v>
      </c>
      <c r="I1691" s="2">
        <v>2209.15</v>
      </c>
      <c r="J1691" s="2">
        <v>4</v>
      </c>
      <c r="K1691" s="2" t="str">
        <f>_xlfn.XLOOKUP(E1691,[1]SKU_Master!A:A,[1]SKU_Master!C:C,"NOT FOUND")</f>
        <v>Bake &amp; Wrap</v>
      </c>
      <c r="L1691" s="2">
        <f>_xlfn.XLOOKUP(Table2[[#This Row],[SKU_CODE_CLEAN]],[1]SKU_Master!A:A,[1]SKU_Master!E:E,"Not Found")</f>
        <v>220</v>
      </c>
      <c r="M1691" s="2">
        <f>_xlfn.XLOOKUP(E1691,[1]SKU_Master!A:A,[1]SKU_Master!F:F,"NOT FOUND")</f>
        <v>118</v>
      </c>
      <c r="N1691" s="2" t="str">
        <f>IF(ISNUMBER(_xlfn.XMATCH(E1691,[1]SKU_Master!A:A)),"MATCH","NOT FOUND")</f>
        <v>MATCH</v>
      </c>
      <c r="O1691" s="2">
        <f>Table2[[#This Row],[GROSS_REVENUE]]-Table2[[#This Row],[DISCOUNT]]</f>
        <v>19084.560000000001</v>
      </c>
      <c r="P1691" s="3">
        <f>IFERROR((Table2[[#This Row],[NET_REVENUE]]-(Table2[[#This Row],[UNITS_SOLD]]*Table2[[#This Row],[UNIT_COGS]]))/Table2[[#This Row],[NET_REVENUE]],0)</f>
        <v>0.31368603729926187</v>
      </c>
      <c r="Q1691" s="4">
        <f>IFERROR(Table2[[#This Row],[GROSS_REVENUE]]/Table2[[#This Row],[AD_SPEND]],0)</f>
        <v>11.054025303849896</v>
      </c>
      <c r="R1691" s="2">
        <f>IFERROR((Table2[[#This Row],[NET_REVENUE]]-(Table2[[#This Row],[UNITS_SOLD]]*Table2[[#This Row],[UNIT_COGS]])-Table2[[#This Row],[AD_SPEND]]),0)</f>
        <v>3777.4100000000012</v>
      </c>
      <c r="S1691" s="3">
        <f>IFERROR(Table2[[#This Row],[RETURNS_UNITS]]/Table2[[#This Row],[UNITS_SOLD]],0)</f>
        <v>3.6036036036036036E-2</v>
      </c>
      <c r="T1691" s="2" t="str">
        <f>TRIM(CLEAN(Table2[[#This Row],[CHANNEL]]))</f>
        <v>Zepto</v>
      </c>
      <c r="U1691" s="1">
        <f t="shared" si="26"/>
        <v>45474</v>
      </c>
    </row>
    <row r="1692" spans="1:21" x14ac:dyDescent="0.3">
      <c r="A1692" s="1">
        <v>45627</v>
      </c>
      <c r="B1692" s="2" t="s">
        <v>33</v>
      </c>
      <c r="C1692" s="2" t="s">
        <v>25</v>
      </c>
      <c r="D1692" s="2" t="s">
        <v>31</v>
      </c>
      <c r="E1692" s="2" t="str">
        <f>TRIM(Table2[[#This Row],[SKU_CODE]])</f>
        <v>BEC-GB-002</v>
      </c>
      <c r="F1692" s="2">
        <v>131</v>
      </c>
      <c r="G1692" s="2">
        <v>23449</v>
      </c>
      <c r="H1692" s="2">
        <v>2842.63</v>
      </c>
      <c r="I1692" s="2">
        <v>2209.5100000000002</v>
      </c>
      <c r="J1692" s="2">
        <v>3</v>
      </c>
      <c r="K1692" s="2" t="str">
        <f>_xlfn.XLOOKUP(E1692,[1]SKU_Master!A:A,[1]SKU_Master!C:C,"NOT FOUND")</f>
        <v>Garbage Bags</v>
      </c>
      <c r="L1692" s="2">
        <f>_xlfn.XLOOKUP(Table2[[#This Row],[SKU_CODE_CLEAN]],[1]SKU_Master!A:A,[1]SKU_Master!E:E,"Not Found")</f>
        <v>179</v>
      </c>
      <c r="M1692" s="2">
        <f>_xlfn.XLOOKUP(E1692,[1]SKU_Master!A:A,[1]SKU_Master!F:F,"NOT FOUND")</f>
        <v>86</v>
      </c>
      <c r="N1692" s="2" t="str">
        <f>IF(ISNUMBER(_xlfn.XMATCH(E1692,[1]SKU_Master!A:A)),"MATCH","NOT FOUND")</f>
        <v>MATCH</v>
      </c>
      <c r="O1692" s="2">
        <f>Table2[[#This Row],[GROSS_REVENUE]]-Table2[[#This Row],[DISCOUNT]]</f>
        <v>20606.37</v>
      </c>
      <c r="P1692" s="3">
        <f>IFERROR((Table2[[#This Row],[NET_REVENUE]]-(Table2[[#This Row],[UNITS_SOLD]]*Table2[[#This Row],[UNIT_COGS]]))/Table2[[#This Row],[NET_REVENUE]],0)</f>
        <v>0.45327585596104503</v>
      </c>
      <c r="Q1692" s="4">
        <f>IFERROR(Table2[[#This Row],[GROSS_REVENUE]]/Table2[[#This Row],[AD_SPEND]],0)</f>
        <v>10.612760295269085</v>
      </c>
      <c r="R1692" s="2">
        <f>IFERROR((Table2[[#This Row],[NET_REVENUE]]-(Table2[[#This Row],[UNITS_SOLD]]*Table2[[#This Row],[UNIT_COGS]])-Table2[[#This Row],[AD_SPEND]]),0)</f>
        <v>7130.8599999999988</v>
      </c>
      <c r="S1692" s="3">
        <f>IFERROR(Table2[[#This Row],[RETURNS_UNITS]]/Table2[[#This Row],[UNITS_SOLD]],0)</f>
        <v>2.2900763358778626E-2</v>
      </c>
      <c r="T1692" s="2" t="str">
        <f>TRIM(CLEAN(Table2[[#This Row],[CHANNEL]]))</f>
        <v>Swiggy Instamart</v>
      </c>
      <c r="U1692" s="1">
        <f t="shared" si="26"/>
        <v>45627</v>
      </c>
    </row>
    <row r="1693" spans="1:21" x14ac:dyDescent="0.3">
      <c r="A1693" s="1">
        <v>45536</v>
      </c>
      <c r="B1693" s="2" t="s">
        <v>34</v>
      </c>
      <c r="C1693" s="2" t="s">
        <v>28</v>
      </c>
      <c r="D1693" s="2" t="s">
        <v>30</v>
      </c>
      <c r="E1693" s="2" t="str">
        <f>TRIM(Table2[[#This Row],[SKU_CODE]])</f>
        <v>BEC-TIS-002</v>
      </c>
      <c r="F1693" s="2">
        <v>182</v>
      </c>
      <c r="G1693" s="2">
        <v>32760</v>
      </c>
      <c r="H1693" s="2">
        <v>2716.46</v>
      </c>
      <c r="I1693" s="2">
        <v>2210.02</v>
      </c>
      <c r="J1693" s="2">
        <v>7</v>
      </c>
      <c r="K1693" s="2" t="str">
        <f>_xlfn.XLOOKUP(E1693,[1]SKU_Master!A:A,[1]SKU_Master!C:C,"NOT FOUND")</f>
        <v>Tissues</v>
      </c>
      <c r="L1693" s="2">
        <f>_xlfn.XLOOKUP(Table2[[#This Row],[SKU_CODE_CLEAN]],[1]SKU_Master!A:A,[1]SKU_Master!E:E,"Not Found")</f>
        <v>180</v>
      </c>
      <c r="M1693" s="2">
        <f>_xlfn.XLOOKUP(E1693,[1]SKU_Master!A:A,[1]SKU_Master!F:F,"NOT FOUND")</f>
        <v>95</v>
      </c>
      <c r="N1693" s="2" t="str">
        <f>IF(ISNUMBER(_xlfn.XMATCH(E1693,[1]SKU_Master!A:A)),"MATCH","NOT FOUND")</f>
        <v>MATCH</v>
      </c>
      <c r="O1693" s="2">
        <f>Table2[[#This Row],[GROSS_REVENUE]]-Table2[[#This Row],[DISCOUNT]]</f>
        <v>30043.54</v>
      </c>
      <c r="P1693" s="3">
        <f>IFERROR((Table2[[#This Row],[NET_REVENUE]]-(Table2[[#This Row],[UNITS_SOLD]]*Table2[[#This Row],[UNIT_COGS]]))/Table2[[#This Row],[NET_REVENUE]],0)</f>
        <v>0.42450190623341993</v>
      </c>
      <c r="Q1693" s="4">
        <f>IFERROR(Table2[[#This Row],[GROSS_REVENUE]]/Table2[[#This Row],[AD_SPEND]],0)</f>
        <v>14.823395263391282</v>
      </c>
      <c r="R1693" s="2">
        <f>IFERROR((Table2[[#This Row],[NET_REVENUE]]-(Table2[[#This Row],[UNITS_SOLD]]*Table2[[#This Row],[UNIT_COGS]])-Table2[[#This Row],[AD_SPEND]]),0)</f>
        <v>10543.52</v>
      </c>
      <c r="S1693" s="3">
        <f>IFERROR(Table2[[#This Row],[RETURNS_UNITS]]/Table2[[#This Row],[UNITS_SOLD]],0)</f>
        <v>3.8461538461538464E-2</v>
      </c>
      <c r="T1693" s="2" t="str">
        <f>TRIM(CLEAN(Table2[[#This Row],[CHANNEL]]))</f>
        <v>Zepto</v>
      </c>
      <c r="U1693" s="1">
        <f t="shared" si="26"/>
        <v>45536</v>
      </c>
    </row>
    <row r="1694" spans="1:21" x14ac:dyDescent="0.3">
      <c r="A1694" s="1">
        <v>45383</v>
      </c>
      <c r="B1694" s="2" t="s">
        <v>33</v>
      </c>
      <c r="C1694" s="2" t="s">
        <v>25</v>
      </c>
      <c r="D1694" s="2" t="s">
        <v>30</v>
      </c>
      <c r="E1694" s="2" t="str">
        <f>TRIM(Table2[[#This Row],[SKU_CODE]])</f>
        <v>BEC-TIS-002</v>
      </c>
      <c r="F1694" s="2">
        <v>184</v>
      </c>
      <c r="G1694" s="2">
        <v>33120</v>
      </c>
      <c r="H1694" s="2">
        <v>8928.69</v>
      </c>
      <c r="I1694" s="2">
        <v>2210.0300000000002</v>
      </c>
      <c r="J1694" s="2">
        <v>9</v>
      </c>
      <c r="K1694" s="2" t="str">
        <f>_xlfn.XLOOKUP(E1694,[1]SKU_Master!A:A,[1]SKU_Master!C:C,"NOT FOUND")</f>
        <v>Tissues</v>
      </c>
      <c r="L1694" s="2">
        <f>_xlfn.XLOOKUP(Table2[[#This Row],[SKU_CODE_CLEAN]],[1]SKU_Master!A:A,[1]SKU_Master!E:E,"Not Found")</f>
        <v>180</v>
      </c>
      <c r="M1694" s="2">
        <f>_xlfn.XLOOKUP(E1694,[1]SKU_Master!A:A,[1]SKU_Master!F:F,"NOT FOUND")</f>
        <v>95</v>
      </c>
      <c r="N1694" s="2" t="str">
        <f>IF(ISNUMBER(_xlfn.XMATCH(E1694,[1]SKU_Master!A:A)),"MATCH","NOT FOUND")</f>
        <v>MATCH</v>
      </c>
      <c r="O1694" s="2">
        <f>Table2[[#This Row],[GROSS_REVENUE]]-Table2[[#This Row],[DISCOUNT]]</f>
        <v>24191.309999999998</v>
      </c>
      <c r="P1694" s="3">
        <f>IFERROR((Table2[[#This Row],[NET_REVENUE]]-(Table2[[#This Row],[UNITS_SOLD]]*Table2[[#This Row],[UNIT_COGS]]))/Table2[[#This Row],[NET_REVENUE]],0)</f>
        <v>0.27742648083133981</v>
      </c>
      <c r="Q1694" s="4">
        <f>IFERROR(Table2[[#This Row],[GROSS_REVENUE]]/Table2[[#This Row],[AD_SPEND]],0)</f>
        <v>14.986221906489956</v>
      </c>
      <c r="R1694" s="2">
        <f>IFERROR((Table2[[#This Row],[NET_REVENUE]]-(Table2[[#This Row],[UNITS_SOLD]]*Table2[[#This Row],[UNIT_COGS]])-Table2[[#This Row],[AD_SPEND]]),0)</f>
        <v>4501.279999999997</v>
      </c>
      <c r="S1694" s="3">
        <f>IFERROR(Table2[[#This Row],[RETURNS_UNITS]]/Table2[[#This Row],[UNITS_SOLD]],0)</f>
        <v>4.8913043478260872E-2</v>
      </c>
      <c r="T1694" s="2" t="str">
        <f>TRIM(CLEAN(Table2[[#This Row],[CHANNEL]]))</f>
        <v>Swiggy Instamart</v>
      </c>
      <c r="U1694" s="1">
        <f t="shared" si="26"/>
        <v>45383</v>
      </c>
    </row>
    <row r="1695" spans="1:21" x14ac:dyDescent="0.3">
      <c r="A1695" s="1">
        <v>45658</v>
      </c>
      <c r="B1695" s="2" t="s">
        <v>39</v>
      </c>
      <c r="C1695" s="2" t="s">
        <v>28</v>
      </c>
      <c r="D1695" s="2" t="s">
        <v>51</v>
      </c>
      <c r="E1695" s="2" t="str">
        <f>TRIM(Table2[[#This Row],[SKU_CODE]])</f>
        <v>BEC-BW-001</v>
      </c>
      <c r="F1695" s="2">
        <v>173</v>
      </c>
      <c r="G1695" s="2">
        <v>38060</v>
      </c>
      <c r="H1695" s="2">
        <v>9458.81</v>
      </c>
      <c r="I1695" s="2">
        <v>2210.52</v>
      </c>
      <c r="J1695" s="2">
        <v>4</v>
      </c>
      <c r="K1695" s="2" t="str">
        <f>_xlfn.XLOOKUP(E1695,[1]SKU_Master!A:A,[1]SKU_Master!C:C,"NOT FOUND")</f>
        <v>Bake &amp; Wrap</v>
      </c>
      <c r="L1695" s="2">
        <f>_xlfn.XLOOKUP(Table2[[#This Row],[SKU_CODE_CLEAN]],[1]SKU_Master!A:A,[1]SKU_Master!E:E,"Not Found")</f>
        <v>220</v>
      </c>
      <c r="M1695" s="2">
        <f>_xlfn.XLOOKUP(E1695,[1]SKU_Master!A:A,[1]SKU_Master!F:F,"NOT FOUND")</f>
        <v>118</v>
      </c>
      <c r="N1695" s="2" t="str">
        <f>IF(ISNUMBER(_xlfn.XMATCH(E1695,[1]SKU_Master!A:A)),"MATCH","NOT FOUND")</f>
        <v>MATCH</v>
      </c>
      <c r="O1695" s="2">
        <f>Table2[[#This Row],[GROSS_REVENUE]]-Table2[[#This Row],[DISCOUNT]]</f>
        <v>28601.190000000002</v>
      </c>
      <c r="P1695" s="3">
        <f>IFERROR((Table2[[#This Row],[NET_REVENUE]]-(Table2[[#This Row],[UNITS_SOLD]]*Table2[[#This Row],[UNIT_COGS]]))/Table2[[#This Row],[NET_REVENUE]],0)</f>
        <v>0.28625347406873636</v>
      </c>
      <c r="Q1695" s="4">
        <f>IFERROR(Table2[[#This Row],[GROSS_REVENUE]]/Table2[[#This Row],[AD_SPEND]],0)</f>
        <v>17.217668240956879</v>
      </c>
      <c r="R1695" s="2">
        <f>IFERROR((Table2[[#This Row],[NET_REVENUE]]-(Table2[[#This Row],[UNITS_SOLD]]*Table2[[#This Row],[UNIT_COGS]])-Table2[[#This Row],[AD_SPEND]]),0)</f>
        <v>5976.6700000000019</v>
      </c>
      <c r="S1695" s="3">
        <f>IFERROR(Table2[[#This Row],[RETURNS_UNITS]]/Table2[[#This Row],[UNITS_SOLD]],0)</f>
        <v>2.3121387283236993E-2</v>
      </c>
      <c r="T1695" s="2" t="str">
        <f>TRIM(CLEAN(Table2[[#This Row],[CHANNEL]]))</f>
        <v>Amazon</v>
      </c>
      <c r="U1695" s="1">
        <f t="shared" si="26"/>
        <v>45658</v>
      </c>
    </row>
    <row r="1696" spans="1:21" x14ac:dyDescent="0.3">
      <c r="A1696" s="1">
        <v>45809</v>
      </c>
      <c r="B1696" s="2" t="s">
        <v>37</v>
      </c>
      <c r="C1696" s="2" t="s">
        <v>25</v>
      </c>
      <c r="D1696" s="2" t="s">
        <v>42</v>
      </c>
      <c r="E1696" s="2" t="str">
        <f>TRIM(Table2[[#This Row],[SKU_CODE]])</f>
        <v>BEC-BW-002</v>
      </c>
      <c r="F1696" s="2">
        <v>175</v>
      </c>
      <c r="G1696" s="2">
        <v>30625</v>
      </c>
      <c r="H1696" s="2">
        <v>4337.32</v>
      </c>
      <c r="I1696" s="2">
        <v>2212.0500000000002</v>
      </c>
      <c r="J1696" s="2">
        <v>9</v>
      </c>
      <c r="K1696" s="2" t="str">
        <f>_xlfn.XLOOKUP(E1696,[1]SKU_Master!A:A,[1]SKU_Master!C:C,"NOT FOUND")</f>
        <v>Bake &amp; Wrap</v>
      </c>
      <c r="L1696" s="2">
        <f>_xlfn.XLOOKUP(Table2[[#This Row],[SKU_CODE_CLEAN]],[1]SKU_Master!A:A,[1]SKU_Master!E:E,"Not Found")</f>
        <v>175</v>
      </c>
      <c r="M1696" s="2">
        <f>_xlfn.XLOOKUP(E1696,[1]SKU_Master!A:A,[1]SKU_Master!F:F,"NOT FOUND")</f>
        <v>92</v>
      </c>
      <c r="N1696" s="2" t="str">
        <f>IF(ISNUMBER(_xlfn.XMATCH(E1696,[1]SKU_Master!A:A)),"MATCH","NOT FOUND")</f>
        <v>MATCH</v>
      </c>
      <c r="O1696" s="2">
        <f>Table2[[#This Row],[GROSS_REVENUE]]-Table2[[#This Row],[DISCOUNT]]</f>
        <v>26287.68</v>
      </c>
      <c r="P1696" s="3">
        <f>IFERROR((Table2[[#This Row],[NET_REVENUE]]-(Table2[[#This Row],[UNITS_SOLD]]*Table2[[#This Row],[UNIT_COGS]]))/Table2[[#This Row],[NET_REVENUE]],0)</f>
        <v>0.38754580092271362</v>
      </c>
      <c r="Q1696" s="4">
        <f>IFERROR(Table2[[#This Row],[GROSS_REVENUE]]/Table2[[#This Row],[AD_SPEND]],0)</f>
        <v>13.844623765285593</v>
      </c>
      <c r="R1696" s="2">
        <f>IFERROR((Table2[[#This Row],[NET_REVENUE]]-(Table2[[#This Row],[UNITS_SOLD]]*Table2[[#This Row],[UNIT_COGS]])-Table2[[#This Row],[AD_SPEND]]),0)</f>
        <v>7975.63</v>
      </c>
      <c r="S1696" s="3">
        <f>IFERROR(Table2[[#This Row],[RETURNS_UNITS]]/Table2[[#This Row],[UNITS_SOLD]],0)</f>
        <v>5.1428571428571428E-2</v>
      </c>
      <c r="T1696" s="2" t="str">
        <f>TRIM(CLEAN(Table2[[#This Row],[CHANNEL]]))</f>
        <v>Blinkit</v>
      </c>
      <c r="U1696" s="1">
        <f t="shared" si="26"/>
        <v>45809</v>
      </c>
    </row>
    <row r="1697" spans="1:21" x14ac:dyDescent="0.3">
      <c r="A1697" s="1">
        <v>45809</v>
      </c>
      <c r="B1697" s="2" t="s">
        <v>33</v>
      </c>
      <c r="C1697" s="2" t="s">
        <v>25</v>
      </c>
      <c r="D1697" s="2" t="s">
        <v>45</v>
      </c>
      <c r="E1697" s="2" t="str">
        <f>TRIM(Table2[[#This Row],[SKU_CODE]])</f>
        <v>BEC-TIS-001</v>
      </c>
      <c r="F1697" s="2">
        <v>173</v>
      </c>
      <c r="G1697" s="2">
        <v>16435</v>
      </c>
      <c r="H1697" s="2">
        <v>1531.16</v>
      </c>
      <c r="I1697" s="2">
        <v>2212.7600000000002</v>
      </c>
      <c r="J1697" s="2">
        <v>9</v>
      </c>
      <c r="K1697" s="2" t="str">
        <f>_xlfn.XLOOKUP(E1697,[1]SKU_Master!A:A,[1]SKU_Master!C:C,"NOT FOUND")</f>
        <v>Tissues</v>
      </c>
      <c r="L1697" s="2">
        <f>_xlfn.XLOOKUP(Table2[[#This Row],[SKU_CODE_CLEAN]],[1]SKU_Master!A:A,[1]SKU_Master!E:E,"Not Found")</f>
        <v>95</v>
      </c>
      <c r="M1697" s="2">
        <f>_xlfn.XLOOKUP(E1697,[1]SKU_Master!A:A,[1]SKU_Master!F:F,"NOT FOUND")</f>
        <v>42</v>
      </c>
      <c r="N1697" s="2" t="str">
        <f>IF(ISNUMBER(_xlfn.XMATCH(E1697,[1]SKU_Master!A:A)),"MATCH","NOT FOUND")</f>
        <v>MATCH</v>
      </c>
      <c r="O1697" s="2">
        <f>Table2[[#This Row],[GROSS_REVENUE]]-Table2[[#This Row],[DISCOUNT]]</f>
        <v>14903.84</v>
      </c>
      <c r="P1697" s="3">
        <f>IFERROR((Table2[[#This Row],[NET_REVENUE]]-(Table2[[#This Row],[UNITS_SOLD]]*Table2[[#This Row],[UNIT_COGS]]))/Table2[[#This Row],[NET_REVENUE]],0)</f>
        <v>0.51247463740888255</v>
      </c>
      <c r="Q1697" s="4">
        <f>IFERROR(Table2[[#This Row],[GROSS_REVENUE]]/Table2[[#This Row],[AD_SPEND]],0)</f>
        <v>7.4273757660116768</v>
      </c>
      <c r="R1697" s="2">
        <f>IFERROR((Table2[[#This Row],[NET_REVENUE]]-(Table2[[#This Row],[UNITS_SOLD]]*Table2[[#This Row],[UNIT_COGS]])-Table2[[#This Row],[AD_SPEND]]),0)</f>
        <v>5425.08</v>
      </c>
      <c r="S1697" s="3">
        <f>IFERROR(Table2[[#This Row],[RETURNS_UNITS]]/Table2[[#This Row],[UNITS_SOLD]],0)</f>
        <v>5.2023121387283239E-2</v>
      </c>
      <c r="T1697" s="2" t="str">
        <f>TRIM(CLEAN(Table2[[#This Row],[CHANNEL]]))</f>
        <v>Swiggy Instamart</v>
      </c>
      <c r="U1697" s="1">
        <f t="shared" si="26"/>
        <v>45809</v>
      </c>
    </row>
    <row r="1698" spans="1:21" x14ac:dyDescent="0.3">
      <c r="A1698" s="1">
        <v>45505</v>
      </c>
      <c r="B1698" s="2" t="s">
        <v>37</v>
      </c>
      <c r="C1698" s="2" t="s">
        <v>28</v>
      </c>
      <c r="D1698" s="2" t="s">
        <v>54</v>
      </c>
      <c r="E1698" s="2" t="str">
        <f>TRIM(Table2[[#This Row],[SKU_CODE]])</f>
        <v>BEC-GB-002</v>
      </c>
      <c r="F1698" s="2">
        <v>146</v>
      </c>
      <c r="G1698" s="2">
        <v>26134</v>
      </c>
      <c r="H1698" s="2">
        <v>5173.53</v>
      </c>
      <c r="I1698" s="2">
        <v>2213.85</v>
      </c>
      <c r="J1698" s="2">
        <v>3</v>
      </c>
      <c r="K1698" s="2" t="str">
        <f>_xlfn.XLOOKUP(E1698,[1]SKU_Master!A:A,[1]SKU_Master!C:C,"NOT FOUND")</f>
        <v>Garbage Bags</v>
      </c>
      <c r="L1698" s="2">
        <f>_xlfn.XLOOKUP(Table2[[#This Row],[SKU_CODE_CLEAN]],[1]SKU_Master!A:A,[1]SKU_Master!E:E,"Not Found")</f>
        <v>179</v>
      </c>
      <c r="M1698" s="2">
        <f>_xlfn.XLOOKUP(E1698,[1]SKU_Master!A:A,[1]SKU_Master!F:F,"NOT FOUND")</f>
        <v>86</v>
      </c>
      <c r="N1698" s="2" t="str">
        <f>IF(ISNUMBER(_xlfn.XMATCH(E1698,[1]SKU_Master!A:A)),"MATCH","NOT FOUND")</f>
        <v>MATCH</v>
      </c>
      <c r="O1698" s="2">
        <f>Table2[[#This Row],[GROSS_REVENUE]]-Table2[[#This Row],[DISCOUNT]]</f>
        <v>20960.47</v>
      </c>
      <c r="P1698" s="3">
        <f>IFERROR((Table2[[#This Row],[NET_REVENUE]]-(Table2[[#This Row],[UNITS_SOLD]]*Table2[[#This Row],[UNIT_COGS]]))/Table2[[#This Row],[NET_REVENUE]],0)</f>
        <v>0.40096763097392379</v>
      </c>
      <c r="Q1698" s="4">
        <f>IFERROR(Table2[[#This Row],[GROSS_REVENUE]]/Table2[[#This Row],[AD_SPEND]],0)</f>
        <v>11.804774487883099</v>
      </c>
      <c r="R1698" s="2">
        <f>IFERROR((Table2[[#This Row],[NET_REVENUE]]-(Table2[[#This Row],[UNITS_SOLD]]*Table2[[#This Row],[UNIT_COGS]])-Table2[[#This Row],[AD_SPEND]]),0)</f>
        <v>6190.6200000000008</v>
      </c>
      <c r="S1698" s="3">
        <f>IFERROR(Table2[[#This Row],[RETURNS_UNITS]]/Table2[[#This Row],[UNITS_SOLD]],0)</f>
        <v>2.0547945205479451E-2</v>
      </c>
      <c r="T1698" s="2" t="str">
        <f>TRIM(CLEAN(Table2[[#This Row],[CHANNEL]]))</f>
        <v>Blinkit</v>
      </c>
      <c r="U1698" s="1">
        <f t="shared" si="26"/>
        <v>45505</v>
      </c>
    </row>
    <row r="1699" spans="1:21" x14ac:dyDescent="0.3">
      <c r="A1699" s="1">
        <v>45323</v>
      </c>
      <c r="B1699" s="2" t="s">
        <v>21</v>
      </c>
      <c r="C1699" s="2" t="s">
        <v>25</v>
      </c>
      <c r="D1699" s="2" t="s">
        <v>35</v>
      </c>
      <c r="E1699" s="2" t="str">
        <f>TRIM(Table2[[#This Row],[SKU_CODE]])</f>
        <v>BEC-CMB-001</v>
      </c>
      <c r="F1699" s="2">
        <v>29</v>
      </c>
      <c r="G1699" s="2">
        <v>20271</v>
      </c>
      <c r="H1699" s="2">
        <v>5014.63</v>
      </c>
      <c r="I1699" s="2">
        <v>2215.11</v>
      </c>
      <c r="J1699" s="2">
        <v>0</v>
      </c>
      <c r="K1699" s="2" t="str">
        <f>_xlfn.XLOOKUP(E1699,[1]SKU_Master!A:A,[1]SKU_Master!C:C,"NOT FOUND")</f>
        <v>Others</v>
      </c>
      <c r="L1699" s="2">
        <f>_xlfn.XLOOKUP(Table2[[#This Row],[SKU_CODE_CLEAN]],[1]SKU_Master!A:A,[1]SKU_Master!E:E,"Not Found")</f>
        <v>699</v>
      </c>
      <c r="M1699" s="2">
        <f>_xlfn.XLOOKUP(E1699,[1]SKU_Master!A:A,[1]SKU_Master!F:F,"NOT FOUND")</f>
        <v>330</v>
      </c>
      <c r="N1699" s="2" t="str">
        <f>IF(ISNUMBER(_xlfn.XMATCH(E1699,[1]SKU_Master!A:A)),"MATCH","NOT FOUND")</f>
        <v>MATCH</v>
      </c>
      <c r="O1699" s="2">
        <f>Table2[[#This Row],[GROSS_REVENUE]]-Table2[[#This Row],[DISCOUNT]]</f>
        <v>15256.369999999999</v>
      </c>
      <c r="P1699" s="3">
        <f>IFERROR((Table2[[#This Row],[NET_REVENUE]]-(Table2[[#This Row],[UNITS_SOLD]]*Table2[[#This Row],[UNIT_COGS]]))/Table2[[#This Row],[NET_REVENUE]],0)</f>
        <v>0.37272103390256001</v>
      </c>
      <c r="Q1699" s="4">
        <f>IFERROR(Table2[[#This Row],[GROSS_REVENUE]]/Table2[[#This Row],[AD_SPEND]],0)</f>
        <v>9.1512385389438897</v>
      </c>
      <c r="R1699" s="2">
        <f>IFERROR((Table2[[#This Row],[NET_REVENUE]]-(Table2[[#This Row],[UNITS_SOLD]]*Table2[[#This Row],[UNIT_COGS]])-Table2[[#This Row],[AD_SPEND]]),0)</f>
        <v>3471.2599999999989</v>
      </c>
      <c r="S1699" s="3">
        <f>IFERROR(Table2[[#This Row],[RETURNS_UNITS]]/Table2[[#This Row],[UNITS_SOLD]],0)</f>
        <v>0</v>
      </c>
      <c r="T1699" s="2" t="str">
        <f>TRIM(CLEAN(Table2[[#This Row],[CHANNEL]]))</f>
        <v>Flipkart</v>
      </c>
      <c r="U1699" s="1">
        <f t="shared" si="26"/>
        <v>45323</v>
      </c>
    </row>
    <row r="1700" spans="1:21" x14ac:dyDescent="0.3">
      <c r="A1700" s="1">
        <v>45809</v>
      </c>
      <c r="B1700" s="2" t="s">
        <v>21</v>
      </c>
      <c r="C1700" s="2" t="s">
        <v>22</v>
      </c>
      <c r="D1700" s="2" t="s">
        <v>32</v>
      </c>
      <c r="E1700" s="2" t="str">
        <f>TRIM(Table2[[#This Row],[SKU_CODE]])</f>
        <v>BEC-BW-001</v>
      </c>
      <c r="F1700" s="2">
        <v>110</v>
      </c>
      <c r="G1700" s="2">
        <v>24200</v>
      </c>
      <c r="H1700" s="2">
        <v>3073.51</v>
      </c>
      <c r="I1700" s="2">
        <v>2215.61</v>
      </c>
      <c r="J1700" s="2">
        <v>3</v>
      </c>
      <c r="K1700" s="2" t="str">
        <f>_xlfn.XLOOKUP(E1700,[1]SKU_Master!A:A,[1]SKU_Master!C:C,"NOT FOUND")</f>
        <v>Bake &amp; Wrap</v>
      </c>
      <c r="L1700" s="2">
        <f>_xlfn.XLOOKUP(Table2[[#This Row],[SKU_CODE_CLEAN]],[1]SKU_Master!A:A,[1]SKU_Master!E:E,"Not Found")</f>
        <v>220</v>
      </c>
      <c r="M1700" s="2">
        <f>_xlfn.XLOOKUP(E1700,[1]SKU_Master!A:A,[1]SKU_Master!F:F,"NOT FOUND")</f>
        <v>118</v>
      </c>
      <c r="N1700" s="2" t="str">
        <f>IF(ISNUMBER(_xlfn.XMATCH(E1700,[1]SKU_Master!A:A)),"MATCH","NOT FOUND")</f>
        <v>MATCH</v>
      </c>
      <c r="O1700" s="2">
        <f>Table2[[#This Row],[GROSS_REVENUE]]-Table2[[#This Row],[DISCOUNT]]</f>
        <v>21126.489999999998</v>
      </c>
      <c r="P1700" s="3">
        <f>IFERROR((Table2[[#This Row],[NET_REVENUE]]-(Table2[[#This Row],[UNITS_SOLD]]*Table2[[#This Row],[UNIT_COGS]]))/Table2[[#This Row],[NET_REVENUE]],0)</f>
        <v>0.38560546498732157</v>
      </c>
      <c r="Q1700" s="4">
        <f>IFERROR(Table2[[#This Row],[GROSS_REVENUE]]/Table2[[#This Row],[AD_SPEND]],0)</f>
        <v>10.92249989844783</v>
      </c>
      <c r="R1700" s="2">
        <f>IFERROR((Table2[[#This Row],[NET_REVENUE]]-(Table2[[#This Row],[UNITS_SOLD]]*Table2[[#This Row],[UNIT_COGS]])-Table2[[#This Row],[AD_SPEND]]),0)</f>
        <v>5930.8799999999974</v>
      </c>
      <c r="S1700" s="3">
        <f>IFERROR(Table2[[#This Row],[RETURNS_UNITS]]/Table2[[#This Row],[UNITS_SOLD]],0)</f>
        <v>2.7272727272727271E-2</v>
      </c>
      <c r="T1700" s="2" t="str">
        <f>TRIM(CLEAN(Table2[[#This Row],[CHANNEL]]))</f>
        <v>Flipkart</v>
      </c>
      <c r="U1700" s="1">
        <f t="shared" si="26"/>
        <v>45809</v>
      </c>
    </row>
    <row r="1701" spans="1:21" x14ac:dyDescent="0.3">
      <c r="A1701" s="1">
        <v>45566</v>
      </c>
      <c r="B1701" s="2" t="s">
        <v>50</v>
      </c>
      <c r="C1701" s="2" t="s">
        <v>22</v>
      </c>
      <c r="D1701" s="2" t="s">
        <v>35</v>
      </c>
      <c r="E1701" s="2" t="str">
        <f>TRIM(Table2[[#This Row],[SKU_CODE]])</f>
        <v>BEC-CMB-001</v>
      </c>
      <c r="F1701" s="2">
        <v>40</v>
      </c>
      <c r="G1701" s="2">
        <v>27960</v>
      </c>
      <c r="H1701" s="2">
        <v>3801.18</v>
      </c>
      <c r="I1701" s="2">
        <v>2219.0100000000002</v>
      </c>
      <c r="J1701" s="2">
        <v>0</v>
      </c>
      <c r="K1701" s="2" t="str">
        <f>_xlfn.XLOOKUP(E1701,[1]SKU_Master!A:A,[1]SKU_Master!C:C,"NOT FOUND")</f>
        <v>Others</v>
      </c>
      <c r="L1701" s="2">
        <f>_xlfn.XLOOKUP(Table2[[#This Row],[SKU_CODE_CLEAN]],[1]SKU_Master!A:A,[1]SKU_Master!E:E,"Not Found")</f>
        <v>699</v>
      </c>
      <c r="M1701" s="2">
        <f>_xlfn.XLOOKUP(E1701,[1]SKU_Master!A:A,[1]SKU_Master!F:F,"NOT FOUND")</f>
        <v>330</v>
      </c>
      <c r="N1701" s="2" t="str">
        <f>IF(ISNUMBER(_xlfn.XMATCH(E1701,[1]SKU_Master!A:A)),"MATCH","NOT FOUND")</f>
        <v>MATCH</v>
      </c>
      <c r="O1701" s="2">
        <f>Table2[[#This Row],[GROSS_REVENUE]]-Table2[[#This Row],[DISCOUNT]]</f>
        <v>24158.82</v>
      </c>
      <c r="P1701" s="3">
        <f>IFERROR((Table2[[#This Row],[NET_REVENUE]]-(Table2[[#This Row],[UNITS_SOLD]]*Table2[[#This Row],[UNIT_COGS]]))/Table2[[#This Row],[NET_REVENUE]],0)</f>
        <v>0.45361569811770608</v>
      </c>
      <c r="Q1701" s="4">
        <f>IFERROR(Table2[[#This Row],[GROSS_REVENUE]]/Table2[[#This Row],[AD_SPEND]],0)</f>
        <v>12.600213608771478</v>
      </c>
      <c r="R1701" s="2">
        <f>IFERROR((Table2[[#This Row],[NET_REVENUE]]-(Table2[[#This Row],[UNITS_SOLD]]*Table2[[#This Row],[UNIT_COGS]])-Table2[[#This Row],[AD_SPEND]]),0)</f>
        <v>8739.81</v>
      </c>
      <c r="S1701" s="3">
        <f>IFERROR(Table2[[#This Row],[RETURNS_UNITS]]/Table2[[#This Row],[UNITS_SOLD]],0)</f>
        <v>0</v>
      </c>
      <c r="T1701" s="2" t="str">
        <f>TRIM(CLEAN(Table2[[#This Row],[CHANNEL]]))</f>
        <v>Amazon</v>
      </c>
      <c r="U1701" s="1">
        <f t="shared" si="26"/>
        <v>45566</v>
      </c>
    </row>
    <row r="1702" spans="1:21" x14ac:dyDescent="0.3">
      <c r="A1702" s="1">
        <v>45689</v>
      </c>
      <c r="B1702" s="2" t="s">
        <v>33</v>
      </c>
      <c r="C1702" s="2" t="s">
        <v>22</v>
      </c>
      <c r="D1702" s="2" t="s">
        <v>31</v>
      </c>
      <c r="E1702" s="2" t="str">
        <f>TRIM(Table2[[#This Row],[SKU_CODE]])</f>
        <v>BEC-GB-002</v>
      </c>
      <c r="F1702" s="2">
        <v>166</v>
      </c>
      <c r="G1702" s="2">
        <v>29714</v>
      </c>
      <c r="H1702" s="2">
        <v>8453.2199999999993</v>
      </c>
      <c r="I1702" s="2">
        <v>2219.56</v>
      </c>
      <c r="J1702" s="2">
        <v>4</v>
      </c>
      <c r="K1702" s="2" t="str">
        <f>_xlfn.XLOOKUP(E1702,[1]SKU_Master!A:A,[1]SKU_Master!C:C,"NOT FOUND")</f>
        <v>Garbage Bags</v>
      </c>
      <c r="L1702" s="2">
        <f>_xlfn.XLOOKUP(Table2[[#This Row],[SKU_CODE_CLEAN]],[1]SKU_Master!A:A,[1]SKU_Master!E:E,"Not Found")</f>
        <v>179</v>
      </c>
      <c r="M1702" s="2">
        <f>_xlfn.XLOOKUP(E1702,[1]SKU_Master!A:A,[1]SKU_Master!F:F,"NOT FOUND")</f>
        <v>86</v>
      </c>
      <c r="N1702" s="2" t="str">
        <f>IF(ISNUMBER(_xlfn.XMATCH(E1702,[1]SKU_Master!A:A)),"MATCH","NOT FOUND")</f>
        <v>MATCH</v>
      </c>
      <c r="O1702" s="2">
        <f>Table2[[#This Row],[GROSS_REVENUE]]-Table2[[#This Row],[DISCOUNT]]</f>
        <v>21260.78</v>
      </c>
      <c r="P1702" s="3">
        <f>IFERROR((Table2[[#This Row],[NET_REVENUE]]-(Table2[[#This Row],[UNITS_SOLD]]*Table2[[#This Row],[UNIT_COGS]]))/Table2[[#This Row],[NET_REVENUE]],0)</f>
        <v>0.32852886864922165</v>
      </c>
      <c r="Q1702" s="4">
        <f>IFERROR(Table2[[#This Row],[GROSS_REVENUE]]/Table2[[#This Row],[AD_SPEND]],0)</f>
        <v>13.387338030961091</v>
      </c>
      <c r="R1702" s="2">
        <f>IFERROR((Table2[[#This Row],[NET_REVENUE]]-(Table2[[#This Row],[UNITS_SOLD]]*Table2[[#This Row],[UNIT_COGS]])-Table2[[#This Row],[AD_SPEND]]),0)</f>
        <v>4765.2199999999993</v>
      </c>
      <c r="S1702" s="3">
        <f>IFERROR(Table2[[#This Row],[RETURNS_UNITS]]/Table2[[#This Row],[UNITS_SOLD]],0)</f>
        <v>2.4096385542168676E-2</v>
      </c>
      <c r="T1702" s="2" t="str">
        <f>TRIM(CLEAN(Table2[[#This Row],[CHANNEL]]))</f>
        <v>Swiggy Instamart</v>
      </c>
      <c r="U1702" s="1">
        <f t="shared" si="26"/>
        <v>45689</v>
      </c>
    </row>
    <row r="1703" spans="1:21" x14ac:dyDescent="0.3">
      <c r="A1703" s="1">
        <v>45689</v>
      </c>
      <c r="B1703" s="2" t="s">
        <v>33</v>
      </c>
      <c r="C1703" s="2" t="s">
        <v>22</v>
      </c>
      <c r="D1703" s="2" t="s">
        <v>30</v>
      </c>
      <c r="E1703" s="2" t="str">
        <f>TRIM(Table2[[#This Row],[SKU_CODE]])</f>
        <v>BEC-TIS-002</v>
      </c>
      <c r="F1703" s="2">
        <v>241</v>
      </c>
      <c r="G1703" s="2">
        <v>43380</v>
      </c>
      <c r="H1703" s="2">
        <v>12448.46</v>
      </c>
      <c r="I1703" s="2">
        <v>2219.64</v>
      </c>
      <c r="J1703" s="2">
        <v>12</v>
      </c>
      <c r="K1703" s="2" t="str">
        <f>_xlfn.XLOOKUP(E1703,[1]SKU_Master!A:A,[1]SKU_Master!C:C,"NOT FOUND")</f>
        <v>Tissues</v>
      </c>
      <c r="L1703" s="2">
        <f>_xlfn.XLOOKUP(Table2[[#This Row],[SKU_CODE_CLEAN]],[1]SKU_Master!A:A,[1]SKU_Master!E:E,"Not Found")</f>
        <v>180</v>
      </c>
      <c r="M1703" s="2">
        <f>_xlfn.XLOOKUP(E1703,[1]SKU_Master!A:A,[1]SKU_Master!F:F,"NOT FOUND")</f>
        <v>95</v>
      </c>
      <c r="N1703" s="2" t="str">
        <f>IF(ISNUMBER(_xlfn.XMATCH(E1703,[1]SKU_Master!A:A)),"MATCH","NOT FOUND")</f>
        <v>MATCH</v>
      </c>
      <c r="O1703" s="2">
        <f>Table2[[#This Row],[GROSS_REVENUE]]-Table2[[#This Row],[DISCOUNT]]</f>
        <v>30931.54</v>
      </c>
      <c r="P1703" s="3">
        <f>IFERROR((Table2[[#This Row],[NET_REVENUE]]-(Table2[[#This Row],[UNITS_SOLD]]*Table2[[#This Row],[UNIT_COGS]]))/Table2[[#This Row],[NET_REVENUE]],0)</f>
        <v>0.25981700232190186</v>
      </c>
      <c r="Q1703" s="4">
        <f>IFERROR(Table2[[#This Row],[GROSS_REVENUE]]/Table2[[#This Row],[AD_SPEND]],0)</f>
        <v>19.543709790776884</v>
      </c>
      <c r="R1703" s="2">
        <f>IFERROR((Table2[[#This Row],[NET_REVENUE]]-(Table2[[#This Row],[UNITS_SOLD]]*Table2[[#This Row],[UNIT_COGS]])-Table2[[#This Row],[AD_SPEND]]),0)</f>
        <v>5816.9000000000015</v>
      </c>
      <c r="S1703" s="3">
        <f>IFERROR(Table2[[#This Row],[RETURNS_UNITS]]/Table2[[#This Row],[UNITS_SOLD]],0)</f>
        <v>4.9792531120331947E-2</v>
      </c>
      <c r="T1703" s="2" t="str">
        <f>TRIM(CLEAN(Table2[[#This Row],[CHANNEL]]))</f>
        <v>Swiggy Instamart</v>
      </c>
      <c r="U1703" s="1">
        <f t="shared" si="26"/>
        <v>45689</v>
      </c>
    </row>
    <row r="1704" spans="1:21" x14ac:dyDescent="0.3">
      <c r="A1704" s="1">
        <v>45323</v>
      </c>
      <c r="B1704" s="2" t="s">
        <v>24</v>
      </c>
      <c r="C1704" s="2" t="s">
        <v>28</v>
      </c>
      <c r="D1704" s="2" t="s">
        <v>31</v>
      </c>
      <c r="E1704" s="2" t="str">
        <f>TRIM(Table2[[#This Row],[SKU_CODE]])</f>
        <v>BEC-GB-002</v>
      </c>
      <c r="F1704" s="2">
        <v>100</v>
      </c>
      <c r="G1704" s="2">
        <v>17900</v>
      </c>
      <c r="H1704" s="2">
        <v>474.67</v>
      </c>
      <c r="I1704" s="2">
        <v>2220.0300000000002</v>
      </c>
      <c r="J1704" s="2">
        <v>14</v>
      </c>
      <c r="K1704" s="2" t="str">
        <f>_xlfn.XLOOKUP(E1704,[1]SKU_Master!A:A,[1]SKU_Master!C:C,"NOT FOUND")</f>
        <v>Garbage Bags</v>
      </c>
      <c r="L1704" s="2">
        <f>_xlfn.XLOOKUP(Table2[[#This Row],[SKU_CODE_CLEAN]],[1]SKU_Master!A:A,[1]SKU_Master!E:E,"Not Found")</f>
        <v>179</v>
      </c>
      <c r="M1704" s="2">
        <f>_xlfn.XLOOKUP(E1704,[1]SKU_Master!A:A,[1]SKU_Master!F:F,"NOT FOUND")</f>
        <v>86</v>
      </c>
      <c r="N1704" s="2" t="str">
        <f>IF(ISNUMBER(_xlfn.XMATCH(E1704,[1]SKU_Master!A:A)),"MATCH","NOT FOUND")</f>
        <v>MATCH</v>
      </c>
      <c r="O1704" s="2">
        <f>Table2[[#This Row],[GROSS_REVENUE]]-Table2[[#This Row],[DISCOUNT]]</f>
        <v>17425.330000000002</v>
      </c>
      <c r="P1704" s="3">
        <f>IFERROR((Table2[[#This Row],[NET_REVENUE]]-(Table2[[#This Row],[UNITS_SOLD]]*Table2[[#This Row],[UNIT_COGS]]))/Table2[[#This Row],[NET_REVENUE]],0)</f>
        <v>0.5064655877392279</v>
      </c>
      <c r="Q1704" s="4">
        <f>IFERROR(Table2[[#This Row],[GROSS_REVENUE]]/Table2[[#This Row],[AD_SPEND]],0)</f>
        <v>8.0629541042238166</v>
      </c>
      <c r="R1704" s="2">
        <f>IFERROR((Table2[[#This Row],[NET_REVENUE]]-(Table2[[#This Row],[UNITS_SOLD]]*Table2[[#This Row],[UNIT_COGS]])-Table2[[#This Row],[AD_SPEND]]),0)</f>
        <v>6605.3000000000011</v>
      </c>
      <c r="S1704" s="3">
        <f>IFERROR(Table2[[#This Row],[RETURNS_UNITS]]/Table2[[#This Row],[UNITS_SOLD]],0)</f>
        <v>0.14000000000000001</v>
      </c>
      <c r="T1704" s="2" t="str">
        <f>TRIM(CLEAN(Table2[[#This Row],[CHANNEL]]))</f>
        <v>D2C</v>
      </c>
      <c r="U1704" s="1">
        <f t="shared" si="26"/>
        <v>45323</v>
      </c>
    </row>
    <row r="1705" spans="1:21" x14ac:dyDescent="0.3">
      <c r="A1705" s="1">
        <v>45658</v>
      </c>
      <c r="B1705" s="2" t="s">
        <v>27</v>
      </c>
      <c r="C1705" s="2" t="s">
        <v>22</v>
      </c>
      <c r="D1705" s="2" t="s">
        <v>46</v>
      </c>
      <c r="E1705" s="2" t="str">
        <f>TRIM(Table2[[#This Row],[SKU_CODE]])</f>
        <v>BEC-KT-001</v>
      </c>
      <c r="F1705" s="2">
        <v>183</v>
      </c>
      <c r="G1705" s="2">
        <v>29280</v>
      </c>
      <c r="H1705" s="2">
        <v>2192.44</v>
      </c>
      <c r="I1705" s="2">
        <v>2222.62</v>
      </c>
      <c r="J1705" s="2">
        <v>9</v>
      </c>
      <c r="K1705" s="2" t="str">
        <f>_xlfn.XLOOKUP(E1705,[1]SKU_Master!A:A,[1]SKU_Master!C:C,"NOT FOUND")</f>
        <v>Kitchen Towel</v>
      </c>
      <c r="L1705" s="2">
        <f>_xlfn.XLOOKUP(Table2[[#This Row],[SKU_CODE_CLEAN]],[1]SKU_Master!A:A,[1]SKU_Master!E:E,"Not Found")</f>
        <v>160</v>
      </c>
      <c r="M1705" s="2">
        <f>_xlfn.XLOOKUP(E1705,[1]SKU_Master!A:A,[1]SKU_Master!F:F,"NOT FOUND")</f>
        <v>78</v>
      </c>
      <c r="N1705" s="2" t="str">
        <f>IF(ISNUMBER(_xlfn.XMATCH(E1705,[1]SKU_Master!A:A)),"MATCH","NOT FOUND")</f>
        <v>MATCH</v>
      </c>
      <c r="O1705" s="2">
        <f>Table2[[#This Row],[GROSS_REVENUE]]-Table2[[#This Row],[DISCOUNT]]</f>
        <v>27087.56</v>
      </c>
      <c r="P1705" s="3">
        <f>IFERROR((Table2[[#This Row],[NET_REVENUE]]-(Table2[[#This Row],[UNITS_SOLD]]*Table2[[#This Row],[UNIT_COGS]]))/Table2[[#This Row],[NET_REVENUE]],0)</f>
        <v>0.47304223783906713</v>
      </c>
      <c r="Q1705" s="4">
        <f>IFERROR(Table2[[#This Row],[GROSS_REVENUE]]/Table2[[#This Row],[AD_SPEND]],0)</f>
        <v>13.173641918096662</v>
      </c>
      <c r="R1705" s="2">
        <f>IFERROR((Table2[[#This Row],[NET_REVENUE]]-(Table2[[#This Row],[UNITS_SOLD]]*Table2[[#This Row],[UNIT_COGS]])-Table2[[#This Row],[AD_SPEND]]),0)</f>
        <v>10590.940000000002</v>
      </c>
      <c r="S1705" s="3">
        <f>IFERROR(Table2[[#This Row],[RETURNS_UNITS]]/Table2[[#This Row],[UNITS_SOLD]],0)</f>
        <v>4.9180327868852458E-2</v>
      </c>
      <c r="T1705" s="2" t="str">
        <f>TRIM(CLEAN(Table2[[#This Row],[CHANNEL]]))</f>
        <v>Zepto</v>
      </c>
      <c r="U1705" s="1">
        <f t="shared" si="26"/>
        <v>45658</v>
      </c>
    </row>
    <row r="1706" spans="1:21" x14ac:dyDescent="0.3">
      <c r="A1706" s="1">
        <v>45597</v>
      </c>
      <c r="B1706" s="2" t="s">
        <v>27</v>
      </c>
      <c r="C1706" s="2" t="s">
        <v>28</v>
      </c>
      <c r="D1706" s="2" t="s">
        <v>30</v>
      </c>
      <c r="E1706" s="2" t="str">
        <f>TRIM(Table2[[#This Row],[SKU_CODE]])</f>
        <v>BEC-TIS-002</v>
      </c>
      <c r="F1706" s="2">
        <v>205</v>
      </c>
      <c r="G1706" s="2">
        <v>36900</v>
      </c>
      <c r="H1706" s="2">
        <v>3173.21</v>
      </c>
      <c r="I1706" s="2">
        <v>2222.81</v>
      </c>
      <c r="J1706" s="2">
        <v>5</v>
      </c>
      <c r="K1706" s="2" t="str">
        <f>_xlfn.XLOOKUP(E1706,[1]SKU_Master!A:A,[1]SKU_Master!C:C,"NOT FOUND")</f>
        <v>Tissues</v>
      </c>
      <c r="L1706" s="2">
        <f>_xlfn.XLOOKUP(Table2[[#This Row],[SKU_CODE_CLEAN]],[1]SKU_Master!A:A,[1]SKU_Master!E:E,"Not Found")</f>
        <v>180</v>
      </c>
      <c r="M1706" s="2">
        <f>_xlfn.XLOOKUP(E1706,[1]SKU_Master!A:A,[1]SKU_Master!F:F,"NOT FOUND")</f>
        <v>95</v>
      </c>
      <c r="N1706" s="2" t="str">
        <f>IF(ISNUMBER(_xlfn.XMATCH(E1706,[1]SKU_Master!A:A)),"MATCH","NOT FOUND")</f>
        <v>MATCH</v>
      </c>
      <c r="O1706" s="2">
        <f>Table2[[#This Row],[GROSS_REVENUE]]-Table2[[#This Row],[DISCOUNT]]</f>
        <v>33726.79</v>
      </c>
      <c r="P1706" s="3">
        <f>IFERROR((Table2[[#This Row],[NET_REVENUE]]-(Table2[[#This Row],[UNITS_SOLD]]*Table2[[#This Row],[UNIT_COGS]]))/Table2[[#This Row],[NET_REVENUE]],0)</f>
        <v>0.42256585936580388</v>
      </c>
      <c r="Q1706" s="4">
        <f>IFERROR(Table2[[#This Row],[GROSS_REVENUE]]/Table2[[#This Row],[AD_SPEND]],0)</f>
        <v>16.600609138882767</v>
      </c>
      <c r="R1706" s="2">
        <f>IFERROR((Table2[[#This Row],[NET_REVENUE]]-(Table2[[#This Row],[UNITS_SOLD]]*Table2[[#This Row],[UNIT_COGS]])-Table2[[#This Row],[AD_SPEND]]),0)</f>
        <v>12028.980000000001</v>
      </c>
      <c r="S1706" s="3">
        <f>IFERROR(Table2[[#This Row],[RETURNS_UNITS]]/Table2[[#This Row],[UNITS_SOLD]],0)</f>
        <v>2.4390243902439025E-2</v>
      </c>
      <c r="T1706" s="2" t="str">
        <f>TRIM(CLEAN(Table2[[#This Row],[CHANNEL]]))</f>
        <v>Zepto</v>
      </c>
      <c r="U1706" s="1">
        <f t="shared" si="26"/>
        <v>45597</v>
      </c>
    </row>
    <row r="1707" spans="1:21" x14ac:dyDescent="0.3">
      <c r="A1707" s="1">
        <v>45717</v>
      </c>
      <c r="B1707" s="2" t="s">
        <v>39</v>
      </c>
      <c r="C1707" s="2" t="s">
        <v>25</v>
      </c>
      <c r="D1707" s="2" t="s">
        <v>23</v>
      </c>
      <c r="E1707" s="2" t="str">
        <f>TRIM(Table2[[#This Row],[SKU_CODE]])</f>
        <v>BEC-OTH-001</v>
      </c>
      <c r="F1707" s="2">
        <v>169</v>
      </c>
      <c r="G1707" s="2">
        <v>25181</v>
      </c>
      <c r="H1707" s="2">
        <v>5341.07</v>
      </c>
      <c r="I1707" s="2">
        <v>2223.0100000000002</v>
      </c>
      <c r="J1707" s="2">
        <v>4</v>
      </c>
      <c r="K1707" s="2" t="str">
        <f>_xlfn.XLOOKUP(E1707,[1]SKU_Master!A:A,[1]SKU_Master!C:C,"NOT FOUND")</f>
        <v>Others</v>
      </c>
      <c r="L1707" s="2">
        <f>_xlfn.XLOOKUP(Table2[[#This Row],[SKU_CODE_CLEAN]],[1]SKU_Master!A:A,[1]SKU_Master!E:E,"Not Found")</f>
        <v>149</v>
      </c>
      <c r="M1707" s="2">
        <f>_xlfn.XLOOKUP(E1707,[1]SKU_Master!A:A,[1]SKU_Master!F:F,"NOT FOUND")</f>
        <v>72</v>
      </c>
      <c r="N1707" s="2" t="str">
        <f>IF(ISNUMBER(_xlfn.XMATCH(E1707,[1]SKU_Master!A:A)),"MATCH","NOT FOUND")</f>
        <v>MATCH</v>
      </c>
      <c r="O1707" s="2">
        <f>Table2[[#This Row],[GROSS_REVENUE]]-Table2[[#This Row],[DISCOUNT]]</f>
        <v>19839.93</v>
      </c>
      <c r="P1707" s="3">
        <f>IFERROR((Table2[[#This Row],[NET_REVENUE]]-(Table2[[#This Row],[UNITS_SOLD]]*Table2[[#This Row],[UNIT_COGS]]))/Table2[[#This Row],[NET_REVENUE]],0)</f>
        <v>0.38669138449581225</v>
      </c>
      <c r="Q1707" s="4">
        <f>IFERROR(Table2[[#This Row],[GROSS_REVENUE]]/Table2[[#This Row],[AD_SPEND]],0)</f>
        <v>11.327434424496515</v>
      </c>
      <c r="R1707" s="2">
        <f>IFERROR((Table2[[#This Row],[NET_REVENUE]]-(Table2[[#This Row],[UNITS_SOLD]]*Table2[[#This Row],[UNIT_COGS]])-Table2[[#This Row],[AD_SPEND]]),0)</f>
        <v>5448.92</v>
      </c>
      <c r="S1707" s="3">
        <f>IFERROR(Table2[[#This Row],[RETURNS_UNITS]]/Table2[[#This Row],[UNITS_SOLD]],0)</f>
        <v>2.3668639053254437E-2</v>
      </c>
      <c r="T1707" s="2" t="str">
        <f>TRIM(CLEAN(Table2[[#This Row],[CHANNEL]]))</f>
        <v>Amazon</v>
      </c>
      <c r="U1707" s="1">
        <f t="shared" si="26"/>
        <v>45717</v>
      </c>
    </row>
    <row r="1708" spans="1:21" x14ac:dyDescent="0.3">
      <c r="A1708" s="1">
        <v>45292</v>
      </c>
      <c r="B1708" s="2" t="s">
        <v>39</v>
      </c>
      <c r="C1708" s="2" t="s">
        <v>25</v>
      </c>
      <c r="D1708" s="2" t="s">
        <v>35</v>
      </c>
      <c r="E1708" s="2" t="str">
        <f>TRIM(Table2[[#This Row],[SKU_CODE]])</f>
        <v>BEC-CMB-001</v>
      </c>
      <c r="F1708" s="2">
        <v>69</v>
      </c>
      <c r="G1708" s="2">
        <v>48231</v>
      </c>
      <c r="H1708" s="2">
        <v>7854.25</v>
      </c>
      <c r="I1708" s="2">
        <v>2223.87</v>
      </c>
      <c r="J1708" s="2">
        <v>1</v>
      </c>
      <c r="K1708" s="2" t="str">
        <f>_xlfn.XLOOKUP(E1708,[1]SKU_Master!A:A,[1]SKU_Master!C:C,"NOT FOUND")</f>
        <v>Others</v>
      </c>
      <c r="L1708" s="2">
        <f>_xlfn.XLOOKUP(Table2[[#This Row],[SKU_CODE_CLEAN]],[1]SKU_Master!A:A,[1]SKU_Master!E:E,"Not Found")</f>
        <v>699</v>
      </c>
      <c r="M1708" s="2">
        <f>_xlfn.XLOOKUP(E1708,[1]SKU_Master!A:A,[1]SKU_Master!F:F,"NOT FOUND")</f>
        <v>330</v>
      </c>
      <c r="N1708" s="2" t="str">
        <f>IF(ISNUMBER(_xlfn.XMATCH(E1708,[1]SKU_Master!A:A)),"MATCH","NOT FOUND")</f>
        <v>MATCH</v>
      </c>
      <c r="O1708" s="2">
        <f>Table2[[#This Row],[GROSS_REVENUE]]-Table2[[#This Row],[DISCOUNT]]</f>
        <v>40376.75</v>
      </c>
      <c r="P1708" s="3">
        <f>IFERROR((Table2[[#This Row],[NET_REVENUE]]-(Table2[[#This Row],[UNITS_SOLD]]*Table2[[#This Row],[UNIT_COGS]]))/Table2[[#This Row],[NET_REVENUE]],0)</f>
        <v>0.43606159485347384</v>
      </c>
      <c r="Q1708" s="4">
        <f>IFERROR(Table2[[#This Row],[GROSS_REVENUE]]/Table2[[#This Row],[AD_SPEND]],0)</f>
        <v>21.687868445547629</v>
      </c>
      <c r="R1708" s="2">
        <f>IFERROR((Table2[[#This Row],[NET_REVENUE]]-(Table2[[#This Row],[UNITS_SOLD]]*Table2[[#This Row],[UNIT_COGS]])-Table2[[#This Row],[AD_SPEND]]),0)</f>
        <v>15382.880000000001</v>
      </c>
      <c r="S1708" s="3">
        <f>IFERROR(Table2[[#This Row],[RETURNS_UNITS]]/Table2[[#This Row],[UNITS_SOLD]],0)</f>
        <v>1.4492753623188406E-2</v>
      </c>
      <c r="T1708" s="2" t="str">
        <f>TRIM(CLEAN(Table2[[#This Row],[CHANNEL]]))</f>
        <v>Amazon</v>
      </c>
      <c r="U1708" s="1">
        <f t="shared" si="26"/>
        <v>45292</v>
      </c>
    </row>
    <row r="1709" spans="1:21" x14ac:dyDescent="0.3">
      <c r="A1709" s="1">
        <v>45444</v>
      </c>
      <c r="B1709" s="2" t="s">
        <v>37</v>
      </c>
      <c r="C1709" s="2" t="s">
        <v>28</v>
      </c>
      <c r="D1709" s="2" t="s">
        <v>43</v>
      </c>
      <c r="E1709" s="2" t="str">
        <f>TRIM(Table2[[#This Row],[SKU_CODE]])</f>
        <v>BEC-GB-001</v>
      </c>
      <c r="F1709" s="2">
        <v>170</v>
      </c>
      <c r="G1709" s="2">
        <v>25330</v>
      </c>
      <c r="H1709" s="2">
        <v>2682.57</v>
      </c>
      <c r="I1709" s="2">
        <v>2226.29</v>
      </c>
      <c r="J1709" s="2">
        <v>8</v>
      </c>
      <c r="K1709" s="2" t="str">
        <f>_xlfn.XLOOKUP(E1709,[1]SKU_Master!A:A,[1]SKU_Master!C:C,"NOT FOUND")</f>
        <v>Garbage Bags</v>
      </c>
      <c r="L1709" s="2">
        <f>_xlfn.XLOOKUP(Table2[[#This Row],[SKU_CODE_CLEAN]],[1]SKU_Master!A:A,[1]SKU_Master!E:E,"Not Found")</f>
        <v>149</v>
      </c>
      <c r="M1709" s="2">
        <f>_xlfn.XLOOKUP(E1709,[1]SKU_Master!A:A,[1]SKU_Master!F:F,"NOT FOUND")</f>
        <v>70</v>
      </c>
      <c r="N1709" s="2" t="str">
        <f>IF(ISNUMBER(_xlfn.XMATCH(E1709,[1]SKU_Master!A:A)),"MATCH","NOT FOUND")</f>
        <v>MATCH</v>
      </c>
      <c r="O1709" s="2">
        <f>Table2[[#This Row],[GROSS_REVENUE]]-Table2[[#This Row],[DISCOUNT]]</f>
        <v>22647.43</v>
      </c>
      <c r="P1709" s="3">
        <f>IFERROR((Table2[[#This Row],[NET_REVENUE]]-(Table2[[#This Row],[UNITS_SOLD]]*Table2[[#This Row],[UNIT_COGS]]))/Table2[[#This Row],[NET_REVENUE]],0)</f>
        <v>0.47455406639958708</v>
      </c>
      <c r="Q1709" s="4">
        <f>IFERROR(Table2[[#This Row],[GROSS_REVENUE]]/Table2[[#This Row],[AD_SPEND]],0)</f>
        <v>11.377673169263662</v>
      </c>
      <c r="R1709" s="2">
        <f>IFERROR((Table2[[#This Row],[NET_REVENUE]]-(Table2[[#This Row],[UNITS_SOLD]]*Table2[[#This Row],[UNIT_COGS]])-Table2[[#This Row],[AD_SPEND]]),0)</f>
        <v>8521.14</v>
      </c>
      <c r="S1709" s="3">
        <f>IFERROR(Table2[[#This Row],[RETURNS_UNITS]]/Table2[[#This Row],[UNITS_SOLD]],0)</f>
        <v>4.7058823529411764E-2</v>
      </c>
      <c r="T1709" s="2" t="str">
        <f>TRIM(CLEAN(Table2[[#This Row],[CHANNEL]]))</f>
        <v>Blinkit</v>
      </c>
      <c r="U1709" s="1">
        <f t="shared" si="26"/>
        <v>45444</v>
      </c>
    </row>
    <row r="1710" spans="1:21" x14ac:dyDescent="0.3">
      <c r="A1710" s="1">
        <v>45474</v>
      </c>
      <c r="B1710" s="2" t="s">
        <v>37</v>
      </c>
      <c r="C1710" s="2" t="s">
        <v>25</v>
      </c>
      <c r="D1710" s="2" t="s">
        <v>42</v>
      </c>
      <c r="E1710" s="2" t="str">
        <f>TRIM(Table2[[#This Row],[SKU_CODE]])</f>
        <v>BEC-BW-002</v>
      </c>
      <c r="F1710" s="2">
        <v>118</v>
      </c>
      <c r="G1710" s="2">
        <v>20650</v>
      </c>
      <c r="H1710" s="2">
        <v>2421.7600000000002</v>
      </c>
      <c r="I1710" s="2">
        <v>2230.34</v>
      </c>
      <c r="J1710" s="2">
        <v>5</v>
      </c>
      <c r="K1710" s="2" t="str">
        <f>_xlfn.XLOOKUP(E1710,[1]SKU_Master!A:A,[1]SKU_Master!C:C,"NOT FOUND")</f>
        <v>Bake &amp; Wrap</v>
      </c>
      <c r="L1710" s="2">
        <f>_xlfn.XLOOKUP(Table2[[#This Row],[SKU_CODE_CLEAN]],[1]SKU_Master!A:A,[1]SKU_Master!E:E,"Not Found")</f>
        <v>175</v>
      </c>
      <c r="M1710" s="2">
        <f>_xlfn.XLOOKUP(E1710,[1]SKU_Master!A:A,[1]SKU_Master!F:F,"NOT FOUND")</f>
        <v>92</v>
      </c>
      <c r="N1710" s="2" t="str">
        <f>IF(ISNUMBER(_xlfn.XMATCH(E1710,[1]SKU_Master!A:A)),"MATCH","NOT FOUND")</f>
        <v>MATCH</v>
      </c>
      <c r="O1710" s="2">
        <f>Table2[[#This Row],[GROSS_REVENUE]]-Table2[[#This Row],[DISCOUNT]]</f>
        <v>18228.239999999998</v>
      </c>
      <c r="P1710" s="3">
        <f>IFERROR((Table2[[#This Row],[NET_REVENUE]]-(Table2[[#This Row],[UNITS_SOLD]]*Table2[[#This Row],[UNIT_COGS]]))/Table2[[#This Row],[NET_REVENUE]],0)</f>
        <v>0.40444058230525815</v>
      </c>
      <c r="Q1710" s="4">
        <f>IFERROR(Table2[[#This Row],[GROSS_REVENUE]]/Table2[[#This Row],[AD_SPEND]],0)</f>
        <v>9.2586780490866865</v>
      </c>
      <c r="R1710" s="2">
        <f>IFERROR((Table2[[#This Row],[NET_REVENUE]]-(Table2[[#This Row],[UNITS_SOLD]]*Table2[[#This Row],[UNIT_COGS]])-Table2[[#This Row],[AD_SPEND]]),0)</f>
        <v>5141.8999999999978</v>
      </c>
      <c r="S1710" s="3">
        <f>IFERROR(Table2[[#This Row],[RETURNS_UNITS]]/Table2[[#This Row],[UNITS_SOLD]],0)</f>
        <v>4.2372881355932202E-2</v>
      </c>
      <c r="T1710" s="2" t="str">
        <f>TRIM(CLEAN(Table2[[#This Row],[CHANNEL]]))</f>
        <v>Blinkit</v>
      </c>
      <c r="U1710" s="1">
        <f t="shared" si="26"/>
        <v>45474</v>
      </c>
    </row>
    <row r="1711" spans="1:21" x14ac:dyDescent="0.3">
      <c r="A1711" s="1">
        <v>45323</v>
      </c>
      <c r="B1711" s="2" t="s">
        <v>24</v>
      </c>
      <c r="C1711" s="2" t="s">
        <v>22</v>
      </c>
      <c r="D1711" s="2" t="s">
        <v>32</v>
      </c>
      <c r="E1711" s="2" t="str">
        <f>TRIM(Table2[[#This Row],[SKU_CODE]])</f>
        <v>BEC-BW-001</v>
      </c>
      <c r="F1711" s="2">
        <v>88</v>
      </c>
      <c r="G1711" s="2">
        <v>19360</v>
      </c>
      <c r="H1711" s="2">
        <v>1984.92</v>
      </c>
      <c r="I1711" s="2">
        <v>2231.33</v>
      </c>
      <c r="J1711" s="2">
        <v>8</v>
      </c>
      <c r="K1711" s="2" t="str">
        <f>_xlfn.XLOOKUP(E1711,[1]SKU_Master!A:A,[1]SKU_Master!C:C,"NOT FOUND")</f>
        <v>Bake &amp; Wrap</v>
      </c>
      <c r="L1711" s="2">
        <f>_xlfn.XLOOKUP(Table2[[#This Row],[SKU_CODE_CLEAN]],[1]SKU_Master!A:A,[1]SKU_Master!E:E,"Not Found")</f>
        <v>220</v>
      </c>
      <c r="M1711" s="2">
        <f>_xlfn.XLOOKUP(E1711,[1]SKU_Master!A:A,[1]SKU_Master!F:F,"NOT FOUND")</f>
        <v>118</v>
      </c>
      <c r="N1711" s="2" t="str">
        <f>IF(ISNUMBER(_xlfn.XMATCH(E1711,[1]SKU_Master!A:A)),"MATCH","NOT FOUND")</f>
        <v>MATCH</v>
      </c>
      <c r="O1711" s="2">
        <f>Table2[[#This Row],[GROSS_REVENUE]]-Table2[[#This Row],[DISCOUNT]]</f>
        <v>17375.080000000002</v>
      </c>
      <c r="P1711" s="3">
        <f>IFERROR((Table2[[#This Row],[NET_REVENUE]]-(Table2[[#This Row],[UNITS_SOLD]]*Table2[[#This Row],[UNIT_COGS]]))/Table2[[#This Row],[NET_REVENUE]],0)</f>
        <v>0.4023624639426121</v>
      </c>
      <c r="Q1711" s="4">
        <f>IFERROR(Table2[[#This Row],[GROSS_REVENUE]]/Table2[[#This Row],[AD_SPEND]],0)</f>
        <v>8.6764396122491974</v>
      </c>
      <c r="R1711" s="2">
        <f>IFERROR((Table2[[#This Row],[NET_REVENUE]]-(Table2[[#This Row],[UNITS_SOLD]]*Table2[[#This Row],[UNIT_COGS]])-Table2[[#This Row],[AD_SPEND]]),0)</f>
        <v>4759.7500000000018</v>
      </c>
      <c r="S1711" s="3">
        <f>IFERROR(Table2[[#This Row],[RETURNS_UNITS]]/Table2[[#This Row],[UNITS_SOLD]],0)</f>
        <v>9.0909090909090912E-2</v>
      </c>
      <c r="T1711" s="2" t="str">
        <f>TRIM(CLEAN(Table2[[#This Row],[CHANNEL]]))</f>
        <v>D2C</v>
      </c>
      <c r="U1711" s="1">
        <f t="shared" si="26"/>
        <v>45323</v>
      </c>
    </row>
    <row r="1712" spans="1:21" x14ac:dyDescent="0.3">
      <c r="A1712" s="1">
        <v>45352</v>
      </c>
      <c r="B1712" s="2" t="s">
        <v>24</v>
      </c>
      <c r="C1712" s="2" t="s">
        <v>28</v>
      </c>
      <c r="D1712" s="2" t="s">
        <v>31</v>
      </c>
      <c r="E1712" s="2" t="str">
        <f>TRIM(Table2[[#This Row],[SKU_CODE]])</f>
        <v>BEC-GB-002</v>
      </c>
      <c r="F1712" s="2">
        <v>151</v>
      </c>
      <c r="G1712" s="2">
        <v>27029</v>
      </c>
      <c r="H1712" s="2">
        <v>1778.67</v>
      </c>
      <c r="I1712" s="2">
        <v>2235.56</v>
      </c>
      <c r="J1712" s="2">
        <v>20</v>
      </c>
      <c r="K1712" s="2" t="str">
        <f>_xlfn.XLOOKUP(E1712,[1]SKU_Master!A:A,[1]SKU_Master!C:C,"NOT FOUND")</f>
        <v>Garbage Bags</v>
      </c>
      <c r="L1712" s="2">
        <f>_xlfn.XLOOKUP(Table2[[#This Row],[SKU_CODE_CLEAN]],[1]SKU_Master!A:A,[1]SKU_Master!E:E,"Not Found")</f>
        <v>179</v>
      </c>
      <c r="M1712" s="2">
        <f>_xlfn.XLOOKUP(E1712,[1]SKU_Master!A:A,[1]SKU_Master!F:F,"NOT FOUND")</f>
        <v>86</v>
      </c>
      <c r="N1712" s="2" t="str">
        <f>IF(ISNUMBER(_xlfn.XMATCH(E1712,[1]SKU_Master!A:A)),"MATCH","NOT FOUND")</f>
        <v>MATCH</v>
      </c>
      <c r="O1712" s="2">
        <f>Table2[[#This Row],[GROSS_REVENUE]]-Table2[[#This Row],[DISCOUNT]]</f>
        <v>25250.33</v>
      </c>
      <c r="P1712" s="3">
        <f>IFERROR((Table2[[#This Row],[NET_REVENUE]]-(Table2[[#This Row],[UNITS_SOLD]]*Table2[[#This Row],[UNIT_COGS]]))/Table2[[#This Row],[NET_REVENUE]],0)</f>
        <v>0.48570969171492018</v>
      </c>
      <c r="Q1712" s="4">
        <f>IFERROR(Table2[[#This Row],[GROSS_REVENUE]]/Table2[[#This Row],[AD_SPEND]],0)</f>
        <v>12.090482921505126</v>
      </c>
      <c r="R1712" s="2">
        <f>IFERROR((Table2[[#This Row],[NET_REVENUE]]-(Table2[[#This Row],[UNITS_SOLD]]*Table2[[#This Row],[UNIT_COGS]])-Table2[[#This Row],[AD_SPEND]]),0)</f>
        <v>10028.770000000002</v>
      </c>
      <c r="S1712" s="3">
        <f>IFERROR(Table2[[#This Row],[RETURNS_UNITS]]/Table2[[#This Row],[UNITS_SOLD]],0)</f>
        <v>0.13245033112582782</v>
      </c>
      <c r="T1712" s="2" t="str">
        <f>TRIM(CLEAN(Table2[[#This Row],[CHANNEL]]))</f>
        <v>D2C</v>
      </c>
      <c r="U1712" s="1">
        <f t="shared" si="26"/>
        <v>45352</v>
      </c>
    </row>
    <row r="1713" spans="1:21" x14ac:dyDescent="0.3">
      <c r="A1713" s="1">
        <v>45383</v>
      </c>
      <c r="B1713" s="2" t="s">
        <v>24</v>
      </c>
      <c r="C1713" s="2" t="s">
        <v>22</v>
      </c>
      <c r="D1713" s="2" t="s">
        <v>46</v>
      </c>
      <c r="E1713" s="2" t="str">
        <f>TRIM(Table2[[#This Row],[SKU_CODE]])</f>
        <v>BEC-KT-001</v>
      </c>
      <c r="F1713" s="2">
        <v>125</v>
      </c>
      <c r="G1713" s="2">
        <v>20000</v>
      </c>
      <c r="H1713" s="2">
        <v>1609.6</v>
      </c>
      <c r="I1713" s="2">
        <v>2236.34</v>
      </c>
      <c r="J1713" s="2">
        <v>18</v>
      </c>
      <c r="K1713" s="2" t="str">
        <f>_xlfn.XLOOKUP(E1713,[1]SKU_Master!A:A,[1]SKU_Master!C:C,"NOT FOUND")</f>
        <v>Kitchen Towel</v>
      </c>
      <c r="L1713" s="2">
        <f>_xlfn.XLOOKUP(Table2[[#This Row],[SKU_CODE_CLEAN]],[1]SKU_Master!A:A,[1]SKU_Master!E:E,"Not Found")</f>
        <v>160</v>
      </c>
      <c r="M1713" s="2">
        <f>_xlfn.XLOOKUP(E1713,[1]SKU_Master!A:A,[1]SKU_Master!F:F,"NOT FOUND")</f>
        <v>78</v>
      </c>
      <c r="N1713" s="2" t="str">
        <f>IF(ISNUMBER(_xlfn.XMATCH(E1713,[1]SKU_Master!A:A)),"MATCH","NOT FOUND")</f>
        <v>MATCH</v>
      </c>
      <c r="O1713" s="2">
        <f>Table2[[#This Row],[GROSS_REVENUE]]-Table2[[#This Row],[DISCOUNT]]</f>
        <v>18390.400000000001</v>
      </c>
      <c r="P1713" s="3">
        <f>IFERROR((Table2[[#This Row],[NET_REVENUE]]-(Table2[[#This Row],[UNITS_SOLD]]*Table2[[#This Row],[UNIT_COGS]]))/Table2[[#This Row],[NET_REVENUE]],0)</f>
        <v>0.46983208630589879</v>
      </c>
      <c r="Q1713" s="4">
        <f>IFERROR(Table2[[#This Row],[GROSS_REVENUE]]/Table2[[#This Row],[AD_SPEND]],0)</f>
        <v>8.9431839523507151</v>
      </c>
      <c r="R1713" s="2">
        <f>IFERROR((Table2[[#This Row],[NET_REVENUE]]-(Table2[[#This Row],[UNITS_SOLD]]*Table2[[#This Row],[UNIT_COGS]])-Table2[[#This Row],[AD_SPEND]]),0)</f>
        <v>6404.0600000000013</v>
      </c>
      <c r="S1713" s="3">
        <f>IFERROR(Table2[[#This Row],[RETURNS_UNITS]]/Table2[[#This Row],[UNITS_SOLD]],0)</f>
        <v>0.14399999999999999</v>
      </c>
      <c r="T1713" s="2" t="str">
        <f>TRIM(CLEAN(Table2[[#This Row],[CHANNEL]]))</f>
        <v>D2C</v>
      </c>
      <c r="U1713" s="1">
        <f t="shared" si="26"/>
        <v>45383</v>
      </c>
    </row>
    <row r="1714" spans="1:21" x14ac:dyDescent="0.3">
      <c r="A1714" s="1">
        <v>45413</v>
      </c>
      <c r="B1714" s="2" t="s">
        <v>21</v>
      </c>
      <c r="C1714" s="2" t="s">
        <v>25</v>
      </c>
      <c r="D1714" s="2" t="s">
        <v>45</v>
      </c>
      <c r="E1714" s="2" t="str">
        <f>TRIM(Table2[[#This Row],[SKU_CODE]])</f>
        <v>BEC-TIS-001</v>
      </c>
      <c r="F1714" s="2">
        <v>297</v>
      </c>
      <c r="G1714" s="2">
        <v>28215</v>
      </c>
      <c r="H1714" s="2">
        <v>3673.12</v>
      </c>
      <c r="I1714" s="2">
        <v>2238.4899999999998</v>
      </c>
      <c r="J1714" s="2">
        <v>13</v>
      </c>
      <c r="K1714" s="2" t="str">
        <f>_xlfn.XLOOKUP(E1714,[1]SKU_Master!A:A,[1]SKU_Master!C:C,"NOT FOUND")</f>
        <v>Tissues</v>
      </c>
      <c r="L1714" s="2">
        <f>_xlfn.XLOOKUP(Table2[[#This Row],[SKU_CODE_CLEAN]],[1]SKU_Master!A:A,[1]SKU_Master!E:E,"Not Found")</f>
        <v>95</v>
      </c>
      <c r="M1714" s="2">
        <f>_xlfn.XLOOKUP(E1714,[1]SKU_Master!A:A,[1]SKU_Master!F:F,"NOT FOUND")</f>
        <v>42</v>
      </c>
      <c r="N1714" s="2" t="str">
        <f>IF(ISNUMBER(_xlfn.XMATCH(E1714,[1]SKU_Master!A:A)),"MATCH","NOT FOUND")</f>
        <v>MATCH</v>
      </c>
      <c r="O1714" s="2">
        <f>Table2[[#This Row],[GROSS_REVENUE]]-Table2[[#This Row],[DISCOUNT]]</f>
        <v>24541.88</v>
      </c>
      <c r="P1714" s="3">
        <f>IFERROR((Table2[[#This Row],[NET_REVENUE]]-(Table2[[#This Row],[UNITS_SOLD]]*Table2[[#This Row],[UNIT_COGS]]))/Table2[[#This Row],[NET_REVENUE]],0)</f>
        <v>0.49172598024275244</v>
      </c>
      <c r="Q1714" s="4">
        <f>IFERROR(Table2[[#This Row],[GROSS_REVENUE]]/Table2[[#This Row],[AD_SPEND]],0)</f>
        <v>12.604478912123799</v>
      </c>
      <c r="R1714" s="2">
        <f>IFERROR((Table2[[#This Row],[NET_REVENUE]]-(Table2[[#This Row],[UNITS_SOLD]]*Table2[[#This Row],[UNIT_COGS]])-Table2[[#This Row],[AD_SPEND]]),0)</f>
        <v>9829.3900000000012</v>
      </c>
      <c r="S1714" s="3">
        <f>IFERROR(Table2[[#This Row],[RETURNS_UNITS]]/Table2[[#This Row],[UNITS_SOLD]],0)</f>
        <v>4.3771043771043773E-2</v>
      </c>
      <c r="T1714" s="2" t="str">
        <f>TRIM(CLEAN(Table2[[#This Row],[CHANNEL]]))</f>
        <v>Flipkart</v>
      </c>
      <c r="U1714" s="1">
        <f t="shared" si="26"/>
        <v>45413</v>
      </c>
    </row>
    <row r="1715" spans="1:21" x14ac:dyDescent="0.3">
      <c r="A1715" s="1">
        <v>45748</v>
      </c>
      <c r="B1715" s="2" t="s">
        <v>27</v>
      </c>
      <c r="C1715" s="2" t="s">
        <v>25</v>
      </c>
      <c r="D1715" s="2" t="s">
        <v>32</v>
      </c>
      <c r="E1715" s="2" t="str">
        <f>TRIM(Table2[[#This Row],[SKU_CODE]])</f>
        <v>BEC-BW-001</v>
      </c>
      <c r="F1715" s="2">
        <v>129</v>
      </c>
      <c r="G1715" s="2">
        <v>28380</v>
      </c>
      <c r="H1715" s="2">
        <v>2049.86</v>
      </c>
      <c r="I1715" s="2">
        <v>2238.9699999999998</v>
      </c>
      <c r="J1715" s="2">
        <v>3</v>
      </c>
      <c r="K1715" s="2" t="str">
        <f>_xlfn.XLOOKUP(E1715,[1]SKU_Master!A:A,[1]SKU_Master!C:C,"NOT FOUND")</f>
        <v>Bake &amp; Wrap</v>
      </c>
      <c r="L1715" s="2">
        <f>_xlfn.XLOOKUP(Table2[[#This Row],[SKU_CODE_CLEAN]],[1]SKU_Master!A:A,[1]SKU_Master!E:E,"Not Found")</f>
        <v>220</v>
      </c>
      <c r="M1715" s="2">
        <f>_xlfn.XLOOKUP(E1715,[1]SKU_Master!A:A,[1]SKU_Master!F:F,"NOT FOUND")</f>
        <v>118</v>
      </c>
      <c r="N1715" s="2" t="str">
        <f>IF(ISNUMBER(_xlfn.XMATCH(E1715,[1]SKU_Master!A:A)),"MATCH","NOT FOUND")</f>
        <v>MATCH</v>
      </c>
      <c r="O1715" s="2">
        <f>Table2[[#This Row],[GROSS_REVENUE]]-Table2[[#This Row],[DISCOUNT]]</f>
        <v>26330.14</v>
      </c>
      <c r="P1715" s="3">
        <f>IFERROR((Table2[[#This Row],[NET_REVENUE]]-(Table2[[#This Row],[UNITS_SOLD]]*Table2[[#This Row],[UNIT_COGS]]))/Table2[[#This Row],[NET_REVENUE]],0)</f>
        <v>0.42187926080149973</v>
      </c>
      <c r="Q1715" s="4">
        <f>IFERROR(Table2[[#This Row],[GROSS_REVENUE]]/Table2[[#This Row],[AD_SPEND]],0)</f>
        <v>12.675471310468653</v>
      </c>
      <c r="R1715" s="2">
        <f>IFERROR((Table2[[#This Row],[NET_REVENUE]]-(Table2[[#This Row],[UNITS_SOLD]]*Table2[[#This Row],[UNIT_COGS]])-Table2[[#This Row],[AD_SPEND]]),0)</f>
        <v>8869.17</v>
      </c>
      <c r="S1715" s="3">
        <f>IFERROR(Table2[[#This Row],[RETURNS_UNITS]]/Table2[[#This Row],[UNITS_SOLD]],0)</f>
        <v>2.3255813953488372E-2</v>
      </c>
      <c r="T1715" s="2" t="str">
        <f>TRIM(CLEAN(Table2[[#This Row],[CHANNEL]]))</f>
        <v>Zepto</v>
      </c>
      <c r="U1715" s="1">
        <f t="shared" si="26"/>
        <v>45748</v>
      </c>
    </row>
    <row r="1716" spans="1:21" x14ac:dyDescent="0.3">
      <c r="A1716" s="1">
        <v>45323</v>
      </c>
      <c r="B1716" s="2" t="s">
        <v>21</v>
      </c>
      <c r="C1716" s="2" t="s">
        <v>25</v>
      </c>
      <c r="D1716" s="2" t="s">
        <v>32</v>
      </c>
      <c r="E1716" s="2" t="str">
        <f>TRIM(Table2[[#This Row],[SKU_CODE]])</f>
        <v>BEC-BW-001</v>
      </c>
      <c r="F1716" s="2">
        <v>123</v>
      </c>
      <c r="G1716" s="2">
        <v>27060</v>
      </c>
      <c r="H1716" s="2">
        <v>5636.61</v>
      </c>
      <c r="I1716" s="2">
        <v>2239.86</v>
      </c>
      <c r="J1716" s="2">
        <v>7</v>
      </c>
      <c r="K1716" s="2" t="str">
        <f>_xlfn.XLOOKUP(E1716,[1]SKU_Master!A:A,[1]SKU_Master!C:C,"NOT FOUND")</f>
        <v>Bake &amp; Wrap</v>
      </c>
      <c r="L1716" s="2">
        <f>_xlfn.XLOOKUP(Table2[[#This Row],[SKU_CODE_CLEAN]],[1]SKU_Master!A:A,[1]SKU_Master!E:E,"Not Found")</f>
        <v>220</v>
      </c>
      <c r="M1716" s="2">
        <f>_xlfn.XLOOKUP(E1716,[1]SKU_Master!A:A,[1]SKU_Master!F:F,"NOT FOUND")</f>
        <v>118</v>
      </c>
      <c r="N1716" s="2" t="str">
        <f>IF(ISNUMBER(_xlfn.XMATCH(E1716,[1]SKU_Master!A:A)),"MATCH","NOT FOUND")</f>
        <v>MATCH</v>
      </c>
      <c r="O1716" s="2">
        <f>Table2[[#This Row],[GROSS_REVENUE]]-Table2[[#This Row],[DISCOUNT]]</f>
        <v>21423.39</v>
      </c>
      <c r="P1716" s="3">
        <f>IFERROR((Table2[[#This Row],[NET_REVENUE]]-(Table2[[#This Row],[UNITS_SOLD]]*Table2[[#This Row],[UNIT_COGS]]))/Table2[[#This Row],[NET_REVENUE]],0)</f>
        <v>0.32251618441339114</v>
      </c>
      <c r="Q1716" s="4">
        <f>IFERROR(Table2[[#This Row],[GROSS_REVENUE]]/Table2[[#This Row],[AD_SPEND]],0)</f>
        <v>12.081112212370416</v>
      </c>
      <c r="R1716" s="2">
        <f>IFERROR((Table2[[#This Row],[NET_REVENUE]]-(Table2[[#This Row],[UNITS_SOLD]]*Table2[[#This Row],[UNIT_COGS]])-Table2[[#This Row],[AD_SPEND]]),0)</f>
        <v>4669.5299999999988</v>
      </c>
      <c r="S1716" s="3">
        <f>IFERROR(Table2[[#This Row],[RETURNS_UNITS]]/Table2[[#This Row],[UNITS_SOLD]],0)</f>
        <v>5.6910569105691054E-2</v>
      </c>
      <c r="T1716" s="2" t="str">
        <f>TRIM(CLEAN(Table2[[#This Row],[CHANNEL]]))</f>
        <v>Flipkart</v>
      </c>
      <c r="U1716" s="1">
        <f t="shared" si="26"/>
        <v>45323</v>
      </c>
    </row>
    <row r="1717" spans="1:21" x14ac:dyDescent="0.3">
      <c r="A1717" s="1">
        <v>45536</v>
      </c>
      <c r="B1717" s="2" t="s">
        <v>21</v>
      </c>
      <c r="C1717" s="2" t="s">
        <v>25</v>
      </c>
      <c r="D1717" s="2" t="s">
        <v>45</v>
      </c>
      <c r="E1717" s="2" t="str">
        <f>TRIM(Table2[[#This Row],[SKU_CODE]])</f>
        <v>BEC-TIS-001</v>
      </c>
      <c r="F1717" s="2">
        <v>192</v>
      </c>
      <c r="G1717" s="2">
        <v>18240</v>
      </c>
      <c r="H1717" s="2">
        <v>1220.92</v>
      </c>
      <c r="I1717" s="2">
        <v>2240.4299999999998</v>
      </c>
      <c r="J1717" s="2">
        <v>8</v>
      </c>
      <c r="K1717" s="2" t="str">
        <f>_xlfn.XLOOKUP(E1717,[1]SKU_Master!A:A,[1]SKU_Master!C:C,"NOT FOUND")</f>
        <v>Tissues</v>
      </c>
      <c r="L1717" s="2">
        <f>_xlfn.XLOOKUP(Table2[[#This Row],[SKU_CODE_CLEAN]],[1]SKU_Master!A:A,[1]SKU_Master!E:E,"Not Found")</f>
        <v>95</v>
      </c>
      <c r="M1717" s="2">
        <f>_xlfn.XLOOKUP(E1717,[1]SKU_Master!A:A,[1]SKU_Master!F:F,"NOT FOUND")</f>
        <v>42</v>
      </c>
      <c r="N1717" s="2" t="str">
        <f>IF(ISNUMBER(_xlfn.XMATCH(E1717,[1]SKU_Master!A:A)),"MATCH","NOT FOUND")</f>
        <v>MATCH</v>
      </c>
      <c r="O1717" s="2">
        <f>Table2[[#This Row],[GROSS_REVENUE]]-Table2[[#This Row],[DISCOUNT]]</f>
        <v>17019.080000000002</v>
      </c>
      <c r="P1717" s="3">
        <f>IFERROR((Table2[[#This Row],[NET_REVENUE]]-(Table2[[#This Row],[UNITS_SOLD]]*Table2[[#This Row],[UNIT_COGS]]))/Table2[[#This Row],[NET_REVENUE]],0)</f>
        <v>0.52617885338102888</v>
      </c>
      <c r="Q1717" s="4">
        <f>IFERROR(Table2[[#This Row],[GROSS_REVENUE]]/Table2[[#This Row],[AD_SPEND]],0)</f>
        <v>8.1412943051110727</v>
      </c>
      <c r="R1717" s="2">
        <f>IFERROR((Table2[[#This Row],[NET_REVENUE]]-(Table2[[#This Row],[UNITS_SOLD]]*Table2[[#This Row],[UNIT_COGS]])-Table2[[#This Row],[AD_SPEND]]),0)</f>
        <v>6714.6500000000015</v>
      </c>
      <c r="S1717" s="3">
        <f>IFERROR(Table2[[#This Row],[RETURNS_UNITS]]/Table2[[#This Row],[UNITS_SOLD]],0)</f>
        <v>4.1666666666666664E-2</v>
      </c>
      <c r="T1717" s="2" t="str">
        <f>TRIM(CLEAN(Table2[[#This Row],[CHANNEL]]))</f>
        <v>Flipkart</v>
      </c>
      <c r="U1717" s="1">
        <f t="shared" si="26"/>
        <v>45536</v>
      </c>
    </row>
    <row r="1718" spans="1:21" x14ac:dyDescent="0.3">
      <c r="A1718" s="1">
        <v>45778</v>
      </c>
      <c r="B1718" s="2" t="s">
        <v>33</v>
      </c>
      <c r="C1718" s="2" t="s">
        <v>25</v>
      </c>
      <c r="D1718" s="2" t="s">
        <v>31</v>
      </c>
      <c r="E1718" s="2" t="str">
        <f>TRIM(Table2[[#This Row],[SKU_CODE]])</f>
        <v>BEC-GB-002</v>
      </c>
      <c r="F1718" s="2">
        <v>146</v>
      </c>
      <c r="G1718" s="2">
        <v>26134</v>
      </c>
      <c r="H1718" s="2">
        <v>7179.57</v>
      </c>
      <c r="I1718" s="2">
        <v>2242.58</v>
      </c>
      <c r="J1718" s="2">
        <v>6</v>
      </c>
      <c r="K1718" s="2" t="str">
        <f>_xlfn.XLOOKUP(E1718,[1]SKU_Master!A:A,[1]SKU_Master!C:C,"NOT FOUND")</f>
        <v>Garbage Bags</v>
      </c>
      <c r="L1718" s="2">
        <f>_xlfn.XLOOKUP(Table2[[#This Row],[SKU_CODE_CLEAN]],[1]SKU_Master!A:A,[1]SKU_Master!E:E,"Not Found")</f>
        <v>179</v>
      </c>
      <c r="M1718" s="2">
        <f>_xlfn.XLOOKUP(E1718,[1]SKU_Master!A:A,[1]SKU_Master!F:F,"NOT FOUND")</f>
        <v>86</v>
      </c>
      <c r="N1718" s="2" t="str">
        <f>IF(ISNUMBER(_xlfn.XMATCH(E1718,[1]SKU_Master!A:A)),"MATCH","NOT FOUND")</f>
        <v>MATCH</v>
      </c>
      <c r="O1718" s="2">
        <f>Table2[[#This Row],[GROSS_REVENUE]]-Table2[[#This Row],[DISCOUNT]]</f>
        <v>18954.43</v>
      </c>
      <c r="P1718" s="3">
        <f>IFERROR((Table2[[#This Row],[NET_REVENUE]]-(Table2[[#This Row],[UNITS_SOLD]]*Table2[[#This Row],[UNIT_COGS]]))/Table2[[#This Row],[NET_REVENUE]],0)</f>
        <v>0.33756910653604461</v>
      </c>
      <c r="Q1718" s="4">
        <f>IFERROR(Table2[[#This Row],[GROSS_REVENUE]]/Table2[[#This Row],[AD_SPEND]],0)</f>
        <v>11.653541902630007</v>
      </c>
      <c r="R1718" s="2">
        <f>IFERROR((Table2[[#This Row],[NET_REVENUE]]-(Table2[[#This Row],[UNITS_SOLD]]*Table2[[#This Row],[UNIT_COGS]])-Table2[[#This Row],[AD_SPEND]]),0)</f>
        <v>4155.8500000000004</v>
      </c>
      <c r="S1718" s="3">
        <f>IFERROR(Table2[[#This Row],[RETURNS_UNITS]]/Table2[[#This Row],[UNITS_SOLD]],0)</f>
        <v>4.1095890410958902E-2</v>
      </c>
      <c r="T1718" s="2" t="str">
        <f>TRIM(CLEAN(Table2[[#This Row],[CHANNEL]]))</f>
        <v>Swiggy Instamart</v>
      </c>
      <c r="U1718" s="1">
        <f t="shared" si="26"/>
        <v>45778</v>
      </c>
    </row>
    <row r="1719" spans="1:21" x14ac:dyDescent="0.3">
      <c r="A1719" s="1">
        <v>45505</v>
      </c>
      <c r="B1719" s="2" t="s">
        <v>33</v>
      </c>
      <c r="C1719" s="2" t="s">
        <v>25</v>
      </c>
      <c r="D1719" s="2" t="s">
        <v>32</v>
      </c>
      <c r="E1719" s="2" t="str">
        <f>TRIM(Table2[[#This Row],[SKU_CODE]])</f>
        <v>BEC-BW-001</v>
      </c>
      <c r="F1719" s="2">
        <v>98</v>
      </c>
      <c r="G1719" s="2">
        <v>21560</v>
      </c>
      <c r="H1719" s="2">
        <v>2427.08</v>
      </c>
      <c r="I1719" s="2">
        <v>2244.3000000000002</v>
      </c>
      <c r="J1719" s="2">
        <v>2</v>
      </c>
      <c r="K1719" s="2" t="str">
        <f>_xlfn.XLOOKUP(E1719,[1]SKU_Master!A:A,[1]SKU_Master!C:C,"NOT FOUND")</f>
        <v>Bake &amp; Wrap</v>
      </c>
      <c r="L1719" s="2">
        <f>_xlfn.XLOOKUP(Table2[[#This Row],[SKU_CODE_CLEAN]],[1]SKU_Master!A:A,[1]SKU_Master!E:E,"Not Found")</f>
        <v>220</v>
      </c>
      <c r="M1719" s="2">
        <f>_xlfn.XLOOKUP(E1719,[1]SKU_Master!A:A,[1]SKU_Master!F:F,"NOT FOUND")</f>
        <v>118</v>
      </c>
      <c r="N1719" s="2" t="str">
        <f>IF(ISNUMBER(_xlfn.XMATCH(E1719,[1]SKU_Master!A:A)),"MATCH","NOT FOUND")</f>
        <v>MATCH</v>
      </c>
      <c r="O1719" s="2">
        <f>Table2[[#This Row],[GROSS_REVENUE]]-Table2[[#This Row],[DISCOUNT]]</f>
        <v>19132.919999999998</v>
      </c>
      <c r="P1719" s="3">
        <f>IFERROR((Table2[[#This Row],[NET_REVENUE]]-(Table2[[#This Row],[UNITS_SOLD]]*Table2[[#This Row],[UNIT_COGS]]))/Table2[[#This Row],[NET_REVENUE]],0)</f>
        <v>0.39559669930151797</v>
      </c>
      <c r="Q1719" s="4">
        <f>IFERROR(Table2[[#This Row],[GROSS_REVENUE]]/Table2[[#This Row],[AD_SPEND]],0)</f>
        <v>9.6065588379450162</v>
      </c>
      <c r="R1719" s="2">
        <f>IFERROR((Table2[[#This Row],[NET_REVENUE]]-(Table2[[#This Row],[UNITS_SOLD]]*Table2[[#This Row],[UNIT_COGS]])-Table2[[#This Row],[AD_SPEND]]),0)</f>
        <v>5324.6199999999981</v>
      </c>
      <c r="S1719" s="3">
        <f>IFERROR(Table2[[#This Row],[RETURNS_UNITS]]/Table2[[#This Row],[UNITS_SOLD]],0)</f>
        <v>2.0408163265306121E-2</v>
      </c>
      <c r="T1719" s="2" t="str">
        <f>TRIM(CLEAN(Table2[[#This Row],[CHANNEL]]))</f>
        <v>Swiggy Instamart</v>
      </c>
      <c r="U1719" s="1">
        <f t="shared" si="26"/>
        <v>45505</v>
      </c>
    </row>
    <row r="1720" spans="1:21" x14ac:dyDescent="0.3">
      <c r="A1720" s="1">
        <v>45748</v>
      </c>
      <c r="B1720" s="2" t="s">
        <v>37</v>
      </c>
      <c r="C1720" s="2" t="s">
        <v>22</v>
      </c>
      <c r="D1720" s="2" t="s">
        <v>23</v>
      </c>
      <c r="E1720" s="2" t="str">
        <f>TRIM(Table2[[#This Row],[SKU_CODE]])</f>
        <v>BEC-OTH-001</v>
      </c>
      <c r="F1720" s="2">
        <v>150</v>
      </c>
      <c r="G1720" s="2">
        <v>22350</v>
      </c>
      <c r="H1720" s="2">
        <v>6027.16</v>
      </c>
      <c r="I1720" s="2">
        <v>2244.65</v>
      </c>
      <c r="J1720" s="2">
        <v>7</v>
      </c>
      <c r="K1720" s="2" t="str">
        <f>_xlfn.XLOOKUP(E1720,[1]SKU_Master!A:A,[1]SKU_Master!C:C,"NOT FOUND")</f>
        <v>Others</v>
      </c>
      <c r="L1720" s="2">
        <f>_xlfn.XLOOKUP(Table2[[#This Row],[SKU_CODE_CLEAN]],[1]SKU_Master!A:A,[1]SKU_Master!E:E,"Not Found")</f>
        <v>149</v>
      </c>
      <c r="M1720" s="2">
        <f>_xlfn.XLOOKUP(E1720,[1]SKU_Master!A:A,[1]SKU_Master!F:F,"NOT FOUND")</f>
        <v>72</v>
      </c>
      <c r="N1720" s="2" t="str">
        <f>IF(ISNUMBER(_xlfn.XMATCH(E1720,[1]SKU_Master!A:A)),"MATCH","NOT FOUND")</f>
        <v>MATCH</v>
      </c>
      <c r="O1720" s="2">
        <f>Table2[[#This Row],[GROSS_REVENUE]]-Table2[[#This Row],[DISCOUNT]]</f>
        <v>16322.84</v>
      </c>
      <c r="P1720" s="3">
        <f>IFERROR((Table2[[#This Row],[NET_REVENUE]]-(Table2[[#This Row],[UNITS_SOLD]]*Table2[[#This Row],[UNIT_COGS]]))/Table2[[#This Row],[NET_REVENUE]],0)</f>
        <v>0.33835043411563187</v>
      </c>
      <c r="Q1720" s="4">
        <f>IFERROR(Table2[[#This Row],[GROSS_REVENUE]]/Table2[[#This Row],[AD_SPEND]],0)</f>
        <v>9.9570088877998799</v>
      </c>
      <c r="R1720" s="2">
        <f>IFERROR((Table2[[#This Row],[NET_REVENUE]]-(Table2[[#This Row],[UNITS_SOLD]]*Table2[[#This Row],[UNIT_COGS]])-Table2[[#This Row],[AD_SPEND]]),0)</f>
        <v>3278.19</v>
      </c>
      <c r="S1720" s="3">
        <f>IFERROR(Table2[[#This Row],[RETURNS_UNITS]]/Table2[[#This Row],[UNITS_SOLD]],0)</f>
        <v>4.6666666666666669E-2</v>
      </c>
      <c r="T1720" s="2" t="str">
        <f>TRIM(CLEAN(Table2[[#This Row],[CHANNEL]]))</f>
        <v>Blinkit</v>
      </c>
      <c r="U1720" s="1">
        <f t="shared" si="26"/>
        <v>45748</v>
      </c>
    </row>
    <row r="1721" spans="1:21" x14ac:dyDescent="0.3">
      <c r="A1721" s="1">
        <v>45474</v>
      </c>
      <c r="B1721" s="2" t="s">
        <v>37</v>
      </c>
      <c r="C1721" s="2" t="s">
        <v>22</v>
      </c>
      <c r="D1721" s="2" t="s">
        <v>45</v>
      </c>
      <c r="E1721" s="2" t="str">
        <f>TRIM(Table2[[#This Row],[SKU_CODE]])</f>
        <v>BEC-TIS-001</v>
      </c>
      <c r="F1721" s="2">
        <v>252</v>
      </c>
      <c r="G1721" s="2">
        <v>23940</v>
      </c>
      <c r="H1721" s="2">
        <v>5753.92</v>
      </c>
      <c r="I1721" s="2">
        <v>2245.0500000000002</v>
      </c>
      <c r="J1721" s="2">
        <v>12</v>
      </c>
      <c r="K1721" s="2" t="str">
        <f>_xlfn.XLOOKUP(E1721,[1]SKU_Master!A:A,[1]SKU_Master!C:C,"NOT FOUND")</f>
        <v>Tissues</v>
      </c>
      <c r="L1721" s="2">
        <f>_xlfn.XLOOKUP(Table2[[#This Row],[SKU_CODE_CLEAN]],[1]SKU_Master!A:A,[1]SKU_Master!E:E,"Not Found")</f>
        <v>95</v>
      </c>
      <c r="M1721" s="2">
        <f>_xlfn.XLOOKUP(E1721,[1]SKU_Master!A:A,[1]SKU_Master!F:F,"NOT FOUND")</f>
        <v>42</v>
      </c>
      <c r="N1721" s="2" t="str">
        <f>IF(ISNUMBER(_xlfn.XMATCH(E1721,[1]SKU_Master!A:A)),"MATCH","NOT FOUND")</f>
        <v>MATCH</v>
      </c>
      <c r="O1721" s="2">
        <f>Table2[[#This Row],[GROSS_REVENUE]]-Table2[[#This Row],[DISCOUNT]]</f>
        <v>18186.080000000002</v>
      </c>
      <c r="P1721" s="3">
        <f>IFERROR((Table2[[#This Row],[NET_REVENUE]]-(Table2[[#This Row],[UNITS_SOLD]]*Table2[[#This Row],[UNIT_COGS]]))/Table2[[#This Row],[NET_REVENUE]],0)</f>
        <v>0.41801641695186653</v>
      </c>
      <c r="Q1721" s="4">
        <f>IFERROR(Table2[[#This Row],[GROSS_REVENUE]]/Table2[[#This Row],[AD_SPEND]],0)</f>
        <v>10.663459611144518</v>
      </c>
      <c r="R1721" s="2">
        <f>IFERROR((Table2[[#This Row],[NET_REVENUE]]-(Table2[[#This Row],[UNITS_SOLD]]*Table2[[#This Row],[UNIT_COGS]])-Table2[[#This Row],[AD_SPEND]]),0)</f>
        <v>5357.0300000000016</v>
      </c>
      <c r="S1721" s="3">
        <f>IFERROR(Table2[[#This Row],[RETURNS_UNITS]]/Table2[[#This Row],[UNITS_SOLD]],0)</f>
        <v>4.7619047619047616E-2</v>
      </c>
      <c r="T1721" s="2" t="str">
        <f>TRIM(CLEAN(Table2[[#This Row],[CHANNEL]]))</f>
        <v>Blinkit</v>
      </c>
      <c r="U1721" s="1">
        <f t="shared" si="26"/>
        <v>45474</v>
      </c>
    </row>
    <row r="1722" spans="1:21" x14ac:dyDescent="0.3">
      <c r="A1722" s="1">
        <v>45536</v>
      </c>
      <c r="B1722" s="2" t="s">
        <v>37</v>
      </c>
      <c r="C1722" s="2" t="s">
        <v>28</v>
      </c>
      <c r="D1722" s="2" t="s">
        <v>30</v>
      </c>
      <c r="E1722" s="2" t="str">
        <f>TRIM(Table2[[#This Row],[SKU_CODE]])</f>
        <v>BEC-TIS-002</v>
      </c>
      <c r="F1722" s="2">
        <v>191</v>
      </c>
      <c r="G1722" s="2">
        <v>34380</v>
      </c>
      <c r="H1722" s="2">
        <v>4547.6899999999996</v>
      </c>
      <c r="I1722" s="2">
        <v>2245.98</v>
      </c>
      <c r="J1722" s="2">
        <v>8</v>
      </c>
      <c r="K1722" s="2" t="str">
        <f>_xlfn.XLOOKUP(E1722,[1]SKU_Master!A:A,[1]SKU_Master!C:C,"NOT FOUND")</f>
        <v>Tissues</v>
      </c>
      <c r="L1722" s="2">
        <f>_xlfn.XLOOKUP(Table2[[#This Row],[SKU_CODE_CLEAN]],[1]SKU_Master!A:A,[1]SKU_Master!E:E,"Not Found")</f>
        <v>180</v>
      </c>
      <c r="M1722" s="2">
        <f>_xlfn.XLOOKUP(E1722,[1]SKU_Master!A:A,[1]SKU_Master!F:F,"NOT FOUND")</f>
        <v>95</v>
      </c>
      <c r="N1722" s="2" t="str">
        <f>IF(ISNUMBER(_xlfn.XMATCH(E1722,[1]SKU_Master!A:A)),"MATCH","NOT FOUND")</f>
        <v>MATCH</v>
      </c>
      <c r="O1722" s="2">
        <f>Table2[[#This Row],[GROSS_REVENUE]]-Table2[[#This Row],[DISCOUNT]]</f>
        <v>29832.31</v>
      </c>
      <c r="P1722" s="3">
        <f>IFERROR((Table2[[#This Row],[NET_REVENUE]]-(Table2[[#This Row],[UNITS_SOLD]]*Table2[[#This Row],[UNIT_COGS]]))/Table2[[#This Row],[NET_REVENUE]],0)</f>
        <v>0.39176684608064211</v>
      </c>
      <c r="Q1722" s="4">
        <f>IFERROR(Table2[[#This Row],[GROSS_REVENUE]]/Table2[[#This Row],[AD_SPEND]],0)</f>
        <v>15.307349130446397</v>
      </c>
      <c r="R1722" s="2">
        <f>IFERROR((Table2[[#This Row],[NET_REVENUE]]-(Table2[[#This Row],[UNITS_SOLD]]*Table2[[#This Row],[UNIT_COGS]])-Table2[[#This Row],[AD_SPEND]]),0)</f>
        <v>9441.3300000000017</v>
      </c>
      <c r="S1722" s="3">
        <f>IFERROR(Table2[[#This Row],[RETURNS_UNITS]]/Table2[[#This Row],[UNITS_SOLD]],0)</f>
        <v>4.1884816753926704E-2</v>
      </c>
      <c r="T1722" s="2" t="str">
        <f>TRIM(CLEAN(Table2[[#This Row],[CHANNEL]]))</f>
        <v>Blinkit</v>
      </c>
      <c r="U1722" s="1">
        <f t="shared" si="26"/>
        <v>45536</v>
      </c>
    </row>
    <row r="1723" spans="1:21" x14ac:dyDescent="0.3">
      <c r="A1723" s="1">
        <v>45474</v>
      </c>
      <c r="B1723" s="2" t="s">
        <v>50</v>
      </c>
      <c r="C1723" s="2" t="s">
        <v>22</v>
      </c>
      <c r="D1723" s="2" t="s">
        <v>23</v>
      </c>
      <c r="E1723" s="2" t="str">
        <f>TRIM(Table2[[#This Row],[SKU_CODE]])</f>
        <v>BEC-OTH-001</v>
      </c>
      <c r="F1723" s="2">
        <v>147</v>
      </c>
      <c r="G1723" s="2">
        <v>21903</v>
      </c>
      <c r="H1723" s="2">
        <v>6407.36</v>
      </c>
      <c r="I1723" s="2">
        <v>2247.08</v>
      </c>
      <c r="J1723" s="2">
        <v>4</v>
      </c>
      <c r="K1723" s="2" t="str">
        <f>_xlfn.XLOOKUP(E1723,[1]SKU_Master!A:A,[1]SKU_Master!C:C,"NOT FOUND")</f>
        <v>Others</v>
      </c>
      <c r="L1723" s="2">
        <f>_xlfn.XLOOKUP(Table2[[#This Row],[SKU_CODE_CLEAN]],[1]SKU_Master!A:A,[1]SKU_Master!E:E,"Not Found")</f>
        <v>149</v>
      </c>
      <c r="M1723" s="2">
        <f>_xlfn.XLOOKUP(E1723,[1]SKU_Master!A:A,[1]SKU_Master!F:F,"NOT FOUND")</f>
        <v>72</v>
      </c>
      <c r="N1723" s="2" t="str">
        <f>IF(ISNUMBER(_xlfn.XMATCH(E1723,[1]SKU_Master!A:A)),"MATCH","NOT FOUND")</f>
        <v>MATCH</v>
      </c>
      <c r="O1723" s="2">
        <f>Table2[[#This Row],[GROSS_REVENUE]]-Table2[[#This Row],[DISCOUNT]]</f>
        <v>15495.64</v>
      </c>
      <c r="P1723" s="3">
        <f>IFERROR((Table2[[#This Row],[NET_REVENUE]]-(Table2[[#This Row],[UNITS_SOLD]]*Table2[[#This Row],[UNIT_COGS]]))/Table2[[#This Row],[NET_REVENUE]],0)</f>
        <v>0.316969160357365</v>
      </c>
      <c r="Q1723" s="4">
        <f>IFERROR(Table2[[#This Row],[GROSS_REVENUE]]/Table2[[#This Row],[AD_SPEND]],0)</f>
        <v>9.7473165174359622</v>
      </c>
      <c r="R1723" s="2">
        <f>IFERROR((Table2[[#This Row],[NET_REVENUE]]-(Table2[[#This Row],[UNITS_SOLD]]*Table2[[#This Row],[UNIT_COGS]])-Table2[[#This Row],[AD_SPEND]]),0)</f>
        <v>2664.5599999999995</v>
      </c>
      <c r="S1723" s="3">
        <f>IFERROR(Table2[[#This Row],[RETURNS_UNITS]]/Table2[[#This Row],[UNITS_SOLD]],0)</f>
        <v>2.7210884353741496E-2</v>
      </c>
      <c r="T1723" s="2" t="str">
        <f>TRIM(CLEAN(Table2[[#This Row],[CHANNEL]]))</f>
        <v>Amazon</v>
      </c>
      <c r="U1723" s="1">
        <f t="shared" si="26"/>
        <v>45474</v>
      </c>
    </row>
    <row r="1724" spans="1:21" x14ac:dyDescent="0.3">
      <c r="A1724" s="1">
        <v>45809</v>
      </c>
      <c r="B1724" s="2" t="s">
        <v>39</v>
      </c>
      <c r="C1724" s="2" t="s">
        <v>25</v>
      </c>
      <c r="D1724" s="2" t="s">
        <v>42</v>
      </c>
      <c r="E1724" s="2" t="str">
        <f>TRIM(Table2[[#This Row],[SKU_CODE]])</f>
        <v>BEC-BW-002</v>
      </c>
      <c r="F1724" s="2">
        <v>229</v>
      </c>
      <c r="G1724" s="2">
        <v>40075</v>
      </c>
      <c r="H1724" s="2">
        <v>9955.83</v>
      </c>
      <c r="I1724" s="2">
        <v>2247.6</v>
      </c>
      <c r="J1724" s="2">
        <v>12</v>
      </c>
      <c r="K1724" s="2" t="str">
        <f>_xlfn.XLOOKUP(E1724,[1]SKU_Master!A:A,[1]SKU_Master!C:C,"NOT FOUND")</f>
        <v>Bake &amp; Wrap</v>
      </c>
      <c r="L1724" s="2">
        <f>_xlfn.XLOOKUP(Table2[[#This Row],[SKU_CODE_CLEAN]],[1]SKU_Master!A:A,[1]SKU_Master!E:E,"Not Found")</f>
        <v>175</v>
      </c>
      <c r="M1724" s="2">
        <f>_xlfn.XLOOKUP(E1724,[1]SKU_Master!A:A,[1]SKU_Master!F:F,"NOT FOUND")</f>
        <v>92</v>
      </c>
      <c r="N1724" s="2" t="str">
        <f>IF(ISNUMBER(_xlfn.XMATCH(E1724,[1]SKU_Master!A:A)),"MATCH","NOT FOUND")</f>
        <v>MATCH</v>
      </c>
      <c r="O1724" s="2">
        <f>Table2[[#This Row],[GROSS_REVENUE]]-Table2[[#This Row],[DISCOUNT]]</f>
        <v>30119.17</v>
      </c>
      <c r="P1724" s="3">
        <f>IFERROR((Table2[[#This Row],[NET_REVENUE]]-(Table2[[#This Row],[UNITS_SOLD]]*Table2[[#This Row],[UNIT_COGS]]))/Table2[[#This Row],[NET_REVENUE]],0)</f>
        <v>0.30051193309775798</v>
      </c>
      <c r="Q1724" s="4">
        <f>IFERROR(Table2[[#This Row],[GROSS_REVENUE]]/Table2[[#This Row],[AD_SPEND]],0)</f>
        <v>17.830129916355226</v>
      </c>
      <c r="R1724" s="2">
        <f>IFERROR((Table2[[#This Row],[NET_REVENUE]]-(Table2[[#This Row],[UNITS_SOLD]]*Table2[[#This Row],[UNIT_COGS]])-Table2[[#This Row],[AD_SPEND]]),0)</f>
        <v>6803.5699999999979</v>
      </c>
      <c r="S1724" s="3">
        <f>IFERROR(Table2[[#This Row],[RETURNS_UNITS]]/Table2[[#This Row],[UNITS_SOLD]],0)</f>
        <v>5.2401746724890827E-2</v>
      </c>
      <c r="T1724" s="2" t="str">
        <f>TRIM(CLEAN(Table2[[#This Row],[CHANNEL]]))</f>
        <v>Amazon</v>
      </c>
      <c r="U1724" s="1">
        <f t="shared" si="26"/>
        <v>45809</v>
      </c>
    </row>
    <row r="1725" spans="1:21" x14ac:dyDescent="0.3">
      <c r="A1725" s="1">
        <v>45809</v>
      </c>
      <c r="B1725" s="2" t="s">
        <v>24</v>
      </c>
      <c r="C1725" s="2" t="s">
        <v>25</v>
      </c>
      <c r="D1725" s="2" t="s">
        <v>45</v>
      </c>
      <c r="E1725" s="2" t="str">
        <f>TRIM(Table2[[#This Row],[SKU_CODE]])</f>
        <v>BEC-TIS-001</v>
      </c>
      <c r="F1725" s="2">
        <v>276</v>
      </c>
      <c r="G1725" s="2">
        <v>26220</v>
      </c>
      <c r="H1725" s="2">
        <v>2130.41</v>
      </c>
      <c r="I1725" s="2">
        <v>2249.6799999999998</v>
      </c>
      <c r="J1725" s="2">
        <v>31</v>
      </c>
      <c r="K1725" s="2" t="str">
        <f>_xlfn.XLOOKUP(E1725,[1]SKU_Master!A:A,[1]SKU_Master!C:C,"NOT FOUND")</f>
        <v>Tissues</v>
      </c>
      <c r="L1725" s="2">
        <f>_xlfn.XLOOKUP(Table2[[#This Row],[SKU_CODE_CLEAN]],[1]SKU_Master!A:A,[1]SKU_Master!E:E,"Not Found")</f>
        <v>95</v>
      </c>
      <c r="M1725" s="2">
        <f>_xlfn.XLOOKUP(E1725,[1]SKU_Master!A:A,[1]SKU_Master!F:F,"NOT FOUND")</f>
        <v>42</v>
      </c>
      <c r="N1725" s="2" t="str">
        <f>IF(ISNUMBER(_xlfn.XMATCH(E1725,[1]SKU_Master!A:A)),"MATCH","NOT FOUND")</f>
        <v>MATCH</v>
      </c>
      <c r="O1725" s="2">
        <f>Table2[[#This Row],[GROSS_REVENUE]]-Table2[[#This Row],[DISCOUNT]]</f>
        <v>24089.59</v>
      </c>
      <c r="P1725" s="3">
        <f>IFERROR((Table2[[#This Row],[NET_REVENUE]]-(Table2[[#This Row],[UNITS_SOLD]]*Table2[[#This Row],[UNIT_COGS]]))/Table2[[#This Row],[NET_REVENUE]],0)</f>
        <v>0.51879629333666533</v>
      </c>
      <c r="Q1725" s="4">
        <f>IFERROR(Table2[[#This Row],[GROSS_REVENUE]]/Table2[[#This Row],[AD_SPEND]],0)</f>
        <v>11.654990932043669</v>
      </c>
      <c r="R1725" s="2">
        <f>IFERROR((Table2[[#This Row],[NET_REVENUE]]-(Table2[[#This Row],[UNITS_SOLD]]*Table2[[#This Row],[UNIT_COGS]])-Table2[[#This Row],[AD_SPEND]]),0)</f>
        <v>10247.91</v>
      </c>
      <c r="S1725" s="3">
        <f>IFERROR(Table2[[#This Row],[RETURNS_UNITS]]/Table2[[#This Row],[UNITS_SOLD]],0)</f>
        <v>0.11231884057971014</v>
      </c>
      <c r="T1725" s="2" t="str">
        <f>TRIM(CLEAN(Table2[[#This Row],[CHANNEL]]))</f>
        <v>D2C</v>
      </c>
      <c r="U1725" s="1">
        <f t="shared" si="26"/>
        <v>45809</v>
      </c>
    </row>
    <row r="1726" spans="1:21" x14ac:dyDescent="0.3">
      <c r="A1726" s="1">
        <v>45474</v>
      </c>
      <c r="B1726" s="2" t="s">
        <v>24</v>
      </c>
      <c r="C1726" s="2" t="s">
        <v>22</v>
      </c>
      <c r="D1726" s="2" t="s">
        <v>35</v>
      </c>
      <c r="E1726" s="2" t="str">
        <f>TRIM(Table2[[#This Row],[SKU_CODE]])</f>
        <v>BEC-CMB-001</v>
      </c>
      <c r="F1726" s="2">
        <v>26</v>
      </c>
      <c r="G1726" s="2">
        <v>18174</v>
      </c>
      <c r="H1726" s="2">
        <v>2317.94</v>
      </c>
      <c r="I1726" s="2">
        <v>2250.23</v>
      </c>
      <c r="J1726" s="2">
        <v>4</v>
      </c>
      <c r="K1726" s="2" t="str">
        <f>_xlfn.XLOOKUP(E1726,[1]SKU_Master!A:A,[1]SKU_Master!C:C,"NOT FOUND")</f>
        <v>Others</v>
      </c>
      <c r="L1726" s="2">
        <f>_xlfn.XLOOKUP(Table2[[#This Row],[SKU_CODE_CLEAN]],[1]SKU_Master!A:A,[1]SKU_Master!E:E,"Not Found")</f>
        <v>699</v>
      </c>
      <c r="M1726" s="2">
        <f>_xlfn.XLOOKUP(E1726,[1]SKU_Master!A:A,[1]SKU_Master!F:F,"NOT FOUND")</f>
        <v>330</v>
      </c>
      <c r="N1726" s="2" t="str">
        <f>IF(ISNUMBER(_xlfn.XMATCH(E1726,[1]SKU_Master!A:A)),"MATCH","NOT FOUND")</f>
        <v>MATCH</v>
      </c>
      <c r="O1726" s="2">
        <f>Table2[[#This Row],[GROSS_REVENUE]]-Table2[[#This Row],[DISCOUNT]]</f>
        <v>15856.06</v>
      </c>
      <c r="P1726" s="3">
        <f>IFERROR((Table2[[#This Row],[NET_REVENUE]]-(Table2[[#This Row],[UNITS_SOLD]]*Table2[[#This Row],[UNIT_COGS]]))/Table2[[#This Row],[NET_REVENUE]],0)</f>
        <v>0.4588819668946762</v>
      </c>
      <c r="Q1726" s="4">
        <f>IFERROR(Table2[[#This Row],[GROSS_REVENUE]]/Table2[[#This Row],[AD_SPEND]],0)</f>
        <v>8.0765077347648901</v>
      </c>
      <c r="R1726" s="2">
        <f>IFERROR((Table2[[#This Row],[NET_REVENUE]]-(Table2[[#This Row],[UNITS_SOLD]]*Table2[[#This Row],[UNIT_COGS]])-Table2[[#This Row],[AD_SPEND]]),0)</f>
        <v>5025.83</v>
      </c>
      <c r="S1726" s="3">
        <f>IFERROR(Table2[[#This Row],[RETURNS_UNITS]]/Table2[[#This Row],[UNITS_SOLD]],0)</f>
        <v>0.15384615384615385</v>
      </c>
      <c r="T1726" s="2" t="str">
        <f>TRIM(CLEAN(Table2[[#This Row],[CHANNEL]]))</f>
        <v>D2C</v>
      </c>
      <c r="U1726" s="1">
        <f t="shared" si="26"/>
        <v>45474</v>
      </c>
    </row>
    <row r="1727" spans="1:21" x14ac:dyDescent="0.3">
      <c r="A1727" s="1">
        <v>45627</v>
      </c>
      <c r="B1727" s="2" t="s">
        <v>24</v>
      </c>
      <c r="C1727" s="2" t="s">
        <v>22</v>
      </c>
      <c r="D1727" s="2" t="s">
        <v>43</v>
      </c>
      <c r="E1727" s="2" t="str">
        <f>TRIM(Table2[[#This Row],[SKU_CODE]])</f>
        <v>BEC-GB-001</v>
      </c>
      <c r="F1727" s="2">
        <v>145</v>
      </c>
      <c r="G1727" s="2">
        <v>21605</v>
      </c>
      <c r="H1727" s="2">
        <v>1069.5999999999999</v>
      </c>
      <c r="I1727" s="2">
        <v>2250.2600000000002</v>
      </c>
      <c r="J1727" s="2">
        <v>15</v>
      </c>
      <c r="K1727" s="2" t="str">
        <f>_xlfn.XLOOKUP(E1727,[1]SKU_Master!A:A,[1]SKU_Master!C:C,"NOT FOUND")</f>
        <v>Garbage Bags</v>
      </c>
      <c r="L1727" s="2">
        <f>_xlfn.XLOOKUP(Table2[[#This Row],[SKU_CODE_CLEAN]],[1]SKU_Master!A:A,[1]SKU_Master!E:E,"Not Found")</f>
        <v>149</v>
      </c>
      <c r="M1727" s="2">
        <f>_xlfn.XLOOKUP(E1727,[1]SKU_Master!A:A,[1]SKU_Master!F:F,"NOT FOUND")</f>
        <v>70</v>
      </c>
      <c r="N1727" s="2" t="str">
        <f>IF(ISNUMBER(_xlfn.XMATCH(E1727,[1]SKU_Master!A:A)),"MATCH","NOT FOUND")</f>
        <v>MATCH</v>
      </c>
      <c r="O1727" s="2">
        <f>Table2[[#This Row],[GROSS_REVENUE]]-Table2[[#This Row],[DISCOUNT]]</f>
        <v>20535.400000000001</v>
      </c>
      <c r="P1727" s="3">
        <f>IFERROR((Table2[[#This Row],[NET_REVENUE]]-(Table2[[#This Row],[UNITS_SOLD]]*Table2[[#This Row],[UNIT_COGS]]))/Table2[[#This Row],[NET_REVENUE]],0)</f>
        <v>0.50573156597874891</v>
      </c>
      <c r="Q1727" s="4">
        <f>IFERROR(Table2[[#This Row],[GROSS_REVENUE]]/Table2[[#This Row],[AD_SPEND]],0)</f>
        <v>9.6011127603032538</v>
      </c>
      <c r="R1727" s="2">
        <f>IFERROR((Table2[[#This Row],[NET_REVENUE]]-(Table2[[#This Row],[UNITS_SOLD]]*Table2[[#This Row],[UNIT_COGS]])-Table2[[#This Row],[AD_SPEND]]),0)</f>
        <v>8135.1400000000012</v>
      </c>
      <c r="S1727" s="3">
        <f>IFERROR(Table2[[#This Row],[RETURNS_UNITS]]/Table2[[#This Row],[UNITS_SOLD]],0)</f>
        <v>0.10344827586206896</v>
      </c>
      <c r="T1727" s="2" t="str">
        <f>TRIM(CLEAN(Table2[[#This Row],[CHANNEL]]))</f>
        <v>D2C</v>
      </c>
      <c r="U1727" s="1">
        <f t="shared" si="26"/>
        <v>45627</v>
      </c>
    </row>
    <row r="1728" spans="1:21" x14ac:dyDescent="0.3">
      <c r="A1728" s="1">
        <v>45809</v>
      </c>
      <c r="B1728" s="2" t="s">
        <v>21</v>
      </c>
      <c r="C1728" s="2" t="s">
        <v>28</v>
      </c>
      <c r="D1728" s="2" t="s">
        <v>32</v>
      </c>
      <c r="E1728" s="2" t="str">
        <f>TRIM(Table2[[#This Row],[SKU_CODE]])</f>
        <v>BEC-BW-001</v>
      </c>
      <c r="F1728" s="2">
        <v>82</v>
      </c>
      <c r="G1728" s="2">
        <v>18040</v>
      </c>
      <c r="H1728" s="2">
        <v>2166.6</v>
      </c>
      <c r="I1728" s="2">
        <v>2250.4299999999998</v>
      </c>
      <c r="J1728" s="2">
        <v>3</v>
      </c>
      <c r="K1728" s="2" t="str">
        <f>_xlfn.XLOOKUP(E1728,[1]SKU_Master!A:A,[1]SKU_Master!C:C,"NOT FOUND")</f>
        <v>Bake &amp; Wrap</v>
      </c>
      <c r="L1728" s="2">
        <f>_xlfn.XLOOKUP(Table2[[#This Row],[SKU_CODE_CLEAN]],[1]SKU_Master!A:A,[1]SKU_Master!E:E,"Not Found")</f>
        <v>220</v>
      </c>
      <c r="M1728" s="2">
        <f>_xlfn.XLOOKUP(E1728,[1]SKU_Master!A:A,[1]SKU_Master!F:F,"NOT FOUND")</f>
        <v>118</v>
      </c>
      <c r="N1728" s="2" t="str">
        <f>IF(ISNUMBER(_xlfn.XMATCH(E1728,[1]SKU_Master!A:A)),"MATCH","NOT FOUND")</f>
        <v>MATCH</v>
      </c>
      <c r="O1728" s="2">
        <f>Table2[[#This Row],[GROSS_REVENUE]]-Table2[[#This Row],[DISCOUNT]]</f>
        <v>15873.4</v>
      </c>
      <c r="P1728" s="3">
        <f>IFERROR((Table2[[#This Row],[NET_REVENUE]]-(Table2[[#This Row],[UNITS_SOLD]]*Table2[[#This Row],[UNIT_COGS]]))/Table2[[#This Row],[NET_REVENUE]],0)</f>
        <v>0.39042675167260948</v>
      </c>
      <c r="Q1728" s="4">
        <f>IFERROR(Table2[[#This Row],[GROSS_REVENUE]]/Table2[[#This Row],[AD_SPEND]],0)</f>
        <v>8.0162457841390324</v>
      </c>
      <c r="R1728" s="2">
        <f>IFERROR((Table2[[#This Row],[NET_REVENUE]]-(Table2[[#This Row],[UNITS_SOLD]]*Table2[[#This Row],[UNIT_COGS]])-Table2[[#This Row],[AD_SPEND]]),0)</f>
        <v>3946.97</v>
      </c>
      <c r="S1728" s="3">
        <f>IFERROR(Table2[[#This Row],[RETURNS_UNITS]]/Table2[[#This Row],[UNITS_SOLD]],0)</f>
        <v>3.6585365853658534E-2</v>
      </c>
      <c r="T1728" s="2" t="str">
        <f>TRIM(CLEAN(Table2[[#This Row],[CHANNEL]]))</f>
        <v>Flipkart</v>
      </c>
      <c r="U1728" s="1">
        <f t="shared" si="26"/>
        <v>45809</v>
      </c>
    </row>
    <row r="1729" spans="1:21" x14ac:dyDescent="0.3">
      <c r="A1729" s="1">
        <v>45323</v>
      </c>
      <c r="B1729" s="2" t="s">
        <v>33</v>
      </c>
      <c r="C1729" s="2" t="s">
        <v>25</v>
      </c>
      <c r="D1729" s="2" t="s">
        <v>32</v>
      </c>
      <c r="E1729" s="2" t="str">
        <f>TRIM(Table2[[#This Row],[SKU_CODE]])</f>
        <v>BEC-BW-001</v>
      </c>
      <c r="F1729" s="2">
        <v>114</v>
      </c>
      <c r="G1729" s="2">
        <v>25080</v>
      </c>
      <c r="H1729" s="2">
        <v>5223.55</v>
      </c>
      <c r="I1729" s="2">
        <v>2252.96</v>
      </c>
      <c r="J1729" s="2">
        <v>3</v>
      </c>
      <c r="K1729" s="2" t="str">
        <f>_xlfn.XLOOKUP(E1729,[1]SKU_Master!A:A,[1]SKU_Master!C:C,"NOT FOUND")</f>
        <v>Bake &amp; Wrap</v>
      </c>
      <c r="L1729" s="2">
        <f>_xlfn.XLOOKUP(Table2[[#This Row],[SKU_CODE_CLEAN]],[1]SKU_Master!A:A,[1]SKU_Master!E:E,"Not Found")</f>
        <v>220</v>
      </c>
      <c r="M1729" s="2">
        <f>_xlfn.XLOOKUP(E1729,[1]SKU_Master!A:A,[1]SKU_Master!F:F,"NOT FOUND")</f>
        <v>118</v>
      </c>
      <c r="N1729" s="2" t="str">
        <f>IF(ISNUMBER(_xlfn.XMATCH(E1729,[1]SKU_Master!A:A)),"MATCH","NOT FOUND")</f>
        <v>MATCH</v>
      </c>
      <c r="O1729" s="2">
        <f>Table2[[#This Row],[GROSS_REVENUE]]-Table2[[#This Row],[DISCOUNT]]</f>
        <v>19856.45</v>
      </c>
      <c r="P1729" s="3">
        <f>IFERROR((Table2[[#This Row],[NET_REVENUE]]-(Table2[[#This Row],[UNITS_SOLD]]*Table2[[#This Row],[UNIT_COGS]]))/Table2[[#This Row],[NET_REVENUE]],0)</f>
        <v>0.3225375129995543</v>
      </c>
      <c r="Q1729" s="4">
        <f>IFERROR(Table2[[#This Row],[GROSS_REVENUE]]/Table2[[#This Row],[AD_SPEND]],0)</f>
        <v>11.132021873446488</v>
      </c>
      <c r="R1729" s="2">
        <f>IFERROR((Table2[[#This Row],[NET_REVENUE]]-(Table2[[#This Row],[UNITS_SOLD]]*Table2[[#This Row],[UNIT_COGS]])-Table2[[#This Row],[AD_SPEND]]),0)</f>
        <v>4151.4900000000007</v>
      </c>
      <c r="S1729" s="3">
        <f>IFERROR(Table2[[#This Row],[RETURNS_UNITS]]/Table2[[#This Row],[UNITS_SOLD]],0)</f>
        <v>2.6315789473684209E-2</v>
      </c>
      <c r="T1729" s="2" t="str">
        <f>TRIM(CLEAN(Table2[[#This Row],[CHANNEL]]))</f>
        <v>Swiggy Instamart</v>
      </c>
      <c r="U1729" s="1">
        <f t="shared" si="26"/>
        <v>45323</v>
      </c>
    </row>
    <row r="1730" spans="1:21" x14ac:dyDescent="0.3">
      <c r="A1730" s="1">
        <v>45323</v>
      </c>
      <c r="B1730" s="2" t="s">
        <v>24</v>
      </c>
      <c r="C1730" s="2" t="s">
        <v>22</v>
      </c>
      <c r="D1730" s="2" t="s">
        <v>35</v>
      </c>
      <c r="E1730" s="2" t="str">
        <f>TRIM(Table2[[#This Row],[SKU_CODE]])</f>
        <v>BEC-CMB-001</v>
      </c>
      <c r="F1730" s="2">
        <v>30</v>
      </c>
      <c r="G1730" s="2">
        <v>20970</v>
      </c>
      <c r="H1730" s="2">
        <v>2128.16</v>
      </c>
      <c r="I1730" s="2">
        <v>2254.2399999999998</v>
      </c>
      <c r="J1730" s="2">
        <v>4</v>
      </c>
      <c r="K1730" s="2" t="str">
        <f>_xlfn.XLOOKUP(E1730,[1]SKU_Master!A:A,[1]SKU_Master!C:C,"NOT FOUND")</f>
        <v>Others</v>
      </c>
      <c r="L1730" s="2">
        <f>_xlfn.XLOOKUP(Table2[[#This Row],[SKU_CODE_CLEAN]],[1]SKU_Master!A:A,[1]SKU_Master!E:E,"Not Found")</f>
        <v>699</v>
      </c>
      <c r="M1730" s="2">
        <f>_xlfn.XLOOKUP(E1730,[1]SKU_Master!A:A,[1]SKU_Master!F:F,"NOT FOUND")</f>
        <v>330</v>
      </c>
      <c r="N1730" s="2" t="str">
        <f>IF(ISNUMBER(_xlfn.XMATCH(E1730,[1]SKU_Master!A:A)),"MATCH","NOT FOUND")</f>
        <v>MATCH</v>
      </c>
      <c r="O1730" s="2">
        <f>Table2[[#This Row],[GROSS_REVENUE]]-Table2[[#This Row],[DISCOUNT]]</f>
        <v>18841.84</v>
      </c>
      <c r="P1730" s="3">
        <f>IFERROR((Table2[[#This Row],[NET_REVENUE]]-(Table2[[#This Row],[UNITS_SOLD]]*Table2[[#This Row],[UNIT_COGS]]))/Table2[[#This Row],[NET_REVENUE]],0)</f>
        <v>0.47457360852230995</v>
      </c>
      <c r="Q1730" s="4">
        <f>IFERROR(Table2[[#This Row],[GROSS_REVENUE]]/Table2[[#This Row],[AD_SPEND]],0)</f>
        <v>9.3024700120661521</v>
      </c>
      <c r="R1730" s="2">
        <f>IFERROR((Table2[[#This Row],[NET_REVENUE]]-(Table2[[#This Row],[UNITS_SOLD]]*Table2[[#This Row],[UNIT_COGS]])-Table2[[#This Row],[AD_SPEND]]),0)</f>
        <v>6687.6</v>
      </c>
      <c r="S1730" s="3">
        <f>IFERROR(Table2[[#This Row],[RETURNS_UNITS]]/Table2[[#This Row],[UNITS_SOLD]],0)</f>
        <v>0.13333333333333333</v>
      </c>
      <c r="T1730" s="2" t="str">
        <f>TRIM(CLEAN(Table2[[#This Row],[CHANNEL]]))</f>
        <v>D2C</v>
      </c>
      <c r="U1730" s="1">
        <f t="shared" si="26"/>
        <v>45323</v>
      </c>
    </row>
    <row r="1731" spans="1:21" x14ac:dyDescent="0.3">
      <c r="A1731" s="1">
        <v>45717</v>
      </c>
      <c r="B1731" s="2" t="s">
        <v>24</v>
      </c>
      <c r="C1731" s="2" t="s">
        <v>25</v>
      </c>
      <c r="D1731" s="2" t="s">
        <v>35</v>
      </c>
      <c r="E1731" s="2" t="str">
        <f>TRIM(Table2[[#This Row],[SKU_CODE]])</f>
        <v>BEC-CMB-001</v>
      </c>
      <c r="F1731" s="2">
        <v>50</v>
      </c>
      <c r="G1731" s="2">
        <v>34950</v>
      </c>
      <c r="H1731" s="2">
        <v>1536.75</v>
      </c>
      <c r="I1731" s="2">
        <v>2254.6999999999998</v>
      </c>
      <c r="J1731" s="2">
        <v>5</v>
      </c>
      <c r="K1731" s="2" t="str">
        <f>_xlfn.XLOOKUP(E1731,[1]SKU_Master!A:A,[1]SKU_Master!C:C,"NOT FOUND")</f>
        <v>Others</v>
      </c>
      <c r="L1731" s="2">
        <f>_xlfn.XLOOKUP(Table2[[#This Row],[SKU_CODE_CLEAN]],[1]SKU_Master!A:A,[1]SKU_Master!E:E,"Not Found")</f>
        <v>699</v>
      </c>
      <c r="M1731" s="2">
        <f>_xlfn.XLOOKUP(E1731,[1]SKU_Master!A:A,[1]SKU_Master!F:F,"NOT FOUND")</f>
        <v>330</v>
      </c>
      <c r="N1731" s="2" t="str">
        <f>IF(ISNUMBER(_xlfn.XMATCH(E1731,[1]SKU_Master!A:A)),"MATCH","NOT FOUND")</f>
        <v>MATCH</v>
      </c>
      <c r="O1731" s="2">
        <f>Table2[[#This Row],[GROSS_REVENUE]]-Table2[[#This Row],[DISCOUNT]]</f>
        <v>33413.25</v>
      </c>
      <c r="P1731" s="3">
        <f>IFERROR((Table2[[#This Row],[NET_REVENUE]]-(Table2[[#This Row],[UNITS_SOLD]]*Table2[[#This Row],[UNIT_COGS]]))/Table2[[#This Row],[NET_REVENUE]],0)</f>
        <v>0.50618392404210899</v>
      </c>
      <c r="Q1731" s="4">
        <f>IFERROR(Table2[[#This Row],[GROSS_REVENUE]]/Table2[[#This Row],[AD_SPEND]],0)</f>
        <v>15.500953563667007</v>
      </c>
      <c r="R1731" s="2">
        <f>IFERROR((Table2[[#This Row],[NET_REVENUE]]-(Table2[[#This Row],[UNITS_SOLD]]*Table2[[#This Row],[UNIT_COGS]])-Table2[[#This Row],[AD_SPEND]]),0)</f>
        <v>14658.55</v>
      </c>
      <c r="S1731" s="3">
        <f>IFERROR(Table2[[#This Row],[RETURNS_UNITS]]/Table2[[#This Row],[UNITS_SOLD]],0)</f>
        <v>0.1</v>
      </c>
      <c r="T1731" s="2" t="str">
        <f>TRIM(CLEAN(Table2[[#This Row],[CHANNEL]]))</f>
        <v>D2C</v>
      </c>
      <c r="U1731" s="1">
        <f t="shared" ref="U1731:U1794" si="27">IF(AND(MONTH(A1731)=1,DAY(A1731)&gt;1),DATE(YEAR(A1731),DAY(A1731),1),A1731)</f>
        <v>45717</v>
      </c>
    </row>
    <row r="1732" spans="1:21" x14ac:dyDescent="0.3">
      <c r="A1732" s="1">
        <v>45413</v>
      </c>
      <c r="B1732" s="2" t="s">
        <v>24</v>
      </c>
      <c r="C1732" s="2" t="s">
        <v>25</v>
      </c>
      <c r="D1732" s="2" t="s">
        <v>23</v>
      </c>
      <c r="E1732" s="2" t="str">
        <f>TRIM(Table2[[#This Row],[SKU_CODE]])</f>
        <v>BEC-OTH-001</v>
      </c>
      <c r="F1732" s="2">
        <v>115</v>
      </c>
      <c r="G1732" s="2">
        <v>17135</v>
      </c>
      <c r="H1732" s="2">
        <v>398.42</v>
      </c>
      <c r="I1732" s="2">
        <v>2255.81</v>
      </c>
      <c r="J1732" s="2">
        <v>17</v>
      </c>
      <c r="K1732" s="2" t="str">
        <f>_xlfn.XLOOKUP(E1732,[1]SKU_Master!A:A,[1]SKU_Master!C:C,"NOT FOUND")</f>
        <v>Others</v>
      </c>
      <c r="L1732" s="2">
        <f>_xlfn.XLOOKUP(Table2[[#This Row],[SKU_CODE_CLEAN]],[1]SKU_Master!A:A,[1]SKU_Master!E:E,"Not Found")</f>
        <v>149</v>
      </c>
      <c r="M1732" s="2">
        <f>_xlfn.XLOOKUP(E1732,[1]SKU_Master!A:A,[1]SKU_Master!F:F,"NOT FOUND")</f>
        <v>72</v>
      </c>
      <c r="N1732" s="2" t="str">
        <f>IF(ISNUMBER(_xlfn.XMATCH(E1732,[1]SKU_Master!A:A)),"MATCH","NOT FOUND")</f>
        <v>MATCH</v>
      </c>
      <c r="O1732" s="2">
        <f>Table2[[#This Row],[GROSS_REVENUE]]-Table2[[#This Row],[DISCOUNT]]</f>
        <v>16736.580000000002</v>
      </c>
      <c r="P1732" s="3">
        <f>IFERROR((Table2[[#This Row],[NET_REVENUE]]-(Table2[[#This Row],[UNITS_SOLD]]*Table2[[#This Row],[UNIT_COGS]]))/Table2[[#This Row],[NET_REVENUE]],0)</f>
        <v>0.50527527129198446</v>
      </c>
      <c r="Q1732" s="4">
        <f>IFERROR(Table2[[#This Row],[GROSS_REVENUE]]/Table2[[#This Row],[AD_SPEND]],0)</f>
        <v>7.595941147525723</v>
      </c>
      <c r="R1732" s="2">
        <f>IFERROR((Table2[[#This Row],[NET_REVENUE]]-(Table2[[#This Row],[UNITS_SOLD]]*Table2[[#This Row],[UNIT_COGS]])-Table2[[#This Row],[AD_SPEND]]),0)</f>
        <v>6200.7700000000023</v>
      </c>
      <c r="S1732" s="3">
        <f>IFERROR(Table2[[#This Row],[RETURNS_UNITS]]/Table2[[#This Row],[UNITS_SOLD]],0)</f>
        <v>0.14782608695652175</v>
      </c>
      <c r="T1732" s="2" t="str">
        <f>TRIM(CLEAN(Table2[[#This Row],[CHANNEL]]))</f>
        <v>D2C</v>
      </c>
      <c r="U1732" s="1">
        <f t="shared" si="27"/>
        <v>45413</v>
      </c>
    </row>
    <row r="1733" spans="1:21" x14ac:dyDescent="0.3">
      <c r="A1733" s="1">
        <v>45809</v>
      </c>
      <c r="B1733" s="2" t="s">
        <v>27</v>
      </c>
      <c r="C1733" s="2" t="s">
        <v>25</v>
      </c>
      <c r="D1733" s="2" t="s">
        <v>35</v>
      </c>
      <c r="E1733" s="2" t="str">
        <f>TRIM(Table2[[#This Row],[SKU_CODE]])</f>
        <v>BEC-CMB-001</v>
      </c>
      <c r="F1733" s="2">
        <v>45</v>
      </c>
      <c r="G1733" s="2">
        <v>31455</v>
      </c>
      <c r="H1733" s="2">
        <v>6472.98</v>
      </c>
      <c r="I1733" s="2">
        <v>2256.46</v>
      </c>
      <c r="J1733" s="2">
        <v>1</v>
      </c>
      <c r="K1733" s="2" t="str">
        <f>_xlfn.XLOOKUP(E1733,[1]SKU_Master!A:A,[1]SKU_Master!C:C,"NOT FOUND")</f>
        <v>Others</v>
      </c>
      <c r="L1733" s="2">
        <f>_xlfn.XLOOKUP(Table2[[#This Row],[SKU_CODE_CLEAN]],[1]SKU_Master!A:A,[1]SKU_Master!E:E,"Not Found")</f>
        <v>699</v>
      </c>
      <c r="M1733" s="2">
        <f>_xlfn.XLOOKUP(E1733,[1]SKU_Master!A:A,[1]SKU_Master!F:F,"NOT FOUND")</f>
        <v>330</v>
      </c>
      <c r="N1733" s="2" t="str">
        <f>IF(ISNUMBER(_xlfn.XMATCH(E1733,[1]SKU_Master!A:A)),"MATCH","NOT FOUND")</f>
        <v>MATCH</v>
      </c>
      <c r="O1733" s="2">
        <f>Table2[[#This Row],[GROSS_REVENUE]]-Table2[[#This Row],[DISCOUNT]]</f>
        <v>24982.02</v>
      </c>
      <c r="P1733" s="3">
        <f>IFERROR((Table2[[#This Row],[NET_REVENUE]]-(Table2[[#This Row],[UNITS_SOLD]]*Table2[[#This Row],[UNIT_COGS]]))/Table2[[#This Row],[NET_REVENUE]],0)</f>
        <v>0.40557248773317772</v>
      </c>
      <c r="Q1733" s="4">
        <f>IFERROR(Table2[[#This Row],[GROSS_REVENUE]]/Table2[[#This Row],[AD_SPEND]],0)</f>
        <v>13.939976777784672</v>
      </c>
      <c r="R1733" s="2">
        <f>IFERROR((Table2[[#This Row],[NET_REVENUE]]-(Table2[[#This Row],[UNITS_SOLD]]*Table2[[#This Row],[UNIT_COGS]])-Table2[[#This Row],[AD_SPEND]]),0)</f>
        <v>7875.56</v>
      </c>
      <c r="S1733" s="3">
        <f>IFERROR(Table2[[#This Row],[RETURNS_UNITS]]/Table2[[#This Row],[UNITS_SOLD]],0)</f>
        <v>2.2222222222222223E-2</v>
      </c>
      <c r="T1733" s="2" t="str">
        <f>TRIM(CLEAN(Table2[[#This Row],[CHANNEL]]))</f>
        <v>Zepto</v>
      </c>
      <c r="U1733" s="1">
        <f t="shared" si="27"/>
        <v>45809</v>
      </c>
    </row>
    <row r="1734" spans="1:21" x14ac:dyDescent="0.3">
      <c r="A1734" s="1">
        <v>45809</v>
      </c>
      <c r="B1734" s="2" t="s">
        <v>34</v>
      </c>
      <c r="C1734" s="2" t="s">
        <v>28</v>
      </c>
      <c r="D1734" s="2" t="s">
        <v>30</v>
      </c>
      <c r="E1734" s="2" t="str">
        <f>TRIM(Table2[[#This Row],[SKU_CODE]])</f>
        <v>BEC-TIS-002</v>
      </c>
      <c r="F1734" s="2">
        <v>209</v>
      </c>
      <c r="G1734" s="2">
        <v>37620</v>
      </c>
      <c r="H1734" s="2">
        <v>8861.34</v>
      </c>
      <c r="I1734" s="2">
        <v>2257.54</v>
      </c>
      <c r="J1734" s="2">
        <v>8</v>
      </c>
      <c r="K1734" s="2" t="str">
        <f>_xlfn.XLOOKUP(E1734,[1]SKU_Master!A:A,[1]SKU_Master!C:C,"NOT FOUND")</f>
        <v>Tissues</v>
      </c>
      <c r="L1734" s="2">
        <f>_xlfn.XLOOKUP(Table2[[#This Row],[SKU_CODE_CLEAN]],[1]SKU_Master!A:A,[1]SKU_Master!E:E,"Not Found")</f>
        <v>180</v>
      </c>
      <c r="M1734" s="2">
        <f>_xlfn.XLOOKUP(E1734,[1]SKU_Master!A:A,[1]SKU_Master!F:F,"NOT FOUND")</f>
        <v>95</v>
      </c>
      <c r="N1734" s="2" t="str">
        <f>IF(ISNUMBER(_xlfn.XMATCH(E1734,[1]SKU_Master!A:A)),"MATCH","NOT FOUND")</f>
        <v>MATCH</v>
      </c>
      <c r="O1734" s="2">
        <f>Table2[[#This Row],[GROSS_REVENUE]]-Table2[[#This Row],[DISCOUNT]]</f>
        <v>28758.66</v>
      </c>
      <c r="P1734" s="3">
        <f>IFERROR((Table2[[#This Row],[NET_REVENUE]]-(Table2[[#This Row],[UNITS_SOLD]]*Table2[[#This Row],[UNIT_COGS]]))/Table2[[#This Row],[NET_REVENUE]],0)</f>
        <v>0.30959926505616048</v>
      </c>
      <c r="Q1734" s="4">
        <f>IFERROR(Table2[[#This Row],[GROSS_REVENUE]]/Table2[[#This Row],[AD_SPEND]],0)</f>
        <v>16.664156559795174</v>
      </c>
      <c r="R1734" s="2">
        <f>IFERROR((Table2[[#This Row],[NET_REVENUE]]-(Table2[[#This Row],[UNITS_SOLD]]*Table2[[#This Row],[UNIT_COGS]])-Table2[[#This Row],[AD_SPEND]]),0)</f>
        <v>6646.12</v>
      </c>
      <c r="S1734" s="3">
        <f>IFERROR(Table2[[#This Row],[RETURNS_UNITS]]/Table2[[#This Row],[UNITS_SOLD]],0)</f>
        <v>3.8277511961722487E-2</v>
      </c>
      <c r="T1734" s="2" t="str">
        <f>TRIM(CLEAN(Table2[[#This Row],[CHANNEL]]))</f>
        <v>Zepto</v>
      </c>
      <c r="U1734" s="1">
        <f t="shared" si="27"/>
        <v>45809</v>
      </c>
    </row>
    <row r="1735" spans="1:21" x14ac:dyDescent="0.3">
      <c r="A1735" s="1">
        <v>45352</v>
      </c>
      <c r="B1735" s="2" t="s">
        <v>27</v>
      </c>
      <c r="C1735" s="2" t="s">
        <v>22</v>
      </c>
      <c r="D1735" s="2" t="s">
        <v>35</v>
      </c>
      <c r="E1735" s="2" t="str">
        <f>TRIM(Table2[[#This Row],[SKU_CODE]])</f>
        <v>BEC-CMB-001</v>
      </c>
      <c r="F1735" s="2">
        <v>41</v>
      </c>
      <c r="G1735" s="2">
        <v>28659</v>
      </c>
      <c r="H1735" s="2">
        <v>3233.01</v>
      </c>
      <c r="I1735" s="2">
        <v>2260.13</v>
      </c>
      <c r="J1735" s="2">
        <v>1</v>
      </c>
      <c r="K1735" s="2" t="str">
        <f>_xlfn.XLOOKUP(E1735,[1]SKU_Master!A:A,[1]SKU_Master!C:C,"NOT FOUND")</f>
        <v>Others</v>
      </c>
      <c r="L1735" s="2">
        <f>_xlfn.XLOOKUP(Table2[[#This Row],[SKU_CODE_CLEAN]],[1]SKU_Master!A:A,[1]SKU_Master!E:E,"Not Found")</f>
        <v>699</v>
      </c>
      <c r="M1735" s="2">
        <f>_xlfn.XLOOKUP(E1735,[1]SKU_Master!A:A,[1]SKU_Master!F:F,"NOT FOUND")</f>
        <v>330</v>
      </c>
      <c r="N1735" s="2" t="str">
        <f>IF(ISNUMBER(_xlfn.XMATCH(E1735,[1]SKU_Master!A:A)),"MATCH","NOT FOUND")</f>
        <v>MATCH</v>
      </c>
      <c r="O1735" s="2">
        <f>Table2[[#This Row],[GROSS_REVENUE]]-Table2[[#This Row],[DISCOUNT]]</f>
        <v>25425.989999999998</v>
      </c>
      <c r="P1735" s="3">
        <f>IFERROR((Table2[[#This Row],[NET_REVENUE]]-(Table2[[#This Row],[UNITS_SOLD]]*Table2[[#This Row],[UNIT_COGS]]))/Table2[[#This Row],[NET_REVENUE]],0)</f>
        <v>0.4678673278798583</v>
      </c>
      <c r="Q1735" s="4">
        <f>IFERROR(Table2[[#This Row],[GROSS_REVENUE]]/Table2[[#This Row],[AD_SPEND]],0)</f>
        <v>12.680244056757797</v>
      </c>
      <c r="R1735" s="2">
        <f>IFERROR((Table2[[#This Row],[NET_REVENUE]]-(Table2[[#This Row],[UNITS_SOLD]]*Table2[[#This Row],[UNIT_COGS]])-Table2[[#This Row],[AD_SPEND]]),0)</f>
        <v>9635.8599999999969</v>
      </c>
      <c r="S1735" s="3">
        <f>IFERROR(Table2[[#This Row],[RETURNS_UNITS]]/Table2[[#This Row],[UNITS_SOLD]],0)</f>
        <v>2.4390243902439025E-2</v>
      </c>
      <c r="T1735" s="2" t="str">
        <f>TRIM(CLEAN(Table2[[#This Row],[CHANNEL]]))</f>
        <v>Zepto</v>
      </c>
      <c r="U1735" s="1">
        <f t="shared" si="27"/>
        <v>45352</v>
      </c>
    </row>
    <row r="1736" spans="1:21" x14ac:dyDescent="0.3">
      <c r="A1736" s="1">
        <v>45474</v>
      </c>
      <c r="B1736" s="2" t="s">
        <v>33</v>
      </c>
      <c r="C1736" s="2" t="s">
        <v>22</v>
      </c>
      <c r="D1736" s="2" t="s">
        <v>31</v>
      </c>
      <c r="E1736" s="2" t="str">
        <f>TRIM(Table2[[#This Row],[SKU_CODE]])</f>
        <v>BEC-GB-002</v>
      </c>
      <c r="F1736" s="2">
        <v>147</v>
      </c>
      <c r="G1736" s="2">
        <v>26313</v>
      </c>
      <c r="H1736" s="2">
        <v>6768.61</v>
      </c>
      <c r="I1736" s="2">
        <v>2260.13</v>
      </c>
      <c r="J1736" s="2">
        <v>6</v>
      </c>
      <c r="K1736" s="2" t="str">
        <f>_xlfn.XLOOKUP(E1736,[1]SKU_Master!A:A,[1]SKU_Master!C:C,"NOT FOUND")</f>
        <v>Garbage Bags</v>
      </c>
      <c r="L1736" s="2">
        <f>_xlfn.XLOOKUP(Table2[[#This Row],[SKU_CODE_CLEAN]],[1]SKU_Master!A:A,[1]SKU_Master!E:E,"Not Found")</f>
        <v>179</v>
      </c>
      <c r="M1736" s="2">
        <f>_xlfn.XLOOKUP(E1736,[1]SKU_Master!A:A,[1]SKU_Master!F:F,"NOT FOUND")</f>
        <v>86</v>
      </c>
      <c r="N1736" s="2" t="str">
        <f>IF(ISNUMBER(_xlfn.XMATCH(E1736,[1]SKU_Master!A:A)),"MATCH","NOT FOUND")</f>
        <v>MATCH</v>
      </c>
      <c r="O1736" s="2">
        <f>Table2[[#This Row],[GROSS_REVENUE]]-Table2[[#This Row],[DISCOUNT]]</f>
        <v>19544.39</v>
      </c>
      <c r="P1736" s="3">
        <f>IFERROR((Table2[[#This Row],[NET_REVENUE]]-(Table2[[#This Row],[UNITS_SOLD]]*Table2[[#This Row],[UNIT_COGS]]))/Table2[[#This Row],[NET_REVENUE]],0)</f>
        <v>0.35316477004398705</v>
      </c>
      <c r="Q1736" s="4">
        <f>IFERROR(Table2[[#This Row],[GROSS_REVENUE]]/Table2[[#This Row],[AD_SPEND]],0)</f>
        <v>11.642250666997031</v>
      </c>
      <c r="R1736" s="2">
        <f>IFERROR((Table2[[#This Row],[NET_REVENUE]]-(Table2[[#This Row],[UNITS_SOLD]]*Table2[[#This Row],[UNIT_COGS]])-Table2[[#This Row],[AD_SPEND]]),0)</f>
        <v>4642.2599999999993</v>
      </c>
      <c r="S1736" s="3">
        <f>IFERROR(Table2[[#This Row],[RETURNS_UNITS]]/Table2[[#This Row],[UNITS_SOLD]],0)</f>
        <v>4.0816326530612242E-2</v>
      </c>
      <c r="T1736" s="2" t="str">
        <f>TRIM(CLEAN(Table2[[#This Row],[CHANNEL]]))</f>
        <v>Swiggy Instamart</v>
      </c>
      <c r="U1736" s="1">
        <f t="shared" si="27"/>
        <v>45474</v>
      </c>
    </row>
    <row r="1737" spans="1:21" x14ac:dyDescent="0.3">
      <c r="A1737" s="1">
        <v>45292</v>
      </c>
      <c r="B1737" s="2" t="s">
        <v>33</v>
      </c>
      <c r="C1737" s="2" t="s">
        <v>25</v>
      </c>
      <c r="D1737" s="2" t="s">
        <v>46</v>
      </c>
      <c r="E1737" s="2" t="str">
        <f>TRIM(Table2[[#This Row],[SKU_CODE]])</f>
        <v>BEC-KT-001</v>
      </c>
      <c r="F1737" s="2">
        <v>128</v>
      </c>
      <c r="G1737" s="2">
        <v>20480</v>
      </c>
      <c r="H1737" s="2">
        <v>4832.66</v>
      </c>
      <c r="I1737" s="2">
        <v>2260.5700000000002</v>
      </c>
      <c r="J1737" s="2">
        <v>6</v>
      </c>
      <c r="K1737" s="2" t="str">
        <f>_xlfn.XLOOKUP(E1737,[1]SKU_Master!A:A,[1]SKU_Master!C:C,"NOT FOUND")</f>
        <v>Kitchen Towel</v>
      </c>
      <c r="L1737" s="2">
        <f>_xlfn.XLOOKUP(Table2[[#This Row],[SKU_CODE_CLEAN]],[1]SKU_Master!A:A,[1]SKU_Master!E:E,"Not Found")</f>
        <v>160</v>
      </c>
      <c r="M1737" s="2">
        <f>_xlfn.XLOOKUP(E1737,[1]SKU_Master!A:A,[1]SKU_Master!F:F,"NOT FOUND")</f>
        <v>78</v>
      </c>
      <c r="N1737" s="2" t="str">
        <f>IF(ISNUMBER(_xlfn.XMATCH(E1737,[1]SKU_Master!A:A)),"MATCH","NOT FOUND")</f>
        <v>MATCH</v>
      </c>
      <c r="O1737" s="2">
        <f>Table2[[#This Row],[GROSS_REVENUE]]-Table2[[#This Row],[DISCOUNT]]</f>
        <v>15647.34</v>
      </c>
      <c r="P1737" s="3">
        <f>IFERROR((Table2[[#This Row],[NET_REVENUE]]-(Table2[[#This Row],[UNITS_SOLD]]*Table2[[#This Row],[UNIT_COGS]]))/Table2[[#This Row],[NET_REVENUE]],0)</f>
        <v>0.36193627798718503</v>
      </c>
      <c r="Q1737" s="4">
        <f>IFERROR(Table2[[#This Row],[GROSS_REVENUE]]/Table2[[#This Row],[AD_SPEND]],0)</f>
        <v>9.0596619436690737</v>
      </c>
      <c r="R1737" s="2">
        <f>IFERROR((Table2[[#This Row],[NET_REVENUE]]-(Table2[[#This Row],[UNITS_SOLD]]*Table2[[#This Row],[UNIT_COGS]])-Table2[[#This Row],[AD_SPEND]]),0)</f>
        <v>3402.77</v>
      </c>
      <c r="S1737" s="3">
        <f>IFERROR(Table2[[#This Row],[RETURNS_UNITS]]/Table2[[#This Row],[UNITS_SOLD]],0)</f>
        <v>4.6875E-2</v>
      </c>
      <c r="T1737" s="2" t="str">
        <f>TRIM(CLEAN(Table2[[#This Row],[CHANNEL]]))</f>
        <v>Swiggy Instamart</v>
      </c>
      <c r="U1737" s="1">
        <f t="shared" si="27"/>
        <v>45292</v>
      </c>
    </row>
    <row r="1738" spans="1:21" x14ac:dyDescent="0.3">
      <c r="A1738" s="1">
        <v>45505</v>
      </c>
      <c r="B1738" s="2" t="s">
        <v>37</v>
      </c>
      <c r="C1738" s="2" t="s">
        <v>25</v>
      </c>
      <c r="D1738" s="2" t="s">
        <v>42</v>
      </c>
      <c r="E1738" s="2" t="str">
        <f>TRIM(Table2[[#This Row],[SKU_CODE]])</f>
        <v>BEC-BW-002</v>
      </c>
      <c r="F1738" s="2">
        <v>155</v>
      </c>
      <c r="G1738" s="2">
        <v>27125</v>
      </c>
      <c r="H1738" s="2">
        <v>3667.86</v>
      </c>
      <c r="I1738" s="2">
        <v>2262.38</v>
      </c>
      <c r="J1738" s="2">
        <v>5</v>
      </c>
      <c r="K1738" s="2" t="str">
        <f>_xlfn.XLOOKUP(E1738,[1]SKU_Master!A:A,[1]SKU_Master!C:C,"NOT FOUND")</f>
        <v>Bake &amp; Wrap</v>
      </c>
      <c r="L1738" s="2">
        <f>_xlfn.XLOOKUP(Table2[[#This Row],[SKU_CODE_CLEAN]],[1]SKU_Master!A:A,[1]SKU_Master!E:E,"Not Found")</f>
        <v>175</v>
      </c>
      <c r="M1738" s="2">
        <f>_xlfn.XLOOKUP(E1738,[1]SKU_Master!A:A,[1]SKU_Master!F:F,"NOT FOUND")</f>
        <v>92</v>
      </c>
      <c r="N1738" s="2" t="str">
        <f>IF(ISNUMBER(_xlfn.XMATCH(E1738,[1]SKU_Master!A:A)),"MATCH","NOT FOUND")</f>
        <v>MATCH</v>
      </c>
      <c r="O1738" s="2">
        <f>Table2[[#This Row],[GROSS_REVENUE]]-Table2[[#This Row],[DISCOUNT]]</f>
        <v>23457.14</v>
      </c>
      <c r="P1738" s="3">
        <f>IFERROR((Table2[[#This Row],[NET_REVENUE]]-(Table2[[#This Row],[UNITS_SOLD]]*Table2[[#This Row],[UNIT_COGS]]))/Table2[[#This Row],[NET_REVENUE]],0)</f>
        <v>0.39208275177621821</v>
      </c>
      <c r="Q1738" s="4">
        <f>IFERROR(Table2[[#This Row],[GROSS_REVENUE]]/Table2[[#This Row],[AD_SPEND]],0)</f>
        <v>11.989586187996711</v>
      </c>
      <c r="R1738" s="2">
        <f>IFERROR((Table2[[#This Row],[NET_REVENUE]]-(Table2[[#This Row],[UNITS_SOLD]]*Table2[[#This Row],[UNIT_COGS]])-Table2[[#This Row],[AD_SPEND]]),0)</f>
        <v>6934.7599999999993</v>
      </c>
      <c r="S1738" s="3">
        <f>IFERROR(Table2[[#This Row],[RETURNS_UNITS]]/Table2[[#This Row],[UNITS_SOLD]],0)</f>
        <v>3.2258064516129031E-2</v>
      </c>
      <c r="T1738" s="2" t="str">
        <f>TRIM(CLEAN(Table2[[#This Row],[CHANNEL]]))</f>
        <v>Blinkit</v>
      </c>
      <c r="U1738" s="1">
        <f t="shared" si="27"/>
        <v>45505</v>
      </c>
    </row>
    <row r="1739" spans="1:21" x14ac:dyDescent="0.3">
      <c r="A1739" s="1">
        <v>45627</v>
      </c>
      <c r="B1739" s="2" t="s">
        <v>21</v>
      </c>
      <c r="C1739" s="2" t="s">
        <v>28</v>
      </c>
      <c r="D1739" s="2" t="s">
        <v>35</v>
      </c>
      <c r="E1739" s="2" t="str">
        <f>TRIM(Table2[[#This Row],[SKU_CODE]])</f>
        <v>BEC-CMB-001</v>
      </c>
      <c r="F1739" s="2">
        <v>28</v>
      </c>
      <c r="G1739" s="2">
        <v>19572</v>
      </c>
      <c r="H1739" s="2">
        <v>4103.1099999999997</v>
      </c>
      <c r="I1739" s="2">
        <v>2262.85</v>
      </c>
      <c r="J1739" s="2">
        <v>0</v>
      </c>
      <c r="K1739" s="2" t="str">
        <f>_xlfn.XLOOKUP(E1739,[1]SKU_Master!A:A,[1]SKU_Master!C:C,"NOT FOUND")</f>
        <v>Others</v>
      </c>
      <c r="L1739" s="2">
        <f>_xlfn.XLOOKUP(Table2[[#This Row],[SKU_CODE_CLEAN]],[1]SKU_Master!A:A,[1]SKU_Master!E:E,"Not Found")</f>
        <v>699</v>
      </c>
      <c r="M1739" s="2">
        <f>_xlfn.XLOOKUP(E1739,[1]SKU_Master!A:A,[1]SKU_Master!F:F,"NOT FOUND")</f>
        <v>330</v>
      </c>
      <c r="N1739" s="2" t="str">
        <f>IF(ISNUMBER(_xlfn.XMATCH(E1739,[1]SKU_Master!A:A)),"MATCH","NOT FOUND")</f>
        <v>MATCH</v>
      </c>
      <c r="O1739" s="2">
        <f>Table2[[#This Row],[GROSS_REVENUE]]-Table2[[#This Row],[DISCOUNT]]</f>
        <v>15468.89</v>
      </c>
      <c r="P1739" s="3">
        <f>IFERROR((Table2[[#This Row],[NET_REVENUE]]-(Table2[[#This Row],[UNITS_SOLD]]*Table2[[#This Row],[UNIT_COGS]]))/Table2[[#This Row],[NET_REVENUE]],0)</f>
        <v>0.40267207278608869</v>
      </c>
      <c r="Q1739" s="4">
        <f>IFERROR(Table2[[#This Row],[GROSS_REVENUE]]/Table2[[#This Row],[AD_SPEND]],0)</f>
        <v>8.6492697262301963</v>
      </c>
      <c r="R1739" s="2">
        <f>IFERROR((Table2[[#This Row],[NET_REVENUE]]-(Table2[[#This Row],[UNITS_SOLD]]*Table2[[#This Row],[UNIT_COGS]])-Table2[[#This Row],[AD_SPEND]]),0)</f>
        <v>3966.0399999999995</v>
      </c>
      <c r="S1739" s="3">
        <f>IFERROR(Table2[[#This Row],[RETURNS_UNITS]]/Table2[[#This Row],[UNITS_SOLD]],0)</f>
        <v>0</v>
      </c>
      <c r="T1739" s="2" t="str">
        <f>TRIM(CLEAN(Table2[[#This Row],[CHANNEL]]))</f>
        <v>Flipkart</v>
      </c>
      <c r="U1739" s="1">
        <f t="shared" si="27"/>
        <v>45627</v>
      </c>
    </row>
    <row r="1740" spans="1:21" x14ac:dyDescent="0.3">
      <c r="A1740" s="1">
        <v>45323</v>
      </c>
      <c r="B1740" s="2" t="s">
        <v>37</v>
      </c>
      <c r="C1740" s="2" t="s">
        <v>28</v>
      </c>
      <c r="D1740" s="2" t="s">
        <v>31</v>
      </c>
      <c r="E1740" s="2" t="str">
        <f>TRIM(Table2[[#This Row],[SKU_CODE]])</f>
        <v>BEC-GB-002</v>
      </c>
      <c r="F1740" s="2">
        <v>172</v>
      </c>
      <c r="G1740" s="2">
        <v>30788</v>
      </c>
      <c r="H1740" s="2">
        <v>4253.51</v>
      </c>
      <c r="I1740" s="2">
        <v>2263.27</v>
      </c>
      <c r="J1740" s="2">
        <v>7</v>
      </c>
      <c r="K1740" s="2" t="str">
        <f>_xlfn.XLOOKUP(E1740,[1]SKU_Master!A:A,[1]SKU_Master!C:C,"NOT FOUND")</f>
        <v>Garbage Bags</v>
      </c>
      <c r="L1740" s="2">
        <f>_xlfn.XLOOKUP(Table2[[#This Row],[SKU_CODE_CLEAN]],[1]SKU_Master!A:A,[1]SKU_Master!E:E,"Not Found")</f>
        <v>179</v>
      </c>
      <c r="M1740" s="2">
        <f>_xlfn.XLOOKUP(E1740,[1]SKU_Master!A:A,[1]SKU_Master!F:F,"NOT FOUND")</f>
        <v>86</v>
      </c>
      <c r="N1740" s="2" t="str">
        <f>IF(ISNUMBER(_xlfn.XMATCH(E1740,[1]SKU_Master!A:A)),"MATCH","NOT FOUND")</f>
        <v>MATCH</v>
      </c>
      <c r="O1740" s="2">
        <f>Table2[[#This Row],[GROSS_REVENUE]]-Table2[[#This Row],[DISCOUNT]]</f>
        <v>26534.489999999998</v>
      </c>
      <c r="P1740" s="3">
        <f>IFERROR((Table2[[#This Row],[NET_REVENUE]]-(Table2[[#This Row],[UNITS_SOLD]]*Table2[[#This Row],[UNIT_COGS]]))/Table2[[#This Row],[NET_REVENUE]],0)</f>
        <v>0.44253686428493627</v>
      </c>
      <c r="Q1740" s="4">
        <f>IFERROR(Table2[[#This Row],[GROSS_REVENUE]]/Table2[[#This Row],[AD_SPEND]],0)</f>
        <v>13.603326160820407</v>
      </c>
      <c r="R1740" s="2">
        <f>IFERROR((Table2[[#This Row],[NET_REVENUE]]-(Table2[[#This Row],[UNITS_SOLD]]*Table2[[#This Row],[UNIT_COGS]])-Table2[[#This Row],[AD_SPEND]]),0)</f>
        <v>9479.2199999999975</v>
      </c>
      <c r="S1740" s="3">
        <f>IFERROR(Table2[[#This Row],[RETURNS_UNITS]]/Table2[[#This Row],[UNITS_SOLD]],0)</f>
        <v>4.0697674418604654E-2</v>
      </c>
      <c r="T1740" s="2" t="str">
        <f>TRIM(CLEAN(Table2[[#This Row],[CHANNEL]]))</f>
        <v>Blinkit</v>
      </c>
      <c r="U1740" s="1">
        <f t="shared" si="27"/>
        <v>45323</v>
      </c>
    </row>
    <row r="1741" spans="1:21" x14ac:dyDescent="0.3">
      <c r="A1741" s="1">
        <v>45505</v>
      </c>
      <c r="B1741" s="2" t="s">
        <v>37</v>
      </c>
      <c r="C1741" s="2" t="s">
        <v>22</v>
      </c>
      <c r="D1741" s="2" t="s">
        <v>45</v>
      </c>
      <c r="E1741" s="2" t="str">
        <f>TRIM(Table2[[#This Row],[SKU_CODE]])</f>
        <v>BEC-TIS-001</v>
      </c>
      <c r="F1741" s="2">
        <v>199</v>
      </c>
      <c r="G1741" s="2">
        <v>18905</v>
      </c>
      <c r="H1741" s="2">
        <v>3498.12</v>
      </c>
      <c r="I1741" s="2">
        <v>2263.66</v>
      </c>
      <c r="J1741" s="2">
        <v>11</v>
      </c>
      <c r="K1741" s="2" t="str">
        <f>_xlfn.XLOOKUP(E1741,[1]SKU_Master!A:A,[1]SKU_Master!C:C,"NOT FOUND")</f>
        <v>Tissues</v>
      </c>
      <c r="L1741" s="2">
        <f>_xlfn.XLOOKUP(Table2[[#This Row],[SKU_CODE_CLEAN]],[1]SKU_Master!A:A,[1]SKU_Master!E:E,"Not Found")</f>
        <v>95</v>
      </c>
      <c r="M1741" s="2">
        <f>_xlfn.XLOOKUP(E1741,[1]SKU_Master!A:A,[1]SKU_Master!F:F,"NOT FOUND")</f>
        <v>42</v>
      </c>
      <c r="N1741" s="2" t="str">
        <f>IF(ISNUMBER(_xlfn.XMATCH(E1741,[1]SKU_Master!A:A)),"MATCH","NOT FOUND")</f>
        <v>MATCH</v>
      </c>
      <c r="O1741" s="2">
        <f>Table2[[#This Row],[GROSS_REVENUE]]-Table2[[#This Row],[DISCOUNT]]</f>
        <v>15406.880000000001</v>
      </c>
      <c r="P1741" s="3">
        <f>IFERROR((Table2[[#This Row],[NET_REVENUE]]-(Table2[[#This Row],[UNITS_SOLD]]*Table2[[#This Row],[UNIT_COGS]]))/Table2[[#This Row],[NET_REVENUE]],0)</f>
        <v>0.45751508417018893</v>
      </c>
      <c r="Q1741" s="4">
        <f>IFERROR(Table2[[#This Row],[GROSS_REVENUE]]/Table2[[#This Row],[AD_SPEND]],0)</f>
        <v>8.3515192210844393</v>
      </c>
      <c r="R1741" s="2">
        <f>IFERROR((Table2[[#This Row],[NET_REVENUE]]-(Table2[[#This Row],[UNITS_SOLD]]*Table2[[#This Row],[UNIT_COGS]])-Table2[[#This Row],[AD_SPEND]]),0)</f>
        <v>4785.2200000000012</v>
      </c>
      <c r="S1741" s="3">
        <f>IFERROR(Table2[[#This Row],[RETURNS_UNITS]]/Table2[[#This Row],[UNITS_SOLD]],0)</f>
        <v>5.5276381909547742E-2</v>
      </c>
      <c r="T1741" s="2" t="str">
        <f>TRIM(CLEAN(Table2[[#This Row],[CHANNEL]]))</f>
        <v>Blinkit</v>
      </c>
      <c r="U1741" s="1">
        <f t="shared" si="27"/>
        <v>45505</v>
      </c>
    </row>
    <row r="1742" spans="1:21" x14ac:dyDescent="0.3">
      <c r="A1742" s="1">
        <v>45536</v>
      </c>
      <c r="B1742" s="2" t="s">
        <v>27</v>
      </c>
      <c r="C1742" s="2" t="s">
        <v>28</v>
      </c>
      <c r="D1742" s="2" t="s">
        <v>43</v>
      </c>
      <c r="E1742" s="2" t="str">
        <f>TRIM(Table2[[#This Row],[SKU_CODE]])</f>
        <v>BEC-GB-001</v>
      </c>
      <c r="F1742" s="2">
        <v>159</v>
      </c>
      <c r="G1742" s="2">
        <v>23691</v>
      </c>
      <c r="H1742" s="2">
        <v>2317.1999999999998</v>
      </c>
      <c r="I1742" s="2">
        <v>2263.96</v>
      </c>
      <c r="J1742" s="2">
        <v>7</v>
      </c>
      <c r="K1742" s="2" t="str">
        <f>_xlfn.XLOOKUP(E1742,[1]SKU_Master!A:A,[1]SKU_Master!C:C,"NOT FOUND")</f>
        <v>Garbage Bags</v>
      </c>
      <c r="L1742" s="2">
        <f>_xlfn.XLOOKUP(Table2[[#This Row],[SKU_CODE_CLEAN]],[1]SKU_Master!A:A,[1]SKU_Master!E:E,"Not Found")</f>
        <v>149</v>
      </c>
      <c r="M1742" s="2">
        <f>_xlfn.XLOOKUP(E1742,[1]SKU_Master!A:A,[1]SKU_Master!F:F,"NOT FOUND")</f>
        <v>70</v>
      </c>
      <c r="N1742" s="2" t="str">
        <f>IF(ISNUMBER(_xlfn.XMATCH(E1742,[1]SKU_Master!A:A)),"MATCH","NOT FOUND")</f>
        <v>MATCH</v>
      </c>
      <c r="O1742" s="2">
        <f>Table2[[#This Row],[GROSS_REVENUE]]-Table2[[#This Row],[DISCOUNT]]</f>
        <v>21373.8</v>
      </c>
      <c r="P1742" s="3">
        <f>IFERROR((Table2[[#This Row],[NET_REVENUE]]-(Table2[[#This Row],[UNITS_SOLD]]*Table2[[#This Row],[UNIT_COGS]]))/Table2[[#This Row],[NET_REVENUE]],0)</f>
        <v>0.47926901159363333</v>
      </c>
      <c r="Q1742" s="4">
        <f>IFERROR(Table2[[#This Row],[GROSS_REVENUE]]/Table2[[#This Row],[AD_SPEND]],0)</f>
        <v>10.464407498365695</v>
      </c>
      <c r="R1742" s="2">
        <f>IFERROR((Table2[[#This Row],[NET_REVENUE]]-(Table2[[#This Row],[UNITS_SOLD]]*Table2[[#This Row],[UNIT_COGS]])-Table2[[#This Row],[AD_SPEND]]),0)</f>
        <v>7979.8399999999992</v>
      </c>
      <c r="S1742" s="3">
        <f>IFERROR(Table2[[#This Row],[RETURNS_UNITS]]/Table2[[#This Row],[UNITS_SOLD]],0)</f>
        <v>4.40251572327044E-2</v>
      </c>
      <c r="T1742" s="2" t="str">
        <f>TRIM(CLEAN(Table2[[#This Row],[CHANNEL]]))</f>
        <v>Zepto</v>
      </c>
      <c r="U1742" s="1">
        <f t="shared" si="27"/>
        <v>45536</v>
      </c>
    </row>
    <row r="1743" spans="1:21" x14ac:dyDescent="0.3">
      <c r="A1743" s="1">
        <v>45717</v>
      </c>
      <c r="B1743" s="2" t="s">
        <v>24</v>
      </c>
      <c r="C1743" s="2" t="s">
        <v>25</v>
      </c>
      <c r="D1743" s="2" t="s">
        <v>42</v>
      </c>
      <c r="E1743" s="2" t="str">
        <f>TRIM(Table2[[#This Row],[SKU_CODE]])</f>
        <v>BEC-BW-002</v>
      </c>
      <c r="F1743" s="2">
        <v>129</v>
      </c>
      <c r="G1743" s="2">
        <v>22575</v>
      </c>
      <c r="H1743" s="2">
        <v>1352.64</v>
      </c>
      <c r="I1743" s="2">
        <v>2266.5500000000002</v>
      </c>
      <c r="J1743" s="2">
        <v>17</v>
      </c>
      <c r="K1743" s="2" t="str">
        <f>_xlfn.XLOOKUP(E1743,[1]SKU_Master!A:A,[1]SKU_Master!C:C,"NOT FOUND")</f>
        <v>Bake &amp; Wrap</v>
      </c>
      <c r="L1743" s="2">
        <f>_xlfn.XLOOKUP(Table2[[#This Row],[SKU_CODE_CLEAN]],[1]SKU_Master!A:A,[1]SKU_Master!E:E,"Not Found")</f>
        <v>175</v>
      </c>
      <c r="M1743" s="2">
        <f>_xlfn.XLOOKUP(E1743,[1]SKU_Master!A:A,[1]SKU_Master!F:F,"NOT FOUND")</f>
        <v>92</v>
      </c>
      <c r="N1743" s="2" t="str">
        <f>IF(ISNUMBER(_xlfn.XMATCH(E1743,[1]SKU_Master!A:A)),"MATCH","NOT FOUND")</f>
        <v>MATCH</v>
      </c>
      <c r="O1743" s="2">
        <f>Table2[[#This Row],[GROSS_REVENUE]]-Table2[[#This Row],[DISCOUNT]]</f>
        <v>21222.36</v>
      </c>
      <c r="P1743" s="3">
        <f>IFERROR((Table2[[#This Row],[NET_REVENUE]]-(Table2[[#This Row],[UNITS_SOLD]]*Table2[[#This Row],[UNIT_COGS]]))/Table2[[#This Row],[NET_REVENUE]],0)</f>
        <v>0.440778499657908</v>
      </c>
      <c r="Q1743" s="4">
        <f>IFERROR(Table2[[#This Row],[GROSS_REVENUE]]/Table2[[#This Row],[AD_SPEND]],0)</f>
        <v>9.9600714742670569</v>
      </c>
      <c r="R1743" s="2">
        <f>IFERROR((Table2[[#This Row],[NET_REVENUE]]-(Table2[[#This Row],[UNITS_SOLD]]*Table2[[#This Row],[UNIT_COGS]])-Table2[[#This Row],[AD_SPEND]]),0)</f>
        <v>7087.81</v>
      </c>
      <c r="S1743" s="3">
        <f>IFERROR(Table2[[#This Row],[RETURNS_UNITS]]/Table2[[#This Row],[UNITS_SOLD]],0)</f>
        <v>0.13178294573643412</v>
      </c>
      <c r="T1743" s="2" t="str">
        <f>TRIM(CLEAN(Table2[[#This Row],[CHANNEL]]))</f>
        <v>D2C</v>
      </c>
      <c r="U1743" s="1">
        <f t="shared" si="27"/>
        <v>45717</v>
      </c>
    </row>
    <row r="1744" spans="1:21" x14ac:dyDescent="0.3">
      <c r="A1744" s="1">
        <v>45566</v>
      </c>
      <c r="B1744" s="2" t="s">
        <v>24</v>
      </c>
      <c r="C1744" s="2" t="s">
        <v>22</v>
      </c>
      <c r="D1744" s="2" t="s">
        <v>32</v>
      </c>
      <c r="E1744" s="2" t="str">
        <f>TRIM(Table2[[#This Row],[SKU_CODE]])</f>
        <v>BEC-BW-001</v>
      </c>
      <c r="F1744" s="2">
        <v>75</v>
      </c>
      <c r="G1744" s="2">
        <v>16500</v>
      </c>
      <c r="H1744" s="2">
        <v>627.4</v>
      </c>
      <c r="I1744" s="2">
        <v>2266.62</v>
      </c>
      <c r="J1744" s="2">
        <v>11</v>
      </c>
      <c r="K1744" s="2" t="str">
        <f>_xlfn.XLOOKUP(E1744,[1]SKU_Master!A:A,[1]SKU_Master!C:C,"NOT FOUND")</f>
        <v>Bake &amp; Wrap</v>
      </c>
      <c r="L1744" s="2">
        <f>_xlfn.XLOOKUP(Table2[[#This Row],[SKU_CODE_CLEAN]],[1]SKU_Master!A:A,[1]SKU_Master!E:E,"Not Found")</f>
        <v>220</v>
      </c>
      <c r="M1744" s="2">
        <f>_xlfn.XLOOKUP(E1744,[1]SKU_Master!A:A,[1]SKU_Master!F:F,"NOT FOUND")</f>
        <v>118</v>
      </c>
      <c r="N1744" s="2" t="str">
        <f>IF(ISNUMBER(_xlfn.XMATCH(E1744,[1]SKU_Master!A:A)),"MATCH","NOT FOUND")</f>
        <v>MATCH</v>
      </c>
      <c r="O1744" s="2">
        <f>Table2[[#This Row],[GROSS_REVENUE]]-Table2[[#This Row],[DISCOUNT]]</f>
        <v>15872.6</v>
      </c>
      <c r="P1744" s="3">
        <f>IFERROR((Table2[[#This Row],[NET_REVENUE]]-(Table2[[#This Row],[UNITS_SOLD]]*Table2[[#This Row],[UNIT_COGS]]))/Table2[[#This Row],[NET_REVENUE]],0)</f>
        <v>0.44243539180726538</v>
      </c>
      <c r="Q1744" s="4">
        <f>IFERROR(Table2[[#This Row],[GROSS_REVENUE]]/Table2[[#This Row],[AD_SPEND]],0)</f>
        <v>7.2795616380337247</v>
      </c>
      <c r="R1744" s="2">
        <f>IFERROR((Table2[[#This Row],[NET_REVENUE]]-(Table2[[#This Row],[UNITS_SOLD]]*Table2[[#This Row],[UNIT_COGS]])-Table2[[#This Row],[AD_SPEND]]),0)</f>
        <v>4755.9800000000005</v>
      </c>
      <c r="S1744" s="3">
        <f>IFERROR(Table2[[#This Row],[RETURNS_UNITS]]/Table2[[#This Row],[UNITS_SOLD]],0)</f>
        <v>0.14666666666666667</v>
      </c>
      <c r="T1744" s="2" t="str">
        <f>TRIM(CLEAN(Table2[[#This Row],[CHANNEL]]))</f>
        <v>D2C</v>
      </c>
      <c r="U1744" s="1">
        <f t="shared" si="27"/>
        <v>45566</v>
      </c>
    </row>
    <row r="1745" spans="1:21" x14ac:dyDescent="0.3">
      <c r="A1745" s="1">
        <v>45474</v>
      </c>
      <c r="B1745" s="2" t="s">
        <v>34</v>
      </c>
      <c r="C1745" s="2" t="s">
        <v>22</v>
      </c>
      <c r="D1745" s="2" t="s">
        <v>30</v>
      </c>
      <c r="E1745" s="2" t="str">
        <f>TRIM(Table2[[#This Row],[SKU_CODE]])</f>
        <v>BEC-TIS-002</v>
      </c>
      <c r="F1745" s="2">
        <v>205</v>
      </c>
      <c r="G1745" s="2">
        <v>36900</v>
      </c>
      <c r="H1745" s="2">
        <v>2211.84</v>
      </c>
      <c r="I1745" s="2">
        <v>2267.17</v>
      </c>
      <c r="J1745" s="2">
        <v>4</v>
      </c>
      <c r="K1745" s="2" t="str">
        <f>_xlfn.XLOOKUP(E1745,[1]SKU_Master!A:A,[1]SKU_Master!C:C,"NOT FOUND")</f>
        <v>Tissues</v>
      </c>
      <c r="L1745" s="2">
        <f>_xlfn.XLOOKUP(Table2[[#This Row],[SKU_CODE_CLEAN]],[1]SKU_Master!A:A,[1]SKU_Master!E:E,"Not Found")</f>
        <v>180</v>
      </c>
      <c r="M1745" s="2">
        <f>_xlfn.XLOOKUP(E1745,[1]SKU_Master!A:A,[1]SKU_Master!F:F,"NOT FOUND")</f>
        <v>95</v>
      </c>
      <c r="N1745" s="2" t="str">
        <f>IF(ISNUMBER(_xlfn.XMATCH(E1745,[1]SKU_Master!A:A)),"MATCH","NOT FOUND")</f>
        <v>MATCH</v>
      </c>
      <c r="O1745" s="2">
        <f>Table2[[#This Row],[GROSS_REVENUE]]-Table2[[#This Row],[DISCOUNT]]</f>
        <v>34688.160000000003</v>
      </c>
      <c r="P1745" s="3">
        <f>IFERROR((Table2[[#This Row],[NET_REVENUE]]-(Table2[[#This Row],[UNITS_SOLD]]*Table2[[#This Row],[UNIT_COGS]]))/Table2[[#This Row],[NET_REVENUE]],0)</f>
        <v>0.43856924091678551</v>
      </c>
      <c r="Q1745" s="4">
        <f>IFERROR(Table2[[#This Row],[GROSS_REVENUE]]/Table2[[#This Row],[AD_SPEND]],0)</f>
        <v>16.275797580243211</v>
      </c>
      <c r="R1745" s="2">
        <f>IFERROR((Table2[[#This Row],[NET_REVENUE]]-(Table2[[#This Row],[UNITS_SOLD]]*Table2[[#This Row],[UNIT_COGS]])-Table2[[#This Row],[AD_SPEND]]),0)</f>
        <v>12945.990000000003</v>
      </c>
      <c r="S1745" s="3">
        <f>IFERROR(Table2[[#This Row],[RETURNS_UNITS]]/Table2[[#This Row],[UNITS_SOLD]],0)</f>
        <v>1.9512195121951219E-2</v>
      </c>
      <c r="T1745" s="2" t="str">
        <f>TRIM(CLEAN(Table2[[#This Row],[CHANNEL]]))</f>
        <v>Zepto</v>
      </c>
      <c r="U1745" s="1">
        <f t="shared" si="27"/>
        <v>45474</v>
      </c>
    </row>
    <row r="1746" spans="1:21" x14ac:dyDescent="0.3">
      <c r="A1746" s="1">
        <v>45717</v>
      </c>
      <c r="B1746" s="2" t="s">
        <v>21</v>
      </c>
      <c r="C1746" s="2" t="s">
        <v>22</v>
      </c>
      <c r="D1746" s="2" t="s">
        <v>45</v>
      </c>
      <c r="E1746" s="2" t="str">
        <f>TRIM(Table2[[#This Row],[SKU_CODE]])</f>
        <v>BEC-TIS-001</v>
      </c>
      <c r="F1746" s="2">
        <v>240</v>
      </c>
      <c r="G1746" s="2">
        <v>22800</v>
      </c>
      <c r="H1746" s="2">
        <v>1142.1400000000001</v>
      </c>
      <c r="I1746" s="2">
        <v>2267.83</v>
      </c>
      <c r="J1746" s="2">
        <v>7</v>
      </c>
      <c r="K1746" s="2" t="str">
        <f>_xlfn.XLOOKUP(E1746,[1]SKU_Master!A:A,[1]SKU_Master!C:C,"NOT FOUND")</f>
        <v>Tissues</v>
      </c>
      <c r="L1746" s="2">
        <f>_xlfn.XLOOKUP(Table2[[#This Row],[SKU_CODE_CLEAN]],[1]SKU_Master!A:A,[1]SKU_Master!E:E,"Not Found")</f>
        <v>95</v>
      </c>
      <c r="M1746" s="2">
        <f>_xlfn.XLOOKUP(E1746,[1]SKU_Master!A:A,[1]SKU_Master!F:F,"NOT FOUND")</f>
        <v>42</v>
      </c>
      <c r="N1746" s="2" t="str">
        <f>IF(ISNUMBER(_xlfn.XMATCH(E1746,[1]SKU_Master!A:A)),"MATCH","NOT FOUND")</f>
        <v>MATCH</v>
      </c>
      <c r="O1746" s="2">
        <f>Table2[[#This Row],[GROSS_REVENUE]]-Table2[[#This Row],[DISCOUNT]]</f>
        <v>21657.86</v>
      </c>
      <c r="P1746" s="3">
        <f>IFERROR((Table2[[#This Row],[NET_REVENUE]]-(Table2[[#This Row],[UNITS_SOLD]]*Table2[[#This Row],[UNIT_COGS]]))/Table2[[#This Row],[NET_REVENUE]],0)</f>
        <v>0.53458005546254339</v>
      </c>
      <c r="Q1746" s="4">
        <f>IFERROR(Table2[[#This Row],[GROSS_REVENUE]]/Table2[[#This Row],[AD_SPEND]],0)</f>
        <v>10.053663634399404</v>
      </c>
      <c r="R1746" s="2">
        <f>IFERROR((Table2[[#This Row],[NET_REVENUE]]-(Table2[[#This Row],[UNITS_SOLD]]*Table2[[#This Row],[UNIT_COGS]])-Table2[[#This Row],[AD_SPEND]]),0)</f>
        <v>9310.0300000000007</v>
      </c>
      <c r="S1746" s="3">
        <f>IFERROR(Table2[[#This Row],[RETURNS_UNITS]]/Table2[[#This Row],[UNITS_SOLD]],0)</f>
        <v>2.9166666666666667E-2</v>
      </c>
      <c r="T1746" s="2" t="str">
        <f>TRIM(CLEAN(Table2[[#This Row],[CHANNEL]]))</f>
        <v>Flipkart</v>
      </c>
      <c r="U1746" s="1">
        <f t="shared" si="27"/>
        <v>45717</v>
      </c>
    </row>
    <row r="1747" spans="1:21" x14ac:dyDescent="0.3">
      <c r="A1747" s="1">
        <v>45505</v>
      </c>
      <c r="B1747" s="2" t="s">
        <v>27</v>
      </c>
      <c r="C1747" s="2" t="s">
        <v>28</v>
      </c>
      <c r="D1747" s="2" t="s">
        <v>43</v>
      </c>
      <c r="E1747" s="2" t="str">
        <f>TRIM(Table2[[#This Row],[SKU_CODE]])</f>
        <v>BEC-GB-001</v>
      </c>
      <c r="F1747" s="2">
        <v>141</v>
      </c>
      <c r="G1747" s="2">
        <v>21009</v>
      </c>
      <c r="H1747" s="2">
        <v>3817.14</v>
      </c>
      <c r="I1747" s="2">
        <v>2270.1</v>
      </c>
      <c r="J1747" s="2">
        <v>4</v>
      </c>
      <c r="K1747" s="2" t="str">
        <f>_xlfn.XLOOKUP(E1747,[1]SKU_Master!A:A,[1]SKU_Master!C:C,"NOT FOUND")</f>
        <v>Garbage Bags</v>
      </c>
      <c r="L1747" s="2">
        <f>_xlfn.XLOOKUP(Table2[[#This Row],[SKU_CODE_CLEAN]],[1]SKU_Master!A:A,[1]SKU_Master!E:E,"Not Found")</f>
        <v>149</v>
      </c>
      <c r="M1747" s="2">
        <f>_xlfn.XLOOKUP(E1747,[1]SKU_Master!A:A,[1]SKU_Master!F:F,"NOT FOUND")</f>
        <v>70</v>
      </c>
      <c r="N1747" s="2" t="str">
        <f>IF(ISNUMBER(_xlfn.XMATCH(E1747,[1]SKU_Master!A:A)),"MATCH","NOT FOUND")</f>
        <v>MATCH</v>
      </c>
      <c r="O1747" s="2">
        <f>Table2[[#This Row],[GROSS_REVENUE]]-Table2[[#This Row],[DISCOUNT]]</f>
        <v>17191.86</v>
      </c>
      <c r="P1747" s="3">
        <f>IFERROR((Table2[[#This Row],[NET_REVENUE]]-(Table2[[#This Row],[UNITS_SOLD]]*Table2[[#This Row],[UNIT_COGS]]))/Table2[[#This Row],[NET_REVENUE]],0)</f>
        <v>0.42589109031832506</v>
      </c>
      <c r="Q1747" s="4">
        <f>IFERROR(Table2[[#This Row],[GROSS_REVENUE]]/Table2[[#This Row],[AD_SPEND]],0)</f>
        <v>9.254658385093169</v>
      </c>
      <c r="R1747" s="2">
        <f>IFERROR((Table2[[#This Row],[NET_REVENUE]]-(Table2[[#This Row],[UNITS_SOLD]]*Table2[[#This Row],[UNIT_COGS]])-Table2[[#This Row],[AD_SPEND]]),0)</f>
        <v>5051.76</v>
      </c>
      <c r="S1747" s="3">
        <f>IFERROR(Table2[[#This Row],[RETURNS_UNITS]]/Table2[[#This Row],[UNITS_SOLD]],0)</f>
        <v>2.8368794326241134E-2</v>
      </c>
      <c r="T1747" s="2" t="str">
        <f>TRIM(CLEAN(Table2[[#This Row],[CHANNEL]]))</f>
        <v>Zepto</v>
      </c>
      <c r="U1747" s="1">
        <f t="shared" si="27"/>
        <v>45505</v>
      </c>
    </row>
    <row r="1748" spans="1:21" x14ac:dyDescent="0.3">
      <c r="A1748" s="1">
        <v>45323</v>
      </c>
      <c r="B1748" s="2" t="s">
        <v>50</v>
      </c>
      <c r="C1748" s="2" t="s">
        <v>28</v>
      </c>
      <c r="D1748" s="2" t="s">
        <v>43</v>
      </c>
      <c r="E1748" s="2" t="str">
        <f>TRIM(Table2[[#This Row],[SKU_CODE]])</f>
        <v>BEC-GB-001</v>
      </c>
      <c r="F1748" s="2">
        <v>232</v>
      </c>
      <c r="G1748" s="2">
        <v>34568</v>
      </c>
      <c r="H1748" s="2">
        <v>3791.03</v>
      </c>
      <c r="I1748" s="2">
        <v>2271.8000000000002</v>
      </c>
      <c r="J1748" s="2">
        <v>8</v>
      </c>
      <c r="K1748" s="2" t="str">
        <f>_xlfn.XLOOKUP(E1748,[1]SKU_Master!A:A,[1]SKU_Master!C:C,"NOT FOUND")</f>
        <v>Garbage Bags</v>
      </c>
      <c r="L1748" s="2">
        <f>_xlfn.XLOOKUP(Table2[[#This Row],[SKU_CODE_CLEAN]],[1]SKU_Master!A:A,[1]SKU_Master!E:E,"Not Found")</f>
        <v>149</v>
      </c>
      <c r="M1748" s="2">
        <f>_xlfn.XLOOKUP(E1748,[1]SKU_Master!A:A,[1]SKU_Master!F:F,"NOT FOUND")</f>
        <v>70</v>
      </c>
      <c r="N1748" s="2" t="str">
        <f>IF(ISNUMBER(_xlfn.XMATCH(E1748,[1]SKU_Master!A:A)),"MATCH","NOT FOUND")</f>
        <v>MATCH</v>
      </c>
      <c r="O1748" s="2">
        <f>Table2[[#This Row],[GROSS_REVENUE]]-Table2[[#This Row],[DISCOUNT]]</f>
        <v>30776.97</v>
      </c>
      <c r="P1748" s="3">
        <f>IFERROR((Table2[[#This Row],[NET_REVENUE]]-(Table2[[#This Row],[UNITS_SOLD]]*Table2[[#This Row],[UNIT_COGS]]))/Table2[[#This Row],[NET_REVENUE]],0)</f>
        <v>0.47233272151222166</v>
      </c>
      <c r="Q1748" s="4">
        <f>IFERROR(Table2[[#This Row],[GROSS_REVENUE]]/Table2[[#This Row],[AD_SPEND]],0)</f>
        <v>15.216128180297559</v>
      </c>
      <c r="R1748" s="2">
        <f>IFERROR((Table2[[#This Row],[NET_REVENUE]]-(Table2[[#This Row],[UNITS_SOLD]]*Table2[[#This Row],[UNIT_COGS]])-Table2[[#This Row],[AD_SPEND]]),0)</f>
        <v>12265.170000000002</v>
      </c>
      <c r="S1748" s="3">
        <f>IFERROR(Table2[[#This Row],[RETURNS_UNITS]]/Table2[[#This Row],[UNITS_SOLD]],0)</f>
        <v>3.4482758620689655E-2</v>
      </c>
      <c r="T1748" s="2" t="str">
        <f>TRIM(CLEAN(Table2[[#This Row],[CHANNEL]]))</f>
        <v>Amazon</v>
      </c>
      <c r="U1748" s="1">
        <f t="shared" si="27"/>
        <v>45323</v>
      </c>
    </row>
    <row r="1749" spans="1:21" x14ac:dyDescent="0.3">
      <c r="A1749" s="1">
        <v>45444</v>
      </c>
      <c r="B1749" s="2" t="s">
        <v>37</v>
      </c>
      <c r="C1749" s="2" t="s">
        <v>22</v>
      </c>
      <c r="D1749" s="2" t="s">
        <v>32</v>
      </c>
      <c r="E1749" s="2" t="str">
        <f>TRIM(Table2[[#This Row],[SKU_CODE]])</f>
        <v>BEC-BW-001</v>
      </c>
      <c r="F1749" s="2">
        <v>120</v>
      </c>
      <c r="G1749" s="2">
        <v>26400</v>
      </c>
      <c r="H1749" s="2">
        <v>1866.21</v>
      </c>
      <c r="I1749" s="2">
        <v>2273.75</v>
      </c>
      <c r="J1749" s="2">
        <v>5</v>
      </c>
      <c r="K1749" s="2" t="str">
        <f>_xlfn.XLOOKUP(E1749,[1]SKU_Master!A:A,[1]SKU_Master!C:C,"NOT FOUND")</f>
        <v>Bake &amp; Wrap</v>
      </c>
      <c r="L1749" s="2">
        <f>_xlfn.XLOOKUP(Table2[[#This Row],[SKU_CODE_CLEAN]],[1]SKU_Master!A:A,[1]SKU_Master!E:E,"Not Found")</f>
        <v>220</v>
      </c>
      <c r="M1749" s="2">
        <f>_xlfn.XLOOKUP(E1749,[1]SKU_Master!A:A,[1]SKU_Master!F:F,"NOT FOUND")</f>
        <v>118</v>
      </c>
      <c r="N1749" s="2" t="str">
        <f>IF(ISNUMBER(_xlfn.XMATCH(E1749,[1]SKU_Master!A:A)),"MATCH","NOT FOUND")</f>
        <v>MATCH</v>
      </c>
      <c r="O1749" s="2">
        <f>Table2[[#This Row],[GROSS_REVENUE]]-Table2[[#This Row],[DISCOUNT]]</f>
        <v>24533.79</v>
      </c>
      <c r="P1749" s="3">
        <f>IFERROR((Table2[[#This Row],[NET_REVENUE]]-(Table2[[#This Row],[UNITS_SOLD]]*Table2[[#This Row],[UNIT_COGS]]))/Table2[[#This Row],[NET_REVENUE]],0)</f>
        <v>0.42283683034704383</v>
      </c>
      <c r="Q1749" s="4">
        <f>IFERROR(Table2[[#This Row],[GROSS_REVENUE]]/Table2[[#This Row],[AD_SPEND]],0)</f>
        <v>11.610775151181969</v>
      </c>
      <c r="R1749" s="2">
        <f>IFERROR((Table2[[#This Row],[NET_REVENUE]]-(Table2[[#This Row],[UNITS_SOLD]]*Table2[[#This Row],[UNIT_COGS]])-Table2[[#This Row],[AD_SPEND]]),0)</f>
        <v>8100.0400000000009</v>
      </c>
      <c r="S1749" s="3">
        <f>IFERROR(Table2[[#This Row],[RETURNS_UNITS]]/Table2[[#This Row],[UNITS_SOLD]],0)</f>
        <v>4.1666666666666664E-2</v>
      </c>
      <c r="T1749" s="2" t="str">
        <f>TRIM(CLEAN(Table2[[#This Row],[CHANNEL]]))</f>
        <v>Blinkit</v>
      </c>
      <c r="U1749" s="1">
        <f t="shared" si="27"/>
        <v>45444</v>
      </c>
    </row>
    <row r="1750" spans="1:21" x14ac:dyDescent="0.3">
      <c r="A1750" s="1">
        <v>45323</v>
      </c>
      <c r="B1750" s="2" t="s">
        <v>24</v>
      </c>
      <c r="C1750" s="2" t="s">
        <v>25</v>
      </c>
      <c r="D1750" s="2" t="s">
        <v>42</v>
      </c>
      <c r="E1750" s="2" t="str">
        <f>TRIM(Table2[[#This Row],[SKU_CODE]])</f>
        <v>BEC-BW-002</v>
      </c>
      <c r="F1750" s="2">
        <v>127</v>
      </c>
      <c r="G1750" s="2">
        <v>22225</v>
      </c>
      <c r="H1750" s="2">
        <v>1117.31</v>
      </c>
      <c r="I1750" s="2">
        <v>2278.77</v>
      </c>
      <c r="J1750" s="2">
        <v>20</v>
      </c>
      <c r="K1750" s="2" t="str">
        <f>_xlfn.XLOOKUP(E1750,[1]SKU_Master!A:A,[1]SKU_Master!C:C,"NOT FOUND")</f>
        <v>Bake &amp; Wrap</v>
      </c>
      <c r="L1750" s="2">
        <f>_xlfn.XLOOKUP(Table2[[#This Row],[SKU_CODE_CLEAN]],[1]SKU_Master!A:A,[1]SKU_Master!E:E,"Not Found")</f>
        <v>175</v>
      </c>
      <c r="M1750" s="2">
        <f>_xlfn.XLOOKUP(E1750,[1]SKU_Master!A:A,[1]SKU_Master!F:F,"NOT FOUND")</f>
        <v>92</v>
      </c>
      <c r="N1750" s="2" t="str">
        <f>IF(ISNUMBER(_xlfn.XMATCH(E1750,[1]SKU_Master!A:A)),"MATCH","NOT FOUND")</f>
        <v>MATCH</v>
      </c>
      <c r="O1750" s="2">
        <f>Table2[[#This Row],[GROSS_REVENUE]]-Table2[[#This Row],[DISCOUNT]]</f>
        <v>21107.69</v>
      </c>
      <c r="P1750" s="3">
        <f>IFERROR((Table2[[#This Row],[NET_REVENUE]]-(Table2[[#This Row],[UNITS_SOLD]]*Table2[[#This Row],[UNIT_COGS]]))/Table2[[#This Row],[NET_REVENUE]],0)</f>
        <v>0.44645766542904503</v>
      </c>
      <c r="Q1750" s="4">
        <f>IFERROR(Table2[[#This Row],[GROSS_REVENUE]]/Table2[[#This Row],[AD_SPEND]],0)</f>
        <v>9.7530685413622269</v>
      </c>
      <c r="R1750" s="2">
        <f>IFERROR((Table2[[#This Row],[NET_REVENUE]]-(Table2[[#This Row],[UNITS_SOLD]]*Table2[[#This Row],[UNIT_COGS]])-Table2[[#This Row],[AD_SPEND]]),0)</f>
        <v>7144.9199999999983</v>
      </c>
      <c r="S1750" s="3">
        <f>IFERROR(Table2[[#This Row],[RETURNS_UNITS]]/Table2[[#This Row],[UNITS_SOLD]],0)</f>
        <v>0.15748031496062992</v>
      </c>
      <c r="T1750" s="2" t="str">
        <f>TRIM(CLEAN(Table2[[#This Row],[CHANNEL]]))</f>
        <v>D2C</v>
      </c>
      <c r="U1750" s="1">
        <f t="shared" si="27"/>
        <v>45323</v>
      </c>
    </row>
    <row r="1751" spans="1:21" x14ac:dyDescent="0.3">
      <c r="A1751" s="1">
        <v>45444</v>
      </c>
      <c r="B1751" s="2" t="s">
        <v>21</v>
      </c>
      <c r="C1751" s="2" t="s">
        <v>25</v>
      </c>
      <c r="D1751" s="2" t="s">
        <v>31</v>
      </c>
      <c r="E1751" s="2" t="str">
        <f>TRIM(Table2[[#This Row],[SKU_CODE]])</f>
        <v>BEC-GB-002</v>
      </c>
      <c r="F1751" s="2">
        <v>216</v>
      </c>
      <c r="G1751" s="2">
        <v>38664</v>
      </c>
      <c r="H1751" s="2">
        <v>9837.93</v>
      </c>
      <c r="I1751" s="2">
        <v>2280.19</v>
      </c>
      <c r="J1751" s="2">
        <v>6</v>
      </c>
      <c r="K1751" s="2" t="str">
        <f>_xlfn.XLOOKUP(E1751,[1]SKU_Master!A:A,[1]SKU_Master!C:C,"NOT FOUND")</f>
        <v>Garbage Bags</v>
      </c>
      <c r="L1751" s="2">
        <f>_xlfn.XLOOKUP(Table2[[#This Row],[SKU_CODE_CLEAN]],[1]SKU_Master!A:A,[1]SKU_Master!E:E,"Not Found")</f>
        <v>179</v>
      </c>
      <c r="M1751" s="2">
        <f>_xlfn.XLOOKUP(E1751,[1]SKU_Master!A:A,[1]SKU_Master!F:F,"NOT FOUND")</f>
        <v>86</v>
      </c>
      <c r="N1751" s="2" t="str">
        <f>IF(ISNUMBER(_xlfn.XMATCH(E1751,[1]SKU_Master!A:A)),"MATCH","NOT FOUND")</f>
        <v>MATCH</v>
      </c>
      <c r="O1751" s="2">
        <f>Table2[[#This Row],[GROSS_REVENUE]]-Table2[[#This Row],[DISCOUNT]]</f>
        <v>28826.07</v>
      </c>
      <c r="P1751" s="3">
        <f>IFERROR((Table2[[#This Row],[NET_REVENUE]]-(Table2[[#This Row],[UNITS_SOLD]]*Table2[[#This Row],[UNIT_COGS]]))/Table2[[#This Row],[NET_REVENUE]],0)</f>
        <v>0.3555833313386112</v>
      </c>
      <c r="Q1751" s="4">
        <f>IFERROR(Table2[[#This Row],[GROSS_REVENUE]]/Table2[[#This Row],[AD_SPEND]],0)</f>
        <v>16.956481696700713</v>
      </c>
      <c r="R1751" s="2">
        <f>IFERROR((Table2[[#This Row],[NET_REVENUE]]-(Table2[[#This Row],[UNITS_SOLD]]*Table2[[#This Row],[UNIT_COGS]])-Table2[[#This Row],[AD_SPEND]]),0)</f>
        <v>7969.8799999999992</v>
      </c>
      <c r="S1751" s="3">
        <f>IFERROR(Table2[[#This Row],[RETURNS_UNITS]]/Table2[[#This Row],[UNITS_SOLD]],0)</f>
        <v>2.7777777777777776E-2</v>
      </c>
      <c r="T1751" s="2" t="str">
        <f>TRIM(CLEAN(Table2[[#This Row],[CHANNEL]]))</f>
        <v>Flipkart</v>
      </c>
      <c r="U1751" s="1">
        <f t="shared" si="27"/>
        <v>45444</v>
      </c>
    </row>
    <row r="1752" spans="1:21" x14ac:dyDescent="0.3">
      <c r="A1752" s="1">
        <v>45444</v>
      </c>
      <c r="B1752" s="2" t="s">
        <v>21</v>
      </c>
      <c r="C1752" s="2" t="s">
        <v>28</v>
      </c>
      <c r="D1752" s="2" t="s">
        <v>30</v>
      </c>
      <c r="E1752" s="2" t="str">
        <f>TRIM(Table2[[#This Row],[SKU_CODE]])</f>
        <v>BEC-TIS-002</v>
      </c>
      <c r="F1752" s="2">
        <v>187</v>
      </c>
      <c r="G1752" s="2">
        <v>33660</v>
      </c>
      <c r="H1752" s="2">
        <v>3422.17</v>
      </c>
      <c r="I1752" s="2">
        <v>2280.92</v>
      </c>
      <c r="J1752" s="2">
        <v>5</v>
      </c>
      <c r="K1752" s="2" t="str">
        <f>_xlfn.XLOOKUP(E1752,[1]SKU_Master!A:A,[1]SKU_Master!C:C,"NOT FOUND")</f>
        <v>Tissues</v>
      </c>
      <c r="L1752" s="2">
        <f>_xlfn.XLOOKUP(Table2[[#This Row],[SKU_CODE_CLEAN]],[1]SKU_Master!A:A,[1]SKU_Master!E:E,"Not Found")</f>
        <v>180</v>
      </c>
      <c r="M1752" s="2">
        <f>_xlfn.XLOOKUP(E1752,[1]SKU_Master!A:A,[1]SKU_Master!F:F,"NOT FOUND")</f>
        <v>95</v>
      </c>
      <c r="N1752" s="2" t="str">
        <f>IF(ISNUMBER(_xlfn.XMATCH(E1752,[1]SKU_Master!A:A)),"MATCH","NOT FOUND")</f>
        <v>MATCH</v>
      </c>
      <c r="O1752" s="2">
        <f>Table2[[#This Row],[GROSS_REVENUE]]-Table2[[#This Row],[DISCOUNT]]</f>
        <v>30237.83</v>
      </c>
      <c r="P1752" s="3">
        <f>IFERROR((Table2[[#This Row],[NET_REVENUE]]-(Table2[[#This Row],[UNITS_SOLD]]*Table2[[#This Row],[UNIT_COGS]]))/Table2[[#This Row],[NET_REVENUE]],0)</f>
        <v>0.41249090956593121</v>
      </c>
      <c r="Q1752" s="4">
        <f>IFERROR(Table2[[#This Row],[GROSS_REVENUE]]/Table2[[#This Row],[AD_SPEND]],0)</f>
        <v>14.757203233782858</v>
      </c>
      <c r="R1752" s="2">
        <f>IFERROR((Table2[[#This Row],[NET_REVENUE]]-(Table2[[#This Row],[UNITS_SOLD]]*Table2[[#This Row],[UNIT_COGS]])-Table2[[#This Row],[AD_SPEND]]),0)</f>
        <v>10191.910000000002</v>
      </c>
      <c r="S1752" s="3">
        <f>IFERROR(Table2[[#This Row],[RETURNS_UNITS]]/Table2[[#This Row],[UNITS_SOLD]],0)</f>
        <v>2.6737967914438502E-2</v>
      </c>
      <c r="T1752" s="2" t="str">
        <f>TRIM(CLEAN(Table2[[#This Row],[CHANNEL]]))</f>
        <v>Flipkart</v>
      </c>
      <c r="U1752" s="1">
        <f t="shared" si="27"/>
        <v>45444</v>
      </c>
    </row>
    <row r="1753" spans="1:21" x14ac:dyDescent="0.3">
      <c r="A1753" s="1">
        <v>45413</v>
      </c>
      <c r="B1753" s="2" t="s">
        <v>24</v>
      </c>
      <c r="C1753" s="2" t="s">
        <v>22</v>
      </c>
      <c r="D1753" s="2" t="s">
        <v>46</v>
      </c>
      <c r="E1753" s="2" t="str">
        <f>TRIM(Table2[[#This Row],[SKU_CODE]])</f>
        <v>BEC-KT-001</v>
      </c>
      <c r="F1753" s="2">
        <v>166</v>
      </c>
      <c r="G1753" s="2">
        <v>26560</v>
      </c>
      <c r="H1753" s="2">
        <v>3496.09</v>
      </c>
      <c r="I1753" s="2">
        <v>2283.06</v>
      </c>
      <c r="J1753" s="2">
        <v>21</v>
      </c>
      <c r="K1753" s="2" t="str">
        <f>_xlfn.XLOOKUP(E1753,[1]SKU_Master!A:A,[1]SKU_Master!C:C,"NOT FOUND")</f>
        <v>Kitchen Towel</v>
      </c>
      <c r="L1753" s="2">
        <f>_xlfn.XLOOKUP(Table2[[#This Row],[SKU_CODE_CLEAN]],[1]SKU_Master!A:A,[1]SKU_Master!E:E,"Not Found")</f>
        <v>160</v>
      </c>
      <c r="M1753" s="2">
        <f>_xlfn.XLOOKUP(E1753,[1]SKU_Master!A:A,[1]SKU_Master!F:F,"NOT FOUND")</f>
        <v>78</v>
      </c>
      <c r="N1753" s="2" t="str">
        <f>IF(ISNUMBER(_xlfn.XMATCH(E1753,[1]SKU_Master!A:A)),"MATCH","NOT FOUND")</f>
        <v>MATCH</v>
      </c>
      <c r="O1753" s="2">
        <f>Table2[[#This Row],[GROSS_REVENUE]]-Table2[[#This Row],[DISCOUNT]]</f>
        <v>23063.91</v>
      </c>
      <c r="P1753" s="3">
        <f>IFERROR((Table2[[#This Row],[NET_REVENUE]]-(Table2[[#This Row],[UNITS_SOLD]]*Table2[[#This Row],[UNIT_COGS]]))/Table2[[#This Row],[NET_REVENUE]],0)</f>
        <v>0.43860342847331613</v>
      </c>
      <c r="Q1753" s="4">
        <f>IFERROR(Table2[[#This Row],[GROSS_REVENUE]]/Table2[[#This Row],[AD_SPEND]],0)</f>
        <v>11.633509412805621</v>
      </c>
      <c r="R1753" s="2">
        <f>IFERROR((Table2[[#This Row],[NET_REVENUE]]-(Table2[[#This Row],[UNITS_SOLD]]*Table2[[#This Row],[UNIT_COGS]])-Table2[[#This Row],[AD_SPEND]]),0)</f>
        <v>7832.85</v>
      </c>
      <c r="S1753" s="3">
        <f>IFERROR(Table2[[#This Row],[RETURNS_UNITS]]/Table2[[#This Row],[UNITS_SOLD]],0)</f>
        <v>0.12650602409638553</v>
      </c>
      <c r="T1753" s="2" t="str">
        <f>TRIM(CLEAN(Table2[[#This Row],[CHANNEL]]))</f>
        <v>D2C</v>
      </c>
      <c r="U1753" s="1">
        <f t="shared" si="27"/>
        <v>45413</v>
      </c>
    </row>
    <row r="1754" spans="1:21" x14ac:dyDescent="0.3">
      <c r="A1754" s="1">
        <v>45413</v>
      </c>
      <c r="B1754" s="2" t="s">
        <v>37</v>
      </c>
      <c r="C1754" s="2" t="s">
        <v>28</v>
      </c>
      <c r="D1754" s="2" t="s">
        <v>31</v>
      </c>
      <c r="E1754" s="2" t="str">
        <f>TRIM(Table2[[#This Row],[SKU_CODE]])</f>
        <v>BEC-GB-002</v>
      </c>
      <c r="F1754" s="2">
        <v>240</v>
      </c>
      <c r="G1754" s="2">
        <v>42960</v>
      </c>
      <c r="H1754" s="2">
        <v>11905.84</v>
      </c>
      <c r="I1754" s="2">
        <v>2283.09</v>
      </c>
      <c r="J1754" s="2">
        <v>11</v>
      </c>
      <c r="K1754" s="2" t="str">
        <f>_xlfn.XLOOKUP(E1754,[1]SKU_Master!A:A,[1]SKU_Master!C:C,"NOT FOUND")</f>
        <v>Garbage Bags</v>
      </c>
      <c r="L1754" s="2">
        <f>_xlfn.XLOOKUP(Table2[[#This Row],[SKU_CODE_CLEAN]],[1]SKU_Master!A:A,[1]SKU_Master!E:E,"Not Found")</f>
        <v>179</v>
      </c>
      <c r="M1754" s="2">
        <f>_xlfn.XLOOKUP(E1754,[1]SKU_Master!A:A,[1]SKU_Master!F:F,"NOT FOUND")</f>
        <v>86</v>
      </c>
      <c r="N1754" s="2" t="str">
        <f>IF(ISNUMBER(_xlfn.XMATCH(E1754,[1]SKU_Master!A:A)),"MATCH","NOT FOUND")</f>
        <v>MATCH</v>
      </c>
      <c r="O1754" s="2">
        <f>Table2[[#This Row],[GROSS_REVENUE]]-Table2[[#This Row],[DISCOUNT]]</f>
        <v>31054.16</v>
      </c>
      <c r="P1754" s="3">
        <f>IFERROR((Table2[[#This Row],[NET_REVENUE]]-(Table2[[#This Row],[UNITS_SOLD]]*Table2[[#This Row],[UNIT_COGS]]))/Table2[[#This Row],[NET_REVENUE]],0)</f>
        <v>0.33535474796291381</v>
      </c>
      <c r="Q1754" s="4">
        <f>IFERROR(Table2[[#This Row],[GROSS_REVENUE]]/Table2[[#This Row],[AD_SPEND]],0)</f>
        <v>18.816603813253089</v>
      </c>
      <c r="R1754" s="2">
        <f>IFERROR((Table2[[#This Row],[NET_REVENUE]]-(Table2[[#This Row],[UNITS_SOLD]]*Table2[[#This Row],[UNIT_COGS]])-Table2[[#This Row],[AD_SPEND]]),0)</f>
        <v>8131.07</v>
      </c>
      <c r="S1754" s="3">
        <f>IFERROR(Table2[[#This Row],[RETURNS_UNITS]]/Table2[[#This Row],[UNITS_SOLD]],0)</f>
        <v>4.583333333333333E-2</v>
      </c>
      <c r="T1754" s="2" t="str">
        <f>TRIM(CLEAN(Table2[[#This Row],[CHANNEL]]))</f>
        <v>Blinkit</v>
      </c>
      <c r="U1754" s="1">
        <f t="shared" si="27"/>
        <v>45413</v>
      </c>
    </row>
    <row r="1755" spans="1:21" x14ac:dyDescent="0.3">
      <c r="A1755" s="1">
        <v>45597</v>
      </c>
      <c r="B1755" s="2" t="s">
        <v>21</v>
      </c>
      <c r="C1755" s="2" t="s">
        <v>25</v>
      </c>
      <c r="D1755" s="2" t="s">
        <v>46</v>
      </c>
      <c r="E1755" s="2" t="str">
        <f>TRIM(Table2[[#This Row],[SKU_CODE]])</f>
        <v>BEC-KT-001</v>
      </c>
      <c r="F1755" s="2">
        <v>171</v>
      </c>
      <c r="G1755" s="2">
        <v>27360</v>
      </c>
      <c r="H1755" s="2">
        <v>2558.23</v>
      </c>
      <c r="I1755" s="2">
        <v>2283.63</v>
      </c>
      <c r="J1755" s="2">
        <v>6</v>
      </c>
      <c r="K1755" s="2" t="str">
        <f>_xlfn.XLOOKUP(E1755,[1]SKU_Master!A:A,[1]SKU_Master!C:C,"NOT FOUND")</f>
        <v>Kitchen Towel</v>
      </c>
      <c r="L1755" s="2">
        <f>_xlfn.XLOOKUP(Table2[[#This Row],[SKU_CODE_CLEAN]],[1]SKU_Master!A:A,[1]SKU_Master!E:E,"Not Found")</f>
        <v>160</v>
      </c>
      <c r="M1755" s="2">
        <f>_xlfn.XLOOKUP(E1755,[1]SKU_Master!A:A,[1]SKU_Master!F:F,"NOT FOUND")</f>
        <v>78</v>
      </c>
      <c r="N1755" s="2" t="str">
        <f>IF(ISNUMBER(_xlfn.XMATCH(E1755,[1]SKU_Master!A:A)),"MATCH","NOT FOUND")</f>
        <v>MATCH</v>
      </c>
      <c r="O1755" s="2">
        <f>Table2[[#This Row],[GROSS_REVENUE]]-Table2[[#This Row],[DISCOUNT]]</f>
        <v>24801.77</v>
      </c>
      <c r="P1755" s="3">
        <f>IFERROR((Table2[[#This Row],[NET_REVENUE]]-(Table2[[#This Row],[UNITS_SOLD]]*Table2[[#This Row],[UNIT_COGS]]))/Table2[[#This Row],[NET_REVENUE]],0)</f>
        <v>0.4622158015335196</v>
      </c>
      <c r="Q1755" s="4">
        <f>IFERROR(Table2[[#This Row],[GROSS_REVENUE]]/Table2[[#This Row],[AD_SPEND]],0)</f>
        <v>11.980925106081108</v>
      </c>
      <c r="R1755" s="2">
        <f>IFERROR((Table2[[#This Row],[NET_REVENUE]]-(Table2[[#This Row],[UNITS_SOLD]]*Table2[[#This Row],[UNIT_COGS]])-Table2[[#This Row],[AD_SPEND]]),0)</f>
        <v>9180.14</v>
      </c>
      <c r="S1755" s="3">
        <f>IFERROR(Table2[[#This Row],[RETURNS_UNITS]]/Table2[[#This Row],[UNITS_SOLD]],0)</f>
        <v>3.5087719298245612E-2</v>
      </c>
      <c r="T1755" s="2" t="str">
        <f>TRIM(CLEAN(Table2[[#This Row],[CHANNEL]]))</f>
        <v>Flipkart</v>
      </c>
      <c r="U1755" s="1">
        <f t="shared" si="27"/>
        <v>45597</v>
      </c>
    </row>
    <row r="1756" spans="1:21" x14ac:dyDescent="0.3">
      <c r="A1756" s="1">
        <v>45658</v>
      </c>
      <c r="B1756" s="2" t="s">
        <v>21</v>
      </c>
      <c r="C1756" s="2" t="s">
        <v>25</v>
      </c>
      <c r="D1756" s="2" t="s">
        <v>43</v>
      </c>
      <c r="E1756" s="2" t="str">
        <f>TRIM(Table2[[#This Row],[SKU_CODE]])</f>
        <v>BEC-GB-001</v>
      </c>
      <c r="F1756" s="2">
        <v>185</v>
      </c>
      <c r="G1756" s="2">
        <v>27565</v>
      </c>
      <c r="H1756" s="2">
        <v>1478.8</v>
      </c>
      <c r="I1756" s="2">
        <v>2283.81</v>
      </c>
      <c r="J1756" s="2">
        <v>8</v>
      </c>
      <c r="K1756" s="2" t="str">
        <f>_xlfn.XLOOKUP(E1756,[1]SKU_Master!A:A,[1]SKU_Master!C:C,"NOT FOUND")</f>
        <v>Garbage Bags</v>
      </c>
      <c r="L1756" s="2">
        <f>_xlfn.XLOOKUP(Table2[[#This Row],[SKU_CODE_CLEAN]],[1]SKU_Master!A:A,[1]SKU_Master!E:E,"Not Found")</f>
        <v>149</v>
      </c>
      <c r="M1756" s="2">
        <f>_xlfn.XLOOKUP(E1756,[1]SKU_Master!A:A,[1]SKU_Master!F:F,"NOT FOUND")</f>
        <v>70</v>
      </c>
      <c r="N1756" s="2" t="str">
        <f>IF(ISNUMBER(_xlfn.XMATCH(E1756,[1]SKU_Master!A:A)),"MATCH","NOT FOUND")</f>
        <v>MATCH</v>
      </c>
      <c r="O1756" s="2">
        <f>Table2[[#This Row],[GROSS_REVENUE]]-Table2[[#This Row],[DISCOUNT]]</f>
        <v>26086.2</v>
      </c>
      <c r="P1756" s="3">
        <f>IFERROR((Table2[[#This Row],[NET_REVENUE]]-(Table2[[#This Row],[UNITS_SOLD]]*Table2[[#This Row],[UNIT_COGS]]))/Table2[[#This Row],[NET_REVENUE]],0)</f>
        <v>0.50356893683250148</v>
      </c>
      <c r="Q1756" s="4">
        <f>IFERROR(Table2[[#This Row],[GROSS_REVENUE]]/Table2[[#This Row],[AD_SPEND]],0)</f>
        <v>12.069743104724123</v>
      </c>
      <c r="R1756" s="2">
        <f>IFERROR((Table2[[#This Row],[NET_REVENUE]]-(Table2[[#This Row],[UNITS_SOLD]]*Table2[[#This Row],[UNIT_COGS]])-Table2[[#This Row],[AD_SPEND]]),0)</f>
        <v>10852.390000000001</v>
      </c>
      <c r="S1756" s="3">
        <f>IFERROR(Table2[[#This Row],[RETURNS_UNITS]]/Table2[[#This Row],[UNITS_SOLD]],0)</f>
        <v>4.3243243243243246E-2</v>
      </c>
      <c r="T1756" s="2" t="str">
        <f>TRIM(CLEAN(Table2[[#This Row],[CHANNEL]]))</f>
        <v>Flipkart</v>
      </c>
      <c r="U1756" s="1">
        <f t="shared" si="27"/>
        <v>45658</v>
      </c>
    </row>
    <row r="1757" spans="1:21" x14ac:dyDescent="0.3">
      <c r="A1757" s="1">
        <v>45809</v>
      </c>
      <c r="B1757" s="2" t="s">
        <v>24</v>
      </c>
      <c r="C1757" s="2" t="s">
        <v>22</v>
      </c>
      <c r="D1757" s="2" t="s">
        <v>43</v>
      </c>
      <c r="E1757" s="2" t="str">
        <f>TRIM(Table2[[#This Row],[SKU_CODE]])</f>
        <v>BEC-GB-001</v>
      </c>
      <c r="F1757" s="2">
        <v>199</v>
      </c>
      <c r="G1757" s="2">
        <v>29651</v>
      </c>
      <c r="H1757" s="2">
        <v>2303.73</v>
      </c>
      <c r="I1757" s="2">
        <v>2284.4899999999998</v>
      </c>
      <c r="J1757" s="2">
        <v>19</v>
      </c>
      <c r="K1757" s="2" t="str">
        <f>_xlfn.XLOOKUP(E1757,[1]SKU_Master!A:A,[1]SKU_Master!C:C,"NOT FOUND")</f>
        <v>Garbage Bags</v>
      </c>
      <c r="L1757" s="2">
        <f>_xlfn.XLOOKUP(Table2[[#This Row],[SKU_CODE_CLEAN]],[1]SKU_Master!A:A,[1]SKU_Master!E:E,"Not Found")</f>
        <v>149</v>
      </c>
      <c r="M1757" s="2">
        <f>_xlfn.XLOOKUP(E1757,[1]SKU_Master!A:A,[1]SKU_Master!F:F,"NOT FOUND")</f>
        <v>70</v>
      </c>
      <c r="N1757" s="2" t="str">
        <f>IF(ISNUMBER(_xlfn.XMATCH(E1757,[1]SKU_Master!A:A)),"MATCH","NOT FOUND")</f>
        <v>MATCH</v>
      </c>
      <c r="O1757" s="2">
        <f>Table2[[#This Row],[GROSS_REVENUE]]-Table2[[#This Row],[DISCOUNT]]</f>
        <v>27347.27</v>
      </c>
      <c r="P1757" s="3">
        <f>IFERROR((Table2[[#This Row],[NET_REVENUE]]-(Table2[[#This Row],[UNITS_SOLD]]*Table2[[#This Row],[UNIT_COGS]]))/Table2[[#This Row],[NET_REVENUE]],0)</f>
        <v>0.49062557249773014</v>
      </c>
      <c r="Q1757" s="4">
        <f>IFERROR(Table2[[#This Row],[GROSS_REVENUE]]/Table2[[#This Row],[AD_SPEND]],0)</f>
        <v>12.979264518557754</v>
      </c>
      <c r="R1757" s="2">
        <f>IFERROR((Table2[[#This Row],[NET_REVENUE]]-(Table2[[#This Row],[UNITS_SOLD]]*Table2[[#This Row],[UNIT_COGS]])-Table2[[#This Row],[AD_SPEND]]),0)</f>
        <v>11132.78</v>
      </c>
      <c r="S1757" s="3">
        <f>IFERROR(Table2[[#This Row],[RETURNS_UNITS]]/Table2[[#This Row],[UNITS_SOLD]],0)</f>
        <v>9.5477386934673364E-2</v>
      </c>
      <c r="T1757" s="2" t="str">
        <f>TRIM(CLEAN(Table2[[#This Row],[CHANNEL]]))</f>
        <v>D2C</v>
      </c>
      <c r="U1757" s="1">
        <f t="shared" si="27"/>
        <v>45809</v>
      </c>
    </row>
    <row r="1758" spans="1:21" x14ac:dyDescent="0.3">
      <c r="A1758" s="1">
        <v>45536</v>
      </c>
      <c r="B1758" s="2" t="s">
        <v>33</v>
      </c>
      <c r="C1758" s="2" t="s">
        <v>25</v>
      </c>
      <c r="D1758" s="2" t="s">
        <v>29</v>
      </c>
      <c r="E1758" s="2" t="str">
        <f>TRIM(Table2[[#This Row],[SKU_CODE]])</f>
        <v>BEC-CLN-004</v>
      </c>
      <c r="F1758" s="2">
        <v>160</v>
      </c>
      <c r="G1758" s="2">
        <v>15840</v>
      </c>
      <c r="H1758" s="2">
        <v>4721.7700000000004</v>
      </c>
      <c r="I1758" s="2">
        <v>2284.85</v>
      </c>
      <c r="J1758" s="2">
        <v>7</v>
      </c>
      <c r="K1758" s="2" t="str">
        <f>_xlfn.XLOOKUP(E1758,[1]SKU_Master!A:A,[1]SKU_Master!C:C,"NOT FOUND")</f>
        <v>Cleaners</v>
      </c>
      <c r="L1758" s="2">
        <f>_xlfn.XLOOKUP(Table2[[#This Row],[SKU_CODE_CLEAN]],[1]SKU_Master!A:A,[1]SKU_Master!E:E,"Not Found")</f>
        <v>99</v>
      </c>
      <c r="M1758" s="2">
        <f>_xlfn.XLOOKUP(E1758,[1]SKU_Master!A:A,[1]SKU_Master!F:F,"NOT FOUND")</f>
        <v>44</v>
      </c>
      <c r="N1758" s="2" t="str">
        <f>IF(ISNUMBER(_xlfn.XMATCH(E1758,[1]SKU_Master!A:A)),"MATCH","NOT FOUND")</f>
        <v>MATCH</v>
      </c>
      <c r="O1758" s="2">
        <f>Table2[[#This Row],[GROSS_REVENUE]]-Table2[[#This Row],[DISCOUNT]]</f>
        <v>11118.23</v>
      </c>
      <c r="P1758" s="3">
        <f>IFERROR((Table2[[#This Row],[NET_REVENUE]]-(Table2[[#This Row],[UNITS_SOLD]]*Table2[[#This Row],[UNIT_COGS]]))/Table2[[#This Row],[NET_REVENUE]],0)</f>
        <v>0.36680568759595722</v>
      </c>
      <c r="Q1758" s="4">
        <f>IFERROR(Table2[[#This Row],[GROSS_REVENUE]]/Table2[[#This Row],[AD_SPEND]],0)</f>
        <v>6.9326213974659172</v>
      </c>
      <c r="R1758" s="2">
        <f>IFERROR((Table2[[#This Row],[NET_REVENUE]]-(Table2[[#This Row],[UNITS_SOLD]]*Table2[[#This Row],[UNIT_COGS]])-Table2[[#This Row],[AD_SPEND]]),0)</f>
        <v>1793.3799999999997</v>
      </c>
      <c r="S1758" s="3">
        <f>IFERROR(Table2[[#This Row],[RETURNS_UNITS]]/Table2[[#This Row],[UNITS_SOLD]],0)</f>
        <v>4.3749999999999997E-2</v>
      </c>
      <c r="T1758" s="2" t="str">
        <f>TRIM(CLEAN(Table2[[#This Row],[CHANNEL]]))</f>
        <v>Swiggy Instamart</v>
      </c>
      <c r="U1758" s="1">
        <f t="shared" si="27"/>
        <v>45536</v>
      </c>
    </row>
    <row r="1759" spans="1:21" x14ac:dyDescent="0.3">
      <c r="A1759" s="1">
        <v>45536</v>
      </c>
      <c r="B1759" s="2" t="s">
        <v>34</v>
      </c>
      <c r="C1759" s="2" t="s">
        <v>28</v>
      </c>
      <c r="D1759" s="2" t="s">
        <v>31</v>
      </c>
      <c r="E1759" s="2" t="str">
        <f>TRIM(Table2[[#This Row],[SKU_CODE]])</f>
        <v>BEC-GB-002</v>
      </c>
      <c r="F1759" s="2">
        <v>123</v>
      </c>
      <c r="G1759" s="2">
        <v>22017</v>
      </c>
      <c r="H1759" s="2">
        <v>2411.02</v>
      </c>
      <c r="I1759" s="2">
        <v>2288.41</v>
      </c>
      <c r="J1759" s="2">
        <v>6</v>
      </c>
      <c r="K1759" s="2" t="str">
        <f>_xlfn.XLOOKUP(E1759,[1]SKU_Master!A:A,[1]SKU_Master!C:C,"NOT FOUND")</f>
        <v>Garbage Bags</v>
      </c>
      <c r="L1759" s="2">
        <f>_xlfn.XLOOKUP(Table2[[#This Row],[SKU_CODE_CLEAN]],[1]SKU_Master!A:A,[1]SKU_Master!E:E,"Not Found")</f>
        <v>179</v>
      </c>
      <c r="M1759" s="2">
        <f>_xlfn.XLOOKUP(E1759,[1]SKU_Master!A:A,[1]SKU_Master!F:F,"NOT FOUND")</f>
        <v>86</v>
      </c>
      <c r="N1759" s="2" t="str">
        <f>IF(ISNUMBER(_xlfn.XMATCH(E1759,[1]SKU_Master!A:A)),"MATCH","NOT FOUND")</f>
        <v>MATCH</v>
      </c>
      <c r="O1759" s="2">
        <f>Table2[[#This Row],[GROSS_REVENUE]]-Table2[[#This Row],[DISCOUNT]]</f>
        <v>19605.98</v>
      </c>
      <c r="P1759" s="3">
        <f>IFERROR((Table2[[#This Row],[NET_REVENUE]]-(Table2[[#This Row],[UNITS_SOLD]]*Table2[[#This Row],[UNIT_COGS]]))/Table2[[#This Row],[NET_REVENUE]],0)</f>
        <v>0.46047073392913795</v>
      </c>
      <c r="Q1759" s="4">
        <f>IFERROR(Table2[[#This Row],[GROSS_REVENUE]]/Table2[[#This Row],[AD_SPEND]],0)</f>
        <v>9.6210906262426761</v>
      </c>
      <c r="R1759" s="2">
        <f>IFERROR((Table2[[#This Row],[NET_REVENUE]]-(Table2[[#This Row],[UNITS_SOLD]]*Table2[[#This Row],[UNIT_COGS]])-Table2[[#This Row],[AD_SPEND]]),0)</f>
        <v>6739.57</v>
      </c>
      <c r="S1759" s="3">
        <f>IFERROR(Table2[[#This Row],[RETURNS_UNITS]]/Table2[[#This Row],[UNITS_SOLD]],0)</f>
        <v>4.878048780487805E-2</v>
      </c>
      <c r="T1759" s="2" t="str">
        <f>TRIM(CLEAN(Table2[[#This Row],[CHANNEL]]))</f>
        <v>Zepto</v>
      </c>
      <c r="U1759" s="1">
        <f t="shared" si="27"/>
        <v>45536</v>
      </c>
    </row>
    <row r="1760" spans="1:21" x14ac:dyDescent="0.3">
      <c r="A1760" s="1">
        <v>45778</v>
      </c>
      <c r="B1760" s="2" t="s">
        <v>24</v>
      </c>
      <c r="C1760" s="2" t="s">
        <v>25</v>
      </c>
      <c r="D1760" s="2" t="s">
        <v>43</v>
      </c>
      <c r="E1760" s="2" t="str">
        <f>TRIM(Table2[[#This Row],[SKU_CODE]])</f>
        <v>BEC-GB-001</v>
      </c>
      <c r="F1760" s="2">
        <v>175</v>
      </c>
      <c r="G1760" s="2">
        <v>26075</v>
      </c>
      <c r="H1760" s="2">
        <v>2044.81</v>
      </c>
      <c r="I1760" s="2">
        <v>2291.73</v>
      </c>
      <c r="J1760" s="2">
        <v>22</v>
      </c>
      <c r="K1760" s="2" t="str">
        <f>_xlfn.XLOOKUP(E1760,[1]SKU_Master!A:A,[1]SKU_Master!C:C,"NOT FOUND")</f>
        <v>Garbage Bags</v>
      </c>
      <c r="L1760" s="2">
        <f>_xlfn.XLOOKUP(Table2[[#This Row],[SKU_CODE_CLEAN]],[1]SKU_Master!A:A,[1]SKU_Master!E:E,"Not Found")</f>
        <v>149</v>
      </c>
      <c r="M1760" s="2">
        <f>_xlfn.XLOOKUP(E1760,[1]SKU_Master!A:A,[1]SKU_Master!F:F,"NOT FOUND")</f>
        <v>70</v>
      </c>
      <c r="N1760" s="2" t="str">
        <f>IF(ISNUMBER(_xlfn.XMATCH(E1760,[1]SKU_Master!A:A)),"MATCH","NOT FOUND")</f>
        <v>MATCH</v>
      </c>
      <c r="O1760" s="2">
        <f>Table2[[#This Row],[GROSS_REVENUE]]-Table2[[#This Row],[DISCOUNT]]</f>
        <v>24030.19</v>
      </c>
      <c r="P1760" s="3">
        <f>IFERROR((Table2[[#This Row],[NET_REVENUE]]-(Table2[[#This Row],[UNITS_SOLD]]*Table2[[#This Row],[UNIT_COGS]]))/Table2[[#This Row],[NET_REVENUE]],0)</f>
        <v>0.49022458831994253</v>
      </c>
      <c r="Q1760" s="4">
        <f>IFERROR(Table2[[#This Row],[GROSS_REVENUE]]/Table2[[#This Row],[AD_SPEND]],0)</f>
        <v>11.377867375301628</v>
      </c>
      <c r="R1760" s="2">
        <f>IFERROR((Table2[[#This Row],[NET_REVENUE]]-(Table2[[#This Row],[UNITS_SOLD]]*Table2[[#This Row],[UNIT_COGS]])-Table2[[#This Row],[AD_SPEND]]),0)</f>
        <v>9488.4599999999991</v>
      </c>
      <c r="S1760" s="3">
        <f>IFERROR(Table2[[#This Row],[RETURNS_UNITS]]/Table2[[#This Row],[UNITS_SOLD]],0)</f>
        <v>0.12571428571428572</v>
      </c>
      <c r="T1760" s="2" t="str">
        <f>TRIM(CLEAN(Table2[[#This Row],[CHANNEL]]))</f>
        <v>D2C</v>
      </c>
      <c r="U1760" s="1">
        <f t="shared" si="27"/>
        <v>45778</v>
      </c>
    </row>
    <row r="1761" spans="1:21" x14ac:dyDescent="0.3">
      <c r="A1761" s="1">
        <v>45627</v>
      </c>
      <c r="B1761" s="2" t="s">
        <v>37</v>
      </c>
      <c r="C1761" s="2" t="s">
        <v>22</v>
      </c>
      <c r="D1761" s="2" t="s">
        <v>42</v>
      </c>
      <c r="E1761" s="2" t="str">
        <f>TRIM(Table2[[#This Row],[SKU_CODE]])</f>
        <v>BEC-BW-002</v>
      </c>
      <c r="F1761" s="2">
        <v>157</v>
      </c>
      <c r="G1761" s="2">
        <v>27475</v>
      </c>
      <c r="H1761" s="2">
        <v>5715.71</v>
      </c>
      <c r="I1761" s="2">
        <v>2292.92</v>
      </c>
      <c r="J1761" s="2">
        <v>6</v>
      </c>
      <c r="K1761" s="2" t="str">
        <f>_xlfn.XLOOKUP(E1761,[1]SKU_Master!A:A,[1]SKU_Master!C:C,"NOT FOUND")</f>
        <v>Bake &amp; Wrap</v>
      </c>
      <c r="L1761" s="2">
        <f>_xlfn.XLOOKUP(Table2[[#This Row],[SKU_CODE_CLEAN]],[1]SKU_Master!A:A,[1]SKU_Master!E:E,"Not Found")</f>
        <v>175</v>
      </c>
      <c r="M1761" s="2">
        <f>_xlfn.XLOOKUP(E1761,[1]SKU_Master!A:A,[1]SKU_Master!F:F,"NOT FOUND")</f>
        <v>92</v>
      </c>
      <c r="N1761" s="2" t="str">
        <f>IF(ISNUMBER(_xlfn.XMATCH(E1761,[1]SKU_Master!A:A)),"MATCH","NOT FOUND")</f>
        <v>MATCH</v>
      </c>
      <c r="O1761" s="2">
        <f>Table2[[#This Row],[GROSS_REVENUE]]-Table2[[#This Row],[DISCOUNT]]</f>
        <v>21759.29</v>
      </c>
      <c r="P1761" s="3">
        <f>IFERROR((Table2[[#This Row],[NET_REVENUE]]-(Table2[[#This Row],[UNITS_SOLD]]*Table2[[#This Row],[UNIT_COGS]]))/Table2[[#This Row],[NET_REVENUE]],0)</f>
        <v>0.33619157610381589</v>
      </c>
      <c r="Q1761" s="4">
        <f>IFERROR(Table2[[#This Row],[GROSS_REVENUE]]/Table2[[#This Row],[AD_SPEND]],0)</f>
        <v>11.98253755037245</v>
      </c>
      <c r="R1761" s="2">
        <f>IFERROR((Table2[[#This Row],[NET_REVENUE]]-(Table2[[#This Row],[UNITS_SOLD]]*Table2[[#This Row],[UNIT_COGS]])-Table2[[#This Row],[AD_SPEND]]),0)</f>
        <v>5022.3700000000008</v>
      </c>
      <c r="S1761" s="3">
        <f>IFERROR(Table2[[#This Row],[RETURNS_UNITS]]/Table2[[#This Row],[UNITS_SOLD]],0)</f>
        <v>3.8216560509554139E-2</v>
      </c>
      <c r="T1761" s="2" t="str">
        <f>TRIM(CLEAN(Table2[[#This Row],[CHANNEL]]))</f>
        <v>Blinkit</v>
      </c>
      <c r="U1761" s="1">
        <f t="shared" si="27"/>
        <v>45627</v>
      </c>
    </row>
    <row r="1762" spans="1:21" x14ac:dyDescent="0.3">
      <c r="A1762" s="1">
        <v>45323</v>
      </c>
      <c r="B1762" s="2" t="s">
        <v>34</v>
      </c>
      <c r="C1762" s="2" t="s">
        <v>25</v>
      </c>
      <c r="D1762" s="2" t="s">
        <v>32</v>
      </c>
      <c r="E1762" s="2" t="str">
        <f>TRIM(Table2[[#This Row],[SKU_CODE]])</f>
        <v>BEC-BW-001</v>
      </c>
      <c r="F1762" s="2">
        <v>150</v>
      </c>
      <c r="G1762" s="2">
        <v>33000</v>
      </c>
      <c r="H1762" s="2">
        <v>9733.5499999999993</v>
      </c>
      <c r="I1762" s="2">
        <v>2292.9699999999998</v>
      </c>
      <c r="J1762" s="2">
        <v>7</v>
      </c>
      <c r="K1762" s="2" t="str">
        <f>_xlfn.XLOOKUP(E1762,[1]SKU_Master!A:A,[1]SKU_Master!C:C,"NOT FOUND")</f>
        <v>Bake &amp; Wrap</v>
      </c>
      <c r="L1762" s="2">
        <f>_xlfn.XLOOKUP(Table2[[#This Row],[SKU_CODE_CLEAN]],[1]SKU_Master!A:A,[1]SKU_Master!E:E,"Not Found")</f>
        <v>220</v>
      </c>
      <c r="M1762" s="2">
        <f>_xlfn.XLOOKUP(E1762,[1]SKU_Master!A:A,[1]SKU_Master!F:F,"NOT FOUND")</f>
        <v>118</v>
      </c>
      <c r="N1762" s="2" t="str">
        <f>IF(ISNUMBER(_xlfn.XMATCH(E1762,[1]SKU_Master!A:A)),"MATCH","NOT FOUND")</f>
        <v>MATCH</v>
      </c>
      <c r="O1762" s="2">
        <f>Table2[[#This Row],[GROSS_REVENUE]]-Table2[[#This Row],[DISCOUNT]]</f>
        <v>23266.45</v>
      </c>
      <c r="P1762" s="3">
        <f>IFERROR((Table2[[#This Row],[NET_REVENUE]]-(Table2[[#This Row],[UNITS_SOLD]]*Table2[[#This Row],[UNIT_COGS]]))/Table2[[#This Row],[NET_REVENUE]],0)</f>
        <v>0.23924792995923316</v>
      </c>
      <c r="Q1762" s="4">
        <f>IFERROR(Table2[[#This Row],[GROSS_REVENUE]]/Table2[[#This Row],[AD_SPEND]],0)</f>
        <v>14.391814982315513</v>
      </c>
      <c r="R1762" s="2">
        <f>IFERROR((Table2[[#This Row],[NET_REVENUE]]-(Table2[[#This Row],[UNITS_SOLD]]*Table2[[#This Row],[UNIT_COGS]])-Table2[[#This Row],[AD_SPEND]]),0)</f>
        <v>3273.4800000000009</v>
      </c>
      <c r="S1762" s="3">
        <f>IFERROR(Table2[[#This Row],[RETURNS_UNITS]]/Table2[[#This Row],[UNITS_SOLD]],0)</f>
        <v>4.6666666666666669E-2</v>
      </c>
      <c r="T1762" s="2" t="str">
        <f>TRIM(CLEAN(Table2[[#This Row],[CHANNEL]]))</f>
        <v>Zepto</v>
      </c>
      <c r="U1762" s="1">
        <f t="shared" si="27"/>
        <v>45323</v>
      </c>
    </row>
    <row r="1763" spans="1:21" x14ac:dyDescent="0.3">
      <c r="A1763" s="1">
        <v>45413</v>
      </c>
      <c r="B1763" s="2" t="s">
        <v>37</v>
      </c>
      <c r="C1763" s="2" t="s">
        <v>25</v>
      </c>
      <c r="D1763" s="2" t="s">
        <v>35</v>
      </c>
      <c r="E1763" s="2" t="str">
        <f>TRIM(Table2[[#This Row],[SKU_CODE]])</f>
        <v>BEC-CMB-001</v>
      </c>
      <c r="F1763" s="2">
        <v>48</v>
      </c>
      <c r="G1763" s="2">
        <v>33552</v>
      </c>
      <c r="H1763" s="2">
        <v>4120.0200000000004</v>
      </c>
      <c r="I1763" s="2">
        <v>2296.04</v>
      </c>
      <c r="J1763" s="2">
        <v>1</v>
      </c>
      <c r="K1763" s="2" t="str">
        <f>_xlfn.XLOOKUP(E1763,[1]SKU_Master!A:A,[1]SKU_Master!C:C,"NOT FOUND")</f>
        <v>Others</v>
      </c>
      <c r="L1763" s="2">
        <f>_xlfn.XLOOKUP(Table2[[#This Row],[SKU_CODE_CLEAN]],[1]SKU_Master!A:A,[1]SKU_Master!E:E,"Not Found")</f>
        <v>699</v>
      </c>
      <c r="M1763" s="2">
        <f>_xlfn.XLOOKUP(E1763,[1]SKU_Master!A:A,[1]SKU_Master!F:F,"NOT FOUND")</f>
        <v>330</v>
      </c>
      <c r="N1763" s="2" t="str">
        <f>IF(ISNUMBER(_xlfn.XMATCH(E1763,[1]SKU_Master!A:A)),"MATCH","NOT FOUND")</f>
        <v>MATCH</v>
      </c>
      <c r="O1763" s="2">
        <f>Table2[[#This Row],[GROSS_REVENUE]]-Table2[[#This Row],[DISCOUNT]]</f>
        <v>29431.98</v>
      </c>
      <c r="P1763" s="3">
        <f>IFERROR((Table2[[#This Row],[NET_REVENUE]]-(Table2[[#This Row],[UNITS_SOLD]]*Table2[[#This Row],[UNIT_COGS]]))/Table2[[#This Row],[NET_REVENUE]],0)</f>
        <v>0.46180990881347433</v>
      </c>
      <c r="Q1763" s="4">
        <f>IFERROR(Table2[[#This Row],[GROSS_REVENUE]]/Table2[[#This Row],[AD_SPEND]],0)</f>
        <v>14.612985836483686</v>
      </c>
      <c r="R1763" s="2">
        <f>IFERROR((Table2[[#This Row],[NET_REVENUE]]-(Table2[[#This Row],[UNITS_SOLD]]*Table2[[#This Row],[UNIT_COGS]])-Table2[[#This Row],[AD_SPEND]]),0)</f>
        <v>11295.939999999999</v>
      </c>
      <c r="S1763" s="3">
        <f>IFERROR(Table2[[#This Row],[RETURNS_UNITS]]/Table2[[#This Row],[UNITS_SOLD]],0)</f>
        <v>2.0833333333333332E-2</v>
      </c>
      <c r="T1763" s="2" t="str">
        <f>TRIM(CLEAN(Table2[[#This Row],[CHANNEL]]))</f>
        <v>Blinkit</v>
      </c>
      <c r="U1763" s="1">
        <f t="shared" si="27"/>
        <v>45413</v>
      </c>
    </row>
    <row r="1764" spans="1:21" x14ac:dyDescent="0.3">
      <c r="A1764" s="1">
        <v>45566</v>
      </c>
      <c r="B1764" s="2" t="s">
        <v>24</v>
      </c>
      <c r="C1764" s="2" t="s">
        <v>25</v>
      </c>
      <c r="D1764" s="2" t="s">
        <v>46</v>
      </c>
      <c r="E1764" s="2" t="str">
        <f>TRIM(Table2[[#This Row],[SKU_CODE]])</f>
        <v>BEC-KT-001</v>
      </c>
      <c r="F1764" s="2">
        <v>187</v>
      </c>
      <c r="G1764" s="2">
        <v>29920</v>
      </c>
      <c r="H1764" s="2">
        <v>1574.24</v>
      </c>
      <c r="I1764" s="2">
        <v>2296.13</v>
      </c>
      <c r="J1764" s="2">
        <v>31</v>
      </c>
      <c r="K1764" s="2" t="str">
        <f>_xlfn.XLOOKUP(E1764,[1]SKU_Master!A:A,[1]SKU_Master!C:C,"NOT FOUND")</f>
        <v>Kitchen Towel</v>
      </c>
      <c r="L1764" s="2">
        <f>_xlfn.XLOOKUP(Table2[[#This Row],[SKU_CODE_CLEAN]],[1]SKU_Master!A:A,[1]SKU_Master!E:E,"Not Found")</f>
        <v>160</v>
      </c>
      <c r="M1764" s="2">
        <f>_xlfn.XLOOKUP(E1764,[1]SKU_Master!A:A,[1]SKU_Master!F:F,"NOT FOUND")</f>
        <v>78</v>
      </c>
      <c r="N1764" s="2" t="str">
        <f>IF(ISNUMBER(_xlfn.XMATCH(E1764,[1]SKU_Master!A:A)),"MATCH","NOT FOUND")</f>
        <v>MATCH</v>
      </c>
      <c r="O1764" s="2">
        <f>Table2[[#This Row],[GROSS_REVENUE]]-Table2[[#This Row],[DISCOUNT]]</f>
        <v>28345.759999999998</v>
      </c>
      <c r="P1764" s="3">
        <f>IFERROR((Table2[[#This Row],[NET_REVENUE]]-(Table2[[#This Row],[UNITS_SOLD]]*Table2[[#This Row],[UNIT_COGS]]))/Table2[[#This Row],[NET_REVENUE]],0)</f>
        <v>0.48542568624019955</v>
      </c>
      <c r="Q1764" s="4">
        <f>IFERROR(Table2[[#This Row],[GROSS_REVENUE]]/Table2[[#This Row],[AD_SPEND]],0)</f>
        <v>13.030621088527218</v>
      </c>
      <c r="R1764" s="2">
        <f>IFERROR((Table2[[#This Row],[NET_REVENUE]]-(Table2[[#This Row],[UNITS_SOLD]]*Table2[[#This Row],[UNIT_COGS]])-Table2[[#This Row],[AD_SPEND]]),0)</f>
        <v>11463.629999999997</v>
      </c>
      <c r="S1764" s="3">
        <f>IFERROR(Table2[[#This Row],[RETURNS_UNITS]]/Table2[[#This Row],[UNITS_SOLD]],0)</f>
        <v>0.16577540106951871</v>
      </c>
      <c r="T1764" s="2" t="str">
        <f>TRIM(CLEAN(Table2[[#This Row],[CHANNEL]]))</f>
        <v>D2C</v>
      </c>
      <c r="U1764" s="1">
        <f t="shared" si="27"/>
        <v>45566</v>
      </c>
    </row>
    <row r="1765" spans="1:21" x14ac:dyDescent="0.3">
      <c r="A1765" s="1">
        <v>45352</v>
      </c>
      <c r="B1765" s="2" t="s">
        <v>21</v>
      </c>
      <c r="C1765" s="2" t="s">
        <v>28</v>
      </c>
      <c r="D1765" s="2" t="s">
        <v>45</v>
      </c>
      <c r="E1765" s="2" t="str">
        <f>TRIM(Table2[[#This Row],[SKU_CODE]])</f>
        <v>BEC-TIS-001</v>
      </c>
      <c r="F1765" s="2">
        <v>212</v>
      </c>
      <c r="G1765" s="2">
        <v>20140</v>
      </c>
      <c r="H1765" s="2">
        <v>1995.39</v>
      </c>
      <c r="I1765" s="2">
        <v>2297.4499999999998</v>
      </c>
      <c r="J1765" s="2">
        <v>6</v>
      </c>
      <c r="K1765" s="2" t="str">
        <f>_xlfn.XLOOKUP(E1765,[1]SKU_Master!A:A,[1]SKU_Master!C:C,"NOT FOUND")</f>
        <v>Tissues</v>
      </c>
      <c r="L1765" s="2">
        <f>_xlfn.XLOOKUP(Table2[[#This Row],[SKU_CODE_CLEAN]],[1]SKU_Master!A:A,[1]SKU_Master!E:E,"Not Found")</f>
        <v>95</v>
      </c>
      <c r="M1765" s="2">
        <f>_xlfn.XLOOKUP(E1765,[1]SKU_Master!A:A,[1]SKU_Master!F:F,"NOT FOUND")</f>
        <v>42</v>
      </c>
      <c r="N1765" s="2" t="str">
        <f>IF(ISNUMBER(_xlfn.XMATCH(E1765,[1]SKU_Master!A:A)),"MATCH","NOT FOUND")</f>
        <v>MATCH</v>
      </c>
      <c r="O1765" s="2">
        <f>Table2[[#This Row],[GROSS_REVENUE]]-Table2[[#This Row],[DISCOUNT]]</f>
        <v>18144.61</v>
      </c>
      <c r="P1765" s="3">
        <f>IFERROR((Table2[[#This Row],[NET_REVENUE]]-(Table2[[#This Row],[UNITS_SOLD]]*Table2[[#This Row],[UNIT_COGS]]))/Table2[[#This Row],[NET_REVENUE]],0)</f>
        <v>0.50927575737367736</v>
      </c>
      <c r="Q1765" s="4">
        <f>IFERROR(Table2[[#This Row],[GROSS_REVENUE]]/Table2[[#This Row],[AD_SPEND]],0)</f>
        <v>8.7662408322270355</v>
      </c>
      <c r="R1765" s="2">
        <f>IFERROR((Table2[[#This Row],[NET_REVENUE]]-(Table2[[#This Row],[UNITS_SOLD]]*Table2[[#This Row],[UNIT_COGS]])-Table2[[#This Row],[AD_SPEND]]),0)</f>
        <v>6943.1600000000008</v>
      </c>
      <c r="S1765" s="3">
        <f>IFERROR(Table2[[#This Row],[RETURNS_UNITS]]/Table2[[#This Row],[UNITS_SOLD]],0)</f>
        <v>2.8301886792452831E-2</v>
      </c>
      <c r="T1765" s="2" t="str">
        <f>TRIM(CLEAN(Table2[[#This Row],[CHANNEL]]))</f>
        <v>Flipkart</v>
      </c>
      <c r="U1765" s="1">
        <f t="shared" si="27"/>
        <v>45352</v>
      </c>
    </row>
    <row r="1766" spans="1:21" x14ac:dyDescent="0.3">
      <c r="A1766" s="1">
        <v>45658</v>
      </c>
      <c r="B1766" s="2" t="s">
        <v>39</v>
      </c>
      <c r="C1766" s="2" t="s">
        <v>22</v>
      </c>
      <c r="D1766" s="2" t="s">
        <v>23</v>
      </c>
      <c r="E1766" s="2" t="str">
        <f>TRIM(Table2[[#This Row],[SKU_CODE]])</f>
        <v>BEC-OTH-001</v>
      </c>
      <c r="F1766" s="2">
        <v>154</v>
      </c>
      <c r="G1766" s="2">
        <v>22946</v>
      </c>
      <c r="H1766" s="2">
        <v>5664.13</v>
      </c>
      <c r="I1766" s="2">
        <v>2298.9</v>
      </c>
      <c r="J1766" s="2">
        <v>4</v>
      </c>
      <c r="K1766" s="2" t="str">
        <f>_xlfn.XLOOKUP(E1766,[1]SKU_Master!A:A,[1]SKU_Master!C:C,"NOT FOUND")</f>
        <v>Others</v>
      </c>
      <c r="L1766" s="2">
        <f>_xlfn.XLOOKUP(Table2[[#This Row],[SKU_CODE_CLEAN]],[1]SKU_Master!A:A,[1]SKU_Master!E:E,"Not Found")</f>
        <v>149</v>
      </c>
      <c r="M1766" s="2">
        <f>_xlfn.XLOOKUP(E1766,[1]SKU_Master!A:A,[1]SKU_Master!F:F,"NOT FOUND")</f>
        <v>72</v>
      </c>
      <c r="N1766" s="2" t="str">
        <f>IF(ISNUMBER(_xlfn.XMATCH(E1766,[1]SKU_Master!A:A)),"MATCH","NOT FOUND")</f>
        <v>MATCH</v>
      </c>
      <c r="O1766" s="2">
        <f>Table2[[#This Row],[GROSS_REVENUE]]-Table2[[#This Row],[DISCOUNT]]</f>
        <v>17281.87</v>
      </c>
      <c r="P1766" s="3">
        <f>IFERROR((Table2[[#This Row],[NET_REVENUE]]-(Table2[[#This Row],[UNITS_SOLD]]*Table2[[#This Row],[UNIT_COGS]]))/Table2[[#This Row],[NET_REVENUE]],0)</f>
        <v>0.35840276544147126</v>
      </c>
      <c r="Q1766" s="4">
        <f>IFERROR(Table2[[#This Row],[GROSS_REVENUE]]/Table2[[#This Row],[AD_SPEND]],0)</f>
        <v>9.981295402148854</v>
      </c>
      <c r="R1766" s="2">
        <f>IFERROR((Table2[[#This Row],[NET_REVENUE]]-(Table2[[#This Row],[UNITS_SOLD]]*Table2[[#This Row],[UNIT_COGS]])-Table2[[#This Row],[AD_SPEND]]),0)</f>
        <v>3894.9699999999989</v>
      </c>
      <c r="S1766" s="3">
        <f>IFERROR(Table2[[#This Row],[RETURNS_UNITS]]/Table2[[#This Row],[UNITS_SOLD]],0)</f>
        <v>2.5974025974025976E-2</v>
      </c>
      <c r="T1766" s="2" t="str">
        <f>TRIM(CLEAN(Table2[[#This Row],[CHANNEL]]))</f>
        <v>Amazon</v>
      </c>
      <c r="U1766" s="1">
        <f t="shared" si="27"/>
        <v>45658</v>
      </c>
    </row>
    <row r="1767" spans="1:21" x14ac:dyDescent="0.3">
      <c r="A1767" s="1">
        <v>45778</v>
      </c>
      <c r="B1767" s="2" t="s">
        <v>21</v>
      </c>
      <c r="C1767" s="2" t="s">
        <v>25</v>
      </c>
      <c r="D1767" s="2" t="s">
        <v>35</v>
      </c>
      <c r="E1767" s="2" t="str">
        <f>TRIM(Table2[[#This Row],[SKU_CODE]])</f>
        <v>BEC-CMB-001</v>
      </c>
      <c r="F1767" s="2">
        <v>33</v>
      </c>
      <c r="G1767" s="2">
        <v>23067</v>
      </c>
      <c r="H1767" s="2">
        <v>4851.47</v>
      </c>
      <c r="I1767" s="2">
        <v>2301.1999999999998</v>
      </c>
      <c r="J1767" s="2">
        <v>1</v>
      </c>
      <c r="K1767" s="2" t="str">
        <f>_xlfn.XLOOKUP(E1767,[1]SKU_Master!A:A,[1]SKU_Master!C:C,"NOT FOUND")</f>
        <v>Others</v>
      </c>
      <c r="L1767" s="2">
        <f>_xlfn.XLOOKUP(Table2[[#This Row],[SKU_CODE_CLEAN]],[1]SKU_Master!A:A,[1]SKU_Master!E:E,"Not Found")</f>
        <v>699</v>
      </c>
      <c r="M1767" s="2">
        <f>_xlfn.XLOOKUP(E1767,[1]SKU_Master!A:A,[1]SKU_Master!F:F,"NOT FOUND")</f>
        <v>330</v>
      </c>
      <c r="N1767" s="2" t="str">
        <f>IF(ISNUMBER(_xlfn.XMATCH(E1767,[1]SKU_Master!A:A)),"MATCH","NOT FOUND")</f>
        <v>MATCH</v>
      </c>
      <c r="O1767" s="2">
        <f>Table2[[#This Row],[GROSS_REVENUE]]-Table2[[#This Row],[DISCOUNT]]</f>
        <v>18215.53</v>
      </c>
      <c r="P1767" s="3">
        <f>IFERROR((Table2[[#This Row],[NET_REVENUE]]-(Table2[[#This Row],[UNITS_SOLD]]*Table2[[#This Row],[UNIT_COGS]]))/Table2[[#This Row],[NET_REVENUE]],0)</f>
        <v>0.40215848783977187</v>
      </c>
      <c r="Q1767" s="4">
        <f>IFERROR(Table2[[#This Row],[GROSS_REVENUE]]/Table2[[#This Row],[AD_SPEND]],0)</f>
        <v>10.023900573613767</v>
      </c>
      <c r="R1767" s="2">
        <f>IFERROR((Table2[[#This Row],[NET_REVENUE]]-(Table2[[#This Row],[UNITS_SOLD]]*Table2[[#This Row],[UNIT_COGS]])-Table2[[#This Row],[AD_SPEND]]),0)</f>
        <v>5024.329999999999</v>
      </c>
      <c r="S1767" s="3">
        <f>IFERROR(Table2[[#This Row],[RETURNS_UNITS]]/Table2[[#This Row],[UNITS_SOLD]],0)</f>
        <v>3.0303030303030304E-2</v>
      </c>
      <c r="T1767" s="2" t="str">
        <f>TRIM(CLEAN(Table2[[#This Row],[CHANNEL]]))</f>
        <v>Flipkart</v>
      </c>
      <c r="U1767" s="1">
        <f t="shared" si="27"/>
        <v>45778</v>
      </c>
    </row>
    <row r="1768" spans="1:21" x14ac:dyDescent="0.3">
      <c r="A1768" s="1">
        <v>45658</v>
      </c>
      <c r="B1768" s="2" t="s">
        <v>27</v>
      </c>
      <c r="C1768" s="2" t="s">
        <v>28</v>
      </c>
      <c r="D1768" s="2" t="s">
        <v>32</v>
      </c>
      <c r="E1768" s="2" t="str">
        <f>TRIM(Table2[[#This Row],[SKU_CODE]])</f>
        <v>BEC-BW-001</v>
      </c>
      <c r="F1768" s="2">
        <v>105</v>
      </c>
      <c r="G1768" s="2">
        <v>23100</v>
      </c>
      <c r="H1768" s="2">
        <v>5237.9799999999996</v>
      </c>
      <c r="I1768" s="2">
        <v>2301.63</v>
      </c>
      <c r="J1768" s="2">
        <v>3</v>
      </c>
      <c r="K1768" s="2" t="str">
        <f>_xlfn.XLOOKUP(E1768,[1]SKU_Master!A:A,[1]SKU_Master!C:C,"NOT FOUND")</f>
        <v>Bake &amp; Wrap</v>
      </c>
      <c r="L1768" s="2">
        <f>_xlfn.XLOOKUP(Table2[[#This Row],[SKU_CODE_CLEAN]],[1]SKU_Master!A:A,[1]SKU_Master!E:E,"Not Found")</f>
        <v>220</v>
      </c>
      <c r="M1768" s="2">
        <f>_xlfn.XLOOKUP(E1768,[1]SKU_Master!A:A,[1]SKU_Master!F:F,"NOT FOUND")</f>
        <v>118</v>
      </c>
      <c r="N1768" s="2" t="str">
        <f>IF(ISNUMBER(_xlfn.XMATCH(E1768,[1]SKU_Master!A:A)),"MATCH","NOT FOUND")</f>
        <v>MATCH</v>
      </c>
      <c r="O1768" s="2">
        <f>Table2[[#This Row],[GROSS_REVENUE]]-Table2[[#This Row],[DISCOUNT]]</f>
        <v>17862.02</v>
      </c>
      <c r="P1768" s="3">
        <f>IFERROR((Table2[[#This Row],[NET_REVENUE]]-(Table2[[#This Row],[UNITS_SOLD]]*Table2[[#This Row],[UNIT_COGS]]))/Table2[[#This Row],[NET_REVENUE]],0)</f>
        <v>0.30634944983826018</v>
      </c>
      <c r="Q1768" s="4">
        <f>IFERROR(Table2[[#This Row],[GROSS_REVENUE]]/Table2[[#This Row],[AD_SPEND]],0)</f>
        <v>10.036365532253228</v>
      </c>
      <c r="R1768" s="2">
        <f>IFERROR((Table2[[#This Row],[NET_REVENUE]]-(Table2[[#This Row],[UNITS_SOLD]]*Table2[[#This Row],[UNIT_COGS]])-Table2[[#This Row],[AD_SPEND]]),0)</f>
        <v>3170.3900000000003</v>
      </c>
      <c r="S1768" s="3">
        <f>IFERROR(Table2[[#This Row],[RETURNS_UNITS]]/Table2[[#This Row],[UNITS_SOLD]],0)</f>
        <v>2.8571428571428571E-2</v>
      </c>
      <c r="T1768" s="2" t="str">
        <f>TRIM(CLEAN(Table2[[#This Row],[CHANNEL]]))</f>
        <v>Zepto</v>
      </c>
      <c r="U1768" s="1">
        <f t="shared" si="27"/>
        <v>45658</v>
      </c>
    </row>
    <row r="1769" spans="1:21" x14ac:dyDescent="0.3">
      <c r="A1769" s="1">
        <v>45597</v>
      </c>
      <c r="B1769" s="2" t="s">
        <v>24</v>
      </c>
      <c r="C1769" s="2" t="s">
        <v>22</v>
      </c>
      <c r="D1769" s="2" t="s">
        <v>30</v>
      </c>
      <c r="E1769" s="2" t="str">
        <f>TRIM(Table2[[#This Row],[SKU_CODE]])</f>
        <v>BEC-TIS-002</v>
      </c>
      <c r="F1769" s="2">
        <v>176</v>
      </c>
      <c r="G1769" s="2">
        <v>31680</v>
      </c>
      <c r="H1769" s="2">
        <v>3785.56</v>
      </c>
      <c r="I1769" s="2">
        <v>2301.86</v>
      </c>
      <c r="J1769" s="2">
        <v>18</v>
      </c>
      <c r="K1769" s="2" t="str">
        <f>_xlfn.XLOOKUP(E1769,[1]SKU_Master!A:A,[1]SKU_Master!C:C,"NOT FOUND")</f>
        <v>Tissues</v>
      </c>
      <c r="L1769" s="2">
        <f>_xlfn.XLOOKUP(Table2[[#This Row],[SKU_CODE_CLEAN]],[1]SKU_Master!A:A,[1]SKU_Master!E:E,"Not Found")</f>
        <v>180</v>
      </c>
      <c r="M1769" s="2">
        <f>_xlfn.XLOOKUP(E1769,[1]SKU_Master!A:A,[1]SKU_Master!F:F,"NOT FOUND")</f>
        <v>95</v>
      </c>
      <c r="N1769" s="2" t="str">
        <f>IF(ISNUMBER(_xlfn.XMATCH(E1769,[1]SKU_Master!A:A)),"MATCH","NOT FOUND")</f>
        <v>MATCH</v>
      </c>
      <c r="O1769" s="2">
        <f>Table2[[#This Row],[GROSS_REVENUE]]-Table2[[#This Row],[DISCOUNT]]</f>
        <v>27894.44</v>
      </c>
      <c r="P1769" s="3">
        <f>IFERROR((Table2[[#This Row],[NET_REVENUE]]-(Table2[[#This Row],[UNITS_SOLD]]*Table2[[#This Row],[UNIT_COGS]]))/Table2[[#This Row],[NET_REVENUE]],0)</f>
        <v>0.40059739503643016</v>
      </c>
      <c r="Q1769" s="4">
        <f>IFERROR(Table2[[#This Row],[GROSS_REVENUE]]/Table2[[#This Row],[AD_SPEND]],0)</f>
        <v>13.762783140590653</v>
      </c>
      <c r="R1769" s="2">
        <f>IFERROR((Table2[[#This Row],[NET_REVENUE]]-(Table2[[#This Row],[UNITS_SOLD]]*Table2[[#This Row],[UNIT_COGS]])-Table2[[#This Row],[AD_SPEND]]),0)</f>
        <v>8872.5799999999981</v>
      </c>
      <c r="S1769" s="3">
        <f>IFERROR(Table2[[#This Row],[RETURNS_UNITS]]/Table2[[#This Row],[UNITS_SOLD]],0)</f>
        <v>0.10227272727272728</v>
      </c>
      <c r="T1769" s="2" t="str">
        <f>TRIM(CLEAN(Table2[[#This Row],[CHANNEL]]))</f>
        <v>D2C</v>
      </c>
      <c r="U1769" s="1">
        <f t="shared" si="27"/>
        <v>45597</v>
      </c>
    </row>
    <row r="1770" spans="1:21" x14ac:dyDescent="0.3">
      <c r="A1770" s="1">
        <v>45352</v>
      </c>
      <c r="B1770" s="2" t="s">
        <v>24</v>
      </c>
      <c r="C1770" s="2" t="s">
        <v>25</v>
      </c>
      <c r="D1770" s="2" t="s">
        <v>31</v>
      </c>
      <c r="E1770" s="2" t="str">
        <f>TRIM(Table2[[#This Row],[SKU_CODE]])</f>
        <v>BEC-GB-002</v>
      </c>
      <c r="F1770" s="2">
        <v>226</v>
      </c>
      <c r="G1770" s="2">
        <v>40454</v>
      </c>
      <c r="H1770" s="2">
        <v>4542.32</v>
      </c>
      <c r="I1770" s="2">
        <v>2302.96</v>
      </c>
      <c r="J1770" s="2">
        <v>37</v>
      </c>
      <c r="K1770" s="2" t="str">
        <f>_xlfn.XLOOKUP(E1770,[1]SKU_Master!A:A,[1]SKU_Master!C:C,"NOT FOUND")</f>
        <v>Garbage Bags</v>
      </c>
      <c r="L1770" s="2">
        <f>_xlfn.XLOOKUP(Table2[[#This Row],[SKU_CODE_CLEAN]],[1]SKU_Master!A:A,[1]SKU_Master!E:E,"Not Found")</f>
        <v>179</v>
      </c>
      <c r="M1770" s="2">
        <f>_xlfn.XLOOKUP(E1770,[1]SKU_Master!A:A,[1]SKU_Master!F:F,"NOT FOUND")</f>
        <v>86</v>
      </c>
      <c r="N1770" s="2" t="str">
        <f>IF(ISNUMBER(_xlfn.XMATCH(E1770,[1]SKU_Master!A:A)),"MATCH","NOT FOUND")</f>
        <v>MATCH</v>
      </c>
      <c r="O1770" s="2">
        <f>Table2[[#This Row],[GROSS_REVENUE]]-Table2[[#This Row],[DISCOUNT]]</f>
        <v>35911.68</v>
      </c>
      <c r="P1770" s="3">
        <f>IFERROR((Table2[[#This Row],[NET_REVENUE]]-(Table2[[#This Row],[UNITS_SOLD]]*Table2[[#This Row],[UNIT_COGS]]))/Table2[[#This Row],[NET_REVENUE]],0)</f>
        <v>0.45878332620473339</v>
      </c>
      <c r="Q1770" s="4">
        <f>IFERROR(Table2[[#This Row],[GROSS_REVENUE]]/Table2[[#This Row],[AD_SPEND]],0)</f>
        <v>17.566088859554661</v>
      </c>
      <c r="R1770" s="2">
        <f>IFERROR((Table2[[#This Row],[NET_REVENUE]]-(Table2[[#This Row],[UNITS_SOLD]]*Table2[[#This Row],[UNIT_COGS]])-Table2[[#This Row],[AD_SPEND]]),0)</f>
        <v>14172.720000000001</v>
      </c>
      <c r="S1770" s="3">
        <f>IFERROR(Table2[[#This Row],[RETURNS_UNITS]]/Table2[[#This Row],[UNITS_SOLD]],0)</f>
        <v>0.16371681415929204</v>
      </c>
      <c r="T1770" s="2" t="str">
        <f>TRIM(CLEAN(Table2[[#This Row],[CHANNEL]]))</f>
        <v>D2C</v>
      </c>
      <c r="U1770" s="1">
        <f t="shared" si="27"/>
        <v>45352</v>
      </c>
    </row>
    <row r="1771" spans="1:21" x14ac:dyDescent="0.3">
      <c r="A1771" s="1">
        <v>45748</v>
      </c>
      <c r="B1771" s="2" t="s">
        <v>33</v>
      </c>
      <c r="C1771" s="2" t="s">
        <v>25</v>
      </c>
      <c r="D1771" s="2" t="s">
        <v>31</v>
      </c>
      <c r="E1771" s="2" t="str">
        <f>TRIM(Table2[[#This Row],[SKU_CODE]])</f>
        <v>BEC-GB-002</v>
      </c>
      <c r="F1771" s="2">
        <v>216</v>
      </c>
      <c r="G1771" s="2">
        <v>38664</v>
      </c>
      <c r="H1771" s="2">
        <v>6289.71</v>
      </c>
      <c r="I1771" s="2">
        <v>2304.8000000000002</v>
      </c>
      <c r="J1771" s="2">
        <v>9</v>
      </c>
      <c r="K1771" s="2" t="str">
        <f>_xlfn.XLOOKUP(E1771,[1]SKU_Master!A:A,[1]SKU_Master!C:C,"NOT FOUND")</f>
        <v>Garbage Bags</v>
      </c>
      <c r="L1771" s="2">
        <f>_xlfn.XLOOKUP(Table2[[#This Row],[SKU_CODE_CLEAN]],[1]SKU_Master!A:A,[1]SKU_Master!E:E,"Not Found")</f>
        <v>179</v>
      </c>
      <c r="M1771" s="2">
        <f>_xlfn.XLOOKUP(E1771,[1]SKU_Master!A:A,[1]SKU_Master!F:F,"NOT FOUND")</f>
        <v>86</v>
      </c>
      <c r="N1771" s="2" t="str">
        <f>IF(ISNUMBER(_xlfn.XMATCH(E1771,[1]SKU_Master!A:A)),"MATCH","NOT FOUND")</f>
        <v>MATCH</v>
      </c>
      <c r="O1771" s="2">
        <f>Table2[[#This Row],[GROSS_REVENUE]]-Table2[[#This Row],[DISCOUNT]]</f>
        <v>32374.29</v>
      </c>
      <c r="P1771" s="3">
        <f>IFERROR((Table2[[#This Row],[NET_REVENUE]]-(Table2[[#This Row],[UNITS_SOLD]]*Table2[[#This Row],[UNIT_COGS]]))/Table2[[#This Row],[NET_REVENUE]],0)</f>
        <v>0.4262113547509459</v>
      </c>
      <c r="Q1771" s="4">
        <f>IFERROR(Table2[[#This Row],[GROSS_REVENUE]]/Table2[[#This Row],[AD_SPEND]],0)</f>
        <v>16.775425199583477</v>
      </c>
      <c r="R1771" s="2">
        <f>IFERROR((Table2[[#This Row],[NET_REVENUE]]-(Table2[[#This Row],[UNITS_SOLD]]*Table2[[#This Row],[UNIT_COGS]])-Table2[[#This Row],[AD_SPEND]]),0)</f>
        <v>11493.490000000002</v>
      </c>
      <c r="S1771" s="3">
        <f>IFERROR(Table2[[#This Row],[RETURNS_UNITS]]/Table2[[#This Row],[UNITS_SOLD]],0)</f>
        <v>4.1666666666666664E-2</v>
      </c>
      <c r="T1771" s="2" t="str">
        <f>TRIM(CLEAN(Table2[[#This Row],[CHANNEL]]))</f>
        <v>Swiggy Instamart</v>
      </c>
      <c r="U1771" s="1">
        <f t="shared" si="27"/>
        <v>45748</v>
      </c>
    </row>
    <row r="1772" spans="1:21" x14ac:dyDescent="0.3">
      <c r="A1772" s="1">
        <v>45778</v>
      </c>
      <c r="B1772" s="2" t="s">
        <v>37</v>
      </c>
      <c r="C1772" s="2" t="s">
        <v>28</v>
      </c>
      <c r="D1772" s="2" t="s">
        <v>45</v>
      </c>
      <c r="E1772" s="2" t="str">
        <f>TRIM(Table2[[#This Row],[SKU_CODE]])</f>
        <v>BEC-TIS-001</v>
      </c>
      <c r="F1772" s="2">
        <v>252</v>
      </c>
      <c r="G1772" s="2">
        <v>23940</v>
      </c>
      <c r="H1772" s="2">
        <v>6853.26</v>
      </c>
      <c r="I1772" s="2">
        <v>2305.67</v>
      </c>
      <c r="J1772" s="2">
        <v>6</v>
      </c>
      <c r="K1772" s="2" t="str">
        <f>_xlfn.XLOOKUP(E1772,[1]SKU_Master!A:A,[1]SKU_Master!C:C,"NOT FOUND")</f>
        <v>Tissues</v>
      </c>
      <c r="L1772" s="2">
        <f>_xlfn.XLOOKUP(Table2[[#This Row],[SKU_CODE_CLEAN]],[1]SKU_Master!A:A,[1]SKU_Master!E:E,"Not Found")</f>
        <v>95</v>
      </c>
      <c r="M1772" s="2">
        <f>_xlfn.XLOOKUP(E1772,[1]SKU_Master!A:A,[1]SKU_Master!F:F,"NOT FOUND")</f>
        <v>42</v>
      </c>
      <c r="N1772" s="2" t="str">
        <f>IF(ISNUMBER(_xlfn.XMATCH(E1772,[1]SKU_Master!A:A)),"MATCH","NOT FOUND")</f>
        <v>MATCH</v>
      </c>
      <c r="O1772" s="2">
        <f>Table2[[#This Row],[GROSS_REVENUE]]-Table2[[#This Row],[DISCOUNT]]</f>
        <v>17086.739999999998</v>
      </c>
      <c r="P1772" s="3">
        <f>IFERROR((Table2[[#This Row],[NET_REVENUE]]-(Table2[[#This Row],[UNITS_SOLD]]*Table2[[#This Row],[UNIT_COGS]]))/Table2[[#This Row],[NET_REVENUE]],0)</f>
        <v>0.38057230343529536</v>
      </c>
      <c r="Q1772" s="4">
        <f>IFERROR(Table2[[#This Row],[GROSS_REVENUE]]/Table2[[#This Row],[AD_SPEND]],0)</f>
        <v>10.383099055805904</v>
      </c>
      <c r="R1772" s="2">
        <f>IFERROR((Table2[[#This Row],[NET_REVENUE]]-(Table2[[#This Row],[UNITS_SOLD]]*Table2[[#This Row],[UNIT_COGS]])-Table2[[#This Row],[AD_SPEND]]),0)</f>
        <v>4197.0699999999979</v>
      </c>
      <c r="S1772" s="3">
        <f>IFERROR(Table2[[#This Row],[RETURNS_UNITS]]/Table2[[#This Row],[UNITS_SOLD]],0)</f>
        <v>2.3809523809523808E-2</v>
      </c>
      <c r="T1772" s="2" t="str">
        <f>TRIM(CLEAN(Table2[[#This Row],[CHANNEL]]))</f>
        <v>Blinkit</v>
      </c>
      <c r="U1772" s="1">
        <f t="shared" si="27"/>
        <v>45778</v>
      </c>
    </row>
    <row r="1773" spans="1:21" x14ac:dyDescent="0.3">
      <c r="A1773" s="1">
        <v>45597</v>
      </c>
      <c r="B1773" s="2" t="s">
        <v>27</v>
      </c>
      <c r="C1773" s="2" t="s">
        <v>28</v>
      </c>
      <c r="D1773" s="2" t="s">
        <v>46</v>
      </c>
      <c r="E1773" s="2" t="str">
        <f>TRIM(Table2[[#This Row],[SKU_CODE]])</f>
        <v>BEC-KT-001</v>
      </c>
      <c r="F1773" s="2">
        <v>136</v>
      </c>
      <c r="G1773" s="2">
        <v>21760</v>
      </c>
      <c r="H1773" s="2">
        <v>3978.88</v>
      </c>
      <c r="I1773" s="2">
        <v>2305.7800000000002</v>
      </c>
      <c r="J1773" s="2">
        <v>6</v>
      </c>
      <c r="K1773" s="2" t="str">
        <f>_xlfn.XLOOKUP(E1773,[1]SKU_Master!A:A,[1]SKU_Master!C:C,"NOT FOUND")</f>
        <v>Kitchen Towel</v>
      </c>
      <c r="L1773" s="2">
        <f>_xlfn.XLOOKUP(Table2[[#This Row],[SKU_CODE_CLEAN]],[1]SKU_Master!A:A,[1]SKU_Master!E:E,"Not Found")</f>
        <v>160</v>
      </c>
      <c r="M1773" s="2">
        <f>_xlfn.XLOOKUP(E1773,[1]SKU_Master!A:A,[1]SKU_Master!F:F,"NOT FOUND")</f>
        <v>78</v>
      </c>
      <c r="N1773" s="2" t="str">
        <f>IF(ISNUMBER(_xlfn.XMATCH(E1773,[1]SKU_Master!A:A)),"MATCH","NOT FOUND")</f>
        <v>MATCH</v>
      </c>
      <c r="O1773" s="2">
        <f>Table2[[#This Row],[GROSS_REVENUE]]-Table2[[#This Row],[DISCOUNT]]</f>
        <v>17781.12</v>
      </c>
      <c r="P1773" s="3">
        <f>IFERROR((Table2[[#This Row],[NET_REVENUE]]-(Table2[[#This Row],[UNITS_SOLD]]*Table2[[#This Row],[UNIT_COGS]]))/Table2[[#This Row],[NET_REVENUE]],0)</f>
        <v>0.40341215851419931</v>
      </c>
      <c r="Q1773" s="4">
        <f>IFERROR(Table2[[#This Row],[GROSS_REVENUE]]/Table2[[#This Row],[AD_SPEND]],0)</f>
        <v>9.4371535879398714</v>
      </c>
      <c r="R1773" s="2">
        <f>IFERROR((Table2[[#This Row],[NET_REVENUE]]-(Table2[[#This Row],[UNITS_SOLD]]*Table2[[#This Row],[UNIT_COGS]])-Table2[[#This Row],[AD_SPEND]]),0)</f>
        <v>4867.3399999999983</v>
      </c>
      <c r="S1773" s="3">
        <f>IFERROR(Table2[[#This Row],[RETURNS_UNITS]]/Table2[[#This Row],[UNITS_SOLD]],0)</f>
        <v>4.4117647058823532E-2</v>
      </c>
      <c r="T1773" s="2" t="str">
        <f>TRIM(CLEAN(Table2[[#This Row],[CHANNEL]]))</f>
        <v>Zepto</v>
      </c>
      <c r="U1773" s="1">
        <f t="shared" si="27"/>
        <v>45597</v>
      </c>
    </row>
    <row r="1774" spans="1:21" x14ac:dyDescent="0.3">
      <c r="A1774" s="1">
        <v>45413</v>
      </c>
      <c r="B1774" s="2" t="s">
        <v>33</v>
      </c>
      <c r="C1774" s="2" t="s">
        <v>22</v>
      </c>
      <c r="D1774" s="2" t="s">
        <v>32</v>
      </c>
      <c r="E1774" s="2" t="str">
        <f>TRIM(Table2[[#This Row],[SKU_CODE]])</f>
        <v>BEC-BW-001</v>
      </c>
      <c r="F1774" s="2">
        <v>95</v>
      </c>
      <c r="G1774" s="2">
        <v>20900</v>
      </c>
      <c r="H1774" s="2">
        <v>3879.95</v>
      </c>
      <c r="I1774" s="2">
        <v>2309.73</v>
      </c>
      <c r="J1774" s="2">
        <v>2</v>
      </c>
      <c r="K1774" s="2" t="str">
        <f>_xlfn.XLOOKUP(E1774,[1]SKU_Master!A:A,[1]SKU_Master!C:C,"NOT FOUND")</f>
        <v>Bake &amp; Wrap</v>
      </c>
      <c r="L1774" s="2">
        <f>_xlfn.XLOOKUP(Table2[[#This Row],[SKU_CODE_CLEAN]],[1]SKU_Master!A:A,[1]SKU_Master!E:E,"Not Found")</f>
        <v>220</v>
      </c>
      <c r="M1774" s="2">
        <f>_xlfn.XLOOKUP(E1774,[1]SKU_Master!A:A,[1]SKU_Master!F:F,"NOT FOUND")</f>
        <v>118</v>
      </c>
      <c r="N1774" s="2" t="str">
        <f>IF(ISNUMBER(_xlfn.XMATCH(E1774,[1]SKU_Master!A:A)),"MATCH","NOT FOUND")</f>
        <v>MATCH</v>
      </c>
      <c r="O1774" s="2">
        <f>Table2[[#This Row],[GROSS_REVENUE]]-Table2[[#This Row],[DISCOUNT]]</f>
        <v>17020.05</v>
      </c>
      <c r="P1774" s="3">
        <f>IFERROR((Table2[[#This Row],[NET_REVENUE]]-(Table2[[#This Row],[UNITS_SOLD]]*Table2[[#This Row],[UNIT_COGS]]))/Table2[[#This Row],[NET_REVENUE]],0)</f>
        <v>0.34136503711798727</v>
      </c>
      <c r="Q1774" s="4">
        <f>IFERROR(Table2[[#This Row],[GROSS_REVENUE]]/Table2[[#This Row],[AD_SPEND]],0)</f>
        <v>9.0486766851536764</v>
      </c>
      <c r="R1774" s="2">
        <f>IFERROR((Table2[[#This Row],[NET_REVENUE]]-(Table2[[#This Row],[UNITS_SOLD]]*Table2[[#This Row],[UNIT_COGS]])-Table2[[#This Row],[AD_SPEND]]),0)</f>
        <v>3500.3199999999993</v>
      </c>
      <c r="S1774" s="3">
        <f>IFERROR(Table2[[#This Row],[RETURNS_UNITS]]/Table2[[#This Row],[UNITS_SOLD]],0)</f>
        <v>2.1052631578947368E-2</v>
      </c>
      <c r="T1774" s="2" t="str">
        <f>TRIM(CLEAN(Table2[[#This Row],[CHANNEL]]))</f>
        <v>Swiggy Instamart</v>
      </c>
      <c r="U1774" s="1">
        <f t="shared" si="27"/>
        <v>45413</v>
      </c>
    </row>
    <row r="1775" spans="1:21" x14ac:dyDescent="0.3">
      <c r="A1775" s="1">
        <v>45566</v>
      </c>
      <c r="B1775" s="2" t="s">
        <v>21</v>
      </c>
      <c r="C1775" s="2" t="s">
        <v>28</v>
      </c>
      <c r="D1775" s="2" t="s">
        <v>30</v>
      </c>
      <c r="E1775" s="2" t="str">
        <f>TRIM(Table2[[#This Row],[SKU_CODE]])</f>
        <v>BEC-TIS-002</v>
      </c>
      <c r="F1775" s="2">
        <v>129</v>
      </c>
      <c r="G1775" s="2">
        <v>23220</v>
      </c>
      <c r="H1775" s="2">
        <v>3025.4</v>
      </c>
      <c r="I1775" s="2">
        <v>2314.5300000000002</v>
      </c>
      <c r="J1775" s="2">
        <v>5</v>
      </c>
      <c r="K1775" s="2" t="str">
        <f>_xlfn.XLOOKUP(E1775,[1]SKU_Master!A:A,[1]SKU_Master!C:C,"NOT FOUND")</f>
        <v>Tissues</v>
      </c>
      <c r="L1775" s="2">
        <f>_xlfn.XLOOKUP(Table2[[#This Row],[SKU_CODE_CLEAN]],[1]SKU_Master!A:A,[1]SKU_Master!E:E,"Not Found")</f>
        <v>180</v>
      </c>
      <c r="M1775" s="2">
        <f>_xlfn.XLOOKUP(E1775,[1]SKU_Master!A:A,[1]SKU_Master!F:F,"NOT FOUND")</f>
        <v>95</v>
      </c>
      <c r="N1775" s="2" t="str">
        <f>IF(ISNUMBER(_xlfn.XMATCH(E1775,[1]SKU_Master!A:A)),"MATCH","NOT FOUND")</f>
        <v>MATCH</v>
      </c>
      <c r="O1775" s="2">
        <f>Table2[[#This Row],[GROSS_REVENUE]]-Table2[[#This Row],[DISCOUNT]]</f>
        <v>20194.599999999999</v>
      </c>
      <c r="P1775" s="3">
        <f>IFERROR((Table2[[#This Row],[NET_REVENUE]]-(Table2[[#This Row],[UNITS_SOLD]]*Table2[[#This Row],[UNIT_COGS]]))/Table2[[#This Row],[NET_REVENUE]],0)</f>
        <v>0.39315460568666866</v>
      </c>
      <c r="Q1775" s="4">
        <f>IFERROR(Table2[[#This Row],[GROSS_REVENUE]]/Table2[[#This Row],[AD_SPEND]],0)</f>
        <v>10.032274371038612</v>
      </c>
      <c r="R1775" s="2">
        <f>IFERROR((Table2[[#This Row],[NET_REVENUE]]-(Table2[[#This Row],[UNITS_SOLD]]*Table2[[#This Row],[UNIT_COGS]])-Table2[[#This Row],[AD_SPEND]]),0)</f>
        <v>5625.0699999999979</v>
      </c>
      <c r="S1775" s="3">
        <f>IFERROR(Table2[[#This Row],[RETURNS_UNITS]]/Table2[[#This Row],[UNITS_SOLD]],0)</f>
        <v>3.875968992248062E-2</v>
      </c>
      <c r="T1775" s="2" t="str">
        <f>TRIM(CLEAN(Table2[[#This Row],[CHANNEL]]))</f>
        <v>Flipkart</v>
      </c>
      <c r="U1775" s="1">
        <f t="shared" si="27"/>
        <v>45566</v>
      </c>
    </row>
    <row r="1776" spans="1:21" x14ac:dyDescent="0.3">
      <c r="A1776" s="1">
        <v>45383</v>
      </c>
      <c r="B1776" s="2" t="s">
        <v>33</v>
      </c>
      <c r="C1776" s="2" t="s">
        <v>22</v>
      </c>
      <c r="D1776" s="2" t="s">
        <v>46</v>
      </c>
      <c r="E1776" s="2" t="str">
        <f>TRIM(Table2[[#This Row],[SKU_CODE]])</f>
        <v>BEC-KT-001</v>
      </c>
      <c r="F1776" s="2">
        <v>141</v>
      </c>
      <c r="G1776" s="2">
        <v>22560</v>
      </c>
      <c r="H1776" s="2">
        <v>1728.63</v>
      </c>
      <c r="I1776" s="2">
        <v>2316.15</v>
      </c>
      <c r="J1776" s="2">
        <v>3</v>
      </c>
      <c r="K1776" s="2" t="str">
        <f>_xlfn.XLOOKUP(E1776,[1]SKU_Master!A:A,[1]SKU_Master!C:C,"NOT FOUND")</f>
        <v>Kitchen Towel</v>
      </c>
      <c r="L1776" s="2">
        <f>_xlfn.XLOOKUP(Table2[[#This Row],[SKU_CODE_CLEAN]],[1]SKU_Master!A:A,[1]SKU_Master!E:E,"Not Found")</f>
        <v>160</v>
      </c>
      <c r="M1776" s="2">
        <f>_xlfn.XLOOKUP(E1776,[1]SKU_Master!A:A,[1]SKU_Master!F:F,"NOT FOUND")</f>
        <v>78</v>
      </c>
      <c r="N1776" s="2" t="str">
        <f>IF(ISNUMBER(_xlfn.XMATCH(E1776,[1]SKU_Master!A:A)),"MATCH","NOT FOUND")</f>
        <v>MATCH</v>
      </c>
      <c r="O1776" s="2">
        <f>Table2[[#This Row],[GROSS_REVENUE]]-Table2[[#This Row],[DISCOUNT]]</f>
        <v>20831.37</v>
      </c>
      <c r="P1776" s="3">
        <f>IFERROR((Table2[[#This Row],[NET_REVENUE]]-(Table2[[#This Row],[UNITS_SOLD]]*Table2[[#This Row],[UNIT_COGS]]))/Table2[[#This Row],[NET_REVENUE]],0)</f>
        <v>0.47204624563818892</v>
      </c>
      <c r="Q1776" s="4">
        <f>IFERROR(Table2[[#This Row],[GROSS_REVENUE]]/Table2[[#This Row],[AD_SPEND]],0)</f>
        <v>9.7403017939252639</v>
      </c>
      <c r="R1776" s="2">
        <f>IFERROR((Table2[[#This Row],[NET_REVENUE]]-(Table2[[#This Row],[UNITS_SOLD]]*Table2[[#This Row],[UNIT_COGS]])-Table2[[#This Row],[AD_SPEND]]),0)</f>
        <v>7517.2199999999993</v>
      </c>
      <c r="S1776" s="3">
        <f>IFERROR(Table2[[#This Row],[RETURNS_UNITS]]/Table2[[#This Row],[UNITS_SOLD]],0)</f>
        <v>2.1276595744680851E-2</v>
      </c>
      <c r="T1776" s="2" t="str">
        <f>TRIM(CLEAN(Table2[[#This Row],[CHANNEL]]))</f>
        <v>Swiggy Instamart</v>
      </c>
      <c r="U1776" s="1">
        <f t="shared" si="27"/>
        <v>45383</v>
      </c>
    </row>
    <row r="1777" spans="1:21" x14ac:dyDescent="0.3">
      <c r="A1777" s="1">
        <v>45323</v>
      </c>
      <c r="B1777" s="2" t="s">
        <v>24</v>
      </c>
      <c r="C1777" s="2" t="s">
        <v>22</v>
      </c>
      <c r="D1777" s="2" t="s">
        <v>46</v>
      </c>
      <c r="E1777" s="2" t="str">
        <f>TRIM(Table2[[#This Row],[SKU_CODE]])</f>
        <v>BEC-KT-001</v>
      </c>
      <c r="F1777" s="2">
        <v>137</v>
      </c>
      <c r="G1777" s="2">
        <v>21920</v>
      </c>
      <c r="H1777" s="2">
        <v>2041.5</v>
      </c>
      <c r="I1777" s="2">
        <v>2316.44</v>
      </c>
      <c r="J1777" s="2">
        <v>21</v>
      </c>
      <c r="K1777" s="2" t="str">
        <f>_xlfn.XLOOKUP(E1777,[1]SKU_Master!A:A,[1]SKU_Master!C:C,"NOT FOUND")</f>
        <v>Kitchen Towel</v>
      </c>
      <c r="L1777" s="2">
        <f>_xlfn.XLOOKUP(Table2[[#This Row],[SKU_CODE_CLEAN]],[1]SKU_Master!A:A,[1]SKU_Master!E:E,"Not Found")</f>
        <v>160</v>
      </c>
      <c r="M1777" s="2">
        <f>_xlfn.XLOOKUP(E1777,[1]SKU_Master!A:A,[1]SKU_Master!F:F,"NOT FOUND")</f>
        <v>78</v>
      </c>
      <c r="N1777" s="2" t="str">
        <f>IF(ISNUMBER(_xlfn.XMATCH(E1777,[1]SKU_Master!A:A)),"MATCH","NOT FOUND")</f>
        <v>MATCH</v>
      </c>
      <c r="O1777" s="2">
        <f>Table2[[#This Row],[GROSS_REVENUE]]-Table2[[#This Row],[DISCOUNT]]</f>
        <v>19878.5</v>
      </c>
      <c r="P1777" s="3">
        <f>IFERROR((Table2[[#This Row],[NET_REVENUE]]-(Table2[[#This Row],[UNITS_SOLD]]*Table2[[#This Row],[UNIT_COGS]]))/Table2[[#This Row],[NET_REVENUE]],0)</f>
        <v>0.46243428830143118</v>
      </c>
      <c r="Q1777" s="4">
        <f>IFERROR(Table2[[#This Row],[GROSS_REVENUE]]/Table2[[#This Row],[AD_SPEND]],0)</f>
        <v>9.4627963599316196</v>
      </c>
      <c r="R1777" s="2">
        <f>IFERROR((Table2[[#This Row],[NET_REVENUE]]-(Table2[[#This Row],[UNITS_SOLD]]*Table2[[#This Row],[UNIT_COGS]])-Table2[[#This Row],[AD_SPEND]]),0)</f>
        <v>6876.0599999999995</v>
      </c>
      <c r="S1777" s="3">
        <f>IFERROR(Table2[[#This Row],[RETURNS_UNITS]]/Table2[[#This Row],[UNITS_SOLD]],0)</f>
        <v>0.15328467153284672</v>
      </c>
      <c r="T1777" s="2" t="str">
        <f>TRIM(CLEAN(Table2[[#This Row],[CHANNEL]]))</f>
        <v>D2C</v>
      </c>
      <c r="U1777" s="1">
        <f t="shared" si="27"/>
        <v>45323</v>
      </c>
    </row>
    <row r="1778" spans="1:21" x14ac:dyDescent="0.3">
      <c r="A1778" s="1">
        <v>45413</v>
      </c>
      <c r="B1778" s="2" t="s">
        <v>39</v>
      </c>
      <c r="C1778" s="2" t="s">
        <v>22</v>
      </c>
      <c r="D1778" s="2" t="s">
        <v>35</v>
      </c>
      <c r="E1778" s="2" t="str">
        <f>TRIM(Table2[[#This Row],[SKU_CODE]])</f>
        <v>BEC-CMB-001</v>
      </c>
      <c r="F1778" s="2">
        <v>44</v>
      </c>
      <c r="G1778" s="2">
        <v>30756</v>
      </c>
      <c r="H1778" s="2">
        <v>3872.74</v>
      </c>
      <c r="I1778" s="2">
        <v>2318.9499999999998</v>
      </c>
      <c r="J1778" s="2">
        <v>1</v>
      </c>
      <c r="K1778" s="2" t="str">
        <f>_xlfn.XLOOKUP(E1778,[1]SKU_Master!A:A,[1]SKU_Master!C:C,"NOT FOUND")</f>
        <v>Others</v>
      </c>
      <c r="L1778" s="2">
        <f>_xlfn.XLOOKUP(Table2[[#This Row],[SKU_CODE_CLEAN]],[1]SKU_Master!A:A,[1]SKU_Master!E:E,"Not Found")</f>
        <v>699</v>
      </c>
      <c r="M1778" s="2">
        <f>_xlfn.XLOOKUP(E1778,[1]SKU_Master!A:A,[1]SKU_Master!F:F,"NOT FOUND")</f>
        <v>330</v>
      </c>
      <c r="N1778" s="2" t="str">
        <f>IF(ISNUMBER(_xlfn.XMATCH(E1778,[1]SKU_Master!A:A)),"MATCH","NOT FOUND")</f>
        <v>MATCH</v>
      </c>
      <c r="O1778" s="2">
        <f>Table2[[#This Row],[GROSS_REVENUE]]-Table2[[#This Row],[DISCOUNT]]</f>
        <v>26883.260000000002</v>
      </c>
      <c r="P1778" s="3">
        <f>IFERROR((Table2[[#This Row],[NET_REVENUE]]-(Table2[[#This Row],[UNITS_SOLD]]*Table2[[#This Row],[UNIT_COGS]]))/Table2[[#This Row],[NET_REVENUE]],0)</f>
        <v>0.45988693335555292</v>
      </c>
      <c r="Q1778" s="4">
        <f>IFERROR(Table2[[#This Row],[GROSS_REVENUE]]/Table2[[#This Row],[AD_SPEND]],0)</f>
        <v>13.262899156946032</v>
      </c>
      <c r="R1778" s="2">
        <f>IFERROR((Table2[[#This Row],[NET_REVENUE]]-(Table2[[#This Row],[UNITS_SOLD]]*Table2[[#This Row],[UNIT_COGS]])-Table2[[#This Row],[AD_SPEND]]),0)</f>
        <v>10044.310000000001</v>
      </c>
      <c r="S1778" s="3">
        <f>IFERROR(Table2[[#This Row],[RETURNS_UNITS]]/Table2[[#This Row],[UNITS_SOLD]],0)</f>
        <v>2.2727272727272728E-2</v>
      </c>
      <c r="T1778" s="2" t="str">
        <f>TRIM(CLEAN(Table2[[#This Row],[CHANNEL]]))</f>
        <v>Amazon</v>
      </c>
      <c r="U1778" s="1">
        <f t="shared" si="27"/>
        <v>45413</v>
      </c>
    </row>
    <row r="1779" spans="1:21" x14ac:dyDescent="0.3">
      <c r="A1779" s="1">
        <v>45627</v>
      </c>
      <c r="B1779" s="2" t="s">
        <v>24</v>
      </c>
      <c r="C1779" s="2" t="s">
        <v>28</v>
      </c>
      <c r="D1779" s="2" t="s">
        <v>29</v>
      </c>
      <c r="E1779" s="2" t="str">
        <f>TRIM(Table2[[#This Row],[SKU_CODE]])</f>
        <v>BEC-CLN-004</v>
      </c>
      <c r="F1779" s="2">
        <v>144</v>
      </c>
      <c r="G1779" s="2">
        <v>14256</v>
      </c>
      <c r="H1779" s="2">
        <v>1415.93</v>
      </c>
      <c r="I1779" s="2">
        <v>2320.77</v>
      </c>
      <c r="J1779" s="2">
        <v>18</v>
      </c>
      <c r="K1779" s="2" t="str">
        <f>_xlfn.XLOOKUP(E1779,[1]SKU_Master!A:A,[1]SKU_Master!C:C,"NOT FOUND")</f>
        <v>Cleaners</v>
      </c>
      <c r="L1779" s="2">
        <f>_xlfn.XLOOKUP(Table2[[#This Row],[SKU_CODE_CLEAN]],[1]SKU_Master!A:A,[1]SKU_Master!E:E,"Not Found")</f>
        <v>99</v>
      </c>
      <c r="M1779" s="2">
        <f>_xlfn.XLOOKUP(E1779,[1]SKU_Master!A:A,[1]SKU_Master!F:F,"NOT FOUND")</f>
        <v>44</v>
      </c>
      <c r="N1779" s="2" t="str">
        <f>IF(ISNUMBER(_xlfn.XMATCH(E1779,[1]SKU_Master!A:A)),"MATCH","NOT FOUND")</f>
        <v>MATCH</v>
      </c>
      <c r="O1779" s="2">
        <f>Table2[[#This Row],[GROSS_REVENUE]]-Table2[[#This Row],[DISCOUNT]]</f>
        <v>12840.07</v>
      </c>
      <c r="P1779" s="3">
        <f>IFERROR((Table2[[#This Row],[NET_REVENUE]]-(Table2[[#This Row],[UNITS_SOLD]]*Table2[[#This Row],[UNIT_COGS]]))/Table2[[#This Row],[NET_REVENUE]],0)</f>
        <v>0.50654474625138335</v>
      </c>
      <c r="Q1779" s="4">
        <f>IFERROR(Table2[[#This Row],[GROSS_REVENUE]]/Table2[[#This Row],[AD_SPEND]],0)</f>
        <v>6.1427888157809694</v>
      </c>
      <c r="R1779" s="2">
        <f>IFERROR((Table2[[#This Row],[NET_REVENUE]]-(Table2[[#This Row],[UNITS_SOLD]]*Table2[[#This Row],[UNIT_COGS]])-Table2[[#This Row],[AD_SPEND]]),0)</f>
        <v>4183.2999999999993</v>
      </c>
      <c r="S1779" s="3">
        <f>IFERROR(Table2[[#This Row],[RETURNS_UNITS]]/Table2[[#This Row],[UNITS_SOLD]],0)</f>
        <v>0.125</v>
      </c>
      <c r="T1779" s="2" t="str">
        <f>TRIM(CLEAN(Table2[[#This Row],[CHANNEL]]))</f>
        <v>D2C</v>
      </c>
      <c r="U1779" s="1">
        <f t="shared" si="27"/>
        <v>45627</v>
      </c>
    </row>
    <row r="1780" spans="1:21" x14ac:dyDescent="0.3">
      <c r="A1780" s="1">
        <v>45413</v>
      </c>
      <c r="B1780" s="2" t="s">
        <v>34</v>
      </c>
      <c r="C1780" s="2" t="s">
        <v>25</v>
      </c>
      <c r="D1780" s="2" t="s">
        <v>35</v>
      </c>
      <c r="E1780" s="2" t="str">
        <f>TRIM(Table2[[#This Row],[SKU_CODE]])</f>
        <v>BEC-CMB-001</v>
      </c>
      <c r="F1780" s="2">
        <v>52</v>
      </c>
      <c r="G1780" s="2">
        <v>36348</v>
      </c>
      <c r="H1780" s="2">
        <v>10132.030000000001</v>
      </c>
      <c r="I1780" s="2">
        <v>2326.31</v>
      </c>
      <c r="J1780" s="2">
        <v>2</v>
      </c>
      <c r="K1780" s="2" t="str">
        <f>_xlfn.XLOOKUP(E1780,[1]SKU_Master!A:A,[1]SKU_Master!C:C,"NOT FOUND")</f>
        <v>Others</v>
      </c>
      <c r="L1780" s="2">
        <f>_xlfn.XLOOKUP(Table2[[#This Row],[SKU_CODE_CLEAN]],[1]SKU_Master!A:A,[1]SKU_Master!E:E,"Not Found")</f>
        <v>699</v>
      </c>
      <c r="M1780" s="2">
        <f>_xlfn.XLOOKUP(E1780,[1]SKU_Master!A:A,[1]SKU_Master!F:F,"NOT FOUND")</f>
        <v>330</v>
      </c>
      <c r="N1780" s="2" t="str">
        <f>IF(ISNUMBER(_xlfn.XMATCH(E1780,[1]SKU_Master!A:A)),"MATCH","NOT FOUND")</f>
        <v>MATCH</v>
      </c>
      <c r="O1780" s="2">
        <f>Table2[[#This Row],[GROSS_REVENUE]]-Table2[[#This Row],[DISCOUNT]]</f>
        <v>26215.97</v>
      </c>
      <c r="P1780" s="3">
        <f>IFERROR((Table2[[#This Row],[NET_REVENUE]]-(Table2[[#This Row],[UNITS_SOLD]]*Table2[[#This Row],[UNIT_COGS]]))/Table2[[#This Row],[NET_REVENUE]],0)</f>
        <v>0.34543715147675258</v>
      </c>
      <c r="Q1780" s="4">
        <f>IFERROR(Table2[[#This Row],[GROSS_REVENUE]]/Table2[[#This Row],[AD_SPEND]],0)</f>
        <v>15.624744767464353</v>
      </c>
      <c r="R1780" s="2">
        <f>IFERROR((Table2[[#This Row],[NET_REVENUE]]-(Table2[[#This Row],[UNITS_SOLD]]*Table2[[#This Row],[UNIT_COGS]])-Table2[[#This Row],[AD_SPEND]]),0)</f>
        <v>6729.6600000000017</v>
      </c>
      <c r="S1780" s="3">
        <f>IFERROR(Table2[[#This Row],[RETURNS_UNITS]]/Table2[[#This Row],[UNITS_SOLD]],0)</f>
        <v>3.8461538461538464E-2</v>
      </c>
      <c r="T1780" s="2" t="str">
        <f>TRIM(CLEAN(Table2[[#This Row],[CHANNEL]]))</f>
        <v>Zepto</v>
      </c>
      <c r="U1780" s="1">
        <f t="shared" si="27"/>
        <v>45413</v>
      </c>
    </row>
    <row r="1781" spans="1:21" x14ac:dyDescent="0.3">
      <c r="A1781" s="1">
        <v>45413</v>
      </c>
      <c r="B1781" s="2" t="s">
        <v>39</v>
      </c>
      <c r="C1781" s="2" t="s">
        <v>22</v>
      </c>
      <c r="D1781" s="2" t="s">
        <v>46</v>
      </c>
      <c r="E1781" s="2" t="str">
        <f>TRIM(Table2[[#This Row],[SKU_CODE]])</f>
        <v>BEC-KT-001</v>
      </c>
      <c r="F1781" s="2">
        <v>277</v>
      </c>
      <c r="G1781" s="2">
        <v>44320</v>
      </c>
      <c r="H1781" s="2">
        <v>3406.34</v>
      </c>
      <c r="I1781" s="2">
        <v>2327.25</v>
      </c>
      <c r="J1781" s="2">
        <v>11</v>
      </c>
      <c r="K1781" s="2" t="str">
        <f>_xlfn.XLOOKUP(E1781,[1]SKU_Master!A:A,[1]SKU_Master!C:C,"NOT FOUND")</f>
        <v>Kitchen Towel</v>
      </c>
      <c r="L1781" s="2">
        <f>_xlfn.XLOOKUP(Table2[[#This Row],[SKU_CODE_CLEAN]],[1]SKU_Master!A:A,[1]SKU_Master!E:E,"Not Found")</f>
        <v>160</v>
      </c>
      <c r="M1781" s="2">
        <f>_xlfn.XLOOKUP(E1781,[1]SKU_Master!A:A,[1]SKU_Master!F:F,"NOT FOUND")</f>
        <v>78</v>
      </c>
      <c r="N1781" s="2" t="str">
        <f>IF(ISNUMBER(_xlfn.XMATCH(E1781,[1]SKU_Master!A:A)),"MATCH","NOT FOUND")</f>
        <v>MATCH</v>
      </c>
      <c r="O1781" s="2">
        <f>Table2[[#This Row],[GROSS_REVENUE]]-Table2[[#This Row],[DISCOUNT]]</f>
        <v>40913.660000000003</v>
      </c>
      <c r="P1781" s="3">
        <f>IFERROR((Table2[[#This Row],[NET_REVENUE]]-(Table2[[#This Row],[UNITS_SOLD]]*Table2[[#This Row],[UNIT_COGS]]))/Table2[[#This Row],[NET_REVENUE]],0)</f>
        <v>0.47191231486012258</v>
      </c>
      <c r="Q1781" s="4">
        <f>IFERROR(Table2[[#This Row],[GROSS_REVENUE]]/Table2[[#This Row],[AD_SPEND]],0)</f>
        <v>19.043935975937266</v>
      </c>
      <c r="R1781" s="2">
        <f>IFERROR((Table2[[#This Row],[NET_REVENUE]]-(Table2[[#This Row],[UNITS_SOLD]]*Table2[[#This Row],[UNIT_COGS]])-Table2[[#This Row],[AD_SPEND]]),0)</f>
        <v>16980.410000000003</v>
      </c>
      <c r="S1781" s="3">
        <f>IFERROR(Table2[[#This Row],[RETURNS_UNITS]]/Table2[[#This Row],[UNITS_SOLD]],0)</f>
        <v>3.9711191335740074E-2</v>
      </c>
      <c r="T1781" s="2" t="str">
        <f>TRIM(CLEAN(Table2[[#This Row],[CHANNEL]]))</f>
        <v>Amazon</v>
      </c>
      <c r="U1781" s="1">
        <f t="shared" si="27"/>
        <v>45413</v>
      </c>
    </row>
    <row r="1782" spans="1:21" x14ac:dyDescent="0.3">
      <c r="A1782" s="1">
        <v>45566</v>
      </c>
      <c r="B1782" s="2" t="s">
        <v>21</v>
      </c>
      <c r="C1782" s="2" t="s">
        <v>22</v>
      </c>
      <c r="D1782" s="2" t="s">
        <v>30</v>
      </c>
      <c r="E1782" s="2" t="str">
        <f>TRIM(Table2[[#This Row],[SKU_CODE]])</f>
        <v>BEC-TIS-002</v>
      </c>
      <c r="F1782" s="2">
        <v>144</v>
      </c>
      <c r="G1782" s="5">
        <v>25920</v>
      </c>
      <c r="H1782" s="2">
        <v>6410.6</v>
      </c>
      <c r="I1782" s="2">
        <v>2327.7800000000002</v>
      </c>
      <c r="J1782" s="2">
        <v>6</v>
      </c>
      <c r="K1782" s="2" t="str">
        <f>_xlfn.XLOOKUP(E1782,[1]SKU_Master!A:A,[1]SKU_Master!C:C,"NOT FOUND")</f>
        <v>Tissues</v>
      </c>
      <c r="L1782" s="2">
        <f>_xlfn.XLOOKUP(Table2[[#This Row],[SKU_CODE_CLEAN]],[1]SKU_Master!A:A,[1]SKU_Master!E:E,"Not Found")</f>
        <v>180</v>
      </c>
      <c r="M1782" s="2">
        <f>_xlfn.XLOOKUP(E1782,[1]SKU_Master!A:A,[1]SKU_Master!F:F,"NOT FOUND")</f>
        <v>95</v>
      </c>
      <c r="N1782" s="2" t="str">
        <f>IF(ISNUMBER(_xlfn.XMATCH(E1782,[1]SKU_Master!A:A)),"MATCH","NOT FOUND")</f>
        <v>MATCH</v>
      </c>
      <c r="O1782" s="2">
        <f>Table2[[#This Row],[GROSS_REVENUE]]-Table2[[#This Row],[DISCOUNT]]</f>
        <v>19509.400000000001</v>
      </c>
      <c r="P1782" s="3">
        <f>IFERROR((Table2[[#This Row],[NET_REVENUE]]-(Table2[[#This Row],[UNITS_SOLD]]*Table2[[#This Row],[UNIT_COGS]]))/Table2[[#This Row],[NET_REVENUE]],0)</f>
        <v>0.29879955303597244</v>
      </c>
      <c r="Q1782" s="4">
        <f>IFERROR(Table2[[#This Row],[GROSS_REVENUE]]/Table2[[#This Row],[AD_SPEND]],0)</f>
        <v>11.135072902078374</v>
      </c>
      <c r="R1782" s="2">
        <f>IFERROR((Table2[[#This Row],[NET_REVENUE]]-(Table2[[#This Row],[UNITS_SOLD]]*Table2[[#This Row],[UNIT_COGS]])-Table2[[#This Row],[AD_SPEND]]),0)</f>
        <v>3501.6200000000013</v>
      </c>
      <c r="S1782" s="3">
        <f>IFERROR(Table2[[#This Row],[RETURNS_UNITS]]/Table2[[#This Row],[UNITS_SOLD]],0)</f>
        <v>4.1666666666666664E-2</v>
      </c>
      <c r="T1782" s="2" t="str">
        <f>TRIM(CLEAN(Table2[[#This Row],[CHANNEL]]))</f>
        <v>Flipkart</v>
      </c>
      <c r="U1782" s="1">
        <f t="shared" si="27"/>
        <v>45566</v>
      </c>
    </row>
    <row r="1783" spans="1:21" x14ac:dyDescent="0.3">
      <c r="A1783" s="1">
        <v>45597</v>
      </c>
      <c r="B1783" s="2" t="s">
        <v>37</v>
      </c>
      <c r="C1783" s="2" t="s">
        <v>25</v>
      </c>
      <c r="D1783" s="2" t="s">
        <v>35</v>
      </c>
      <c r="E1783" s="2" t="str">
        <f>TRIM(Table2[[#This Row],[SKU_CODE]])</f>
        <v>BEC-CMB-001</v>
      </c>
      <c r="F1783" s="2">
        <v>51</v>
      </c>
      <c r="G1783" s="2">
        <v>35649</v>
      </c>
      <c r="H1783" s="2">
        <v>4024.89</v>
      </c>
      <c r="I1783" s="2">
        <v>2328.35</v>
      </c>
      <c r="J1783" s="2">
        <v>2</v>
      </c>
      <c r="K1783" s="2" t="str">
        <f>_xlfn.XLOOKUP(E1783,[1]SKU_Master!A:A,[1]SKU_Master!C:C,"NOT FOUND")</f>
        <v>Others</v>
      </c>
      <c r="L1783" s="2">
        <f>_xlfn.XLOOKUP(Table2[[#This Row],[SKU_CODE_CLEAN]],[1]SKU_Master!A:A,[1]SKU_Master!E:E,"Not Found")</f>
        <v>699</v>
      </c>
      <c r="M1783" s="2">
        <f>_xlfn.XLOOKUP(E1783,[1]SKU_Master!A:A,[1]SKU_Master!F:F,"NOT FOUND")</f>
        <v>330</v>
      </c>
      <c r="N1783" s="2" t="str">
        <f>IF(ISNUMBER(_xlfn.XMATCH(E1783,[1]SKU_Master!A:A)),"MATCH","NOT FOUND")</f>
        <v>MATCH</v>
      </c>
      <c r="O1783" s="2">
        <f>Table2[[#This Row],[GROSS_REVENUE]]-Table2[[#This Row],[DISCOUNT]]</f>
        <v>31624.11</v>
      </c>
      <c r="P1783" s="3">
        <f>IFERROR((Table2[[#This Row],[NET_REVENUE]]-(Table2[[#This Row],[UNITS_SOLD]]*Table2[[#This Row],[UNIT_COGS]]))/Table2[[#This Row],[NET_REVENUE]],0)</f>
        <v>0.46781110994111774</v>
      </c>
      <c r="Q1783" s="4">
        <f>IFERROR(Table2[[#This Row],[GROSS_REVENUE]]/Table2[[#This Row],[AD_SPEND]],0)</f>
        <v>15.310842442072714</v>
      </c>
      <c r="R1783" s="2">
        <f>IFERROR((Table2[[#This Row],[NET_REVENUE]]-(Table2[[#This Row],[UNITS_SOLD]]*Table2[[#This Row],[UNIT_COGS]])-Table2[[#This Row],[AD_SPEND]]),0)</f>
        <v>12465.76</v>
      </c>
      <c r="S1783" s="3">
        <f>IFERROR(Table2[[#This Row],[RETURNS_UNITS]]/Table2[[#This Row],[UNITS_SOLD]],0)</f>
        <v>3.9215686274509803E-2</v>
      </c>
      <c r="T1783" s="2" t="str">
        <f>TRIM(CLEAN(Table2[[#This Row],[CHANNEL]]))</f>
        <v>Blinkit</v>
      </c>
      <c r="U1783" s="1">
        <f t="shared" si="27"/>
        <v>45597</v>
      </c>
    </row>
    <row r="1784" spans="1:21" x14ac:dyDescent="0.3">
      <c r="A1784" s="1">
        <v>45597</v>
      </c>
      <c r="B1784" s="2" t="s">
        <v>37</v>
      </c>
      <c r="C1784" s="2" t="s">
        <v>25</v>
      </c>
      <c r="D1784" s="2" t="s">
        <v>53</v>
      </c>
      <c r="E1784" s="2" t="str">
        <f>TRIM(Table2[[#This Row],[SKU_CODE]])</f>
        <v>UNKNOWN</v>
      </c>
      <c r="F1784" s="2">
        <v>51</v>
      </c>
      <c r="G1784" s="2">
        <v>35649</v>
      </c>
      <c r="H1784" s="2">
        <v>4024.89</v>
      </c>
      <c r="I1784" s="2">
        <v>2328.35</v>
      </c>
      <c r="J1784" s="2">
        <v>2</v>
      </c>
      <c r="K1784" s="2" t="str">
        <f>_xlfn.XLOOKUP(E1784,[1]SKU_Master!A:A,[1]SKU_Master!C:C,"NOT FOUND")</f>
        <v>NOT FOUND</v>
      </c>
      <c r="L1784" s="2" t="str">
        <f>_xlfn.XLOOKUP(Table2[[#This Row],[SKU_CODE_CLEAN]],[1]SKU_Master!A:A,[1]SKU_Master!E:E,"Not Found")</f>
        <v>Not Found</v>
      </c>
      <c r="M1784" s="2" t="str">
        <f>_xlfn.XLOOKUP(E1784,[1]SKU_Master!A:A,[1]SKU_Master!F:F,"NOT FOUND")</f>
        <v>NOT FOUND</v>
      </c>
      <c r="N1784" s="2" t="str">
        <f>IF(ISNUMBER(_xlfn.XMATCH(E1784,[1]SKU_Master!A:A)),"MATCH","NOT FOUND")</f>
        <v>NOT FOUND</v>
      </c>
      <c r="O1784" s="2">
        <f>Table2[[#This Row],[GROSS_REVENUE]]-Table2[[#This Row],[DISCOUNT]]</f>
        <v>31624.11</v>
      </c>
      <c r="P1784" s="3">
        <f>IFERROR((Table2[[#This Row],[NET_REVENUE]]-(Table2[[#This Row],[UNITS_SOLD]]*Table2[[#This Row],[UNIT_COGS]]))/Table2[[#This Row],[NET_REVENUE]],0)</f>
        <v>0</v>
      </c>
      <c r="Q1784" s="4">
        <f>IFERROR(Table2[[#This Row],[GROSS_REVENUE]]/Table2[[#This Row],[AD_SPEND]],0)</f>
        <v>15.310842442072714</v>
      </c>
      <c r="R1784" s="2">
        <f>IFERROR((Table2[[#This Row],[NET_REVENUE]]-(Table2[[#This Row],[UNITS_SOLD]]*Table2[[#This Row],[UNIT_COGS]])-Table2[[#This Row],[AD_SPEND]]),0)</f>
        <v>0</v>
      </c>
      <c r="S1784" s="3">
        <f>IFERROR(Table2[[#This Row],[RETURNS_UNITS]]/Table2[[#This Row],[UNITS_SOLD]],0)</f>
        <v>3.9215686274509803E-2</v>
      </c>
      <c r="T1784" s="2" t="str">
        <f>TRIM(CLEAN(Table2[[#This Row],[CHANNEL]]))</f>
        <v>Blinkit</v>
      </c>
      <c r="U1784" s="1">
        <f t="shared" si="27"/>
        <v>45597</v>
      </c>
    </row>
    <row r="1785" spans="1:21" x14ac:dyDescent="0.3">
      <c r="A1785" s="1">
        <v>45323</v>
      </c>
      <c r="B1785" s="2" t="s">
        <v>34</v>
      </c>
      <c r="C1785" s="2" t="s">
        <v>22</v>
      </c>
      <c r="D1785" s="2" t="s">
        <v>46</v>
      </c>
      <c r="E1785" s="2" t="str">
        <f>TRIM(Table2[[#This Row],[SKU_CODE]])</f>
        <v>BEC-KT-001</v>
      </c>
      <c r="F1785" s="2">
        <v>243</v>
      </c>
      <c r="G1785" s="2">
        <v>38880</v>
      </c>
      <c r="H1785" s="2">
        <v>9874.5400000000009</v>
      </c>
      <c r="I1785" s="2">
        <v>2331.1</v>
      </c>
      <c r="J1785" s="2">
        <v>10</v>
      </c>
      <c r="K1785" s="2" t="str">
        <f>_xlfn.XLOOKUP(E1785,[1]SKU_Master!A:A,[1]SKU_Master!C:C,"NOT FOUND")</f>
        <v>Kitchen Towel</v>
      </c>
      <c r="L1785" s="2">
        <f>_xlfn.XLOOKUP(Table2[[#This Row],[SKU_CODE_CLEAN]],[1]SKU_Master!A:A,[1]SKU_Master!E:E,"Not Found")</f>
        <v>160</v>
      </c>
      <c r="M1785" s="2">
        <f>_xlfn.XLOOKUP(E1785,[1]SKU_Master!A:A,[1]SKU_Master!F:F,"NOT FOUND")</f>
        <v>78</v>
      </c>
      <c r="N1785" s="2" t="str">
        <f>IF(ISNUMBER(_xlfn.XMATCH(E1785,[1]SKU_Master!A:A)),"MATCH","NOT FOUND")</f>
        <v>MATCH</v>
      </c>
      <c r="O1785" s="2">
        <f>Table2[[#This Row],[GROSS_REVENUE]]-Table2[[#This Row],[DISCOUNT]]</f>
        <v>29005.46</v>
      </c>
      <c r="P1785" s="3">
        <f>IFERROR((Table2[[#This Row],[NET_REVENUE]]-(Table2[[#This Row],[UNITS_SOLD]]*Table2[[#This Row],[UNIT_COGS]]))/Table2[[#This Row],[NET_REVENUE]],0)</f>
        <v>0.34653682444615597</v>
      </c>
      <c r="Q1785" s="4">
        <f>IFERROR(Table2[[#This Row],[GROSS_REVENUE]]/Table2[[#This Row],[AD_SPEND]],0)</f>
        <v>16.678821157393507</v>
      </c>
      <c r="R1785" s="2">
        <f>IFERROR((Table2[[#This Row],[NET_REVENUE]]-(Table2[[#This Row],[UNITS_SOLD]]*Table2[[#This Row],[UNIT_COGS]])-Table2[[#This Row],[AD_SPEND]]),0)</f>
        <v>7720.3599999999988</v>
      </c>
      <c r="S1785" s="3">
        <f>IFERROR(Table2[[#This Row],[RETURNS_UNITS]]/Table2[[#This Row],[UNITS_SOLD]],0)</f>
        <v>4.1152263374485597E-2</v>
      </c>
      <c r="T1785" s="2" t="str">
        <f>TRIM(CLEAN(Table2[[#This Row],[CHANNEL]]))</f>
        <v>Zepto</v>
      </c>
      <c r="U1785" s="1">
        <f t="shared" si="27"/>
        <v>45323</v>
      </c>
    </row>
    <row r="1786" spans="1:21" x14ac:dyDescent="0.3">
      <c r="A1786" s="1">
        <v>45352</v>
      </c>
      <c r="B1786" s="2" t="s">
        <v>21</v>
      </c>
      <c r="C1786" s="2" t="s">
        <v>22</v>
      </c>
      <c r="D1786" s="2" t="s">
        <v>45</v>
      </c>
      <c r="E1786" s="2" t="str">
        <f>TRIM(Table2[[#This Row],[SKU_CODE]])</f>
        <v>BEC-TIS-001</v>
      </c>
      <c r="F1786" s="2">
        <v>247</v>
      </c>
      <c r="G1786" s="2">
        <v>23465</v>
      </c>
      <c r="H1786" s="2">
        <v>6848.67</v>
      </c>
      <c r="I1786" s="2">
        <v>2332.87</v>
      </c>
      <c r="J1786" s="2">
        <v>5</v>
      </c>
      <c r="K1786" s="2" t="str">
        <f>_xlfn.XLOOKUP(E1786,[1]SKU_Master!A:A,[1]SKU_Master!C:C,"NOT FOUND")</f>
        <v>Tissues</v>
      </c>
      <c r="L1786" s="2">
        <f>_xlfn.XLOOKUP(Table2[[#This Row],[SKU_CODE_CLEAN]],[1]SKU_Master!A:A,[1]SKU_Master!E:E,"Not Found")</f>
        <v>95</v>
      </c>
      <c r="M1786" s="2">
        <f>_xlfn.XLOOKUP(E1786,[1]SKU_Master!A:A,[1]SKU_Master!F:F,"NOT FOUND")</f>
        <v>42</v>
      </c>
      <c r="N1786" s="2" t="str">
        <f>IF(ISNUMBER(_xlfn.XMATCH(E1786,[1]SKU_Master!A:A)),"MATCH","NOT FOUND")</f>
        <v>MATCH</v>
      </c>
      <c r="O1786" s="2">
        <f>Table2[[#This Row],[GROSS_REVENUE]]-Table2[[#This Row],[DISCOUNT]]</f>
        <v>16616.330000000002</v>
      </c>
      <c r="P1786" s="3">
        <f>IFERROR((Table2[[#This Row],[NET_REVENUE]]-(Table2[[#This Row],[UNITS_SOLD]]*Table2[[#This Row],[UNIT_COGS]]))/Table2[[#This Row],[NET_REVENUE]],0)</f>
        <v>0.37567441185869571</v>
      </c>
      <c r="Q1786" s="4">
        <f>IFERROR(Table2[[#This Row],[GROSS_REVENUE]]/Table2[[#This Row],[AD_SPEND]],0)</f>
        <v>10.058425887426218</v>
      </c>
      <c r="R1786" s="2">
        <f>IFERROR((Table2[[#This Row],[NET_REVENUE]]-(Table2[[#This Row],[UNITS_SOLD]]*Table2[[#This Row],[UNIT_COGS]])-Table2[[#This Row],[AD_SPEND]]),0)</f>
        <v>3909.4600000000019</v>
      </c>
      <c r="S1786" s="3">
        <f>IFERROR(Table2[[#This Row],[RETURNS_UNITS]]/Table2[[#This Row],[UNITS_SOLD]],0)</f>
        <v>2.0242914979757085E-2</v>
      </c>
      <c r="T1786" s="2" t="str">
        <f>TRIM(CLEAN(Table2[[#This Row],[CHANNEL]]))</f>
        <v>Flipkart</v>
      </c>
      <c r="U1786" s="1">
        <f t="shared" si="27"/>
        <v>45352</v>
      </c>
    </row>
    <row r="1787" spans="1:21" x14ac:dyDescent="0.3">
      <c r="A1787" s="1">
        <v>45383</v>
      </c>
      <c r="B1787" s="2" t="s">
        <v>37</v>
      </c>
      <c r="C1787" s="2" t="s">
        <v>22</v>
      </c>
      <c r="D1787" s="2" t="s">
        <v>23</v>
      </c>
      <c r="E1787" s="2" t="str">
        <f>TRIM(Table2[[#This Row],[SKU_CODE]])</f>
        <v>BEC-OTH-001</v>
      </c>
      <c r="F1787" s="2">
        <v>122</v>
      </c>
      <c r="G1787" s="2">
        <v>18178</v>
      </c>
      <c r="H1787" s="2">
        <v>2273.5300000000002</v>
      </c>
      <c r="I1787" s="2">
        <v>2336.75</v>
      </c>
      <c r="J1787" s="2">
        <v>3</v>
      </c>
      <c r="K1787" s="2" t="str">
        <f>_xlfn.XLOOKUP(E1787,[1]SKU_Master!A:A,[1]SKU_Master!C:C,"NOT FOUND")</f>
        <v>Others</v>
      </c>
      <c r="L1787" s="2">
        <f>_xlfn.XLOOKUP(Table2[[#This Row],[SKU_CODE_CLEAN]],[1]SKU_Master!A:A,[1]SKU_Master!E:E,"Not Found")</f>
        <v>149</v>
      </c>
      <c r="M1787" s="2">
        <f>_xlfn.XLOOKUP(E1787,[1]SKU_Master!A:A,[1]SKU_Master!F:F,"NOT FOUND")</f>
        <v>72</v>
      </c>
      <c r="N1787" s="2" t="str">
        <f>IF(ISNUMBER(_xlfn.XMATCH(E1787,[1]SKU_Master!A:A)),"MATCH","NOT FOUND")</f>
        <v>MATCH</v>
      </c>
      <c r="O1787" s="2">
        <f>Table2[[#This Row],[GROSS_REVENUE]]-Table2[[#This Row],[DISCOUNT]]</f>
        <v>15904.47</v>
      </c>
      <c r="P1787" s="3">
        <f>IFERROR((Table2[[#This Row],[NET_REVENUE]]-(Table2[[#This Row],[UNITS_SOLD]]*Table2[[#This Row],[UNIT_COGS]]))/Table2[[#This Row],[NET_REVENUE]],0)</f>
        <v>0.44770243837109941</v>
      </c>
      <c r="Q1787" s="4">
        <f>IFERROR(Table2[[#This Row],[GROSS_REVENUE]]/Table2[[#This Row],[AD_SPEND]],0)</f>
        <v>7.7791804857173421</v>
      </c>
      <c r="R1787" s="2">
        <f>IFERROR((Table2[[#This Row],[NET_REVENUE]]-(Table2[[#This Row],[UNITS_SOLD]]*Table2[[#This Row],[UNIT_COGS]])-Table2[[#This Row],[AD_SPEND]]),0)</f>
        <v>4783.7199999999993</v>
      </c>
      <c r="S1787" s="3">
        <f>IFERROR(Table2[[#This Row],[RETURNS_UNITS]]/Table2[[#This Row],[UNITS_SOLD]],0)</f>
        <v>2.4590163934426229E-2</v>
      </c>
      <c r="T1787" s="2" t="str">
        <f>TRIM(CLEAN(Table2[[#This Row],[CHANNEL]]))</f>
        <v>Blinkit</v>
      </c>
      <c r="U1787" s="1">
        <f t="shared" si="27"/>
        <v>45383</v>
      </c>
    </row>
    <row r="1788" spans="1:21" x14ac:dyDescent="0.3">
      <c r="A1788" s="1">
        <v>45413</v>
      </c>
      <c r="B1788" s="2" t="s">
        <v>21</v>
      </c>
      <c r="C1788" s="2" t="s">
        <v>25</v>
      </c>
      <c r="D1788" s="2" t="s">
        <v>42</v>
      </c>
      <c r="E1788" s="2" t="str">
        <f>TRIM(Table2[[#This Row],[SKU_CODE]])</f>
        <v>BEC-BW-002</v>
      </c>
      <c r="F1788" s="2">
        <v>125</v>
      </c>
      <c r="G1788" s="2">
        <v>21875</v>
      </c>
      <c r="H1788" s="2">
        <v>5801.59</v>
      </c>
      <c r="I1788" s="2">
        <v>2336.7800000000002</v>
      </c>
      <c r="J1788" s="2">
        <v>5</v>
      </c>
      <c r="K1788" s="2" t="str">
        <f>_xlfn.XLOOKUP(E1788,[1]SKU_Master!A:A,[1]SKU_Master!C:C,"NOT FOUND")</f>
        <v>Bake &amp; Wrap</v>
      </c>
      <c r="L1788" s="2">
        <f>_xlfn.XLOOKUP(Table2[[#This Row],[SKU_CODE_CLEAN]],[1]SKU_Master!A:A,[1]SKU_Master!E:E,"Not Found")</f>
        <v>175</v>
      </c>
      <c r="M1788" s="2">
        <f>_xlfn.XLOOKUP(E1788,[1]SKU_Master!A:A,[1]SKU_Master!F:F,"NOT FOUND")</f>
        <v>92</v>
      </c>
      <c r="N1788" s="2" t="str">
        <f>IF(ISNUMBER(_xlfn.XMATCH(E1788,[1]SKU_Master!A:A)),"MATCH","NOT FOUND")</f>
        <v>MATCH</v>
      </c>
      <c r="O1788" s="2">
        <f>Table2[[#This Row],[GROSS_REVENUE]]-Table2[[#This Row],[DISCOUNT]]</f>
        <v>16073.41</v>
      </c>
      <c r="P1788" s="3">
        <f>IFERROR((Table2[[#This Row],[NET_REVENUE]]-(Table2[[#This Row],[UNITS_SOLD]]*Table2[[#This Row],[UNIT_COGS]]))/Table2[[#This Row],[NET_REVENUE]],0)</f>
        <v>0.28453265361861607</v>
      </c>
      <c r="Q1788" s="4">
        <f>IFERROR(Table2[[#This Row],[GROSS_REVENUE]]/Table2[[#This Row],[AD_SPEND]],0)</f>
        <v>9.3611722113335443</v>
      </c>
      <c r="R1788" s="2">
        <f>IFERROR((Table2[[#This Row],[NET_REVENUE]]-(Table2[[#This Row],[UNITS_SOLD]]*Table2[[#This Row],[UNIT_COGS]])-Table2[[#This Row],[AD_SPEND]]),0)</f>
        <v>2236.6299999999997</v>
      </c>
      <c r="S1788" s="3">
        <f>IFERROR(Table2[[#This Row],[RETURNS_UNITS]]/Table2[[#This Row],[UNITS_SOLD]],0)</f>
        <v>0.04</v>
      </c>
      <c r="T1788" s="2" t="str">
        <f>TRIM(CLEAN(Table2[[#This Row],[CHANNEL]]))</f>
        <v>Flipkart</v>
      </c>
      <c r="U1788" s="1">
        <f t="shared" si="27"/>
        <v>45413</v>
      </c>
    </row>
    <row r="1789" spans="1:21" x14ac:dyDescent="0.3">
      <c r="A1789" s="1">
        <v>45689</v>
      </c>
      <c r="B1789" s="2" t="s">
        <v>24</v>
      </c>
      <c r="C1789" s="2" t="s">
        <v>22</v>
      </c>
      <c r="D1789" s="2" t="s">
        <v>46</v>
      </c>
      <c r="E1789" s="2" t="str">
        <f>TRIM(Table2[[#This Row],[SKU_CODE]])</f>
        <v>BEC-KT-001</v>
      </c>
      <c r="F1789" s="2">
        <v>172</v>
      </c>
      <c r="G1789" s="2">
        <v>27520</v>
      </c>
      <c r="H1789" s="2">
        <v>1978.66</v>
      </c>
      <c r="I1789" s="2">
        <v>2340.13</v>
      </c>
      <c r="J1789" s="2">
        <v>21</v>
      </c>
      <c r="K1789" s="2" t="str">
        <f>_xlfn.XLOOKUP(E1789,[1]SKU_Master!A:A,[1]SKU_Master!C:C,"NOT FOUND")</f>
        <v>Kitchen Towel</v>
      </c>
      <c r="L1789" s="2">
        <f>_xlfn.XLOOKUP(Table2[[#This Row],[SKU_CODE_CLEAN]],[1]SKU_Master!A:A,[1]SKU_Master!E:E,"Not Found")</f>
        <v>160</v>
      </c>
      <c r="M1789" s="2">
        <f>_xlfn.XLOOKUP(E1789,[1]SKU_Master!A:A,[1]SKU_Master!F:F,"NOT FOUND")</f>
        <v>78</v>
      </c>
      <c r="N1789" s="2" t="str">
        <f>IF(ISNUMBER(_xlfn.XMATCH(E1789,[1]SKU_Master!A:A)),"MATCH","NOT FOUND")</f>
        <v>MATCH</v>
      </c>
      <c r="O1789" s="2">
        <f>Table2[[#This Row],[GROSS_REVENUE]]-Table2[[#This Row],[DISCOUNT]]</f>
        <v>25541.34</v>
      </c>
      <c r="P1789" s="3">
        <f>IFERROR((Table2[[#This Row],[NET_REVENUE]]-(Table2[[#This Row],[UNITS_SOLD]]*Table2[[#This Row],[UNIT_COGS]]))/Table2[[#This Row],[NET_REVENUE]],0)</f>
        <v>0.47473390198008403</v>
      </c>
      <c r="Q1789" s="4">
        <f>IFERROR(Table2[[#This Row],[GROSS_REVENUE]]/Table2[[#This Row],[AD_SPEND]],0)</f>
        <v>11.760030425660112</v>
      </c>
      <c r="R1789" s="2">
        <f>IFERROR((Table2[[#This Row],[NET_REVENUE]]-(Table2[[#This Row],[UNITS_SOLD]]*Table2[[#This Row],[UNIT_COGS]])-Table2[[#This Row],[AD_SPEND]]),0)</f>
        <v>9785.2099999999991</v>
      </c>
      <c r="S1789" s="3">
        <f>IFERROR(Table2[[#This Row],[RETURNS_UNITS]]/Table2[[#This Row],[UNITS_SOLD]],0)</f>
        <v>0.12209302325581395</v>
      </c>
      <c r="T1789" s="2" t="str">
        <f>TRIM(CLEAN(Table2[[#This Row],[CHANNEL]]))</f>
        <v>D2C</v>
      </c>
      <c r="U1789" s="1">
        <f t="shared" si="27"/>
        <v>45689</v>
      </c>
    </row>
    <row r="1790" spans="1:21" x14ac:dyDescent="0.3">
      <c r="A1790" s="1">
        <v>45383</v>
      </c>
      <c r="B1790" s="2" t="s">
        <v>33</v>
      </c>
      <c r="C1790" s="2" t="s">
        <v>25</v>
      </c>
      <c r="D1790" s="2" t="s">
        <v>31</v>
      </c>
      <c r="E1790" s="2" t="str">
        <f>TRIM(Table2[[#This Row],[SKU_CODE]])</f>
        <v>BEC-GB-002</v>
      </c>
      <c r="F1790" s="2">
        <v>173</v>
      </c>
      <c r="G1790" s="5">
        <v>30967</v>
      </c>
      <c r="H1790" s="2">
        <v>1568.2</v>
      </c>
      <c r="I1790" s="2">
        <v>2340.98</v>
      </c>
      <c r="J1790" s="2">
        <v>6</v>
      </c>
      <c r="K1790" s="2" t="str">
        <f>_xlfn.XLOOKUP(E1790,[1]SKU_Master!A:A,[1]SKU_Master!C:C,"NOT FOUND")</f>
        <v>Garbage Bags</v>
      </c>
      <c r="L1790" s="2">
        <f>_xlfn.XLOOKUP(Table2[[#This Row],[SKU_CODE_CLEAN]],[1]SKU_Master!A:A,[1]SKU_Master!E:E,"Not Found")</f>
        <v>179</v>
      </c>
      <c r="M1790" s="2">
        <f>_xlfn.XLOOKUP(E1790,[1]SKU_Master!A:A,[1]SKU_Master!F:F,"NOT FOUND")</f>
        <v>86</v>
      </c>
      <c r="N1790" s="2" t="str">
        <f>IF(ISNUMBER(_xlfn.XMATCH(E1790,[1]SKU_Master!A:A)),"MATCH","NOT FOUND")</f>
        <v>MATCH</v>
      </c>
      <c r="O1790" s="2">
        <f>Table2[[#This Row],[GROSS_REVENUE]]-Table2[[#This Row],[DISCOUNT]]</f>
        <v>29398.799999999999</v>
      </c>
      <c r="P1790" s="3">
        <f>IFERROR((Table2[[#This Row],[NET_REVENUE]]-(Table2[[#This Row],[UNITS_SOLD]]*Table2[[#This Row],[UNIT_COGS]]))/Table2[[#This Row],[NET_REVENUE]],0)</f>
        <v>0.49392492210566419</v>
      </c>
      <c r="Q1790" s="4">
        <f>IFERROR(Table2[[#This Row],[GROSS_REVENUE]]/Table2[[#This Row],[AD_SPEND]],0)</f>
        <v>13.228220659723705</v>
      </c>
      <c r="R1790" s="2">
        <f>IFERROR((Table2[[#This Row],[NET_REVENUE]]-(Table2[[#This Row],[UNITS_SOLD]]*Table2[[#This Row],[UNIT_COGS]])-Table2[[#This Row],[AD_SPEND]]),0)</f>
        <v>12179.82</v>
      </c>
      <c r="S1790" s="3">
        <f>IFERROR(Table2[[#This Row],[RETURNS_UNITS]]/Table2[[#This Row],[UNITS_SOLD]],0)</f>
        <v>3.4682080924855488E-2</v>
      </c>
      <c r="T1790" s="2" t="str">
        <f>TRIM(CLEAN(Table2[[#This Row],[CHANNEL]]))</f>
        <v>Swiggy Instamart</v>
      </c>
      <c r="U1790" s="1">
        <f t="shared" si="27"/>
        <v>45383</v>
      </c>
    </row>
    <row r="1791" spans="1:21" x14ac:dyDescent="0.3">
      <c r="A1791" s="1">
        <v>45658</v>
      </c>
      <c r="B1791" s="2" t="s">
        <v>21</v>
      </c>
      <c r="C1791" s="2" t="s">
        <v>25</v>
      </c>
      <c r="D1791" s="2" t="s">
        <v>35</v>
      </c>
      <c r="E1791" s="2" t="str">
        <f>TRIM(Table2[[#This Row],[SKU_CODE]])</f>
        <v>BEC-CMB-001</v>
      </c>
      <c r="F1791" s="2">
        <v>34</v>
      </c>
      <c r="G1791" s="5">
        <v>23766</v>
      </c>
      <c r="H1791" s="2">
        <v>6896.35</v>
      </c>
      <c r="I1791" s="2">
        <v>2342.5300000000002</v>
      </c>
      <c r="J1791" s="2">
        <v>0</v>
      </c>
      <c r="K1791" s="2" t="str">
        <f>_xlfn.XLOOKUP(E1791,[1]SKU_Master!A:A,[1]SKU_Master!C:C,"NOT FOUND")</f>
        <v>Others</v>
      </c>
      <c r="L1791" s="2">
        <f>_xlfn.XLOOKUP(Table2[[#This Row],[SKU_CODE_CLEAN]],[1]SKU_Master!A:A,[1]SKU_Master!E:E,"Not Found")</f>
        <v>699</v>
      </c>
      <c r="M1791" s="2">
        <f>_xlfn.XLOOKUP(E1791,[1]SKU_Master!A:A,[1]SKU_Master!F:F,"NOT FOUND")</f>
        <v>330</v>
      </c>
      <c r="N1791" s="2" t="str">
        <f>IF(ISNUMBER(_xlfn.XMATCH(E1791,[1]SKU_Master!A:A)),"MATCH","NOT FOUND")</f>
        <v>MATCH</v>
      </c>
      <c r="O1791" s="2">
        <f>Table2[[#This Row],[GROSS_REVENUE]]-Table2[[#This Row],[DISCOUNT]]</f>
        <v>16869.650000000001</v>
      </c>
      <c r="P1791" s="3">
        <f>IFERROR((Table2[[#This Row],[NET_REVENUE]]-(Table2[[#This Row],[UNITS_SOLD]]*Table2[[#This Row],[UNIT_COGS]]))/Table2[[#This Row],[NET_REVENUE]],0)</f>
        <v>0.33490024985699174</v>
      </c>
      <c r="Q1791" s="4">
        <f>IFERROR(Table2[[#This Row],[GROSS_REVENUE]]/Table2[[#This Row],[AD_SPEND]],0)</f>
        <v>10.145441040242813</v>
      </c>
      <c r="R1791" s="2">
        <f>IFERROR((Table2[[#This Row],[NET_REVENUE]]-(Table2[[#This Row],[UNITS_SOLD]]*Table2[[#This Row],[UNIT_COGS]])-Table2[[#This Row],[AD_SPEND]]),0)</f>
        <v>3307.1200000000013</v>
      </c>
      <c r="S1791" s="3">
        <f>IFERROR(Table2[[#This Row],[RETURNS_UNITS]]/Table2[[#This Row],[UNITS_SOLD]],0)</f>
        <v>0</v>
      </c>
      <c r="T1791" s="2" t="str">
        <f>TRIM(CLEAN(Table2[[#This Row],[CHANNEL]]))</f>
        <v>Flipkart</v>
      </c>
      <c r="U1791" s="1">
        <f t="shared" si="27"/>
        <v>45658</v>
      </c>
    </row>
    <row r="1792" spans="1:21" x14ac:dyDescent="0.3">
      <c r="A1792" s="1">
        <v>45597</v>
      </c>
      <c r="B1792" s="2" t="s">
        <v>37</v>
      </c>
      <c r="C1792" s="2" t="s">
        <v>25</v>
      </c>
      <c r="D1792" s="2" t="s">
        <v>23</v>
      </c>
      <c r="E1792" s="2" t="str">
        <f>TRIM(Table2[[#This Row],[SKU_CODE]])</f>
        <v>BEC-OTH-001</v>
      </c>
      <c r="F1792" s="2">
        <v>143</v>
      </c>
      <c r="G1792" s="2">
        <v>21307</v>
      </c>
      <c r="H1792" s="2">
        <v>2321.1999999999998</v>
      </c>
      <c r="I1792" s="2">
        <v>2345.0300000000002</v>
      </c>
      <c r="J1792" s="2">
        <v>5</v>
      </c>
      <c r="K1792" s="2" t="str">
        <f>_xlfn.XLOOKUP(E1792,[1]SKU_Master!A:A,[1]SKU_Master!C:C,"NOT FOUND")</f>
        <v>Others</v>
      </c>
      <c r="L1792" s="2">
        <f>_xlfn.XLOOKUP(Table2[[#This Row],[SKU_CODE_CLEAN]],[1]SKU_Master!A:A,[1]SKU_Master!E:E,"Not Found")</f>
        <v>149</v>
      </c>
      <c r="M1792" s="2">
        <f>_xlfn.XLOOKUP(E1792,[1]SKU_Master!A:A,[1]SKU_Master!F:F,"NOT FOUND")</f>
        <v>72</v>
      </c>
      <c r="N1792" s="2" t="str">
        <f>IF(ISNUMBER(_xlfn.XMATCH(E1792,[1]SKU_Master!A:A)),"MATCH","NOT FOUND")</f>
        <v>MATCH</v>
      </c>
      <c r="O1792" s="2">
        <f>Table2[[#This Row],[GROSS_REVENUE]]-Table2[[#This Row],[DISCOUNT]]</f>
        <v>18985.8</v>
      </c>
      <c r="P1792" s="3">
        <f>IFERROR((Table2[[#This Row],[NET_REVENUE]]-(Table2[[#This Row],[UNITS_SOLD]]*Table2[[#This Row],[UNIT_COGS]]))/Table2[[#This Row],[NET_REVENUE]],0)</f>
        <v>0.45769996523717726</v>
      </c>
      <c r="Q1792" s="4">
        <f>IFERROR(Table2[[#This Row],[GROSS_REVENUE]]/Table2[[#This Row],[AD_SPEND]],0)</f>
        <v>9.0860244858274726</v>
      </c>
      <c r="R1792" s="2">
        <f>IFERROR((Table2[[#This Row],[NET_REVENUE]]-(Table2[[#This Row],[UNITS_SOLD]]*Table2[[#This Row],[UNIT_COGS]])-Table2[[#This Row],[AD_SPEND]]),0)</f>
        <v>6344.7699999999986</v>
      </c>
      <c r="S1792" s="3">
        <f>IFERROR(Table2[[#This Row],[RETURNS_UNITS]]/Table2[[#This Row],[UNITS_SOLD]],0)</f>
        <v>3.4965034965034968E-2</v>
      </c>
      <c r="T1792" s="2" t="str">
        <f>TRIM(CLEAN(Table2[[#This Row],[CHANNEL]]))</f>
        <v>Blinkit</v>
      </c>
      <c r="U1792" s="1">
        <f t="shared" si="27"/>
        <v>45597</v>
      </c>
    </row>
    <row r="1793" spans="1:21" x14ac:dyDescent="0.3">
      <c r="A1793" s="1">
        <v>45597</v>
      </c>
      <c r="B1793" s="2" t="s">
        <v>39</v>
      </c>
      <c r="C1793" s="2" t="s">
        <v>25</v>
      </c>
      <c r="D1793" s="2" t="s">
        <v>32</v>
      </c>
      <c r="E1793" s="2" t="str">
        <f>TRIM(Table2[[#This Row],[SKU_CODE]])</f>
        <v>BEC-BW-001</v>
      </c>
      <c r="F1793" s="2">
        <v>234</v>
      </c>
      <c r="G1793" s="2">
        <v>51480</v>
      </c>
      <c r="H1793" s="2">
        <v>10735.78</v>
      </c>
      <c r="I1793" s="2">
        <v>2346.38</v>
      </c>
      <c r="J1793" s="2">
        <v>9</v>
      </c>
      <c r="K1793" s="2" t="str">
        <f>_xlfn.XLOOKUP(E1793,[1]SKU_Master!A:A,[1]SKU_Master!C:C,"NOT FOUND")</f>
        <v>Bake &amp; Wrap</v>
      </c>
      <c r="L1793" s="2">
        <f>_xlfn.XLOOKUP(Table2[[#This Row],[SKU_CODE_CLEAN]],[1]SKU_Master!A:A,[1]SKU_Master!E:E,"Not Found")</f>
        <v>220</v>
      </c>
      <c r="M1793" s="2">
        <f>_xlfn.XLOOKUP(E1793,[1]SKU_Master!A:A,[1]SKU_Master!F:F,"NOT FOUND")</f>
        <v>118</v>
      </c>
      <c r="N1793" s="2" t="str">
        <f>IF(ISNUMBER(_xlfn.XMATCH(E1793,[1]SKU_Master!A:A)),"MATCH","NOT FOUND")</f>
        <v>MATCH</v>
      </c>
      <c r="O1793" s="2">
        <f>Table2[[#This Row],[GROSS_REVENUE]]-Table2[[#This Row],[DISCOUNT]]</f>
        <v>40744.22</v>
      </c>
      <c r="P1793" s="3">
        <f>IFERROR((Table2[[#This Row],[NET_REVENUE]]-(Table2[[#This Row],[UNITS_SOLD]]*Table2[[#This Row],[UNIT_COGS]]))/Table2[[#This Row],[NET_REVENUE]],0)</f>
        <v>0.32230878392076229</v>
      </c>
      <c r="Q1793" s="4">
        <f>IFERROR(Table2[[#This Row],[GROSS_REVENUE]]/Table2[[#This Row],[AD_SPEND]],0)</f>
        <v>21.940180192466691</v>
      </c>
      <c r="R1793" s="2">
        <f>IFERROR((Table2[[#This Row],[NET_REVENUE]]-(Table2[[#This Row],[UNITS_SOLD]]*Table2[[#This Row],[UNIT_COGS]])-Table2[[#This Row],[AD_SPEND]]),0)</f>
        <v>10785.84</v>
      </c>
      <c r="S1793" s="3">
        <f>IFERROR(Table2[[#This Row],[RETURNS_UNITS]]/Table2[[#This Row],[UNITS_SOLD]],0)</f>
        <v>3.8461538461538464E-2</v>
      </c>
      <c r="T1793" s="2" t="str">
        <f>TRIM(CLEAN(Table2[[#This Row],[CHANNEL]]))</f>
        <v>Amazon</v>
      </c>
      <c r="U1793" s="1">
        <f t="shared" si="27"/>
        <v>45597</v>
      </c>
    </row>
    <row r="1794" spans="1:21" x14ac:dyDescent="0.3">
      <c r="A1794" s="1">
        <v>45809</v>
      </c>
      <c r="B1794" s="2" t="s">
        <v>34</v>
      </c>
      <c r="C1794" s="2" t="s">
        <v>25</v>
      </c>
      <c r="D1794" s="2" t="s">
        <v>32</v>
      </c>
      <c r="E1794" s="2" t="str">
        <f>TRIM(Table2[[#This Row],[SKU_CODE]])</f>
        <v>BEC-BW-001</v>
      </c>
      <c r="F1794" s="2">
        <v>141</v>
      </c>
      <c r="G1794" s="2">
        <v>31020</v>
      </c>
      <c r="H1794" s="2">
        <v>8366.2099999999991</v>
      </c>
      <c r="I1794" s="2">
        <v>2347.06</v>
      </c>
      <c r="J1794" s="2">
        <v>8</v>
      </c>
      <c r="K1794" s="2" t="str">
        <f>_xlfn.XLOOKUP(E1794,[1]SKU_Master!A:A,[1]SKU_Master!C:C,"NOT FOUND")</f>
        <v>Bake &amp; Wrap</v>
      </c>
      <c r="L1794" s="2">
        <f>_xlfn.XLOOKUP(Table2[[#This Row],[SKU_CODE_CLEAN]],[1]SKU_Master!A:A,[1]SKU_Master!E:E,"Not Found")</f>
        <v>220</v>
      </c>
      <c r="M1794" s="2">
        <f>_xlfn.XLOOKUP(E1794,[1]SKU_Master!A:A,[1]SKU_Master!F:F,"NOT FOUND")</f>
        <v>118</v>
      </c>
      <c r="N1794" s="2" t="str">
        <f>IF(ISNUMBER(_xlfn.XMATCH(E1794,[1]SKU_Master!A:A)),"MATCH","NOT FOUND")</f>
        <v>MATCH</v>
      </c>
      <c r="O1794" s="2">
        <f>Table2[[#This Row],[GROSS_REVENUE]]-Table2[[#This Row],[DISCOUNT]]</f>
        <v>22653.79</v>
      </c>
      <c r="P1794" s="3">
        <f>IFERROR((Table2[[#This Row],[NET_REVENUE]]-(Table2[[#This Row],[UNITS_SOLD]]*Table2[[#This Row],[UNIT_COGS]]))/Table2[[#This Row],[NET_REVENUE]],0)</f>
        <v>0.26555335773837407</v>
      </c>
      <c r="Q1794" s="4">
        <f>IFERROR(Table2[[#This Row],[GROSS_REVENUE]]/Table2[[#This Row],[AD_SPEND]],0)</f>
        <v>13.216534728554022</v>
      </c>
      <c r="R1794" s="2">
        <f>IFERROR((Table2[[#This Row],[NET_REVENUE]]-(Table2[[#This Row],[UNITS_SOLD]]*Table2[[#This Row],[UNIT_COGS]])-Table2[[#This Row],[AD_SPEND]]),0)</f>
        <v>3668.7300000000009</v>
      </c>
      <c r="S1794" s="3">
        <f>IFERROR(Table2[[#This Row],[RETURNS_UNITS]]/Table2[[#This Row],[UNITS_SOLD]],0)</f>
        <v>5.6737588652482268E-2</v>
      </c>
      <c r="T1794" s="2" t="str">
        <f>TRIM(CLEAN(Table2[[#This Row],[CHANNEL]]))</f>
        <v>Zepto</v>
      </c>
      <c r="U1794" s="1">
        <f t="shared" si="27"/>
        <v>45809</v>
      </c>
    </row>
    <row r="1795" spans="1:21" x14ac:dyDescent="0.3">
      <c r="A1795" s="1">
        <v>45323</v>
      </c>
      <c r="B1795" s="2" t="s">
        <v>24</v>
      </c>
      <c r="C1795" s="2" t="s">
        <v>28</v>
      </c>
      <c r="D1795" s="2" t="s">
        <v>30</v>
      </c>
      <c r="E1795" s="2" t="str">
        <f>TRIM(Table2[[#This Row],[SKU_CODE]])</f>
        <v>BEC-TIS-002</v>
      </c>
      <c r="F1795" s="2">
        <v>105</v>
      </c>
      <c r="G1795" s="2">
        <v>18900</v>
      </c>
      <c r="H1795" s="2">
        <v>2281.0300000000002</v>
      </c>
      <c r="I1795" s="2">
        <v>2350.06</v>
      </c>
      <c r="J1795" s="2">
        <v>14</v>
      </c>
      <c r="K1795" s="2" t="str">
        <f>_xlfn.XLOOKUP(E1795,[1]SKU_Master!A:A,[1]SKU_Master!C:C,"NOT FOUND")</f>
        <v>Tissues</v>
      </c>
      <c r="L1795" s="2">
        <f>_xlfn.XLOOKUP(Table2[[#This Row],[SKU_CODE_CLEAN]],[1]SKU_Master!A:A,[1]SKU_Master!E:E,"Not Found")</f>
        <v>180</v>
      </c>
      <c r="M1795" s="2">
        <f>_xlfn.XLOOKUP(E1795,[1]SKU_Master!A:A,[1]SKU_Master!F:F,"NOT FOUND")</f>
        <v>95</v>
      </c>
      <c r="N1795" s="2" t="str">
        <f>IF(ISNUMBER(_xlfn.XMATCH(E1795,[1]SKU_Master!A:A)),"MATCH","NOT FOUND")</f>
        <v>MATCH</v>
      </c>
      <c r="O1795" s="2">
        <f>Table2[[#This Row],[GROSS_REVENUE]]-Table2[[#This Row],[DISCOUNT]]</f>
        <v>16618.97</v>
      </c>
      <c r="P1795" s="3">
        <f>IFERROR((Table2[[#This Row],[NET_REVENUE]]-(Table2[[#This Row],[UNITS_SOLD]]*Table2[[#This Row],[UNIT_COGS]]))/Table2[[#This Row],[NET_REVENUE]],0)</f>
        <v>0.39978229697749024</v>
      </c>
      <c r="Q1795" s="4">
        <f>IFERROR(Table2[[#This Row],[GROSS_REVENUE]]/Table2[[#This Row],[AD_SPEND]],0)</f>
        <v>8.0423478549483853</v>
      </c>
      <c r="R1795" s="2">
        <f>IFERROR((Table2[[#This Row],[NET_REVENUE]]-(Table2[[#This Row],[UNITS_SOLD]]*Table2[[#This Row],[UNIT_COGS]])-Table2[[#This Row],[AD_SPEND]]),0)</f>
        <v>4293.9100000000017</v>
      </c>
      <c r="S1795" s="3">
        <f>IFERROR(Table2[[#This Row],[RETURNS_UNITS]]/Table2[[#This Row],[UNITS_SOLD]],0)</f>
        <v>0.13333333333333333</v>
      </c>
      <c r="T1795" s="2" t="str">
        <f>TRIM(CLEAN(Table2[[#This Row],[CHANNEL]]))</f>
        <v>D2C</v>
      </c>
      <c r="U1795" s="1">
        <f t="shared" ref="U1795:U1858" si="28">IF(AND(MONTH(A1795)=1,DAY(A1795)&gt;1),DATE(YEAR(A1795),DAY(A1795),1),A1795)</f>
        <v>45323</v>
      </c>
    </row>
    <row r="1796" spans="1:21" x14ac:dyDescent="0.3">
      <c r="A1796" s="1">
        <v>45597</v>
      </c>
      <c r="B1796" s="2" t="s">
        <v>27</v>
      </c>
      <c r="C1796" s="2" t="s">
        <v>25</v>
      </c>
      <c r="D1796" s="2" t="s">
        <v>43</v>
      </c>
      <c r="E1796" s="2" t="str">
        <f>TRIM(Table2[[#This Row],[SKU_CODE]])</f>
        <v>BEC-GB-001</v>
      </c>
      <c r="F1796" s="2">
        <v>208</v>
      </c>
      <c r="G1796" s="2">
        <v>30992</v>
      </c>
      <c r="H1796" s="2">
        <v>5915.44</v>
      </c>
      <c r="I1796" s="2">
        <v>2350.21</v>
      </c>
      <c r="J1796" s="2">
        <v>11</v>
      </c>
      <c r="K1796" s="2" t="str">
        <f>_xlfn.XLOOKUP(E1796,[1]SKU_Master!A:A,[1]SKU_Master!C:C,"NOT FOUND")</f>
        <v>Garbage Bags</v>
      </c>
      <c r="L1796" s="2">
        <f>_xlfn.XLOOKUP(Table2[[#This Row],[SKU_CODE_CLEAN]],[1]SKU_Master!A:A,[1]SKU_Master!E:E,"Not Found")</f>
        <v>149</v>
      </c>
      <c r="M1796" s="2">
        <f>_xlfn.XLOOKUP(E1796,[1]SKU_Master!A:A,[1]SKU_Master!F:F,"NOT FOUND")</f>
        <v>70</v>
      </c>
      <c r="N1796" s="2" t="str">
        <f>IF(ISNUMBER(_xlfn.XMATCH(E1796,[1]SKU_Master!A:A)),"MATCH","NOT FOUND")</f>
        <v>MATCH</v>
      </c>
      <c r="O1796" s="2">
        <f>Table2[[#This Row],[GROSS_REVENUE]]-Table2[[#This Row],[DISCOUNT]]</f>
        <v>25076.560000000001</v>
      </c>
      <c r="P1796" s="3">
        <f>IFERROR((Table2[[#This Row],[NET_REVENUE]]-(Table2[[#This Row],[UNITS_SOLD]]*Table2[[#This Row],[UNIT_COGS]]))/Table2[[#This Row],[NET_REVENUE]],0)</f>
        <v>0.41937809651722568</v>
      </c>
      <c r="Q1796" s="4">
        <f>IFERROR(Table2[[#This Row],[GROSS_REVENUE]]/Table2[[#This Row],[AD_SPEND]],0)</f>
        <v>13.186906701954292</v>
      </c>
      <c r="R1796" s="2">
        <f>IFERROR((Table2[[#This Row],[NET_REVENUE]]-(Table2[[#This Row],[UNITS_SOLD]]*Table2[[#This Row],[UNIT_COGS]])-Table2[[#This Row],[AD_SPEND]]),0)</f>
        <v>8166.3500000000013</v>
      </c>
      <c r="S1796" s="3">
        <f>IFERROR(Table2[[#This Row],[RETURNS_UNITS]]/Table2[[#This Row],[UNITS_SOLD]],0)</f>
        <v>5.2884615384615384E-2</v>
      </c>
      <c r="T1796" s="2" t="str">
        <f>TRIM(CLEAN(Table2[[#This Row],[CHANNEL]]))</f>
        <v>Zepto</v>
      </c>
      <c r="U1796" s="1">
        <f t="shared" si="28"/>
        <v>45597</v>
      </c>
    </row>
    <row r="1797" spans="1:21" x14ac:dyDescent="0.3">
      <c r="A1797" s="1">
        <v>45778</v>
      </c>
      <c r="B1797" s="2" t="s">
        <v>39</v>
      </c>
      <c r="C1797" s="2" t="s">
        <v>22</v>
      </c>
      <c r="D1797" s="2" t="s">
        <v>35</v>
      </c>
      <c r="E1797" s="2" t="str">
        <f>TRIM(Table2[[#This Row],[SKU_CODE]])</f>
        <v>BEC-CMB-001</v>
      </c>
      <c r="F1797" s="2">
        <v>61</v>
      </c>
      <c r="G1797" s="2">
        <v>42639</v>
      </c>
      <c r="H1797" s="2">
        <v>5510.88</v>
      </c>
      <c r="I1797" s="2">
        <v>2351.06</v>
      </c>
      <c r="J1797" s="2">
        <v>3</v>
      </c>
      <c r="K1797" s="2" t="str">
        <f>_xlfn.XLOOKUP(E1797,[1]SKU_Master!A:A,[1]SKU_Master!C:C,"NOT FOUND")</f>
        <v>Others</v>
      </c>
      <c r="L1797" s="2">
        <f>_xlfn.XLOOKUP(Table2[[#This Row],[SKU_CODE_CLEAN]],[1]SKU_Master!A:A,[1]SKU_Master!E:E,"Not Found")</f>
        <v>699</v>
      </c>
      <c r="M1797" s="2">
        <f>_xlfn.XLOOKUP(E1797,[1]SKU_Master!A:A,[1]SKU_Master!F:F,"NOT FOUND")</f>
        <v>330</v>
      </c>
      <c r="N1797" s="2" t="str">
        <f>IF(ISNUMBER(_xlfn.XMATCH(E1797,[1]SKU_Master!A:A)),"MATCH","NOT FOUND")</f>
        <v>MATCH</v>
      </c>
      <c r="O1797" s="2">
        <f>Table2[[#This Row],[GROSS_REVENUE]]-Table2[[#This Row],[DISCOUNT]]</f>
        <v>37128.120000000003</v>
      </c>
      <c r="P1797" s="3">
        <f>IFERROR((Table2[[#This Row],[NET_REVENUE]]-(Table2[[#This Row],[UNITS_SOLD]]*Table2[[#This Row],[UNIT_COGS]]))/Table2[[#This Row],[NET_REVENUE]],0)</f>
        <v>0.45782334252313345</v>
      </c>
      <c r="Q1797" s="4">
        <f>IFERROR(Table2[[#This Row],[GROSS_REVENUE]]/Table2[[#This Row],[AD_SPEND]],0)</f>
        <v>18.136074791796041</v>
      </c>
      <c r="R1797" s="2">
        <f>IFERROR((Table2[[#This Row],[NET_REVENUE]]-(Table2[[#This Row],[UNITS_SOLD]]*Table2[[#This Row],[UNIT_COGS]])-Table2[[#This Row],[AD_SPEND]]),0)</f>
        <v>14647.060000000003</v>
      </c>
      <c r="S1797" s="3">
        <f>IFERROR(Table2[[#This Row],[RETURNS_UNITS]]/Table2[[#This Row],[UNITS_SOLD]],0)</f>
        <v>4.9180327868852458E-2</v>
      </c>
      <c r="T1797" s="2" t="str">
        <f>TRIM(CLEAN(Table2[[#This Row],[CHANNEL]]))</f>
        <v>Amazon</v>
      </c>
      <c r="U1797" s="1">
        <f t="shared" si="28"/>
        <v>45778</v>
      </c>
    </row>
    <row r="1798" spans="1:21" x14ac:dyDescent="0.3">
      <c r="A1798" s="1">
        <v>45597</v>
      </c>
      <c r="B1798" s="2" t="s">
        <v>21</v>
      </c>
      <c r="C1798" s="2" t="s">
        <v>25</v>
      </c>
      <c r="D1798" s="2" t="s">
        <v>42</v>
      </c>
      <c r="E1798" s="2" t="str">
        <f>TRIM(Table2[[#This Row],[SKU_CODE]])</f>
        <v>BEC-BW-002</v>
      </c>
      <c r="F1798" s="2">
        <v>115</v>
      </c>
      <c r="G1798" s="2">
        <v>20125</v>
      </c>
      <c r="H1798" s="2">
        <v>3413.55</v>
      </c>
      <c r="I1798" s="2">
        <v>2352.33</v>
      </c>
      <c r="J1798" s="2">
        <v>4</v>
      </c>
      <c r="K1798" s="2" t="str">
        <f>_xlfn.XLOOKUP(E1798,[1]SKU_Master!A:A,[1]SKU_Master!C:C,"NOT FOUND")</f>
        <v>Bake &amp; Wrap</v>
      </c>
      <c r="L1798" s="2">
        <f>_xlfn.XLOOKUP(Table2[[#This Row],[SKU_CODE_CLEAN]],[1]SKU_Master!A:A,[1]SKU_Master!E:E,"Not Found")</f>
        <v>175</v>
      </c>
      <c r="M1798" s="2">
        <f>_xlfn.XLOOKUP(E1798,[1]SKU_Master!A:A,[1]SKU_Master!F:F,"NOT FOUND")</f>
        <v>92</v>
      </c>
      <c r="N1798" s="2" t="str">
        <f>IF(ISNUMBER(_xlfn.XMATCH(E1798,[1]SKU_Master!A:A)),"MATCH","NOT FOUND")</f>
        <v>MATCH</v>
      </c>
      <c r="O1798" s="2">
        <f>Table2[[#This Row],[GROSS_REVENUE]]-Table2[[#This Row],[DISCOUNT]]</f>
        <v>16711.45</v>
      </c>
      <c r="P1798" s="3">
        <f>IFERROR((Table2[[#This Row],[NET_REVENUE]]-(Table2[[#This Row],[UNITS_SOLD]]*Table2[[#This Row],[UNIT_COGS]]))/Table2[[#This Row],[NET_REVENUE]],0)</f>
        <v>0.36690113664583268</v>
      </c>
      <c r="Q1798" s="4">
        <f>IFERROR(Table2[[#This Row],[GROSS_REVENUE]]/Table2[[#This Row],[AD_SPEND]],0)</f>
        <v>8.5553472514485644</v>
      </c>
      <c r="R1798" s="2">
        <f>IFERROR((Table2[[#This Row],[NET_REVENUE]]-(Table2[[#This Row],[UNITS_SOLD]]*Table2[[#This Row],[UNIT_COGS]])-Table2[[#This Row],[AD_SPEND]]),0)</f>
        <v>3779.1200000000008</v>
      </c>
      <c r="S1798" s="3">
        <f>IFERROR(Table2[[#This Row],[RETURNS_UNITS]]/Table2[[#This Row],[UNITS_SOLD]],0)</f>
        <v>3.4782608695652174E-2</v>
      </c>
      <c r="T1798" s="2" t="str">
        <f>TRIM(CLEAN(Table2[[#This Row],[CHANNEL]]))</f>
        <v>Flipkart</v>
      </c>
      <c r="U1798" s="1">
        <f t="shared" si="28"/>
        <v>45597</v>
      </c>
    </row>
    <row r="1799" spans="1:21" x14ac:dyDescent="0.3">
      <c r="A1799" s="1">
        <v>45748</v>
      </c>
      <c r="B1799" s="2" t="s">
        <v>33</v>
      </c>
      <c r="C1799" s="2" t="s">
        <v>22</v>
      </c>
      <c r="D1799" s="2" t="s">
        <v>46</v>
      </c>
      <c r="E1799" s="2" t="str">
        <f>TRIM(Table2[[#This Row],[SKU_CODE]])</f>
        <v>BEC-KT-001</v>
      </c>
      <c r="F1799" s="2">
        <v>186</v>
      </c>
      <c r="G1799" s="2">
        <v>29760</v>
      </c>
      <c r="H1799" s="2">
        <v>2060.1799999999998</v>
      </c>
      <c r="I1799" s="2">
        <v>2353.86</v>
      </c>
      <c r="J1799" s="2">
        <v>5</v>
      </c>
      <c r="K1799" s="2" t="str">
        <f>_xlfn.XLOOKUP(E1799,[1]SKU_Master!A:A,[1]SKU_Master!C:C,"NOT FOUND")</f>
        <v>Kitchen Towel</v>
      </c>
      <c r="L1799" s="2">
        <f>_xlfn.XLOOKUP(Table2[[#This Row],[SKU_CODE_CLEAN]],[1]SKU_Master!A:A,[1]SKU_Master!E:E,"Not Found")</f>
        <v>160</v>
      </c>
      <c r="M1799" s="2">
        <f>_xlfn.XLOOKUP(E1799,[1]SKU_Master!A:A,[1]SKU_Master!F:F,"NOT FOUND")</f>
        <v>78</v>
      </c>
      <c r="N1799" s="2" t="str">
        <f>IF(ISNUMBER(_xlfn.XMATCH(E1799,[1]SKU_Master!A:A)),"MATCH","NOT FOUND")</f>
        <v>MATCH</v>
      </c>
      <c r="O1799" s="2">
        <f>Table2[[#This Row],[GROSS_REVENUE]]-Table2[[#This Row],[DISCOUNT]]</f>
        <v>27699.82</v>
      </c>
      <c r="P1799" s="3">
        <f>IFERROR((Table2[[#This Row],[NET_REVENUE]]-(Table2[[#This Row],[UNITS_SOLD]]*Table2[[#This Row],[UNIT_COGS]]))/Table2[[#This Row],[NET_REVENUE]],0)</f>
        <v>0.47624208388357758</v>
      </c>
      <c r="Q1799" s="4">
        <f>IFERROR(Table2[[#This Row],[GROSS_REVENUE]]/Table2[[#This Row],[AD_SPEND]],0)</f>
        <v>12.64306288394382</v>
      </c>
      <c r="R1799" s="2">
        <f>IFERROR((Table2[[#This Row],[NET_REVENUE]]-(Table2[[#This Row],[UNITS_SOLD]]*Table2[[#This Row],[UNIT_COGS]])-Table2[[#This Row],[AD_SPEND]]),0)</f>
        <v>10837.96</v>
      </c>
      <c r="S1799" s="3">
        <f>IFERROR(Table2[[#This Row],[RETURNS_UNITS]]/Table2[[#This Row],[UNITS_SOLD]],0)</f>
        <v>2.6881720430107527E-2</v>
      </c>
      <c r="T1799" s="2" t="str">
        <f>TRIM(CLEAN(Table2[[#This Row],[CHANNEL]]))</f>
        <v>Swiggy Instamart</v>
      </c>
      <c r="U1799" s="1">
        <f t="shared" si="28"/>
        <v>45748</v>
      </c>
    </row>
    <row r="1800" spans="1:21" x14ac:dyDescent="0.3">
      <c r="A1800" s="1">
        <v>45658</v>
      </c>
      <c r="B1800" s="2" t="s">
        <v>24</v>
      </c>
      <c r="C1800" s="2" t="s">
        <v>22</v>
      </c>
      <c r="D1800" s="2" t="s">
        <v>31</v>
      </c>
      <c r="E1800" s="2" t="str">
        <f>TRIM(Table2[[#This Row],[SKU_CODE]])</f>
        <v>BEC-GB-002</v>
      </c>
      <c r="F1800" s="2">
        <v>140</v>
      </c>
      <c r="G1800" s="2">
        <v>25060</v>
      </c>
      <c r="H1800" s="2">
        <v>2144.42</v>
      </c>
      <c r="I1800" s="2">
        <v>2355.7199999999998</v>
      </c>
      <c r="J1800" s="2">
        <v>16</v>
      </c>
      <c r="K1800" s="2" t="str">
        <f>_xlfn.XLOOKUP(E1800,[1]SKU_Master!A:A,[1]SKU_Master!C:C,"NOT FOUND")</f>
        <v>Garbage Bags</v>
      </c>
      <c r="L1800" s="2">
        <f>_xlfn.XLOOKUP(Table2[[#This Row],[SKU_CODE_CLEAN]],[1]SKU_Master!A:A,[1]SKU_Master!E:E,"Not Found")</f>
        <v>179</v>
      </c>
      <c r="M1800" s="2">
        <f>_xlfn.XLOOKUP(E1800,[1]SKU_Master!A:A,[1]SKU_Master!F:F,"NOT FOUND")</f>
        <v>86</v>
      </c>
      <c r="N1800" s="2" t="str">
        <f>IF(ISNUMBER(_xlfn.XMATCH(E1800,[1]SKU_Master!A:A)),"MATCH","NOT FOUND")</f>
        <v>MATCH</v>
      </c>
      <c r="O1800" s="2">
        <f>Table2[[#This Row],[GROSS_REVENUE]]-Table2[[#This Row],[DISCOUNT]]</f>
        <v>22915.58</v>
      </c>
      <c r="P1800" s="3">
        <f>IFERROR((Table2[[#This Row],[NET_REVENUE]]-(Table2[[#This Row],[UNITS_SOLD]]*Table2[[#This Row],[UNIT_COGS]]))/Table2[[#This Row],[NET_REVENUE]],0)</f>
        <v>0.47459326798623475</v>
      </c>
      <c r="Q1800" s="4">
        <f>IFERROR(Table2[[#This Row],[GROSS_REVENUE]]/Table2[[#This Row],[AD_SPEND]],0)</f>
        <v>10.637936596879086</v>
      </c>
      <c r="R1800" s="2">
        <f>IFERROR((Table2[[#This Row],[NET_REVENUE]]-(Table2[[#This Row],[UNITS_SOLD]]*Table2[[#This Row],[UNIT_COGS]])-Table2[[#This Row],[AD_SPEND]]),0)</f>
        <v>8519.8600000000024</v>
      </c>
      <c r="S1800" s="3">
        <f>IFERROR(Table2[[#This Row],[RETURNS_UNITS]]/Table2[[#This Row],[UNITS_SOLD]],0)</f>
        <v>0.11428571428571428</v>
      </c>
      <c r="T1800" s="2" t="str">
        <f>TRIM(CLEAN(Table2[[#This Row],[CHANNEL]]))</f>
        <v>D2C</v>
      </c>
      <c r="U1800" s="1">
        <f t="shared" si="28"/>
        <v>45658</v>
      </c>
    </row>
    <row r="1801" spans="1:21" x14ac:dyDescent="0.3">
      <c r="A1801" s="1">
        <v>45627</v>
      </c>
      <c r="B1801" s="2" t="s">
        <v>21</v>
      </c>
      <c r="C1801" s="2" t="s">
        <v>25</v>
      </c>
      <c r="D1801" s="2" t="s">
        <v>31</v>
      </c>
      <c r="E1801" s="2" t="str">
        <f>TRIM(Table2[[#This Row],[SKU_CODE]])</f>
        <v>BEC-GB-002</v>
      </c>
      <c r="F1801" s="2">
        <v>239</v>
      </c>
      <c r="G1801" s="2">
        <v>42781</v>
      </c>
      <c r="H1801" s="2">
        <v>5718.4</v>
      </c>
      <c r="I1801" s="2">
        <v>2359.11</v>
      </c>
      <c r="J1801" s="2">
        <v>4</v>
      </c>
      <c r="K1801" s="2" t="str">
        <f>_xlfn.XLOOKUP(E1801,[1]SKU_Master!A:A,[1]SKU_Master!C:C,"NOT FOUND")</f>
        <v>Garbage Bags</v>
      </c>
      <c r="L1801" s="2">
        <f>_xlfn.XLOOKUP(Table2[[#This Row],[SKU_CODE_CLEAN]],[1]SKU_Master!A:A,[1]SKU_Master!E:E,"Not Found")</f>
        <v>179</v>
      </c>
      <c r="M1801" s="2">
        <f>_xlfn.XLOOKUP(E1801,[1]SKU_Master!A:A,[1]SKU_Master!F:F,"NOT FOUND")</f>
        <v>86</v>
      </c>
      <c r="N1801" s="2" t="str">
        <f>IF(ISNUMBER(_xlfn.XMATCH(E1801,[1]SKU_Master!A:A)),"MATCH","NOT FOUND")</f>
        <v>MATCH</v>
      </c>
      <c r="O1801" s="2">
        <f>Table2[[#This Row],[GROSS_REVENUE]]-Table2[[#This Row],[DISCOUNT]]</f>
        <v>37062.6</v>
      </c>
      <c r="P1801" s="3">
        <f>IFERROR((Table2[[#This Row],[NET_REVENUE]]-(Table2[[#This Row],[UNITS_SOLD]]*Table2[[#This Row],[UNIT_COGS]]))/Table2[[#This Row],[NET_REVENUE]],0)</f>
        <v>0.44542476782524698</v>
      </c>
      <c r="Q1801" s="4">
        <f>IFERROR(Table2[[#This Row],[GROSS_REVENUE]]/Table2[[#This Row],[AD_SPEND]],0)</f>
        <v>18.134381186125275</v>
      </c>
      <c r="R1801" s="2">
        <f>IFERROR((Table2[[#This Row],[NET_REVENUE]]-(Table2[[#This Row],[UNITS_SOLD]]*Table2[[#This Row],[UNIT_COGS]])-Table2[[#This Row],[AD_SPEND]]),0)</f>
        <v>14149.489999999998</v>
      </c>
      <c r="S1801" s="3">
        <f>IFERROR(Table2[[#This Row],[RETURNS_UNITS]]/Table2[[#This Row],[UNITS_SOLD]],0)</f>
        <v>1.6736401673640166E-2</v>
      </c>
      <c r="T1801" s="2" t="str">
        <f>TRIM(CLEAN(Table2[[#This Row],[CHANNEL]]))</f>
        <v>Flipkart</v>
      </c>
      <c r="U1801" s="1">
        <f t="shared" si="28"/>
        <v>45627</v>
      </c>
    </row>
    <row r="1802" spans="1:21" x14ac:dyDescent="0.3">
      <c r="A1802" s="1">
        <v>45413</v>
      </c>
      <c r="B1802" s="2" t="s">
        <v>39</v>
      </c>
      <c r="C1802" s="2" t="s">
        <v>28</v>
      </c>
      <c r="D1802" s="2" t="s">
        <v>35</v>
      </c>
      <c r="E1802" s="2" t="str">
        <f>TRIM(Table2[[#This Row],[SKU_CODE]])</f>
        <v>BEC-CMB-001</v>
      </c>
      <c r="F1802" s="2">
        <v>61</v>
      </c>
      <c r="G1802" s="2">
        <v>42639</v>
      </c>
      <c r="H1802" s="2">
        <v>9899.9699999999993</v>
      </c>
      <c r="I1802" s="2">
        <v>2364.59</v>
      </c>
      <c r="J1802" s="2">
        <v>1</v>
      </c>
      <c r="K1802" s="2" t="str">
        <f>_xlfn.XLOOKUP(E1802,[1]SKU_Master!A:A,[1]SKU_Master!C:C,"NOT FOUND")</f>
        <v>Others</v>
      </c>
      <c r="L1802" s="2">
        <f>_xlfn.XLOOKUP(Table2[[#This Row],[SKU_CODE_CLEAN]],[1]SKU_Master!A:A,[1]SKU_Master!E:E,"Not Found")</f>
        <v>699</v>
      </c>
      <c r="M1802" s="2">
        <f>_xlfn.XLOOKUP(E1802,[1]SKU_Master!A:A,[1]SKU_Master!F:F,"NOT FOUND")</f>
        <v>330</v>
      </c>
      <c r="N1802" s="2" t="str">
        <f>IF(ISNUMBER(_xlfn.XMATCH(E1802,[1]SKU_Master!A:A)),"MATCH","NOT FOUND")</f>
        <v>MATCH</v>
      </c>
      <c r="O1802" s="2">
        <f>Table2[[#This Row],[GROSS_REVENUE]]-Table2[[#This Row],[DISCOUNT]]</f>
        <v>32739.03</v>
      </c>
      <c r="P1802" s="3">
        <f>IFERROR((Table2[[#This Row],[NET_REVENUE]]-(Table2[[#This Row],[UNITS_SOLD]]*Table2[[#This Row],[UNIT_COGS]]))/Table2[[#This Row],[NET_REVENUE]],0)</f>
        <v>0.38513755599967375</v>
      </c>
      <c r="Q1802" s="4">
        <f>IFERROR(Table2[[#This Row],[GROSS_REVENUE]]/Table2[[#This Row],[AD_SPEND]],0)</f>
        <v>18.032301582938267</v>
      </c>
      <c r="R1802" s="2">
        <f>IFERROR((Table2[[#This Row],[NET_REVENUE]]-(Table2[[#This Row],[UNITS_SOLD]]*Table2[[#This Row],[UNIT_COGS]])-Table2[[#This Row],[AD_SPEND]]),0)</f>
        <v>10244.439999999999</v>
      </c>
      <c r="S1802" s="3">
        <f>IFERROR(Table2[[#This Row],[RETURNS_UNITS]]/Table2[[#This Row],[UNITS_SOLD]],0)</f>
        <v>1.6393442622950821E-2</v>
      </c>
      <c r="T1802" s="2" t="str">
        <f>TRIM(CLEAN(Table2[[#This Row],[CHANNEL]]))</f>
        <v>Amazon</v>
      </c>
      <c r="U1802" s="1">
        <f t="shared" si="28"/>
        <v>45413</v>
      </c>
    </row>
    <row r="1803" spans="1:21" x14ac:dyDescent="0.3">
      <c r="A1803" s="1">
        <v>45627</v>
      </c>
      <c r="B1803" s="2" t="s">
        <v>33</v>
      </c>
      <c r="C1803" s="2" t="s">
        <v>22</v>
      </c>
      <c r="D1803" s="2" t="s">
        <v>45</v>
      </c>
      <c r="E1803" s="2" t="str">
        <f>TRIM(Table2[[#This Row],[SKU_CODE]])</f>
        <v>BEC-TIS-001</v>
      </c>
      <c r="F1803" s="2">
        <v>198</v>
      </c>
      <c r="G1803" s="2">
        <v>18810</v>
      </c>
      <c r="H1803" s="2">
        <v>2844.59</v>
      </c>
      <c r="I1803" s="2">
        <v>2366.11</v>
      </c>
      <c r="J1803" s="2">
        <v>9</v>
      </c>
      <c r="K1803" s="2" t="str">
        <f>_xlfn.XLOOKUP(E1803,[1]SKU_Master!A:A,[1]SKU_Master!C:C,"NOT FOUND")</f>
        <v>Tissues</v>
      </c>
      <c r="L1803" s="2">
        <f>_xlfn.XLOOKUP(Table2[[#This Row],[SKU_CODE_CLEAN]],[1]SKU_Master!A:A,[1]SKU_Master!E:E,"Not Found")</f>
        <v>95</v>
      </c>
      <c r="M1803" s="2">
        <f>_xlfn.XLOOKUP(E1803,[1]SKU_Master!A:A,[1]SKU_Master!F:F,"NOT FOUND")</f>
        <v>42</v>
      </c>
      <c r="N1803" s="2" t="str">
        <f>IF(ISNUMBER(_xlfn.XMATCH(E1803,[1]SKU_Master!A:A)),"MATCH","NOT FOUND")</f>
        <v>MATCH</v>
      </c>
      <c r="O1803" s="2">
        <f>Table2[[#This Row],[GROSS_REVENUE]]-Table2[[#This Row],[DISCOUNT]]</f>
        <v>15965.41</v>
      </c>
      <c r="P1803" s="3">
        <f>IFERROR((Table2[[#This Row],[NET_REVENUE]]-(Table2[[#This Row],[UNITS_SOLD]]*Table2[[#This Row],[UNIT_COGS]]))/Table2[[#This Row],[NET_REVENUE]],0)</f>
        <v>0.47912393104843531</v>
      </c>
      <c r="Q1803" s="4">
        <f>IFERROR(Table2[[#This Row],[GROSS_REVENUE]]/Table2[[#This Row],[AD_SPEND]],0)</f>
        <v>7.9497571964109861</v>
      </c>
      <c r="R1803" s="2">
        <f>IFERROR((Table2[[#This Row],[NET_REVENUE]]-(Table2[[#This Row],[UNITS_SOLD]]*Table2[[#This Row],[UNIT_COGS]])-Table2[[#This Row],[AD_SPEND]]),0)</f>
        <v>5283.2999999999993</v>
      </c>
      <c r="S1803" s="3">
        <f>IFERROR(Table2[[#This Row],[RETURNS_UNITS]]/Table2[[#This Row],[UNITS_SOLD]],0)</f>
        <v>4.5454545454545456E-2</v>
      </c>
      <c r="T1803" s="2" t="str">
        <f>TRIM(CLEAN(Table2[[#This Row],[CHANNEL]]))</f>
        <v>Swiggy Instamart</v>
      </c>
      <c r="U1803" s="1">
        <f t="shared" si="28"/>
        <v>45627</v>
      </c>
    </row>
    <row r="1804" spans="1:21" x14ac:dyDescent="0.3">
      <c r="A1804" s="1">
        <v>45444</v>
      </c>
      <c r="B1804" s="2" t="s">
        <v>37</v>
      </c>
      <c r="C1804" s="2" t="s">
        <v>25</v>
      </c>
      <c r="D1804" s="2" t="s">
        <v>31</v>
      </c>
      <c r="E1804" s="2" t="str">
        <f>TRIM(Table2[[#This Row],[SKU_CODE]])</f>
        <v>BEC-GB-002</v>
      </c>
      <c r="F1804" s="2">
        <v>303</v>
      </c>
      <c r="G1804" s="2">
        <v>54237</v>
      </c>
      <c r="H1804" s="2">
        <v>13928.79</v>
      </c>
      <c r="I1804" s="2">
        <v>2367.88</v>
      </c>
      <c r="J1804" s="2">
        <v>16</v>
      </c>
      <c r="K1804" s="2" t="str">
        <f>_xlfn.XLOOKUP(E1804,[1]SKU_Master!A:A,[1]SKU_Master!C:C,"NOT FOUND")</f>
        <v>Garbage Bags</v>
      </c>
      <c r="L1804" s="2">
        <f>_xlfn.XLOOKUP(Table2[[#This Row],[SKU_CODE_CLEAN]],[1]SKU_Master!A:A,[1]SKU_Master!E:E,"Not Found")</f>
        <v>179</v>
      </c>
      <c r="M1804" s="2">
        <f>_xlfn.XLOOKUP(E1804,[1]SKU_Master!A:A,[1]SKU_Master!F:F,"NOT FOUND")</f>
        <v>86</v>
      </c>
      <c r="N1804" s="2" t="str">
        <f>IF(ISNUMBER(_xlfn.XMATCH(E1804,[1]SKU_Master!A:A)),"MATCH","NOT FOUND")</f>
        <v>MATCH</v>
      </c>
      <c r="O1804" s="2">
        <f>Table2[[#This Row],[GROSS_REVENUE]]-Table2[[#This Row],[DISCOUNT]]</f>
        <v>40308.21</v>
      </c>
      <c r="P1804" s="3">
        <f>IFERROR((Table2[[#This Row],[NET_REVENUE]]-(Table2[[#This Row],[UNITS_SOLD]]*Table2[[#This Row],[UNIT_COGS]]))/Table2[[#This Row],[NET_REVENUE]],0)</f>
        <v>0.35353120369274643</v>
      </c>
      <c r="Q1804" s="4">
        <f>IFERROR(Table2[[#This Row],[GROSS_REVENUE]]/Table2[[#This Row],[AD_SPEND]],0)</f>
        <v>22.905299255029814</v>
      </c>
      <c r="R1804" s="2">
        <f>IFERROR((Table2[[#This Row],[NET_REVENUE]]-(Table2[[#This Row],[UNITS_SOLD]]*Table2[[#This Row],[UNIT_COGS]])-Table2[[#This Row],[AD_SPEND]]),0)</f>
        <v>11882.329999999998</v>
      </c>
      <c r="S1804" s="3">
        <f>IFERROR(Table2[[#This Row],[RETURNS_UNITS]]/Table2[[#This Row],[UNITS_SOLD]],0)</f>
        <v>5.2805280528052806E-2</v>
      </c>
      <c r="T1804" s="2" t="str">
        <f>TRIM(CLEAN(Table2[[#This Row],[CHANNEL]]))</f>
        <v>Blinkit</v>
      </c>
      <c r="U1804" s="1">
        <f t="shared" si="28"/>
        <v>45444</v>
      </c>
    </row>
    <row r="1805" spans="1:21" x14ac:dyDescent="0.3">
      <c r="A1805" s="1">
        <v>45444</v>
      </c>
      <c r="B1805" s="2" t="s">
        <v>37</v>
      </c>
      <c r="C1805" s="2" t="s">
        <v>22</v>
      </c>
      <c r="D1805" s="2" t="s">
        <v>26</v>
      </c>
      <c r="E1805" s="2" t="str">
        <f>TRIM(Table2[[#This Row],[SKU_CODE]])</f>
        <v>BEC-TIS-002</v>
      </c>
      <c r="F1805" s="2">
        <v>266</v>
      </c>
      <c r="G1805" s="2">
        <v>47880</v>
      </c>
      <c r="H1805" s="2">
        <v>4715.1899999999996</v>
      </c>
      <c r="I1805" s="2">
        <v>2367.9</v>
      </c>
      <c r="J1805" s="2">
        <v>7</v>
      </c>
      <c r="K1805" s="2" t="str">
        <f>_xlfn.XLOOKUP(E1805,[1]SKU_Master!A:A,[1]SKU_Master!C:C,"NOT FOUND")</f>
        <v>Tissues</v>
      </c>
      <c r="L1805" s="2">
        <f>_xlfn.XLOOKUP(Table2[[#This Row],[SKU_CODE_CLEAN]],[1]SKU_Master!A:A,[1]SKU_Master!E:E,"Not Found")</f>
        <v>180</v>
      </c>
      <c r="M1805" s="2">
        <f>_xlfn.XLOOKUP(E1805,[1]SKU_Master!A:A,[1]SKU_Master!F:F,"NOT FOUND")</f>
        <v>95</v>
      </c>
      <c r="N1805" s="2" t="str">
        <f>IF(ISNUMBER(_xlfn.XMATCH(E1805,[1]SKU_Master!A:A)),"MATCH","NOT FOUND")</f>
        <v>MATCH</v>
      </c>
      <c r="O1805" s="2">
        <f>Table2[[#This Row],[GROSS_REVENUE]]-Table2[[#This Row],[DISCOUNT]]</f>
        <v>43164.81</v>
      </c>
      <c r="P1805" s="3">
        <f>IFERROR((Table2[[#This Row],[NET_REVENUE]]-(Table2[[#This Row],[UNITS_SOLD]]*Table2[[#This Row],[UNIT_COGS]]))/Table2[[#This Row],[NET_REVENUE]],0)</f>
        <v>0.41456941429836014</v>
      </c>
      <c r="Q1805" s="4">
        <f>IFERROR(Table2[[#This Row],[GROSS_REVENUE]]/Table2[[#This Row],[AD_SPEND]],0)</f>
        <v>20.220448498669708</v>
      </c>
      <c r="R1805" s="2">
        <f>IFERROR((Table2[[#This Row],[NET_REVENUE]]-(Table2[[#This Row],[UNITS_SOLD]]*Table2[[#This Row],[UNIT_COGS]])-Table2[[#This Row],[AD_SPEND]]),0)</f>
        <v>15526.909999999998</v>
      </c>
      <c r="S1805" s="3">
        <f>IFERROR(Table2[[#This Row],[RETURNS_UNITS]]/Table2[[#This Row],[UNITS_SOLD]],0)</f>
        <v>2.6315789473684209E-2</v>
      </c>
      <c r="T1805" s="2" t="str">
        <f>TRIM(CLEAN(Table2[[#This Row],[CHANNEL]]))</f>
        <v>Blinkit</v>
      </c>
      <c r="U1805" s="1">
        <f t="shared" si="28"/>
        <v>45444</v>
      </c>
    </row>
    <row r="1806" spans="1:21" x14ac:dyDescent="0.3">
      <c r="A1806" s="1">
        <v>45778</v>
      </c>
      <c r="B1806" s="2" t="s">
        <v>33</v>
      </c>
      <c r="C1806" s="2" t="s">
        <v>25</v>
      </c>
      <c r="D1806" s="2" t="s">
        <v>46</v>
      </c>
      <c r="E1806" s="2" t="str">
        <f>TRIM(Table2[[#This Row],[SKU_CODE]])</f>
        <v>BEC-KT-001</v>
      </c>
      <c r="F1806" s="2">
        <v>159</v>
      </c>
      <c r="G1806" s="2">
        <v>25440</v>
      </c>
      <c r="H1806" s="2">
        <v>2919.7</v>
      </c>
      <c r="I1806" s="2">
        <v>2369.31</v>
      </c>
      <c r="J1806" s="2">
        <v>7</v>
      </c>
      <c r="K1806" s="2" t="str">
        <f>_xlfn.XLOOKUP(E1806,[1]SKU_Master!A:A,[1]SKU_Master!C:C,"NOT FOUND")</f>
        <v>Kitchen Towel</v>
      </c>
      <c r="L1806" s="2">
        <f>_xlfn.XLOOKUP(Table2[[#This Row],[SKU_CODE_CLEAN]],[1]SKU_Master!A:A,[1]SKU_Master!E:E,"Not Found")</f>
        <v>160</v>
      </c>
      <c r="M1806" s="2">
        <f>_xlfn.XLOOKUP(E1806,[1]SKU_Master!A:A,[1]SKU_Master!F:F,"NOT FOUND")</f>
        <v>78</v>
      </c>
      <c r="N1806" s="2" t="str">
        <f>IF(ISNUMBER(_xlfn.XMATCH(E1806,[1]SKU_Master!A:A)),"MATCH","NOT FOUND")</f>
        <v>MATCH</v>
      </c>
      <c r="O1806" s="2">
        <f>Table2[[#This Row],[GROSS_REVENUE]]-Table2[[#This Row],[DISCOUNT]]</f>
        <v>22520.3</v>
      </c>
      <c r="P1806" s="3">
        <f>IFERROR((Table2[[#This Row],[NET_REVENUE]]-(Table2[[#This Row],[UNITS_SOLD]]*Table2[[#This Row],[UNIT_COGS]]))/Table2[[#This Row],[NET_REVENUE]],0)</f>
        <v>0.44929685661381064</v>
      </c>
      <c r="Q1806" s="4">
        <f>IFERROR(Table2[[#This Row],[GROSS_REVENUE]]/Table2[[#This Row],[AD_SPEND]],0)</f>
        <v>10.737303265507681</v>
      </c>
      <c r="R1806" s="2">
        <f>IFERROR((Table2[[#This Row],[NET_REVENUE]]-(Table2[[#This Row],[UNITS_SOLD]]*Table2[[#This Row],[UNIT_COGS]])-Table2[[#This Row],[AD_SPEND]]),0)</f>
        <v>7748.99</v>
      </c>
      <c r="S1806" s="3">
        <f>IFERROR(Table2[[#This Row],[RETURNS_UNITS]]/Table2[[#This Row],[UNITS_SOLD]],0)</f>
        <v>4.40251572327044E-2</v>
      </c>
      <c r="T1806" s="2" t="str">
        <f>TRIM(CLEAN(Table2[[#This Row],[CHANNEL]]))</f>
        <v>Swiggy Instamart</v>
      </c>
      <c r="U1806" s="1">
        <f t="shared" si="28"/>
        <v>45778</v>
      </c>
    </row>
    <row r="1807" spans="1:21" x14ac:dyDescent="0.3">
      <c r="A1807" s="1">
        <v>45748</v>
      </c>
      <c r="B1807" s="2" t="s">
        <v>34</v>
      </c>
      <c r="C1807" s="2" t="s">
        <v>25</v>
      </c>
      <c r="D1807" s="2" t="s">
        <v>42</v>
      </c>
      <c r="E1807" s="2" t="str">
        <f>TRIM(Table2[[#This Row],[SKU_CODE]])</f>
        <v>BEC-BW-002</v>
      </c>
      <c r="F1807" s="2">
        <v>173</v>
      </c>
      <c r="G1807" s="2">
        <v>30275</v>
      </c>
      <c r="H1807" s="2">
        <v>3002.94</v>
      </c>
      <c r="I1807" s="2">
        <v>2369.4699999999998</v>
      </c>
      <c r="J1807" s="2">
        <v>10</v>
      </c>
      <c r="K1807" s="2" t="str">
        <f>_xlfn.XLOOKUP(E1807,[1]SKU_Master!A:A,[1]SKU_Master!C:C,"NOT FOUND")</f>
        <v>Bake &amp; Wrap</v>
      </c>
      <c r="L1807" s="2">
        <f>_xlfn.XLOOKUP(Table2[[#This Row],[SKU_CODE_CLEAN]],[1]SKU_Master!A:A,[1]SKU_Master!E:E,"Not Found")</f>
        <v>175</v>
      </c>
      <c r="M1807" s="2">
        <f>_xlfn.XLOOKUP(E1807,[1]SKU_Master!A:A,[1]SKU_Master!F:F,"NOT FOUND")</f>
        <v>92</v>
      </c>
      <c r="N1807" s="2" t="str">
        <f>IF(ISNUMBER(_xlfn.XMATCH(E1807,[1]SKU_Master!A:A)),"MATCH","NOT FOUND")</f>
        <v>MATCH</v>
      </c>
      <c r="O1807" s="2">
        <f>Table2[[#This Row],[GROSS_REVENUE]]-Table2[[#This Row],[DISCOUNT]]</f>
        <v>27272.06</v>
      </c>
      <c r="P1807" s="3">
        <f>IFERROR((Table2[[#This Row],[NET_REVENUE]]-(Table2[[#This Row],[UNITS_SOLD]]*Table2[[#This Row],[UNIT_COGS]]))/Table2[[#This Row],[NET_REVENUE]],0)</f>
        <v>0.41639905456353504</v>
      </c>
      <c r="Q1807" s="4">
        <f>IFERROR(Table2[[#This Row],[GROSS_REVENUE]]/Table2[[#This Row],[AD_SPEND]],0)</f>
        <v>12.77711893377</v>
      </c>
      <c r="R1807" s="2">
        <f>IFERROR((Table2[[#This Row],[NET_REVENUE]]-(Table2[[#This Row],[UNITS_SOLD]]*Table2[[#This Row],[UNIT_COGS]])-Table2[[#This Row],[AD_SPEND]]),0)</f>
        <v>8986.590000000002</v>
      </c>
      <c r="S1807" s="3">
        <f>IFERROR(Table2[[#This Row],[RETURNS_UNITS]]/Table2[[#This Row],[UNITS_SOLD]],0)</f>
        <v>5.7803468208092484E-2</v>
      </c>
      <c r="T1807" s="2" t="str">
        <f>TRIM(CLEAN(Table2[[#This Row],[CHANNEL]]))</f>
        <v>Zepto</v>
      </c>
      <c r="U1807" s="1">
        <f t="shared" si="28"/>
        <v>45748</v>
      </c>
    </row>
    <row r="1808" spans="1:21" x14ac:dyDescent="0.3">
      <c r="A1808" s="1">
        <v>45292</v>
      </c>
      <c r="B1808" s="2" t="s">
        <v>33</v>
      </c>
      <c r="C1808" s="2" t="s">
        <v>25</v>
      </c>
      <c r="D1808" s="2" t="s">
        <v>31</v>
      </c>
      <c r="E1808" s="2" t="str">
        <f>TRIM(Table2[[#This Row],[SKU_CODE]])</f>
        <v>BEC-GB-002</v>
      </c>
      <c r="F1808" s="2">
        <v>194</v>
      </c>
      <c r="G1808" s="2">
        <v>34726</v>
      </c>
      <c r="H1808" s="2">
        <v>7910.99</v>
      </c>
      <c r="I1808" s="2">
        <v>2370.0300000000002</v>
      </c>
      <c r="J1808" s="2">
        <v>5</v>
      </c>
      <c r="K1808" s="2" t="str">
        <f>_xlfn.XLOOKUP(E1808,[1]SKU_Master!A:A,[1]SKU_Master!C:C,"NOT FOUND")</f>
        <v>Garbage Bags</v>
      </c>
      <c r="L1808" s="2">
        <f>_xlfn.XLOOKUP(Table2[[#This Row],[SKU_CODE_CLEAN]],[1]SKU_Master!A:A,[1]SKU_Master!E:E,"Not Found")</f>
        <v>179</v>
      </c>
      <c r="M1808" s="2">
        <f>_xlfn.XLOOKUP(E1808,[1]SKU_Master!A:A,[1]SKU_Master!F:F,"NOT FOUND")</f>
        <v>86</v>
      </c>
      <c r="N1808" s="2" t="str">
        <f>IF(ISNUMBER(_xlfn.XMATCH(E1808,[1]SKU_Master!A:A)),"MATCH","NOT FOUND")</f>
        <v>MATCH</v>
      </c>
      <c r="O1808" s="2">
        <f>Table2[[#This Row],[GROSS_REVENUE]]-Table2[[#This Row],[DISCOUNT]]</f>
        <v>26815.010000000002</v>
      </c>
      <c r="P1808" s="3">
        <f>IFERROR((Table2[[#This Row],[NET_REVENUE]]-(Table2[[#This Row],[UNITS_SOLD]]*Table2[[#This Row],[UNIT_COGS]]))/Table2[[#This Row],[NET_REVENUE]],0)</f>
        <v>0.37781115875026716</v>
      </c>
      <c r="Q1808" s="4">
        <f>IFERROR(Table2[[#This Row],[GROSS_REVENUE]]/Table2[[#This Row],[AD_SPEND]],0)</f>
        <v>14.652135205039597</v>
      </c>
      <c r="R1808" s="2">
        <f>IFERROR((Table2[[#This Row],[NET_REVENUE]]-(Table2[[#This Row],[UNITS_SOLD]]*Table2[[#This Row],[UNIT_COGS]])-Table2[[#This Row],[AD_SPEND]]),0)</f>
        <v>7760.9800000000014</v>
      </c>
      <c r="S1808" s="3">
        <f>IFERROR(Table2[[#This Row],[RETURNS_UNITS]]/Table2[[#This Row],[UNITS_SOLD]],0)</f>
        <v>2.5773195876288658E-2</v>
      </c>
      <c r="T1808" s="2" t="str">
        <f>TRIM(CLEAN(Table2[[#This Row],[CHANNEL]]))</f>
        <v>Swiggy Instamart</v>
      </c>
      <c r="U1808" s="1">
        <f t="shared" si="28"/>
        <v>45292</v>
      </c>
    </row>
    <row r="1809" spans="1:21" x14ac:dyDescent="0.3">
      <c r="A1809" s="1">
        <v>45597</v>
      </c>
      <c r="B1809" s="2" t="s">
        <v>39</v>
      </c>
      <c r="C1809" s="2" t="s">
        <v>22</v>
      </c>
      <c r="D1809" s="2" t="s">
        <v>31</v>
      </c>
      <c r="E1809" s="2" t="str">
        <f>TRIM(Table2[[#This Row],[SKU_CODE]])</f>
        <v>BEC-GB-002</v>
      </c>
      <c r="F1809" s="2">
        <v>338</v>
      </c>
      <c r="G1809" s="2">
        <v>60502</v>
      </c>
      <c r="H1809" s="2">
        <v>16651.439999999999</v>
      </c>
      <c r="I1809" s="2">
        <v>2370.5500000000002</v>
      </c>
      <c r="J1809" s="2">
        <v>20</v>
      </c>
      <c r="K1809" s="2" t="str">
        <f>_xlfn.XLOOKUP(E1809,[1]SKU_Master!A:A,[1]SKU_Master!C:C,"NOT FOUND")</f>
        <v>Garbage Bags</v>
      </c>
      <c r="L1809" s="2">
        <f>_xlfn.XLOOKUP(Table2[[#This Row],[SKU_CODE_CLEAN]],[1]SKU_Master!A:A,[1]SKU_Master!E:E,"Not Found")</f>
        <v>179</v>
      </c>
      <c r="M1809" s="2">
        <f>_xlfn.XLOOKUP(E1809,[1]SKU_Master!A:A,[1]SKU_Master!F:F,"NOT FOUND")</f>
        <v>86</v>
      </c>
      <c r="N1809" s="2" t="str">
        <f>IF(ISNUMBER(_xlfn.XMATCH(E1809,[1]SKU_Master!A:A)),"MATCH","NOT FOUND")</f>
        <v>MATCH</v>
      </c>
      <c r="O1809" s="2">
        <f>Table2[[#This Row],[GROSS_REVENUE]]-Table2[[#This Row],[DISCOUNT]]</f>
        <v>43850.559999999998</v>
      </c>
      <c r="P1809" s="3">
        <f>IFERROR((Table2[[#This Row],[NET_REVENUE]]-(Table2[[#This Row],[UNITS_SOLD]]*Table2[[#This Row],[UNIT_COGS]]))/Table2[[#This Row],[NET_REVENUE]],0)</f>
        <v>0.33711222844132432</v>
      </c>
      <c r="Q1809" s="4">
        <f>IFERROR(Table2[[#This Row],[GROSS_REVENUE]]/Table2[[#This Row],[AD_SPEND]],0)</f>
        <v>25.5223471346312</v>
      </c>
      <c r="R1809" s="2">
        <f>IFERROR((Table2[[#This Row],[NET_REVENUE]]-(Table2[[#This Row],[UNITS_SOLD]]*Table2[[#This Row],[UNIT_COGS]])-Table2[[#This Row],[AD_SPEND]]),0)</f>
        <v>12412.009999999998</v>
      </c>
      <c r="S1809" s="3">
        <f>IFERROR(Table2[[#This Row],[RETURNS_UNITS]]/Table2[[#This Row],[UNITS_SOLD]],0)</f>
        <v>5.9171597633136092E-2</v>
      </c>
      <c r="T1809" s="2" t="str">
        <f>TRIM(CLEAN(Table2[[#This Row],[CHANNEL]]))</f>
        <v>Amazon</v>
      </c>
      <c r="U1809" s="1">
        <f t="shared" si="28"/>
        <v>45597</v>
      </c>
    </row>
    <row r="1810" spans="1:21" x14ac:dyDescent="0.3">
      <c r="A1810" s="1">
        <v>45717</v>
      </c>
      <c r="B1810" s="2" t="s">
        <v>24</v>
      </c>
      <c r="C1810" s="2" t="s">
        <v>25</v>
      </c>
      <c r="D1810" s="2" t="s">
        <v>45</v>
      </c>
      <c r="E1810" s="2" t="str">
        <f>TRIM(Table2[[#This Row],[SKU_CODE]])</f>
        <v>BEC-TIS-001</v>
      </c>
      <c r="F1810" s="2">
        <v>254</v>
      </c>
      <c r="G1810" s="2">
        <v>24130</v>
      </c>
      <c r="H1810" s="2">
        <v>2548.63</v>
      </c>
      <c r="I1810" s="2">
        <v>2371.12</v>
      </c>
      <c r="J1810" s="2">
        <v>26</v>
      </c>
      <c r="K1810" s="2" t="str">
        <f>_xlfn.XLOOKUP(E1810,[1]SKU_Master!A:A,[1]SKU_Master!C:C,"NOT FOUND")</f>
        <v>Tissues</v>
      </c>
      <c r="L1810" s="2">
        <f>_xlfn.XLOOKUP(Table2[[#This Row],[SKU_CODE_CLEAN]],[1]SKU_Master!A:A,[1]SKU_Master!E:E,"Not Found")</f>
        <v>95</v>
      </c>
      <c r="M1810" s="2">
        <f>_xlfn.XLOOKUP(E1810,[1]SKU_Master!A:A,[1]SKU_Master!F:F,"NOT FOUND")</f>
        <v>42</v>
      </c>
      <c r="N1810" s="2" t="str">
        <f>IF(ISNUMBER(_xlfn.XMATCH(E1810,[1]SKU_Master!A:A)),"MATCH","NOT FOUND")</f>
        <v>MATCH</v>
      </c>
      <c r="O1810" s="2">
        <f>Table2[[#This Row],[GROSS_REVENUE]]-Table2[[#This Row],[DISCOUNT]]</f>
        <v>21581.37</v>
      </c>
      <c r="P1810" s="3">
        <f>IFERROR((Table2[[#This Row],[NET_REVENUE]]-(Table2[[#This Row],[UNITS_SOLD]]*Table2[[#This Row],[UNIT_COGS]]))/Table2[[#This Row],[NET_REVENUE]],0)</f>
        <v>0.5056847642202511</v>
      </c>
      <c r="Q1810" s="4">
        <f>IFERROR(Table2[[#This Row],[GROSS_REVENUE]]/Table2[[#This Row],[AD_SPEND]],0)</f>
        <v>10.176625392219711</v>
      </c>
      <c r="R1810" s="2">
        <f>IFERROR((Table2[[#This Row],[NET_REVENUE]]-(Table2[[#This Row],[UNITS_SOLD]]*Table2[[#This Row],[UNIT_COGS]])-Table2[[#This Row],[AD_SPEND]]),0)</f>
        <v>8542.25</v>
      </c>
      <c r="S1810" s="3">
        <f>IFERROR(Table2[[#This Row],[RETURNS_UNITS]]/Table2[[#This Row],[UNITS_SOLD]],0)</f>
        <v>0.10236220472440945</v>
      </c>
      <c r="T1810" s="2" t="str">
        <f>TRIM(CLEAN(Table2[[#This Row],[CHANNEL]]))</f>
        <v>D2C</v>
      </c>
      <c r="U1810" s="1">
        <f t="shared" si="28"/>
        <v>45717</v>
      </c>
    </row>
    <row r="1811" spans="1:21" x14ac:dyDescent="0.3">
      <c r="A1811" s="1">
        <v>45323</v>
      </c>
      <c r="B1811" s="2" t="s">
        <v>27</v>
      </c>
      <c r="C1811" s="2" t="s">
        <v>22</v>
      </c>
      <c r="D1811" s="2" t="s">
        <v>30</v>
      </c>
      <c r="E1811" s="2" t="str">
        <f>TRIM(Table2[[#This Row],[SKU_CODE]])</f>
        <v>BEC-TIS-002</v>
      </c>
      <c r="F1811" s="2">
        <v>273</v>
      </c>
      <c r="G1811" s="2">
        <v>49140</v>
      </c>
      <c r="H1811" s="2">
        <v>5520.01</v>
      </c>
      <c r="I1811" s="2">
        <v>2372.83</v>
      </c>
      <c r="J1811" s="2">
        <v>15</v>
      </c>
      <c r="K1811" s="2" t="str">
        <f>_xlfn.XLOOKUP(E1811,[1]SKU_Master!A:A,[1]SKU_Master!C:C,"NOT FOUND")</f>
        <v>Tissues</v>
      </c>
      <c r="L1811" s="2">
        <f>_xlfn.XLOOKUP(Table2[[#This Row],[SKU_CODE_CLEAN]],[1]SKU_Master!A:A,[1]SKU_Master!E:E,"Not Found")</f>
        <v>180</v>
      </c>
      <c r="M1811" s="2">
        <f>_xlfn.XLOOKUP(E1811,[1]SKU_Master!A:A,[1]SKU_Master!F:F,"NOT FOUND")</f>
        <v>95</v>
      </c>
      <c r="N1811" s="2" t="str">
        <f>IF(ISNUMBER(_xlfn.XMATCH(E1811,[1]SKU_Master!A:A)),"MATCH","NOT FOUND")</f>
        <v>MATCH</v>
      </c>
      <c r="O1811" s="2">
        <f>Table2[[#This Row],[GROSS_REVENUE]]-Table2[[#This Row],[DISCOUNT]]</f>
        <v>43619.99</v>
      </c>
      <c r="P1811" s="3">
        <f>IFERROR((Table2[[#This Row],[NET_REVENUE]]-(Table2[[#This Row],[UNITS_SOLD]]*Table2[[#This Row],[UNIT_COGS]]))/Table2[[#This Row],[NET_REVENUE]],0)</f>
        <v>0.40543315117678841</v>
      </c>
      <c r="Q1811" s="4">
        <f>IFERROR(Table2[[#This Row],[GROSS_REVENUE]]/Table2[[#This Row],[AD_SPEND]],0)</f>
        <v>20.709448211629152</v>
      </c>
      <c r="R1811" s="2">
        <f>IFERROR((Table2[[#This Row],[NET_REVENUE]]-(Table2[[#This Row],[UNITS_SOLD]]*Table2[[#This Row],[UNIT_COGS]])-Table2[[#This Row],[AD_SPEND]]),0)</f>
        <v>15312.159999999998</v>
      </c>
      <c r="S1811" s="3">
        <f>IFERROR(Table2[[#This Row],[RETURNS_UNITS]]/Table2[[#This Row],[UNITS_SOLD]],0)</f>
        <v>5.4945054945054944E-2</v>
      </c>
      <c r="T1811" s="2" t="str">
        <f>TRIM(CLEAN(Table2[[#This Row],[CHANNEL]]))</f>
        <v>Zepto</v>
      </c>
      <c r="U1811" s="1">
        <f t="shared" si="28"/>
        <v>45323</v>
      </c>
    </row>
    <row r="1812" spans="1:21" x14ac:dyDescent="0.3">
      <c r="A1812" s="1">
        <v>45658</v>
      </c>
      <c r="B1812" s="2" t="s">
        <v>27</v>
      </c>
      <c r="C1812" s="2" t="s">
        <v>22</v>
      </c>
      <c r="D1812" s="2" t="s">
        <v>43</v>
      </c>
      <c r="E1812" s="2" t="str">
        <f>TRIM(Table2[[#This Row],[SKU_CODE]])</f>
        <v>BEC-GB-001</v>
      </c>
      <c r="F1812" s="2">
        <v>267</v>
      </c>
      <c r="G1812" s="2">
        <v>39783</v>
      </c>
      <c r="H1812" s="2">
        <v>6677.29</v>
      </c>
      <c r="I1812" s="2">
        <v>2373.88</v>
      </c>
      <c r="J1812" s="2">
        <v>11</v>
      </c>
      <c r="K1812" s="2" t="str">
        <f>_xlfn.XLOOKUP(E1812,[1]SKU_Master!A:A,[1]SKU_Master!C:C,"NOT FOUND")</f>
        <v>Garbage Bags</v>
      </c>
      <c r="L1812" s="2">
        <f>_xlfn.XLOOKUP(Table2[[#This Row],[SKU_CODE_CLEAN]],[1]SKU_Master!A:A,[1]SKU_Master!E:E,"Not Found")</f>
        <v>149</v>
      </c>
      <c r="M1812" s="2">
        <f>_xlfn.XLOOKUP(E1812,[1]SKU_Master!A:A,[1]SKU_Master!F:F,"NOT FOUND")</f>
        <v>70</v>
      </c>
      <c r="N1812" s="2" t="str">
        <f>IF(ISNUMBER(_xlfn.XMATCH(E1812,[1]SKU_Master!A:A)),"MATCH","NOT FOUND")</f>
        <v>MATCH</v>
      </c>
      <c r="O1812" s="2">
        <f>Table2[[#This Row],[GROSS_REVENUE]]-Table2[[#This Row],[DISCOUNT]]</f>
        <v>33105.71</v>
      </c>
      <c r="P1812" s="3">
        <f>IFERROR((Table2[[#This Row],[NET_REVENUE]]-(Table2[[#This Row],[UNITS_SOLD]]*Table2[[#This Row],[UNIT_COGS]]))/Table2[[#This Row],[NET_REVENUE]],0)</f>
        <v>0.43544482205637636</v>
      </c>
      <c r="Q1812" s="4">
        <f>IFERROR(Table2[[#This Row],[GROSS_REVENUE]]/Table2[[#This Row],[AD_SPEND]],0)</f>
        <v>16.758639863851585</v>
      </c>
      <c r="R1812" s="2">
        <f>IFERROR((Table2[[#This Row],[NET_REVENUE]]-(Table2[[#This Row],[UNITS_SOLD]]*Table2[[#This Row],[UNIT_COGS]])-Table2[[#This Row],[AD_SPEND]]),0)</f>
        <v>12041.829999999998</v>
      </c>
      <c r="S1812" s="3">
        <f>IFERROR(Table2[[#This Row],[RETURNS_UNITS]]/Table2[[#This Row],[UNITS_SOLD]],0)</f>
        <v>4.1198501872659173E-2</v>
      </c>
      <c r="T1812" s="2" t="str">
        <f>TRIM(CLEAN(Table2[[#This Row],[CHANNEL]]))</f>
        <v>Zepto</v>
      </c>
      <c r="U1812" s="1">
        <f t="shared" si="28"/>
        <v>45658</v>
      </c>
    </row>
    <row r="1813" spans="1:21" x14ac:dyDescent="0.3">
      <c r="A1813" s="1">
        <v>45474</v>
      </c>
      <c r="B1813" s="2" t="s">
        <v>27</v>
      </c>
      <c r="C1813" s="2" t="s">
        <v>25</v>
      </c>
      <c r="D1813" s="2" t="s">
        <v>46</v>
      </c>
      <c r="E1813" s="2" t="str">
        <f>TRIM(Table2[[#This Row],[SKU_CODE]])</f>
        <v>BEC-KT-001</v>
      </c>
      <c r="F1813" s="2">
        <v>162</v>
      </c>
      <c r="G1813" s="2">
        <v>25920</v>
      </c>
      <c r="H1813" s="2">
        <v>6609.96</v>
      </c>
      <c r="I1813" s="2">
        <v>2378.7800000000002</v>
      </c>
      <c r="J1813" s="2">
        <v>5</v>
      </c>
      <c r="K1813" s="2" t="str">
        <f>_xlfn.XLOOKUP(E1813,[1]SKU_Master!A:A,[1]SKU_Master!C:C,"NOT FOUND")</f>
        <v>Kitchen Towel</v>
      </c>
      <c r="L1813" s="2">
        <f>_xlfn.XLOOKUP(Table2[[#This Row],[SKU_CODE_CLEAN]],[1]SKU_Master!A:A,[1]SKU_Master!E:E,"Not Found")</f>
        <v>160</v>
      </c>
      <c r="M1813" s="2">
        <f>_xlfn.XLOOKUP(E1813,[1]SKU_Master!A:A,[1]SKU_Master!F:F,"NOT FOUND")</f>
        <v>78</v>
      </c>
      <c r="N1813" s="2" t="str">
        <f>IF(ISNUMBER(_xlfn.XMATCH(E1813,[1]SKU_Master!A:A)),"MATCH","NOT FOUND")</f>
        <v>MATCH</v>
      </c>
      <c r="O1813" s="2">
        <f>Table2[[#This Row],[GROSS_REVENUE]]-Table2[[#This Row],[DISCOUNT]]</f>
        <v>19310.04</v>
      </c>
      <c r="P1813" s="3">
        <f>IFERROR((Table2[[#This Row],[NET_REVENUE]]-(Table2[[#This Row],[UNITS_SOLD]]*Table2[[#This Row],[UNIT_COGS]]))/Table2[[#This Row],[NET_REVENUE]],0)</f>
        <v>0.34562538451499847</v>
      </c>
      <c r="Q1813" s="4">
        <f>IFERROR(Table2[[#This Row],[GROSS_REVENUE]]/Table2[[#This Row],[AD_SPEND]],0)</f>
        <v>10.896341822278647</v>
      </c>
      <c r="R1813" s="2">
        <f>IFERROR((Table2[[#This Row],[NET_REVENUE]]-(Table2[[#This Row],[UNITS_SOLD]]*Table2[[#This Row],[UNIT_COGS]])-Table2[[#This Row],[AD_SPEND]]),0)</f>
        <v>4295.26</v>
      </c>
      <c r="S1813" s="3">
        <f>IFERROR(Table2[[#This Row],[RETURNS_UNITS]]/Table2[[#This Row],[UNITS_SOLD]],0)</f>
        <v>3.0864197530864196E-2</v>
      </c>
      <c r="T1813" s="2" t="str">
        <f>TRIM(CLEAN(Table2[[#This Row],[CHANNEL]]))</f>
        <v>Zepto</v>
      </c>
      <c r="U1813" s="1">
        <f t="shared" si="28"/>
        <v>45474</v>
      </c>
    </row>
    <row r="1814" spans="1:21" x14ac:dyDescent="0.3">
      <c r="A1814" s="1">
        <v>45717</v>
      </c>
      <c r="B1814" s="2" t="s">
        <v>37</v>
      </c>
      <c r="C1814" s="2" t="s">
        <v>28</v>
      </c>
      <c r="D1814" s="2" t="s">
        <v>45</v>
      </c>
      <c r="E1814" s="2" t="str">
        <f>TRIM(Table2[[#This Row],[SKU_CODE]])</f>
        <v>BEC-TIS-001</v>
      </c>
      <c r="F1814" s="2">
        <v>279</v>
      </c>
      <c r="G1814" s="2">
        <v>26505</v>
      </c>
      <c r="H1814" s="2">
        <v>7783.92</v>
      </c>
      <c r="I1814" s="2">
        <v>2378.8200000000002</v>
      </c>
      <c r="J1814" s="2">
        <v>11</v>
      </c>
      <c r="K1814" s="2" t="str">
        <f>_xlfn.XLOOKUP(E1814,[1]SKU_Master!A:A,[1]SKU_Master!C:C,"NOT FOUND")</f>
        <v>Tissues</v>
      </c>
      <c r="L1814" s="2">
        <f>_xlfn.XLOOKUP(Table2[[#This Row],[SKU_CODE_CLEAN]],[1]SKU_Master!A:A,[1]SKU_Master!E:E,"Not Found")</f>
        <v>95</v>
      </c>
      <c r="M1814" s="2">
        <f>_xlfn.XLOOKUP(E1814,[1]SKU_Master!A:A,[1]SKU_Master!F:F,"NOT FOUND")</f>
        <v>42</v>
      </c>
      <c r="N1814" s="2" t="str">
        <f>IF(ISNUMBER(_xlfn.XMATCH(E1814,[1]SKU_Master!A:A)),"MATCH","NOT FOUND")</f>
        <v>MATCH</v>
      </c>
      <c r="O1814" s="2">
        <f>Table2[[#This Row],[GROSS_REVENUE]]-Table2[[#This Row],[DISCOUNT]]</f>
        <v>18721.080000000002</v>
      </c>
      <c r="P1814" s="3">
        <f>IFERROR((Table2[[#This Row],[NET_REVENUE]]-(Table2[[#This Row],[UNITS_SOLD]]*Table2[[#This Row],[UNIT_COGS]]))/Table2[[#This Row],[NET_REVENUE]],0)</f>
        <v>0.3740745726208104</v>
      </c>
      <c r="Q1814" s="4">
        <f>IFERROR(Table2[[#This Row],[GROSS_REVENUE]]/Table2[[#This Row],[AD_SPEND]],0)</f>
        <v>11.142078845814311</v>
      </c>
      <c r="R1814" s="2">
        <f>IFERROR((Table2[[#This Row],[NET_REVENUE]]-(Table2[[#This Row],[UNITS_SOLD]]*Table2[[#This Row],[UNIT_COGS]])-Table2[[#This Row],[AD_SPEND]]),0)</f>
        <v>4624.260000000002</v>
      </c>
      <c r="S1814" s="3">
        <f>IFERROR(Table2[[#This Row],[RETURNS_UNITS]]/Table2[[#This Row],[UNITS_SOLD]],0)</f>
        <v>3.9426523297491037E-2</v>
      </c>
      <c r="T1814" s="2" t="str">
        <f>TRIM(CLEAN(Table2[[#This Row],[CHANNEL]]))</f>
        <v>Blinkit</v>
      </c>
      <c r="U1814" s="1">
        <f t="shared" si="28"/>
        <v>45717</v>
      </c>
    </row>
    <row r="1815" spans="1:21" x14ac:dyDescent="0.3">
      <c r="A1815" s="1">
        <v>45536</v>
      </c>
      <c r="B1815" s="2" t="s">
        <v>21</v>
      </c>
      <c r="C1815" s="2" t="s">
        <v>25</v>
      </c>
      <c r="D1815" s="2" t="s">
        <v>42</v>
      </c>
      <c r="E1815" s="2" t="str">
        <f>TRIM(Table2[[#This Row],[SKU_CODE]])</f>
        <v>BEC-BW-002</v>
      </c>
      <c r="F1815" s="2">
        <v>105</v>
      </c>
      <c r="G1815" s="2">
        <v>18375</v>
      </c>
      <c r="H1815" s="2">
        <v>2441.88</v>
      </c>
      <c r="I1815" s="2">
        <v>2380.54</v>
      </c>
      <c r="J1815" s="2">
        <v>3</v>
      </c>
      <c r="K1815" s="2" t="str">
        <f>_xlfn.XLOOKUP(E1815,[1]SKU_Master!A:A,[1]SKU_Master!C:C,"NOT FOUND")</f>
        <v>Bake &amp; Wrap</v>
      </c>
      <c r="L1815" s="2">
        <f>_xlfn.XLOOKUP(Table2[[#This Row],[SKU_CODE_CLEAN]],[1]SKU_Master!A:A,[1]SKU_Master!E:E,"Not Found")</f>
        <v>175</v>
      </c>
      <c r="M1815" s="2">
        <f>_xlfn.XLOOKUP(E1815,[1]SKU_Master!A:A,[1]SKU_Master!F:F,"NOT FOUND")</f>
        <v>92</v>
      </c>
      <c r="N1815" s="2" t="str">
        <f>IF(ISNUMBER(_xlfn.XMATCH(E1815,[1]SKU_Master!A:A)),"MATCH","NOT FOUND")</f>
        <v>MATCH</v>
      </c>
      <c r="O1815" s="2">
        <f>Table2[[#This Row],[GROSS_REVENUE]]-Table2[[#This Row],[DISCOUNT]]</f>
        <v>15933.119999999999</v>
      </c>
      <c r="P1815" s="3">
        <f>IFERROR((Table2[[#This Row],[NET_REVENUE]]-(Table2[[#This Row],[UNITS_SOLD]]*Table2[[#This Row],[UNIT_COGS]]))/Table2[[#This Row],[NET_REVENUE]],0)</f>
        <v>0.39371573175875152</v>
      </c>
      <c r="Q1815" s="4">
        <f>IFERROR(Table2[[#This Row],[GROSS_REVENUE]]/Table2[[#This Row],[AD_SPEND]],0)</f>
        <v>7.718836902551522</v>
      </c>
      <c r="R1815" s="2">
        <f>IFERROR((Table2[[#This Row],[NET_REVENUE]]-(Table2[[#This Row],[UNITS_SOLD]]*Table2[[#This Row],[UNIT_COGS]])-Table2[[#This Row],[AD_SPEND]]),0)</f>
        <v>3892.579999999999</v>
      </c>
      <c r="S1815" s="3">
        <f>IFERROR(Table2[[#This Row],[RETURNS_UNITS]]/Table2[[#This Row],[UNITS_SOLD]],0)</f>
        <v>2.8571428571428571E-2</v>
      </c>
      <c r="T1815" s="2" t="str">
        <f>TRIM(CLEAN(Table2[[#This Row],[CHANNEL]]))</f>
        <v>Flipkart</v>
      </c>
      <c r="U1815" s="1">
        <f t="shared" si="28"/>
        <v>45536</v>
      </c>
    </row>
    <row r="1816" spans="1:21" x14ac:dyDescent="0.3">
      <c r="A1816" s="1">
        <v>45505</v>
      </c>
      <c r="B1816" s="2" t="s">
        <v>27</v>
      </c>
      <c r="C1816" s="2" t="s">
        <v>22</v>
      </c>
      <c r="D1816" s="2" t="s">
        <v>43</v>
      </c>
      <c r="E1816" s="2" t="str">
        <f>TRIM(Table2[[#This Row],[SKU_CODE]])</f>
        <v>BEC-GB-001</v>
      </c>
      <c r="F1816" s="2">
        <v>197</v>
      </c>
      <c r="G1816" s="2">
        <v>29353</v>
      </c>
      <c r="H1816" s="2">
        <v>7617.91</v>
      </c>
      <c r="I1816" s="2">
        <v>2380.84</v>
      </c>
      <c r="J1816" s="2">
        <v>8</v>
      </c>
      <c r="K1816" s="2" t="str">
        <f>_xlfn.XLOOKUP(E1816,[1]SKU_Master!A:A,[1]SKU_Master!C:C,"NOT FOUND")</f>
        <v>Garbage Bags</v>
      </c>
      <c r="L1816" s="2">
        <f>_xlfn.XLOOKUP(Table2[[#This Row],[SKU_CODE_CLEAN]],[1]SKU_Master!A:A,[1]SKU_Master!E:E,"Not Found")</f>
        <v>149</v>
      </c>
      <c r="M1816" s="2">
        <f>_xlfn.XLOOKUP(E1816,[1]SKU_Master!A:A,[1]SKU_Master!F:F,"NOT FOUND")</f>
        <v>70</v>
      </c>
      <c r="N1816" s="2" t="str">
        <f>IF(ISNUMBER(_xlfn.XMATCH(E1816,[1]SKU_Master!A:A)),"MATCH","NOT FOUND")</f>
        <v>MATCH</v>
      </c>
      <c r="O1816" s="2">
        <f>Table2[[#This Row],[GROSS_REVENUE]]-Table2[[#This Row],[DISCOUNT]]</f>
        <v>21735.09</v>
      </c>
      <c r="P1816" s="3">
        <f>IFERROR((Table2[[#This Row],[NET_REVENUE]]-(Table2[[#This Row],[UNITS_SOLD]]*Table2[[#This Row],[UNIT_COGS]]))/Table2[[#This Row],[NET_REVENUE]],0)</f>
        <v>0.36554207965092395</v>
      </c>
      <c r="Q1816" s="4">
        <f>IFERROR(Table2[[#This Row],[GROSS_REVENUE]]/Table2[[#This Row],[AD_SPEND]],0)</f>
        <v>12.328841921338686</v>
      </c>
      <c r="R1816" s="2">
        <f>IFERROR((Table2[[#This Row],[NET_REVENUE]]-(Table2[[#This Row],[UNITS_SOLD]]*Table2[[#This Row],[UNIT_COGS]])-Table2[[#This Row],[AD_SPEND]]),0)</f>
        <v>5564.25</v>
      </c>
      <c r="S1816" s="3">
        <f>IFERROR(Table2[[#This Row],[RETURNS_UNITS]]/Table2[[#This Row],[UNITS_SOLD]],0)</f>
        <v>4.060913705583756E-2</v>
      </c>
      <c r="T1816" s="2" t="str">
        <f>TRIM(CLEAN(Table2[[#This Row],[CHANNEL]]))</f>
        <v>Zepto</v>
      </c>
      <c r="U1816" s="1">
        <f t="shared" si="28"/>
        <v>45505</v>
      </c>
    </row>
    <row r="1817" spans="1:21" x14ac:dyDescent="0.3">
      <c r="A1817" s="1">
        <v>45778</v>
      </c>
      <c r="B1817" s="2" t="s">
        <v>37</v>
      </c>
      <c r="C1817" s="2" t="s">
        <v>25</v>
      </c>
      <c r="D1817" s="2" t="s">
        <v>35</v>
      </c>
      <c r="E1817" s="2" t="str">
        <f>TRIM(Table2[[#This Row],[SKU_CODE]])</f>
        <v>BEC-CMB-001</v>
      </c>
      <c r="F1817" s="2">
        <v>67</v>
      </c>
      <c r="G1817" s="2">
        <v>46833</v>
      </c>
      <c r="H1817" s="2">
        <v>10666.4</v>
      </c>
      <c r="I1817" s="2">
        <v>2381.46</v>
      </c>
      <c r="J1817" s="2">
        <v>2</v>
      </c>
      <c r="K1817" s="2" t="str">
        <f>_xlfn.XLOOKUP(E1817,[1]SKU_Master!A:A,[1]SKU_Master!C:C,"NOT FOUND")</f>
        <v>Others</v>
      </c>
      <c r="L1817" s="2">
        <f>_xlfn.XLOOKUP(Table2[[#This Row],[SKU_CODE_CLEAN]],[1]SKU_Master!A:A,[1]SKU_Master!E:E,"Not Found")</f>
        <v>699</v>
      </c>
      <c r="M1817" s="2">
        <f>_xlfn.XLOOKUP(E1817,[1]SKU_Master!A:A,[1]SKU_Master!F:F,"NOT FOUND")</f>
        <v>330</v>
      </c>
      <c r="N1817" s="2" t="str">
        <f>IF(ISNUMBER(_xlfn.XMATCH(E1817,[1]SKU_Master!A:A)),"MATCH","NOT FOUND")</f>
        <v>MATCH</v>
      </c>
      <c r="O1817" s="2">
        <f>Table2[[#This Row],[GROSS_REVENUE]]-Table2[[#This Row],[DISCOUNT]]</f>
        <v>36166.6</v>
      </c>
      <c r="P1817" s="3">
        <f>IFERROR((Table2[[#This Row],[NET_REVENUE]]-(Table2[[#This Row],[UNITS_SOLD]]*Table2[[#This Row],[UNIT_COGS]]))/Table2[[#This Row],[NET_REVENUE]],0)</f>
        <v>0.38866246758058537</v>
      </c>
      <c r="Q1817" s="4">
        <f>IFERROR(Table2[[#This Row],[GROSS_REVENUE]]/Table2[[#This Row],[AD_SPEND]],0)</f>
        <v>19.66566727973596</v>
      </c>
      <c r="R1817" s="2">
        <f>IFERROR((Table2[[#This Row],[NET_REVENUE]]-(Table2[[#This Row],[UNITS_SOLD]]*Table2[[#This Row],[UNIT_COGS]])-Table2[[#This Row],[AD_SPEND]]),0)</f>
        <v>11675.14</v>
      </c>
      <c r="S1817" s="3">
        <f>IFERROR(Table2[[#This Row],[RETURNS_UNITS]]/Table2[[#This Row],[UNITS_SOLD]],0)</f>
        <v>2.9850746268656716E-2</v>
      </c>
      <c r="T1817" s="2" t="str">
        <f>TRIM(CLEAN(Table2[[#This Row],[CHANNEL]]))</f>
        <v>Blinkit</v>
      </c>
      <c r="U1817" s="1">
        <f t="shared" si="28"/>
        <v>45778</v>
      </c>
    </row>
    <row r="1818" spans="1:21" x14ac:dyDescent="0.3">
      <c r="A1818" s="1">
        <v>45323</v>
      </c>
      <c r="B1818" s="2" t="s">
        <v>21</v>
      </c>
      <c r="C1818" s="2" t="s">
        <v>25</v>
      </c>
      <c r="D1818" s="2" t="s">
        <v>46</v>
      </c>
      <c r="E1818" s="2" t="str">
        <f>TRIM(Table2[[#This Row],[SKU_CODE]])</f>
        <v>BEC-KT-001</v>
      </c>
      <c r="F1818" s="2">
        <v>146</v>
      </c>
      <c r="G1818" s="2">
        <v>23360</v>
      </c>
      <c r="H1818" s="2">
        <v>5735.89</v>
      </c>
      <c r="I1818" s="2">
        <v>2381.63</v>
      </c>
      <c r="J1818" s="2">
        <v>7</v>
      </c>
      <c r="K1818" s="2" t="str">
        <f>_xlfn.XLOOKUP(E1818,[1]SKU_Master!A:A,[1]SKU_Master!C:C,"NOT FOUND")</f>
        <v>Kitchen Towel</v>
      </c>
      <c r="L1818" s="2">
        <f>_xlfn.XLOOKUP(Table2[[#This Row],[SKU_CODE_CLEAN]],[1]SKU_Master!A:A,[1]SKU_Master!E:E,"Not Found")</f>
        <v>160</v>
      </c>
      <c r="M1818" s="2">
        <f>_xlfn.XLOOKUP(E1818,[1]SKU_Master!A:A,[1]SKU_Master!F:F,"NOT FOUND")</f>
        <v>78</v>
      </c>
      <c r="N1818" s="2" t="str">
        <f>IF(ISNUMBER(_xlfn.XMATCH(E1818,[1]SKU_Master!A:A)),"MATCH","NOT FOUND")</f>
        <v>MATCH</v>
      </c>
      <c r="O1818" s="2">
        <f>Table2[[#This Row],[GROSS_REVENUE]]-Table2[[#This Row],[DISCOUNT]]</f>
        <v>17624.11</v>
      </c>
      <c r="P1818" s="3">
        <f>IFERROR((Table2[[#This Row],[NET_REVENUE]]-(Table2[[#This Row],[UNITS_SOLD]]*Table2[[#This Row],[UNIT_COGS]]))/Table2[[#This Row],[NET_REVENUE]],0)</f>
        <v>0.35383971162231742</v>
      </c>
      <c r="Q1818" s="4">
        <f>IFERROR(Table2[[#This Row],[GROSS_REVENUE]]/Table2[[#This Row],[AD_SPEND]],0)</f>
        <v>9.8084085269332348</v>
      </c>
      <c r="R1818" s="2">
        <f>IFERROR((Table2[[#This Row],[NET_REVENUE]]-(Table2[[#This Row],[UNITS_SOLD]]*Table2[[#This Row],[UNIT_COGS]])-Table2[[#This Row],[AD_SPEND]]),0)</f>
        <v>3854.4800000000005</v>
      </c>
      <c r="S1818" s="3">
        <f>IFERROR(Table2[[#This Row],[RETURNS_UNITS]]/Table2[[#This Row],[UNITS_SOLD]],0)</f>
        <v>4.7945205479452052E-2</v>
      </c>
      <c r="T1818" s="2" t="str">
        <f>TRIM(CLEAN(Table2[[#This Row],[CHANNEL]]))</f>
        <v>Flipkart</v>
      </c>
      <c r="U1818" s="1">
        <f t="shared" si="28"/>
        <v>45323</v>
      </c>
    </row>
    <row r="1819" spans="1:21" x14ac:dyDescent="0.3">
      <c r="A1819" s="1">
        <v>45597</v>
      </c>
      <c r="B1819" s="2" t="s">
        <v>37</v>
      </c>
      <c r="C1819" s="2" t="s">
        <v>28</v>
      </c>
      <c r="D1819" s="2" t="s">
        <v>43</v>
      </c>
      <c r="E1819" s="2" t="str">
        <f>TRIM(Table2[[#This Row],[SKU_CODE]])</f>
        <v>BEC-GB-001</v>
      </c>
      <c r="F1819" s="2">
        <v>221</v>
      </c>
      <c r="G1819" s="2">
        <v>32929</v>
      </c>
      <c r="H1819" s="2">
        <v>2616.73</v>
      </c>
      <c r="I1819" s="2">
        <v>2385.71</v>
      </c>
      <c r="J1819" s="2">
        <v>6</v>
      </c>
      <c r="K1819" s="2" t="str">
        <f>_xlfn.XLOOKUP(E1819,[1]SKU_Master!A:A,[1]SKU_Master!C:C,"NOT FOUND")</f>
        <v>Garbage Bags</v>
      </c>
      <c r="L1819" s="2">
        <f>_xlfn.XLOOKUP(Table2[[#This Row],[SKU_CODE_CLEAN]],[1]SKU_Master!A:A,[1]SKU_Master!E:E,"Not Found")</f>
        <v>149</v>
      </c>
      <c r="M1819" s="2">
        <f>_xlfn.XLOOKUP(E1819,[1]SKU_Master!A:A,[1]SKU_Master!F:F,"NOT FOUND")</f>
        <v>70</v>
      </c>
      <c r="N1819" s="2" t="str">
        <f>IF(ISNUMBER(_xlfn.XMATCH(E1819,[1]SKU_Master!A:A)),"MATCH","NOT FOUND")</f>
        <v>MATCH</v>
      </c>
      <c r="O1819" s="2">
        <f>Table2[[#This Row],[GROSS_REVENUE]]-Table2[[#This Row],[DISCOUNT]]</f>
        <v>30312.27</v>
      </c>
      <c r="P1819" s="3">
        <f>IFERROR((Table2[[#This Row],[NET_REVENUE]]-(Table2[[#This Row],[UNITS_SOLD]]*Table2[[#This Row],[UNIT_COGS]]))/Table2[[#This Row],[NET_REVENUE]],0)</f>
        <v>0.4896456121563974</v>
      </c>
      <c r="Q1819" s="4">
        <f>IFERROR(Table2[[#This Row],[GROSS_REVENUE]]/Table2[[#This Row],[AD_SPEND]],0)</f>
        <v>13.802599645388584</v>
      </c>
      <c r="R1819" s="2">
        <f>IFERROR((Table2[[#This Row],[NET_REVENUE]]-(Table2[[#This Row],[UNITS_SOLD]]*Table2[[#This Row],[UNIT_COGS]])-Table2[[#This Row],[AD_SPEND]]),0)</f>
        <v>12456.560000000001</v>
      </c>
      <c r="S1819" s="3">
        <f>IFERROR(Table2[[#This Row],[RETURNS_UNITS]]/Table2[[#This Row],[UNITS_SOLD]],0)</f>
        <v>2.7149321266968326E-2</v>
      </c>
      <c r="T1819" s="2" t="str">
        <f>TRIM(CLEAN(Table2[[#This Row],[CHANNEL]]))</f>
        <v>Blinkit</v>
      </c>
      <c r="U1819" s="1">
        <f t="shared" si="28"/>
        <v>45597</v>
      </c>
    </row>
    <row r="1820" spans="1:21" x14ac:dyDescent="0.3">
      <c r="A1820" s="1">
        <v>45474</v>
      </c>
      <c r="B1820" s="2" t="s">
        <v>33</v>
      </c>
      <c r="C1820" s="2" t="s">
        <v>28</v>
      </c>
      <c r="D1820" s="2" t="s">
        <v>30</v>
      </c>
      <c r="E1820" s="2" t="str">
        <f>TRIM(Table2[[#This Row],[SKU_CODE]])</f>
        <v>BEC-TIS-002</v>
      </c>
      <c r="F1820" s="2">
        <v>120</v>
      </c>
      <c r="G1820" s="2">
        <v>21600</v>
      </c>
      <c r="H1820" s="2">
        <v>2238.81</v>
      </c>
      <c r="I1820" s="2">
        <v>2385.9299999999998</v>
      </c>
      <c r="J1820" s="2">
        <v>5</v>
      </c>
      <c r="K1820" s="2" t="str">
        <f>_xlfn.XLOOKUP(E1820,[1]SKU_Master!A:A,[1]SKU_Master!C:C,"NOT FOUND")</f>
        <v>Tissues</v>
      </c>
      <c r="L1820" s="2">
        <f>_xlfn.XLOOKUP(Table2[[#This Row],[SKU_CODE_CLEAN]],[1]SKU_Master!A:A,[1]SKU_Master!E:E,"Not Found")</f>
        <v>180</v>
      </c>
      <c r="M1820" s="2">
        <f>_xlfn.XLOOKUP(E1820,[1]SKU_Master!A:A,[1]SKU_Master!F:F,"NOT FOUND")</f>
        <v>95</v>
      </c>
      <c r="N1820" s="2" t="str">
        <f>IF(ISNUMBER(_xlfn.XMATCH(E1820,[1]SKU_Master!A:A)),"MATCH","NOT FOUND")</f>
        <v>MATCH</v>
      </c>
      <c r="O1820" s="2">
        <f>Table2[[#This Row],[GROSS_REVENUE]]-Table2[[#This Row],[DISCOUNT]]</f>
        <v>19361.189999999999</v>
      </c>
      <c r="P1820" s="3">
        <f>IFERROR((Table2[[#This Row],[NET_REVENUE]]-(Table2[[#This Row],[UNITS_SOLD]]*Table2[[#This Row],[UNIT_COGS]]))/Table2[[#This Row],[NET_REVENUE]],0)</f>
        <v>0.4111932169458592</v>
      </c>
      <c r="Q1820" s="4">
        <f>IFERROR(Table2[[#This Row],[GROSS_REVENUE]]/Table2[[#This Row],[AD_SPEND]],0)</f>
        <v>9.0530736442393547</v>
      </c>
      <c r="R1820" s="2">
        <f>IFERROR((Table2[[#This Row],[NET_REVENUE]]-(Table2[[#This Row],[UNITS_SOLD]]*Table2[[#This Row],[UNIT_COGS]])-Table2[[#This Row],[AD_SPEND]]),0)</f>
        <v>5575.2599999999984</v>
      </c>
      <c r="S1820" s="3">
        <f>IFERROR(Table2[[#This Row],[RETURNS_UNITS]]/Table2[[#This Row],[UNITS_SOLD]],0)</f>
        <v>4.1666666666666664E-2</v>
      </c>
      <c r="T1820" s="2" t="str">
        <f>TRIM(CLEAN(Table2[[#This Row],[CHANNEL]]))</f>
        <v>Swiggy Instamart</v>
      </c>
      <c r="U1820" s="1">
        <f t="shared" si="28"/>
        <v>45474</v>
      </c>
    </row>
    <row r="1821" spans="1:21" x14ac:dyDescent="0.3">
      <c r="A1821" s="1">
        <v>45474</v>
      </c>
      <c r="B1821" s="2" t="s">
        <v>34</v>
      </c>
      <c r="C1821" s="2" t="s">
        <v>22</v>
      </c>
      <c r="D1821" s="2" t="s">
        <v>31</v>
      </c>
      <c r="E1821" s="2" t="str">
        <f>TRIM(Table2[[#This Row],[SKU_CODE]])</f>
        <v>BEC-GB-002</v>
      </c>
      <c r="F1821" s="2">
        <v>193</v>
      </c>
      <c r="G1821" s="2">
        <v>34547</v>
      </c>
      <c r="H1821" s="2">
        <v>9236.11</v>
      </c>
      <c r="I1821" s="2">
        <v>2387.23</v>
      </c>
      <c r="J1821" s="2">
        <v>5</v>
      </c>
      <c r="K1821" s="2" t="str">
        <f>_xlfn.XLOOKUP(E1821,[1]SKU_Master!A:A,[1]SKU_Master!C:C,"NOT FOUND")</f>
        <v>Garbage Bags</v>
      </c>
      <c r="L1821" s="2">
        <f>_xlfn.XLOOKUP(Table2[[#This Row],[SKU_CODE_CLEAN]],[1]SKU_Master!A:A,[1]SKU_Master!E:E,"Not Found")</f>
        <v>179</v>
      </c>
      <c r="M1821" s="2">
        <f>_xlfn.XLOOKUP(E1821,[1]SKU_Master!A:A,[1]SKU_Master!F:F,"NOT FOUND")</f>
        <v>86</v>
      </c>
      <c r="N1821" s="2" t="str">
        <f>IF(ISNUMBER(_xlfn.XMATCH(E1821,[1]SKU_Master!A:A)),"MATCH","NOT FOUND")</f>
        <v>MATCH</v>
      </c>
      <c r="O1821" s="2">
        <f>Table2[[#This Row],[GROSS_REVENUE]]-Table2[[#This Row],[DISCOUNT]]</f>
        <v>25310.89</v>
      </c>
      <c r="P1821" s="3">
        <f>IFERROR((Table2[[#This Row],[NET_REVENUE]]-(Table2[[#This Row],[UNITS_SOLD]]*Table2[[#This Row],[UNIT_COGS]]))/Table2[[#This Row],[NET_REVENUE]],0)</f>
        <v>0.34423483330692833</v>
      </c>
      <c r="Q1821" s="4">
        <f>IFERROR(Table2[[#This Row],[GROSS_REVENUE]]/Table2[[#This Row],[AD_SPEND]],0)</f>
        <v>14.471584221042798</v>
      </c>
      <c r="R1821" s="2">
        <f>IFERROR((Table2[[#This Row],[NET_REVENUE]]-(Table2[[#This Row],[UNITS_SOLD]]*Table2[[#This Row],[UNIT_COGS]])-Table2[[#This Row],[AD_SPEND]]),0)</f>
        <v>6325.66</v>
      </c>
      <c r="S1821" s="3">
        <f>IFERROR(Table2[[#This Row],[RETURNS_UNITS]]/Table2[[#This Row],[UNITS_SOLD]],0)</f>
        <v>2.5906735751295335E-2</v>
      </c>
      <c r="T1821" s="2" t="str">
        <f>TRIM(CLEAN(Table2[[#This Row],[CHANNEL]]))</f>
        <v>Zepto</v>
      </c>
      <c r="U1821" s="1">
        <f t="shared" si="28"/>
        <v>45474</v>
      </c>
    </row>
    <row r="1822" spans="1:21" x14ac:dyDescent="0.3">
      <c r="A1822" s="1">
        <v>45809</v>
      </c>
      <c r="B1822" s="2" t="s">
        <v>39</v>
      </c>
      <c r="C1822" s="2" t="s">
        <v>28</v>
      </c>
      <c r="D1822" s="2" t="s">
        <v>35</v>
      </c>
      <c r="E1822" s="2" t="str">
        <f>TRIM(Table2[[#This Row],[SKU_CODE]])</f>
        <v>BEC-CMB-001</v>
      </c>
      <c r="F1822" s="2">
        <v>58</v>
      </c>
      <c r="G1822" s="2">
        <v>40542</v>
      </c>
      <c r="H1822" s="2">
        <v>8937.5300000000007</v>
      </c>
      <c r="I1822" s="2">
        <v>2388.37</v>
      </c>
      <c r="J1822" s="2">
        <v>2</v>
      </c>
      <c r="K1822" s="2" t="str">
        <f>_xlfn.XLOOKUP(E1822,[1]SKU_Master!A:A,[1]SKU_Master!C:C,"NOT FOUND")</f>
        <v>Others</v>
      </c>
      <c r="L1822" s="2">
        <f>_xlfn.XLOOKUP(Table2[[#This Row],[SKU_CODE_CLEAN]],[1]SKU_Master!A:A,[1]SKU_Master!E:E,"Not Found")</f>
        <v>699</v>
      </c>
      <c r="M1822" s="2">
        <f>_xlfn.XLOOKUP(E1822,[1]SKU_Master!A:A,[1]SKU_Master!F:F,"NOT FOUND")</f>
        <v>330</v>
      </c>
      <c r="N1822" s="2" t="str">
        <f>IF(ISNUMBER(_xlfn.XMATCH(E1822,[1]SKU_Master!A:A)),"MATCH","NOT FOUND")</f>
        <v>MATCH</v>
      </c>
      <c r="O1822" s="2">
        <f>Table2[[#This Row],[GROSS_REVENUE]]-Table2[[#This Row],[DISCOUNT]]</f>
        <v>31604.47</v>
      </c>
      <c r="P1822" s="3">
        <f>IFERROR((Table2[[#This Row],[NET_REVENUE]]-(Table2[[#This Row],[UNITS_SOLD]]*Table2[[#This Row],[UNIT_COGS]]))/Table2[[#This Row],[NET_REVENUE]],0)</f>
        <v>0.39438946452827717</v>
      </c>
      <c r="Q1822" s="4">
        <f>IFERROR(Table2[[#This Row],[GROSS_REVENUE]]/Table2[[#This Row],[AD_SPEND]],0)</f>
        <v>16.974756842532774</v>
      </c>
      <c r="R1822" s="2">
        <f>IFERROR((Table2[[#This Row],[NET_REVENUE]]-(Table2[[#This Row],[UNITS_SOLD]]*Table2[[#This Row],[UNIT_COGS]])-Table2[[#This Row],[AD_SPEND]]),0)</f>
        <v>10076.100000000002</v>
      </c>
      <c r="S1822" s="3">
        <f>IFERROR(Table2[[#This Row],[RETURNS_UNITS]]/Table2[[#This Row],[UNITS_SOLD]],0)</f>
        <v>3.4482758620689655E-2</v>
      </c>
      <c r="T1822" s="2" t="str">
        <f>TRIM(CLEAN(Table2[[#This Row],[CHANNEL]]))</f>
        <v>Amazon</v>
      </c>
      <c r="U1822" s="1">
        <f t="shared" si="28"/>
        <v>45809</v>
      </c>
    </row>
    <row r="1823" spans="1:21" x14ac:dyDescent="0.3">
      <c r="A1823" s="1">
        <v>45748</v>
      </c>
      <c r="B1823" s="2" t="s">
        <v>33</v>
      </c>
      <c r="C1823" s="2" t="s">
        <v>25</v>
      </c>
      <c r="D1823" s="2" t="s">
        <v>45</v>
      </c>
      <c r="E1823" s="2" t="str">
        <f>TRIM(Table2[[#This Row],[SKU_CODE]])</f>
        <v>BEC-TIS-001</v>
      </c>
      <c r="F1823" s="2">
        <v>278</v>
      </c>
      <c r="G1823" s="5">
        <v>26410</v>
      </c>
      <c r="H1823" s="2">
        <v>6291.6</v>
      </c>
      <c r="I1823" s="2">
        <v>2388.9699999999998</v>
      </c>
      <c r="J1823" s="2">
        <v>9</v>
      </c>
      <c r="K1823" s="2" t="str">
        <f>_xlfn.XLOOKUP(E1823,[1]SKU_Master!A:A,[1]SKU_Master!C:C,"NOT FOUND")</f>
        <v>Tissues</v>
      </c>
      <c r="L1823" s="2">
        <f>_xlfn.XLOOKUP(Table2[[#This Row],[SKU_CODE_CLEAN]],[1]SKU_Master!A:A,[1]SKU_Master!E:E,"Not Found")</f>
        <v>95</v>
      </c>
      <c r="M1823" s="2">
        <f>_xlfn.XLOOKUP(E1823,[1]SKU_Master!A:A,[1]SKU_Master!F:F,"NOT FOUND")</f>
        <v>42</v>
      </c>
      <c r="N1823" s="2" t="str">
        <f>IF(ISNUMBER(_xlfn.XMATCH(E1823,[1]SKU_Master!A:A)),"MATCH","NOT FOUND")</f>
        <v>MATCH</v>
      </c>
      <c r="O1823" s="2">
        <f>Table2[[#This Row],[GROSS_REVENUE]]-Table2[[#This Row],[DISCOUNT]]</f>
        <v>20118.400000000001</v>
      </c>
      <c r="P1823" s="3">
        <f>IFERROR((Table2[[#This Row],[NET_REVENUE]]-(Table2[[#This Row],[UNITS_SOLD]]*Table2[[#This Row],[UNIT_COGS]]))/Table2[[#This Row],[NET_REVENUE]],0)</f>
        <v>0.41963575632257044</v>
      </c>
      <c r="Q1823" s="4">
        <f>IFERROR(Table2[[#This Row],[GROSS_REVENUE]]/Table2[[#This Row],[AD_SPEND]],0)</f>
        <v>11.054973482295718</v>
      </c>
      <c r="R1823" s="2">
        <f>IFERROR((Table2[[#This Row],[NET_REVENUE]]-(Table2[[#This Row],[UNITS_SOLD]]*Table2[[#This Row],[UNIT_COGS]])-Table2[[#This Row],[AD_SPEND]]),0)</f>
        <v>6053.4300000000021</v>
      </c>
      <c r="S1823" s="3">
        <f>IFERROR(Table2[[#This Row],[RETURNS_UNITS]]/Table2[[#This Row],[UNITS_SOLD]],0)</f>
        <v>3.237410071942446E-2</v>
      </c>
      <c r="T1823" s="2" t="str">
        <f>TRIM(CLEAN(Table2[[#This Row],[CHANNEL]]))</f>
        <v>Swiggy Instamart</v>
      </c>
      <c r="U1823" s="1">
        <f t="shared" si="28"/>
        <v>45748</v>
      </c>
    </row>
    <row r="1824" spans="1:21" x14ac:dyDescent="0.3">
      <c r="A1824" s="1">
        <v>45413</v>
      </c>
      <c r="B1824" s="2" t="s">
        <v>24</v>
      </c>
      <c r="C1824" s="2" t="s">
        <v>22</v>
      </c>
      <c r="D1824" s="2" t="s">
        <v>43</v>
      </c>
      <c r="E1824" s="2" t="str">
        <f>TRIM(Table2[[#This Row],[SKU_CODE]])</f>
        <v>BEC-GB-001</v>
      </c>
      <c r="F1824" s="2">
        <v>147</v>
      </c>
      <c r="G1824" s="2">
        <v>21903</v>
      </c>
      <c r="H1824" s="2">
        <v>732.76</v>
      </c>
      <c r="I1824" s="2">
        <v>2389.38</v>
      </c>
      <c r="J1824" s="2">
        <v>20</v>
      </c>
      <c r="K1824" s="2" t="str">
        <f>_xlfn.XLOOKUP(E1824,[1]SKU_Master!A:A,[1]SKU_Master!C:C,"NOT FOUND")</f>
        <v>Garbage Bags</v>
      </c>
      <c r="L1824" s="2">
        <f>_xlfn.XLOOKUP(Table2[[#This Row],[SKU_CODE_CLEAN]],[1]SKU_Master!A:A,[1]SKU_Master!E:E,"Not Found")</f>
        <v>149</v>
      </c>
      <c r="M1824" s="2">
        <f>_xlfn.XLOOKUP(E1824,[1]SKU_Master!A:A,[1]SKU_Master!F:F,"NOT FOUND")</f>
        <v>70</v>
      </c>
      <c r="N1824" s="2" t="str">
        <f>IF(ISNUMBER(_xlfn.XMATCH(E1824,[1]SKU_Master!A:A)),"MATCH","NOT FOUND")</f>
        <v>MATCH</v>
      </c>
      <c r="O1824" s="2">
        <f>Table2[[#This Row],[GROSS_REVENUE]]-Table2[[#This Row],[DISCOUNT]]</f>
        <v>21170.240000000002</v>
      </c>
      <c r="P1824" s="3">
        <f>IFERROR((Table2[[#This Row],[NET_REVENUE]]-(Table2[[#This Row],[UNITS_SOLD]]*Table2[[#This Row],[UNIT_COGS]]))/Table2[[#This Row],[NET_REVENUE]],0)</f>
        <v>0.51394032377526189</v>
      </c>
      <c r="Q1824" s="4">
        <f>IFERROR(Table2[[#This Row],[GROSS_REVENUE]]/Table2[[#This Row],[AD_SPEND]],0)</f>
        <v>9.1668131481806991</v>
      </c>
      <c r="R1824" s="2">
        <f>IFERROR((Table2[[#This Row],[NET_REVENUE]]-(Table2[[#This Row],[UNITS_SOLD]]*Table2[[#This Row],[UNIT_COGS]])-Table2[[#This Row],[AD_SPEND]]),0)</f>
        <v>8490.86</v>
      </c>
      <c r="S1824" s="3">
        <f>IFERROR(Table2[[#This Row],[RETURNS_UNITS]]/Table2[[#This Row],[UNITS_SOLD]],0)</f>
        <v>0.1360544217687075</v>
      </c>
      <c r="T1824" s="2" t="str">
        <f>TRIM(CLEAN(Table2[[#This Row],[CHANNEL]]))</f>
        <v>D2C</v>
      </c>
      <c r="U1824" s="1">
        <f t="shared" si="28"/>
        <v>45413</v>
      </c>
    </row>
    <row r="1825" spans="1:21" x14ac:dyDescent="0.3">
      <c r="A1825" s="1">
        <v>45474</v>
      </c>
      <c r="B1825" s="2" t="s">
        <v>34</v>
      </c>
      <c r="C1825" s="2" t="s">
        <v>22</v>
      </c>
      <c r="D1825" s="2" t="s">
        <v>41</v>
      </c>
      <c r="E1825" s="2" t="str">
        <f>TRIM(Table2[[#This Row],[SKU_CODE]])</f>
        <v>BEC-KT-002</v>
      </c>
      <c r="F1825" s="2">
        <v>156</v>
      </c>
      <c r="G1825" s="2">
        <v>65520</v>
      </c>
      <c r="H1825" s="2">
        <v>18672.91</v>
      </c>
      <c r="I1825" s="2">
        <v>2390.35</v>
      </c>
      <c r="J1825" s="2">
        <v>3</v>
      </c>
      <c r="K1825" s="2" t="str">
        <f>_xlfn.XLOOKUP(E1825,[1]SKU_Master!A:A,[1]SKU_Master!C:C,"NOT FOUND")</f>
        <v>Kitchen Towel</v>
      </c>
      <c r="L1825" s="2">
        <f>_xlfn.XLOOKUP(Table2[[#This Row],[SKU_CODE_CLEAN]],[1]SKU_Master!A:A,[1]SKU_Master!E:E,"Not Found")</f>
        <v>420</v>
      </c>
      <c r="M1825" s="2">
        <f>_xlfn.XLOOKUP(E1825,[1]SKU_Master!A:A,[1]SKU_Master!F:F,"NOT FOUND")</f>
        <v>205</v>
      </c>
      <c r="N1825" s="2" t="str">
        <f>IF(ISNUMBER(_xlfn.XMATCH(E1825,[1]SKU_Master!A:A)),"MATCH","NOT FOUND")</f>
        <v>MATCH</v>
      </c>
      <c r="O1825" s="2">
        <f>Table2[[#This Row],[GROSS_REVENUE]]-Table2[[#This Row],[DISCOUNT]]</f>
        <v>46847.09</v>
      </c>
      <c r="P1825" s="3">
        <f>IFERROR((Table2[[#This Row],[NET_REVENUE]]-(Table2[[#This Row],[UNITS_SOLD]]*Table2[[#This Row],[UNIT_COGS]]))/Table2[[#This Row],[NET_REVENUE]],0)</f>
        <v>0.31735354319766707</v>
      </c>
      <c r="Q1825" s="4">
        <f>IFERROR(Table2[[#This Row],[GROSS_REVENUE]]/Table2[[#This Row],[AD_SPEND]],0)</f>
        <v>27.410211893655742</v>
      </c>
      <c r="R1825" s="2">
        <f>IFERROR((Table2[[#This Row],[NET_REVENUE]]-(Table2[[#This Row],[UNITS_SOLD]]*Table2[[#This Row],[UNIT_COGS]])-Table2[[#This Row],[AD_SPEND]]),0)</f>
        <v>12476.739999999996</v>
      </c>
      <c r="S1825" s="3">
        <f>IFERROR(Table2[[#This Row],[RETURNS_UNITS]]/Table2[[#This Row],[UNITS_SOLD]],0)</f>
        <v>1.9230769230769232E-2</v>
      </c>
      <c r="T1825" s="2" t="str">
        <f>TRIM(CLEAN(Table2[[#This Row],[CHANNEL]]))</f>
        <v>Zepto</v>
      </c>
      <c r="U1825" s="1">
        <f t="shared" si="28"/>
        <v>45474</v>
      </c>
    </row>
    <row r="1826" spans="1:21" x14ac:dyDescent="0.3">
      <c r="A1826" s="1">
        <v>45292</v>
      </c>
      <c r="B1826" s="2" t="s">
        <v>34</v>
      </c>
      <c r="C1826" s="2" t="s">
        <v>25</v>
      </c>
      <c r="D1826" s="2" t="s">
        <v>35</v>
      </c>
      <c r="E1826" s="2" t="str">
        <f>TRIM(Table2[[#This Row],[SKU_CODE]])</f>
        <v>BEC-CMB-001</v>
      </c>
      <c r="F1826" s="2">
        <v>42</v>
      </c>
      <c r="G1826" s="2">
        <v>29358</v>
      </c>
      <c r="H1826" s="2">
        <v>4329.1099999999997</v>
      </c>
      <c r="I1826" s="2">
        <v>2392.09</v>
      </c>
      <c r="J1826" s="2">
        <v>2</v>
      </c>
      <c r="K1826" s="2" t="str">
        <f>_xlfn.XLOOKUP(E1826,[1]SKU_Master!A:A,[1]SKU_Master!C:C,"NOT FOUND")</f>
        <v>Others</v>
      </c>
      <c r="L1826" s="2">
        <f>_xlfn.XLOOKUP(Table2[[#This Row],[SKU_CODE_CLEAN]],[1]SKU_Master!A:A,[1]SKU_Master!E:E,"Not Found")</f>
        <v>699</v>
      </c>
      <c r="M1826" s="2">
        <f>_xlfn.XLOOKUP(E1826,[1]SKU_Master!A:A,[1]SKU_Master!F:F,"NOT FOUND")</f>
        <v>330</v>
      </c>
      <c r="N1826" s="2" t="str">
        <f>IF(ISNUMBER(_xlfn.XMATCH(E1826,[1]SKU_Master!A:A)),"MATCH","NOT FOUND")</f>
        <v>MATCH</v>
      </c>
      <c r="O1826" s="2">
        <f>Table2[[#This Row],[GROSS_REVENUE]]-Table2[[#This Row],[DISCOUNT]]</f>
        <v>25028.89</v>
      </c>
      <c r="P1826" s="3">
        <f>IFERROR((Table2[[#This Row],[NET_REVENUE]]-(Table2[[#This Row],[UNITS_SOLD]]*Table2[[#This Row],[UNIT_COGS]]))/Table2[[#This Row],[NET_REVENUE]],0)</f>
        <v>0.44623992514250532</v>
      </c>
      <c r="Q1826" s="4">
        <f>IFERROR(Table2[[#This Row],[GROSS_REVENUE]]/Table2[[#This Row],[AD_SPEND]],0)</f>
        <v>12.272949596378062</v>
      </c>
      <c r="R1826" s="2">
        <f>IFERROR((Table2[[#This Row],[NET_REVENUE]]-(Table2[[#This Row],[UNITS_SOLD]]*Table2[[#This Row],[UNIT_COGS]])-Table2[[#This Row],[AD_SPEND]]),0)</f>
        <v>8776.7999999999993</v>
      </c>
      <c r="S1826" s="3">
        <f>IFERROR(Table2[[#This Row],[RETURNS_UNITS]]/Table2[[#This Row],[UNITS_SOLD]],0)</f>
        <v>4.7619047619047616E-2</v>
      </c>
      <c r="T1826" s="2" t="str">
        <f>TRIM(CLEAN(Table2[[#This Row],[CHANNEL]]))</f>
        <v>Zepto</v>
      </c>
      <c r="U1826" s="1">
        <f t="shared" si="28"/>
        <v>45292</v>
      </c>
    </row>
    <row r="1827" spans="1:21" x14ac:dyDescent="0.3">
      <c r="A1827" s="1">
        <v>45597</v>
      </c>
      <c r="B1827" s="2" t="s">
        <v>37</v>
      </c>
      <c r="C1827" s="2" t="s">
        <v>28</v>
      </c>
      <c r="D1827" s="2" t="s">
        <v>42</v>
      </c>
      <c r="E1827" s="2" t="str">
        <f>TRIM(Table2[[#This Row],[SKU_CODE]])</f>
        <v>BEC-BW-002</v>
      </c>
      <c r="F1827" s="2">
        <v>99</v>
      </c>
      <c r="G1827" s="2">
        <v>17325</v>
      </c>
      <c r="H1827" s="2">
        <v>1250.96</v>
      </c>
      <c r="I1827" s="2">
        <v>2392.3200000000002</v>
      </c>
      <c r="J1827" s="2">
        <v>3</v>
      </c>
      <c r="K1827" s="2" t="str">
        <f>_xlfn.XLOOKUP(E1827,[1]SKU_Master!A:A,[1]SKU_Master!C:C,"NOT FOUND")</f>
        <v>Bake &amp; Wrap</v>
      </c>
      <c r="L1827" s="2">
        <f>_xlfn.XLOOKUP(Table2[[#This Row],[SKU_CODE_CLEAN]],[1]SKU_Master!A:A,[1]SKU_Master!E:E,"Not Found")</f>
        <v>175</v>
      </c>
      <c r="M1827" s="2">
        <f>_xlfn.XLOOKUP(E1827,[1]SKU_Master!A:A,[1]SKU_Master!F:F,"NOT FOUND")</f>
        <v>92</v>
      </c>
      <c r="N1827" s="2" t="str">
        <f>IF(ISNUMBER(_xlfn.XMATCH(E1827,[1]SKU_Master!A:A)),"MATCH","NOT FOUND")</f>
        <v>MATCH</v>
      </c>
      <c r="O1827" s="2">
        <f>Table2[[#This Row],[GROSS_REVENUE]]-Table2[[#This Row],[DISCOUNT]]</f>
        <v>16074.04</v>
      </c>
      <c r="P1827" s="3">
        <f>IFERROR((Table2[[#This Row],[NET_REVENUE]]-(Table2[[#This Row],[UNITS_SOLD]]*Table2[[#This Row],[UNIT_COGS]]))/Table2[[#This Row],[NET_REVENUE]],0)</f>
        <v>0.43337207074263845</v>
      </c>
      <c r="Q1827" s="4">
        <f>IFERROR(Table2[[#This Row],[GROSS_REVENUE]]/Table2[[#This Row],[AD_SPEND]],0)</f>
        <v>7.2419241573033704</v>
      </c>
      <c r="R1827" s="2">
        <f>IFERROR((Table2[[#This Row],[NET_REVENUE]]-(Table2[[#This Row],[UNITS_SOLD]]*Table2[[#This Row],[UNIT_COGS]])-Table2[[#This Row],[AD_SPEND]]),0)</f>
        <v>4573.7200000000012</v>
      </c>
      <c r="S1827" s="3">
        <f>IFERROR(Table2[[#This Row],[RETURNS_UNITS]]/Table2[[#This Row],[UNITS_SOLD]],0)</f>
        <v>3.0303030303030304E-2</v>
      </c>
      <c r="T1827" s="2" t="str">
        <f>TRIM(CLEAN(Table2[[#This Row],[CHANNEL]]))</f>
        <v>Blinkit</v>
      </c>
      <c r="U1827" s="1">
        <f t="shared" si="28"/>
        <v>45597</v>
      </c>
    </row>
    <row r="1828" spans="1:21" x14ac:dyDescent="0.3">
      <c r="A1828" s="1">
        <v>45352</v>
      </c>
      <c r="B1828" s="2" t="s">
        <v>27</v>
      </c>
      <c r="C1828" s="2" t="s">
        <v>25</v>
      </c>
      <c r="D1828" s="2" t="s">
        <v>31</v>
      </c>
      <c r="E1828" s="2" t="str">
        <f>TRIM(Table2[[#This Row],[SKU_CODE]])</f>
        <v>BEC-GB-002</v>
      </c>
      <c r="F1828" s="2">
        <v>212</v>
      </c>
      <c r="G1828" s="2">
        <v>37948</v>
      </c>
      <c r="H1828" s="2">
        <v>7767.2</v>
      </c>
      <c r="I1828" s="2">
        <v>2394.44</v>
      </c>
      <c r="J1828" s="2">
        <v>6</v>
      </c>
      <c r="K1828" s="2" t="str">
        <f>_xlfn.XLOOKUP(E1828,[1]SKU_Master!A:A,[1]SKU_Master!C:C,"NOT FOUND")</f>
        <v>Garbage Bags</v>
      </c>
      <c r="L1828" s="2">
        <f>_xlfn.XLOOKUP(Table2[[#This Row],[SKU_CODE_CLEAN]],[1]SKU_Master!A:A,[1]SKU_Master!E:E,"Not Found")</f>
        <v>179</v>
      </c>
      <c r="M1828" s="2">
        <f>_xlfn.XLOOKUP(E1828,[1]SKU_Master!A:A,[1]SKU_Master!F:F,"NOT FOUND")</f>
        <v>86</v>
      </c>
      <c r="N1828" s="2" t="str">
        <f>IF(ISNUMBER(_xlfn.XMATCH(E1828,[1]SKU_Master!A:A)),"MATCH","NOT FOUND")</f>
        <v>MATCH</v>
      </c>
      <c r="O1828" s="2">
        <f>Table2[[#This Row],[GROSS_REVENUE]]-Table2[[#This Row],[DISCOUNT]]</f>
        <v>30180.799999999999</v>
      </c>
      <c r="P1828" s="3">
        <f>IFERROR((Table2[[#This Row],[NET_REVENUE]]-(Table2[[#This Row],[UNITS_SOLD]]*Table2[[#This Row],[UNIT_COGS]]))/Table2[[#This Row],[NET_REVENUE]],0)</f>
        <v>0.39590733181360332</v>
      </c>
      <c r="Q1828" s="4">
        <f>IFERROR(Table2[[#This Row],[GROSS_REVENUE]]/Table2[[#This Row],[AD_SPEND]],0)</f>
        <v>15.848382085163962</v>
      </c>
      <c r="R1828" s="2">
        <f>IFERROR((Table2[[#This Row],[NET_REVENUE]]-(Table2[[#This Row],[UNITS_SOLD]]*Table2[[#This Row],[UNIT_COGS]])-Table2[[#This Row],[AD_SPEND]]),0)</f>
        <v>9554.3599999999988</v>
      </c>
      <c r="S1828" s="3">
        <f>IFERROR(Table2[[#This Row],[RETURNS_UNITS]]/Table2[[#This Row],[UNITS_SOLD]],0)</f>
        <v>2.8301886792452831E-2</v>
      </c>
      <c r="T1828" s="2" t="str">
        <f>TRIM(CLEAN(Table2[[#This Row],[CHANNEL]]))</f>
        <v>Zepto</v>
      </c>
      <c r="U1828" s="1">
        <f t="shared" si="28"/>
        <v>45352</v>
      </c>
    </row>
    <row r="1829" spans="1:21" x14ac:dyDescent="0.3">
      <c r="A1829" s="1">
        <v>45658</v>
      </c>
      <c r="B1829" s="2" t="s">
        <v>21</v>
      </c>
      <c r="C1829" s="2" t="s">
        <v>28</v>
      </c>
      <c r="D1829" s="2" t="s">
        <v>30</v>
      </c>
      <c r="E1829" s="2" t="str">
        <f>TRIM(Table2[[#This Row],[SKU_CODE]])</f>
        <v>BEC-TIS-002</v>
      </c>
      <c r="F1829" s="2">
        <v>172</v>
      </c>
      <c r="G1829" s="2">
        <v>30960</v>
      </c>
      <c r="H1829" s="2">
        <v>4981.34</v>
      </c>
      <c r="I1829" s="2">
        <v>2397.75</v>
      </c>
      <c r="J1829" s="2">
        <v>4</v>
      </c>
      <c r="K1829" s="2" t="str">
        <f>_xlfn.XLOOKUP(E1829,[1]SKU_Master!A:A,[1]SKU_Master!C:C,"NOT FOUND")</f>
        <v>Tissues</v>
      </c>
      <c r="L1829" s="2">
        <f>_xlfn.XLOOKUP(Table2[[#This Row],[SKU_CODE_CLEAN]],[1]SKU_Master!A:A,[1]SKU_Master!E:E,"Not Found")</f>
        <v>180</v>
      </c>
      <c r="M1829" s="2">
        <f>_xlfn.XLOOKUP(E1829,[1]SKU_Master!A:A,[1]SKU_Master!F:F,"NOT FOUND")</f>
        <v>95</v>
      </c>
      <c r="N1829" s="2" t="str">
        <f>IF(ISNUMBER(_xlfn.XMATCH(E1829,[1]SKU_Master!A:A)),"MATCH","NOT FOUND")</f>
        <v>MATCH</v>
      </c>
      <c r="O1829" s="2">
        <f>Table2[[#This Row],[GROSS_REVENUE]]-Table2[[#This Row],[DISCOUNT]]</f>
        <v>25978.66</v>
      </c>
      <c r="P1829" s="3">
        <f>IFERROR((Table2[[#This Row],[NET_REVENUE]]-(Table2[[#This Row],[UNITS_SOLD]]*Table2[[#This Row],[UNIT_COGS]]))/Table2[[#This Row],[NET_REVENUE]],0)</f>
        <v>0.37102221592645657</v>
      </c>
      <c r="Q1829" s="4">
        <f>IFERROR(Table2[[#This Row],[GROSS_REVENUE]]/Table2[[#This Row],[AD_SPEND]],0)</f>
        <v>12.912105098529871</v>
      </c>
      <c r="R1829" s="2">
        <f>IFERROR((Table2[[#This Row],[NET_REVENUE]]-(Table2[[#This Row],[UNITS_SOLD]]*Table2[[#This Row],[UNIT_COGS]])-Table2[[#This Row],[AD_SPEND]]),0)</f>
        <v>7240.91</v>
      </c>
      <c r="S1829" s="3">
        <f>IFERROR(Table2[[#This Row],[RETURNS_UNITS]]/Table2[[#This Row],[UNITS_SOLD]],0)</f>
        <v>2.3255813953488372E-2</v>
      </c>
      <c r="T1829" s="2" t="str">
        <f>TRIM(CLEAN(Table2[[#This Row],[CHANNEL]]))</f>
        <v>Flipkart</v>
      </c>
      <c r="U1829" s="1">
        <f t="shared" si="28"/>
        <v>45658</v>
      </c>
    </row>
    <row r="1830" spans="1:21" x14ac:dyDescent="0.3">
      <c r="A1830" s="1">
        <v>45658</v>
      </c>
      <c r="B1830" s="2" t="s">
        <v>33</v>
      </c>
      <c r="C1830" s="2" t="s">
        <v>25</v>
      </c>
      <c r="D1830" s="2" t="s">
        <v>45</v>
      </c>
      <c r="E1830" s="2" t="str">
        <f>TRIM(Table2[[#This Row],[SKU_CODE]])</f>
        <v>BEC-TIS-001</v>
      </c>
      <c r="F1830" s="2">
        <v>224</v>
      </c>
      <c r="G1830" s="2">
        <v>21280</v>
      </c>
      <c r="H1830" s="2">
        <v>1453.37</v>
      </c>
      <c r="I1830" s="2">
        <v>2398.75</v>
      </c>
      <c r="J1830" s="2">
        <v>6</v>
      </c>
      <c r="K1830" s="2" t="str">
        <f>_xlfn.XLOOKUP(E1830,[1]SKU_Master!A:A,[1]SKU_Master!C:C,"NOT FOUND")</f>
        <v>Tissues</v>
      </c>
      <c r="L1830" s="2">
        <f>_xlfn.XLOOKUP(Table2[[#This Row],[SKU_CODE_CLEAN]],[1]SKU_Master!A:A,[1]SKU_Master!E:E,"Not Found")</f>
        <v>95</v>
      </c>
      <c r="M1830" s="2">
        <f>_xlfn.XLOOKUP(E1830,[1]SKU_Master!A:A,[1]SKU_Master!F:F,"NOT FOUND")</f>
        <v>42</v>
      </c>
      <c r="N1830" s="2" t="str">
        <f>IF(ISNUMBER(_xlfn.XMATCH(E1830,[1]SKU_Master!A:A)),"MATCH","NOT FOUND")</f>
        <v>MATCH</v>
      </c>
      <c r="O1830" s="2">
        <f>Table2[[#This Row],[GROSS_REVENUE]]-Table2[[#This Row],[DISCOUNT]]</f>
        <v>19826.63</v>
      </c>
      <c r="P1830" s="3">
        <f>IFERROR((Table2[[#This Row],[NET_REVENUE]]-(Table2[[#This Row],[UNITS_SOLD]]*Table2[[#This Row],[UNIT_COGS]]))/Table2[[#This Row],[NET_REVENUE]],0)</f>
        <v>0.52548668129682152</v>
      </c>
      <c r="Q1830" s="4">
        <f>IFERROR(Table2[[#This Row],[GROSS_REVENUE]]/Table2[[#This Row],[AD_SPEND]],0)</f>
        <v>8.8712871287128721</v>
      </c>
      <c r="R1830" s="2">
        <f>IFERROR((Table2[[#This Row],[NET_REVENUE]]-(Table2[[#This Row],[UNITS_SOLD]]*Table2[[#This Row],[UNIT_COGS]])-Table2[[#This Row],[AD_SPEND]]),0)</f>
        <v>8019.880000000001</v>
      </c>
      <c r="S1830" s="3">
        <f>IFERROR(Table2[[#This Row],[RETURNS_UNITS]]/Table2[[#This Row],[UNITS_SOLD]],0)</f>
        <v>2.6785714285714284E-2</v>
      </c>
      <c r="T1830" s="2" t="str">
        <f>TRIM(CLEAN(Table2[[#This Row],[CHANNEL]]))</f>
        <v>Swiggy Instamart</v>
      </c>
      <c r="U1830" s="1">
        <f t="shared" si="28"/>
        <v>45658</v>
      </c>
    </row>
    <row r="1831" spans="1:21" x14ac:dyDescent="0.3">
      <c r="A1831" s="1">
        <v>45778</v>
      </c>
      <c r="B1831" s="2" t="s">
        <v>21</v>
      </c>
      <c r="C1831" s="2" t="s">
        <v>22</v>
      </c>
      <c r="D1831" s="2" t="s">
        <v>43</v>
      </c>
      <c r="E1831" s="2" t="str">
        <f>TRIM(Table2[[#This Row],[SKU_CODE]])</f>
        <v>BEC-GB-001</v>
      </c>
      <c r="F1831" s="2">
        <v>176</v>
      </c>
      <c r="G1831" s="2">
        <v>26224</v>
      </c>
      <c r="H1831" s="2">
        <v>2774.52</v>
      </c>
      <c r="I1831" s="2">
        <v>2403.79</v>
      </c>
      <c r="J1831" s="2">
        <v>5</v>
      </c>
      <c r="K1831" s="2" t="str">
        <f>_xlfn.XLOOKUP(E1831,[1]SKU_Master!A:A,[1]SKU_Master!C:C,"NOT FOUND")</f>
        <v>Garbage Bags</v>
      </c>
      <c r="L1831" s="2">
        <f>_xlfn.XLOOKUP(Table2[[#This Row],[SKU_CODE_CLEAN]],[1]SKU_Master!A:A,[1]SKU_Master!E:E,"Not Found")</f>
        <v>149</v>
      </c>
      <c r="M1831" s="2">
        <f>_xlfn.XLOOKUP(E1831,[1]SKU_Master!A:A,[1]SKU_Master!F:F,"NOT FOUND")</f>
        <v>70</v>
      </c>
      <c r="N1831" s="2" t="str">
        <f>IF(ISNUMBER(_xlfn.XMATCH(E1831,[1]SKU_Master!A:A)),"MATCH","NOT FOUND")</f>
        <v>MATCH</v>
      </c>
      <c r="O1831" s="2">
        <f>Table2[[#This Row],[GROSS_REVENUE]]-Table2[[#This Row],[DISCOUNT]]</f>
        <v>23449.48</v>
      </c>
      <c r="P1831" s="3">
        <f>IFERROR((Table2[[#This Row],[NET_REVENUE]]-(Table2[[#This Row],[UNITS_SOLD]]*Table2[[#This Row],[UNIT_COGS]]))/Table2[[#This Row],[NET_REVENUE]],0)</f>
        <v>0.47461521534805889</v>
      </c>
      <c r="Q1831" s="4">
        <f>IFERROR(Table2[[#This Row],[GROSS_REVENUE]]/Table2[[#This Row],[AD_SPEND]],0)</f>
        <v>10.909438844491408</v>
      </c>
      <c r="R1831" s="2">
        <f>IFERROR((Table2[[#This Row],[NET_REVENUE]]-(Table2[[#This Row],[UNITS_SOLD]]*Table2[[#This Row],[UNIT_COGS]])-Table2[[#This Row],[AD_SPEND]]),0)</f>
        <v>8725.6899999999987</v>
      </c>
      <c r="S1831" s="3">
        <f>IFERROR(Table2[[#This Row],[RETURNS_UNITS]]/Table2[[#This Row],[UNITS_SOLD]],0)</f>
        <v>2.8409090909090908E-2</v>
      </c>
      <c r="T1831" s="2" t="str">
        <f>TRIM(CLEAN(Table2[[#This Row],[CHANNEL]]))</f>
        <v>Flipkart</v>
      </c>
      <c r="U1831" s="1">
        <f t="shared" si="28"/>
        <v>45778</v>
      </c>
    </row>
    <row r="1832" spans="1:21" x14ac:dyDescent="0.3">
      <c r="A1832" s="1">
        <v>45627</v>
      </c>
      <c r="B1832" s="2" t="s">
        <v>24</v>
      </c>
      <c r="C1832" s="2" t="s">
        <v>25</v>
      </c>
      <c r="D1832" s="2" t="s">
        <v>30</v>
      </c>
      <c r="E1832" s="2" t="str">
        <f>TRIM(Table2[[#This Row],[SKU_CODE]])</f>
        <v>BEC-TIS-002</v>
      </c>
      <c r="F1832" s="2">
        <v>222</v>
      </c>
      <c r="G1832" s="2">
        <v>39960</v>
      </c>
      <c r="H1832" s="2">
        <v>5406.46</v>
      </c>
      <c r="I1832" s="2">
        <v>2404.5100000000002</v>
      </c>
      <c r="J1832" s="2">
        <v>34</v>
      </c>
      <c r="K1832" s="2" t="str">
        <f>_xlfn.XLOOKUP(E1832,[1]SKU_Master!A:A,[1]SKU_Master!C:C,"NOT FOUND")</f>
        <v>Tissues</v>
      </c>
      <c r="L1832" s="2">
        <f>_xlfn.XLOOKUP(Table2[[#This Row],[SKU_CODE_CLEAN]],[1]SKU_Master!A:A,[1]SKU_Master!E:E,"Not Found")</f>
        <v>180</v>
      </c>
      <c r="M1832" s="2">
        <f>_xlfn.XLOOKUP(E1832,[1]SKU_Master!A:A,[1]SKU_Master!F:F,"NOT FOUND")</f>
        <v>95</v>
      </c>
      <c r="N1832" s="2" t="str">
        <f>IF(ISNUMBER(_xlfn.XMATCH(E1832,[1]SKU_Master!A:A)),"MATCH","NOT FOUND")</f>
        <v>MATCH</v>
      </c>
      <c r="O1832" s="2">
        <f>Table2[[#This Row],[GROSS_REVENUE]]-Table2[[#This Row],[DISCOUNT]]</f>
        <v>34553.54</v>
      </c>
      <c r="P1832" s="3">
        <f>IFERROR((Table2[[#This Row],[NET_REVENUE]]-(Table2[[#This Row],[UNITS_SOLD]]*Table2[[#This Row],[UNIT_COGS]]))/Table2[[#This Row],[NET_REVENUE]],0)</f>
        <v>0.38964285569582741</v>
      </c>
      <c r="Q1832" s="4">
        <f>IFERROR(Table2[[#This Row],[GROSS_REVENUE]]/Table2[[#This Row],[AD_SPEND]],0)</f>
        <v>16.618770560322059</v>
      </c>
      <c r="R1832" s="2">
        <f>IFERROR((Table2[[#This Row],[NET_REVENUE]]-(Table2[[#This Row],[UNITS_SOLD]]*Table2[[#This Row],[UNIT_COGS]])-Table2[[#This Row],[AD_SPEND]]),0)</f>
        <v>11059.03</v>
      </c>
      <c r="S1832" s="3">
        <f>IFERROR(Table2[[#This Row],[RETURNS_UNITS]]/Table2[[#This Row],[UNITS_SOLD]],0)</f>
        <v>0.15315315315315314</v>
      </c>
      <c r="T1832" s="2" t="str">
        <f>TRIM(CLEAN(Table2[[#This Row],[CHANNEL]]))</f>
        <v>D2C</v>
      </c>
      <c r="U1832" s="1">
        <f t="shared" si="28"/>
        <v>45627</v>
      </c>
    </row>
    <row r="1833" spans="1:21" x14ac:dyDescent="0.3">
      <c r="A1833" s="1">
        <v>45778</v>
      </c>
      <c r="B1833" s="2" t="s">
        <v>34</v>
      </c>
      <c r="C1833" s="2" t="s">
        <v>22</v>
      </c>
      <c r="D1833" s="2" t="s">
        <v>43</v>
      </c>
      <c r="E1833" s="2" t="str">
        <f>TRIM(Table2[[#This Row],[SKU_CODE]])</f>
        <v>BEC-GB-001</v>
      </c>
      <c r="F1833" s="2">
        <v>199</v>
      </c>
      <c r="G1833" s="2">
        <v>29651</v>
      </c>
      <c r="H1833" s="2">
        <v>2727.46</v>
      </c>
      <c r="I1833" s="2">
        <v>2405.2199999999998</v>
      </c>
      <c r="J1833" s="2">
        <v>11</v>
      </c>
      <c r="K1833" s="2" t="str">
        <f>_xlfn.XLOOKUP(E1833,[1]SKU_Master!A:A,[1]SKU_Master!C:C,"NOT FOUND")</f>
        <v>Garbage Bags</v>
      </c>
      <c r="L1833" s="2">
        <f>_xlfn.XLOOKUP(Table2[[#This Row],[SKU_CODE_CLEAN]],[1]SKU_Master!A:A,[1]SKU_Master!E:E,"Not Found")</f>
        <v>149</v>
      </c>
      <c r="M1833" s="2">
        <f>_xlfn.XLOOKUP(E1833,[1]SKU_Master!A:A,[1]SKU_Master!F:F,"NOT FOUND")</f>
        <v>70</v>
      </c>
      <c r="N1833" s="2" t="str">
        <f>IF(ISNUMBER(_xlfn.XMATCH(E1833,[1]SKU_Master!A:A)),"MATCH","NOT FOUND")</f>
        <v>MATCH</v>
      </c>
      <c r="O1833" s="2">
        <f>Table2[[#This Row],[GROSS_REVENUE]]-Table2[[#This Row],[DISCOUNT]]</f>
        <v>26923.54</v>
      </c>
      <c r="P1833" s="3">
        <f>IFERROR((Table2[[#This Row],[NET_REVENUE]]-(Table2[[#This Row],[UNITS_SOLD]]*Table2[[#This Row],[UNIT_COGS]]))/Table2[[#This Row],[NET_REVENUE]],0)</f>
        <v>0.48260889912693505</v>
      </c>
      <c r="Q1833" s="4">
        <f>IFERROR(Table2[[#This Row],[GROSS_REVENUE]]/Table2[[#This Row],[AD_SPEND]],0)</f>
        <v>12.327770432642337</v>
      </c>
      <c r="R1833" s="2">
        <f>IFERROR((Table2[[#This Row],[NET_REVENUE]]-(Table2[[#This Row],[UNITS_SOLD]]*Table2[[#This Row],[UNIT_COGS]])-Table2[[#This Row],[AD_SPEND]]),0)</f>
        <v>10588.320000000002</v>
      </c>
      <c r="S1833" s="3">
        <f>IFERROR(Table2[[#This Row],[RETURNS_UNITS]]/Table2[[#This Row],[UNITS_SOLD]],0)</f>
        <v>5.5276381909547742E-2</v>
      </c>
      <c r="T1833" s="2" t="str">
        <f>TRIM(CLEAN(Table2[[#This Row],[CHANNEL]]))</f>
        <v>Zepto</v>
      </c>
      <c r="U1833" s="1">
        <f t="shared" si="28"/>
        <v>45778</v>
      </c>
    </row>
    <row r="1834" spans="1:21" x14ac:dyDescent="0.3">
      <c r="A1834" s="1">
        <v>45474</v>
      </c>
      <c r="B1834" s="2" t="s">
        <v>33</v>
      </c>
      <c r="C1834" s="2" t="s">
        <v>25</v>
      </c>
      <c r="D1834" s="2" t="s">
        <v>30</v>
      </c>
      <c r="E1834" s="2" t="str">
        <f>TRIM(Table2[[#This Row],[SKU_CODE]])</f>
        <v>BEC-TIS-002</v>
      </c>
      <c r="F1834" s="2">
        <v>192</v>
      </c>
      <c r="G1834" s="2">
        <v>34560</v>
      </c>
      <c r="H1834" s="2">
        <v>3594.85</v>
      </c>
      <c r="I1834" s="2">
        <v>2407.54</v>
      </c>
      <c r="J1834" s="2">
        <v>4</v>
      </c>
      <c r="K1834" s="2" t="str">
        <f>_xlfn.XLOOKUP(E1834,[1]SKU_Master!A:A,[1]SKU_Master!C:C,"NOT FOUND")</f>
        <v>Tissues</v>
      </c>
      <c r="L1834" s="2">
        <f>_xlfn.XLOOKUP(Table2[[#This Row],[SKU_CODE_CLEAN]],[1]SKU_Master!A:A,[1]SKU_Master!E:E,"Not Found")</f>
        <v>180</v>
      </c>
      <c r="M1834" s="2">
        <f>_xlfn.XLOOKUP(E1834,[1]SKU_Master!A:A,[1]SKU_Master!F:F,"NOT FOUND")</f>
        <v>95</v>
      </c>
      <c r="N1834" s="2" t="str">
        <f>IF(ISNUMBER(_xlfn.XMATCH(E1834,[1]SKU_Master!A:A)),"MATCH","NOT FOUND")</f>
        <v>MATCH</v>
      </c>
      <c r="O1834" s="2">
        <f>Table2[[#This Row],[GROSS_REVENUE]]-Table2[[#This Row],[DISCOUNT]]</f>
        <v>30965.15</v>
      </c>
      <c r="P1834" s="3">
        <f>IFERROR((Table2[[#This Row],[NET_REVENUE]]-(Table2[[#This Row],[UNITS_SOLD]]*Table2[[#This Row],[UNIT_COGS]]))/Table2[[#This Row],[NET_REVENUE]],0)</f>
        <v>0.41095069780059196</v>
      </c>
      <c r="Q1834" s="4">
        <f>IFERROR(Table2[[#This Row],[GROSS_REVENUE]]/Table2[[#This Row],[AD_SPEND]],0)</f>
        <v>14.354901683876488</v>
      </c>
      <c r="R1834" s="2">
        <f>IFERROR((Table2[[#This Row],[NET_REVENUE]]-(Table2[[#This Row],[UNITS_SOLD]]*Table2[[#This Row],[UNIT_COGS]])-Table2[[#This Row],[AD_SPEND]]),0)</f>
        <v>10317.61</v>
      </c>
      <c r="S1834" s="3">
        <f>IFERROR(Table2[[#This Row],[RETURNS_UNITS]]/Table2[[#This Row],[UNITS_SOLD]],0)</f>
        <v>2.0833333333333332E-2</v>
      </c>
      <c r="T1834" s="2" t="str">
        <f>TRIM(CLEAN(Table2[[#This Row],[CHANNEL]]))</f>
        <v>Swiggy Instamart</v>
      </c>
      <c r="U1834" s="1">
        <f t="shared" si="28"/>
        <v>45474</v>
      </c>
    </row>
    <row r="1835" spans="1:21" x14ac:dyDescent="0.3">
      <c r="A1835" s="1">
        <v>45444</v>
      </c>
      <c r="B1835" s="2" t="s">
        <v>34</v>
      </c>
      <c r="C1835" s="2" t="s">
        <v>25</v>
      </c>
      <c r="D1835" s="2" t="s">
        <v>35</v>
      </c>
      <c r="E1835" s="2" t="str">
        <f>TRIM(Table2[[#This Row],[SKU_CODE]])</f>
        <v>BEC-CMB-001</v>
      </c>
      <c r="F1835" s="2">
        <v>41</v>
      </c>
      <c r="G1835" s="2">
        <v>28659</v>
      </c>
      <c r="H1835" s="2">
        <v>7984.4</v>
      </c>
      <c r="I1835" s="2">
        <v>2409.1799999999998</v>
      </c>
      <c r="J1835" s="2">
        <v>1</v>
      </c>
      <c r="K1835" s="2" t="str">
        <f>_xlfn.XLOOKUP(E1835,[1]SKU_Master!A:A,[1]SKU_Master!C:C,"NOT FOUND")</f>
        <v>Others</v>
      </c>
      <c r="L1835" s="2">
        <f>_xlfn.XLOOKUP(Table2[[#This Row],[SKU_CODE_CLEAN]],[1]SKU_Master!A:A,[1]SKU_Master!E:E,"Not Found")</f>
        <v>699</v>
      </c>
      <c r="M1835" s="2">
        <f>_xlfn.XLOOKUP(E1835,[1]SKU_Master!A:A,[1]SKU_Master!F:F,"NOT FOUND")</f>
        <v>330</v>
      </c>
      <c r="N1835" s="2" t="str">
        <f>IF(ISNUMBER(_xlfn.XMATCH(E1835,[1]SKU_Master!A:A)),"MATCH","NOT FOUND")</f>
        <v>MATCH</v>
      </c>
      <c r="O1835" s="2">
        <f>Table2[[#This Row],[GROSS_REVENUE]]-Table2[[#This Row],[DISCOUNT]]</f>
        <v>20674.599999999999</v>
      </c>
      <c r="P1835" s="3">
        <f>IFERROR((Table2[[#This Row],[NET_REVENUE]]-(Table2[[#This Row],[UNITS_SOLD]]*Table2[[#This Row],[UNIT_COGS]]))/Table2[[#This Row],[NET_REVENUE]],0)</f>
        <v>0.34557379586545806</v>
      </c>
      <c r="Q1835" s="4">
        <f>IFERROR(Table2[[#This Row],[GROSS_REVENUE]]/Table2[[#This Row],[AD_SPEND]],0)</f>
        <v>11.895748760989218</v>
      </c>
      <c r="R1835" s="2">
        <f>IFERROR((Table2[[#This Row],[NET_REVENUE]]-(Table2[[#This Row],[UNITS_SOLD]]*Table2[[#This Row],[UNIT_COGS]])-Table2[[#This Row],[AD_SPEND]]),0)</f>
        <v>4735.4199999999983</v>
      </c>
      <c r="S1835" s="3">
        <f>IFERROR(Table2[[#This Row],[RETURNS_UNITS]]/Table2[[#This Row],[UNITS_SOLD]],0)</f>
        <v>2.4390243902439025E-2</v>
      </c>
      <c r="T1835" s="2" t="str">
        <f>TRIM(CLEAN(Table2[[#This Row],[CHANNEL]]))</f>
        <v>Zepto</v>
      </c>
      <c r="U1835" s="1">
        <f t="shared" si="28"/>
        <v>45444</v>
      </c>
    </row>
    <row r="1836" spans="1:21" x14ac:dyDescent="0.3">
      <c r="A1836" s="1">
        <v>45597</v>
      </c>
      <c r="B1836" s="2" t="s">
        <v>33</v>
      </c>
      <c r="C1836" s="2" t="s">
        <v>25</v>
      </c>
      <c r="D1836" s="2" t="s">
        <v>30</v>
      </c>
      <c r="E1836" s="2" t="str">
        <f>TRIM(Table2[[#This Row],[SKU_CODE]])</f>
        <v>BEC-TIS-002</v>
      </c>
      <c r="F1836" s="2">
        <v>213</v>
      </c>
      <c r="G1836" s="2">
        <v>38340</v>
      </c>
      <c r="H1836" s="2">
        <v>10974.87</v>
      </c>
      <c r="I1836" s="2">
        <v>2409.5700000000002</v>
      </c>
      <c r="J1836" s="2">
        <v>7</v>
      </c>
      <c r="K1836" s="2" t="str">
        <f>_xlfn.XLOOKUP(E1836,[1]SKU_Master!A:A,[1]SKU_Master!C:C,"NOT FOUND")</f>
        <v>Tissues</v>
      </c>
      <c r="L1836" s="2">
        <f>_xlfn.XLOOKUP(Table2[[#This Row],[SKU_CODE_CLEAN]],[1]SKU_Master!A:A,[1]SKU_Master!E:E,"Not Found")</f>
        <v>180</v>
      </c>
      <c r="M1836" s="2">
        <f>_xlfn.XLOOKUP(E1836,[1]SKU_Master!A:A,[1]SKU_Master!F:F,"NOT FOUND")</f>
        <v>95</v>
      </c>
      <c r="N1836" s="2" t="str">
        <f>IF(ISNUMBER(_xlfn.XMATCH(E1836,[1]SKU_Master!A:A)),"MATCH","NOT FOUND")</f>
        <v>MATCH</v>
      </c>
      <c r="O1836" s="2">
        <f>Table2[[#This Row],[GROSS_REVENUE]]-Table2[[#This Row],[DISCOUNT]]</f>
        <v>27365.129999999997</v>
      </c>
      <c r="P1836" s="3">
        <f>IFERROR((Table2[[#This Row],[NET_REVENUE]]-(Table2[[#This Row],[UNITS_SOLD]]*Table2[[#This Row],[UNIT_COGS]]))/Table2[[#This Row],[NET_REVENUE]],0)</f>
        <v>0.2605553125455643</v>
      </c>
      <c r="Q1836" s="4">
        <f>IFERROR(Table2[[#This Row],[GROSS_REVENUE]]/Table2[[#This Row],[AD_SPEND]],0)</f>
        <v>15.911552683673849</v>
      </c>
      <c r="R1836" s="2">
        <f>IFERROR((Table2[[#This Row],[NET_REVENUE]]-(Table2[[#This Row],[UNITS_SOLD]]*Table2[[#This Row],[UNIT_COGS]])-Table2[[#This Row],[AD_SPEND]]),0)</f>
        <v>4720.5599999999977</v>
      </c>
      <c r="S1836" s="3">
        <f>IFERROR(Table2[[#This Row],[RETURNS_UNITS]]/Table2[[#This Row],[UNITS_SOLD]],0)</f>
        <v>3.2863849765258218E-2</v>
      </c>
      <c r="T1836" s="2" t="str">
        <f>TRIM(CLEAN(Table2[[#This Row],[CHANNEL]]))</f>
        <v>Swiggy Instamart</v>
      </c>
      <c r="U1836" s="1">
        <f t="shared" si="28"/>
        <v>45597</v>
      </c>
    </row>
    <row r="1837" spans="1:21" x14ac:dyDescent="0.3">
      <c r="A1837" s="1">
        <v>45748</v>
      </c>
      <c r="B1837" s="2" t="s">
        <v>27</v>
      </c>
      <c r="C1837" s="2" t="s">
        <v>25</v>
      </c>
      <c r="D1837" s="2" t="s">
        <v>46</v>
      </c>
      <c r="E1837" s="2" t="str">
        <f>TRIM(Table2[[#This Row],[SKU_CODE]])</f>
        <v>BEC-KT-001</v>
      </c>
      <c r="F1837" s="2">
        <v>324</v>
      </c>
      <c r="G1837" s="2">
        <v>51840</v>
      </c>
      <c r="H1837" s="2">
        <v>4471.1499999999996</v>
      </c>
      <c r="I1837" s="2">
        <v>2410.0100000000002</v>
      </c>
      <c r="J1837" s="2">
        <v>10</v>
      </c>
      <c r="K1837" s="2" t="str">
        <f>_xlfn.XLOOKUP(E1837,[1]SKU_Master!A:A,[1]SKU_Master!C:C,"NOT FOUND")</f>
        <v>Kitchen Towel</v>
      </c>
      <c r="L1837" s="2">
        <f>_xlfn.XLOOKUP(Table2[[#This Row],[SKU_CODE_CLEAN]],[1]SKU_Master!A:A,[1]SKU_Master!E:E,"Not Found")</f>
        <v>160</v>
      </c>
      <c r="M1837" s="2">
        <f>_xlfn.XLOOKUP(E1837,[1]SKU_Master!A:A,[1]SKU_Master!F:F,"NOT FOUND")</f>
        <v>78</v>
      </c>
      <c r="N1837" s="2" t="str">
        <f>IF(ISNUMBER(_xlfn.XMATCH(E1837,[1]SKU_Master!A:A)),"MATCH","NOT FOUND")</f>
        <v>MATCH</v>
      </c>
      <c r="O1837" s="2">
        <f>Table2[[#This Row],[GROSS_REVENUE]]-Table2[[#This Row],[DISCOUNT]]</f>
        <v>47368.85</v>
      </c>
      <c r="P1837" s="3">
        <f>IFERROR((Table2[[#This Row],[NET_REVENUE]]-(Table2[[#This Row],[UNITS_SOLD]]*Table2[[#This Row],[UNIT_COGS]]))/Table2[[#This Row],[NET_REVENUE]],0)</f>
        <v>0.46648483127625007</v>
      </c>
      <c r="Q1837" s="4">
        <f>IFERROR(Table2[[#This Row],[GROSS_REVENUE]]/Table2[[#This Row],[AD_SPEND]],0)</f>
        <v>21.510284189692157</v>
      </c>
      <c r="R1837" s="2">
        <f>IFERROR((Table2[[#This Row],[NET_REVENUE]]-(Table2[[#This Row],[UNITS_SOLD]]*Table2[[#This Row],[UNIT_COGS]])-Table2[[#This Row],[AD_SPEND]]),0)</f>
        <v>19686.839999999997</v>
      </c>
      <c r="S1837" s="3">
        <f>IFERROR(Table2[[#This Row],[RETURNS_UNITS]]/Table2[[#This Row],[UNITS_SOLD]],0)</f>
        <v>3.0864197530864196E-2</v>
      </c>
      <c r="T1837" s="2" t="str">
        <f>TRIM(CLEAN(Table2[[#This Row],[CHANNEL]]))</f>
        <v>Zepto</v>
      </c>
      <c r="U1837" s="1">
        <f t="shared" si="28"/>
        <v>45748</v>
      </c>
    </row>
    <row r="1838" spans="1:21" x14ac:dyDescent="0.3">
      <c r="A1838" s="1">
        <v>45352</v>
      </c>
      <c r="B1838" s="2" t="s">
        <v>21</v>
      </c>
      <c r="C1838" s="2" t="s">
        <v>22</v>
      </c>
      <c r="D1838" s="2" t="s">
        <v>31</v>
      </c>
      <c r="E1838" s="2" t="str">
        <f>TRIM(Table2[[#This Row],[SKU_CODE]])</f>
        <v>BEC-GB-002</v>
      </c>
      <c r="F1838" s="2">
        <v>203</v>
      </c>
      <c r="G1838" s="2">
        <v>36337</v>
      </c>
      <c r="H1838" s="2">
        <v>2975.67</v>
      </c>
      <c r="I1838" s="2">
        <v>2410.59</v>
      </c>
      <c r="J1838" s="2">
        <v>5</v>
      </c>
      <c r="K1838" s="2" t="str">
        <f>_xlfn.XLOOKUP(E1838,[1]SKU_Master!A:A,[1]SKU_Master!C:C,"NOT FOUND")</f>
        <v>Garbage Bags</v>
      </c>
      <c r="L1838" s="2">
        <f>_xlfn.XLOOKUP(Table2[[#This Row],[SKU_CODE_CLEAN]],[1]SKU_Master!A:A,[1]SKU_Master!E:E,"Not Found")</f>
        <v>179</v>
      </c>
      <c r="M1838" s="2">
        <f>_xlfn.XLOOKUP(E1838,[1]SKU_Master!A:A,[1]SKU_Master!F:F,"NOT FOUND")</f>
        <v>86</v>
      </c>
      <c r="N1838" s="2" t="str">
        <f>IF(ISNUMBER(_xlfn.XMATCH(E1838,[1]SKU_Master!A:A)),"MATCH","NOT FOUND")</f>
        <v>MATCH</v>
      </c>
      <c r="O1838" s="2">
        <f>Table2[[#This Row],[GROSS_REVENUE]]-Table2[[#This Row],[DISCOUNT]]</f>
        <v>33361.33</v>
      </c>
      <c r="P1838" s="3">
        <f>IFERROR((Table2[[#This Row],[NET_REVENUE]]-(Table2[[#This Row],[UNITS_SOLD]]*Table2[[#This Row],[UNIT_COGS]]))/Table2[[#This Row],[NET_REVENUE]],0)</f>
        <v>0.47669952007309063</v>
      </c>
      <c r="Q1838" s="4">
        <f>IFERROR(Table2[[#This Row],[GROSS_REVENUE]]/Table2[[#This Row],[AD_SPEND]],0)</f>
        <v>15.073903069373058</v>
      </c>
      <c r="R1838" s="2">
        <f>IFERROR((Table2[[#This Row],[NET_REVENUE]]-(Table2[[#This Row],[UNITS_SOLD]]*Table2[[#This Row],[UNIT_COGS]])-Table2[[#This Row],[AD_SPEND]]),0)</f>
        <v>13492.740000000002</v>
      </c>
      <c r="S1838" s="3">
        <f>IFERROR(Table2[[#This Row],[RETURNS_UNITS]]/Table2[[#This Row],[UNITS_SOLD]],0)</f>
        <v>2.4630541871921183E-2</v>
      </c>
      <c r="T1838" s="2" t="str">
        <f>TRIM(CLEAN(Table2[[#This Row],[CHANNEL]]))</f>
        <v>Flipkart</v>
      </c>
      <c r="U1838" s="1">
        <f t="shared" si="28"/>
        <v>45352</v>
      </c>
    </row>
    <row r="1839" spans="1:21" x14ac:dyDescent="0.3">
      <c r="A1839" s="1">
        <v>45383</v>
      </c>
      <c r="B1839" s="2" t="s">
        <v>34</v>
      </c>
      <c r="C1839" s="2" t="s">
        <v>28</v>
      </c>
      <c r="D1839" s="2" t="s">
        <v>32</v>
      </c>
      <c r="E1839" s="2" t="str">
        <f>TRIM(Table2[[#This Row],[SKU_CODE]])</f>
        <v>BEC-BW-001</v>
      </c>
      <c r="F1839" s="2">
        <v>91</v>
      </c>
      <c r="G1839" s="2">
        <v>20020</v>
      </c>
      <c r="H1839" s="2">
        <v>2818.87</v>
      </c>
      <c r="I1839" s="2">
        <v>2412.12</v>
      </c>
      <c r="J1839" s="2">
        <v>2</v>
      </c>
      <c r="K1839" s="2" t="str">
        <f>_xlfn.XLOOKUP(E1839,[1]SKU_Master!A:A,[1]SKU_Master!C:C,"NOT FOUND")</f>
        <v>Bake &amp; Wrap</v>
      </c>
      <c r="L1839" s="2">
        <f>_xlfn.XLOOKUP(Table2[[#This Row],[SKU_CODE_CLEAN]],[1]SKU_Master!A:A,[1]SKU_Master!E:E,"Not Found")</f>
        <v>220</v>
      </c>
      <c r="M1839" s="2">
        <f>_xlfn.XLOOKUP(E1839,[1]SKU_Master!A:A,[1]SKU_Master!F:F,"NOT FOUND")</f>
        <v>118</v>
      </c>
      <c r="N1839" s="2" t="str">
        <f>IF(ISNUMBER(_xlfn.XMATCH(E1839,[1]SKU_Master!A:A)),"MATCH","NOT FOUND")</f>
        <v>MATCH</v>
      </c>
      <c r="O1839" s="2">
        <f>Table2[[#This Row],[GROSS_REVENUE]]-Table2[[#This Row],[DISCOUNT]]</f>
        <v>17201.13</v>
      </c>
      <c r="P1839" s="3">
        <f>IFERROR((Table2[[#This Row],[NET_REVENUE]]-(Table2[[#This Row],[UNITS_SOLD]]*Table2[[#This Row],[UNIT_COGS]]))/Table2[[#This Row],[NET_REVENUE]],0)</f>
        <v>0.37573868693510254</v>
      </c>
      <c r="Q1839" s="4">
        <f>IFERROR(Table2[[#This Row],[GROSS_REVENUE]]/Table2[[#This Row],[AD_SPEND]],0)</f>
        <v>8.2997529144487014</v>
      </c>
      <c r="R1839" s="2">
        <f>IFERROR((Table2[[#This Row],[NET_REVENUE]]-(Table2[[#This Row],[UNITS_SOLD]]*Table2[[#This Row],[UNIT_COGS]])-Table2[[#This Row],[AD_SPEND]]),0)</f>
        <v>4051.0100000000011</v>
      </c>
      <c r="S1839" s="3">
        <f>IFERROR(Table2[[#This Row],[RETURNS_UNITS]]/Table2[[#This Row],[UNITS_SOLD]],0)</f>
        <v>2.197802197802198E-2</v>
      </c>
      <c r="T1839" s="2" t="str">
        <f>TRIM(CLEAN(Table2[[#This Row],[CHANNEL]]))</f>
        <v>Zepto</v>
      </c>
      <c r="U1839" s="1">
        <f t="shared" si="28"/>
        <v>45383</v>
      </c>
    </row>
    <row r="1840" spans="1:21" x14ac:dyDescent="0.3">
      <c r="A1840" s="1">
        <v>45748</v>
      </c>
      <c r="B1840" s="2" t="s">
        <v>37</v>
      </c>
      <c r="C1840" s="2" t="s">
        <v>22</v>
      </c>
      <c r="D1840" s="2" t="s">
        <v>42</v>
      </c>
      <c r="E1840" s="2" t="str">
        <f>TRIM(Table2[[#This Row],[SKU_CODE]])</f>
        <v>BEC-BW-002</v>
      </c>
      <c r="F1840" s="2">
        <v>137</v>
      </c>
      <c r="G1840" s="2">
        <v>23975</v>
      </c>
      <c r="H1840" s="2">
        <v>4807.4799999999996</v>
      </c>
      <c r="I1840" s="2">
        <v>2413.19</v>
      </c>
      <c r="J1840" s="2">
        <v>6</v>
      </c>
      <c r="K1840" s="2" t="str">
        <f>_xlfn.XLOOKUP(E1840,[1]SKU_Master!A:A,[1]SKU_Master!C:C,"NOT FOUND")</f>
        <v>Bake &amp; Wrap</v>
      </c>
      <c r="L1840" s="2">
        <f>_xlfn.XLOOKUP(Table2[[#This Row],[SKU_CODE_CLEAN]],[1]SKU_Master!A:A,[1]SKU_Master!E:E,"Not Found")</f>
        <v>175</v>
      </c>
      <c r="M1840" s="2">
        <f>_xlfn.XLOOKUP(E1840,[1]SKU_Master!A:A,[1]SKU_Master!F:F,"NOT FOUND")</f>
        <v>92</v>
      </c>
      <c r="N1840" s="2" t="str">
        <f>IF(ISNUMBER(_xlfn.XMATCH(E1840,[1]SKU_Master!A:A)),"MATCH","NOT FOUND")</f>
        <v>MATCH</v>
      </c>
      <c r="O1840" s="2">
        <f>Table2[[#This Row],[GROSS_REVENUE]]-Table2[[#This Row],[DISCOUNT]]</f>
        <v>19167.52</v>
      </c>
      <c r="P1840" s="3">
        <f>IFERROR((Table2[[#This Row],[NET_REVENUE]]-(Table2[[#This Row],[UNITS_SOLD]]*Table2[[#This Row],[UNIT_COGS]]))/Table2[[#This Row],[NET_REVENUE]],0)</f>
        <v>0.34242927619222518</v>
      </c>
      <c r="Q1840" s="4">
        <f>IFERROR(Table2[[#This Row],[GROSS_REVENUE]]/Table2[[#This Row],[AD_SPEND]],0)</f>
        <v>9.9349823262983854</v>
      </c>
      <c r="R1840" s="2">
        <f>IFERROR((Table2[[#This Row],[NET_REVENUE]]-(Table2[[#This Row],[UNITS_SOLD]]*Table2[[#This Row],[UNIT_COGS]])-Table2[[#This Row],[AD_SPEND]]),0)</f>
        <v>4150.33</v>
      </c>
      <c r="S1840" s="3">
        <f>IFERROR(Table2[[#This Row],[RETURNS_UNITS]]/Table2[[#This Row],[UNITS_SOLD]],0)</f>
        <v>4.3795620437956206E-2</v>
      </c>
      <c r="T1840" s="2" t="str">
        <f>TRIM(CLEAN(Table2[[#This Row],[CHANNEL]]))</f>
        <v>Blinkit</v>
      </c>
      <c r="U1840" s="1">
        <f t="shared" si="28"/>
        <v>45748</v>
      </c>
    </row>
    <row r="1841" spans="1:21" x14ac:dyDescent="0.3">
      <c r="A1841" s="1">
        <v>45444</v>
      </c>
      <c r="B1841" s="2" t="s">
        <v>27</v>
      </c>
      <c r="C1841" s="2" t="s">
        <v>22</v>
      </c>
      <c r="D1841" s="2" t="s">
        <v>31</v>
      </c>
      <c r="E1841" s="2" t="str">
        <f>TRIM(Table2[[#This Row],[SKU_CODE]])</f>
        <v>BEC-GB-002</v>
      </c>
      <c r="F1841" s="2">
        <v>192</v>
      </c>
      <c r="G1841" s="2">
        <v>34368</v>
      </c>
      <c r="H1841" s="2">
        <v>2384.46</v>
      </c>
      <c r="I1841" s="2">
        <v>2414.7399999999998</v>
      </c>
      <c r="J1841" s="2">
        <v>10</v>
      </c>
      <c r="K1841" s="2" t="str">
        <f>_xlfn.XLOOKUP(E1841,[1]SKU_Master!A:A,[1]SKU_Master!C:C,"NOT FOUND")</f>
        <v>Garbage Bags</v>
      </c>
      <c r="L1841" s="2">
        <f>_xlfn.XLOOKUP(Table2[[#This Row],[SKU_CODE_CLEAN]],[1]SKU_Master!A:A,[1]SKU_Master!E:E,"Not Found")</f>
        <v>179</v>
      </c>
      <c r="M1841" s="2">
        <f>_xlfn.XLOOKUP(E1841,[1]SKU_Master!A:A,[1]SKU_Master!F:F,"NOT FOUND")</f>
        <v>86</v>
      </c>
      <c r="N1841" s="2" t="str">
        <f>IF(ISNUMBER(_xlfn.XMATCH(E1841,[1]SKU_Master!A:A)),"MATCH","NOT FOUND")</f>
        <v>MATCH</v>
      </c>
      <c r="O1841" s="2">
        <f>Table2[[#This Row],[GROSS_REVENUE]]-Table2[[#This Row],[DISCOUNT]]</f>
        <v>31983.54</v>
      </c>
      <c r="P1841" s="3">
        <f>IFERROR((Table2[[#This Row],[NET_REVENUE]]-(Table2[[#This Row],[UNITS_SOLD]]*Table2[[#This Row],[UNIT_COGS]]))/Table2[[#This Row],[NET_REVENUE]],0)</f>
        <v>0.48373444590561271</v>
      </c>
      <c r="Q1841" s="4">
        <f>IFERROR(Table2[[#This Row],[GROSS_REVENUE]]/Table2[[#This Row],[AD_SPEND]],0)</f>
        <v>14.232588187548144</v>
      </c>
      <c r="R1841" s="2">
        <f>IFERROR((Table2[[#This Row],[NET_REVENUE]]-(Table2[[#This Row],[UNITS_SOLD]]*Table2[[#This Row],[UNIT_COGS]])-Table2[[#This Row],[AD_SPEND]]),0)</f>
        <v>13056.800000000001</v>
      </c>
      <c r="S1841" s="3">
        <f>IFERROR(Table2[[#This Row],[RETURNS_UNITS]]/Table2[[#This Row],[UNITS_SOLD]],0)</f>
        <v>5.2083333333333336E-2</v>
      </c>
      <c r="T1841" s="2" t="str">
        <f>TRIM(CLEAN(Table2[[#This Row],[CHANNEL]]))</f>
        <v>Zepto</v>
      </c>
      <c r="U1841" s="1">
        <f t="shared" si="28"/>
        <v>45444</v>
      </c>
    </row>
    <row r="1842" spans="1:21" x14ac:dyDescent="0.3">
      <c r="A1842" s="1">
        <v>45413</v>
      </c>
      <c r="B1842" s="2" t="s">
        <v>21</v>
      </c>
      <c r="C1842" s="2" t="s">
        <v>25</v>
      </c>
      <c r="D1842" s="2" t="s">
        <v>31</v>
      </c>
      <c r="E1842" s="2" t="str">
        <f>TRIM(Table2[[#This Row],[SKU_CODE]])</f>
        <v>BEC-GB-002</v>
      </c>
      <c r="F1842" s="2">
        <v>172</v>
      </c>
      <c r="G1842" s="2">
        <v>30788</v>
      </c>
      <c r="H1842" s="2">
        <v>8271.43</v>
      </c>
      <c r="I1842" s="2">
        <v>2417.88</v>
      </c>
      <c r="J1842" s="2">
        <v>9</v>
      </c>
      <c r="K1842" s="2" t="str">
        <f>_xlfn.XLOOKUP(E1842,[1]SKU_Master!A:A,[1]SKU_Master!C:C,"NOT FOUND")</f>
        <v>Garbage Bags</v>
      </c>
      <c r="L1842" s="2">
        <f>_xlfn.XLOOKUP(Table2[[#This Row],[SKU_CODE_CLEAN]],[1]SKU_Master!A:A,[1]SKU_Master!E:E,"Not Found")</f>
        <v>179</v>
      </c>
      <c r="M1842" s="2">
        <f>_xlfn.XLOOKUP(E1842,[1]SKU_Master!A:A,[1]SKU_Master!F:F,"NOT FOUND")</f>
        <v>86</v>
      </c>
      <c r="N1842" s="2" t="str">
        <f>IF(ISNUMBER(_xlfn.XMATCH(E1842,[1]SKU_Master!A:A)),"MATCH","NOT FOUND")</f>
        <v>MATCH</v>
      </c>
      <c r="O1842" s="2">
        <f>Table2[[#This Row],[GROSS_REVENUE]]-Table2[[#This Row],[DISCOUNT]]</f>
        <v>22516.57</v>
      </c>
      <c r="P1842" s="3">
        <f>IFERROR((Table2[[#This Row],[NET_REVENUE]]-(Table2[[#This Row],[UNITS_SOLD]]*Table2[[#This Row],[UNIT_COGS]]))/Table2[[#This Row],[NET_REVENUE]],0)</f>
        <v>0.34306157643015789</v>
      </c>
      <c r="Q1842" s="4">
        <f>IFERROR(Table2[[#This Row],[GROSS_REVENUE]]/Table2[[#This Row],[AD_SPEND]],0)</f>
        <v>12.733468989362581</v>
      </c>
      <c r="R1842" s="2">
        <f>IFERROR((Table2[[#This Row],[NET_REVENUE]]-(Table2[[#This Row],[UNITS_SOLD]]*Table2[[#This Row],[UNIT_COGS]])-Table2[[#This Row],[AD_SPEND]]),0)</f>
        <v>5306.69</v>
      </c>
      <c r="S1842" s="3">
        <f>IFERROR(Table2[[#This Row],[RETURNS_UNITS]]/Table2[[#This Row],[UNITS_SOLD]],0)</f>
        <v>5.232558139534884E-2</v>
      </c>
      <c r="T1842" s="2" t="str">
        <f>TRIM(CLEAN(Table2[[#This Row],[CHANNEL]]))</f>
        <v>Flipkart</v>
      </c>
      <c r="U1842" s="1">
        <f t="shared" si="28"/>
        <v>45413</v>
      </c>
    </row>
    <row r="1843" spans="1:21" x14ac:dyDescent="0.3">
      <c r="A1843" s="1">
        <v>45597</v>
      </c>
      <c r="B1843" s="2" t="s">
        <v>27</v>
      </c>
      <c r="C1843" s="2" t="s">
        <v>22</v>
      </c>
      <c r="D1843" s="2" t="s">
        <v>45</v>
      </c>
      <c r="E1843" s="2" t="str">
        <f>TRIM(Table2[[#This Row],[SKU_CODE]])</f>
        <v>BEC-TIS-001</v>
      </c>
      <c r="F1843" s="2">
        <v>244</v>
      </c>
      <c r="G1843" s="2">
        <v>23180</v>
      </c>
      <c r="H1843" s="2">
        <v>4756.42</v>
      </c>
      <c r="I1843" s="2">
        <v>2418.35</v>
      </c>
      <c r="J1843" s="2">
        <v>8</v>
      </c>
      <c r="K1843" s="2" t="str">
        <f>_xlfn.XLOOKUP(E1843,[1]SKU_Master!A:A,[1]SKU_Master!C:C,"NOT FOUND")</f>
        <v>Tissues</v>
      </c>
      <c r="L1843" s="2">
        <f>_xlfn.XLOOKUP(Table2[[#This Row],[SKU_CODE_CLEAN]],[1]SKU_Master!A:A,[1]SKU_Master!E:E,"Not Found")</f>
        <v>95</v>
      </c>
      <c r="M1843" s="2">
        <f>_xlfn.XLOOKUP(E1843,[1]SKU_Master!A:A,[1]SKU_Master!F:F,"NOT FOUND")</f>
        <v>42</v>
      </c>
      <c r="N1843" s="2" t="str">
        <f>IF(ISNUMBER(_xlfn.XMATCH(E1843,[1]SKU_Master!A:A)),"MATCH","NOT FOUND")</f>
        <v>MATCH</v>
      </c>
      <c r="O1843" s="2">
        <f>Table2[[#This Row],[GROSS_REVENUE]]-Table2[[#This Row],[DISCOUNT]]</f>
        <v>18423.580000000002</v>
      </c>
      <c r="P1843" s="3">
        <f>IFERROR((Table2[[#This Row],[NET_REVENUE]]-(Table2[[#This Row],[UNITS_SOLD]]*Table2[[#This Row],[UNIT_COGS]]))/Table2[[#This Row],[NET_REVENUE]],0)</f>
        <v>0.44375631663335796</v>
      </c>
      <c r="Q1843" s="4">
        <f>IFERROR(Table2[[#This Row],[GROSS_REVENUE]]/Table2[[#This Row],[AD_SPEND]],0)</f>
        <v>9.5850476564599827</v>
      </c>
      <c r="R1843" s="2">
        <f>IFERROR((Table2[[#This Row],[NET_REVENUE]]-(Table2[[#This Row],[UNITS_SOLD]]*Table2[[#This Row],[UNIT_COGS]])-Table2[[#This Row],[AD_SPEND]]),0)</f>
        <v>5757.2300000000014</v>
      </c>
      <c r="S1843" s="3">
        <f>IFERROR(Table2[[#This Row],[RETURNS_UNITS]]/Table2[[#This Row],[UNITS_SOLD]],0)</f>
        <v>3.2786885245901641E-2</v>
      </c>
      <c r="T1843" s="2" t="str">
        <f>TRIM(CLEAN(Table2[[#This Row],[CHANNEL]]))</f>
        <v>Zepto</v>
      </c>
      <c r="U1843" s="1">
        <f t="shared" si="28"/>
        <v>45597</v>
      </c>
    </row>
    <row r="1844" spans="1:21" x14ac:dyDescent="0.3">
      <c r="A1844" s="1">
        <v>45383</v>
      </c>
      <c r="B1844" s="2" t="s">
        <v>27</v>
      </c>
      <c r="C1844" s="2" t="s">
        <v>25</v>
      </c>
      <c r="D1844" s="2" t="s">
        <v>23</v>
      </c>
      <c r="E1844" s="2" t="str">
        <f>TRIM(Table2[[#This Row],[SKU_CODE]])</f>
        <v>BEC-OTH-001</v>
      </c>
      <c r="F1844" s="2">
        <v>151</v>
      </c>
      <c r="G1844" s="2">
        <v>22499</v>
      </c>
      <c r="H1844" s="2">
        <v>4829.7299999999996</v>
      </c>
      <c r="I1844" s="2">
        <v>2420.08</v>
      </c>
      <c r="J1844" s="2">
        <v>4</v>
      </c>
      <c r="K1844" s="2" t="str">
        <f>_xlfn.XLOOKUP(E1844,[1]SKU_Master!A:A,[1]SKU_Master!C:C,"NOT FOUND")</f>
        <v>Others</v>
      </c>
      <c r="L1844" s="2">
        <f>_xlfn.XLOOKUP(Table2[[#This Row],[SKU_CODE_CLEAN]],[1]SKU_Master!A:A,[1]SKU_Master!E:E,"Not Found")</f>
        <v>149</v>
      </c>
      <c r="M1844" s="2">
        <f>_xlfn.XLOOKUP(E1844,[1]SKU_Master!A:A,[1]SKU_Master!F:F,"NOT FOUND")</f>
        <v>72</v>
      </c>
      <c r="N1844" s="2" t="str">
        <f>IF(ISNUMBER(_xlfn.XMATCH(E1844,[1]SKU_Master!A:A)),"MATCH","NOT FOUND")</f>
        <v>MATCH</v>
      </c>
      <c r="O1844" s="2">
        <f>Table2[[#This Row],[GROSS_REVENUE]]-Table2[[#This Row],[DISCOUNT]]</f>
        <v>17669.27</v>
      </c>
      <c r="P1844" s="3">
        <f>IFERROR((Table2[[#This Row],[NET_REVENUE]]-(Table2[[#This Row],[UNITS_SOLD]]*Table2[[#This Row],[UNIT_COGS]]))/Table2[[#This Row],[NET_REVENUE]],0)</f>
        <v>0.38469444408286252</v>
      </c>
      <c r="Q1844" s="4">
        <f>IFERROR(Table2[[#This Row],[GROSS_REVENUE]]/Table2[[#This Row],[AD_SPEND]],0)</f>
        <v>9.2968001057816281</v>
      </c>
      <c r="R1844" s="2">
        <f>IFERROR((Table2[[#This Row],[NET_REVENUE]]-(Table2[[#This Row],[UNITS_SOLD]]*Table2[[#This Row],[UNIT_COGS]])-Table2[[#This Row],[AD_SPEND]]),0)</f>
        <v>4377.1900000000005</v>
      </c>
      <c r="S1844" s="3">
        <f>IFERROR(Table2[[#This Row],[RETURNS_UNITS]]/Table2[[#This Row],[UNITS_SOLD]],0)</f>
        <v>2.6490066225165563E-2</v>
      </c>
      <c r="T1844" s="2" t="str">
        <f>TRIM(CLEAN(Table2[[#This Row],[CHANNEL]]))</f>
        <v>Zepto</v>
      </c>
      <c r="U1844" s="1">
        <f t="shared" si="28"/>
        <v>45383</v>
      </c>
    </row>
    <row r="1845" spans="1:21" x14ac:dyDescent="0.3">
      <c r="A1845" s="1">
        <v>45809</v>
      </c>
      <c r="B1845" s="2" t="s">
        <v>34</v>
      </c>
      <c r="C1845" s="2" t="s">
        <v>22</v>
      </c>
      <c r="D1845" s="2" t="s">
        <v>31</v>
      </c>
      <c r="E1845" s="2" t="str">
        <f>TRIM(Table2[[#This Row],[SKU_CODE]])</f>
        <v>BEC-GB-002</v>
      </c>
      <c r="F1845" s="2">
        <v>186</v>
      </c>
      <c r="G1845" s="2">
        <v>33294</v>
      </c>
      <c r="H1845" s="2">
        <v>2893.66</v>
      </c>
      <c r="I1845" s="2">
        <v>2420.14</v>
      </c>
      <c r="J1845" s="2">
        <v>8</v>
      </c>
      <c r="K1845" s="2" t="str">
        <f>_xlfn.XLOOKUP(E1845,[1]SKU_Master!A:A,[1]SKU_Master!C:C,"NOT FOUND")</f>
        <v>Garbage Bags</v>
      </c>
      <c r="L1845" s="2">
        <f>_xlfn.XLOOKUP(Table2[[#This Row],[SKU_CODE_CLEAN]],[1]SKU_Master!A:A,[1]SKU_Master!E:E,"Not Found")</f>
        <v>179</v>
      </c>
      <c r="M1845" s="2">
        <f>_xlfn.XLOOKUP(E1845,[1]SKU_Master!A:A,[1]SKU_Master!F:F,"NOT FOUND")</f>
        <v>86</v>
      </c>
      <c r="N1845" s="2" t="str">
        <f>IF(ISNUMBER(_xlfn.XMATCH(E1845,[1]SKU_Master!A:A)),"MATCH","NOT FOUND")</f>
        <v>MATCH</v>
      </c>
      <c r="O1845" s="2">
        <f>Table2[[#This Row],[GROSS_REVENUE]]-Table2[[#This Row],[DISCOUNT]]</f>
        <v>30400.34</v>
      </c>
      <c r="P1845" s="3">
        <f>IFERROR((Table2[[#This Row],[NET_REVENUE]]-(Table2[[#This Row],[UNITS_SOLD]]*Table2[[#This Row],[UNIT_COGS]]))/Table2[[#This Row],[NET_REVENUE]],0)</f>
        <v>0.4738216743628525</v>
      </c>
      <c r="Q1845" s="4">
        <f>IFERROR(Table2[[#This Row],[GROSS_REVENUE]]/Table2[[#This Row],[AD_SPEND]],0)</f>
        <v>13.757055376961665</v>
      </c>
      <c r="R1845" s="2">
        <f>IFERROR((Table2[[#This Row],[NET_REVENUE]]-(Table2[[#This Row],[UNITS_SOLD]]*Table2[[#This Row],[UNIT_COGS]])-Table2[[#This Row],[AD_SPEND]]),0)</f>
        <v>11984.2</v>
      </c>
      <c r="S1845" s="3">
        <f>IFERROR(Table2[[#This Row],[RETURNS_UNITS]]/Table2[[#This Row],[UNITS_SOLD]],0)</f>
        <v>4.3010752688172046E-2</v>
      </c>
      <c r="T1845" s="2" t="str">
        <f>TRIM(CLEAN(Table2[[#This Row],[CHANNEL]]))</f>
        <v>Zepto</v>
      </c>
      <c r="U1845" s="1">
        <f t="shared" si="28"/>
        <v>45809</v>
      </c>
    </row>
    <row r="1846" spans="1:21" x14ac:dyDescent="0.3">
      <c r="A1846" s="1">
        <v>45444</v>
      </c>
      <c r="B1846" s="2" t="s">
        <v>39</v>
      </c>
      <c r="C1846" s="2" t="s">
        <v>28</v>
      </c>
      <c r="D1846" s="2" t="s">
        <v>31</v>
      </c>
      <c r="E1846" s="2" t="str">
        <f>TRIM(Table2[[#This Row],[SKU_CODE]])</f>
        <v>BEC-GB-002</v>
      </c>
      <c r="F1846" s="2">
        <v>274</v>
      </c>
      <c r="G1846" s="2">
        <v>49046</v>
      </c>
      <c r="H1846" s="2">
        <v>14709.23</v>
      </c>
      <c r="I1846" s="2">
        <v>2423.63</v>
      </c>
      <c r="J1846" s="2">
        <v>11</v>
      </c>
      <c r="K1846" s="2" t="str">
        <f>_xlfn.XLOOKUP(E1846,[1]SKU_Master!A:A,[1]SKU_Master!C:C,"NOT FOUND")</f>
        <v>Garbage Bags</v>
      </c>
      <c r="L1846" s="2">
        <f>_xlfn.XLOOKUP(Table2[[#This Row],[SKU_CODE_CLEAN]],[1]SKU_Master!A:A,[1]SKU_Master!E:E,"Not Found")</f>
        <v>179</v>
      </c>
      <c r="M1846" s="2">
        <f>_xlfn.XLOOKUP(E1846,[1]SKU_Master!A:A,[1]SKU_Master!F:F,"NOT FOUND")</f>
        <v>86</v>
      </c>
      <c r="N1846" s="2" t="str">
        <f>IF(ISNUMBER(_xlfn.XMATCH(E1846,[1]SKU_Master!A:A)),"MATCH","NOT FOUND")</f>
        <v>MATCH</v>
      </c>
      <c r="O1846" s="2">
        <f>Table2[[#This Row],[GROSS_REVENUE]]-Table2[[#This Row],[DISCOUNT]]</f>
        <v>34336.770000000004</v>
      </c>
      <c r="P1846" s="3">
        <f>IFERROR((Table2[[#This Row],[NET_REVENUE]]-(Table2[[#This Row],[UNITS_SOLD]]*Table2[[#This Row],[UNIT_COGS]]))/Table2[[#This Row],[NET_REVENUE]],0)</f>
        <v>0.31373859568037421</v>
      </c>
      <c r="Q1846" s="4">
        <f>IFERROR(Table2[[#This Row],[GROSS_REVENUE]]/Table2[[#This Row],[AD_SPEND]],0)</f>
        <v>20.236587267858543</v>
      </c>
      <c r="R1846" s="2">
        <f>IFERROR((Table2[[#This Row],[NET_REVENUE]]-(Table2[[#This Row],[UNITS_SOLD]]*Table2[[#This Row],[UNIT_COGS]])-Table2[[#This Row],[AD_SPEND]]),0)</f>
        <v>8349.1400000000031</v>
      </c>
      <c r="S1846" s="3">
        <f>IFERROR(Table2[[#This Row],[RETURNS_UNITS]]/Table2[[#This Row],[UNITS_SOLD]],0)</f>
        <v>4.0145985401459854E-2</v>
      </c>
      <c r="T1846" s="2" t="str">
        <f>TRIM(CLEAN(Table2[[#This Row],[CHANNEL]]))</f>
        <v>Amazon</v>
      </c>
      <c r="U1846" s="1">
        <f t="shared" si="28"/>
        <v>45444</v>
      </c>
    </row>
    <row r="1847" spans="1:21" x14ac:dyDescent="0.3">
      <c r="A1847" s="1">
        <v>45505</v>
      </c>
      <c r="B1847" s="2" t="s">
        <v>50</v>
      </c>
      <c r="C1847" s="2" t="s">
        <v>22</v>
      </c>
      <c r="D1847" s="2" t="s">
        <v>32</v>
      </c>
      <c r="E1847" s="2" t="str">
        <f>TRIM(Table2[[#This Row],[SKU_CODE]])</f>
        <v>BEC-BW-001</v>
      </c>
      <c r="F1847" s="2">
        <v>130</v>
      </c>
      <c r="G1847" s="2">
        <v>28600</v>
      </c>
      <c r="H1847" s="2">
        <v>7366.8</v>
      </c>
      <c r="I1847" s="2">
        <v>2424.4299999999998</v>
      </c>
      <c r="J1847" s="2">
        <v>2</v>
      </c>
      <c r="K1847" s="2" t="str">
        <f>_xlfn.XLOOKUP(E1847,[1]SKU_Master!A:A,[1]SKU_Master!C:C,"NOT FOUND")</f>
        <v>Bake &amp; Wrap</v>
      </c>
      <c r="L1847" s="2">
        <f>_xlfn.XLOOKUP(Table2[[#This Row],[SKU_CODE_CLEAN]],[1]SKU_Master!A:A,[1]SKU_Master!E:E,"Not Found")</f>
        <v>220</v>
      </c>
      <c r="M1847" s="2">
        <f>_xlfn.XLOOKUP(E1847,[1]SKU_Master!A:A,[1]SKU_Master!F:F,"NOT FOUND")</f>
        <v>118</v>
      </c>
      <c r="N1847" s="2" t="str">
        <f>IF(ISNUMBER(_xlfn.XMATCH(E1847,[1]SKU_Master!A:A)),"MATCH","NOT FOUND")</f>
        <v>MATCH</v>
      </c>
      <c r="O1847" s="2">
        <f>Table2[[#This Row],[GROSS_REVENUE]]-Table2[[#This Row],[DISCOUNT]]</f>
        <v>21233.200000000001</v>
      </c>
      <c r="P1847" s="3">
        <f>IFERROR((Table2[[#This Row],[NET_REVENUE]]-(Table2[[#This Row],[UNITS_SOLD]]*Table2[[#This Row],[UNIT_COGS]]))/Table2[[#This Row],[NET_REVENUE]],0)</f>
        <v>0.2775464838083756</v>
      </c>
      <c r="Q1847" s="4">
        <f>IFERROR(Table2[[#This Row],[GROSS_REVENUE]]/Table2[[#This Row],[AD_SPEND]],0)</f>
        <v>11.796587239062378</v>
      </c>
      <c r="R1847" s="2">
        <f>IFERROR((Table2[[#This Row],[NET_REVENUE]]-(Table2[[#This Row],[UNITS_SOLD]]*Table2[[#This Row],[UNIT_COGS]])-Table2[[#This Row],[AD_SPEND]]),0)</f>
        <v>3468.7700000000009</v>
      </c>
      <c r="S1847" s="3">
        <f>IFERROR(Table2[[#This Row],[RETURNS_UNITS]]/Table2[[#This Row],[UNITS_SOLD]],0)</f>
        <v>1.5384615384615385E-2</v>
      </c>
      <c r="T1847" s="2" t="str">
        <f>TRIM(CLEAN(Table2[[#This Row],[CHANNEL]]))</f>
        <v>Amazon</v>
      </c>
      <c r="U1847" s="1">
        <f t="shared" si="28"/>
        <v>45505</v>
      </c>
    </row>
    <row r="1848" spans="1:21" x14ac:dyDescent="0.3">
      <c r="A1848" s="1">
        <v>45627</v>
      </c>
      <c r="B1848" s="2" t="s">
        <v>21</v>
      </c>
      <c r="C1848" s="2" t="s">
        <v>25</v>
      </c>
      <c r="D1848" s="2" t="s">
        <v>35</v>
      </c>
      <c r="E1848" s="2" t="str">
        <f>TRIM(Table2[[#This Row],[SKU_CODE]])</f>
        <v>BEC-CMB-001</v>
      </c>
      <c r="F1848" s="2">
        <v>30</v>
      </c>
      <c r="G1848" s="2">
        <v>20970</v>
      </c>
      <c r="H1848" s="2">
        <v>3666.99</v>
      </c>
      <c r="I1848" s="2">
        <v>2431.09</v>
      </c>
      <c r="J1848" s="2">
        <v>1</v>
      </c>
      <c r="K1848" s="2" t="str">
        <f>_xlfn.XLOOKUP(E1848,[1]SKU_Master!A:A,[1]SKU_Master!C:C,"NOT FOUND")</f>
        <v>Others</v>
      </c>
      <c r="L1848" s="2">
        <f>_xlfn.XLOOKUP(Table2[[#This Row],[SKU_CODE_CLEAN]],[1]SKU_Master!A:A,[1]SKU_Master!E:E,"Not Found")</f>
        <v>699</v>
      </c>
      <c r="M1848" s="2">
        <f>_xlfn.XLOOKUP(E1848,[1]SKU_Master!A:A,[1]SKU_Master!F:F,"NOT FOUND")</f>
        <v>330</v>
      </c>
      <c r="N1848" s="2" t="str">
        <f>IF(ISNUMBER(_xlfn.XMATCH(E1848,[1]SKU_Master!A:A)),"MATCH","NOT FOUND")</f>
        <v>MATCH</v>
      </c>
      <c r="O1848" s="2">
        <f>Table2[[#This Row],[GROSS_REVENUE]]-Table2[[#This Row],[DISCOUNT]]</f>
        <v>17303.010000000002</v>
      </c>
      <c r="P1848" s="3">
        <f>IFERROR((Table2[[#This Row],[NET_REVENUE]]-(Table2[[#This Row],[UNITS_SOLD]]*Table2[[#This Row],[UNIT_COGS]]))/Table2[[#This Row],[NET_REVENUE]],0)</f>
        <v>0.42784521305830608</v>
      </c>
      <c r="Q1848" s="4">
        <f>IFERROR(Table2[[#This Row],[GROSS_REVENUE]]/Table2[[#This Row],[AD_SPEND]],0)</f>
        <v>8.6257604613568386</v>
      </c>
      <c r="R1848" s="2">
        <f>IFERROR((Table2[[#This Row],[NET_REVENUE]]-(Table2[[#This Row],[UNITS_SOLD]]*Table2[[#This Row],[UNIT_COGS]])-Table2[[#This Row],[AD_SPEND]]),0)</f>
        <v>4971.9200000000019</v>
      </c>
      <c r="S1848" s="3">
        <f>IFERROR(Table2[[#This Row],[RETURNS_UNITS]]/Table2[[#This Row],[UNITS_SOLD]],0)</f>
        <v>3.3333333333333333E-2</v>
      </c>
      <c r="T1848" s="2" t="str">
        <f>TRIM(CLEAN(Table2[[#This Row],[CHANNEL]]))</f>
        <v>Flipkart</v>
      </c>
      <c r="U1848" s="1">
        <f t="shared" si="28"/>
        <v>45627</v>
      </c>
    </row>
    <row r="1849" spans="1:21" x14ac:dyDescent="0.3">
      <c r="A1849" s="1">
        <v>45566</v>
      </c>
      <c r="B1849" s="2" t="s">
        <v>21</v>
      </c>
      <c r="C1849" s="2" t="s">
        <v>28</v>
      </c>
      <c r="D1849" s="2" t="s">
        <v>29</v>
      </c>
      <c r="E1849" s="2" t="str">
        <f>TRIM(Table2[[#This Row],[SKU_CODE]])</f>
        <v>BEC-CLN-004</v>
      </c>
      <c r="F1849" s="2">
        <v>136</v>
      </c>
      <c r="G1849" s="2">
        <v>13464</v>
      </c>
      <c r="H1849" s="2">
        <v>2875.93</v>
      </c>
      <c r="I1849" s="2">
        <v>2431.6999999999998</v>
      </c>
      <c r="J1849" s="2">
        <v>5</v>
      </c>
      <c r="K1849" s="2" t="str">
        <f>_xlfn.XLOOKUP(E1849,[1]SKU_Master!A:A,[1]SKU_Master!C:C,"NOT FOUND")</f>
        <v>Cleaners</v>
      </c>
      <c r="L1849" s="2">
        <f>_xlfn.XLOOKUP(Table2[[#This Row],[SKU_CODE_CLEAN]],[1]SKU_Master!A:A,[1]SKU_Master!E:E,"Not Found")</f>
        <v>99</v>
      </c>
      <c r="M1849" s="2">
        <f>_xlfn.XLOOKUP(E1849,[1]SKU_Master!A:A,[1]SKU_Master!F:F,"NOT FOUND")</f>
        <v>44</v>
      </c>
      <c r="N1849" s="2" t="str">
        <f>IF(ISNUMBER(_xlfn.XMATCH(E1849,[1]SKU_Master!A:A)),"MATCH","NOT FOUND")</f>
        <v>MATCH</v>
      </c>
      <c r="O1849" s="2">
        <f>Table2[[#This Row],[GROSS_REVENUE]]-Table2[[#This Row],[DISCOUNT]]</f>
        <v>10588.07</v>
      </c>
      <c r="P1849" s="3">
        <f>IFERROR((Table2[[#This Row],[NET_REVENUE]]-(Table2[[#This Row],[UNITS_SOLD]]*Table2[[#This Row],[UNIT_COGS]]))/Table2[[#This Row],[NET_REVENUE]],0)</f>
        <v>0.43483562160053718</v>
      </c>
      <c r="Q1849" s="4">
        <f>IFERROR(Table2[[#This Row],[GROSS_REVENUE]]/Table2[[#This Row],[AD_SPEND]],0)</f>
        <v>5.5368672122383522</v>
      </c>
      <c r="R1849" s="2">
        <f>IFERROR((Table2[[#This Row],[NET_REVENUE]]-(Table2[[#This Row],[UNITS_SOLD]]*Table2[[#This Row],[UNIT_COGS]])-Table2[[#This Row],[AD_SPEND]]),0)</f>
        <v>2172.37</v>
      </c>
      <c r="S1849" s="3">
        <f>IFERROR(Table2[[#This Row],[RETURNS_UNITS]]/Table2[[#This Row],[UNITS_SOLD]],0)</f>
        <v>3.6764705882352942E-2</v>
      </c>
      <c r="T1849" s="2" t="str">
        <f>TRIM(CLEAN(Table2[[#This Row],[CHANNEL]]))</f>
        <v>Flipkart</v>
      </c>
      <c r="U1849" s="1">
        <f t="shared" si="28"/>
        <v>45566</v>
      </c>
    </row>
    <row r="1850" spans="1:21" x14ac:dyDescent="0.3">
      <c r="A1850" s="1">
        <v>45627</v>
      </c>
      <c r="B1850" s="2" t="s">
        <v>37</v>
      </c>
      <c r="C1850" s="2" t="s">
        <v>25</v>
      </c>
      <c r="D1850" s="2" t="s">
        <v>32</v>
      </c>
      <c r="E1850" s="2" t="str">
        <f>TRIM(Table2[[#This Row],[SKU_CODE]])</f>
        <v>BEC-BW-001</v>
      </c>
      <c r="F1850" s="2">
        <v>173</v>
      </c>
      <c r="G1850" s="2">
        <v>38060</v>
      </c>
      <c r="H1850" s="2">
        <v>5177.33</v>
      </c>
      <c r="I1850" s="2">
        <v>2433.2399999999998</v>
      </c>
      <c r="J1850" s="2">
        <v>8</v>
      </c>
      <c r="K1850" s="2" t="str">
        <f>_xlfn.XLOOKUP(E1850,[1]SKU_Master!A:A,[1]SKU_Master!C:C,"NOT FOUND")</f>
        <v>Bake &amp; Wrap</v>
      </c>
      <c r="L1850" s="2">
        <f>_xlfn.XLOOKUP(Table2[[#This Row],[SKU_CODE_CLEAN]],[1]SKU_Master!A:A,[1]SKU_Master!E:E,"Not Found")</f>
        <v>220</v>
      </c>
      <c r="M1850" s="2">
        <f>_xlfn.XLOOKUP(E1850,[1]SKU_Master!A:A,[1]SKU_Master!F:F,"NOT FOUND")</f>
        <v>118</v>
      </c>
      <c r="N1850" s="2" t="str">
        <f>IF(ISNUMBER(_xlfn.XMATCH(E1850,[1]SKU_Master!A:A)),"MATCH","NOT FOUND")</f>
        <v>MATCH</v>
      </c>
      <c r="O1850" s="2">
        <f>Table2[[#This Row],[GROSS_REVENUE]]-Table2[[#This Row],[DISCOUNT]]</f>
        <v>32882.67</v>
      </c>
      <c r="P1850" s="3">
        <f>IFERROR((Table2[[#This Row],[NET_REVENUE]]-(Table2[[#This Row],[UNITS_SOLD]]*Table2[[#This Row],[UNIT_COGS]]))/Table2[[#This Row],[NET_REVENUE]],0)</f>
        <v>0.37918666580298982</v>
      </c>
      <c r="Q1850" s="4">
        <f>IFERROR(Table2[[#This Row],[GROSS_REVENUE]]/Table2[[#This Row],[AD_SPEND]],0)</f>
        <v>15.641695845868062</v>
      </c>
      <c r="R1850" s="2">
        <f>IFERROR((Table2[[#This Row],[NET_REVENUE]]-(Table2[[#This Row],[UNITS_SOLD]]*Table2[[#This Row],[UNIT_COGS]])-Table2[[#This Row],[AD_SPEND]]),0)</f>
        <v>10035.429999999998</v>
      </c>
      <c r="S1850" s="3">
        <f>IFERROR(Table2[[#This Row],[RETURNS_UNITS]]/Table2[[#This Row],[UNITS_SOLD]],0)</f>
        <v>4.6242774566473986E-2</v>
      </c>
      <c r="T1850" s="2" t="str">
        <f>TRIM(CLEAN(Table2[[#This Row],[CHANNEL]]))</f>
        <v>Blinkit</v>
      </c>
      <c r="U1850" s="1">
        <f t="shared" si="28"/>
        <v>45627</v>
      </c>
    </row>
    <row r="1851" spans="1:21" x14ac:dyDescent="0.3">
      <c r="A1851" s="1">
        <v>45809</v>
      </c>
      <c r="B1851" s="2" t="s">
        <v>39</v>
      </c>
      <c r="C1851" s="2" t="s">
        <v>28</v>
      </c>
      <c r="D1851" s="2" t="s">
        <v>42</v>
      </c>
      <c r="E1851" s="2" t="str">
        <f>TRIM(Table2[[#This Row],[SKU_CODE]])</f>
        <v>BEC-BW-002</v>
      </c>
      <c r="F1851" s="2">
        <v>164</v>
      </c>
      <c r="G1851" s="2">
        <v>28700</v>
      </c>
      <c r="H1851" s="2">
        <v>8527.06</v>
      </c>
      <c r="I1851" s="2">
        <v>2434.29</v>
      </c>
      <c r="J1851" s="2">
        <v>5</v>
      </c>
      <c r="K1851" s="2" t="str">
        <f>_xlfn.XLOOKUP(E1851,[1]SKU_Master!A:A,[1]SKU_Master!C:C,"NOT FOUND")</f>
        <v>Bake &amp; Wrap</v>
      </c>
      <c r="L1851" s="2">
        <f>_xlfn.XLOOKUP(Table2[[#This Row],[SKU_CODE_CLEAN]],[1]SKU_Master!A:A,[1]SKU_Master!E:E,"Not Found")</f>
        <v>175</v>
      </c>
      <c r="M1851" s="2">
        <f>_xlfn.XLOOKUP(E1851,[1]SKU_Master!A:A,[1]SKU_Master!F:F,"NOT FOUND")</f>
        <v>92</v>
      </c>
      <c r="N1851" s="2" t="str">
        <f>IF(ISNUMBER(_xlfn.XMATCH(E1851,[1]SKU_Master!A:A)),"MATCH","NOT FOUND")</f>
        <v>MATCH</v>
      </c>
      <c r="O1851" s="2">
        <f>Table2[[#This Row],[GROSS_REVENUE]]-Table2[[#This Row],[DISCOUNT]]</f>
        <v>20172.940000000002</v>
      </c>
      <c r="P1851" s="3">
        <f>IFERROR((Table2[[#This Row],[NET_REVENUE]]-(Table2[[#This Row],[UNITS_SOLD]]*Table2[[#This Row],[UNIT_COGS]]))/Table2[[#This Row],[NET_REVENUE]],0)</f>
        <v>0.2520673734220199</v>
      </c>
      <c r="Q1851" s="4">
        <f>IFERROR(Table2[[#This Row],[GROSS_REVENUE]]/Table2[[#This Row],[AD_SPEND]],0)</f>
        <v>11.789885346445987</v>
      </c>
      <c r="R1851" s="2">
        <f>IFERROR((Table2[[#This Row],[NET_REVENUE]]-(Table2[[#This Row],[UNITS_SOLD]]*Table2[[#This Row],[UNIT_COGS]])-Table2[[#This Row],[AD_SPEND]]),0)</f>
        <v>2650.6500000000024</v>
      </c>
      <c r="S1851" s="3">
        <f>IFERROR(Table2[[#This Row],[RETURNS_UNITS]]/Table2[[#This Row],[UNITS_SOLD]],0)</f>
        <v>3.048780487804878E-2</v>
      </c>
      <c r="T1851" s="2" t="str">
        <f>TRIM(CLEAN(Table2[[#This Row],[CHANNEL]]))</f>
        <v>Amazon</v>
      </c>
      <c r="U1851" s="1">
        <f t="shared" si="28"/>
        <v>45809</v>
      </c>
    </row>
    <row r="1852" spans="1:21" x14ac:dyDescent="0.3">
      <c r="A1852" s="1">
        <v>45717</v>
      </c>
      <c r="B1852" s="2" t="s">
        <v>24</v>
      </c>
      <c r="C1852" s="2" t="s">
        <v>25</v>
      </c>
      <c r="D1852" s="2" t="s">
        <v>46</v>
      </c>
      <c r="E1852" s="2" t="str">
        <f>TRIM(Table2[[#This Row],[SKU_CODE]])</f>
        <v>BEC-KT-001</v>
      </c>
      <c r="F1852" s="2">
        <v>270</v>
      </c>
      <c r="G1852" s="2">
        <v>43200</v>
      </c>
      <c r="H1852" s="2">
        <v>4151.1499999999996</v>
      </c>
      <c r="I1852" s="2">
        <v>2435.14</v>
      </c>
      <c r="J1852" s="2">
        <v>24</v>
      </c>
      <c r="K1852" s="2" t="str">
        <f>_xlfn.XLOOKUP(E1852,[1]SKU_Master!A:A,[1]SKU_Master!C:C,"NOT FOUND")</f>
        <v>Kitchen Towel</v>
      </c>
      <c r="L1852" s="2">
        <f>_xlfn.XLOOKUP(Table2[[#This Row],[SKU_CODE_CLEAN]],[1]SKU_Master!A:A,[1]SKU_Master!E:E,"Not Found")</f>
        <v>160</v>
      </c>
      <c r="M1852" s="2">
        <f>_xlfn.XLOOKUP(E1852,[1]SKU_Master!A:A,[1]SKU_Master!F:F,"NOT FOUND")</f>
        <v>78</v>
      </c>
      <c r="N1852" s="2" t="str">
        <f>IF(ISNUMBER(_xlfn.XMATCH(E1852,[1]SKU_Master!A:A)),"MATCH","NOT FOUND")</f>
        <v>MATCH</v>
      </c>
      <c r="O1852" s="2">
        <f>Table2[[#This Row],[GROSS_REVENUE]]-Table2[[#This Row],[DISCOUNT]]</f>
        <v>39048.85</v>
      </c>
      <c r="P1852" s="3">
        <f>IFERROR((Table2[[#This Row],[NET_REVENUE]]-(Table2[[#This Row],[UNITS_SOLD]]*Table2[[#This Row],[UNIT_COGS]]))/Table2[[#This Row],[NET_REVENUE]],0)</f>
        <v>0.46067553846015952</v>
      </c>
      <c r="Q1852" s="4">
        <f>IFERROR(Table2[[#This Row],[GROSS_REVENUE]]/Table2[[#This Row],[AD_SPEND]],0)</f>
        <v>17.74025312713027</v>
      </c>
      <c r="R1852" s="2">
        <f>IFERROR((Table2[[#This Row],[NET_REVENUE]]-(Table2[[#This Row],[UNITS_SOLD]]*Table2[[#This Row],[UNIT_COGS]])-Table2[[#This Row],[AD_SPEND]]),0)</f>
        <v>15553.71</v>
      </c>
      <c r="S1852" s="3">
        <f>IFERROR(Table2[[#This Row],[RETURNS_UNITS]]/Table2[[#This Row],[UNITS_SOLD]],0)</f>
        <v>8.8888888888888892E-2</v>
      </c>
      <c r="T1852" s="2" t="str">
        <f>TRIM(CLEAN(Table2[[#This Row],[CHANNEL]]))</f>
        <v>D2C</v>
      </c>
      <c r="U1852" s="1">
        <f t="shared" si="28"/>
        <v>45717</v>
      </c>
    </row>
    <row r="1853" spans="1:21" x14ac:dyDescent="0.3">
      <c r="A1853" s="1">
        <v>45627</v>
      </c>
      <c r="B1853" s="2" t="s">
        <v>21</v>
      </c>
      <c r="C1853" s="2" t="s">
        <v>25</v>
      </c>
      <c r="D1853" s="2" t="s">
        <v>43</v>
      </c>
      <c r="E1853" s="2" t="str">
        <f>TRIM(Table2[[#This Row],[SKU_CODE]])</f>
        <v>BEC-GB-001</v>
      </c>
      <c r="F1853" s="2">
        <v>217</v>
      </c>
      <c r="G1853" s="2">
        <v>32333</v>
      </c>
      <c r="H1853" s="2">
        <v>3244.83</v>
      </c>
      <c r="I1853" s="2">
        <v>2435.9499999999998</v>
      </c>
      <c r="J1853" s="2">
        <v>10</v>
      </c>
      <c r="K1853" s="2" t="str">
        <f>_xlfn.XLOOKUP(E1853,[1]SKU_Master!A:A,[1]SKU_Master!C:C,"NOT FOUND")</f>
        <v>Garbage Bags</v>
      </c>
      <c r="L1853" s="2">
        <f>_xlfn.XLOOKUP(Table2[[#This Row],[SKU_CODE_CLEAN]],[1]SKU_Master!A:A,[1]SKU_Master!E:E,"Not Found")</f>
        <v>149</v>
      </c>
      <c r="M1853" s="2">
        <f>_xlfn.XLOOKUP(E1853,[1]SKU_Master!A:A,[1]SKU_Master!F:F,"NOT FOUND")</f>
        <v>70</v>
      </c>
      <c r="N1853" s="2" t="str">
        <f>IF(ISNUMBER(_xlfn.XMATCH(E1853,[1]SKU_Master!A:A)),"MATCH","NOT FOUND")</f>
        <v>MATCH</v>
      </c>
      <c r="O1853" s="2">
        <f>Table2[[#This Row],[GROSS_REVENUE]]-Table2[[#This Row],[DISCOUNT]]</f>
        <v>29088.17</v>
      </c>
      <c r="P1853" s="3">
        <f>IFERROR((Table2[[#This Row],[NET_REVENUE]]-(Table2[[#This Row],[UNITS_SOLD]]*Table2[[#This Row],[UNIT_COGS]]))/Table2[[#This Row],[NET_REVENUE]],0)</f>
        <v>0.47779458109602629</v>
      </c>
      <c r="Q1853" s="4">
        <f>IFERROR(Table2[[#This Row],[GROSS_REVENUE]]/Table2[[#This Row],[AD_SPEND]],0)</f>
        <v>13.273260945421706</v>
      </c>
      <c r="R1853" s="2">
        <f>IFERROR((Table2[[#This Row],[NET_REVENUE]]-(Table2[[#This Row],[UNITS_SOLD]]*Table2[[#This Row],[UNIT_COGS]])-Table2[[#This Row],[AD_SPEND]]),0)</f>
        <v>11462.219999999998</v>
      </c>
      <c r="S1853" s="3">
        <f>IFERROR(Table2[[#This Row],[RETURNS_UNITS]]/Table2[[#This Row],[UNITS_SOLD]],0)</f>
        <v>4.6082949308755762E-2</v>
      </c>
      <c r="T1853" s="2" t="str">
        <f>TRIM(CLEAN(Table2[[#This Row],[CHANNEL]]))</f>
        <v>Flipkart</v>
      </c>
      <c r="U1853" s="1">
        <f t="shared" si="28"/>
        <v>45627</v>
      </c>
    </row>
    <row r="1854" spans="1:21" x14ac:dyDescent="0.3">
      <c r="A1854" s="1">
        <v>45474</v>
      </c>
      <c r="B1854" s="2" t="s">
        <v>24</v>
      </c>
      <c r="C1854" s="2" t="s">
        <v>25</v>
      </c>
      <c r="D1854" s="2" t="s">
        <v>43</v>
      </c>
      <c r="E1854" s="2" t="str">
        <f>TRIM(Table2[[#This Row],[SKU_CODE]])</f>
        <v>BEC-GB-001</v>
      </c>
      <c r="F1854" s="2">
        <v>175</v>
      </c>
      <c r="G1854" s="2">
        <v>26075</v>
      </c>
      <c r="H1854" s="2">
        <v>2845.07</v>
      </c>
      <c r="I1854" s="2">
        <v>2436.02</v>
      </c>
      <c r="J1854" s="2">
        <v>28</v>
      </c>
      <c r="K1854" s="2" t="str">
        <f>_xlfn.XLOOKUP(E1854,[1]SKU_Master!A:A,[1]SKU_Master!C:C,"NOT FOUND")</f>
        <v>Garbage Bags</v>
      </c>
      <c r="L1854" s="2">
        <f>_xlfn.XLOOKUP(Table2[[#This Row],[SKU_CODE_CLEAN]],[1]SKU_Master!A:A,[1]SKU_Master!E:E,"Not Found")</f>
        <v>149</v>
      </c>
      <c r="M1854" s="2">
        <f>_xlfn.XLOOKUP(E1854,[1]SKU_Master!A:A,[1]SKU_Master!F:F,"NOT FOUND")</f>
        <v>70</v>
      </c>
      <c r="N1854" s="2" t="str">
        <f>IF(ISNUMBER(_xlfn.XMATCH(E1854,[1]SKU_Master!A:A)),"MATCH","NOT FOUND")</f>
        <v>MATCH</v>
      </c>
      <c r="O1854" s="2">
        <f>Table2[[#This Row],[GROSS_REVENUE]]-Table2[[#This Row],[DISCOUNT]]</f>
        <v>23229.93</v>
      </c>
      <c r="P1854" s="3">
        <f>IFERROR((Table2[[#This Row],[NET_REVENUE]]-(Table2[[#This Row],[UNITS_SOLD]]*Table2[[#This Row],[UNIT_COGS]]))/Table2[[#This Row],[NET_REVENUE]],0)</f>
        <v>0.47266306872211838</v>
      </c>
      <c r="Q1854" s="4">
        <f>IFERROR(Table2[[#This Row],[GROSS_REVENUE]]/Table2[[#This Row],[AD_SPEND]],0)</f>
        <v>10.70393510726513</v>
      </c>
      <c r="R1854" s="2">
        <f>IFERROR((Table2[[#This Row],[NET_REVENUE]]-(Table2[[#This Row],[UNITS_SOLD]]*Table2[[#This Row],[UNIT_COGS]])-Table2[[#This Row],[AD_SPEND]]),0)</f>
        <v>8543.91</v>
      </c>
      <c r="S1854" s="3">
        <f>IFERROR(Table2[[#This Row],[RETURNS_UNITS]]/Table2[[#This Row],[UNITS_SOLD]],0)</f>
        <v>0.16</v>
      </c>
      <c r="T1854" s="2" t="str">
        <f>TRIM(CLEAN(Table2[[#This Row],[CHANNEL]]))</f>
        <v>D2C</v>
      </c>
      <c r="U1854" s="1">
        <f t="shared" si="28"/>
        <v>45474</v>
      </c>
    </row>
    <row r="1855" spans="1:21" x14ac:dyDescent="0.3">
      <c r="A1855" s="1">
        <v>45748</v>
      </c>
      <c r="B1855" s="2" t="s">
        <v>21</v>
      </c>
      <c r="C1855" s="2" t="s">
        <v>28</v>
      </c>
      <c r="D1855" s="2" t="s">
        <v>31</v>
      </c>
      <c r="E1855" s="2" t="str">
        <f>TRIM(Table2[[#This Row],[SKU_CODE]])</f>
        <v>BEC-GB-002</v>
      </c>
      <c r="F1855" s="2">
        <v>144</v>
      </c>
      <c r="G1855" s="2">
        <v>25776</v>
      </c>
      <c r="H1855" s="2">
        <v>4609.74</v>
      </c>
      <c r="I1855" s="2">
        <v>2437.33</v>
      </c>
      <c r="J1855" s="2">
        <v>4</v>
      </c>
      <c r="K1855" s="2" t="str">
        <f>_xlfn.XLOOKUP(E1855,[1]SKU_Master!A:A,[1]SKU_Master!C:C,"NOT FOUND")</f>
        <v>Garbage Bags</v>
      </c>
      <c r="L1855" s="2">
        <f>_xlfn.XLOOKUP(Table2[[#This Row],[SKU_CODE_CLEAN]],[1]SKU_Master!A:A,[1]SKU_Master!E:E,"Not Found")</f>
        <v>179</v>
      </c>
      <c r="M1855" s="2">
        <f>_xlfn.XLOOKUP(E1855,[1]SKU_Master!A:A,[1]SKU_Master!F:F,"NOT FOUND")</f>
        <v>86</v>
      </c>
      <c r="N1855" s="2" t="str">
        <f>IF(ISNUMBER(_xlfn.XMATCH(E1855,[1]SKU_Master!A:A)),"MATCH","NOT FOUND")</f>
        <v>MATCH</v>
      </c>
      <c r="O1855" s="2">
        <f>Table2[[#This Row],[GROSS_REVENUE]]-Table2[[#This Row],[DISCOUNT]]</f>
        <v>21166.260000000002</v>
      </c>
      <c r="P1855" s="3">
        <f>IFERROR((Table2[[#This Row],[NET_REVENUE]]-(Table2[[#This Row],[UNITS_SOLD]]*Table2[[#This Row],[UNIT_COGS]]))/Table2[[#This Row],[NET_REVENUE]],0)</f>
        <v>0.41491789291069847</v>
      </c>
      <c r="Q1855" s="4">
        <f>IFERROR(Table2[[#This Row],[GROSS_REVENUE]]/Table2[[#This Row],[AD_SPEND]],0)</f>
        <v>10.57550680457714</v>
      </c>
      <c r="R1855" s="2">
        <f>IFERROR((Table2[[#This Row],[NET_REVENUE]]-(Table2[[#This Row],[UNITS_SOLD]]*Table2[[#This Row],[UNIT_COGS]])-Table2[[#This Row],[AD_SPEND]]),0)</f>
        <v>6344.9300000000021</v>
      </c>
      <c r="S1855" s="3">
        <f>IFERROR(Table2[[#This Row],[RETURNS_UNITS]]/Table2[[#This Row],[UNITS_SOLD]],0)</f>
        <v>2.7777777777777776E-2</v>
      </c>
      <c r="T1855" s="2" t="str">
        <f>TRIM(CLEAN(Table2[[#This Row],[CHANNEL]]))</f>
        <v>Flipkart</v>
      </c>
      <c r="U1855" s="1">
        <f t="shared" si="28"/>
        <v>45748</v>
      </c>
    </row>
    <row r="1856" spans="1:21" x14ac:dyDescent="0.3">
      <c r="A1856" s="1">
        <v>45536</v>
      </c>
      <c r="B1856" s="2" t="s">
        <v>24</v>
      </c>
      <c r="C1856" s="2" t="s">
        <v>25</v>
      </c>
      <c r="D1856" s="2" t="s">
        <v>45</v>
      </c>
      <c r="E1856" s="2" t="str">
        <f>TRIM(Table2[[#This Row],[SKU_CODE]])</f>
        <v>BEC-TIS-001</v>
      </c>
      <c r="F1856" s="2">
        <v>208</v>
      </c>
      <c r="G1856" s="2">
        <v>19760</v>
      </c>
      <c r="H1856" s="2">
        <v>982.26</v>
      </c>
      <c r="I1856" s="2">
        <v>2437.9899999999998</v>
      </c>
      <c r="J1856" s="2">
        <v>29</v>
      </c>
      <c r="K1856" s="2" t="str">
        <f>_xlfn.XLOOKUP(E1856,[1]SKU_Master!A:A,[1]SKU_Master!C:C,"NOT FOUND")</f>
        <v>Tissues</v>
      </c>
      <c r="L1856" s="2">
        <f>_xlfn.XLOOKUP(Table2[[#This Row],[SKU_CODE_CLEAN]],[1]SKU_Master!A:A,[1]SKU_Master!E:E,"Not Found")</f>
        <v>95</v>
      </c>
      <c r="M1856" s="2">
        <f>_xlfn.XLOOKUP(E1856,[1]SKU_Master!A:A,[1]SKU_Master!F:F,"NOT FOUND")</f>
        <v>42</v>
      </c>
      <c r="N1856" s="2" t="str">
        <f>IF(ISNUMBER(_xlfn.XMATCH(E1856,[1]SKU_Master!A:A)),"MATCH","NOT FOUND")</f>
        <v>MATCH</v>
      </c>
      <c r="O1856" s="2">
        <f>Table2[[#This Row],[GROSS_REVENUE]]-Table2[[#This Row],[DISCOUNT]]</f>
        <v>18777.740000000002</v>
      </c>
      <c r="P1856" s="3">
        <f>IFERROR((Table2[[#This Row],[NET_REVENUE]]-(Table2[[#This Row],[UNITS_SOLD]]*Table2[[#This Row],[UNIT_COGS]]))/Table2[[#This Row],[NET_REVENUE]],0)</f>
        <v>0.53476829480011978</v>
      </c>
      <c r="Q1856" s="4">
        <f>IFERROR(Table2[[#This Row],[GROSS_REVENUE]]/Table2[[#This Row],[AD_SPEND]],0)</f>
        <v>8.1050373463385821</v>
      </c>
      <c r="R1856" s="2">
        <f>IFERROR((Table2[[#This Row],[NET_REVENUE]]-(Table2[[#This Row],[UNITS_SOLD]]*Table2[[#This Row],[UNIT_COGS]])-Table2[[#This Row],[AD_SPEND]]),0)</f>
        <v>7603.7500000000018</v>
      </c>
      <c r="S1856" s="3">
        <f>IFERROR(Table2[[#This Row],[RETURNS_UNITS]]/Table2[[#This Row],[UNITS_SOLD]],0)</f>
        <v>0.13942307692307693</v>
      </c>
      <c r="T1856" s="2" t="str">
        <f>TRIM(CLEAN(Table2[[#This Row],[CHANNEL]]))</f>
        <v>D2C</v>
      </c>
      <c r="U1856" s="1">
        <f t="shared" si="28"/>
        <v>45536</v>
      </c>
    </row>
    <row r="1857" spans="1:21" x14ac:dyDescent="0.3">
      <c r="A1857" s="1">
        <v>45689</v>
      </c>
      <c r="B1857" s="2" t="s">
        <v>21</v>
      </c>
      <c r="C1857" s="2" t="s">
        <v>28</v>
      </c>
      <c r="D1857" s="2" t="s">
        <v>31</v>
      </c>
      <c r="E1857" s="2" t="str">
        <f>TRIM(Table2[[#This Row],[SKU_CODE]])</f>
        <v>BEC-GB-002</v>
      </c>
      <c r="F1857" s="2">
        <v>131</v>
      </c>
      <c r="G1857" s="2">
        <v>23449</v>
      </c>
      <c r="H1857" s="2">
        <v>1958.24</v>
      </c>
      <c r="I1857" s="2">
        <v>2439.39</v>
      </c>
      <c r="J1857" s="2">
        <v>6</v>
      </c>
      <c r="K1857" s="2" t="str">
        <f>_xlfn.XLOOKUP(E1857,[1]SKU_Master!A:A,[1]SKU_Master!C:C,"NOT FOUND")</f>
        <v>Garbage Bags</v>
      </c>
      <c r="L1857" s="2">
        <f>_xlfn.XLOOKUP(Table2[[#This Row],[SKU_CODE_CLEAN]],[1]SKU_Master!A:A,[1]SKU_Master!E:E,"Not Found")</f>
        <v>179</v>
      </c>
      <c r="M1857" s="2">
        <f>_xlfn.XLOOKUP(E1857,[1]SKU_Master!A:A,[1]SKU_Master!F:F,"NOT FOUND")</f>
        <v>86</v>
      </c>
      <c r="N1857" s="2" t="str">
        <f>IF(ISNUMBER(_xlfn.XMATCH(E1857,[1]SKU_Master!A:A)),"MATCH","NOT FOUND")</f>
        <v>MATCH</v>
      </c>
      <c r="O1857" s="2">
        <f>Table2[[#This Row],[GROSS_REVENUE]]-Table2[[#This Row],[DISCOUNT]]</f>
        <v>21490.76</v>
      </c>
      <c r="P1857" s="3">
        <f>IFERROR((Table2[[#This Row],[NET_REVENUE]]-(Table2[[#This Row],[UNITS_SOLD]]*Table2[[#This Row],[UNIT_COGS]]))/Table2[[#This Row],[NET_REVENUE]],0)</f>
        <v>0.47577470503602476</v>
      </c>
      <c r="Q1857" s="4">
        <f>IFERROR(Table2[[#This Row],[GROSS_REVENUE]]/Table2[[#This Row],[AD_SPEND]],0)</f>
        <v>9.6126490639053213</v>
      </c>
      <c r="R1857" s="2">
        <f>IFERROR((Table2[[#This Row],[NET_REVENUE]]-(Table2[[#This Row],[UNITS_SOLD]]*Table2[[#This Row],[UNIT_COGS]])-Table2[[#This Row],[AD_SPEND]]),0)</f>
        <v>7785.369999999999</v>
      </c>
      <c r="S1857" s="3">
        <f>IFERROR(Table2[[#This Row],[RETURNS_UNITS]]/Table2[[#This Row],[UNITS_SOLD]],0)</f>
        <v>4.5801526717557252E-2</v>
      </c>
      <c r="T1857" s="2" t="str">
        <f>TRIM(CLEAN(Table2[[#This Row],[CHANNEL]]))</f>
        <v>Flipkart</v>
      </c>
      <c r="U1857" s="1">
        <f t="shared" si="28"/>
        <v>45689</v>
      </c>
    </row>
    <row r="1858" spans="1:21" x14ac:dyDescent="0.3">
      <c r="A1858" s="1">
        <v>45809</v>
      </c>
      <c r="B1858" s="2" t="s">
        <v>34</v>
      </c>
      <c r="C1858" s="2" t="s">
        <v>28</v>
      </c>
      <c r="D1858" s="2" t="s">
        <v>45</v>
      </c>
      <c r="E1858" s="2" t="str">
        <f>TRIM(Table2[[#This Row],[SKU_CODE]])</f>
        <v>BEC-TIS-001</v>
      </c>
      <c r="F1858" s="2">
        <v>271</v>
      </c>
      <c r="G1858" s="2">
        <v>25745</v>
      </c>
      <c r="H1858" s="2">
        <v>7661.38</v>
      </c>
      <c r="I1858" s="2">
        <v>2440.6799999999998</v>
      </c>
      <c r="J1858" s="2">
        <v>7</v>
      </c>
      <c r="K1858" s="2" t="str">
        <f>_xlfn.XLOOKUP(E1858,[1]SKU_Master!A:A,[1]SKU_Master!C:C,"NOT FOUND")</f>
        <v>Tissues</v>
      </c>
      <c r="L1858" s="2">
        <f>_xlfn.XLOOKUP(Table2[[#This Row],[SKU_CODE_CLEAN]],[1]SKU_Master!A:A,[1]SKU_Master!E:E,"Not Found")</f>
        <v>95</v>
      </c>
      <c r="M1858" s="2">
        <f>_xlfn.XLOOKUP(E1858,[1]SKU_Master!A:A,[1]SKU_Master!F:F,"NOT FOUND")</f>
        <v>42</v>
      </c>
      <c r="N1858" s="2" t="str">
        <f>IF(ISNUMBER(_xlfn.XMATCH(E1858,[1]SKU_Master!A:A)),"MATCH","NOT FOUND")</f>
        <v>MATCH</v>
      </c>
      <c r="O1858" s="2">
        <f>Table2[[#This Row],[GROSS_REVENUE]]-Table2[[#This Row],[DISCOUNT]]</f>
        <v>18083.62</v>
      </c>
      <c r="P1858" s="3">
        <f>IFERROR((Table2[[#This Row],[NET_REVENUE]]-(Table2[[#This Row],[UNITS_SOLD]]*Table2[[#This Row],[UNIT_COGS]]))/Table2[[#This Row],[NET_REVENUE]],0)</f>
        <v>0.37059062289519462</v>
      </c>
      <c r="Q1858" s="4">
        <f>IFERROR(Table2[[#This Row],[GROSS_REVENUE]]/Table2[[#This Row],[AD_SPEND]],0)</f>
        <v>10.548289820869595</v>
      </c>
      <c r="R1858" s="2">
        <f>IFERROR((Table2[[#This Row],[NET_REVENUE]]-(Table2[[#This Row],[UNITS_SOLD]]*Table2[[#This Row],[UNIT_COGS]])-Table2[[#This Row],[AD_SPEND]]),0)</f>
        <v>4260.9399999999987</v>
      </c>
      <c r="S1858" s="3">
        <f>IFERROR(Table2[[#This Row],[RETURNS_UNITS]]/Table2[[#This Row],[UNITS_SOLD]],0)</f>
        <v>2.5830258302583026E-2</v>
      </c>
      <c r="T1858" s="2" t="str">
        <f>TRIM(CLEAN(Table2[[#This Row],[CHANNEL]]))</f>
        <v>Zepto</v>
      </c>
      <c r="U1858" s="1">
        <f t="shared" si="28"/>
        <v>45809</v>
      </c>
    </row>
    <row r="1859" spans="1:21" x14ac:dyDescent="0.3">
      <c r="A1859" s="1">
        <v>45689</v>
      </c>
      <c r="B1859" s="2" t="s">
        <v>33</v>
      </c>
      <c r="C1859" s="2" t="s">
        <v>25</v>
      </c>
      <c r="D1859" s="2" t="s">
        <v>45</v>
      </c>
      <c r="E1859" s="2" t="str">
        <f>TRIM(Table2[[#This Row],[SKU_CODE]])</f>
        <v>BEC-TIS-001</v>
      </c>
      <c r="F1859" s="2">
        <v>242</v>
      </c>
      <c r="G1859" s="2">
        <v>22990</v>
      </c>
      <c r="H1859" s="2">
        <v>5989.33</v>
      </c>
      <c r="I1859" s="2">
        <v>2443.2600000000002</v>
      </c>
      <c r="J1859" s="2">
        <v>6</v>
      </c>
      <c r="K1859" s="2" t="str">
        <f>_xlfn.XLOOKUP(E1859,[1]SKU_Master!A:A,[1]SKU_Master!C:C,"NOT FOUND")</f>
        <v>Tissues</v>
      </c>
      <c r="L1859" s="2">
        <f>_xlfn.XLOOKUP(Table2[[#This Row],[SKU_CODE_CLEAN]],[1]SKU_Master!A:A,[1]SKU_Master!E:E,"Not Found")</f>
        <v>95</v>
      </c>
      <c r="M1859" s="2">
        <f>_xlfn.XLOOKUP(E1859,[1]SKU_Master!A:A,[1]SKU_Master!F:F,"NOT FOUND")</f>
        <v>42</v>
      </c>
      <c r="N1859" s="2" t="str">
        <f>IF(ISNUMBER(_xlfn.XMATCH(E1859,[1]SKU_Master!A:A)),"MATCH","NOT FOUND")</f>
        <v>MATCH</v>
      </c>
      <c r="O1859" s="2">
        <f>Table2[[#This Row],[GROSS_REVENUE]]-Table2[[#This Row],[DISCOUNT]]</f>
        <v>17000.669999999998</v>
      </c>
      <c r="P1859" s="3">
        <f>IFERROR((Table2[[#This Row],[NET_REVENUE]]-(Table2[[#This Row],[UNITS_SOLD]]*Table2[[#This Row],[UNIT_COGS]]))/Table2[[#This Row],[NET_REVENUE]],0)</f>
        <v>0.40214120972879297</v>
      </c>
      <c r="Q1859" s="4">
        <f>IFERROR(Table2[[#This Row],[GROSS_REVENUE]]/Table2[[#This Row],[AD_SPEND]],0)</f>
        <v>9.4095593592167841</v>
      </c>
      <c r="R1859" s="2">
        <f>IFERROR((Table2[[#This Row],[NET_REVENUE]]-(Table2[[#This Row],[UNITS_SOLD]]*Table2[[#This Row],[UNIT_COGS]])-Table2[[#This Row],[AD_SPEND]]),0)</f>
        <v>4393.409999999998</v>
      </c>
      <c r="S1859" s="3">
        <f>IFERROR(Table2[[#This Row],[RETURNS_UNITS]]/Table2[[#This Row],[UNITS_SOLD]],0)</f>
        <v>2.4793388429752067E-2</v>
      </c>
      <c r="T1859" s="2" t="str">
        <f>TRIM(CLEAN(Table2[[#This Row],[CHANNEL]]))</f>
        <v>Swiggy Instamart</v>
      </c>
      <c r="U1859" s="1">
        <f t="shared" ref="U1859:U1922" si="29">IF(AND(MONTH(A1859)=1,DAY(A1859)&gt;1),DATE(YEAR(A1859),DAY(A1859),1),A1859)</f>
        <v>45689</v>
      </c>
    </row>
    <row r="1860" spans="1:21" x14ac:dyDescent="0.3">
      <c r="A1860" s="1">
        <v>45658</v>
      </c>
      <c r="B1860" s="2" t="s">
        <v>33</v>
      </c>
      <c r="C1860" s="2" t="s">
        <v>22</v>
      </c>
      <c r="D1860" s="2" t="s">
        <v>31</v>
      </c>
      <c r="E1860" s="2" t="str">
        <f>TRIM(Table2[[#This Row],[SKU_CODE]])</f>
        <v>BEC-GB-002</v>
      </c>
      <c r="F1860" s="2">
        <v>167</v>
      </c>
      <c r="G1860" s="2">
        <v>29893</v>
      </c>
      <c r="H1860" s="2">
        <v>2218.87</v>
      </c>
      <c r="I1860" s="2">
        <v>2443.71</v>
      </c>
      <c r="J1860" s="2">
        <v>5</v>
      </c>
      <c r="K1860" s="2" t="str">
        <f>_xlfn.XLOOKUP(E1860,[1]SKU_Master!A:A,[1]SKU_Master!C:C,"NOT FOUND")</f>
        <v>Garbage Bags</v>
      </c>
      <c r="L1860" s="2">
        <f>_xlfn.XLOOKUP(Table2[[#This Row],[SKU_CODE_CLEAN]],[1]SKU_Master!A:A,[1]SKU_Master!E:E,"Not Found")</f>
        <v>179</v>
      </c>
      <c r="M1860" s="2">
        <f>_xlfn.XLOOKUP(E1860,[1]SKU_Master!A:A,[1]SKU_Master!F:F,"NOT FOUND")</f>
        <v>86</v>
      </c>
      <c r="N1860" s="2" t="str">
        <f>IF(ISNUMBER(_xlfn.XMATCH(E1860,[1]SKU_Master!A:A)),"MATCH","NOT FOUND")</f>
        <v>MATCH</v>
      </c>
      <c r="O1860" s="2">
        <f>Table2[[#This Row],[GROSS_REVENUE]]-Table2[[#This Row],[DISCOUNT]]</f>
        <v>27674.13</v>
      </c>
      <c r="P1860" s="3">
        <f>IFERROR((Table2[[#This Row],[NET_REVENUE]]-(Table2[[#This Row],[UNITS_SOLD]]*Table2[[#This Row],[UNIT_COGS]]))/Table2[[#This Row],[NET_REVENUE]],0)</f>
        <v>0.48103156269049835</v>
      </c>
      <c r="Q1860" s="4">
        <f>IFERROR(Table2[[#This Row],[GROSS_REVENUE]]/Table2[[#This Row],[AD_SPEND]],0)</f>
        <v>12.232629894709273</v>
      </c>
      <c r="R1860" s="2">
        <f>IFERROR((Table2[[#This Row],[NET_REVENUE]]-(Table2[[#This Row],[UNITS_SOLD]]*Table2[[#This Row],[UNIT_COGS]])-Table2[[#This Row],[AD_SPEND]]),0)</f>
        <v>10868.420000000002</v>
      </c>
      <c r="S1860" s="3">
        <f>IFERROR(Table2[[#This Row],[RETURNS_UNITS]]/Table2[[#This Row],[UNITS_SOLD]],0)</f>
        <v>2.9940119760479042E-2</v>
      </c>
      <c r="T1860" s="2" t="str">
        <f>TRIM(CLEAN(Table2[[#This Row],[CHANNEL]]))</f>
        <v>Swiggy Instamart</v>
      </c>
      <c r="U1860" s="1">
        <f t="shared" si="29"/>
        <v>45658</v>
      </c>
    </row>
    <row r="1861" spans="1:21" x14ac:dyDescent="0.3">
      <c r="A1861" s="1">
        <v>45323</v>
      </c>
      <c r="B1861" s="2" t="s">
        <v>21</v>
      </c>
      <c r="C1861" s="2" t="s">
        <v>28</v>
      </c>
      <c r="D1861" s="2" t="s">
        <v>30</v>
      </c>
      <c r="E1861" s="2" t="str">
        <f>TRIM(Table2[[#This Row],[SKU_CODE]])</f>
        <v>BEC-TIS-002</v>
      </c>
      <c r="F1861" s="2">
        <v>153</v>
      </c>
      <c r="G1861" s="2">
        <v>27540</v>
      </c>
      <c r="H1861" s="2">
        <v>5085.68</v>
      </c>
      <c r="I1861" s="2">
        <v>2444.13</v>
      </c>
      <c r="J1861" s="2">
        <v>6</v>
      </c>
      <c r="K1861" s="2" t="str">
        <f>_xlfn.XLOOKUP(E1861,[1]SKU_Master!A:A,[1]SKU_Master!C:C,"NOT FOUND")</f>
        <v>Tissues</v>
      </c>
      <c r="L1861" s="2">
        <f>_xlfn.XLOOKUP(Table2[[#This Row],[SKU_CODE_CLEAN]],[1]SKU_Master!A:A,[1]SKU_Master!E:E,"Not Found")</f>
        <v>180</v>
      </c>
      <c r="M1861" s="2">
        <f>_xlfn.XLOOKUP(E1861,[1]SKU_Master!A:A,[1]SKU_Master!F:F,"NOT FOUND")</f>
        <v>95</v>
      </c>
      <c r="N1861" s="2" t="str">
        <f>IF(ISNUMBER(_xlfn.XMATCH(E1861,[1]SKU_Master!A:A)),"MATCH","NOT FOUND")</f>
        <v>MATCH</v>
      </c>
      <c r="O1861" s="2">
        <f>Table2[[#This Row],[GROSS_REVENUE]]-Table2[[#This Row],[DISCOUNT]]</f>
        <v>22454.32</v>
      </c>
      <c r="P1861" s="3">
        <f>IFERROR((Table2[[#This Row],[NET_REVENUE]]-(Table2[[#This Row],[UNITS_SOLD]]*Table2[[#This Row],[UNIT_COGS]]))/Table2[[#This Row],[NET_REVENUE]],0)</f>
        <v>0.35268580834333885</v>
      </c>
      <c r="Q1861" s="4">
        <f>IFERROR(Table2[[#This Row],[GROSS_REVENUE]]/Table2[[#This Row],[AD_SPEND]],0)</f>
        <v>11.267813086865264</v>
      </c>
      <c r="R1861" s="2">
        <f>IFERROR((Table2[[#This Row],[NET_REVENUE]]-(Table2[[#This Row],[UNITS_SOLD]]*Table2[[#This Row],[UNIT_COGS]])-Table2[[#This Row],[AD_SPEND]]),0)</f>
        <v>5475.19</v>
      </c>
      <c r="S1861" s="3">
        <f>IFERROR(Table2[[#This Row],[RETURNS_UNITS]]/Table2[[#This Row],[UNITS_SOLD]],0)</f>
        <v>3.9215686274509803E-2</v>
      </c>
      <c r="T1861" s="2" t="str">
        <f>TRIM(CLEAN(Table2[[#This Row],[CHANNEL]]))</f>
        <v>Flipkart</v>
      </c>
      <c r="U1861" s="1">
        <f t="shared" si="29"/>
        <v>45323</v>
      </c>
    </row>
    <row r="1862" spans="1:21" x14ac:dyDescent="0.3">
      <c r="A1862" s="1">
        <v>45352</v>
      </c>
      <c r="B1862" s="2" t="s">
        <v>34</v>
      </c>
      <c r="C1862" s="2" t="s">
        <v>28</v>
      </c>
      <c r="D1862" s="2" t="s">
        <v>35</v>
      </c>
      <c r="E1862" s="2" t="str">
        <f>TRIM(Table2[[#This Row],[SKU_CODE]])</f>
        <v>BEC-CMB-001</v>
      </c>
      <c r="F1862" s="2">
        <v>38</v>
      </c>
      <c r="G1862" s="2">
        <v>26562</v>
      </c>
      <c r="H1862" s="2">
        <v>2409.29</v>
      </c>
      <c r="I1862" s="2">
        <v>2444.56</v>
      </c>
      <c r="J1862" s="2">
        <v>0</v>
      </c>
      <c r="K1862" s="2" t="str">
        <f>_xlfn.XLOOKUP(E1862,[1]SKU_Master!A:A,[1]SKU_Master!C:C,"NOT FOUND")</f>
        <v>Others</v>
      </c>
      <c r="L1862" s="2">
        <f>_xlfn.XLOOKUP(Table2[[#This Row],[SKU_CODE_CLEAN]],[1]SKU_Master!A:A,[1]SKU_Master!E:E,"Not Found")</f>
        <v>699</v>
      </c>
      <c r="M1862" s="2">
        <f>_xlfn.XLOOKUP(E1862,[1]SKU_Master!A:A,[1]SKU_Master!F:F,"NOT FOUND")</f>
        <v>330</v>
      </c>
      <c r="N1862" s="2" t="str">
        <f>IF(ISNUMBER(_xlfn.XMATCH(E1862,[1]SKU_Master!A:A)),"MATCH","NOT FOUND")</f>
        <v>MATCH</v>
      </c>
      <c r="O1862" s="2">
        <f>Table2[[#This Row],[GROSS_REVENUE]]-Table2[[#This Row],[DISCOUNT]]</f>
        <v>24152.71</v>
      </c>
      <c r="P1862" s="3">
        <f>IFERROR((Table2[[#This Row],[NET_REVENUE]]-(Table2[[#This Row],[UNITS_SOLD]]*Table2[[#This Row],[UNIT_COGS]]))/Table2[[#This Row],[NET_REVENUE]],0)</f>
        <v>0.48080360340516654</v>
      </c>
      <c r="Q1862" s="4">
        <f>IFERROR(Table2[[#This Row],[GROSS_REVENUE]]/Table2[[#This Row],[AD_SPEND]],0)</f>
        <v>10.865759073207448</v>
      </c>
      <c r="R1862" s="2">
        <f>IFERROR((Table2[[#This Row],[NET_REVENUE]]-(Table2[[#This Row],[UNITS_SOLD]]*Table2[[#This Row],[UNIT_COGS]])-Table2[[#This Row],[AD_SPEND]]),0)</f>
        <v>9168.15</v>
      </c>
      <c r="S1862" s="3">
        <f>IFERROR(Table2[[#This Row],[RETURNS_UNITS]]/Table2[[#This Row],[UNITS_SOLD]],0)</f>
        <v>0</v>
      </c>
      <c r="T1862" s="2" t="str">
        <f>TRIM(CLEAN(Table2[[#This Row],[CHANNEL]]))</f>
        <v>Zepto</v>
      </c>
      <c r="U1862" s="1">
        <f t="shared" si="29"/>
        <v>45352</v>
      </c>
    </row>
    <row r="1863" spans="1:21" x14ac:dyDescent="0.3">
      <c r="A1863" s="1">
        <v>45536</v>
      </c>
      <c r="B1863" s="2" t="s">
        <v>37</v>
      </c>
      <c r="C1863" s="2" t="s">
        <v>25</v>
      </c>
      <c r="D1863" s="2" t="s">
        <v>49</v>
      </c>
      <c r="E1863" s="2" t="str">
        <f>TRIM(Table2[[#This Row],[SKU_CODE]])</f>
        <v>BEC-OTH-001</v>
      </c>
      <c r="F1863" s="2">
        <v>139</v>
      </c>
      <c r="G1863" s="2">
        <v>20711</v>
      </c>
      <c r="H1863" s="2">
        <v>2574.59</v>
      </c>
      <c r="I1863" s="2">
        <v>2446.27</v>
      </c>
      <c r="J1863" s="2">
        <v>4</v>
      </c>
      <c r="K1863" s="2" t="str">
        <f>_xlfn.XLOOKUP(E1863,[1]SKU_Master!A:A,[1]SKU_Master!C:C,"NOT FOUND")</f>
        <v>Others</v>
      </c>
      <c r="L1863" s="2">
        <f>_xlfn.XLOOKUP(Table2[[#This Row],[SKU_CODE_CLEAN]],[1]SKU_Master!A:A,[1]SKU_Master!E:E,"Not Found")</f>
        <v>149</v>
      </c>
      <c r="M1863" s="2">
        <f>_xlfn.XLOOKUP(E1863,[1]SKU_Master!A:A,[1]SKU_Master!F:F,"NOT FOUND")</f>
        <v>72</v>
      </c>
      <c r="N1863" s="2" t="str">
        <f>IF(ISNUMBER(_xlfn.XMATCH(E1863,[1]SKU_Master!A:A)),"MATCH","NOT FOUND")</f>
        <v>MATCH</v>
      </c>
      <c r="O1863" s="2">
        <f>Table2[[#This Row],[GROSS_REVENUE]]-Table2[[#This Row],[DISCOUNT]]</f>
        <v>18136.41</v>
      </c>
      <c r="P1863" s="3">
        <f>IFERROR((Table2[[#This Row],[NET_REVENUE]]-(Table2[[#This Row],[UNITS_SOLD]]*Table2[[#This Row],[UNIT_COGS]]))/Table2[[#This Row],[NET_REVENUE]],0)</f>
        <v>0.44818186179072927</v>
      </c>
      <c r="Q1863" s="4">
        <f>IFERROR(Table2[[#This Row],[GROSS_REVENUE]]/Table2[[#This Row],[AD_SPEND]],0)</f>
        <v>8.4663589873562604</v>
      </c>
      <c r="R1863" s="2">
        <f>IFERROR((Table2[[#This Row],[NET_REVENUE]]-(Table2[[#This Row],[UNITS_SOLD]]*Table2[[#This Row],[UNIT_COGS]])-Table2[[#This Row],[AD_SPEND]]),0)</f>
        <v>5682.1399999999994</v>
      </c>
      <c r="S1863" s="3">
        <f>IFERROR(Table2[[#This Row],[RETURNS_UNITS]]/Table2[[#This Row],[UNITS_SOLD]],0)</f>
        <v>2.8776978417266189E-2</v>
      </c>
      <c r="T1863" s="2" t="str">
        <f>TRIM(CLEAN(Table2[[#This Row],[CHANNEL]]))</f>
        <v>Blinkit</v>
      </c>
      <c r="U1863" s="1">
        <f t="shared" si="29"/>
        <v>45536</v>
      </c>
    </row>
    <row r="1864" spans="1:21" x14ac:dyDescent="0.3">
      <c r="A1864" s="1">
        <v>45352</v>
      </c>
      <c r="B1864" s="2" t="s">
        <v>21</v>
      </c>
      <c r="C1864" s="2" t="s">
        <v>25</v>
      </c>
      <c r="D1864" s="2" t="s">
        <v>31</v>
      </c>
      <c r="E1864" s="2" t="str">
        <f>TRIM(Table2[[#This Row],[SKU_CODE]])</f>
        <v>BEC-GB-002</v>
      </c>
      <c r="F1864" s="2">
        <v>222</v>
      </c>
      <c r="G1864" s="2">
        <v>39738</v>
      </c>
      <c r="H1864" s="2">
        <v>8313.27</v>
      </c>
      <c r="I1864" s="2">
        <v>2446.6999999999998</v>
      </c>
      <c r="J1864" s="2">
        <v>4</v>
      </c>
      <c r="K1864" s="2" t="str">
        <f>_xlfn.XLOOKUP(E1864,[1]SKU_Master!A:A,[1]SKU_Master!C:C,"NOT FOUND")</f>
        <v>Garbage Bags</v>
      </c>
      <c r="L1864" s="2">
        <f>_xlfn.XLOOKUP(Table2[[#This Row],[SKU_CODE_CLEAN]],[1]SKU_Master!A:A,[1]SKU_Master!E:E,"Not Found")</f>
        <v>179</v>
      </c>
      <c r="M1864" s="2">
        <f>_xlfn.XLOOKUP(E1864,[1]SKU_Master!A:A,[1]SKU_Master!F:F,"NOT FOUND")</f>
        <v>86</v>
      </c>
      <c r="N1864" s="2" t="str">
        <f>IF(ISNUMBER(_xlfn.XMATCH(E1864,[1]SKU_Master!A:A)),"MATCH","NOT FOUND")</f>
        <v>MATCH</v>
      </c>
      <c r="O1864" s="2">
        <f>Table2[[#This Row],[GROSS_REVENUE]]-Table2[[#This Row],[DISCOUNT]]</f>
        <v>31424.73</v>
      </c>
      <c r="P1864" s="3">
        <f>IFERROR((Table2[[#This Row],[NET_REVENUE]]-(Table2[[#This Row],[UNITS_SOLD]]*Table2[[#This Row],[UNIT_COGS]]))/Table2[[#This Row],[NET_REVENUE]],0)</f>
        <v>0.39245301391611004</v>
      </c>
      <c r="Q1864" s="4">
        <f>IFERROR(Table2[[#This Row],[GROSS_REVENUE]]/Table2[[#This Row],[AD_SPEND]],0)</f>
        <v>16.241468099889648</v>
      </c>
      <c r="R1864" s="2">
        <f>IFERROR((Table2[[#This Row],[NET_REVENUE]]-(Table2[[#This Row],[UNITS_SOLD]]*Table2[[#This Row],[UNIT_COGS]])-Table2[[#This Row],[AD_SPEND]]),0)</f>
        <v>9886.0299999999988</v>
      </c>
      <c r="S1864" s="3">
        <f>IFERROR(Table2[[#This Row],[RETURNS_UNITS]]/Table2[[#This Row],[UNITS_SOLD]],0)</f>
        <v>1.8018018018018018E-2</v>
      </c>
      <c r="T1864" s="2" t="str">
        <f>TRIM(CLEAN(Table2[[#This Row],[CHANNEL]]))</f>
        <v>Flipkart</v>
      </c>
      <c r="U1864" s="1">
        <f t="shared" si="29"/>
        <v>45352</v>
      </c>
    </row>
    <row r="1865" spans="1:21" x14ac:dyDescent="0.3">
      <c r="A1865" s="1">
        <v>45383</v>
      </c>
      <c r="B1865" s="2" t="s">
        <v>37</v>
      </c>
      <c r="C1865" s="2" t="s">
        <v>22</v>
      </c>
      <c r="D1865" s="2" t="s">
        <v>35</v>
      </c>
      <c r="E1865" s="2" t="str">
        <f>TRIM(Table2[[#This Row],[SKU_CODE]])</f>
        <v>BEC-CMB-001</v>
      </c>
      <c r="F1865" s="2">
        <v>37</v>
      </c>
      <c r="G1865" s="2">
        <v>25863</v>
      </c>
      <c r="H1865" s="2">
        <v>1751.67</v>
      </c>
      <c r="I1865" s="2">
        <v>2447.1</v>
      </c>
      <c r="J1865" s="2">
        <v>1</v>
      </c>
      <c r="K1865" s="2" t="str">
        <f>_xlfn.XLOOKUP(E1865,[1]SKU_Master!A:A,[1]SKU_Master!C:C,"NOT FOUND")</f>
        <v>Others</v>
      </c>
      <c r="L1865" s="2">
        <f>_xlfn.XLOOKUP(Table2[[#This Row],[SKU_CODE_CLEAN]],[1]SKU_Master!A:A,[1]SKU_Master!E:E,"Not Found")</f>
        <v>699</v>
      </c>
      <c r="M1865" s="2">
        <f>_xlfn.XLOOKUP(E1865,[1]SKU_Master!A:A,[1]SKU_Master!F:F,"NOT FOUND")</f>
        <v>330</v>
      </c>
      <c r="N1865" s="2" t="str">
        <f>IF(ISNUMBER(_xlfn.XMATCH(E1865,[1]SKU_Master!A:A)),"MATCH","NOT FOUND")</f>
        <v>MATCH</v>
      </c>
      <c r="O1865" s="2">
        <f>Table2[[#This Row],[GROSS_REVENUE]]-Table2[[#This Row],[DISCOUNT]]</f>
        <v>24111.33</v>
      </c>
      <c r="P1865" s="3">
        <f>IFERROR((Table2[[#This Row],[NET_REVENUE]]-(Table2[[#This Row],[UNITS_SOLD]]*Table2[[#This Row],[UNIT_COGS]]))/Table2[[#This Row],[NET_REVENUE]],0)</f>
        <v>0.49359906732643949</v>
      </c>
      <c r="Q1865" s="4">
        <f>IFERROR(Table2[[#This Row],[GROSS_REVENUE]]/Table2[[#This Row],[AD_SPEND]],0)</f>
        <v>10.568836582076745</v>
      </c>
      <c r="R1865" s="2">
        <f>IFERROR((Table2[[#This Row],[NET_REVENUE]]-(Table2[[#This Row],[UNITS_SOLD]]*Table2[[#This Row],[UNIT_COGS]])-Table2[[#This Row],[AD_SPEND]]),0)</f>
        <v>9454.2300000000014</v>
      </c>
      <c r="S1865" s="3">
        <f>IFERROR(Table2[[#This Row],[RETURNS_UNITS]]/Table2[[#This Row],[UNITS_SOLD]],0)</f>
        <v>2.7027027027027029E-2</v>
      </c>
      <c r="T1865" s="2" t="str">
        <f>TRIM(CLEAN(Table2[[#This Row],[CHANNEL]]))</f>
        <v>Blinkit</v>
      </c>
      <c r="U1865" s="1">
        <f t="shared" si="29"/>
        <v>45383</v>
      </c>
    </row>
    <row r="1866" spans="1:21" x14ac:dyDescent="0.3">
      <c r="A1866" s="1">
        <v>45717</v>
      </c>
      <c r="B1866" s="2" t="s">
        <v>21</v>
      </c>
      <c r="C1866" s="2" t="s">
        <v>22</v>
      </c>
      <c r="D1866" s="2" t="s">
        <v>42</v>
      </c>
      <c r="E1866" s="2" t="str">
        <f>TRIM(Table2[[#This Row],[SKU_CODE]])</f>
        <v>BEC-BW-002</v>
      </c>
      <c r="F1866" s="2">
        <v>134</v>
      </c>
      <c r="G1866" s="2">
        <v>23450</v>
      </c>
      <c r="H1866" s="2">
        <v>5614.51</v>
      </c>
      <c r="I1866" s="2">
        <v>2447.35</v>
      </c>
      <c r="J1866" s="2">
        <v>3</v>
      </c>
      <c r="K1866" s="2" t="str">
        <f>_xlfn.XLOOKUP(E1866,[1]SKU_Master!A:A,[1]SKU_Master!C:C,"NOT FOUND")</f>
        <v>Bake &amp; Wrap</v>
      </c>
      <c r="L1866" s="2">
        <f>_xlfn.XLOOKUP(Table2[[#This Row],[SKU_CODE_CLEAN]],[1]SKU_Master!A:A,[1]SKU_Master!E:E,"Not Found")</f>
        <v>175</v>
      </c>
      <c r="M1866" s="2">
        <f>_xlfn.XLOOKUP(E1866,[1]SKU_Master!A:A,[1]SKU_Master!F:F,"NOT FOUND")</f>
        <v>92</v>
      </c>
      <c r="N1866" s="2" t="str">
        <f>IF(ISNUMBER(_xlfn.XMATCH(E1866,[1]SKU_Master!A:A)),"MATCH","NOT FOUND")</f>
        <v>MATCH</v>
      </c>
      <c r="O1866" s="2">
        <f>Table2[[#This Row],[GROSS_REVENUE]]-Table2[[#This Row],[DISCOUNT]]</f>
        <v>17835.489999999998</v>
      </c>
      <c r="P1866" s="3">
        <f>IFERROR((Table2[[#This Row],[NET_REVENUE]]-(Table2[[#This Row],[UNITS_SOLD]]*Table2[[#This Row],[UNIT_COGS]]))/Table2[[#This Row],[NET_REVENUE]],0)</f>
        <v>0.30879387109633649</v>
      </c>
      <c r="Q1866" s="4">
        <f>IFERROR(Table2[[#This Row],[GROSS_REVENUE]]/Table2[[#This Row],[AD_SPEND]],0)</f>
        <v>9.5817925511267301</v>
      </c>
      <c r="R1866" s="2">
        <f>IFERROR((Table2[[#This Row],[NET_REVENUE]]-(Table2[[#This Row],[UNITS_SOLD]]*Table2[[#This Row],[UNIT_COGS]])-Table2[[#This Row],[AD_SPEND]]),0)</f>
        <v>3060.1399999999981</v>
      </c>
      <c r="S1866" s="3">
        <f>IFERROR(Table2[[#This Row],[RETURNS_UNITS]]/Table2[[#This Row],[UNITS_SOLD]],0)</f>
        <v>2.2388059701492536E-2</v>
      </c>
      <c r="T1866" s="2" t="str">
        <f>TRIM(CLEAN(Table2[[#This Row],[CHANNEL]]))</f>
        <v>Flipkart</v>
      </c>
      <c r="U1866" s="1">
        <f t="shared" si="29"/>
        <v>45717</v>
      </c>
    </row>
    <row r="1867" spans="1:21" x14ac:dyDescent="0.3">
      <c r="A1867" s="1">
        <v>45597</v>
      </c>
      <c r="B1867" s="2" t="s">
        <v>50</v>
      </c>
      <c r="C1867" s="2" t="s">
        <v>22</v>
      </c>
      <c r="D1867" s="2" t="s">
        <v>32</v>
      </c>
      <c r="E1867" s="2" t="str">
        <f>TRIM(Table2[[#This Row],[SKU_CODE]])</f>
        <v>BEC-BW-001</v>
      </c>
      <c r="F1867" s="2">
        <v>152</v>
      </c>
      <c r="G1867" s="2">
        <v>33440</v>
      </c>
      <c r="H1867" s="2">
        <v>6633.73</v>
      </c>
      <c r="I1867" s="2">
        <v>2449.7800000000002</v>
      </c>
      <c r="J1867" s="2">
        <v>6</v>
      </c>
      <c r="K1867" s="2" t="str">
        <f>_xlfn.XLOOKUP(E1867,[1]SKU_Master!A:A,[1]SKU_Master!C:C,"NOT FOUND")</f>
        <v>Bake &amp; Wrap</v>
      </c>
      <c r="L1867" s="2">
        <f>_xlfn.XLOOKUP(Table2[[#This Row],[SKU_CODE_CLEAN]],[1]SKU_Master!A:A,[1]SKU_Master!E:E,"Not Found")</f>
        <v>220</v>
      </c>
      <c r="M1867" s="2">
        <f>_xlfn.XLOOKUP(E1867,[1]SKU_Master!A:A,[1]SKU_Master!F:F,"NOT FOUND")</f>
        <v>118</v>
      </c>
      <c r="N1867" s="2" t="str">
        <f>IF(ISNUMBER(_xlfn.XMATCH(E1867,[1]SKU_Master!A:A)),"MATCH","NOT FOUND")</f>
        <v>MATCH</v>
      </c>
      <c r="O1867" s="2">
        <f>Table2[[#This Row],[GROSS_REVENUE]]-Table2[[#This Row],[DISCOUNT]]</f>
        <v>26806.27</v>
      </c>
      <c r="P1867" s="3">
        <f>IFERROR((Table2[[#This Row],[NET_REVENUE]]-(Table2[[#This Row],[UNITS_SOLD]]*Table2[[#This Row],[UNIT_COGS]]))/Table2[[#This Row],[NET_REVENUE]],0)</f>
        <v>0.33090280744019962</v>
      </c>
      <c r="Q1867" s="4">
        <f>IFERROR(Table2[[#This Row],[GROSS_REVENUE]]/Table2[[#This Row],[AD_SPEND]],0)</f>
        <v>13.650205324559755</v>
      </c>
      <c r="R1867" s="2">
        <f>IFERROR((Table2[[#This Row],[NET_REVENUE]]-(Table2[[#This Row],[UNITS_SOLD]]*Table2[[#This Row],[UNIT_COGS]])-Table2[[#This Row],[AD_SPEND]]),0)</f>
        <v>6420.49</v>
      </c>
      <c r="S1867" s="3">
        <f>IFERROR(Table2[[#This Row],[RETURNS_UNITS]]/Table2[[#This Row],[UNITS_SOLD]],0)</f>
        <v>3.9473684210526314E-2</v>
      </c>
      <c r="T1867" s="2" t="str">
        <f>TRIM(CLEAN(Table2[[#This Row],[CHANNEL]]))</f>
        <v>Amazon</v>
      </c>
      <c r="U1867" s="1">
        <f t="shared" si="29"/>
        <v>45597</v>
      </c>
    </row>
    <row r="1868" spans="1:21" x14ac:dyDescent="0.3">
      <c r="A1868" s="1">
        <v>45444</v>
      </c>
      <c r="B1868" s="2" t="s">
        <v>37</v>
      </c>
      <c r="C1868" s="2" t="s">
        <v>22</v>
      </c>
      <c r="D1868" s="2" t="s">
        <v>35</v>
      </c>
      <c r="E1868" s="2" t="str">
        <f>TRIM(Table2[[#This Row],[SKU_CODE]])</f>
        <v>BEC-CMB-001</v>
      </c>
      <c r="F1868" s="2">
        <v>49</v>
      </c>
      <c r="G1868" s="2">
        <v>34251</v>
      </c>
      <c r="H1868" s="2">
        <v>8580.8799999999992</v>
      </c>
      <c r="I1868" s="2">
        <v>2450.25</v>
      </c>
      <c r="J1868" s="2">
        <v>1</v>
      </c>
      <c r="K1868" s="2" t="str">
        <f>_xlfn.XLOOKUP(E1868,[1]SKU_Master!A:A,[1]SKU_Master!C:C,"NOT FOUND")</f>
        <v>Others</v>
      </c>
      <c r="L1868" s="2">
        <f>_xlfn.XLOOKUP(Table2[[#This Row],[SKU_CODE_CLEAN]],[1]SKU_Master!A:A,[1]SKU_Master!E:E,"Not Found")</f>
        <v>699</v>
      </c>
      <c r="M1868" s="2">
        <f>_xlfn.XLOOKUP(E1868,[1]SKU_Master!A:A,[1]SKU_Master!F:F,"NOT FOUND")</f>
        <v>330</v>
      </c>
      <c r="N1868" s="2" t="str">
        <f>IF(ISNUMBER(_xlfn.XMATCH(E1868,[1]SKU_Master!A:A)),"MATCH","NOT FOUND")</f>
        <v>MATCH</v>
      </c>
      <c r="O1868" s="2">
        <f>Table2[[#This Row],[GROSS_REVENUE]]-Table2[[#This Row],[DISCOUNT]]</f>
        <v>25670.120000000003</v>
      </c>
      <c r="P1868" s="3">
        <f>IFERROR((Table2[[#This Row],[NET_REVENUE]]-(Table2[[#This Row],[UNITS_SOLD]]*Table2[[#This Row],[UNIT_COGS]]))/Table2[[#This Row],[NET_REVENUE]],0)</f>
        <v>0.37008475223333592</v>
      </c>
      <c r="Q1868" s="4">
        <f>IFERROR(Table2[[#This Row],[GROSS_REVENUE]]/Table2[[#This Row],[AD_SPEND]],0)</f>
        <v>13.978573614937252</v>
      </c>
      <c r="R1868" s="2">
        <f>IFERROR((Table2[[#This Row],[NET_REVENUE]]-(Table2[[#This Row],[UNITS_SOLD]]*Table2[[#This Row],[UNIT_COGS]])-Table2[[#This Row],[AD_SPEND]]),0)</f>
        <v>7049.8700000000026</v>
      </c>
      <c r="S1868" s="3">
        <f>IFERROR(Table2[[#This Row],[RETURNS_UNITS]]/Table2[[#This Row],[UNITS_SOLD]],0)</f>
        <v>2.0408163265306121E-2</v>
      </c>
      <c r="T1868" s="2" t="str">
        <f>TRIM(CLEAN(Table2[[#This Row],[CHANNEL]]))</f>
        <v>Blinkit</v>
      </c>
      <c r="U1868" s="1">
        <f t="shared" si="29"/>
        <v>45444</v>
      </c>
    </row>
    <row r="1869" spans="1:21" x14ac:dyDescent="0.3">
      <c r="A1869" s="1">
        <v>45474</v>
      </c>
      <c r="B1869" s="2" t="s">
        <v>21</v>
      </c>
      <c r="C1869" s="2" t="s">
        <v>22</v>
      </c>
      <c r="D1869" s="2" t="s">
        <v>31</v>
      </c>
      <c r="E1869" s="2" t="str">
        <f>TRIM(Table2[[#This Row],[SKU_CODE]])</f>
        <v>BEC-GB-002</v>
      </c>
      <c r="F1869" s="2">
        <v>113</v>
      </c>
      <c r="G1869" s="2">
        <v>20227</v>
      </c>
      <c r="H1869" s="2">
        <v>2398.9499999999998</v>
      </c>
      <c r="I1869" s="2">
        <v>2451</v>
      </c>
      <c r="J1869" s="2">
        <v>3</v>
      </c>
      <c r="K1869" s="2" t="str">
        <f>_xlfn.XLOOKUP(E1869,[1]SKU_Master!A:A,[1]SKU_Master!C:C,"NOT FOUND")</f>
        <v>Garbage Bags</v>
      </c>
      <c r="L1869" s="2">
        <f>_xlfn.XLOOKUP(Table2[[#This Row],[SKU_CODE_CLEAN]],[1]SKU_Master!A:A,[1]SKU_Master!E:E,"Not Found")</f>
        <v>179</v>
      </c>
      <c r="M1869" s="2">
        <f>_xlfn.XLOOKUP(E1869,[1]SKU_Master!A:A,[1]SKU_Master!F:F,"NOT FOUND")</f>
        <v>86</v>
      </c>
      <c r="N1869" s="2" t="str">
        <f>IF(ISNUMBER(_xlfn.XMATCH(E1869,[1]SKU_Master!A:A)),"MATCH","NOT FOUND")</f>
        <v>MATCH</v>
      </c>
      <c r="O1869" s="2">
        <f>Table2[[#This Row],[GROSS_REVENUE]]-Table2[[#This Row],[DISCOUNT]]</f>
        <v>17828.05</v>
      </c>
      <c r="P1869" s="3">
        <f>IFERROR((Table2[[#This Row],[NET_REVENUE]]-(Table2[[#This Row],[UNITS_SOLD]]*Table2[[#This Row],[UNIT_COGS]]))/Table2[[#This Row],[NET_REVENUE]],0)</f>
        <v>0.45490392948191188</v>
      </c>
      <c r="Q1869" s="4">
        <f>IFERROR(Table2[[#This Row],[GROSS_REVENUE]]/Table2[[#This Row],[AD_SPEND]],0)</f>
        <v>8.2525499796001629</v>
      </c>
      <c r="R1869" s="2">
        <f>IFERROR((Table2[[#This Row],[NET_REVENUE]]-(Table2[[#This Row],[UNITS_SOLD]]*Table2[[#This Row],[UNIT_COGS]])-Table2[[#This Row],[AD_SPEND]]),0)</f>
        <v>5659.0499999999993</v>
      </c>
      <c r="S1869" s="3">
        <f>IFERROR(Table2[[#This Row],[RETURNS_UNITS]]/Table2[[#This Row],[UNITS_SOLD]],0)</f>
        <v>2.6548672566371681E-2</v>
      </c>
      <c r="T1869" s="2" t="str">
        <f>TRIM(CLEAN(Table2[[#This Row],[CHANNEL]]))</f>
        <v>Flipkart</v>
      </c>
      <c r="U1869" s="1">
        <f t="shared" si="29"/>
        <v>45474</v>
      </c>
    </row>
    <row r="1870" spans="1:21" x14ac:dyDescent="0.3">
      <c r="A1870" s="1">
        <v>45689</v>
      </c>
      <c r="B1870" s="2" t="s">
        <v>27</v>
      </c>
      <c r="C1870" s="2" t="s">
        <v>28</v>
      </c>
      <c r="D1870" s="2" t="s">
        <v>42</v>
      </c>
      <c r="E1870" s="2" t="str">
        <f>TRIM(Table2[[#This Row],[SKU_CODE]])</f>
        <v>BEC-BW-002</v>
      </c>
      <c r="F1870" s="2">
        <v>138</v>
      </c>
      <c r="G1870" s="2">
        <v>24150</v>
      </c>
      <c r="H1870" s="2">
        <v>4595.99</v>
      </c>
      <c r="I1870" s="2">
        <v>2451.84</v>
      </c>
      <c r="J1870" s="2">
        <v>3</v>
      </c>
      <c r="K1870" s="2" t="str">
        <f>_xlfn.XLOOKUP(E1870,[1]SKU_Master!A:A,[1]SKU_Master!C:C,"NOT FOUND")</f>
        <v>Bake &amp; Wrap</v>
      </c>
      <c r="L1870" s="2">
        <f>_xlfn.XLOOKUP(Table2[[#This Row],[SKU_CODE_CLEAN]],[1]SKU_Master!A:A,[1]SKU_Master!E:E,"Not Found")</f>
        <v>175</v>
      </c>
      <c r="M1870" s="2">
        <f>_xlfn.XLOOKUP(E1870,[1]SKU_Master!A:A,[1]SKU_Master!F:F,"NOT FOUND")</f>
        <v>92</v>
      </c>
      <c r="N1870" s="2" t="str">
        <f>IF(ISNUMBER(_xlfn.XMATCH(E1870,[1]SKU_Master!A:A)),"MATCH","NOT FOUND")</f>
        <v>MATCH</v>
      </c>
      <c r="O1870" s="2">
        <f>Table2[[#This Row],[GROSS_REVENUE]]-Table2[[#This Row],[DISCOUNT]]</f>
        <v>19554.010000000002</v>
      </c>
      <c r="P1870" s="3">
        <f>IFERROR((Table2[[#This Row],[NET_REVENUE]]-(Table2[[#This Row],[UNITS_SOLD]]*Table2[[#This Row],[UNIT_COGS]]))/Table2[[#This Row],[NET_REVENUE]],0)</f>
        <v>0.3507214121297883</v>
      </c>
      <c r="Q1870" s="4">
        <f>IFERROR(Table2[[#This Row],[GROSS_REVENUE]]/Table2[[#This Row],[AD_SPEND]],0)</f>
        <v>9.8497454972592013</v>
      </c>
      <c r="R1870" s="2">
        <f>IFERROR((Table2[[#This Row],[NET_REVENUE]]-(Table2[[#This Row],[UNITS_SOLD]]*Table2[[#This Row],[UNIT_COGS]])-Table2[[#This Row],[AD_SPEND]]),0)</f>
        <v>4406.1700000000019</v>
      </c>
      <c r="S1870" s="3">
        <f>IFERROR(Table2[[#This Row],[RETURNS_UNITS]]/Table2[[#This Row],[UNITS_SOLD]],0)</f>
        <v>2.1739130434782608E-2</v>
      </c>
      <c r="T1870" s="2" t="str">
        <f>TRIM(CLEAN(Table2[[#This Row],[CHANNEL]]))</f>
        <v>Zepto</v>
      </c>
      <c r="U1870" s="1">
        <f t="shared" si="29"/>
        <v>45689</v>
      </c>
    </row>
    <row r="1871" spans="1:21" x14ac:dyDescent="0.3">
      <c r="A1871" s="1">
        <v>45536</v>
      </c>
      <c r="B1871" s="2" t="s">
        <v>39</v>
      </c>
      <c r="C1871" s="2" t="s">
        <v>22</v>
      </c>
      <c r="D1871" s="2" t="s">
        <v>43</v>
      </c>
      <c r="E1871" s="2" t="str">
        <f>TRIM(Table2[[#This Row],[SKU_CODE]])</f>
        <v>BEC-GB-001</v>
      </c>
      <c r="F1871" s="2">
        <v>224</v>
      </c>
      <c r="G1871" s="2">
        <v>33376</v>
      </c>
      <c r="H1871" s="2">
        <v>7928.01</v>
      </c>
      <c r="I1871" s="2">
        <v>2452.81</v>
      </c>
      <c r="J1871" s="2">
        <v>11</v>
      </c>
      <c r="K1871" s="2" t="str">
        <f>_xlfn.XLOOKUP(E1871,[1]SKU_Master!A:A,[1]SKU_Master!C:C,"NOT FOUND")</f>
        <v>Garbage Bags</v>
      </c>
      <c r="L1871" s="2">
        <f>_xlfn.XLOOKUP(Table2[[#This Row],[SKU_CODE_CLEAN]],[1]SKU_Master!A:A,[1]SKU_Master!E:E,"Not Found")</f>
        <v>149</v>
      </c>
      <c r="M1871" s="2">
        <f>_xlfn.XLOOKUP(E1871,[1]SKU_Master!A:A,[1]SKU_Master!F:F,"NOT FOUND")</f>
        <v>70</v>
      </c>
      <c r="N1871" s="2" t="str">
        <f>IF(ISNUMBER(_xlfn.XMATCH(E1871,[1]SKU_Master!A:A)),"MATCH","NOT FOUND")</f>
        <v>MATCH</v>
      </c>
      <c r="O1871" s="2">
        <f>Table2[[#This Row],[GROSS_REVENUE]]-Table2[[#This Row],[DISCOUNT]]</f>
        <v>25447.989999999998</v>
      </c>
      <c r="P1871" s="3">
        <f>IFERROR((Table2[[#This Row],[NET_REVENUE]]-(Table2[[#This Row],[UNITS_SOLD]]*Table2[[#This Row],[UNIT_COGS]]))/Table2[[#This Row],[NET_REVENUE]],0)</f>
        <v>0.38384131713349456</v>
      </c>
      <c r="Q1871" s="4">
        <f>IFERROR(Table2[[#This Row],[GROSS_REVENUE]]/Table2[[#This Row],[AD_SPEND]],0)</f>
        <v>13.607250459676861</v>
      </c>
      <c r="R1871" s="2">
        <f>IFERROR((Table2[[#This Row],[NET_REVENUE]]-(Table2[[#This Row],[UNITS_SOLD]]*Table2[[#This Row],[UNIT_COGS]])-Table2[[#This Row],[AD_SPEND]]),0)</f>
        <v>7315.1799999999985</v>
      </c>
      <c r="S1871" s="3">
        <f>IFERROR(Table2[[#This Row],[RETURNS_UNITS]]/Table2[[#This Row],[UNITS_SOLD]],0)</f>
        <v>4.9107142857142856E-2</v>
      </c>
      <c r="T1871" s="2" t="str">
        <f>TRIM(CLEAN(Table2[[#This Row],[CHANNEL]]))</f>
        <v>Amazon</v>
      </c>
      <c r="U1871" s="1">
        <f t="shared" si="29"/>
        <v>45536</v>
      </c>
    </row>
    <row r="1872" spans="1:21" x14ac:dyDescent="0.3">
      <c r="A1872" s="1">
        <v>45352</v>
      </c>
      <c r="B1872" s="2" t="s">
        <v>21</v>
      </c>
      <c r="C1872" s="2" t="s">
        <v>22</v>
      </c>
      <c r="D1872" s="2" t="s">
        <v>46</v>
      </c>
      <c r="E1872" s="2" t="str">
        <f>TRIM(Table2[[#This Row],[SKU_CODE]])</f>
        <v>BEC-KT-001</v>
      </c>
      <c r="F1872" s="2">
        <v>159</v>
      </c>
      <c r="G1872" s="2">
        <v>25440</v>
      </c>
      <c r="H1872" s="2">
        <v>4645.45</v>
      </c>
      <c r="I1872" s="2">
        <v>2453.37</v>
      </c>
      <c r="J1872" s="2">
        <v>5</v>
      </c>
      <c r="K1872" s="2" t="str">
        <f>_xlfn.XLOOKUP(E1872,[1]SKU_Master!A:A,[1]SKU_Master!C:C,"NOT FOUND")</f>
        <v>Kitchen Towel</v>
      </c>
      <c r="L1872" s="2">
        <f>_xlfn.XLOOKUP(Table2[[#This Row],[SKU_CODE_CLEAN]],[1]SKU_Master!A:A,[1]SKU_Master!E:E,"Not Found")</f>
        <v>160</v>
      </c>
      <c r="M1872" s="2">
        <f>_xlfn.XLOOKUP(E1872,[1]SKU_Master!A:A,[1]SKU_Master!F:F,"NOT FOUND")</f>
        <v>78</v>
      </c>
      <c r="N1872" s="2" t="str">
        <f>IF(ISNUMBER(_xlfn.XMATCH(E1872,[1]SKU_Master!A:A)),"MATCH","NOT FOUND")</f>
        <v>MATCH</v>
      </c>
      <c r="O1872" s="2">
        <f>Table2[[#This Row],[GROSS_REVENUE]]-Table2[[#This Row],[DISCOUNT]]</f>
        <v>20794.55</v>
      </c>
      <c r="P1872" s="3">
        <f>IFERROR((Table2[[#This Row],[NET_REVENUE]]-(Table2[[#This Row],[UNITS_SOLD]]*Table2[[#This Row],[UNIT_COGS]]))/Table2[[#This Row],[NET_REVENUE]],0)</f>
        <v>0.40359373008793165</v>
      </c>
      <c r="Q1872" s="4">
        <f>IFERROR(Table2[[#This Row],[GROSS_REVENUE]]/Table2[[#This Row],[AD_SPEND]],0)</f>
        <v>10.369410239792613</v>
      </c>
      <c r="R1872" s="2">
        <f>IFERROR((Table2[[#This Row],[NET_REVENUE]]-(Table2[[#This Row],[UNITS_SOLD]]*Table2[[#This Row],[UNIT_COGS]])-Table2[[#This Row],[AD_SPEND]]),0)</f>
        <v>5939.1799999999994</v>
      </c>
      <c r="S1872" s="3">
        <f>IFERROR(Table2[[#This Row],[RETURNS_UNITS]]/Table2[[#This Row],[UNITS_SOLD]],0)</f>
        <v>3.1446540880503145E-2</v>
      </c>
      <c r="T1872" s="2" t="str">
        <f>TRIM(CLEAN(Table2[[#This Row],[CHANNEL]]))</f>
        <v>Flipkart</v>
      </c>
      <c r="U1872" s="1">
        <f t="shared" si="29"/>
        <v>45352</v>
      </c>
    </row>
    <row r="1873" spans="1:21" x14ac:dyDescent="0.3">
      <c r="A1873" s="1">
        <v>45566</v>
      </c>
      <c r="B1873" s="2" t="s">
        <v>34</v>
      </c>
      <c r="C1873" s="2" t="s">
        <v>25</v>
      </c>
      <c r="D1873" s="2" t="s">
        <v>43</v>
      </c>
      <c r="E1873" s="2" t="str">
        <f>TRIM(Table2[[#This Row],[SKU_CODE]])</f>
        <v>BEC-GB-001</v>
      </c>
      <c r="F1873" s="2">
        <v>176</v>
      </c>
      <c r="G1873" s="2">
        <v>26224</v>
      </c>
      <c r="H1873" s="2">
        <v>7113.71</v>
      </c>
      <c r="I1873" s="2">
        <v>2455.96</v>
      </c>
      <c r="J1873" s="2">
        <v>4</v>
      </c>
      <c r="K1873" s="2" t="str">
        <f>_xlfn.XLOOKUP(E1873,[1]SKU_Master!A:A,[1]SKU_Master!C:C,"NOT FOUND")</f>
        <v>Garbage Bags</v>
      </c>
      <c r="L1873" s="2">
        <f>_xlfn.XLOOKUP(Table2[[#This Row],[SKU_CODE_CLEAN]],[1]SKU_Master!A:A,[1]SKU_Master!E:E,"Not Found")</f>
        <v>149</v>
      </c>
      <c r="M1873" s="2">
        <f>_xlfn.XLOOKUP(E1873,[1]SKU_Master!A:A,[1]SKU_Master!F:F,"NOT FOUND")</f>
        <v>70</v>
      </c>
      <c r="N1873" s="2" t="str">
        <f>IF(ISNUMBER(_xlfn.XMATCH(E1873,[1]SKU_Master!A:A)),"MATCH","NOT FOUND")</f>
        <v>MATCH</v>
      </c>
      <c r="O1873" s="2">
        <f>Table2[[#This Row],[GROSS_REVENUE]]-Table2[[#This Row],[DISCOUNT]]</f>
        <v>19110.29</v>
      </c>
      <c r="P1873" s="3">
        <f>IFERROR((Table2[[#This Row],[NET_REVENUE]]-(Table2[[#This Row],[UNITS_SOLD]]*Table2[[#This Row],[UNIT_COGS]]))/Table2[[#This Row],[NET_REVENUE]],0)</f>
        <v>0.35532113850705566</v>
      </c>
      <c r="Q1873" s="4">
        <f>IFERROR(Table2[[#This Row],[GROSS_REVENUE]]/Table2[[#This Row],[AD_SPEND]],0)</f>
        <v>10.677698333849085</v>
      </c>
      <c r="R1873" s="2">
        <f>IFERROR((Table2[[#This Row],[NET_REVENUE]]-(Table2[[#This Row],[UNITS_SOLD]]*Table2[[#This Row],[UNIT_COGS]])-Table2[[#This Row],[AD_SPEND]]),0)</f>
        <v>4334.3300000000008</v>
      </c>
      <c r="S1873" s="3">
        <f>IFERROR(Table2[[#This Row],[RETURNS_UNITS]]/Table2[[#This Row],[UNITS_SOLD]],0)</f>
        <v>2.2727272727272728E-2</v>
      </c>
      <c r="T1873" s="2" t="str">
        <f>TRIM(CLEAN(Table2[[#This Row],[CHANNEL]]))</f>
        <v>Zepto</v>
      </c>
      <c r="U1873" s="1">
        <f t="shared" si="29"/>
        <v>45566</v>
      </c>
    </row>
    <row r="1874" spans="1:21" x14ac:dyDescent="0.3">
      <c r="A1874" s="1">
        <v>45536</v>
      </c>
      <c r="B1874" s="2" t="s">
        <v>37</v>
      </c>
      <c r="C1874" s="2" t="s">
        <v>25</v>
      </c>
      <c r="D1874" s="2" t="s">
        <v>43</v>
      </c>
      <c r="E1874" s="2" t="str">
        <f>TRIM(Table2[[#This Row],[SKU_CODE]])</f>
        <v>BEC-GB-001</v>
      </c>
      <c r="F1874" s="2">
        <v>194</v>
      </c>
      <c r="G1874" s="2">
        <v>28906</v>
      </c>
      <c r="H1874" s="2">
        <v>1786.83</v>
      </c>
      <c r="I1874" s="2">
        <v>2459.9499999999998</v>
      </c>
      <c r="J1874" s="2">
        <v>6</v>
      </c>
      <c r="K1874" s="2" t="str">
        <f>_xlfn.XLOOKUP(E1874,[1]SKU_Master!A:A,[1]SKU_Master!C:C,"NOT FOUND")</f>
        <v>Garbage Bags</v>
      </c>
      <c r="L1874" s="2">
        <f>_xlfn.XLOOKUP(Table2[[#This Row],[SKU_CODE_CLEAN]],[1]SKU_Master!A:A,[1]SKU_Master!E:E,"Not Found")</f>
        <v>149</v>
      </c>
      <c r="M1874" s="2">
        <f>_xlfn.XLOOKUP(E1874,[1]SKU_Master!A:A,[1]SKU_Master!F:F,"NOT FOUND")</f>
        <v>70</v>
      </c>
      <c r="N1874" s="2" t="str">
        <f>IF(ISNUMBER(_xlfn.XMATCH(E1874,[1]SKU_Master!A:A)),"MATCH","NOT FOUND")</f>
        <v>MATCH</v>
      </c>
      <c r="O1874" s="2">
        <f>Table2[[#This Row],[GROSS_REVENUE]]-Table2[[#This Row],[DISCOUNT]]</f>
        <v>27119.17</v>
      </c>
      <c r="P1874" s="3">
        <f>IFERROR((Table2[[#This Row],[NET_REVENUE]]-(Table2[[#This Row],[UNITS_SOLD]]*Table2[[#This Row],[UNIT_COGS]]))/Table2[[#This Row],[NET_REVENUE]],0)</f>
        <v>0.49924721147439244</v>
      </c>
      <c r="Q1874" s="4">
        <f>IFERROR(Table2[[#This Row],[GROSS_REVENUE]]/Table2[[#This Row],[AD_SPEND]],0)</f>
        <v>11.750645338319885</v>
      </c>
      <c r="R1874" s="2">
        <f>IFERROR((Table2[[#This Row],[NET_REVENUE]]-(Table2[[#This Row],[UNITS_SOLD]]*Table2[[#This Row],[UNIT_COGS]])-Table2[[#This Row],[AD_SPEND]]),0)</f>
        <v>11079.219999999998</v>
      </c>
      <c r="S1874" s="3">
        <f>IFERROR(Table2[[#This Row],[RETURNS_UNITS]]/Table2[[#This Row],[UNITS_SOLD]],0)</f>
        <v>3.0927835051546393E-2</v>
      </c>
      <c r="T1874" s="2" t="str">
        <f>TRIM(CLEAN(Table2[[#This Row],[CHANNEL]]))</f>
        <v>Blinkit</v>
      </c>
      <c r="U1874" s="1">
        <f t="shared" si="29"/>
        <v>45536</v>
      </c>
    </row>
    <row r="1875" spans="1:21" x14ac:dyDescent="0.3">
      <c r="A1875" s="1">
        <v>45383</v>
      </c>
      <c r="B1875" s="2" t="s">
        <v>27</v>
      </c>
      <c r="C1875" s="2" t="s">
        <v>25</v>
      </c>
      <c r="D1875" s="2" t="s">
        <v>43</v>
      </c>
      <c r="E1875" s="2" t="str">
        <f>TRIM(Table2[[#This Row],[SKU_CODE]])</f>
        <v>BEC-GB-001</v>
      </c>
      <c r="F1875" s="2">
        <v>235</v>
      </c>
      <c r="G1875" s="2">
        <v>35015</v>
      </c>
      <c r="H1875" s="2">
        <v>6403.63</v>
      </c>
      <c r="I1875" s="2">
        <v>2462.61</v>
      </c>
      <c r="J1875" s="2">
        <v>7</v>
      </c>
      <c r="K1875" s="2" t="str">
        <f>_xlfn.XLOOKUP(E1875,[1]SKU_Master!A:A,[1]SKU_Master!C:C,"NOT FOUND")</f>
        <v>Garbage Bags</v>
      </c>
      <c r="L1875" s="2">
        <f>_xlfn.XLOOKUP(Table2[[#This Row],[SKU_CODE_CLEAN]],[1]SKU_Master!A:A,[1]SKU_Master!E:E,"Not Found")</f>
        <v>149</v>
      </c>
      <c r="M1875" s="2">
        <f>_xlfn.XLOOKUP(E1875,[1]SKU_Master!A:A,[1]SKU_Master!F:F,"NOT FOUND")</f>
        <v>70</v>
      </c>
      <c r="N1875" s="2" t="str">
        <f>IF(ISNUMBER(_xlfn.XMATCH(E1875,[1]SKU_Master!A:A)),"MATCH","NOT FOUND")</f>
        <v>MATCH</v>
      </c>
      <c r="O1875" s="2">
        <f>Table2[[#This Row],[GROSS_REVENUE]]-Table2[[#This Row],[DISCOUNT]]</f>
        <v>28611.37</v>
      </c>
      <c r="P1875" s="3">
        <f>IFERROR((Table2[[#This Row],[NET_REVENUE]]-(Table2[[#This Row],[UNITS_SOLD]]*Table2[[#This Row],[UNIT_COGS]]))/Table2[[#This Row],[NET_REVENUE]],0)</f>
        <v>0.42505374611561764</v>
      </c>
      <c r="Q1875" s="4">
        <f>IFERROR(Table2[[#This Row],[GROSS_REVENUE]]/Table2[[#This Row],[AD_SPEND]],0)</f>
        <v>14.218654192097002</v>
      </c>
      <c r="R1875" s="2">
        <f>IFERROR((Table2[[#This Row],[NET_REVENUE]]-(Table2[[#This Row],[UNITS_SOLD]]*Table2[[#This Row],[UNIT_COGS]])-Table2[[#This Row],[AD_SPEND]]),0)</f>
        <v>9698.7599999999984</v>
      </c>
      <c r="S1875" s="3">
        <f>IFERROR(Table2[[#This Row],[RETURNS_UNITS]]/Table2[[#This Row],[UNITS_SOLD]],0)</f>
        <v>2.9787234042553193E-2</v>
      </c>
      <c r="T1875" s="2" t="str">
        <f>TRIM(CLEAN(Table2[[#This Row],[CHANNEL]]))</f>
        <v>Zepto</v>
      </c>
      <c r="U1875" s="1">
        <f t="shared" si="29"/>
        <v>45383</v>
      </c>
    </row>
    <row r="1876" spans="1:21" x14ac:dyDescent="0.3">
      <c r="A1876" s="1">
        <v>45658</v>
      </c>
      <c r="B1876" s="2" t="s">
        <v>37</v>
      </c>
      <c r="C1876" s="2" t="s">
        <v>22</v>
      </c>
      <c r="D1876" s="2" t="s">
        <v>45</v>
      </c>
      <c r="E1876" s="2" t="str">
        <f>TRIM(Table2[[#This Row],[SKU_CODE]])</f>
        <v>BEC-TIS-001</v>
      </c>
      <c r="F1876" s="2">
        <v>355</v>
      </c>
      <c r="G1876" s="2">
        <v>33725</v>
      </c>
      <c r="H1876" s="2">
        <v>7847.3</v>
      </c>
      <c r="I1876" s="2">
        <v>2465.09</v>
      </c>
      <c r="J1876" s="2">
        <v>8</v>
      </c>
      <c r="K1876" s="2" t="str">
        <f>_xlfn.XLOOKUP(E1876,[1]SKU_Master!A:A,[1]SKU_Master!C:C,"NOT FOUND")</f>
        <v>Tissues</v>
      </c>
      <c r="L1876" s="2">
        <f>_xlfn.XLOOKUP(Table2[[#This Row],[SKU_CODE_CLEAN]],[1]SKU_Master!A:A,[1]SKU_Master!E:E,"Not Found")</f>
        <v>95</v>
      </c>
      <c r="M1876" s="2">
        <f>_xlfn.XLOOKUP(E1876,[1]SKU_Master!A:A,[1]SKU_Master!F:F,"NOT FOUND")</f>
        <v>42</v>
      </c>
      <c r="N1876" s="2" t="str">
        <f>IF(ISNUMBER(_xlfn.XMATCH(E1876,[1]SKU_Master!A:A)),"MATCH","NOT FOUND")</f>
        <v>MATCH</v>
      </c>
      <c r="O1876" s="2">
        <f>Table2[[#This Row],[GROSS_REVENUE]]-Table2[[#This Row],[DISCOUNT]]</f>
        <v>25877.7</v>
      </c>
      <c r="P1876" s="3">
        <f>IFERROR((Table2[[#This Row],[NET_REVENUE]]-(Table2[[#This Row],[UNITS_SOLD]]*Table2[[#This Row],[UNIT_COGS]]))/Table2[[#This Row],[NET_REVENUE]],0)</f>
        <v>0.42382823821282417</v>
      </c>
      <c r="Q1876" s="4">
        <f>IFERROR(Table2[[#This Row],[GROSS_REVENUE]]/Table2[[#This Row],[AD_SPEND]],0)</f>
        <v>13.681042071486234</v>
      </c>
      <c r="R1876" s="2">
        <f>IFERROR((Table2[[#This Row],[NET_REVENUE]]-(Table2[[#This Row],[UNITS_SOLD]]*Table2[[#This Row],[UNIT_COGS]])-Table2[[#This Row],[AD_SPEND]]),0)</f>
        <v>8502.61</v>
      </c>
      <c r="S1876" s="3">
        <f>IFERROR(Table2[[#This Row],[RETURNS_UNITS]]/Table2[[#This Row],[UNITS_SOLD]],0)</f>
        <v>2.2535211267605635E-2</v>
      </c>
      <c r="T1876" s="2" t="str">
        <f>TRIM(CLEAN(Table2[[#This Row],[CHANNEL]]))</f>
        <v>Blinkit</v>
      </c>
      <c r="U1876" s="1">
        <f t="shared" si="29"/>
        <v>45658</v>
      </c>
    </row>
    <row r="1877" spans="1:21" x14ac:dyDescent="0.3">
      <c r="A1877" s="1">
        <v>45748</v>
      </c>
      <c r="B1877" s="2" t="s">
        <v>37</v>
      </c>
      <c r="C1877" s="2" t="s">
        <v>28</v>
      </c>
      <c r="D1877" s="2" t="s">
        <v>42</v>
      </c>
      <c r="E1877" s="2" t="str">
        <f>TRIM(Table2[[#This Row],[SKU_CODE]])</f>
        <v>BEC-BW-002</v>
      </c>
      <c r="F1877" s="2">
        <v>127</v>
      </c>
      <c r="G1877" s="2">
        <v>22225</v>
      </c>
      <c r="H1877" s="2">
        <v>3611.45</v>
      </c>
      <c r="I1877" s="2">
        <v>2465.19</v>
      </c>
      <c r="J1877" s="2">
        <v>7</v>
      </c>
      <c r="K1877" s="2" t="str">
        <f>_xlfn.XLOOKUP(E1877,[1]SKU_Master!A:A,[1]SKU_Master!C:C,"NOT FOUND")</f>
        <v>Bake &amp; Wrap</v>
      </c>
      <c r="L1877" s="2">
        <f>_xlfn.XLOOKUP(Table2[[#This Row],[SKU_CODE_CLEAN]],[1]SKU_Master!A:A,[1]SKU_Master!E:E,"Not Found")</f>
        <v>175</v>
      </c>
      <c r="M1877" s="2">
        <f>_xlfn.XLOOKUP(E1877,[1]SKU_Master!A:A,[1]SKU_Master!F:F,"NOT FOUND")</f>
        <v>92</v>
      </c>
      <c r="N1877" s="2" t="str">
        <f>IF(ISNUMBER(_xlfn.XMATCH(E1877,[1]SKU_Master!A:A)),"MATCH","NOT FOUND")</f>
        <v>MATCH</v>
      </c>
      <c r="O1877" s="2">
        <f>Table2[[#This Row],[GROSS_REVENUE]]-Table2[[#This Row],[DISCOUNT]]</f>
        <v>18613.55</v>
      </c>
      <c r="P1877" s="3">
        <f>IFERROR((Table2[[#This Row],[NET_REVENUE]]-(Table2[[#This Row],[UNITS_SOLD]]*Table2[[#This Row],[UNIT_COGS]]))/Table2[[#This Row],[NET_REVENUE]],0)</f>
        <v>0.37228524381431805</v>
      </c>
      <c r="Q1877" s="4">
        <f>IFERROR(Table2[[#This Row],[GROSS_REVENUE]]/Table2[[#This Row],[AD_SPEND]],0)</f>
        <v>9.015532271346224</v>
      </c>
      <c r="R1877" s="2">
        <f>IFERROR((Table2[[#This Row],[NET_REVENUE]]-(Table2[[#This Row],[UNITS_SOLD]]*Table2[[#This Row],[UNIT_COGS]])-Table2[[#This Row],[AD_SPEND]]),0)</f>
        <v>4464.3599999999988</v>
      </c>
      <c r="S1877" s="3">
        <f>IFERROR(Table2[[#This Row],[RETURNS_UNITS]]/Table2[[#This Row],[UNITS_SOLD]],0)</f>
        <v>5.5118110236220472E-2</v>
      </c>
      <c r="T1877" s="2" t="str">
        <f>TRIM(CLEAN(Table2[[#This Row],[CHANNEL]]))</f>
        <v>Blinkit</v>
      </c>
      <c r="U1877" s="1">
        <f t="shared" si="29"/>
        <v>45748</v>
      </c>
    </row>
    <row r="1878" spans="1:21" x14ac:dyDescent="0.3">
      <c r="A1878" s="1">
        <v>45717</v>
      </c>
      <c r="B1878" s="2" t="s">
        <v>37</v>
      </c>
      <c r="C1878" s="2" t="s">
        <v>28</v>
      </c>
      <c r="D1878" s="2" t="s">
        <v>30</v>
      </c>
      <c r="E1878" s="2" t="str">
        <f>TRIM(Table2[[#This Row],[SKU_CODE]])</f>
        <v>BEC-TIS-002</v>
      </c>
      <c r="F1878" s="2">
        <v>297</v>
      </c>
      <c r="G1878" s="2">
        <v>53460</v>
      </c>
      <c r="H1878" s="2">
        <v>8899.39</v>
      </c>
      <c r="I1878" s="2">
        <v>2468.2399999999998</v>
      </c>
      <c r="J1878" s="2">
        <v>13</v>
      </c>
      <c r="K1878" s="2" t="str">
        <f>_xlfn.XLOOKUP(E1878,[1]SKU_Master!A:A,[1]SKU_Master!C:C,"NOT FOUND")</f>
        <v>Tissues</v>
      </c>
      <c r="L1878" s="2">
        <f>_xlfn.XLOOKUP(Table2[[#This Row],[SKU_CODE_CLEAN]],[1]SKU_Master!A:A,[1]SKU_Master!E:E,"Not Found")</f>
        <v>180</v>
      </c>
      <c r="M1878" s="2">
        <f>_xlfn.XLOOKUP(E1878,[1]SKU_Master!A:A,[1]SKU_Master!F:F,"NOT FOUND")</f>
        <v>95</v>
      </c>
      <c r="N1878" s="2" t="str">
        <f>IF(ISNUMBER(_xlfn.XMATCH(E1878,[1]SKU_Master!A:A)),"MATCH","NOT FOUND")</f>
        <v>MATCH</v>
      </c>
      <c r="O1878" s="2">
        <f>Table2[[#This Row],[GROSS_REVENUE]]-Table2[[#This Row],[DISCOUNT]]</f>
        <v>44560.61</v>
      </c>
      <c r="P1878" s="3">
        <f>IFERROR((Table2[[#This Row],[NET_REVENUE]]-(Table2[[#This Row],[UNITS_SOLD]]*Table2[[#This Row],[UNIT_COGS]]))/Table2[[#This Row],[NET_REVENUE]],0)</f>
        <v>0.36681746502123735</v>
      </c>
      <c r="Q1878" s="4">
        <f>IFERROR(Table2[[#This Row],[GROSS_REVENUE]]/Table2[[#This Row],[AD_SPEND]],0)</f>
        <v>21.65915794250154</v>
      </c>
      <c r="R1878" s="2">
        <f>IFERROR((Table2[[#This Row],[NET_REVENUE]]-(Table2[[#This Row],[UNITS_SOLD]]*Table2[[#This Row],[UNIT_COGS]])-Table2[[#This Row],[AD_SPEND]]),0)</f>
        <v>13877.37</v>
      </c>
      <c r="S1878" s="3">
        <f>IFERROR(Table2[[#This Row],[RETURNS_UNITS]]/Table2[[#This Row],[UNITS_SOLD]],0)</f>
        <v>4.3771043771043773E-2</v>
      </c>
      <c r="T1878" s="2" t="str">
        <f>TRIM(CLEAN(Table2[[#This Row],[CHANNEL]]))</f>
        <v>Blinkit</v>
      </c>
      <c r="U1878" s="1">
        <f t="shared" si="29"/>
        <v>45717</v>
      </c>
    </row>
    <row r="1879" spans="1:21" x14ac:dyDescent="0.3">
      <c r="A1879" s="1">
        <v>45597</v>
      </c>
      <c r="B1879" s="2" t="s">
        <v>27</v>
      </c>
      <c r="C1879" s="2" t="s">
        <v>22</v>
      </c>
      <c r="D1879" s="2" t="s">
        <v>46</v>
      </c>
      <c r="E1879" s="2" t="str">
        <f>TRIM(Table2[[#This Row],[SKU_CODE]])</f>
        <v>BEC-KT-001</v>
      </c>
      <c r="F1879" s="2">
        <v>181</v>
      </c>
      <c r="G1879" s="2">
        <v>28960</v>
      </c>
      <c r="H1879" s="2">
        <v>5829.36</v>
      </c>
      <c r="I1879" s="2">
        <v>2468.4899999999998</v>
      </c>
      <c r="J1879" s="2">
        <v>8</v>
      </c>
      <c r="K1879" s="2" t="str">
        <f>_xlfn.XLOOKUP(E1879,[1]SKU_Master!A:A,[1]SKU_Master!C:C,"NOT FOUND")</f>
        <v>Kitchen Towel</v>
      </c>
      <c r="L1879" s="2">
        <f>_xlfn.XLOOKUP(Table2[[#This Row],[SKU_CODE_CLEAN]],[1]SKU_Master!A:A,[1]SKU_Master!E:E,"Not Found")</f>
        <v>160</v>
      </c>
      <c r="M1879" s="2">
        <f>_xlfn.XLOOKUP(E1879,[1]SKU_Master!A:A,[1]SKU_Master!F:F,"NOT FOUND")</f>
        <v>78</v>
      </c>
      <c r="N1879" s="2" t="str">
        <f>IF(ISNUMBER(_xlfn.XMATCH(E1879,[1]SKU_Master!A:A)),"MATCH","NOT FOUND")</f>
        <v>MATCH</v>
      </c>
      <c r="O1879" s="2">
        <f>Table2[[#This Row],[GROSS_REVENUE]]-Table2[[#This Row],[DISCOUNT]]</f>
        <v>23130.639999999999</v>
      </c>
      <c r="P1879" s="3">
        <f>IFERROR((Table2[[#This Row],[NET_REVENUE]]-(Table2[[#This Row],[UNITS_SOLD]]*Table2[[#This Row],[UNIT_COGS]]))/Table2[[#This Row],[NET_REVENUE]],0)</f>
        <v>0.38964075356323907</v>
      </c>
      <c r="Q1879" s="4">
        <f>IFERROR(Table2[[#This Row],[GROSS_REVENUE]]/Table2[[#This Row],[AD_SPEND]],0)</f>
        <v>11.731868470198382</v>
      </c>
      <c r="R1879" s="2">
        <f>IFERROR((Table2[[#This Row],[NET_REVENUE]]-(Table2[[#This Row],[UNITS_SOLD]]*Table2[[#This Row],[UNIT_COGS]])-Table2[[#This Row],[AD_SPEND]]),0)</f>
        <v>6544.15</v>
      </c>
      <c r="S1879" s="3">
        <f>IFERROR(Table2[[#This Row],[RETURNS_UNITS]]/Table2[[#This Row],[UNITS_SOLD]],0)</f>
        <v>4.4198895027624308E-2</v>
      </c>
      <c r="T1879" s="2" t="str">
        <f>TRIM(CLEAN(Table2[[#This Row],[CHANNEL]]))</f>
        <v>Zepto</v>
      </c>
      <c r="U1879" s="1">
        <f t="shared" si="29"/>
        <v>45597</v>
      </c>
    </row>
    <row r="1880" spans="1:21" x14ac:dyDescent="0.3">
      <c r="A1880" s="1">
        <v>45323</v>
      </c>
      <c r="B1880" s="2" t="s">
        <v>33</v>
      </c>
      <c r="C1880" s="2" t="s">
        <v>25</v>
      </c>
      <c r="D1880" s="2" t="s">
        <v>43</v>
      </c>
      <c r="E1880" s="2" t="str">
        <f>TRIM(Table2[[#This Row],[SKU_CODE]])</f>
        <v>BEC-GB-001</v>
      </c>
      <c r="F1880" s="2">
        <v>205</v>
      </c>
      <c r="G1880" s="2">
        <v>30545</v>
      </c>
      <c r="H1880" s="2">
        <v>2624.2</v>
      </c>
      <c r="I1880" s="2">
        <v>2469.4</v>
      </c>
      <c r="J1880" s="2">
        <v>4</v>
      </c>
      <c r="K1880" s="2" t="str">
        <f>_xlfn.XLOOKUP(E1880,[1]SKU_Master!A:A,[1]SKU_Master!C:C,"NOT FOUND")</f>
        <v>Garbage Bags</v>
      </c>
      <c r="L1880" s="2">
        <f>_xlfn.XLOOKUP(Table2[[#This Row],[SKU_CODE_CLEAN]],[1]SKU_Master!A:A,[1]SKU_Master!E:E,"Not Found")</f>
        <v>149</v>
      </c>
      <c r="M1880" s="2">
        <f>_xlfn.XLOOKUP(E1880,[1]SKU_Master!A:A,[1]SKU_Master!F:F,"NOT FOUND")</f>
        <v>70</v>
      </c>
      <c r="N1880" s="2" t="str">
        <f>IF(ISNUMBER(_xlfn.XMATCH(E1880,[1]SKU_Master!A:A)),"MATCH","NOT FOUND")</f>
        <v>MATCH</v>
      </c>
      <c r="O1880" s="2">
        <f>Table2[[#This Row],[GROSS_REVENUE]]-Table2[[#This Row],[DISCOUNT]]</f>
        <v>27920.799999999999</v>
      </c>
      <c r="P1880" s="3">
        <f>IFERROR((Table2[[#This Row],[NET_REVENUE]]-(Table2[[#This Row],[UNITS_SOLD]]*Table2[[#This Row],[UNIT_COGS]]))/Table2[[#This Row],[NET_REVENUE]],0)</f>
        <v>0.48604624509326377</v>
      </c>
      <c r="Q1880" s="4">
        <f>IFERROR(Table2[[#This Row],[GROSS_REVENUE]]/Table2[[#This Row],[AD_SPEND]],0)</f>
        <v>12.369401474042277</v>
      </c>
      <c r="R1880" s="2">
        <f>IFERROR((Table2[[#This Row],[NET_REVENUE]]-(Table2[[#This Row],[UNITS_SOLD]]*Table2[[#This Row],[UNIT_COGS]])-Table2[[#This Row],[AD_SPEND]]),0)</f>
        <v>11101.4</v>
      </c>
      <c r="S1880" s="3">
        <f>IFERROR(Table2[[#This Row],[RETURNS_UNITS]]/Table2[[#This Row],[UNITS_SOLD]],0)</f>
        <v>1.9512195121951219E-2</v>
      </c>
      <c r="T1880" s="2" t="str">
        <f>TRIM(CLEAN(Table2[[#This Row],[CHANNEL]]))</f>
        <v>Swiggy Instamart</v>
      </c>
      <c r="U1880" s="1">
        <f t="shared" si="29"/>
        <v>45323</v>
      </c>
    </row>
    <row r="1881" spans="1:21" x14ac:dyDescent="0.3">
      <c r="A1881" s="1">
        <v>45352</v>
      </c>
      <c r="B1881" s="2" t="s">
        <v>37</v>
      </c>
      <c r="C1881" s="2" t="s">
        <v>28</v>
      </c>
      <c r="D1881" s="2" t="s">
        <v>32</v>
      </c>
      <c r="E1881" s="2" t="str">
        <f>TRIM(Table2[[#This Row],[SKU_CODE]])</f>
        <v>BEC-BW-001</v>
      </c>
      <c r="F1881" s="2">
        <v>98</v>
      </c>
      <c r="G1881" s="2">
        <v>21560</v>
      </c>
      <c r="H1881" s="2">
        <v>1897.66</v>
      </c>
      <c r="I1881" s="2">
        <v>2471.71</v>
      </c>
      <c r="J1881" s="2">
        <v>3</v>
      </c>
      <c r="K1881" s="2" t="str">
        <f>_xlfn.XLOOKUP(E1881,[1]SKU_Master!A:A,[1]SKU_Master!C:C,"NOT FOUND")</f>
        <v>Bake &amp; Wrap</v>
      </c>
      <c r="L1881" s="2">
        <f>_xlfn.XLOOKUP(Table2[[#This Row],[SKU_CODE_CLEAN]],[1]SKU_Master!A:A,[1]SKU_Master!E:E,"Not Found")</f>
        <v>220</v>
      </c>
      <c r="M1881" s="2">
        <f>_xlfn.XLOOKUP(E1881,[1]SKU_Master!A:A,[1]SKU_Master!F:F,"NOT FOUND")</f>
        <v>118</v>
      </c>
      <c r="N1881" s="2" t="str">
        <f>IF(ISNUMBER(_xlfn.XMATCH(E1881,[1]SKU_Master!A:A)),"MATCH","NOT FOUND")</f>
        <v>MATCH</v>
      </c>
      <c r="O1881" s="2">
        <f>Table2[[#This Row],[GROSS_REVENUE]]-Table2[[#This Row],[DISCOUNT]]</f>
        <v>19662.34</v>
      </c>
      <c r="P1881" s="3">
        <f>IFERROR((Table2[[#This Row],[NET_REVENUE]]-(Table2[[#This Row],[UNITS_SOLD]]*Table2[[#This Row],[UNIT_COGS]]))/Table2[[#This Row],[NET_REVENUE]],0)</f>
        <v>0.41187061153453758</v>
      </c>
      <c r="Q1881" s="4">
        <f>IFERROR(Table2[[#This Row],[GROSS_REVENUE]]/Table2[[#This Row],[AD_SPEND]],0)</f>
        <v>8.7227061427109174</v>
      </c>
      <c r="R1881" s="2">
        <f>IFERROR((Table2[[#This Row],[NET_REVENUE]]-(Table2[[#This Row],[UNITS_SOLD]]*Table2[[#This Row],[UNIT_COGS]])-Table2[[#This Row],[AD_SPEND]]),0)</f>
        <v>5626.63</v>
      </c>
      <c r="S1881" s="3">
        <f>IFERROR(Table2[[#This Row],[RETURNS_UNITS]]/Table2[[#This Row],[UNITS_SOLD]],0)</f>
        <v>3.0612244897959183E-2</v>
      </c>
      <c r="T1881" s="2" t="str">
        <f>TRIM(CLEAN(Table2[[#This Row],[CHANNEL]]))</f>
        <v>Blinkit</v>
      </c>
      <c r="U1881" s="1">
        <f t="shared" si="29"/>
        <v>45352</v>
      </c>
    </row>
    <row r="1882" spans="1:21" x14ac:dyDescent="0.3">
      <c r="A1882" s="1">
        <v>45689</v>
      </c>
      <c r="B1882" s="2" t="s">
        <v>37</v>
      </c>
      <c r="C1882" s="2" t="s">
        <v>28</v>
      </c>
      <c r="D1882" s="2" t="s">
        <v>46</v>
      </c>
      <c r="E1882" s="2" t="str">
        <f>TRIM(Table2[[#This Row],[SKU_CODE]])</f>
        <v>BEC-KT-001</v>
      </c>
      <c r="F1882" s="2">
        <v>250</v>
      </c>
      <c r="G1882" s="2">
        <v>40000</v>
      </c>
      <c r="H1882" s="2">
        <v>6902.1</v>
      </c>
      <c r="I1882" s="2">
        <v>2474.85</v>
      </c>
      <c r="J1882" s="2">
        <v>8</v>
      </c>
      <c r="K1882" s="2" t="str">
        <f>_xlfn.XLOOKUP(E1882,[1]SKU_Master!A:A,[1]SKU_Master!C:C,"NOT FOUND")</f>
        <v>Kitchen Towel</v>
      </c>
      <c r="L1882" s="2">
        <f>_xlfn.XLOOKUP(Table2[[#This Row],[SKU_CODE_CLEAN]],[1]SKU_Master!A:A,[1]SKU_Master!E:E,"Not Found")</f>
        <v>160</v>
      </c>
      <c r="M1882" s="2">
        <f>_xlfn.XLOOKUP(E1882,[1]SKU_Master!A:A,[1]SKU_Master!F:F,"NOT FOUND")</f>
        <v>78</v>
      </c>
      <c r="N1882" s="2" t="str">
        <f>IF(ISNUMBER(_xlfn.XMATCH(E1882,[1]SKU_Master!A:A)),"MATCH","NOT FOUND")</f>
        <v>MATCH</v>
      </c>
      <c r="O1882" s="2">
        <f>Table2[[#This Row],[GROSS_REVENUE]]-Table2[[#This Row],[DISCOUNT]]</f>
        <v>33097.9</v>
      </c>
      <c r="P1882" s="3">
        <f>IFERROR((Table2[[#This Row],[NET_REVENUE]]-(Table2[[#This Row],[UNITS_SOLD]]*Table2[[#This Row],[UNIT_COGS]]))/Table2[[#This Row],[NET_REVENUE]],0)</f>
        <v>0.41083875412035209</v>
      </c>
      <c r="Q1882" s="4">
        <f>IFERROR(Table2[[#This Row],[GROSS_REVENUE]]/Table2[[#This Row],[AD_SPEND]],0)</f>
        <v>16.162595712871489</v>
      </c>
      <c r="R1882" s="2">
        <f>IFERROR((Table2[[#This Row],[NET_REVENUE]]-(Table2[[#This Row],[UNITS_SOLD]]*Table2[[#This Row],[UNIT_COGS]])-Table2[[#This Row],[AD_SPEND]]),0)</f>
        <v>11123.050000000001</v>
      </c>
      <c r="S1882" s="3">
        <f>IFERROR(Table2[[#This Row],[RETURNS_UNITS]]/Table2[[#This Row],[UNITS_SOLD]],0)</f>
        <v>3.2000000000000001E-2</v>
      </c>
      <c r="T1882" s="2" t="str">
        <f>TRIM(CLEAN(Table2[[#This Row],[CHANNEL]]))</f>
        <v>Blinkit</v>
      </c>
      <c r="U1882" s="1">
        <f t="shared" si="29"/>
        <v>45689</v>
      </c>
    </row>
    <row r="1883" spans="1:21" x14ac:dyDescent="0.3">
      <c r="A1883" s="1">
        <v>45302</v>
      </c>
      <c r="B1883" s="2" t="s">
        <v>27</v>
      </c>
      <c r="C1883" s="2" t="s">
        <v>25</v>
      </c>
      <c r="D1883" s="2" t="s">
        <v>45</v>
      </c>
      <c r="E1883" s="2" t="str">
        <f>TRIM(Table2[[#This Row],[SKU_CODE]])</f>
        <v>BEC-TIS-001</v>
      </c>
      <c r="F1883" s="2">
        <v>373</v>
      </c>
      <c r="G1883" s="2">
        <v>35435</v>
      </c>
      <c r="H1883" s="2">
        <v>5400.1</v>
      </c>
      <c r="I1883" s="2">
        <v>2475.17</v>
      </c>
      <c r="J1883" s="2">
        <v>21</v>
      </c>
      <c r="K1883" s="2" t="str">
        <f>_xlfn.XLOOKUP(E1883,[1]SKU_Master!A:A,[1]SKU_Master!C:C,"NOT FOUND")</f>
        <v>Tissues</v>
      </c>
      <c r="L1883" s="2">
        <f>_xlfn.XLOOKUP(Table2[[#This Row],[SKU_CODE_CLEAN]],[1]SKU_Master!A:A,[1]SKU_Master!E:E,"Not Found")</f>
        <v>95</v>
      </c>
      <c r="M1883" s="2">
        <f>_xlfn.XLOOKUP(E1883,[1]SKU_Master!A:A,[1]SKU_Master!F:F,"NOT FOUND")</f>
        <v>42</v>
      </c>
      <c r="N1883" s="2" t="str">
        <f>IF(ISNUMBER(_xlfn.XMATCH(E1883,[1]SKU_Master!A:A)),"MATCH","NOT FOUND")</f>
        <v>MATCH</v>
      </c>
      <c r="O1883" s="2">
        <f>Table2[[#This Row],[GROSS_REVENUE]]-Table2[[#This Row],[DISCOUNT]]</f>
        <v>30034.9</v>
      </c>
      <c r="P1883" s="3">
        <f>IFERROR((Table2[[#This Row],[NET_REVENUE]]-(Table2[[#This Row],[UNITS_SOLD]]*Table2[[#This Row],[UNIT_COGS]]))/Table2[[#This Row],[NET_REVENUE]],0)</f>
        <v>0.47840678677138931</v>
      </c>
      <c r="Q1883" s="4">
        <f>IFERROR(Table2[[#This Row],[GROSS_REVENUE]]/Table2[[#This Row],[AD_SPEND]],0)</f>
        <v>14.316188383020156</v>
      </c>
      <c r="R1883" s="2">
        <f>IFERROR((Table2[[#This Row],[NET_REVENUE]]-(Table2[[#This Row],[UNITS_SOLD]]*Table2[[#This Row],[UNIT_COGS]])-Table2[[#This Row],[AD_SPEND]]),0)</f>
        <v>11893.730000000001</v>
      </c>
      <c r="S1883" s="3">
        <f>IFERROR(Table2[[#This Row],[RETURNS_UNITS]]/Table2[[#This Row],[UNITS_SOLD]],0)</f>
        <v>5.6300268096514748E-2</v>
      </c>
      <c r="T1883" s="2" t="str">
        <f>TRIM(CLEAN(Table2[[#This Row],[CHANNEL]]))</f>
        <v>Zepto</v>
      </c>
      <c r="U1883" s="1">
        <f t="shared" si="29"/>
        <v>45597</v>
      </c>
    </row>
    <row r="1884" spans="1:21" x14ac:dyDescent="0.3">
      <c r="A1884" s="1">
        <v>45413</v>
      </c>
      <c r="B1884" s="2" t="s">
        <v>37</v>
      </c>
      <c r="C1884" s="2" t="s">
        <v>28</v>
      </c>
      <c r="D1884" s="2" t="s">
        <v>35</v>
      </c>
      <c r="E1884" s="2" t="str">
        <f>TRIM(Table2[[#This Row],[SKU_CODE]])</f>
        <v>BEC-CMB-001</v>
      </c>
      <c r="F1884" s="2">
        <v>34</v>
      </c>
      <c r="G1884" s="2">
        <v>23766</v>
      </c>
      <c r="H1884" s="2">
        <v>6485.61</v>
      </c>
      <c r="I1884" s="2">
        <v>2475.62</v>
      </c>
      <c r="J1884" s="2">
        <v>1</v>
      </c>
      <c r="K1884" s="2" t="str">
        <f>_xlfn.XLOOKUP(E1884,[1]SKU_Master!A:A,[1]SKU_Master!C:C,"NOT FOUND")</f>
        <v>Others</v>
      </c>
      <c r="L1884" s="2">
        <f>_xlfn.XLOOKUP(Table2[[#This Row],[SKU_CODE_CLEAN]],[1]SKU_Master!A:A,[1]SKU_Master!E:E,"Not Found")</f>
        <v>699</v>
      </c>
      <c r="M1884" s="2">
        <f>_xlfn.XLOOKUP(E1884,[1]SKU_Master!A:A,[1]SKU_Master!F:F,"NOT FOUND")</f>
        <v>330</v>
      </c>
      <c r="N1884" s="2" t="str">
        <f>IF(ISNUMBER(_xlfn.XMATCH(E1884,[1]SKU_Master!A:A)),"MATCH","NOT FOUND")</f>
        <v>MATCH</v>
      </c>
      <c r="O1884" s="2">
        <f>Table2[[#This Row],[GROSS_REVENUE]]-Table2[[#This Row],[DISCOUNT]]</f>
        <v>17280.39</v>
      </c>
      <c r="P1884" s="3">
        <f>IFERROR((Table2[[#This Row],[NET_REVENUE]]-(Table2[[#This Row],[UNITS_SOLD]]*Table2[[#This Row],[UNIT_COGS]]))/Table2[[#This Row],[NET_REVENUE]],0)</f>
        <v>0.35070909857937232</v>
      </c>
      <c r="Q1884" s="4">
        <f>IFERROR(Table2[[#This Row],[GROSS_REVENUE]]/Table2[[#This Row],[AD_SPEND]],0)</f>
        <v>9.6000193890823304</v>
      </c>
      <c r="R1884" s="2">
        <f>IFERROR((Table2[[#This Row],[NET_REVENUE]]-(Table2[[#This Row],[UNITS_SOLD]]*Table2[[#This Row],[UNIT_COGS]])-Table2[[#This Row],[AD_SPEND]]),0)</f>
        <v>3584.7699999999995</v>
      </c>
      <c r="S1884" s="3">
        <f>IFERROR(Table2[[#This Row],[RETURNS_UNITS]]/Table2[[#This Row],[UNITS_SOLD]],0)</f>
        <v>2.9411764705882353E-2</v>
      </c>
      <c r="T1884" s="2" t="str">
        <f>TRIM(CLEAN(Table2[[#This Row],[CHANNEL]]))</f>
        <v>Blinkit</v>
      </c>
      <c r="U1884" s="1">
        <f t="shared" si="29"/>
        <v>45413</v>
      </c>
    </row>
    <row r="1885" spans="1:21" x14ac:dyDescent="0.3">
      <c r="A1885" s="1">
        <v>45292</v>
      </c>
      <c r="B1885" s="2" t="s">
        <v>21</v>
      </c>
      <c r="C1885" s="2" t="s">
        <v>22</v>
      </c>
      <c r="D1885" s="2" t="s">
        <v>43</v>
      </c>
      <c r="E1885" s="2" t="str">
        <f>TRIM(Table2[[#This Row],[SKU_CODE]])</f>
        <v>BEC-GB-001</v>
      </c>
      <c r="F1885" s="2">
        <v>194</v>
      </c>
      <c r="G1885" s="2">
        <v>28906</v>
      </c>
      <c r="H1885" s="2">
        <v>3133.23</v>
      </c>
      <c r="I1885" s="2">
        <v>2476.5300000000002</v>
      </c>
      <c r="J1885" s="2">
        <v>8</v>
      </c>
      <c r="K1885" s="2" t="str">
        <f>_xlfn.XLOOKUP(E1885,[1]SKU_Master!A:A,[1]SKU_Master!C:C,"NOT FOUND")</f>
        <v>Garbage Bags</v>
      </c>
      <c r="L1885" s="2">
        <f>_xlfn.XLOOKUP(Table2[[#This Row],[SKU_CODE_CLEAN]],[1]SKU_Master!A:A,[1]SKU_Master!E:E,"Not Found")</f>
        <v>149</v>
      </c>
      <c r="M1885" s="2">
        <f>_xlfn.XLOOKUP(E1885,[1]SKU_Master!A:A,[1]SKU_Master!F:F,"NOT FOUND")</f>
        <v>70</v>
      </c>
      <c r="N1885" s="2" t="str">
        <f>IF(ISNUMBER(_xlfn.XMATCH(E1885,[1]SKU_Master!A:A)),"MATCH","NOT FOUND")</f>
        <v>MATCH</v>
      </c>
      <c r="O1885" s="2">
        <f>Table2[[#This Row],[GROSS_REVENUE]]-Table2[[#This Row],[DISCOUNT]]</f>
        <v>25772.77</v>
      </c>
      <c r="P1885" s="3">
        <f>IFERROR((Table2[[#This Row],[NET_REVENUE]]-(Table2[[#This Row],[UNITS_SOLD]]*Table2[[#This Row],[UNIT_COGS]]))/Table2[[#This Row],[NET_REVENUE]],0)</f>
        <v>0.47308729329443439</v>
      </c>
      <c r="Q1885" s="4">
        <f>IFERROR(Table2[[#This Row],[GROSS_REVENUE]]/Table2[[#This Row],[AD_SPEND]],0)</f>
        <v>11.671976515527774</v>
      </c>
      <c r="R1885" s="2">
        <f>IFERROR((Table2[[#This Row],[NET_REVENUE]]-(Table2[[#This Row],[UNITS_SOLD]]*Table2[[#This Row],[UNIT_COGS]])-Table2[[#This Row],[AD_SPEND]]),0)</f>
        <v>9716.24</v>
      </c>
      <c r="S1885" s="3">
        <f>IFERROR(Table2[[#This Row],[RETURNS_UNITS]]/Table2[[#This Row],[UNITS_SOLD]],0)</f>
        <v>4.1237113402061855E-2</v>
      </c>
      <c r="T1885" s="2" t="str">
        <f>TRIM(CLEAN(Table2[[#This Row],[CHANNEL]]))</f>
        <v>Flipkart</v>
      </c>
      <c r="U1885" s="1">
        <f t="shared" si="29"/>
        <v>45292</v>
      </c>
    </row>
    <row r="1886" spans="1:21" x14ac:dyDescent="0.3">
      <c r="A1886" s="1">
        <v>45474</v>
      </c>
      <c r="B1886" s="2" t="s">
        <v>24</v>
      </c>
      <c r="C1886" s="2" t="s">
        <v>25</v>
      </c>
      <c r="D1886" s="2" t="s">
        <v>45</v>
      </c>
      <c r="E1886" s="2" t="str">
        <f>TRIM(Table2[[#This Row],[SKU_CODE]])</f>
        <v>BEC-TIS-001</v>
      </c>
      <c r="F1886" s="2">
        <v>215</v>
      </c>
      <c r="G1886" s="2">
        <v>20425</v>
      </c>
      <c r="H1886" s="2">
        <v>2613.6799999999998</v>
      </c>
      <c r="I1886" s="2">
        <v>2476.5500000000002</v>
      </c>
      <c r="J1886" s="2">
        <v>25</v>
      </c>
      <c r="K1886" s="2" t="str">
        <f>_xlfn.XLOOKUP(E1886,[1]SKU_Master!A:A,[1]SKU_Master!C:C,"NOT FOUND")</f>
        <v>Tissues</v>
      </c>
      <c r="L1886" s="2">
        <f>_xlfn.XLOOKUP(Table2[[#This Row],[SKU_CODE_CLEAN]],[1]SKU_Master!A:A,[1]SKU_Master!E:E,"Not Found")</f>
        <v>95</v>
      </c>
      <c r="M1886" s="2">
        <f>_xlfn.XLOOKUP(E1886,[1]SKU_Master!A:A,[1]SKU_Master!F:F,"NOT FOUND")</f>
        <v>42</v>
      </c>
      <c r="N1886" s="2" t="str">
        <f>IF(ISNUMBER(_xlfn.XMATCH(E1886,[1]SKU_Master!A:A)),"MATCH","NOT FOUND")</f>
        <v>MATCH</v>
      </c>
      <c r="O1886" s="2">
        <f>Table2[[#This Row],[GROSS_REVENUE]]-Table2[[#This Row],[DISCOUNT]]</f>
        <v>17811.32</v>
      </c>
      <c r="P1886" s="3">
        <f>IFERROR((Table2[[#This Row],[NET_REVENUE]]-(Table2[[#This Row],[UNITS_SOLD]]*Table2[[#This Row],[UNIT_COGS]]))/Table2[[#This Row],[NET_REVENUE]],0)</f>
        <v>0.49301904631436638</v>
      </c>
      <c r="Q1886" s="4">
        <f>IFERROR(Table2[[#This Row],[GROSS_REVENUE]]/Table2[[#This Row],[AD_SPEND]],0)</f>
        <v>8.2473602390422158</v>
      </c>
      <c r="R1886" s="2">
        <f>IFERROR((Table2[[#This Row],[NET_REVENUE]]-(Table2[[#This Row],[UNITS_SOLD]]*Table2[[#This Row],[UNIT_COGS]])-Table2[[#This Row],[AD_SPEND]]),0)</f>
        <v>6304.7699999999995</v>
      </c>
      <c r="S1886" s="3">
        <f>IFERROR(Table2[[#This Row],[RETURNS_UNITS]]/Table2[[#This Row],[UNITS_SOLD]],0)</f>
        <v>0.11627906976744186</v>
      </c>
      <c r="T1886" s="2" t="str">
        <f>TRIM(CLEAN(Table2[[#This Row],[CHANNEL]]))</f>
        <v>D2C</v>
      </c>
      <c r="U1886" s="1">
        <f t="shared" si="29"/>
        <v>45474</v>
      </c>
    </row>
    <row r="1887" spans="1:21" x14ac:dyDescent="0.3">
      <c r="A1887" s="1">
        <v>45658</v>
      </c>
      <c r="B1887" s="2" t="s">
        <v>27</v>
      </c>
      <c r="C1887" s="2" t="s">
        <v>25</v>
      </c>
      <c r="D1887" s="2" t="s">
        <v>35</v>
      </c>
      <c r="E1887" s="2" t="str">
        <f>TRIM(Table2[[#This Row],[SKU_CODE]])</f>
        <v>BEC-CMB-001</v>
      </c>
      <c r="F1887" s="2">
        <v>44</v>
      </c>
      <c r="G1887" s="2">
        <v>30756</v>
      </c>
      <c r="H1887" s="2">
        <v>4018.4</v>
      </c>
      <c r="I1887" s="2">
        <v>2476.6</v>
      </c>
      <c r="J1887" s="2">
        <v>1</v>
      </c>
      <c r="K1887" s="2" t="str">
        <f>_xlfn.XLOOKUP(E1887,[1]SKU_Master!A:A,[1]SKU_Master!C:C,"NOT FOUND")</f>
        <v>Others</v>
      </c>
      <c r="L1887" s="2">
        <f>_xlfn.XLOOKUP(Table2[[#This Row],[SKU_CODE_CLEAN]],[1]SKU_Master!A:A,[1]SKU_Master!E:E,"Not Found")</f>
        <v>699</v>
      </c>
      <c r="M1887" s="2">
        <f>_xlfn.XLOOKUP(E1887,[1]SKU_Master!A:A,[1]SKU_Master!F:F,"NOT FOUND")</f>
        <v>330</v>
      </c>
      <c r="N1887" s="2" t="str">
        <f>IF(ISNUMBER(_xlfn.XMATCH(E1887,[1]SKU_Master!A:A)),"MATCH","NOT FOUND")</f>
        <v>MATCH</v>
      </c>
      <c r="O1887" s="2">
        <f>Table2[[#This Row],[GROSS_REVENUE]]-Table2[[#This Row],[DISCOUNT]]</f>
        <v>26737.599999999999</v>
      </c>
      <c r="P1887" s="3">
        <f>IFERROR((Table2[[#This Row],[NET_REVENUE]]-(Table2[[#This Row],[UNITS_SOLD]]*Table2[[#This Row],[UNIT_COGS]]))/Table2[[#This Row],[NET_REVENUE]],0)</f>
        <v>0.45694452755669918</v>
      </c>
      <c r="Q1887" s="4">
        <f>IFERROR(Table2[[#This Row],[GROSS_REVENUE]]/Table2[[#This Row],[AD_SPEND]],0)</f>
        <v>12.41863845594767</v>
      </c>
      <c r="R1887" s="2">
        <f>IFERROR((Table2[[#This Row],[NET_REVENUE]]-(Table2[[#This Row],[UNITS_SOLD]]*Table2[[#This Row],[UNIT_COGS]])-Table2[[#This Row],[AD_SPEND]]),0)</f>
        <v>9740.9999999999982</v>
      </c>
      <c r="S1887" s="3">
        <f>IFERROR(Table2[[#This Row],[RETURNS_UNITS]]/Table2[[#This Row],[UNITS_SOLD]],0)</f>
        <v>2.2727272727272728E-2</v>
      </c>
      <c r="T1887" s="2" t="str">
        <f>TRIM(CLEAN(Table2[[#This Row],[CHANNEL]]))</f>
        <v>Zepto</v>
      </c>
      <c r="U1887" s="1">
        <f t="shared" si="29"/>
        <v>45658</v>
      </c>
    </row>
    <row r="1888" spans="1:21" x14ac:dyDescent="0.3">
      <c r="A1888" s="1">
        <v>45474</v>
      </c>
      <c r="B1888" s="2" t="s">
        <v>21</v>
      </c>
      <c r="C1888" s="2" t="s">
        <v>25</v>
      </c>
      <c r="D1888" s="2" t="s">
        <v>43</v>
      </c>
      <c r="E1888" s="2" t="str">
        <f>TRIM(Table2[[#This Row],[SKU_CODE]])</f>
        <v>BEC-GB-001</v>
      </c>
      <c r="F1888" s="2">
        <v>202</v>
      </c>
      <c r="G1888" s="2">
        <v>30098</v>
      </c>
      <c r="H1888" s="2">
        <v>5134.6499999999996</v>
      </c>
      <c r="I1888" s="2">
        <v>2476.9499999999998</v>
      </c>
      <c r="J1888" s="2">
        <v>9</v>
      </c>
      <c r="K1888" s="2" t="str">
        <f>_xlfn.XLOOKUP(E1888,[1]SKU_Master!A:A,[1]SKU_Master!C:C,"NOT FOUND")</f>
        <v>Garbage Bags</v>
      </c>
      <c r="L1888" s="2">
        <f>_xlfn.XLOOKUP(Table2[[#This Row],[SKU_CODE_CLEAN]],[1]SKU_Master!A:A,[1]SKU_Master!E:E,"Not Found")</f>
        <v>149</v>
      </c>
      <c r="M1888" s="2">
        <f>_xlfn.XLOOKUP(E1888,[1]SKU_Master!A:A,[1]SKU_Master!F:F,"NOT FOUND")</f>
        <v>70</v>
      </c>
      <c r="N1888" s="2" t="str">
        <f>IF(ISNUMBER(_xlfn.XMATCH(E1888,[1]SKU_Master!A:A)),"MATCH","NOT FOUND")</f>
        <v>MATCH</v>
      </c>
      <c r="O1888" s="2">
        <f>Table2[[#This Row],[GROSS_REVENUE]]-Table2[[#This Row],[DISCOUNT]]</f>
        <v>24963.35</v>
      </c>
      <c r="P1888" s="3">
        <f>IFERROR((Table2[[#This Row],[NET_REVENUE]]-(Table2[[#This Row],[UNITS_SOLD]]*Table2[[#This Row],[UNIT_COGS]]))/Table2[[#This Row],[NET_REVENUE]],0)</f>
        <v>0.43356961305273528</v>
      </c>
      <c r="Q1888" s="4">
        <f>IFERROR(Table2[[#This Row],[GROSS_REVENUE]]/Table2[[#This Row],[AD_SPEND]],0)</f>
        <v>12.151234380992754</v>
      </c>
      <c r="R1888" s="2">
        <f>IFERROR((Table2[[#This Row],[NET_REVENUE]]-(Table2[[#This Row],[UNITS_SOLD]]*Table2[[#This Row],[UNIT_COGS]])-Table2[[#This Row],[AD_SPEND]]),0)</f>
        <v>8346.3999999999978</v>
      </c>
      <c r="S1888" s="3">
        <f>IFERROR(Table2[[#This Row],[RETURNS_UNITS]]/Table2[[#This Row],[UNITS_SOLD]],0)</f>
        <v>4.4554455445544552E-2</v>
      </c>
      <c r="T1888" s="2" t="str">
        <f>TRIM(CLEAN(Table2[[#This Row],[CHANNEL]]))</f>
        <v>Flipkart</v>
      </c>
      <c r="U1888" s="1">
        <f t="shared" si="29"/>
        <v>45474</v>
      </c>
    </row>
    <row r="1889" spans="1:21" x14ac:dyDescent="0.3">
      <c r="A1889" s="1">
        <v>45658</v>
      </c>
      <c r="B1889" s="2" t="s">
        <v>39</v>
      </c>
      <c r="C1889" s="2" t="s">
        <v>25</v>
      </c>
      <c r="D1889" s="2" t="s">
        <v>23</v>
      </c>
      <c r="E1889" s="2" t="str">
        <f>TRIM(Table2[[#This Row],[SKU_CODE]])</f>
        <v>BEC-OTH-001</v>
      </c>
      <c r="F1889" s="2">
        <v>207</v>
      </c>
      <c r="G1889" s="2">
        <v>30843</v>
      </c>
      <c r="H1889" s="2">
        <v>8361.14</v>
      </c>
      <c r="I1889" s="2">
        <v>2478.5500000000002</v>
      </c>
      <c r="J1889" s="2">
        <v>11</v>
      </c>
      <c r="K1889" s="2" t="str">
        <f>_xlfn.XLOOKUP(E1889,[1]SKU_Master!A:A,[1]SKU_Master!C:C,"NOT FOUND")</f>
        <v>Others</v>
      </c>
      <c r="L1889" s="2">
        <f>_xlfn.XLOOKUP(Table2[[#This Row],[SKU_CODE_CLEAN]],[1]SKU_Master!A:A,[1]SKU_Master!E:E,"Not Found")</f>
        <v>149</v>
      </c>
      <c r="M1889" s="2">
        <f>_xlfn.XLOOKUP(E1889,[1]SKU_Master!A:A,[1]SKU_Master!F:F,"NOT FOUND")</f>
        <v>72</v>
      </c>
      <c r="N1889" s="2" t="str">
        <f>IF(ISNUMBER(_xlfn.XMATCH(E1889,[1]SKU_Master!A:A)),"MATCH","NOT FOUND")</f>
        <v>MATCH</v>
      </c>
      <c r="O1889" s="2">
        <f>Table2[[#This Row],[GROSS_REVENUE]]-Table2[[#This Row],[DISCOUNT]]</f>
        <v>22481.86</v>
      </c>
      <c r="P1889" s="3">
        <f>IFERROR((Table2[[#This Row],[NET_REVENUE]]-(Table2[[#This Row],[UNITS_SOLD]]*Table2[[#This Row],[UNIT_COGS]]))/Table2[[#This Row],[NET_REVENUE]],0)</f>
        <v>0.33706552749639046</v>
      </c>
      <c r="Q1889" s="4">
        <f>IFERROR(Table2[[#This Row],[GROSS_REVENUE]]/Table2[[#This Row],[AD_SPEND]],0)</f>
        <v>12.443969256218352</v>
      </c>
      <c r="R1889" s="2">
        <f>IFERROR((Table2[[#This Row],[NET_REVENUE]]-(Table2[[#This Row],[UNITS_SOLD]]*Table2[[#This Row],[UNIT_COGS]])-Table2[[#This Row],[AD_SPEND]]),0)</f>
        <v>5099.3100000000004</v>
      </c>
      <c r="S1889" s="3">
        <f>IFERROR(Table2[[#This Row],[RETURNS_UNITS]]/Table2[[#This Row],[UNITS_SOLD]],0)</f>
        <v>5.3140096618357488E-2</v>
      </c>
      <c r="T1889" s="2" t="str">
        <f>TRIM(CLEAN(Table2[[#This Row],[CHANNEL]]))</f>
        <v>Amazon</v>
      </c>
      <c r="U1889" s="1">
        <f t="shared" si="29"/>
        <v>45658</v>
      </c>
    </row>
    <row r="1890" spans="1:21" x14ac:dyDescent="0.3">
      <c r="A1890" s="1">
        <v>45474</v>
      </c>
      <c r="B1890" s="2" t="s">
        <v>34</v>
      </c>
      <c r="C1890" s="2" t="s">
        <v>22</v>
      </c>
      <c r="D1890" s="2" t="s">
        <v>43</v>
      </c>
      <c r="E1890" s="2" t="str">
        <f>TRIM(Table2[[#This Row],[SKU_CODE]])</f>
        <v>BEC-GB-001</v>
      </c>
      <c r="F1890" s="2">
        <v>183</v>
      </c>
      <c r="G1890" s="2">
        <v>27267</v>
      </c>
      <c r="H1890" s="2">
        <v>3720.19</v>
      </c>
      <c r="I1890" s="2">
        <v>2478.66</v>
      </c>
      <c r="J1890" s="2">
        <v>6</v>
      </c>
      <c r="K1890" s="2" t="str">
        <f>_xlfn.XLOOKUP(E1890,[1]SKU_Master!A:A,[1]SKU_Master!C:C,"NOT FOUND")</f>
        <v>Garbage Bags</v>
      </c>
      <c r="L1890" s="2">
        <f>_xlfn.XLOOKUP(Table2[[#This Row],[SKU_CODE_CLEAN]],[1]SKU_Master!A:A,[1]SKU_Master!E:E,"Not Found")</f>
        <v>149</v>
      </c>
      <c r="M1890" s="2">
        <f>_xlfn.XLOOKUP(E1890,[1]SKU_Master!A:A,[1]SKU_Master!F:F,"NOT FOUND")</f>
        <v>70</v>
      </c>
      <c r="N1890" s="2" t="str">
        <f>IF(ISNUMBER(_xlfn.XMATCH(E1890,[1]SKU_Master!A:A)),"MATCH","NOT FOUND")</f>
        <v>MATCH</v>
      </c>
      <c r="O1890" s="2">
        <f>Table2[[#This Row],[GROSS_REVENUE]]-Table2[[#This Row],[DISCOUNT]]</f>
        <v>23546.81</v>
      </c>
      <c r="P1890" s="3">
        <f>IFERROR((Table2[[#This Row],[NET_REVENUE]]-(Table2[[#This Row],[UNITS_SOLD]]*Table2[[#This Row],[UNIT_COGS]]))/Table2[[#This Row],[NET_REVENUE]],0)</f>
        <v>0.4559772640115583</v>
      </c>
      <c r="Q1890" s="4">
        <f>IFERROR(Table2[[#This Row],[GROSS_REVENUE]]/Table2[[#This Row],[AD_SPEND]],0)</f>
        <v>11.000701992205466</v>
      </c>
      <c r="R1890" s="2">
        <f>IFERROR((Table2[[#This Row],[NET_REVENUE]]-(Table2[[#This Row],[UNITS_SOLD]]*Table2[[#This Row],[UNIT_COGS]])-Table2[[#This Row],[AD_SPEND]]),0)</f>
        <v>8258.1500000000015</v>
      </c>
      <c r="S1890" s="3">
        <f>IFERROR(Table2[[#This Row],[RETURNS_UNITS]]/Table2[[#This Row],[UNITS_SOLD]],0)</f>
        <v>3.2786885245901641E-2</v>
      </c>
      <c r="T1890" s="2" t="str">
        <f>TRIM(CLEAN(Table2[[#This Row],[CHANNEL]]))</f>
        <v>Zepto</v>
      </c>
      <c r="U1890" s="1">
        <f t="shared" si="29"/>
        <v>45474</v>
      </c>
    </row>
    <row r="1891" spans="1:21" x14ac:dyDescent="0.3">
      <c r="A1891" s="1">
        <v>45597</v>
      </c>
      <c r="B1891" s="2" t="s">
        <v>24</v>
      </c>
      <c r="C1891" s="2" t="s">
        <v>25</v>
      </c>
      <c r="D1891" s="2" t="s">
        <v>31</v>
      </c>
      <c r="E1891" s="2" t="str">
        <f>TRIM(Table2[[#This Row],[SKU_CODE]])</f>
        <v>BEC-GB-002</v>
      </c>
      <c r="F1891" s="2">
        <v>166</v>
      </c>
      <c r="G1891" s="2">
        <v>29714</v>
      </c>
      <c r="H1891" s="2">
        <v>2543.73</v>
      </c>
      <c r="I1891" s="2">
        <v>2478.6799999999998</v>
      </c>
      <c r="J1891" s="2">
        <v>16</v>
      </c>
      <c r="K1891" s="2" t="str">
        <f>_xlfn.XLOOKUP(E1891,[1]SKU_Master!A:A,[1]SKU_Master!C:C,"NOT FOUND")</f>
        <v>Garbage Bags</v>
      </c>
      <c r="L1891" s="2">
        <f>_xlfn.XLOOKUP(Table2[[#This Row],[SKU_CODE_CLEAN]],[1]SKU_Master!A:A,[1]SKU_Master!E:E,"Not Found")</f>
        <v>179</v>
      </c>
      <c r="M1891" s="2">
        <f>_xlfn.XLOOKUP(E1891,[1]SKU_Master!A:A,[1]SKU_Master!F:F,"NOT FOUND")</f>
        <v>86</v>
      </c>
      <c r="N1891" s="2" t="str">
        <f>IF(ISNUMBER(_xlfn.XMATCH(E1891,[1]SKU_Master!A:A)),"MATCH","NOT FOUND")</f>
        <v>MATCH</v>
      </c>
      <c r="O1891" s="2">
        <f>Table2[[#This Row],[GROSS_REVENUE]]-Table2[[#This Row],[DISCOUNT]]</f>
        <v>27170.27</v>
      </c>
      <c r="P1891" s="3">
        <f>IFERROR((Table2[[#This Row],[NET_REVENUE]]-(Table2[[#This Row],[UNITS_SOLD]]*Table2[[#This Row],[UNIT_COGS]]))/Table2[[#This Row],[NET_REVENUE]],0)</f>
        <v>0.47457275912237901</v>
      </c>
      <c r="Q1891" s="4">
        <f>IFERROR(Table2[[#This Row],[GROSS_REVENUE]]/Table2[[#This Row],[AD_SPEND]],0)</f>
        <v>11.987832233285459</v>
      </c>
      <c r="R1891" s="2">
        <f>IFERROR((Table2[[#This Row],[NET_REVENUE]]-(Table2[[#This Row],[UNITS_SOLD]]*Table2[[#This Row],[UNIT_COGS]])-Table2[[#This Row],[AD_SPEND]]),0)</f>
        <v>10415.59</v>
      </c>
      <c r="S1891" s="3">
        <f>IFERROR(Table2[[#This Row],[RETURNS_UNITS]]/Table2[[#This Row],[UNITS_SOLD]],0)</f>
        <v>9.6385542168674704E-2</v>
      </c>
      <c r="T1891" s="2" t="str">
        <f>TRIM(CLEAN(Table2[[#This Row],[CHANNEL]]))</f>
        <v>D2C</v>
      </c>
      <c r="U1891" s="1">
        <f t="shared" si="29"/>
        <v>45597</v>
      </c>
    </row>
    <row r="1892" spans="1:21" x14ac:dyDescent="0.3">
      <c r="A1892" s="1">
        <v>45323</v>
      </c>
      <c r="B1892" s="2" t="s">
        <v>34</v>
      </c>
      <c r="C1892" s="2" t="s">
        <v>22</v>
      </c>
      <c r="D1892" s="2" t="s">
        <v>42</v>
      </c>
      <c r="E1892" s="2" t="str">
        <f>TRIM(Table2[[#This Row],[SKU_CODE]])</f>
        <v>BEC-BW-002</v>
      </c>
      <c r="F1892" s="2">
        <v>116</v>
      </c>
      <c r="G1892" s="2">
        <v>20300</v>
      </c>
      <c r="H1892" s="2">
        <v>2052.56</v>
      </c>
      <c r="I1892" s="2">
        <v>2478.71</v>
      </c>
      <c r="J1892" s="2">
        <v>5</v>
      </c>
      <c r="K1892" s="2" t="str">
        <f>_xlfn.XLOOKUP(E1892,[1]SKU_Master!A:A,[1]SKU_Master!C:C,"NOT FOUND")</f>
        <v>Bake &amp; Wrap</v>
      </c>
      <c r="L1892" s="2">
        <f>_xlfn.XLOOKUP(Table2[[#This Row],[SKU_CODE_CLEAN]],[1]SKU_Master!A:A,[1]SKU_Master!E:E,"Not Found")</f>
        <v>175</v>
      </c>
      <c r="M1892" s="2">
        <f>_xlfn.XLOOKUP(E1892,[1]SKU_Master!A:A,[1]SKU_Master!F:F,"NOT FOUND")</f>
        <v>92</v>
      </c>
      <c r="N1892" s="2" t="str">
        <f>IF(ISNUMBER(_xlfn.XMATCH(E1892,[1]SKU_Master!A:A)),"MATCH","NOT FOUND")</f>
        <v>MATCH</v>
      </c>
      <c r="O1892" s="2">
        <f>Table2[[#This Row],[GROSS_REVENUE]]-Table2[[#This Row],[DISCOUNT]]</f>
        <v>18247.439999999999</v>
      </c>
      <c r="P1892" s="3">
        <f>IFERROR((Table2[[#This Row],[NET_REVENUE]]-(Table2[[#This Row],[UNITS_SOLD]]*Table2[[#This Row],[UNIT_COGS]]))/Table2[[#This Row],[NET_REVENUE]],0)</f>
        <v>0.41515083759694504</v>
      </c>
      <c r="Q1892" s="4">
        <f>IFERROR(Table2[[#This Row],[GROSS_REVENUE]]/Table2[[#This Row],[AD_SPEND]],0)</f>
        <v>8.1897438587006945</v>
      </c>
      <c r="R1892" s="2">
        <f>IFERROR((Table2[[#This Row],[NET_REVENUE]]-(Table2[[#This Row],[UNITS_SOLD]]*Table2[[#This Row],[UNIT_COGS]])-Table2[[#This Row],[AD_SPEND]]),0)</f>
        <v>5096.7299999999987</v>
      </c>
      <c r="S1892" s="3">
        <f>IFERROR(Table2[[#This Row],[RETURNS_UNITS]]/Table2[[#This Row],[UNITS_SOLD]],0)</f>
        <v>4.3103448275862072E-2</v>
      </c>
      <c r="T1892" s="2" t="str">
        <f>TRIM(CLEAN(Table2[[#This Row],[CHANNEL]]))</f>
        <v>Zepto</v>
      </c>
      <c r="U1892" s="1">
        <f t="shared" si="29"/>
        <v>45323</v>
      </c>
    </row>
    <row r="1893" spans="1:21" x14ac:dyDescent="0.3">
      <c r="A1893" s="1">
        <v>45627</v>
      </c>
      <c r="B1893" s="2" t="s">
        <v>39</v>
      </c>
      <c r="C1893" s="2" t="s">
        <v>28</v>
      </c>
      <c r="D1893" s="2" t="s">
        <v>35</v>
      </c>
      <c r="E1893" s="2" t="str">
        <f>TRIM(Table2[[#This Row],[SKU_CODE]])</f>
        <v>BEC-CMB-001</v>
      </c>
      <c r="F1893" s="2">
        <v>37</v>
      </c>
      <c r="G1893" s="2">
        <v>25863</v>
      </c>
      <c r="H1893" s="2">
        <v>7246.28</v>
      </c>
      <c r="I1893" s="2">
        <v>2480.35</v>
      </c>
      <c r="J1893" s="2">
        <v>2</v>
      </c>
      <c r="K1893" s="2" t="str">
        <f>_xlfn.XLOOKUP(E1893,[1]SKU_Master!A:A,[1]SKU_Master!C:C,"NOT FOUND")</f>
        <v>Others</v>
      </c>
      <c r="L1893" s="2">
        <f>_xlfn.XLOOKUP(Table2[[#This Row],[SKU_CODE_CLEAN]],[1]SKU_Master!A:A,[1]SKU_Master!E:E,"Not Found")</f>
        <v>699</v>
      </c>
      <c r="M1893" s="2">
        <f>_xlfn.XLOOKUP(E1893,[1]SKU_Master!A:A,[1]SKU_Master!F:F,"NOT FOUND")</f>
        <v>330</v>
      </c>
      <c r="N1893" s="2" t="str">
        <f>IF(ISNUMBER(_xlfn.XMATCH(E1893,[1]SKU_Master!A:A)),"MATCH","NOT FOUND")</f>
        <v>MATCH</v>
      </c>
      <c r="O1893" s="2">
        <f>Table2[[#This Row],[GROSS_REVENUE]]-Table2[[#This Row],[DISCOUNT]]</f>
        <v>18616.72</v>
      </c>
      <c r="P1893" s="3">
        <f>IFERROR((Table2[[#This Row],[NET_REVENUE]]-(Table2[[#This Row],[UNITS_SOLD]]*Table2[[#This Row],[UNIT_COGS]]))/Table2[[#This Row],[NET_REVENUE]],0)</f>
        <v>0.34413795770683564</v>
      </c>
      <c r="Q1893" s="4">
        <f>IFERROR(Table2[[#This Row],[GROSS_REVENUE]]/Table2[[#This Row],[AD_SPEND]],0)</f>
        <v>10.427157457616868</v>
      </c>
      <c r="R1893" s="2">
        <f>IFERROR((Table2[[#This Row],[NET_REVENUE]]-(Table2[[#This Row],[UNITS_SOLD]]*Table2[[#This Row],[UNIT_COGS]])-Table2[[#This Row],[AD_SPEND]]),0)</f>
        <v>3926.3700000000013</v>
      </c>
      <c r="S1893" s="3">
        <f>IFERROR(Table2[[#This Row],[RETURNS_UNITS]]/Table2[[#This Row],[UNITS_SOLD]],0)</f>
        <v>5.4054054054054057E-2</v>
      </c>
      <c r="T1893" s="2" t="str">
        <f>TRIM(CLEAN(Table2[[#This Row],[CHANNEL]]))</f>
        <v>Amazon</v>
      </c>
      <c r="U1893" s="1">
        <f t="shared" si="29"/>
        <v>45627</v>
      </c>
    </row>
    <row r="1894" spans="1:21" x14ac:dyDescent="0.3">
      <c r="A1894" s="1">
        <v>45689</v>
      </c>
      <c r="B1894" s="2" t="s">
        <v>37</v>
      </c>
      <c r="C1894" s="2" t="s">
        <v>25</v>
      </c>
      <c r="D1894" s="2" t="s">
        <v>45</v>
      </c>
      <c r="E1894" s="2" t="str">
        <f>TRIM(Table2[[#This Row],[SKU_CODE]])</f>
        <v>BEC-TIS-001</v>
      </c>
      <c r="F1894" s="2">
        <v>516</v>
      </c>
      <c r="G1894" s="2">
        <v>49020</v>
      </c>
      <c r="H1894" s="2">
        <v>4807.3500000000004</v>
      </c>
      <c r="I1894" s="2">
        <v>2481.13</v>
      </c>
      <c r="J1894" s="2">
        <v>16</v>
      </c>
      <c r="K1894" s="2" t="str">
        <f>_xlfn.XLOOKUP(E1894,[1]SKU_Master!A:A,[1]SKU_Master!C:C,"NOT FOUND")</f>
        <v>Tissues</v>
      </c>
      <c r="L1894" s="2">
        <f>_xlfn.XLOOKUP(Table2[[#This Row],[SKU_CODE_CLEAN]],[1]SKU_Master!A:A,[1]SKU_Master!E:E,"Not Found")</f>
        <v>95</v>
      </c>
      <c r="M1894" s="2">
        <f>_xlfn.XLOOKUP(E1894,[1]SKU_Master!A:A,[1]SKU_Master!F:F,"NOT FOUND")</f>
        <v>42</v>
      </c>
      <c r="N1894" s="2" t="str">
        <f>IF(ISNUMBER(_xlfn.XMATCH(E1894,[1]SKU_Master!A:A)),"MATCH","NOT FOUND")</f>
        <v>MATCH</v>
      </c>
      <c r="O1894" s="2">
        <f>Table2[[#This Row],[GROSS_REVENUE]]-Table2[[#This Row],[DISCOUNT]]</f>
        <v>44212.65</v>
      </c>
      <c r="P1894" s="3">
        <f>IFERROR((Table2[[#This Row],[NET_REVENUE]]-(Table2[[#This Row],[UNITS_SOLD]]*Table2[[#This Row],[UNIT_COGS]]))/Table2[[#This Row],[NET_REVENUE]],0)</f>
        <v>0.50982354597609514</v>
      </c>
      <c r="Q1894" s="4">
        <f>IFERROR(Table2[[#This Row],[GROSS_REVENUE]]/Table2[[#This Row],[AD_SPEND]],0)</f>
        <v>19.757126793033819</v>
      </c>
      <c r="R1894" s="2">
        <f>IFERROR((Table2[[#This Row],[NET_REVENUE]]-(Table2[[#This Row],[UNITS_SOLD]]*Table2[[#This Row],[UNIT_COGS]])-Table2[[#This Row],[AD_SPEND]]),0)</f>
        <v>20059.52</v>
      </c>
      <c r="S1894" s="3">
        <f>IFERROR(Table2[[#This Row],[RETURNS_UNITS]]/Table2[[#This Row],[UNITS_SOLD]],0)</f>
        <v>3.1007751937984496E-2</v>
      </c>
      <c r="T1894" s="2" t="str">
        <f>TRIM(CLEAN(Table2[[#This Row],[CHANNEL]]))</f>
        <v>Blinkit</v>
      </c>
      <c r="U1894" s="1">
        <f t="shared" si="29"/>
        <v>45689</v>
      </c>
    </row>
    <row r="1895" spans="1:21" x14ac:dyDescent="0.3">
      <c r="A1895" s="1">
        <v>45292</v>
      </c>
      <c r="B1895" s="2" t="s">
        <v>39</v>
      </c>
      <c r="C1895" s="2" t="s">
        <v>22</v>
      </c>
      <c r="D1895" s="2" t="s">
        <v>23</v>
      </c>
      <c r="E1895" s="2" t="str">
        <f>TRIM(Table2[[#This Row],[SKU_CODE]])</f>
        <v>BEC-OTH-001</v>
      </c>
      <c r="F1895" s="2">
        <v>135</v>
      </c>
      <c r="G1895" s="2">
        <v>20115</v>
      </c>
      <c r="H1895" s="2">
        <v>3456.06</v>
      </c>
      <c r="I1895" s="2">
        <v>2481.9699999999998</v>
      </c>
      <c r="J1895" s="2">
        <v>7</v>
      </c>
      <c r="K1895" s="2" t="str">
        <f>_xlfn.XLOOKUP(E1895,[1]SKU_Master!A:A,[1]SKU_Master!C:C,"NOT FOUND")</f>
        <v>Others</v>
      </c>
      <c r="L1895" s="2">
        <f>_xlfn.XLOOKUP(Table2[[#This Row],[SKU_CODE_CLEAN]],[1]SKU_Master!A:A,[1]SKU_Master!E:E,"Not Found")</f>
        <v>149</v>
      </c>
      <c r="M1895" s="2">
        <f>_xlfn.XLOOKUP(E1895,[1]SKU_Master!A:A,[1]SKU_Master!F:F,"NOT FOUND")</f>
        <v>72</v>
      </c>
      <c r="N1895" s="2" t="str">
        <f>IF(ISNUMBER(_xlfn.XMATCH(E1895,[1]SKU_Master!A:A)),"MATCH","NOT FOUND")</f>
        <v>MATCH</v>
      </c>
      <c r="O1895" s="2">
        <f>Table2[[#This Row],[GROSS_REVENUE]]-Table2[[#This Row],[DISCOUNT]]</f>
        <v>16658.939999999999</v>
      </c>
      <c r="P1895" s="3">
        <f>IFERROR((Table2[[#This Row],[NET_REVENUE]]-(Table2[[#This Row],[UNITS_SOLD]]*Table2[[#This Row],[UNIT_COGS]]))/Table2[[#This Row],[NET_REVENUE]],0)</f>
        <v>0.41652950307762676</v>
      </c>
      <c r="Q1895" s="4">
        <f>IFERROR(Table2[[#This Row],[GROSS_REVENUE]]/Table2[[#This Row],[AD_SPEND]],0)</f>
        <v>8.1044492882669825</v>
      </c>
      <c r="R1895" s="2">
        <f>IFERROR((Table2[[#This Row],[NET_REVENUE]]-(Table2[[#This Row],[UNITS_SOLD]]*Table2[[#This Row],[UNIT_COGS]])-Table2[[#This Row],[AD_SPEND]]),0)</f>
        <v>4456.9699999999993</v>
      </c>
      <c r="S1895" s="3">
        <f>IFERROR(Table2[[#This Row],[RETURNS_UNITS]]/Table2[[#This Row],[UNITS_SOLD]],0)</f>
        <v>5.185185185185185E-2</v>
      </c>
      <c r="T1895" s="2" t="str">
        <f>TRIM(CLEAN(Table2[[#This Row],[CHANNEL]]))</f>
        <v>Amazon</v>
      </c>
      <c r="U1895" s="1">
        <f t="shared" si="29"/>
        <v>45292</v>
      </c>
    </row>
    <row r="1896" spans="1:21" x14ac:dyDescent="0.3">
      <c r="A1896" s="1">
        <v>45627</v>
      </c>
      <c r="B1896" s="2" t="s">
        <v>24</v>
      </c>
      <c r="C1896" s="2" t="s">
        <v>25</v>
      </c>
      <c r="D1896" s="2" t="s">
        <v>35</v>
      </c>
      <c r="E1896" s="2" t="str">
        <f>TRIM(Table2[[#This Row],[SKU_CODE]])</f>
        <v>BEC-CMB-001</v>
      </c>
      <c r="F1896" s="2">
        <v>32</v>
      </c>
      <c r="G1896" s="2">
        <v>22368</v>
      </c>
      <c r="H1896" s="2">
        <v>507.87</v>
      </c>
      <c r="I1896" s="2">
        <v>2482.48</v>
      </c>
      <c r="J1896" s="2">
        <v>4</v>
      </c>
      <c r="K1896" s="2" t="str">
        <f>_xlfn.XLOOKUP(E1896,[1]SKU_Master!A:A,[1]SKU_Master!C:C,"NOT FOUND")</f>
        <v>Others</v>
      </c>
      <c r="L1896" s="2">
        <f>_xlfn.XLOOKUP(Table2[[#This Row],[SKU_CODE_CLEAN]],[1]SKU_Master!A:A,[1]SKU_Master!E:E,"Not Found")</f>
        <v>699</v>
      </c>
      <c r="M1896" s="2">
        <f>_xlfn.XLOOKUP(E1896,[1]SKU_Master!A:A,[1]SKU_Master!F:F,"NOT FOUND")</f>
        <v>330</v>
      </c>
      <c r="N1896" s="2" t="str">
        <f>IF(ISNUMBER(_xlfn.XMATCH(E1896,[1]SKU_Master!A:A)),"MATCH","NOT FOUND")</f>
        <v>MATCH</v>
      </c>
      <c r="O1896" s="2">
        <f>Table2[[#This Row],[GROSS_REVENUE]]-Table2[[#This Row],[DISCOUNT]]</f>
        <v>21860.13</v>
      </c>
      <c r="P1896" s="3">
        <f>IFERROR((Table2[[#This Row],[NET_REVENUE]]-(Table2[[#This Row],[UNITS_SOLD]]*Table2[[#This Row],[UNIT_COGS]]))/Table2[[#This Row],[NET_REVENUE]],0)</f>
        <v>0.51692876483351202</v>
      </c>
      <c r="Q1896" s="4">
        <f>IFERROR(Table2[[#This Row],[GROSS_REVENUE]]/Table2[[#This Row],[AD_SPEND]],0)</f>
        <v>9.0103444942154614</v>
      </c>
      <c r="R1896" s="2">
        <f>IFERROR((Table2[[#This Row],[NET_REVENUE]]-(Table2[[#This Row],[UNITS_SOLD]]*Table2[[#This Row],[UNIT_COGS]])-Table2[[#This Row],[AD_SPEND]]),0)</f>
        <v>8817.6500000000015</v>
      </c>
      <c r="S1896" s="3">
        <f>IFERROR(Table2[[#This Row],[RETURNS_UNITS]]/Table2[[#This Row],[UNITS_SOLD]],0)</f>
        <v>0.125</v>
      </c>
      <c r="T1896" s="2" t="str">
        <f>TRIM(CLEAN(Table2[[#This Row],[CHANNEL]]))</f>
        <v>D2C</v>
      </c>
      <c r="U1896" s="1">
        <f t="shared" si="29"/>
        <v>45627</v>
      </c>
    </row>
    <row r="1897" spans="1:21" x14ac:dyDescent="0.3">
      <c r="A1897" s="1">
        <v>45323</v>
      </c>
      <c r="B1897" s="2" t="s">
        <v>37</v>
      </c>
      <c r="C1897" s="2" t="s">
        <v>22</v>
      </c>
      <c r="D1897" s="2" t="s">
        <v>35</v>
      </c>
      <c r="E1897" s="2" t="str">
        <f>TRIM(Table2[[#This Row],[SKU_CODE]])</f>
        <v>BEC-CMB-001</v>
      </c>
      <c r="F1897" s="2">
        <v>46</v>
      </c>
      <c r="G1897" s="2">
        <v>32154</v>
      </c>
      <c r="H1897" s="2">
        <v>6533.69</v>
      </c>
      <c r="I1897" s="2">
        <v>2482.52</v>
      </c>
      <c r="J1897" s="2">
        <v>1</v>
      </c>
      <c r="K1897" s="2" t="str">
        <f>_xlfn.XLOOKUP(E1897,[1]SKU_Master!A:A,[1]SKU_Master!C:C,"NOT FOUND")</f>
        <v>Others</v>
      </c>
      <c r="L1897" s="2">
        <f>_xlfn.XLOOKUP(Table2[[#This Row],[SKU_CODE_CLEAN]],[1]SKU_Master!A:A,[1]SKU_Master!E:E,"Not Found")</f>
        <v>699</v>
      </c>
      <c r="M1897" s="2">
        <f>_xlfn.XLOOKUP(E1897,[1]SKU_Master!A:A,[1]SKU_Master!F:F,"NOT FOUND")</f>
        <v>330</v>
      </c>
      <c r="N1897" s="2" t="str">
        <f>IF(ISNUMBER(_xlfn.XMATCH(E1897,[1]SKU_Master!A:A)),"MATCH","NOT FOUND")</f>
        <v>MATCH</v>
      </c>
      <c r="O1897" s="2">
        <f>Table2[[#This Row],[GROSS_REVENUE]]-Table2[[#This Row],[DISCOUNT]]</f>
        <v>25620.31</v>
      </c>
      <c r="P1897" s="3">
        <f>IFERROR((Table2[[#This Row],[NET_REVENUE]]-(Table2[[#This Row],[UNITS_SOLD]]*Table2[[#This Row],[UNIT_COGS]]))/Table2[[#This Row],[NET_REVENUE]],0)</f>
        <v>0.40750131438690634</v>
      </c>
      <c r="Q1897" s="4">
        <f>IFERROR(Table2[[#This Row],[GROSS_REVENUE]]/Table2[[#This Row],[AD_SPEND]],0)</f>
        <v>12.952161513301</v>
      </c>
      <c r="R1897" s="2">
        <f>IFERROR((Table2[[#This Row],[NET_REVENUE]]-(Table2[[#This Row],[UNITS_SOLD]]*Table2[[#This Row],[UNIT_COGS]])-Table2[[#This Row],[AD_SPEND]]),0)</f>
        <v>7957.7900000000009</v>
      </c>
      <c r="S1897" s="3">
        <f>IFERROR(Table2[[#This Row],[RETURNS_UNITS]]/Table2[[#This Row],[UNITS_SOLD]],0)</f>
        <v>2.1739130434782608E-2</v>
      </c>
      <c r="T1897" s="2" t="str">
        <f>TRIM(CLEAN(Table2[[#This Row],[CHANNEL]]))</f>
        <v>Blinkit</v>
      </c>
      <c r="U1897" s="1">
        <f t="shared" si="29"/>
        <v>45323</v>
      </c>
    </row>
    <row r="1898" spans="1:21" x14ac:dyDescent="0.3">
      <c r="A1898" s="1">
        <v>45597</v>
      </c>
      <c r="B1898" s="2" t="s">
        <v>33</v>
      </c>
      <c r="C1898" s="2" t="s">
        <v>28</v>
      </c>
      <c r="D1898" s="2" t="s">
        <v>30</v>
      </c>
      <c r="E1898" s="2" t="str">
        <f>TRIM(Table2[[#This Row],[SKU_CODE]])</f>
        <v>BEC-TIS-002</v>
      </c>
      <c r="F1898" s="2">
        <v>134</v>
      </c>
      <c r="G1898" s="2">
        <v>24120</v>
      </c>
      <c r="H1898" s="2">
        <v>6136</v>
      </c>
      <c r="I1898" s="2">
        <v>2482.83</v>
      </c>
      <c r="J1898" s="2">
        <v>2</v>
      </c>
      <c r="K1898" s="2" t="str">
        <f>_xlfn.XLOOKUP(E1898,[1]SKU_Master!A:A,[1]SKU_Master!C:C,"NOT FOUND")</f>
        <v>Tissues</v>
      </c>
      <c r="L1898" s="2">
        <f>_xlfn.XLOOKUP(Table2[[#This Row],[SKU_CODE_CLEAN]],[1]SKU_Master!A:A,[1]SKU_Master!E:E,"Not Found")</f>
        <v>180</v>
      </c>
      <c r="M1898" s="2">
        <f>_xlfn.XLOOKUP(E1898,[1]SKU_Master!A:A,[1]SKU_Master!F:F,"NOT FOUND")</f>
        <v>95</v>
      </c>
      <c r="N1898" s="2" t="str">
        <f>IF(ISNUMBER(_xlfn.XMATCH(E1898,[1]SKU_Master!A:A)),"MATCH","NOT FOUND")</f>
        <v>MATCH</v>
      </c>
      <c r="O1898" s="2">
        <f>Table2[[#This Row],[GROSS_REVENUE]]-Table2[[#This Row],[DISCOUNT]]</f>
        <v>17984</v>
      </c>
      <c r="P1898" s="3">
        <f>IFERROR((Table2[[#This Row],[NET_REVENUE]]-(Table2[[#This Row],[UNITS_SOLD]]*Table2[[#This Row],[UNIT_COGS]]))/Table2[[#This Row],[NET_REVENUE]],0)</f>
        <v>0.29214857651245552</v>
      </c>
      <c r="Q1898" s="4">
        <f>IFERROR(Table2[[#This Row],[GROSS_REVENUE]]/Table2[[#This Row],[AD_SPEND]],0)</f>
        <v>9.7147207017798234</v>
      </c>
      <c r="R1898" s="2">
        <f>IFERROR((Table2[[#This Row],[NET_REVENUE]]-(Table2[[#This Row],[UNITS_SOLD]]*Table2[[#This Row],[UNIT_COGS]])-Table2[[#This Row],[AD_SPEND]]),0)</f>
        <v>2771.17</v>
      </c>
      <c r="S1898" s="3">
        <f>IFERROR(Table2[[#This Row],[RETURNS_UNITS]]/Table2[[#This Row],[UNITS_SOLD]],0)</f>
        <v>1.4925373134328358E-2</v>
      </c>
      <c r="T1898" s="2" t="str">
        <f>TRIM(CLEAN(Table2[[#This Row],[CHANNEL]]))</f>
        <v>Swiggy Instamart</v>
      </c>
      <c r="U1898" s="1">
        <f t="shared" si="29"/>
        <v>45597</v>
      </c>
    </row>
    <row r="1899" spans="1:21" x14ac:dyDescent="0.3">
      <c r="A1899" s="1">
        <v>45297</v>
      </c>
      <c r="B1899" s="2" t="s">
        <v>37</v>
      </c>
      <c r="C1899" s="2" t="s">
        <v>25</v>
      </c>
      <c r="D1899" s="2" t="s">
        <v>35</v>
      </c>
      <c r="E1899" s="2" t="str">
        <f>TRIM(Table2[[#This Row],[SKU_CODE]])</f>
        <v>BEC-CMB-001</v>
      </c>
      <c r="F1899" s="2">
        <v>41</v>
      </c>
      <c r="G1899" s="2">
        <v>28659</v>
      </c>
      <c r="H1899" s="2">
        <v>7956.76</v>
      </c>
      <c r="I1899" s="2">
        <v>2484.0100000000002</v>
      </c>
      <c r="J1899" s="2">
        <v>1</v>
      </c>
      <c r="K1899" s="2" t="str">
        <f>_xlfn.XLOOKUP(E1899,[1]SKU_Master!A:A,[1]SKU_Master!C:C,"NOT FOUND")</f>
        <v>Others</v>
      </c>
      <c r="L1899" s="2">
        <f>_xlfn.XLOOKUP(Table2[[#This Row],[SKU_CODE_CLEAN]],[1]SKU_Master!A:A,[1]SKU_Master!E:E,"Not Found")</f>
        <v>699</v>
      </c>
      <c r="M1899" s="2">
        <f>_xlfn.XLOOKUP(E1899,[1]SKU_Master!A:A,[1]SKU_Master!F:F,"NOT FOUND")</f>
        <v>330</v>
      </c>
      <c r="N1899" s="2" t="str">
        <f>IF(ISNUMBER(_xlfn.XMATCH(E1899,[1]SKU_Master!A:A)),"MATCH","NOT FOUND")</f>
        <v>MATCH</v>
      </c>
      <c r="O1899" s="2">
        <f>Table2[[#This Row],[GROSS_REVENUE]]-Table2[[#This Row],[DISCOUNT]]</f>
        <v>20702.239999999998</v>
      </c>
      <c r="P1899" s="3">
        <f>IFERROR((Table2[[#This Row],[NET_REVENUE]]-(Table2[[#This Row],[UNITS_SOLD]]*Table2[[#This Row],[UNIT_COGS]]))/Table2[[#This Row],[NET_REVENUE]],0)</f>
        <v>0.34644753417987612</v>
      </c>
      <c r="Q1899" s="4">
        <f>IFERROR(Table2[[#This Row],[GROSS_REVENUE]]/Table2[[#This Row],[AD_SPEND]],0)</f>
        <v>11.537393166694175</v>
      </c>
      <c r="R1899" s="2">
        <f>IFERROR((Table2[[#This Row],[NET_REVENUE]]-(Table2[[#This Row],[UNITS_SOLD]]*Table2[[#This Row],[UNIT_COGS]])-Table2[[#This Row],[AD_SPEND]]),0)</f>
        <v>4688.2299999999977</v>
      </c>
      <c r="S1899" s="3">
        <f>IFERROR(Table2[[#This Row],[RETURNS_UNITS]]/Table2[[#This Row],[UNITS_SOLD]],0)</f>
        <v>2.4390243902439025E-2</v>
      </c>
      <c r="T1899" s="2" t="str">
        <f>TRIM(CLEAN(Table2[[#This Row],[CHANNEL]]))</f>
        <v>Blinkit</v>
      </c>
      <c r="U1899" s="1">
        <f t="shared" si="29"/>
        <v>45444</v>
      </c>
    </row>
    <row r="1900" spans="1:21" x14ac:dyDescent="0.3">
      <c r="A1900" s="1">
        <v>45566</v>
      </c>
      <c r="B1900" s="2" t="s">
        <v>34</v>
      </c>
      <c r="C1900" s="2" t="s">
        <v>25</v>
      </c>
      <c r="D1900" s="2" t="s">
        <v>46</v>
      </c>
      <c r="E1900" s="2" t="str">
        <f>TRIM(Table2[[#This Row],[SKU_CODE]])</f>
        <v>BEC-KT-001</v>
      </c>
      <c r="F1900" s="2">
        <v>234</v>
      </c>
      <c r="G1900" s="2">
        <v>37440</v>
      </c>
      <c r="H1900" s="2">
        <v>5072.3100000000004</v>
      </c>
      <c r="I1900" s="2">
        <v>2485.42</v>
      </c>
      <c r="J1900" s="2">
        <v>5</v>
      </c>
      <c r="K1900" s="2" t="str">
        <f>_xlfn.XLOOKUP(E1900,[1]SKU_Master!A:A,[1]SKU_Master!C:C,"NOT FOUND")</f>
        <v>Kitchen Towel</v>
      </c>
      <c r="L1900" s="2">
        <f>_xlfn.XLOOKUP(Table2[[#This Row],[SKU_CODE_CLEAN]],[1]SKU_Master!A:A,[1]SKU_Master!E:E,"Not Found")</f>
        <v>160</v>
      </c>
      <c r="M1900" s="2">
        <f>_xlfn.XLOOKUP(E1900,[1]SKU_Master!A:A,[1]SKU_Master!F:F,"NOT FOUND")</f>
        <v>78</v>
      </c>
      <c r="N1900" s="2" t="str">
        <f>IF(ISNUMBER(_xlfn.XMATCH(E1900,[1]SKU_Master!A:A)),"MATCH","NOT FOUND")</f>
        <v>MATCH</v>
      </c>
      <c r="O1900" s="2">
        <f>Table2[[#This Row],[GROSS_REVENUE]]-Table2[[#This Row],[DISCOUNT]]</f>
        <v>32367.69</v>
      </c>
      <c r="P1900" s="3">
        <f>IFERROR((Table2[[#This Row],[NET_REVENUE]]-(Table2[[#This Row],[UNITS_SOLD]]*Table2[[#This Row],[UNIT_COGS]]))/Table2[[#This Row],[NET_REVENUE]],0)</f>
        <v>0.43610433738088816</v>
      </c>
      <c r="Q1900" s="4">
        <f>IFERROR(Table2[[#This Row],[GROSS_REVENUE]]/Table2[[#This Row],[AD_SPEND]],0)</f>
        <v>15.063852387121694</v>
      </c>
      <c r="R1900" s="2">
        <f>IFERROR((Table2[[#This Row],[NET_REVENUE]]-(Table2[[#This Row],[UNITS_SOLD]]*Table2[[#This Row],[UNIT_COGS]])-Table2[[#This Row],[AD_SPEND]]),0)</f>
        <v>11630.269999999999</v>
      </c>
      <c r="S1900" s="3">
        <f>IFERROR(Table2[[#This Row],[RETURNS_UNITS]]/Table2[[#This Row],[UNITS_SOLD]],0)</f>
        <v>2.1367521367521368E-2</v>
      </c>
      <c r="T1900" s="2" t="str">
        <f>TRIM(CLEAN(Table2[[#This Row],[CHANNEL]]))</f>
        <v>Zepto</v>
      </c>
      <c r="U1900" s="1">
        <f t="shared" si="29"/>
        <v>45566</v>
      </c>
    </row>
    <row r="1901" spans="1:21" x14ac:dyDescent="0.3">
      <c r="A1901" s="1">
        <v>45505</v>
      </c>
      <c r="B1901" s="2" t="s">
        <v>33</v>
      </c>
      <c r="C1901" s="2" t="s">
        <v>25</v>
      </c>
      <c r="D1901" s="2" t="s">
        <v>30</v>
      </c>
      <c r="E1901" s="2" t="str">
        <f>TRIM(Table2[[#This Row],[SKU_CODE]])</f>
        <v>BEC-TIS-002</v>
      </c>
      <c r="F1901" s="2">
        <v>157</v>
      </c>
      <c r="G1901" s="2">
        <v>28260</v>
      </c>
      <c r="H1901" s="2">
        <v>1927.08</v>
      </c>
      <c r="I1901" s="2">
        <v>2485.61</v>
      </c>
      <c r="J1901" s="2">
        <v>8</v>
      </c>
      <c r="K1901" s="2" t="str">
        <f>_xlfn.XLOOKUP(E1901,[1]SKU_Master!A:A,[1]SKU_Master!C:C,"NOT FOUND")</f>
        <v>Tissues</v>
      </c>
      <c r="L1901" s="2">
        <f>_xlfn.XLOOKUP(Table2[[#This Row],[SKU_CODE_CLEAN]],[1]SKU_Master!A:A,[1]SKU_Master!E:E,"Not Found")</f>
        <v>180</v>
      </c>
      <c r="M1901" s="2">
        <f>_xlfn.XLOOKUP(E1901,[1]SKU_Master!A:A,[1]SKU_Master!F:F,"NOT FOUND")</f>
        <v>95</v>
      </c>
      <c r="N1901" s="2" t="str">
        <f>IF(ISNUMBER(_xlfn.XMATCH(E1901,[1]SKU_Master!A:A)),"MATCH","NOT FOUND")</f>
        <v>MATCH</v>
      </c>
      <c r="O1901" s="2">
        <f>Table2[[#This Row],[GROSS_REVENUE]]-Table2[[#This Row],[DISCOUNT]]</f>
        <v>26332.92</v>
      </c>
      <c r="P1901" s="3">
        <f>IFERROR((Table2[[#This Row],[NET_REVENUE]]-(Table2[[#This Row],[UNITS_SOLD]]*Table2[[#This Row],[UNIT_COGS]]))/Table2[[#This Row],[NET_REVENUE]],0)</f>
        <v>0.43359870458726185</v>
      </c>
      <c r="Q1901" s="4">
        <f>IFERROR(Table2[[#This Row],[GROSS_REVENUE]]/Table2[[#This Row],[AD_SPEND]],0)</f>
        <v>11.369442511093856</v>
      </c>
      <c r="R1901" s="2">
        <f>IFERROR((Table2[[#This Row],[NET_REVENUE]]-(Table2[[#This Row],[UNITS_SOLD]]*Table2[[#This Row],[UNIT_COGS]])-Table2[[#This Row],[AD_SPEND]]),0)</f>
        <v>8932.3099999999977</v>
      </c>
      <c r="S1901" s="3">
        <f>IFERROR(Table2[[#This Row],[RETURNS_UNITS]]/Table2[[#This Row],[UNITS_SOLD]],0)</f>
        <v>5.0955414012738856E-2</v>
      </c>
      <c r="T1901" s="2" t="str">
        <f>TRIM(CLEAN(Table2[[#This Row],[CHANNEL]]))</f>
        <v>Swiggy Instamart</v>
      </c>
      <c r="U1901" s="1">
        <f t="shared" si="29"/>
        <v>45505</v>
      </c>
    </row>
    <row r="1902" spans="1:21" x14ac:dyDescent="0.3">
      <c r="A1902" s="1">
        <v>45778</v>
      </c>
      <c r="B1902" s="2" t="s">
        <v>24</v>
      </c>
      <c r="C1902" s="2" t="s">
        <v>22</v>
      </c>
      <c r="D1902" s="2" t="s">
        <v>35</v>
      </c>
      <c r="E1902" s="2" t="str">
        <f>TRIM(Table2[[#This Row],[SKU_CODE]])</f>
        <v>BEC-CMB-001</v>
      </c>
      <c r="F1902" s="2">
        <v>27</v>
      </c>
      <c r="G1902" s="2">
        <v>18873</v>
      </c>
      <c r="H1902" s="2">
        <v>1153.17</v>
      </c>
      <c r="I1902" s="2">
        <v>2487.15</v>
      </c>
      <c r="J1902" s="2">
        <v>3</v>
      </c>
      <c r="K1902" s="2" t="str">
        <f>_xlfn.XLOOKUP(E1902,[1]SKU_Master!A:A,[1]SKU_Master!C:C,"NOT FOUND")</f>
        <v>Others</v>
      </c>
      <c r="L1902" s="2">
        <f>_xlfn.XLOOKUP(Table2[[#This Row],[SKU_CODE_CLEAN]],[1]SKU_Master!A:A,[1]SKU_Master!E:E,"Not Found")</f>
        <v>699</v>
      </c>
      <c r="M1902" s="2">
        <f>_xlfn.XLOOKUP(E1902,[1]SKU_Master!A:A,[1]SKU_Master!F:F,"NOT FOUND")</f>
        <v>330</v>
      </c>
      <c r="N1902" s="2" t="str">
        <f>IF(ISNUMBER(_xlfn.XMATCH(E1902,[1]SKU_Master!A:A)),"MATCH","NOT FOUND")</f>
        <v>MATCH</v>
      </c>
      <c r="O1902" s="2">
        <f>Table2[[#This Row],[GROSS_REVENUE]]-Table2[[#This Row],[DISCOUNT]]</f>
        <v>17719.830000000002</v>
      </c>
      <c r="P1902" s="3">
        <f>IFERROR((Table2[[#This Row],[NET_REVENUE]]-(Table2[[#This Row],[UNITS_SOLD]]*Table2[[#This Row],[UNIT_COGS]]))/Table2[[#This Row],[NET_REVENUE]],0)</f>
        <v>0.49717350561489593</v>
      </c>
      <c r="Q1902" s="4">
        <f>IFERROR(Table2[[#This Row],[GROSS_REVENUE]]/Table2[[#This Row],[AD_SPEND]],0)</f>
        <v>7.5882033652976295</v>
      </c>
      <c r="R1902" s="2">
        <f>IFERROR((Table2[[#This Row],[NET_REVENUE]]-(Table2[[#This Row],[UNITS_SOLD]]*Table2[[#This Row],[UNIT_COGS]])-Table2[[#This Row],[AD_SPEND]]),0)</f>
        <v>6322.6800000000021</v>
      </c>
      <c r="S1902" s="3">
        <f>IFERROR(Table2[[#This Row],[RETURNS_UNITS]]/Table2[[#This Row],[UNITS_SOLD]],0)</f>
        <v>0.1111111111111111</v>
      </c>
      <c r="T1902" s="2" t="str">
        <f>TRIM(CLEAN(Table2[[#This Row],[CHANNEL]]))</f>
        <v>D2C</v>
      </c>
      <c r="U1902" s="1">
        <f t="shared" si="29"/>
        <v>45778</v>
      </c>
    </row>
    <row r="1903" spans="1:21" x14ac:dyDescent="0.3">
      <c r="A1903" s="1">
        <v>45383</v>
      </c>
      <c r="B1903" s="2" t="s">
        <v>27</v>
      </c>
      <c r="C1903" s="2" t="s">
        <v>28</v>
      </c>
      <c r="D1903" s="2" t="s">
        <v>30</v>
      </c>
      <c r="E1903" s="2" t="str">
        <f>TRIM(Table2[[#This Row],[SKU_CODE]])</f>
        <v>BEC-TIS-002</v>
      </c>
      <c r="F1903" s="2">
        <v>201</v>
      </c>
      <c r="G1903" s="2">
        <v>36180</v>
      </c>
      <c r="H1903" s="2">
        <v>5619.01</v>
      </c>
      <c r="I1903" s="2">
        <v>2487.81</v>
      </c>
      <c r="J1903" s="2">
        <v>11</v>
      </c>
      <c r="K1903" s="2" t="str">
        <f>_xlfn.XLOOKUP(E1903,[1]SKU_Master!A:A,[1]SKU_Master!C:C,"NOT FOUND")</f>
        <v>Tissues</v>
      </c>
      <c r="L1903" s="2">
        <f>_xlfn.XLOOKUP(Table2[[#This Row],[SKU_CODE_CLEAN]],[1]SKU_Master!A:A,[1]SKU_Master!E:E,"Not Found")</f>
        <v>180</v>
      </c>
      <c r="M1903" s="2">
        <f>_xlfn.XLOOKUP(E1903,[1]SKU_Master!A:A,[1]SKU_Master!F:F,"NOT FOUND")</f>
        <v>95</v>
      </c>
      <c r="N1903" s="2" t="str">
        <f>IF(ISNUMBER(_xlfn.XMATCH(E1903,[1]SKU_Master!A:A)),"MATCH","NOT FOUND")</f>
        <v>MATCH</v>
      </c>
      <c r="O1903" s="2">
        <f>Table2[[#This Row],[GROSS_REVENUE]]-Table2[[#This Row],[DISCOUNT]]</f>
        <v>30560.989999999998</v>
      </c>
      <c r="P1903" s="3">
        <f>IFERROR((Table2[[#This Row],[NET_REVENUE]]-(Table2[[#This Row],[UNITS_SOLD]]*Table2[[#This Row],[UNIT_COGS]]))/Table2[[#This Row],[NET_REVENUE]],0)</f>
        <v>0.37518385366442641</v>
      </c>
      <c r="Q1903" s="4">
        <f>IFERROR(Table2[[#This Row],[GROSS_REVENUE]]/Table2[[#This Row],[AD_SPEND]],0)</f>
        <v>14.542911235182752</v>
      </c>
      <c r="R1903" s="2">
        <f>IFERROR((Table2[[#This Row],[NET_REVENUE]]-(Table2[[#This Row],[UNITS_SOLD]]*Table2[[#This Row],[UNIT_COGS]])-Table2[[#This Row],[AD_SPEND]]),0)</f>
        <v>8978.1799999999985</v>
      </c>
      <c r="S1903" s="3">
        <f>IFERROR(Table2[[#This Row],[RETURNS_UNITS]]/Table2[[#This Row],[UNITS_SOLD]],0)</f>
        <v>5.4726368159203981E-2</v>
      </c>
      <c r="T1903" s="2" t="str">
        <f>TRIM(CLEAN(Table2[[#This Row],[CHANNEL]]))</f>
        <v>Zepto</v>
      </c>
      <c r="U1903" s="1">
        <f t="shared" si="29"/>
        <v>45383</v>
      </c>
    </row>
    <row r="1904" spans="1:21" x14ac:dyDescent="0.3">
      <c r="A1904" s="1">
        <v>45383</v>
      </c>
      <c r="B1904" s="2" t="s">
        <v>21</v>
      </c>
      <c r="C1904" s="2" t="s">
        <v>25</v>
      </c>
      <c r="D1904" s="2" t="s">
        <v>45</v>
      </c>
      <c r="E1904" s="2" t="str">
        <f>TRIM(Table2[[#This Row],[SKU_CODE]])</f>
        <v>BEC-TIS-001</v>
      </c>
      <c r="F1904" s="2">
        <v>257</v>
      </c>
      <c r="G1904" s="2">
        <v>24415</v>
      </c>
      <c r="H1904" s="2">
        <v>5074.18</v>
      </c>
      <c r="I1904" s="2">
        <v>2487.92</v>
      </c>
      <c r="J1904" s="2">
        <v>6</v>
      </c>
      <c r="K1904" s="2" t="str">
        <f>_xlfn.XLOOKUP(E1904,[1]SKU_Master!A:A,[1]SKU_Master!C:C,"NOT FOUND")</f>
        <v>Tissues</v>
      </c>
      <c r="L1904" s="2">
        <f>_xlfn.XLOOKUP(Table2[[#This Row],[SKU_CODE_CLEAN]],[1]SKU_Master!A:A,[1]SKU_Master!E:E,"Not Found")</f>
        <v>95</v>
      </c>
      <c r="M1904" s="2">
        <f>_xlfn.XLOOKUP(E1904,[1]SKU_Master!A:A,[1]SKU_Master!F:F,"NOT FOUND")</f>
        <v>42</v>
      </c>
      <c r="N1904" s="2" t="str">
        <f>IF(ISNUMBER(_xlfn.XMATCH(E1904,[1]SKU_Master!A:A)),"MATCH","NOT FOUND")</f>
        <v>MATCH</v>
      </c>
      <c r="O1904" s="2">
        <f>Table2[[#This Row],[GROSS_REVENUE]]-Table2[[#This Row],[DISCOUNT]]</f>
        <v>19340.82</v>
      </c>
      <c r="P1904" s="3">
        <f>IFERROR((Table2[[#This Row],[NET_REVENUE]]-(Table2[[#This Row],[UNITS_SOLD]]*Table2[[#This Row],[UNIT_COGS]]))/Table2[[#This Row],[NET_REVENUE]],0)</f>
        <v>0.44190577235091377</v>
      </c>
      <c r="Q1904" s="4">
        <f>IFERROR(Table2[[#This Row],[GROSS_REVENUE]]/Table2[[#This Row],[AD_SPEND]],0)</f>
        <v>9.8134184378918938</v>
      </c>
      <c r="R1904" s="2">
        <f>IFERROR((Table2[[#This Row],[NET_REVENUE]]-(Table2[[#This Row],[UNITS_SOLD]]*Table2[[#This Row],[UNIT_COGS]])-Table2[[#This Row],[AD_SPEND]]),0)</f>
        <v>6058.9</v>
      </c>
      <c r="S1904" s="3">
        <f>IFERROR(Table2[[#This Row],[RETURNS_UNITS]]/Table2[[#This Row],[UNITS_SOLD]],0)</f>
        <v>2.3346303501945526E-2</v>
      </c>
      <c r="T1904" s="2" t="str">
        <f>TRIM(CLEAN(Table2[[#This Row],[CHANNEL]]))</f>
        <v>Flipkart</v>
      </c>
      <c r="U1904" s="1">
        <f t="shared" si="29"/>
        <v>45383</v>
      </c>
    </row>
    <row r="1905" spans="1:21" x14ac:dyDescent="0.3">
      <c r="A1905" s="1">
        <v>45536</v>
      </c>
      <c r="B1905" s="2" t="s">
        <v>21</v>
      </c>
      <c r="C1905" s="2" t="s">
        <v>28</v>
      </c>
      <c r="D1905" s="2" t="s">
        <v>31</v>
      </c>
      <c r="E1905" s="2" t="str">
        <f>TRIM(Table2[[#This Row],[SKU_CODE]])</f>
        <v>BEC-GB-002</v>
      </c>
      <c r="F1905" s="2">
        <v>103</v>
      </c>
      <c r="G1905" s="2">
        <v>18437</v>
      </c>
      <c r="H1905" s="2">
        <v>1772.6</v>
      </c>
      <c r="I1905" s="2">
        <v>2489.02</v>
      </c>
      <c r="J1905" s="2">
        <v>5</v>
      </c>
      <c r="K1905" s="2" t="str">
        <f>_xlfn.XLOOKUP(E1905,[1]SKU_Master!A:A,[1]SKU_Master!C:C,"NOT FOUND")</f>
        <v>Garbage Bags</v>
      </c>
      <c r="L1905" s="2">
        <f>_xlfn.XLOOKUP(Table2[[#This Row],[SKU_CODE_CLEAN]],[1]SKU_Master!A:A,[1]SKU_Master!E:E,"Not Found")</f>
        <v>179</v>
      </c>
      <c r="M1905" s="2">
        <f>_xlfn.XLOOKUP(E1905,[1]SKU_Master!A:A,[1]SKU_Master!F:F,"NOT FOUND")</f>
        <v>86</v>
      </c>
      <c r="N1905" s="2" t="str">
        <f>IF(ISNUMBER(_xlfn.XMATCH(E1905,[1]SKU_Master!A:A)),"MATCH","NOT FOUND")</f>
        <v>MATCH</v>
      </c>
      <c r="O1905" s="2">
        <f>Table2[[#This Row],[GROSS_REVENUE]]-Table2[[#This Row],[DISCOUNT]]</f>
        <v>16664.400000000001</v>
      </c>
      <c r="P1905" s="3">
        <f>IFERROR((Table2[[#This Row],[NET_REVENUE]]-(Table2[[#This Row],[UNITS_SOLD]]*Table2[[#This Row],[UNIT_COGS]]))/Table2[[#This Row],[NET_REVENUE]],0)</f>
        <v>0.46844770888840886</v>
      </c>
      <c r="Q1905" s="4">
        <f>IFERROR(Table2[[#This Row],[GROSS_REVENUE]]/Table2[[#This Row],[AD_SPEND]],0)</f>
        <v>7.4073330065648326</v>
      </c>
      <c r="R1905" s="2">
        <f>IFERROR((Table2[[#This Row],[NET_REVENUE]]-(Table2[[#This Row],[UNITS_SOLD]]*Table2[[#This Row],[UNIT_COGS]])-Table2[[#This Row],[AD_SPEND]]),0)</f>
        <v>5317.380000000001</v>
      </c>
      <c r="S1905" s="3">
        <f>IFERROR(Table2[[#This Row],[RETURNS_UNITS]]/Table2[[#This Row],[UNITS_SOLD]],0)</f>
        <v>4.8543689320388349E-2</v>
      </c>
      <c r="T1905" s="2" t="str">
        <f>TRIM(CLEAN(Table2[[#This Row],[CHANNEL]]))</f>
        <v>Flipkart</v>
      </c>
      <c r="U1905" s="1">
        <f t="shared" si="29"/>
        <v>45536</v>
      </c>
    </row>
    <row r="1906" spans="1:21" x14ac:dyDescent="0.3">
      <c r="A1906" s="1">
        <v>45474</v>
      </c>
      <c r="B1906" s="2" t="s">
        <v>24</v>
      </c>
      <c r="C1906" s="2" t="s">
        <v>22</v>
      </c>
      <c r="D1906" s="2" t="s">
        <v>31</v>
      </c>
      <c r="E1906" s="2" t="str">
        <f>TRIM(Table2[[#This Row],[SKU_CODE]])</f>
        <v>BEC-GB-002</v>
      </c>
      <c r="F1906" s="2">
        <v>146</v>
      </c>
      <c r="G1906" s="2">
        <v>26134</v>
      </c>
      <c r="H1906" s="2">
        <v>3914.5</v>
      </c>
      <c r="I1906" s="2">
        <v>2489.79</v>
      </c>
      <c r="J1906" s="2">
        <v>17</v>
      </c>
      <c r="K1906" s="2" t="str">
        <f>_xlfn.XLOOKUP(E1906,[1]SKU_Master!A:A,[1]SKU_Master!C:C,"NOT FOUND")</f>
        <v>Garbage Bags</v>
      </c>
      <c r="L1906" s="2">
        <f>_xlfn.XLOOKUP(Table2[[#This Row],[SKU_CODE_CLEAN]],[1]SKU_Master!A:A,[1]SKU_Master!E:E,"Not Found")</f>
        <v>179</v>
      </c>
      <c r="M1906" s="2">
        <f>_xlfn.XLOOKUP(E1906,[1]SKU_Master!A:A,[1]SKU_Master!F:F,"NOT FOUND")</f>
        <v>86</v>
      </c>
      <c r="N1906" s="2" t="str">
        <f>IF(ISNUMBER(_xlfn.XMATCH(E1906,[1]SKU_Master!A:A)),"MATCH","NOT FOUND")</f>
        <v>MATCH</v>
      </c>
      <c r="O1906" s="2">
        <f>Table2[[#This Row],[GROSS_REVENUE]]-Table2[[#This Row],[DISCOUNT]]</f>
        <v>22219.5</v>
      </c>
      <c r="P1906" s="3">
        <f>IFERROR((Table2[[#This Row],[NET_REVENUE]]-(Table2[[#This Row],[UNITS_SOLD]]*Table2[[#This Row],[UNIT_COGS]]))/Table2[[#This Row],[NET_REVENUE]],0)</f>
        <v>0.43491077657012983</v>
      </c>
      <c r="Q1906" s="4">
        <f>IFERROR(Table2[[#This Row],[GROSS_REVENUE]]/Table2[[#This Row],[AD_SPEND]],0)</f>
        <v>10.496467573570461</v>
      </c>
      <c r="R1906" s="2">
        <f>IFERROR((Table2[[#This Row],[NET_REVENUE]]-(Table2[[#This Row],[UNITS_SOLD]]*Table2[[#This Row],[UNIT_COGS]])-Table2[[#This Row],[AD_SPEND]]),0)</f>
        <v>7173.71</v>
      </c>
      <c r="S1906" s="3">
        <f>IFERROR(Table2[[#This Row],[RETURNS_UNITS]]/Table2[[#This Row],[UNITS_SOLD]],0)</f>
        <v>0.11643835616438356</v>
      </c>
      <c r="T1906" s="2" t="str">
        <f>TRIM(CLEAN(Table2[[#This Row],[CHANNEL]]))</f>
        <v>D2C</v>
      </c>
      <c r="U1906" s="1">
        <f t="shared" si="29"/>
        <v>45474</v>
      </c>
    </row>
    <row r="1907" spans="1:21" x14ac:dyDescent="0.3">
      <c r="A1907" s="1">
        <v>45748</v>
      </c>
      <c r="B1907" s="2" t="s">
        <v>50</v>
      </c>
      <c r="C1907" s="2" t="s">
        <v>28</v>
      </c>
      <c r="D1907" s="2" t="s">
        <v>42</v>
      </c>
      <c r="E1907" s="2" t="str">
        <f>TRIM(Table2[[#This Row],[SKU_CODE]])</f>
        <v>BEC-BW-002</v>
      </c>
      <c r="F1907" s="2">
        <v>198</v>
      </c>
      <c r="G1907" s="2">
        <v>34650</v>
      </c>
      <c r="H1907" s="2">
        <v>6977.26</v>
      </c>
      <c r="I1907" s="2">
        <v>2490.85</v>
      </c>
      <c r="J1907" s="2">
        <v>6</v>
      </c>
      <c r="K1907" s="2" t="str">
        <f>_xlfn.XLOOKUP(E1907,[1]SKU_Master!A:A,[1]SKU_Master!C:C,"NOT FOUND")</f>
        <v>Bake &amp; Wrap</v>
      </c>
      <c r="L1907" s="2">
        <f>_xlfn.XLOOKUP(Table2[[#This Row],[SKU_CODE_CLEAN]],[1]SKU_Master!A:A,[1]SKU_Master!E:E,"Not Found")</f>
        <v>175</v>
      </c>
      <c r="M1907" s="2">
        <f>_xlfn.XLOOKUP(E1907,[1]SKU_Master!A:A,[1]SKU_Master!F:F,"NOT FOUND")</f>
        <v>92</v>
      </c>
      <c r="N1907" s="2" t="str">
        <f>IF(ISNUMBER(_xlfn.XMATCH(E1907,[1]SKU_Master!A:A)),"MATCH","NOT FOUND")</f>
        <v>MATCH</v>
      </c>
      <c r="O1907" s="2">
        <f>Table2[[#This Row],[GROSS_REVENUE]]-Table2[[#This Row],[DISCOUNT]]</f>
        <v>27672.739999999998</v>
      </c>
      <c r="P1907" s="3">
        <f>IFERROR((Table2[[#This Row],[NET_REVENUE]]-(Table2[[#This Row],[UNITS_SOLD]]*Table2[[#This Row],[UNIT_COGS]]))/Table2[[#This Row],[NET_REVENUE]],0)</f>
        <v>0.3417348625398135</v>
      </c>
      <c r="Q1907" s="4">
        <f>IFERROR(Table2[[#This Row],[GROSS_REVENUE]]/Table2[[#This Row],[AD_SPEND]],0)</f>
        <v>13.910913945038843</v>
      </c>
      <c r="R1907" s="2">
        <f>IFERROR((Table2[[#This Row],[NET_REVENUE]]-(Table2[[#This Row],[UNITS_SOLD]]*Table2[[#This Row],[UNIT_COGS]])-Table2[[#This Row],[AD_SPEND]]),0)</f>
        <v>6965.8899999999976</v>
      </c>
      <c r="S1907" s="3">
        <f>IFERROR(Table2[[#This Row],[RETURNS_UNITS]]/Table2[[#This Row],[UNITS_SOLD]],0)</f>
        <v>3.0303030303030304E-2</v>
      </c>
      <c r="T1907" s="2" t="str">
        <f>TRIM(CLEAN(Table2[[#This Row],[CHANNEL]]))</f>
        <v>Amazon</v>
      </c>
      <c r="U1907" s="1">
        <f t="shared" si="29"/>
        <v>45748</v>
      </c>
    </row>
    <row r="1908" spans="1:21" x14ac:dyDescent="0.3">
      <c r="A1908" s="1">
        <v>45536</v>
      </c>
      <c r="B1908" s="2" t="s">
        <v>24</v>
      </c>
      <c r="C1908" s="2" t="s">
        <v>22</v>
      </c>
      <c r="D1908" s="2" t="s">
        <v>41</v>
      </c>
      <c r="E1908" s="2" t="str">
        <f>TRIM(Table2[[#This Row],[SKU_CODE]])</f>
        <v>BEC-KT-002</v>
      </c>
      <c r="F1908" s="2">
        <v>77</v>
      </c>
      <c r="G1908" s="2">
        <v>32340</v>
      </c>
      <c r="H1908" s="2">
        <v>2824.64</v>
      </c>
      <c r="I1908" s="2">
        <v>2491.39</v>
      </c>
      <c r="J1908" s="2">
        <v>7</v>
      </c>
      <c r="K1908" s="2" t="str">
        <f>_xlfn.XLOOKUP(E1908,[1]SKU_Master!A:A,[1]SKU_Master!C:C,"NOT FOUND")</f>
        <v>Kitchen Towel</v>
      </c>
      <c r="L1908" s="2">
        <f>_xlfn.XLOOKUP(Table2[[#This Row],[SKU_CODE_CLEAN]],[1]SKU_Master!A:A,[1]SKU_Master!E:E,"Not Found")</f>
        <v>420</v>
      </c>
      <c r="M1908" s="2">
        <f>_xlfn.XLOOKUP(E1908,[1]SKU_Master!A:A,[1]SKU_Master!F:F,"NOT FOUND")</f>
        <v>205</v>
      </c>
      <c r="N1908" s="2" t="str">
        <f>IF(ISNUMBER(_xlfn.XMATCH(E1908,[1]SKU_Master!A:A)),"MATCH","NOT FOUND")</f>
        <v>MATCH</v>
      </c>
      <c r="O1908" s="2">
        <f>Table2[[#This Row],[GROSS_REVENUE]]-Table2[[#This Row],[DISCOUNT]]</f>
        <v>29515.360000000001</v>
      </c>
      <c r="P1908" s="3">
        <f>IFERROR((Table2[[#This Row],[NET_REVENUE]]-(Table2[[#This Row],[UNITS_SOLD]]*Table2[[#This Row],[UNIT_COGS]]))/Table2[[#This Row],[NET_REVENUE]],0)</f>
        <v>0.46519371608545518</v>
      </c>
      <c r="Q1908" s="4">
        <f>IFERROR(Table2[[#This Row],[GROSS_REVENUE]]/Table2[[#This Row],[AD_SPEND]],0)</f>
        <v>12.980705549913905</v>
      </c>
      <c r="R1908" s="2">
        <f>IFERROR((Table2[[#This Row],[NET_REVENUE]]-(Table2[[#This Row],[UNITS_SOLD]]*Table2[[#This Row],[UNIT_COGS]])-Table2[[#This Row],[AD_SPEND]]),0)</f>
        <v>11238.970000000001</v>
      </c>
      <c r="S1908" s="3">
        <f>IFERROR(Table2[[#This Row],[RETURNS_UNITS]]/Table2[[#This Row],[UNITS_SOLD]],0)</f>
        <v>9.0909090909090912E-2</v>
      </c>
      <c r="T1908" s="2" t="str">
        <f>TRIM(CLEAN(Table2[[#This Row],[CHANNEL]]))</f>
        <v>D2C</v>
      </c>
      <c r="U1908" s="1">
        <f t="shared" si="29"/>
        <v>45536</v>
      </c>
    </row>
    <row r="1909" spans="1:21" x14ac:dyDescent="0.3">
      <c r="A1909" s="1">
        <v>45383</v>
      </c>
      <c r="B1909" s="2" t="s">
        <v>34</v>
      </c>
      <c r="C1909" s="2" t="s">
        <v>22</v>
      </c>
      <c r="D1909" s="2" t="s">
        <v>32</v>
      </c>
      <c r="E1909" s="2" t="str">
        <f>TRIM(Table2[[#This Row],[SKU_CODE]])</f>
        <v>BEC-BW-001</v>
      </c>
      <c r="F1909" s="2">
        <v>99</v>
      </c>
      <c r="G1909" s="2">
        <v>21780</v>
      </c>
      <c r="H1909" s="2">
        <v>2362.0700000000002</v>
      </c>
      <c r="I1909" s="2">
        <v>2494.02</v>
      </c>
      <c r="J1909" s="2">
        <v>4</v>
      </c>
      <c r="K1909" s="2" t="str">
        <f>_xlfn.XLOOKUP(E1909,[1]SKU_Master!A:A,[1]SKU_Master!C:C,"NOT FOUND")</f>
        <v>Bake &amp; Wrap</v>
      </c>
      <c r="L1909" s="2">
        <f>_xlfn.XLOOKUP(Table2[[#This Row],[SKU_CODE_CLEAN]],[1]SKU_Master!A:A,[1]SKU_Master!E:E,"Not Found")</f>
        <v>220</v>
      </c>
      <c r="M1909" s="2">
        <f>_xlfn.XLOOKUP(E1909,[1]SKU_Master!A:A,[1]SKU_Master!F:F,"NOT FOUND")</f>
        <v>118</v>
      </c>
      <c r="N1909" s="2" t="str">
        <f>IF(ISNUMBER(_xlfn.XMATCH(E1909,[1]SKU_Master!A:A)),"MATCH","NOT FOUND")</f>
        <v>MATCH</v>
      </c>
      <c r="O1909" s="2">
        <f>Table2[[#This Row],[GROSS_REVENUE]]-Table2[[#This Row],[DISCOUNT]]</f>
        <v>19417.93</v>
      </c>
      <c r="P1909" s="3">
        <f>IFERROR((Table2[[#This Row],[NET_REVENUE]]-(Table2[[#This Row],[UNITS_SOLD]]*Table2[[#This Row],[UNIT_COGS]]))/Table2[[#This Row],[NET_REVENUE]],0)</f>
        <v>0.39839107464080881</v>
      </c>
      <c r="Q1909" s="4">
        <f>IFERROR(Table2[[#This Row],[GROSS_REVENUE]]/Table2[[#This Row],[AD_SPEND]],0)</f>
        <v>8.732889070657011</v>
      </c>
      <c r="R1909" s="2">
        <f>IFERROR((Table2[[#This Row],[NET_REVENUE]]-(Table2[[#This Row],[UNITS_SOLD]]*Table2[[#This Row],[UNIT_COGS]])-Table2[[#This Row],[AD_SPEND]]),0)</f>
        <v>5241.91</v>
      </c>
      <c r="S1909" s="3">
        <f>IFERROR(Table2[[#This Row],[RETURNS_UNITS]]/Table2[[#This Row],[UNITS_SOLD]],0)</f>
        <v>4.0404040404040407E-2</v>
      </c>
      <c r="T1909" s="2" t="str">
        <f>TRIM(CLEAN(Table2[[#This Row],[CHANNEL]]))</f>
        <v>Zepto</v>
      </c>
      <c r="U1909" s="1">
        <f t="shared" si="29"/>
        <v>45383</v>
      </c>
    </row>
    <row r="1910" spans="1:21" x14ac:dyDescent="0.3">
      <c r="A1910" s="1">
        <v>45663</v>
      </c>
      <c r="B1910" s="2" t="s">
        <v>37</v>
      </c>
      <c r="C1910" s="2" t="s">
        <v>22</v>
      </c>
      <c r="D1910" s="2" t="s">
        <v>23</v>
      </c>
      <c r="E1910" s="2" t="str">
        <f>TRIM(Table2[[#This Row],[SKU_CODE]])</f>
        <v>BEC-OTH-001</v>
      </c>
      <c r="F1910" s="2">
        <v>142</v>
      </c>
      <c r="G1910" s="2">
        <v>21158</v>
      </c>
      <c r="H1910" s="2">
        <v>2185.19</v>
      </c>
      <c r="I1910" s="2">
        <v>2494.9699999999998</v>
      </c>
      <c r="J1910" s="2">
        <v>8</v>
      </c>
      <c r="K1910" s="2" t="str">
        <f>_xlfn.XLOOKUP(E1910,[1]SKU_Master!A:A,[1]SKU_Master!C:C,"NOT FOUND")</f>
        <v>Others</v>
      </c>
      <c r="L1910" s="2">
        <f>_xlfn.XLOOKUP(Table2[[#This Row],[SKU_CODE_CLEAN]],[1]SKU_Master!A:A,[1]SKU_Master!E:E,"Not Found")</f>
        <v>149</v>
      </c>
      <c r="M1910" s="2">
        <f>_xlfn.XLOOKUP(E1910,[1]SKU_Master!A:A,[1]SKU_Master!F:F,"NOT FOUND")</f>
        <v>72</v>
      </c>
      <c r="N1910" s="2" t="str">
        <f>IF(ISNUMBER(_xlfn.XMATCH(E1910,[1]SKU_Master!A:A)),"MATCH","NOT FOUND")</f>
        <v>MATCH</v>
      </c>
      <c r="O1910" s="2">
        <f>Table2[[#This Row],[GROSS_REVENUE]]-Table2[[#This Row],[DISCOUNT]]</f>
        <v>18972.810000000001</v>
      </c>
      <c r="P1910" s="3">
        <f>IFERROR((Table2[[#This Row],[NET_REVENUE]]-(Table2[[#This Row],[UNITS_SOLD]]*Table2[[#This Row],[UNIT_COGS]]))/Table2[[#This Row],[NET_REVENUE]],0)</f>
        <v>0.46112357631789919</v>
      </c>
      <c r="Q1910" s="4">
        <f>IFERROR(Table2[[#This Row],[GROSS_REVENUE]]/Table2[[#This Row],[AD_SPEND]],0)</f>
        <v>8.4802622877228995</v>
      </c>
      <c r="R1910" s="2">
        <f>IFERROR((Table2[[#This Row],[NET_REVENUE]]-(Table2[[#This Row],[UNITS_SOLD]]*Table2[[#This Row],[UNIT_COGS]])-Table2[[#This Row],[AD_SPEND]]),0)</f>
        <v>6253.840000000002</v>
      </c>
      <c r="S1910" s="3">
        <f>IFERROR(Table2[[#This Row],[RETURNS_UNITS]]/Table2[[#This Row],[UNITS_SOLD]],0)</f>
        <v>5.6338028169014086E-2</v>
      </c>
      <c r="T1910" s="2" t="str">
        <f>TRIM(CLEAN(Table2[[#This Row],[CHANNEL]]))</f>
        <v>Blinkit</v>
      </c>
      <c r="U1910" s="1">
        <f t="shared" si="29"/>
        <v>45809</v>
      </c>
    </row>
    <row r="1911" spans="1:21" x14ac:dyDescent="0.3">
      <c r="A1911" s="1">
        <v>45383</v>
      </c>
      <c r="B1911" s="2" t="s">
        <v>21</v>
      </c>
      <c r="C1911" s="2" t="s">
        <v>25</v>
      </c>
      <c r="D1911" s="2" t="s">
        <v>31</v>
      </c>
      <c r="E1911" s="2" t="str">
        <f>TRIM(Table2[[#This Row],[SKU_CODE]])</f>
        <v>BEC-GB-002</v>
      </c>
      <c r="F1911" s="2">
        <v>251</v>
      </c>
      <c r="G1911" s="2">
        <v>44929</v>
      </c>
      <c r="H1911" s="2">
        <v>4215.03</v>
      </c>
      <c r="I1911" s="2">
        <v>2497.23</v>
      </c>
      <c r="J1911" s="2">
        <v>12</v>
      </c>
      <c r="K1911" s="2" t="str">
        <f>_xlfn.XLOOKUP(E1911,[1]SKU_Master!A:A,[1]SKU_Master!C:C,"NOT FOUND")</f>
        <v>Garbage Bags</v>
      </c>
      <c r="L1911" s="2">
        <f>_xlfn.XLOOKUP(Table2[[#This Row],[SKU_CODE_CLEAN]],[1]SKU_Master!A:A,[1]SKU_Master!E:E,"Not Found")</f>
        <v>179</v>
      </c>
      <c r="M1911" s="2">
        <f>_xlfn.XLOOKUP(E1911,[1]SKU_Master!A:A,[1]SKU_Master!F:F,"NOT FOUND")</f>
        <v>86</v>
      </c>
      <c r="N1911" s="2" t="str">
        <f>IF(ISNUMBER(_xlfn.XMATCH(E1911,[1]SKU_Master!A:A)),"MATCH","NOT FOUND")</f>
        <v>MATCH</v>
      </c>
      <c r="O1911" s="2">
        <f>Table2[[#This Row],[GROSS_REVENUE]]-Table2[[#This Row],[DISCOUNT]]</f>
        <v>40713.97</v>
      </c>
      <c r="P1911" s="3">
        <f>IFERROR((Table2[[#This Row],[NET_REVENUE]]-(Table2[[#This Row],[UNITS_SOLD]]*Table2[[#This Row],[UNIT_COGS]]))/Table2[[#This Row],[NET_REVENUE]],0)</f>
        <v>0.46981343258837199</v>
      </c>
      <c r="Q1911" s="4">
        <f>IFERROR(Table2[[#This Row],[GROSS_REVENUE]]/Table2[[#This Row],[AD_SPEND]],0)</f>
        <v>17.991534620359356</v>
      </c>
      <c r="R1911" s="2">
        <f>IFERROR((Table2[[#This Row],[NET_REVENUE]]-(Table2[[#This Row],[UNITS_SOLD]]*Table2[[#This Row],[UNIT_COGS]])-Table2[[#This Row],[AD_SPEND]]),0)</f>
        <v>16630.740000000002</v>
      </c>
      <c r="S1911" s="3">
        <f>IFERROR(Table2[[#This Row],[RETURNS_UNITS]]/Table2[[#This Row],[UNITS_SOLD]],0)</f>
        <v>4.7808764940239043E-2</v>
      </c>
      <c r="T1911" s="2" t="str">
        <f>TRIM(CLEAN(Table2[[#This Row],[CHANNEL]]))</f>
        <v>Flipkart</v>
      </c>
      <c r="U1911" s="1">
        <f t="shared" si="29"/>
        <v>45383</v>
      </c>
    </row>
    <row r="1912" spans="1:21" x14ac:dyDescent="0.3">
      <c r="A1912" s="1">
        <v>45444</v>
      </c>
      <c r="B1912" s="2" t="s">
        <v>39</v>
      </c>
      <c r="C1912" s="2" t="s">
        <v>22</v>
      </c>
      <c r="D1912" s="2" t="s">
        <v>42</v>
      </c>
      <c r="E1912" s="2" t="str">
        <f>TRIM(Table2[[#This Row],[SKU_CODE]])</f>
        <v>BEC-BW-002</v>
      </c>
      <c r="F1912" s="2">
        <v>153</v>
      </c>
      <c r="G1912" s="2">
        <v>26775</v>
      </c>
      <c r="H1912" s="2">
        <v>1837.71</v>
      </c>
      <c r="I1912" s="2">
        <v>2497.6999999999998</v>
      </c>
      <c r="J1912" s="2">
        <v>8</v>
      </c>
      <c r="K1912" s="2" t="str">
        <f>_xlfn.XLOOKUP(E1912,[1]SKU_Master!A:A,[1]SKU_Master!C:C,"NOT FOUND")</f>
        <v>Bake &amp; Wrap</v>
      </c>
      <c r="L1912" s="2">
        <f>_xlfn.XLOOKUP(Table2[[#This Row],[SKU_CODE_CLEAN]],[1]SKU_Master!A:A,[1]SKU_Master!E:E,"Not Found")</f>
        <v>175</v>
      </c>
      <c r="M1912" s="2">
        <f>_xlfn.XLOOKUP(E1912,[1]SKU_Master!A:A,[1]SKU_Master!F:F,"NOT FOUND")</f>
        <v>92</v>
      </c>
      <c r="N1912" s="2" t="str">
        <f>IF(ISNUMBER(_xlfn.XMATCH(E1912,[1]SKU_Master!A:A)),"MATCH","NOT FOUND")</f>
        <v>MATCH</v>
      </c>
      <c r="O1912" s="2">
        <f>Table2[[#This Row],[GROSS_REVENUE]]-Table2[[#This Row],[DISCOUNT]]</f>
        <v>24937.29</v>
      </c>
      <c r="P1912" s="3">
        <f>IFERROR((Table2[[#This Row],[NET_REVENUE]]-(Table2[[#This Row],[UNITS_SOLD]]*Table2[[#This Row],[UNIT_COGS]]))/Table2[[#This Row],[NET_REVENUE]],0)</f>
        <v>0.43554411886776795</v>
      </c>
      <c r="Q1912" s="4">
        <f>IFERROR(Table2[[#This Row],[GROSS_REVENUE]]/Table2[[#This Row],[AD_SPEND]],0)</f>
        <v>10.719862273291429</v>
      </c>
      <c r="R1912" s="2">
        <f>IFERROR((Table2[[#This Row],[NET_REVENUE]]-(Table2[[#This Row],[UNITS_SOLD]]*Table2[[#This Row],[UNIT_COGS]])-Table2[[#This Row],[AD_SPEND]]),0)</f>
        <v>8363.59</v>
      </c>
      <c r="S1912" s="3">
        <f>IFERROR(Table2[[#This Row],[RETURNS_UNITS]]/Table2[[#This Row],[UNITS_SOLD]],0)</f>
        <v>5.2287581699346407E-2</v>
      </c>
      <c r="T1912" s="2" t="str">
        <f>TRIM(CLEAN(Table2[[#This Row],[CHANNEL]]))</f>
        <v>Amazon</v>
      </c>
      <c r="U1912" s="1">
        <f t="shared" si="29"/>
        <v>45444</v>
      </c>
    </row>
    <row r="1913" spans="1:21" x14ac:dyDescent="0.3">
      <c r="A1913" s="1">
        <v>45717</v>
      </c>
      <c r="B1913" s="2" t="s">
        <v>37</v>
      </c>
      <c r="C1913" s="2" t="s">
        <v>22</v>
      </c>
      <c r="D1913" s="2" t="s">
        <v>46</v>
      </c>
      <c r="E1913" s="2" t="str">
        <f>TRIM(Table2[[#This Row],[SKU_CODE]])</f>
        <v>BEC-KT-001</v>
      </c>
      <c r="F1913" s="2">
        <v>327</v>
      </c>
      <c r="G1913" s="2">
        <v>52320</v>
      </c>
      <c r="H1913" s="2">
        <v>12679.47</v>
      </c>
      <c r="I1913" s="2">
        <v>2498.7800000000002</v>
      </c>
      <c r="J1913" s="2">
        <v>16</v>
      </c>
      <c r="K1913" s="2" t="str">
        <f>_xlfn.XLOOKUP(E1913,[1]SKU_Master!A:A,[1]SKU_Master!C:C,"NOT FOUND")</f>
        <v>Kitchen Towel</v>
      </c>
      <c r="L1913" s="2">
        <f>_xlfn.XLOOKUP(Table2[[#This Row],[SKU_CODE_CLEAN]],[1]SKU_Master!A:A,[1]SKU_Master!E:E,"Not Found")</f>
        <v>160</v>
      </c>
      <c r="M1913" s="2">
        <f>_xlfn.XLOOKUP(E1913,[1]SKU_Master!A:A,[1]SKU_Master!F:F,"NOT FOUND")</f>
        <v>78</v>
      </c>
      <c r="N1913" s="2" t="str">
        <f>IF(ISNUMBER(_xlfn.XMATCH(E1913,[1]SKU_Master!A:A)),"MATCH","NOT FOUND")</f>
        <v>MATCH</v>
      </c>
      <c r="O1913" s="2">
        <f>Table2[[#This Row],[GROSS_REVENUE]]-Table2[[#This Row],[DISCOUNT]]</f>
        <v>39640.53</v>
      </c>
      <c r="P1913" s="3">
        <f>IFERROR((Table2[[#This Row],[NET_REVENUE]]-(Table2[[#This Row],[UNITS_SOLD]]*Table2[[#This Row],[UNIT_COGS]]))/Table2[[#This Row],[NET_REVENUE]],0)</f>
        <v>0.35656763418652576</v>
      </c>
      <c r="Q1913" s="4">
        <f>IFERROR(Table2[[#This Row],[GROSS_REVENUE]]/Table2[[#This Row],[AD_SPEND]],0)</f>
        <v>20.938217850310949</v>
      </c>
      <c r="R1913" s="2">
        <f>IFERROR((Table2[[#This Row],[NET_REVENUE]]-(Table2[[#This Row],[UNITS_SOLD]]*Table2[[#This Row],[UNIT_COGS]])-Table2[[#This Row],[AD_SPEND]]),0)</f>
        <v>11635.749999999998</v>
      </c>
      <c r="S1913" s="3">
        <f>IFERROR(Table2[[#This Row],[RETURNS_UNITS]]/Table2[[#This Row],[UNITS_SOLD]],0)</f>
        <v>4.8929663608562692E-2</v>
      </c>
      <c r="T1913" s="2" t="str">
        <f>TRIM(CLEAN(Table2[[#This Row],[CHANNEL]]))</f>
        <v>Blinkit</v>
      </c>
      <c r="U1913" s="1">
        <f t="shared" si="29"/>
        <v>45717</v>
      </c>
    </row>
    <row r="1914" spans="1:21" x14ac:dyDescent="0.3">
      <c r="A1914" s="1">
        <v>45299</v>
      </c>
      <c r="B1914" s="2" t="s">
        <v>24</v>
      </c>
      <c r="C1914" s="2" t="s">
        <v>22</v>
      </c>
      <c r="D1914" s="2" t="s">
        <v>30</v>
      </c>
      <c r="E1914" s="2" t="str">
        <f>TRIM(Table2[[#This Row],[SKU_CODE]])</f>
        <v>BEC-TIS-002</v>
      </c>
      <c r="F1914" s="2">
        <v>123</v>
      </c>
      <c r="G1914" s="2">
        <v>22140</v>
      </c>
      <c r="H1914" s="2">
        <v>2478.2800000000002</v>
      </c>
      <c r="I1914" s="2">
        <v>2498.84</v>
      </c>
      <c r="J1914" s="2">
        <v>15</v>
      </c>
      <c r="K1914" s="2" t="str">
        <f>_xlfn.XLOOKUP(E1914,[1]SKU_Master!A:A,[1]SKU_Master!C:C,"NOT FOUND")</f>
        <v>Tissues</v>
      </c>
      <c r="L1914" s="2">
        <f>_xlfn.XLOOKUP(Table2[[#This Row],[SKU_CODE_CLEAN]],[1]SKU_Master!A:A,[1]SKU_Master!E:E,"Not Found")</f>
        <v>180</v>
      </c>
      <c r="M1914" s="2">
        <f>_xlfn.XLOOKUP(E1914,[1]SKU_Master!A:A,[1]SKU_Master!F:F,"NOT FOUND")</f>
        <v>95</v>
      </c>
      <c r="N1914" s="2" t="str">
        <f>IF(ISNUMBER(_xlfn.XMATCH(E1914,[1]SKU_Master!A:A)),"MATCH","NOT FOUND")</f>
        <v>MATCH</v>
      </c>
      <c r="O1914" s="2">
        <f>Table2[[#This Row],[GROSS_REVENUE]]-Table2[[#This Row],[DISCOUNT]]</f>
        <v>19661.72</v>
      </c>
      <c r="P1914" s="3">
        <f>IFERROR((Table2[[#This Row],[NET_REVENUE]]-(Table2[[#This Row],[UNITS_SOLD]]*Table2[[#This Row],[UNIT_COGS]]))/Table2[[#This Row],[NET_REVENUE]],0)</f>
        <v>0.40569797555859816</v>
      </c>
      <c r="Q1914" s="4">
        <f>IFERROR(Table2[[#This Row],[GROSS_REVENUE]]/Table2[[#This Row],[AD_SPEND]],0)</f>
        <v>8.8601110915464769</v>
      </c>
      <c r="R1914" s="2">
        <f>IFERROR((Table2[[#This Row],[NET_REVENUE]]-(Table2[[#This Row],[UNITS_SOLD]]*Table2[[#This Row],[UNIT_COGS]])-Table2[[#This Row],[AD_SPEND]]),0)</f>
        <v>5477.880000000001</v>
      </c>
      <c r="S1914" s="3">
        <f>IFERROR(Table2[[#This Row],[RETURNS_UNITS]]/Table2[[#This Row],[UNITS_SOLD]],0)</f>
        <v>0.12195121951219512</v>
      </c>
      <c r="T1914" s="2" t="str">
        <f>TRIM(CLEAN(Table2[[#This Row],[CHANNEL]]))</f>
        <v>D2C</v>
      </c>
      <c r="U1914" s="1">
        <f t="shared" si="29"/>
        <v>45505</v>
      </c>
    </row>
    <row r="1915" spans="1:21" x14ac:dyDescent="0.3">
      <c r="A1915" s="1">
        <v>45383</v>
      </c>
      <c r="B1915" s="2" t="s">
        <v>37</v>
      </c>
      <c r="C1915" s="2" t="s">
        <v>25</v>
      </c>
      <c r="D1915" s="2" t="s">
        <v>32</v>
      </c>
      <c r="E1915" s="2" t="str">
        <f>TRIM(Table2[[#This Row],[SKU_CODE]])</f>
        <v>BEC-BW-001</v>
      </c>
      <c r="F1915" s="2">
        <v>213</v>
      </c>
      <c r="G1915" s="2">
        <v>46860</v>
      </c>
      <c r="H1915" s="2">
        <v>7890.21</v>
      </c>
      <c r="I1915" s="2">
        <v>2499.13</v>
      </c>
      <c r="J1915" s="2">
        <v>8</v>
      </c>
      <c r="K1915" s="2" t="str">
        <f>_xlfn.XLOOKUP(E1915,[1]SKU_Master!A:A,[1]SKU_Master!C:C,"NOT FOUND")</f>
        <v>Bake &amp; Wrap</v>
      </c>
      <c r="L1915" s="2">
        <f>_xlfn.XLOOKUP(Table2[[#This Row],[SKU_CODE_CLEAN]],[1]SKU_Master!A:A,[1]SKU_Master!E:E,"Not Found")</f>
        <v>220</v>
      </c>
      <c r="M1915" s="2">
        <f>_xlfn.XLOOKUP(E1915,[1]SKU_Master!A:A,[1]SKU_Master!F:F,"NOT FOUND")</f>
        <v>118</v>
      </c>
      <c r="N1915" s="2" t="str">
        <f>IF(ISNUMBER(_xlfn.XMATCH(E1915,[1]SKU_Master!A:A)),"MATCH","NOT FOUND")</f>
        <v>MATCH</v>
      </c>
      <c r="O1915" s="2">
        <f>Table2[[#This Row],[GROSS_REVENUE]]-Table2[[#This Row],[DISCOUNT]]</f>
        <v>38969.79</v>
      </c>
      <c r="P1915" s="3">
        <f>IFERROR((Table2[[#This Row],[NET_REVENUE]]-(Table2[[#This Row],[UNITS_SOLD]]*Table2[[#This Row],[UNIT_COGS]]))/Table2[[#This Row],[NET_REVENUE]],0)</f>
        <v>0.35503886472059515</v>
      </c>
      <c r="Q1915" s="4">
        <f>IFERROR(Table2[[#This Row],[GROSS_REVENUE]]/Table2[[#This Row],[AD_SPEND]],0)</f>
        <v>18.750525182763599</v>
      </c>
      <c r="R1915" s="2">
        <f>IFERROR((Table2[[#This Row],[NET_REVENUE]]-(Table2[[#This Row],[UNITS_SOLD]]*Table2[[#This Row],[UNIT_COGS]])-Table2[[#This Row],[AD_SPEND]]),0)</f>
        <v>11336.66</v>
      </c>
      <c r="S1915" s="3">
        <f>IFERROR(Table2[[#This Row],[RETURNS_UNITS]]/Table2[[#This Row],[UNITS_SOLD]],0)</f>
        <v>3.7558685446009391E-2</v>
      </c>
      <c r="T1915" s="2" t="str">
        <f>TRIM(CLEAN(Table2[[#This Row],[CHANNEL]]))</f>
        <v>Blinkit</v>
      </c>
      <c r="U1915" s="1">
        <f t="shared" si="29"/>
        <v>45383</v>
      </c>
    </row>
    <row r="1916" spans="1:21" x14ac:dyDescent="0.3">
      <c r="A1916" s="1">
        <v>45627</v>
      </c>
      <c r="B1916" s="2" t="s">
        <v>37</v>
      </c>
      <c r="C1916" s="2" t="s">
        <v>22</v>
      </c>
      <c r="D1916" s="2" t="s">
        <v>31</v>
      </c>
      <c r="E1916" s="2" t="str">
        <f>TRIM(Table2[[#This Row],[SKU_CODE]])</f>
        <v>BEC-GB-002</v>
      </c>
      <c r="F1916" s="2">
        <v>202</v>
      </c>
      <c r="G1916" s="2">
        <v>36158</v>
      </c>
      <c r="H1916" s="2">
        <v>6165.71</v>
      </c>
      <c r="I1916" s="2">
        <v>2499.25</v>
      </c>
      <c r="J1916" s="2">
        <v>8</v>
      </c>
      <c r="K1916" s="2" t="str">
        <f>_xlfn.XLOOKUP(E1916,[1]SKU_Master!A:A,[1]SKU_Master!C:C,"NOT FOUND")</f>
        <v>Garbage Bags</v>
      </c>
      <c r="L1916" s="2">
        <f>_xlfn.XLOOKUP(Table2[[#This Row],[SKU_CODE_CLEAN]],[1]SKU_Master!A:A,[1]SKU_Master!E:E,"Not Found")</f>
        <v>179</v>
      </c>
      <c r="M1916" s="2">
        <f>_xlfn.XLOOKUP(E1916,[1]SKU_Master!A:A,[1]SKU_Master!F:F,"NOT FOUND")</f>
        <v>86</v>
      </c>
      <c r="N1916" s="2" t="str">
        <f>IF(ISNUMBER(_xlfn.XMATCH(E1916,[1]SKU_Master!A:A)),"MATCH","NOT FOUND")</f>
        <v>MATCH</v>
      </c>
      <c r="O1916" s="2">
        <f>Table2[[#This Row],[GROSS_REVENUE]]-Table2[[#This Row],[DISCOUNT]]</f>
        <v>29992.29</v>
      </c>
      <c r="P1916" s="3">
        <f>IFERROR((Table2[[#This Row],[NET_REVENUE]]-(Table2[[#This Row],[UNITS_SOLD]]*Table2[[#This Row],[UNIT_COGS]]))/Table2[[#This Row],[NET_REVENUE]],0)</f>
        <v>0.42078447494339383</v>
      </c>
      <c r="Q1916" s="4">
        <f>IFERROR(Table2[[#This Row],[GROSS_REVENUE]]/Table2[[#This Row],[AD_SPEND]],0)</f>
        <v>14.467540262078623</v>
      </c>
      <c r="R1916" s="2">
        <f>IFERROR((Table2[[#This Row],[NET_REVENUE]]-(Table2[[#This Row],[UNITS_SOLD]]*Table2[[#This Row],[UNIT_COGS]])-Table2[[#This Row],[AD_SPEND]]),0)</f>
        <v>10121.040000000001</v>
      </c>
      <c r="S1916" s="3">
        <f>IFERROR(Table2[[#This Row],[RETURNS_UNITS]]/Table2[[#This Row],[UNITS_SOLD]],0)</f>
        <v>3.9603960396039604E-2</v>
      </c>
      <c r="T1916" s="2" t="str">
        <f>TRIM(CLEAN(Table2[[#This Row],[CHANNEL]]))</f>
        <v>Blinkit</v>
      </c>
      <c r="U1916" s="1">
        <f t="shared" si="29"/>
        <v>45627</v>
      </c>
    </row>
    <row r="1917" spans="1:21" x14ac:dyDescent="0.3">
      <c r="A1917" s="1">
        <v>45658</v>
      </c>
      <c r="B1917" s="2" t="s">
        <v>37</v>
      </c>
      <c r="C1917" s="2" t="s">
        <v>25</v>
      </c>
      <c r="D1917" s="2" t="s">
        <v>31</v>
      </c>
      <c r="E1917" s="2" t="str">
        <f>TRIM(Table2[[#This Row],[SKU_CODE]])</f>
        <v>BEC-GB-002</v>
      </c>
      <c r="F1917" s="2">
        <v>247</v>
      </c>
      <c r="G1917" s="2">
        <v>44213</v>
      </c>
      <c r="H1917" s="2">
        <v>3258.88</v>
      </c>
      <c r="I1917" s="2">
        <v>2500.14</v>
      </c>
      <c r="J1917" s="2">
        <v>8</v>
      </c>
      <c r="K1917" s="2" t="str">
        <f>_xlfn.XLOOKUP(E1917,[1]SKU_Master!A:A,[1]SKU_Master!C:C,"NOT FOUND")</f>
        <v>Garbage Bags</v>
      </c>
      <c r="L1917" s="2">
        <f>_xlfn.XLOOKUP(Table2[[#This Row],[SKU_CODE_CLEAN]],[1]SKU_Master!A:A,[1]SKU_Master!E:E,"Not Found")</f>
        <v>179</v>
      </c>
      <c r="M1917" s="2">
        <f>_xlfn.XLOOKUP(E1917,[1]SKU_Master!A:A,[1]SKU_Master!F:F,"NOT FOUND")</f>
        <v>86</v>
      </c>
      <c r="N1917" s="2" t="str">
        <f>IF(ISNUMBER(_xlfn.XMATCH(E1917,[1]SKU_Master!A:A)),"MATCH","NOT FOUND")</f>
        <v>MATCH</v>
      </c>
      <c r="O1917" s="2">
        <f>Table2[[#This Row],[GROSS_REVENUE]]-Table2[[#This Row],[DISCOUNT]]</f>
        <v>40954.120000000003</v>
      </c>
      <c r="P1917" s="3">
        <f>IFERROR((Table2[[#This Row],[NET_REVENUE]]-(Table2[[#This Row],[UNITS_SOLD]]*Table2[[#This Row],[UNIT_COGS]]))/Table2[[#This Row],[NET_REVENUE]],0)</f>
        <v>0.48132202572048921</v>
      </c>
      <c r="Q1917" s="4">
        <f>IFERROR(Table2[[#This Row],[GROSS_REVENUE]]/Table2[[#This Row],[AD_SPEND]],0)</f>
        <v>17.684209684257681</v>
      </c>
      <c r="R1917" s="2">
        <f>IFERROR((Table2[[#This Row],[NET_REVENUE]]-(Table2[[#This Row],[UNITS_SOLD]]*Table2[[#This Row],[UNIT_COGS]])-Table2[[#This Row],[AD_SPEND]]),0)</f>
        <v>17211.980000000003</v>
      </c>
      <c r="S1917" s="3">
        <f>IFERROR(Table2[[#This Row],[RETURNS_UNITS]]/Table2[[#This Row],[UNITS_SOLD]],0)</f>
        <v>3.2388663967611336E-2</v>
      </c>
      <c r="T1917" s="2" t="str">
        <f>TRIM(CLEAN(Table2[[#This Row],[CHANNEL]]))</f>
        <v>Blinkit</v>
      </c>
      <c r="U1917" s="1">
        <f t="shared" si="29"/>
        <v>45658</v>
      </c>
    </row>
    <row r="1918" spans="1:21" x14ac:dyDescent="0.3">
      <c r="A1918" s="1">
        <v>45292</v>
      </c>
      <c r="B1918" s="2" t="s">
        <v>24</v>
      </c>
      <c r="C1918" s="2" t="s">
        <v>25</v>
      </c>
      <c r="D1918" s="2" t="s">
        <v>32</v>
      </c>
      <c r="E1918" s="2" t="str">
        <f>TRIM(Table2[[#This Row],[SKU_CODE]])</f>
        <v>BEC-BW-001</v>
      </c>
      <c r="F1918" s="2">
        <v>107</v>
      </c>
      <c r="G1918" s="2">
        <v>23540</v>
      </c>
      <c r="H1918" s="2">
        <v>1894.88</v>
      </c>
      <c r="I1918" s="2">
        <v>2501.87</v>
      </c>
      <c r="J1918" s="2">
        <v>14</v>
      </c>
      <c r="K1918" s="2" t="str">
        <f>_xlfn.XLOOKUP(E1918,[1]SKU_Master!A:A,[1]SKU_Master!C:C,"NOT FOUND")</f>
        <v>Bake &amp; Wrap</v>
      </c>
      <c r="L1918" s="2">
        <f>_xlfn.XLOOKUP(Table2[[#This Row],[SKU_CODE_CLEAN]],[1]SKU_Master!A:A,[1]SKU_Master!E:E,"Not Found")</f>
        <v>220</v>
      </c>
      <c r="M1918" s="2">
        <f>_xlfn.XLOOKUP(E1918,[1]SKU_Master!A:A,[1]SKU_Master!F:F,"NOT FOUND")</f>
        <v>118</v>
      </c>
      <c r="N1918" s="2" t="str">
        <f>IF(ISNUMBER(_xlfn.XMATCH(E1918,[1]SKU_Master!A:A)),"MATCH","NOT FOUND")</f>
        <v>MATCH</v>
      </c>
      <c r="O1918" s="2">
        <f>Table2[[#This Row],[GROSS_REVENUE]]-Table2[[#This Row],[DISCOUNT]]</f>
        <v>21645.119999999999</v>
      </c>
      <c r="P1918" s="3">
        <f>IFERROR((Table2[[#This Row],[NET_REVENUE]]-(Table2[[#This Row],[UNITS_SOLD]]*Table2[[#This Row],[UNIT_COGS]]))/Table2[[#This Row],[NET_REVENUE]],0)</f>
        <v>0.41668145059948847</v>
      </c>
      <c r="Q1918" s="4">
        <f>IFERROR(Table2[[#This Row],[GROSS_REVENUE]]/Table2[[#This Row],[AD_SPEND]],0)</f>
        <v>9.4089620963519298</v>
      </c>
      <c r="R1918" s="2">
        <f>IFERROR((Table2[[#This Row],[NET_REVENUE]]-(Table2[[#This Row],[UNITS_SOLD]]*Table2[[#This Row],[UNIT_COGS]])-Table2[[#This Row],[AD_SPEND]]),0)</f>
        <v>6517.2499999999991</v>
      </c>
      <c r="S1918" s="3">
        <f>IFERROR(Table2[[#This Row],[RETURNS_UNITS]]/Table2[[#This Row],[UNITS_SOLD]],0)</f>
        <v>0.13084112149532709</v>
      </c>
      <c r="T1918" s="2" t="str">
        <f>TRIM(CLEAN(Table2[[#This Row],[CHANNEL]]))</f>
        <v>D2C</v>
      </c>
      <c r="U1918" s="1">
        <f t="shared" si="29"/>
        <v>45292</v>
      </c>
    </row>
    <row r="1919" spans="1:21" x14ac:dyDescent="0.3">
      <c r="A1919" s="1">
        <v>45689</v>
      </c>
      <c r="B1919" s="2" t="s">
        <v>37</v>
      </c>
      <c r="C1919" s="2" t="s">
        <v>25</v>
      </c>
      <c r="D1919" s="2" t="s">
        <v>23</v>
      </c>
      <c r="E1919" s="2" t="str">
        <f>TRIM(Table2[[#This Row],[SKU_CODE]])</f>
        <v>BEC-OTH-001</v>
      </c>
      <c r="F1919" s="2">
        <v>186</v>
      </c>
      <c r="G1919" s="2">
        <v>27714</v>
      </c>
      <c r="H1919" s="2">
        <v>5107.71</v>
      </c>
      <c r="I1919" s="2">
        <v>2501.94</v>
      </c>
      <c r="J1919" s="2">
        <v>6</v>
      </c>
      <c r="K1919" s="2" t="str">
        <f>_xlfn.XLOOKUP(E1919,[1]SKU_Master!A:A,[1]SKU_Master!C:C,"NOT FOUND")</f>
        <v>Others</v>
      </c>
      <c r="L1919" s="2">
        <f>_xlfn.XLOOKUP(Table2[[#This Row],[SKU_CODE_CLEAN]],[1]SKU_Master!A:A,[1]SKU_Master!E:E,"Not Found")</f>
        <v>149</v>
      </c>
      <c r="M1919" s="2">
        <f>_xlfn.XLOOKUP(E1919,[1]SKU_Master!A:A,[1]SKU_Master!F:F,"NOT FOUND")</f>
        <v>72</v>
      </c>
      <c r="N1919" s="2" t="str">
        <f>IF(ISNUMBER(_xlfn.XMATCH(E1919,[1]SKU_Master!A:A)),"MATCH","NOT FOUND")</f>
        <v>MATCH</v>
      </c>
      <c r="O1919" s="2">
        <f>Table2[[#This Row],[GROSS_REVENUE]]-Table2[[#This Row],[DISCOUNT]]</f>
        <v>22606.29</v>
      </c>
      <c r="P1919" s="3">
        <f>IFERROR((Table2[[#This Row],[NET_REVENUE]]-(Table2[[#This Row],[UNITS_SOLD]]*Table2[[#This Row],[UNIT_COGS]]))/Table2[[#This Row],[NET_REVENUE]],0)</f>
        <v>0.40759850466396746</v>
      </c>
      <c r="Q1919" s="4">
        <f>IFERROR(Table2[[#This Row],[GROSS_REVENUE]]/Table2[[#This Row],[AD_SPEND]],0)</f>
        <v>11.077004244706108</v>
      </c>
      <c r="R1919" s="2">
        <f>IFERROR((Table2[[#This Row],[NET_REVENUE]]-(Table2[[#This Row],[UNITS_SOLD]]*Table2[[#This Row],[UNIT_COGS]])-Table2[[#This Row],[AD_SPEND]]),0)</f>
        <v>6712.35</v>
      </c>
      <c r="S1919" s="3">
        <f>IFERROR(Table2[[#This Row],[RETURNS_UNITS]]/Table2[[#This Row],[UNITS_SOLD]],0)</f>
        <v>3.2258064516129031E-2</v>
      </c>
      <c r="T1919" s="2" t="str">
        <f>TRIM(CLEAN(Table2[[#This Row],[CHANNEL]]))</f>
        <v>Blinkit</v>
      </c>
      <c r="U1919" s="1">
        <f t="shared" si="29"/>
        <v>45689</v>
      </c>
    </row>
    <row r="1920" spans="1:21" x14ac:dyDescent="0.3">
      <c r="A1920" s="1">
        <v>45748</v>
      </c>
      <c r="B1920" s="2" t="s">
        <v>24</v>
      </c>
      <c r="C1920" s="2" t="s">
        <v>22</v>
      </c>
      <c r="D1920" s="2" t="s">
        <v>41</v>
      </c>
      <c r="E1920" s="2" t="str">
        <f>TRIM(Table2[[#This Row],[SKU_CODE]])</f>
        <v>BEC-KT-002</v>
      </c>
      <c r="F1920" s="2">
        <v>128</v>
      </c>
      <c r="G1920" s="2">
        <v>53760</v>
      </c>
      <c r="H1920" s="2">
        <v>6478.07</v>
      </c>
      <c r="I1920" s="2">
        <v>2502.61</v>
      </c>
      <c r="J1920" s="2">
        <v>19</v>
      </c>
      <c r="K1920" s="2" t="str">
        <f>_xlfn.XLOOKUP(E1920,[1]SKU_Master!A:A,[1]SKU_Master!C:C,"NOT FOUND")</f>
        <v>Kitchen Towel</v>
      </c>
      <c r="L1920" s="2">
        <f>_xlfn.XLOOKUP(Table2[[#This Row],[SKU_CODE_CLEAN]],[1]SKU_Master!A:A,[1]SKU_Master!E:E,"Not Found")</f>
        <v>420</v>
      </c>
      <c r="M1920" s="2">
        <f>_xlfn.XLOOKUP(E1920,[1]SKU_Master!A:A,[1]SKU_Master!F:F,"NOT FOUND")</f>
        <v>205</v>
      </c>
      <c r="N1920" s="2" t="str">
        <f>IF(ISNUMBER(_xlfn.XMATCH(E1920,[1]SKU_Master!A:A)),"MATCH","NOT FOUND")</f>
        <v>MATCH</v>
      </c>
      <c r="O1920" s="2">
        <f>Table2[[#This Row],[GROSS_REVENUE]]-Table2[[#This Row],[DISCOUNT]]</f>
        <v>47281.93</v>
      </c>
      <c r="P1920" s="3">
        <f>IFERROR((Table2[[#This Row],[NET_REVENUE]]-(Table2[[#This Row],[UNITS_SOLD]]*Table2[[#This Row],[UNIT_COGS]]))/Table2[[#This Row],[NET_REVENUE]],0)</f>
        <v>0.44503111442362864</v>
      </c>
      <c r="Q1920" s="4">
        <f>IFERROR(Table2[[#This Row],[GROSS_REVENUE]]/Table2[[#This Row],[AD_SPEND]],0)</f>
        <v>21.481573237540008</v>
      </c>
      <c r="R1920" s="2">
        <f>IFERROR((Table2[[#This Row],[NET_REVENUE]]-(Table2[[#This Row],[UNITS_SOLD]]*Table2[[#This Row],[UNIT_COGS]])-Table2[[#This Row],[AD_SPEND]]),0)</f>
        <v>18539.32</v>
      </c>
      <c r="S1920" s="3">
        <f>IFERROR(Table2[[#This Row],[RETURNS_UNITS]]/Table2[[#This Row],[UNITS_SOLD]],0)</f>
        <v>0.1484375</v>
      </c>
      <c r="T1920" s="2" t="str">
        <f>TRIM(CLEAN(Table2[[#This Row],[CHANNEL]]))</f>
        <v>D2C</v>
      </c>
      <c r="U1920" s="1">
        <f t="shared" si="29"/>
        <v>45748</v>
      </c>
    </row>
    <row r="1921" spans="1:21" x14ac:dyDescent="0.3">
      <c r="A1921" s="1">
        <v>45778</v>
      </c>
      <c r="B1921" s="2" t="s">
        <v>21</v>
      </c>
      <c r="C1921" s="2" t="s">
        <v>25</v>
      </c>
      <c r="D1921" s="2" t="s">
        <v>45</v>
      </c>
      <c r="E1921" s="2" t="str">
        <f>TRIM(Table2[[#This Row],[SKU_CODE]])</f>
        <v>BEC-TIS-001</v>
      </c>
      <c r="F1921" s="2">
        <v>242</v>
      </c>
      <c r="G1921" s="2">
        <v>22990</v>
      </c>
      <c r="H1921" s="2">
        <v>4036.26</v>
      </c>
      <c r="I1921" s="2">
        <v>2502.9499999999998</v>
      </c>
      <c r="J1921" s="2">
        <v>7</v>
      </c>
      <c r="K1921" s="2" t="str">
        <f>_xlfn.XLOOKUP(E1921,[1]SKU_Master!A:A,[1]SKU_Master!C:C,"NOT FOUND")</f>
        <v>Tissues</v>
      </c>
      <c r="L1921" s="2">
        <f>_xlfn.XLOOKUP(Table2[[#This Row],[SKU_CODE_CLEAN]],[1]SKU_Master!A:A,[1]SKU_Master!E:E,"Not Found")</f>
        <v>95</v>
      </c>
      <c r="M1921" s="2">
        <f>_xlfn.XLOOKUP(E1921,[1]SKU_Master!A:A,[1]SKU_Master!F:F,"NOT FOUND")</f>
        <v>42</v>
      </c>
      <c r="N1921" s="2" t="str">
        <f>IF(ISNUMBER(_xlfn.XMATCH(E1921,[1]SKU_Master!A:A)),"MATCH","NOT FOUND")</f>
        <v>MATCH</v>
      </c>
      <c r="O1921" s="2">
        <f>Table2[[#This Row],[GROSS_REVENUE]]-Table2[[#This Row],[DISCOUNT]]</f>
        <v>18953.739999999998</v>
      </c>
      <c r="P1921" s="3">
        <f>IFERROR((Table2[[#This Row],[NET_REVENUE]]-(Table2[[#This Row],[UNITS_SOLD]]*Table2[[#This Row],[UNIT_COGS]]))/Table2[[#This Row],[NET_REVENUE]],0)</f>
        <v>0.46374699663496488</v>
      </c>
      <c r="Q1921" s="4">
        <f>IFERROR(Table2[[#This Row],[GROSS_REVENUE]]/Table2[[#This Row],[AD_SPEND]],0)</f>
        <v>9.1851615094188865</v>
      </c>
      <c r="R1921" s="2">
        <f>IFERROR((Table2[[#This Row],[NET_REVENUE]]-(Table2[[#This Row],[UNITS_SOLD]]*Table2[[#This Row],[UNIT_COGS]])-Table2[[#This Row],[AD_SPEND]]),0)</f>
        <v>6286.7899999999981</v>
      </c>
      <c r="S1921" s="3">
        <f>IFERROR(Table2[[#This Row],[RETURNS_UNITS]]/Table2[[#This Row],[UNITS_SOLD]],0)</f>
        <v>2.8925619834710745E-2</v>
      </c>
      <c r="T1921" s="2" t="str">
        <f>TRIM(CLEAN(Table2[[#This Row],[CHANNEL]]))</f>
        <v>Flipkart</v>
      </c>
      <c r="U1921" s="1">
        <f t="shared" si="29"/>
        <v>45778</v>
      </c>
    </row>
    <row r="1922" spans="1:21" x14ac:dyDescent="0.3">
      <c r="A1922" s="1">
        <v>45809</v>
      </c>
      <c r="B1922" s="2" t="s">
        <v>33</v>
      </c>
      <c r="C1922" s="2" t="s">
        <v>28</v>
      </c>
      <c r="D1922" s="2" t="s">
        <v>41</v>
      </c>
      <c r="E1922" s="2" t="str">
        <f>TRIM(Table2[[#This Row],[SKU_CODE]])</f>
        <v>BEC-KT-002</v>
      </c>
      <c r="F1922" s="2">
        <v>82</v>
      </c>
      <c r="G1922" s="2">
        <v>34440</v>
      </c>
      <c r="H1922" s="2">
        <v>7791.78</v>
      </c>
      <c r="I1922" s="2">
        <v>2503.37</v>
      </c>
      <c r="J1922" s="2">
        <v>4</v>
      </c>
      <c r="K1922" s="2" t="str">
        <f>_xlfn.XLOOKUP(E1922,[1]SKU_Master!A:A,[1]SKU_Master!C:C,"NOT FOUND")</f>
        <v>Kitchen Towel</v>
      </c>
      <c r="L1922" s="2">
        <f>_xlfn.XLOOKUP(Table2[[#This Row],[SKU_CODE_CLEAN]],[1]SKU_Master!A:A,[1]SKU_Master!E:E,"Not Found")</f>
        <v>420</v>
      </c>
      <c r="M1922" s="2">
        <f>_xlfn.XLOOKUP(E1922,[1]SKU_Master!A:A,[1]SKU_Master!F:F,"NOT FOUND")</f>
        <v>205</v>
      </c>
      <c r="N1922" s="2" t="str">
        <f>IF(ISNUMBER(_xlfn.XMATCH(E1922,[1]SKU_Master!A:A)),"MATCH","NOT FOUND")</f>
        <v>MATCH</v>
      </c>
      <c r="O1922" s="2">
        <f>Table2[[#This Row],[GROSS_REVENUE]]-Table2[[#This Row],[DISCOUNT]]</f>
        <v>26648.22</v>
      </c>
      <c r="P1922" s="3">
        <f>IFERROR((Table2[[#This Row],[NET_REVENUE]]-(Table2[[#This Row],[UNITS_SOLD]]*Table2[[#This Row],[UNIT_COGS]]))/Table2[[#This Row],[NET_REVENUE]],0)</f>
        <v>0.36918863623911846</v>
      </c>
      <c r="Q1922" s="4">
        <f>IFERROR(Table2[[#This Row],[GROSS_REVENUE]]/Table2[[#This Row],[AD_SPEND]],0)</f>
        <v>13.757454950726421</v>
      </c>
      <c r="R1922" s="2">
        <f>IFERROR((Table2[[#This Row],[NET_REVENUE]]-(Table2[[#This Row],[UNITS_SOLD]]*Table2[[#This Row],[UNIT_COGS]])-Table2[[#This Row],[AD_SPEND]]),0)</f>
        <v>7334.8500000000013</v>
      </c>
      <c r="S1922" s="3">
        <f>IFERROR(Table2[[#This Row],[RETURNS_UNITS]]/Table2[[#This Row],[UNITS_SOLD]],0)</f>
        <v>4.878048780487805E-2</v>
      </c>
      <c r="T1922" s="2" t="str">
        <f>TRIM(CLEAN(Table2[[#This Row],[CHANNEL]]))</f>
        <v>Swiggy Instamart</v>
      </c>
      <c r="U1922" s="1">
        <f t="shared" si="29"/>
        <v>45809</v>
      </c>
    </row>
    <row r="1923" spans="1:21" x14ac:dyDescent="0.3">
      <c r="A1923" s="1">
        <v>45717</v>
      </c>
      <c r="B1923" s="2" t="s">
        <v>37</v>
      </c>
      <c r="C1923" s="2" t="s">
        <v>25</v>
      </c>
      <c r="D1923" s="2" t="s">
        <v>23</v>
      </c>
      <c r="E1923" s="2" t="str">
        <f>TRIM(Table2[[#This Row],[SKU_CODE]])</f>
        <v>BEC-OTH-001</v>
      </c>
      <c r="F1923" s="2">
        <v>190</v>
      </c>
      <c r="G1923" s="2">
        <v>28310</v>
      </c>
      <c r="H1923" s="2">
        <v>2546.48</v>
      </c>
      <c r="I1923" s="2">
        <v>2505.33</v>
      </c>
      <c r="J1923" s="2">
        <v>7</v>
      </c>
      <c r="K1923" s="2" t="str">
        <f>_xlfn.XLOOKUP(E1923,[1]SKU_Master!A:A,[1]SKU_Master!C:C,"NOT FOUND")</f>
        <v>Others</v>
      </c>
      <c r="L1923" s="2">
        <f>_xlfn.XLOOKUP(Table2[[#This Row],[SKU_CODE_CLEAN]],[1]SKU_Master!A:A,[1]SKU_Master!E:E,"Not Found")</f>
        <v>149</v>
      </c>
      <c r="M1923" s="2">
        <f>_xlfn.XLOOKUP(E1923,[1]SKU_Master!A:A,[1]SKU_Master!F:F,"NOT FOUND")</f>
        <v>72</v>
      </c>
      <c r="N1923" s="2" t="str">
        <f>IF(ISNUMBER(_xlfn.XMATCH(E1923,[1]SKU_Master!A:A)),"MATCH","NOT FOUND")</f>
        <v>MATCH</v>
      </c>
      <c r="O1923" s="2">
        <f>Table2[[#This Row],[GROSS_REVENUE]]-Table2[[#This Row],[DISCOUNT]]</f>
        <v>25763.52</v>
      </c>
      <c r="P1923" s="3">
        <f>IFERROR((Table2[[#This Row],[NET_REVENUE]]-(Table2[[#This Row],[UNITS_SOLD]]*Table2[[#This Row],[UNIT_COGS]]))/Table2[[#This Row],[NET_REVENUE]],0)</f>
        <v>0.46901665610910309</v>
      </c>
      <c r="Q1923" s="4">
        <f>IFERROR(Table2[[#This Row],[GROSS_REVENUE]]/Table2[[#This Row],[AD_SPEND]],0)</f>
        <v>11.299908594875726</v>
      </c>
      <c r="R1923" s="2">
        <f>IFERROR((Table2[[#This Row],[NET_REVENUE]]-(Table2[[#This Row],[UNITS_SOLD]]*Table2[[#This Row],[UNIT_COGS]])-Table2[[#This Row],[AD_SPEND]]),0)</f>
        <v>9578.19</v>
      </c>
      <c r="S1923" s="3">
        <f>IFERROR(Table2[[#This Row],[RETURNS_UNITS]]/Table2[[#This Row],[UNITS_SOLD]],0)</f>
        <v>3.6842105263157891E-2</v>
      </c>
      <c r="T1923" s="2" t="str">
        <f>TRIM(CLEAN(Table2[[#This Row],[CHANNEL]]))</f>
        <v>Blinkit</v>
      </c>
      <c r="U1923" s="1">
        <f t="shared" ref="U1923:U1986" si="30">IF(AND(MONTH(A1923)=1,DAY(A1923)&gt;1),DATE(YEAR(A1923),DAY(A1923),1),A1923)</f>
        <v>45717</v>
      </c>
    </row>
    <row r="1924" spans="1:21" x14ac:dyDescent="0.3">
      <c r="A1924" s="1">
        <v>45505</v>
      </c>
      <c r="B1924" s="2" t="s">
        <v>24</v>
      </c>
      <c r="C1924" s="2" t="s">
        <v>25</v>
      </c>
      <c r="D1924" s="2" t="s">
        <v>30</v>
      </c>
      <c r="E1924" s="2" t="str">
        <f>TRIM(Table2[[#This Row],[SKU_CODE]])</f>
        <v>BEC-TIS-002</v>
      </c>
      <c r="F1924" s="2">
        <v>226</v>
      </c>
      <c r="G1924" s="2">
        <v>40680</v>
      </c>
      <c r="H1924" s="2">
        <v>2799.09</v>
      </c>
      <c r="I1924" s="2">
        <v>2505.9299999999998</v>
      </c>
      <c r="J1924" s="2">
        <v>22</v>
      </c>
      <c r="K1924" s="2" t="str">
        <f>_xlfn.XLOOKUP(E1924,[1]SKU_Master!A:A,[1]SKU_Master!C:C,"NOT FOUND")</f>
        <v>Tissues</v>
      </c>
      <c r="L1924" s="2">
        <f>_xlfn.XLOOKUP(Table2[[#This Row],[SKU_CODE_CLEAN]],[1]SKU_Master!A:A,[1]SKU_Master!E:E,"Not Found")</f>
        <v>180</v>
      </c>
      <c r="M1924" s="2">
        <f>_xlfn.XLOOKUP(E1924,[1]SKU_Master!A:A,[1]SKU_Master!F:F,"NOT FOUND")</f>
        <v>95</v>
      </c>
      <c r="N1924" s="2" t="str">
        <f>IF(ISNUMBER(_xlfn.XMATCH(E1924,[1]SKU_Master!A:A)),"MATCH","NOT FOUND")</f>
        <v>MATCH</v>
      </c>
      <c r="O1924" s="2">
        <f>Table2[[#This Row],[GROSS_REVENUE]]-Table2[[#This Row],[DISCOUNT]]</f>
        <v>37880.910000000003</v>
      </c>
      <c r="P1924" s="3">
        <f>IFERROR((Table2[[#This Row],[NET_REVENUE]]-(Table2[[#This Row],[UNITS_SOLD]]*Table2[[#This Row],[UNIT_COGS]]))/Table2[[#This Row],[NET_REVENUE]],0)</f>
        <v>0.43322375307245792</v>
      </c>
      <c r="Q1924" s="4">
        <f>IFERROR(Table2[[#This Row],[GROSS_REVENUE]]/Table2[[#This Row],[AD_SPEND]],0)</f>
        <v>16.23349415187176</v>
      </c>
      <c r="R1924" s="2">
        <f>IFERROR((Table2[[#This Row],[NET_REVENUE]]-(Table2[[#This Row],[UNITS_SOLD]]*Table2[[#This Row],[UNIT_COGS]])-Table2[[#This Row],[AD_SPEND]]),0)</f>
        <v>13904.980000000003</v>
      </c>
      <c r="S1924" s="3">
        <f>IFERROR(Table2[[#This Row],[RETURNS_UNITS]]/Table2[[#This Row],[UNITS_SOLD]],0)</f>
        <v>9.7345132743362831E-2</v>
      </c>
      <c r="T1924" s="2" t="str">
        <f>TRIM(CLEAN(Table2[[#This Row],[CHANNEL]]))</f>
        <v>D2C</v>
      </c>
      <c r="U1924" s="1">
        <f t="shared" si="30"/>
        <v>45505</v>
      </c>
    </row>
    <row r="1925" spans="1:21" x14ac:dyDescent="0.3">
      <c r="A1925" s="1">
        <v>45383</v>
      </c>
      <c r="B1925" s="2" t="s">
        <v>39</v>
      </c>
      <c r="C1925" s="2" t="s">
        <v>28</v>
      </c>
      <c r="D1925" s="2" t="s">
        <v>45</v>
      </c>
      <c r="E1925" s="2" t="str">
        <f>TRIM(Table2[[#This Row],[SKU_CODE]])</f>
        <v>BEC-TIS-001</v>
      </c>
      <c r="F1925" s="2">
        <v>282</v>
      </c>
      <c r="G1925" s="2">
        <v>26790</v>
      </c>
      <c r="H1925" s="2">
        <v>6251.58</v>
      </c>
      <c r="I1925" s="2">
        <v>2505.9699999999998</v>
      </c>
      <c r="J1925" s="2">
        <v>15</v>
      </c>
      <c r="K1925" s="2" t="str">
        <f>_xlfn.XLOOKUP(E1925,[1]SKU_Master!A:A,[1]SKU_Master!C:C,"NOT FOUND")</f>
        <v>Tissues</v>
      </c>
      <c r="L1925" s="2">
        <f>_xlfn.XLOOKUP(Table2[[#This Row],[SKU_CODE_CLEAN]],[1]SKU_Master!A:A,[1]SKU_Master!E:E,"Not Found")</f>
        <v>95</v>
      </c>
      <c r="M1925" s="2">
        <f>_xlfn.XLOOKUP(E1925,[1]SKU_Master!A:A,[1]SKU_Master!F:F,"NOT FOUND")</f>
        <v>42</v>
      </c>
      <c r="N1925" s="2" t="str">
        <f>IF(ISNUMBER(_xlfn.XMATCH(E1925,[1]SKU_Master!A:A)),"MATCH","NOT FOUND")</f>
        <v>MATCH</v>
      </c>
      <c r="O1925" s="2">
        <f>Table2[[#This Row],[GROSS_REVENUE]]-Table2[[#This Row],[DISCOUNT]]</f>
        <v>20538.419999999998</v>
      </c>
      <c r="P1925" s="3">
        <f>IFERROR((Table2[[#This Row],[NET_REVENUE]]-(Table2[[#This Row],[UNITS_SOLD]]*Table2[[#This Row],[UNIT_COGS]]))/Table2[[#This Row],[NET_REVENUE]],0)</f>
        <v>0.4233246763869859</v>
      </c>
      <c r="Q1925" s="4">
        <f>IFERROR(Table2[[#This Row],[GROSS_REVENUE]]/Table2[[#This Row],[AD_SPEND]],0)</f>
        <v>10.690471154882143</v>
      </c>
      <c r="R1925" s="2">
        <f>IFERROR((Table2[[#This Row],[NET_REVENUE]]-(Table2[[#This Row],[UNITS_SOLD]]*Table2[[#This Row],[UNIT_COGS]])-Table2[[#This Row],[AD_SPEND]]),0)</f>
        <v>6188.4499999999989</v>
      </c>
      <c r="S1925" s="3">
        <f>IFERROR(Table2[[#This Row],[RETURNS_UNITS]]/Table2[[#This Row],[UNITS_SOLD]],0)</f>
        <v>5.3191489361702128E-2</v>
      </c>
      <c r="T1925" s="2" t="str">
        <f>TRIM(CLEAN(Table2[[#This Row],[CHANNEL]]))</f>
        <v>Amazon</v>
      </c>
      <c r="U1925" s="1">
        <f t="shared" si="30"/>
        <v>45383</v>
      </c>
    </row>
    <row r="1926" spans="1:21" x14ac:dyDescent="0.3">
      <c r="A1926" s="1">
        <v>45717</v>
      </c>
      <c r="B1926" s="2" t="s">
        <v>21</v>
      </c>
      <c r="C1926" s="2" t="s">
        <v>28</v>
      </c>
      <c r="D1926" s="2" t="s">
        <v>45</v>
      </c>
      <c r="E1926" s="2" t="str">
        <f>TRIM(Table2[[#This Row],[SKU_CODE]])</f>
        <v>BEC-TIS-001</v>
      </c>
      <c r="F1926" s="2">
        <v>241</v>
      </c>
      <c r="G1926" s="2">
        <v>22895</v>
      </c>
      <c r="H1926" s="2">
        <v>1478.8</v>
      </c>
      <c r="I1926" s="2">
        <v>2506.56</v>
      </c>
      <c r="J1926" s="2">
        <v>9</v>
      </c>
      <c r="K1926" s="2" t="str">
        <f>_xlfn.XLOOKUP(E1926,[1]SKU_Master!A:A,[1]SKU_Master!C:C,"NOT FOUND")</f>
        <v>Tissues</v>
      </c>
      <c r="L1926" s="2">
        <f>_xlfn.XLOOKUP(Table2[[#This Row],[SKU_CODE_CLEAN]],[1]SKU_Master!A:A,[1]SKU_Master!E:E,"Not Found")</f>
        <v>95</v>
      </c>
      <c r="M1926" s="2">
        <f>_xlfn.XLOOKUP(E1926,[1]SKU_Master!A:A,[1]SKU_Master!F:F,"NOT FOUND")</f>
        <v>42</v>
      </c>
      <c r="N1926" s="2" t="str">
        <f>IF(ISNUMBER(_xlfn.XMATCH(E1926,[1]SKU_Master!A:A)),"MATCH","NOT FOUND")</f>
        <v>MATCH</v>
      </c>
      <c r="O1926" s="2">
        <f>Table2[[#This Row],[GROSS_REVENUE]]-Table2[[#This Row],[DISCOUNT]]</f>
        <v>21416.2</v>
      </c>
      <c r="P1926" s="3">
        <f>IFERROR((Table2[[#This Row],[NET_REVENUE]]-(Table2[[#This Row],[UNITS_SOLD]]*Table2[[#This Row],[UNIT_COGS]]))/Table2[[#This Row],[NET_REVENUE]],0)</f>
        <v>0.52736713329162033</v>
      </c>
      <c r="Q1926" s="4">
        <f>IFERROR(Table2[[#This Row],[GROSS_REVENUE]]/Table2[[#This Row],[AD_SPEND]],0)</f>
        <v>9.1340322992467762</v>
      </c>
      <c r="R1926" s="2">
        <f>IFERROR((Table2[[#This Row],[NET_REVENUE]]-(Table2[[#This Row],[UNITS_SOLD]]*Table2[[#This Row],[UNIT_COGS]])-Table2[[#This Row],[AD_SPEND]]),0)</f>
        <v>8787.6400000000012</v>
      </c>
      <c r="S1926" s="3">
        <f>IFERROR(Table2[[#This Row],[RETURNS_UNITS]]/Table2[[#This Row],[UNITS_SOLD]],0)</f>
        <v>3.7344398340248962E-2</v>
      </c>
      <c r="T1926" s="2" t="str">
        <f>TRIM(CLEAN(Table2[[#This Row],[CHANNEL]]))</f>
        <v>Flipkart</v>
      </c>
      <c r="U1926" s="1">
        <f t="shared" si="30"/>
        <v>45717</v>
      </c>
    </row>
    <row r="1927" spans="1:21" x14ac:dyDescent="0.3">
      <c r="A1927" s="1">
        <v>45717</v>
      </c>
      <c r="B1927" s="2" t="s">
        <v>33</v>
      </c>
      <c r="C1927" s="2" t="s">
        <v>22</v>
      </c>
      <c r="D1927" s="2" t="s">
        <v>30</v>
      </c>
      <c r="E1927" s="2" t="str">
        <f>TRIM(Table2[[#This Row],[SKU_CODE]])</f>
        <v>BEC-TIS-002</v>
      </c>
      <c r="F1927" s="2">
        <v>158</v>
      </c>
      <c r="G1927" s="2">
        <v>28440</v>
      </c>
      <c r="H1927" s="2">
        <v>3363.11</v>
      </c>
      <c r="I1927" s="2">
        <v>2507.4299999999998</v>
      </c>
      <c r="J1927" s="2">
        <v>7</v>
      </c>
      <c r="K1927" s="2" t="str">
        <f>_xlfn.XLOOKUP(E1927,[1]SKU_Master!A:A,[1]SKU_Master!C:C,"NOT FOUND")</f>
        <v>Tissues</v>
      </c>
      <c r="L1927" s="2">
        <f>_xlfn.XLOOKUP(Table2[[#This Row],[SKU_CODE_CLEAN]],[1]SKU_Master!A:A,[1]SKU_Master!E:E,"Not Found")</f>
        <v>180</v>
      </c>
      <c r="M1927" s="2">
        <f>_xlfn.XLOOKUP(E1927,[1]SKU_Master!A:A,[1]SKU_Master!F:F,"NOT FOUND")</f>
        <v>95</v>
      </c>
      <c r="N1927" s="2" t="str">
        <f>IF(ISNUMBER(_xlfn.XMATCH(E1927,[1]SKU_Master!A:A)),"MATCH","NOT FOUND")</f>
        <v>MATCH</v>
      </c>
      <c r="O1927" s="2">
        <f>Table2[[#This Row],[GROSS_REVENUE]]-Table2[[#This Row],[DISCOUNT]]</f>
        <v>25076.89</v>
      </c>
      <c r="P1927" s="3">
        <f>IFERROR((Table2[[#This Row],[NET_REVENUE]]-(Table2[[#This Row],[UNITS_SOLD]]*Table2[[#This Row],[UNIT_COGS]]))/Table2[[#This Row],[NET_REVENUE]],0)</f>
        <v>0.40144092828097899</v>
      </c>
      <c r="Q1927" s="4">
        <f>IFERROR(Table2[[#This Row],[GROSS_REVENUE]]/Table2[[#This Row],[AD_SPEND]],0)</f>
        <v>11.342290712003924</v>
      </c>
      <c r="R1927" s="2">
        <f>IFERROR((Table2[[#This Row],[NET_REVENUE]]-(Table2[[#This Row],[UNITS_SOLD]]*Table2[[#This Row],[UNIT_COGS]])-Table2[[#This Row],[AD_SPEND]]),0)</f>
        <v>7559.4599999999991</v>
      </c>
      <c r="S1927" s="3">
        <f>IFERROR(Table2[[#This Row],[RETURNS_UNITS]]/Table2[[#This Row],[UNITS_SOLD]],0)</f>
        <v>4.4303797468354431E-2</v>
      </c>
      <c r="T1927" s="2" t="str">
        <f>TRIM(CLEAN(Table2[[#This Row],[CHANNEL]]))</f>
        <v>Swiggy Instamart</v>
      </c>
      <c r="U1927" s="1">
        <f t="shared" si="30"/>
        <v>45717</v>
      </c>
    </row>
    <row r="1928" spans="1:21" x14ac:dyDescent="0.3">
      <c r="A1928" s="1">
        <v>45292</v>
      </c>
      <c r="B1928" s="2" t="s">
        <v>21</v>
      </c>
      <c r="C1928" s="2" t="s">
        <v>28</v>
      </c>
      <c r="D1928" s="2" t="s">
        <v>29</v>
      </c>
      <c r="E1928" s="2" t="str">
        <f>TRIM(Table2[[#This Row],[SKU_CODE]])</f>
        <v>BEC-CLN-004</v>
      </c>
      <c r="F1928" s="2">
        <v>131</v>
      </c>
      <c r="G1928" s="2">
        <v>12969</v>
      </c>
      <c r="H1928" s="2">
        <v>3432.04</v>
      </c>
      <c r="I1928" s="2">
        <v>2507.46</v>
      </c>
      <c r="J1928" s="2">
        <v>6</v>
      </c>
      <c r="K1928" s="2" t="str">
        <f>_xlfn.XLOOKUP(E1928,[1]SKU_Master!A:A,[1]SKU_Master!C:C,"NOT FOUND")</f>
        <v>Cleaners</v>
      </c>
      <c r="L1928" s="2">
        <f>_xlfn.XLOOKUP(Table2[[#This Row],[SKU_CODE_CLEAN]],[1]SKU_Master!A:A,[1]SKU_Master!E:E,"Not Found")</f>
        <v>99</v>
      </c>
      <c r="M1928" s="2">
        <f>_xlfn.XLOOKUP(E1928,[1]SKU_Master!A:A,[1]SKU_Master!F:F,"NOT FOUND")</f>
        <v>44</v>
      </c>
      <c r="N1928" s="2" t="str">
        <f>IF(ISNUMBER(_xlfn.XMATCH(E1928,[1]SKU_Master!A:A)),"MATCH","NOT FOUND")</f>
        <v>MATCH</v>
      </c>
      <c r="O1928" s="2">
        <f>Table2[[#This Row],[GROSS_REVENUE]]-Table2[[#This Row],[DISCOUNT]]</f>
        <v>9536.9599999999991</v>
      </c>
      <c r="P1928" s="3">
        <f>IFERROR((Table2[[#This Row],[NET_REVENUE]]-(Table2[[#This Row],[UNITS_SOLD]]*Table2[[#This Row],[UNIT_COGS]]))/Table2[[#This Row],[NET_REVENUE]],0)</f>
        <v>0.39561453544945135</v>
      </c>
      <c r="Q1928" s="4">
        <f>IFERROR(Table2[[#This Row],[GROSS_REVENUE]]/Table2[[#This Row],[AD_SPEND]],0)</f>
        <v>5.1721662558924173</v>
      </c>
      <c r="R1928" s="2">
        <f>IFERROR((Table2[[#This Row],[NET_REVENUE]]-(Table2[[#This Row],[UNITS_SOLD]]*Table2[[#This Row],[UNIT_COGS]])-Table2[[#This Row],[AD_SPEND]]),0)</f>
        <v>1265.4999999999991</v>
      </c>
      <c r="S1928" s="3">
        <f>IFERROR(Table2[[#This Row],[RETURNS_UNITS]]/Table2[[#This Row],[UNITS_SOLD]],0)</f>
        <v>4.5801526717557252E-2</v>
      </c>
      <c r="T1928" s="2" t="str">
        <f>TRIM(CLEAN(Table2[[#This Row],[CHANNEL]]))</f>
        <v>Flipkart</v>
      </c>
      <c r="U1928" s="1">
        <f t="shared" si="30"/>
        <v>45292</v>
      </c>
    </row>
    <row r="1929" spans="1:21" x14ac:dyDescent="0.3">
      <c r="A1929" s="1">
        <v>45717</v>
      </c>
      <c r="B1929" s="2" t="s">
        <v>34</v>
      </c>
      <c r="C1929" s="2" t="s">
        <v>22</v>
      </c>
      <c r="D1929" s="2" t="s">
        <v>35</v>
      </c>
      <c r="E1929" s="2" t="str">
        <f>TRIM(Table2[[#This Row],[SKU_CODE]])</f>
        <v>BEC-CMB-001</v>
      </c>
      <c r="F1929" s="2">
        <v>42</v>
      </c>
      <c r="G1929" s="2">
        <v>29358</v>
      </c>
      <c r="H1929" s="2">
        <v>3330.75</v>
      </c>
      <c r="I1929" s="2">
        <v>2508.16</v>
      </c>
      <c r="J1929" s="2">
        <v>1</v>
      </c>
      <c r="K1929" s="2" t="str">
        <f>_xlfn.XLOOKUP(E1929,[1]SKU_Master!A:A,[1]SKU_Master!C:C,"NOT FOUND")</f>
        <v>Others</v>
      </c>
      <c r="L1929" s="2">
        <f>_xlfn.XLOOKUP(Table2[[#This Row],[SKU_CODE_CLEAN]],[1]SKU_Master!A:A,[1]SKU_Master!E:E,"Not Found")</f>
        <v>699</v>
      </c>
      <c r="M1929" s="2">
        <f>_xlfn.XLOOKUP(E1929,[1]SKU_Master!A:A,[1]SKU_Master!F:F,"NOT FOUND")</f>
        <v>330</v>
      </c>
      <c r="N1929" s="2" t="str">
        <f>IF(ISNUMBER(_xlfn.XMATCH(E1929,[1]SKU_Master!A:A)),"MATCH","NOT FOUND")</f>
        <v>MATCH</v>
      </c>
      <c r="O1929" s="2">
        <f>Table2[[#This Row],[GROSS_REVENUE]]-Table2[[#This Row],[DISCOUNT]]</f>
        <v>26027.25</v>
      </c>
      <c r="P1929" s="3">
        <f>IFERROR((Table2[[#This Row],[NET_REVENUE]]-(Table2[[#This Row],[UNITS_SOLD]]*Table2[[#This Row],[UNIT_COGS]]))/Table2[[#This Row],[NET_REVENUE]],0)</f>
        <v>0.46748119759098639</v>
      </c>
      <c r="Q1929" s="4">
        <f>IFERROR(Table2[[#This Row],[GROSS_REVENUE]]/Table2[[#This Row],[AD_SPEND]],0)</f>
        <v>11.704994896657311</v>
      </c>
      <c r="R1929" s="2">
        <f>IFERROR((Table2[[#This Row],[NET_REVENUE]]-(Table2[[#This Row],[UNITS_SOLD]]*Table2[[#This Row],[UNIT_COGS]])-Table2[[#This Row],[AD_SPEND]]),0)</f>
        <v>9659.09</v>
      </c>
      <c r="S1929" s="3">
        <f>IFERROR(Table2[[#This Row],[RETURNS_UNITS]]/Table2[[#This Row],[UNITS_SOLD]],0)</f>
        <v>2.3809523809523808E-2</v>
      </c>
      <c r="T1929" s="2" t="str">
        <f>TRIM(CLEAN(Table2[[#This Row],[CHANNEL]]))</f>
        <v>Zepto</v>
      </c>
      <c r="U1929" s="1">
        <f t="shared" si="30"/>
        <v>45717</v>
      </c>
    </row>
    <row r="1930" spans="1:21" x14ac:dyDescent="0.3">
      <c r="A1930" s="1">
        <v>45627</v>
      </c>
      <c r="B1930" s="2" t="s">
        <v>33</v>
      </c>
      <c r="C1930" s="2" t="s">
        <v>22</v>
      </c>
      <c r="D1930" s="2" t="s">
        <v>30</v>
      </c>
      <c r="E1930" s="2" t="str">
        <f>TRIM(Table2[[#This Row],[SKU_CODE]])</f>
        <v>BEC-TIS-002</v>
      </c>
      <c r="F1930" s="2">
        <v>168</v>
      </c>
      <c r="G1930" s="2">
        <v>30240</v>
      </c>
      <c r="H1930" s="2">
        <v>8993.57</v>
      </c>
      <c r="I1930" s="2">
        <v>2509.39</v>
      </c>
      <c r="J1930" s="2">
        <v>9</v>
      </c>
      <c r="K1930" s="2" t="str">
        <f>_xlfn.XLOOKUP(E1930,[1]SKU_Master!A:A,[1]SKU_Master!C:C,"NOT FOUND")</f>
        <v>Tissues</v>
      </c>
      <c r="L1930" s="2">
        <f>_xlfn.XLOOKUP(Table2[[#This Row],[SKU_CODE_CLEAN]],[1]SKU_Master!A:A,[1]SKU_Master!E:E,"Not Found")</f>
        <v>180</v>
      </c>
      <c r="M1930" s="2">
        <f>_xlfn.XLOOKUP(E1930,[1]SKU_Master!A:A,[1]SKU_Master!F:F,"NOT FOUND")</f>
        <v>95</v>
      </c>
      <c r="N1930" s="2" t="str">
        <f>IF(ISNUMBER(_xlfn.XMATCH(E1930,[1]SKU_Master!A:A)),"MATCH","NOT FOUND")</f>
        <v>MATCH</v>
      </c>
      <c r="O1930" s="2">
        <f>Table2[[#This Row],[GROSS_REVENUE]]-Table2[[#This Row],[DISCOUNT]]</f>
        <v>21246.43</v>
      </c>
      <c r="P1930" s="3">
        <f>IFERROR((Table2[[#This Row],[NET_REVENUE]]-(Table2[[#This Row],[UNITS_SOLD]]*Table2[[#This Row],[UNIT_COGS]]))/Table2[[#This Row],[NET_REVENUE]],0)</f>
        <v>0.24881497738678923</v>
      </c>
      <c r="Q1930" s="4">
        <f>IFERROR(Table2[[#This Row],[GROSS_REVENUE]]/Table2[[#This Row],[AD_SPEND]],0)</f>
        <v>12.050737430212124</v>
      </c>
      <c r="R1930" s="2">
        <f>IFERROR((Table2[[#This Row],[NET_REVENUE]]-(Table2[[#This Row],[UNITS_SOLD]]*Table2[[#This Row],[UNIT_COGS]])-Table2[[#This Row],[AD_SPEND]]),0)</f>
        <v>2777.0400000000004</v>
      </c>
      <c r="S1930" s="3">
        <f>IFERROR(Table2[[#This Row],[RETURNS_UNITS]]/Table2[[#This Row],[UNITS_SOLD]],0)</f>
        <v>5.3571428571428568E-2</v>
      </c>
      <c r="T1930" s="2" t="str">
        <f>TRIM(CLEAN(Table2[[#This Row],[CHANNEL]]))</f>
        <v>Swiggy Instamart</v>
      </c>
      <c r="U1930" s="1">
        <f t="shared" si="30"/>
        <v>45627</v>
      </c>
    </row>
    <row r="1931" spans="1:21" x14ac:dyDescent="0.3">
      <c r="A1931" s="1">
        <v>45352</v>
      </c>
      <c r="B1931" s="2" t="s">
        <v>33</v>
      </c>
      <c r="C1931" s="2" t="s">
        <v>25</v>
      </c>
      <c r="D1931" s="2" t="s">
        <v>32</v>
      </c>
      <c r="E1931" s="2" t="str">
        <f>TRIM(Table2[[#This Row],[SKU_CODE]])</f>
        <v>BEC-BW-001</v>
      </c>
      <c r="F1931" s="2">
        <v>85</v>
      </c>
      <c r="G1931" s="2">
        <v>18700</v>
      </c>
      <c r="H1931" s="2">
        <v>1498.51</v>
      </c>
      <c r="I1931" s="2">
        <v>2511.85</v>
      </c>
      <c r="J1931" s="2">
        <v>2</v>
      </c>
      <c r="K1931" s="2" t="str">
        <f>_xlfn.XLOOKUP(E1931,[1]SKU_Master!A:A,[1]SKU_Master!C:C,"NOT FOUND")</f>
        <v>Bake &amp; Wrap</v>
      </c>
      <c r="L1931" s="2">
        <f>_xlfn.XLOOKUP(Table2[[#This Row],[SKU_CODE_CLEAN]],[1]SKU_Master!A:A,[1]SKU_Master!E:E,"Not Found")</f>
        <v>220</v>
      </c>
      <c r="M1931" s="2">
        <f>_xlfn.XLOOKUP(E1931,[1]SKU_Master!A:A,[1]SKU_Master!F:F,"NOT FOUND")</f>
        <v>118</v>
      </c>
      <c r="N1931" s="2" t="str">
        <f>IF(ISNUMBER(_xlfn.XMATCH(E1931,[1]SKU_Master!A:A)),"MATCH","NOT FOUND")</f>
        <v>MATCH</v>
      </c>
      <c r="O1931" s="2">
        <f>Table2[[#This Row],[GROSS_REVENUE]]-Table2[[#This Row],[DISCOUNT]]</f>
        <v>17201.490000000002</v>
      </c>
      <c r="P1931" s="3">
        <f>IFERROR((Table2[[#This Row],[NET_REVENUE]]-(Table2[[#This Row],[UNITS_SOLD]]*Table2[[#This Row],[UNIT_COGS]]))/Table2[[#This Row],[NET_REVENUE]],0)</f>
        <v>0.41691097689793155</v>
      </c>
      <c r="Q1931" s="4">
        <f>IFERROR(Table2[[#This Row],[GROSS_REVENUE]]/Table2[[#This Row],[AD_SPEND]],0)</f>
        <v>7.444712064812788</v>
      </c>
      <c r="R1931" s="2">
        <f>IFERROR((Table2[[#This Row],[NET_REVENUE]]-(Table2[[#This Row],[UNITS_SOLD]]*Table2[[#This Row],[UNIT_COGS]])-Table2[[#This Row],[AD_SPEND]]),0)</f>
        <v>4659.6400000000012</v>
      </c>
      <c r="S1931" s="3">
        <f>IFERROR(Table2[[#This Row],[RETURNS_UNITS]]/Table2[[#This Row],[UNITS_SOLD]],0)</f>
        <v>2.3529411764705882E-2</v>
      </c>
      <c r="T1931" s="2" t="str">
        <f>TRIM(CLEAN(Table2[[#This Row],[CHANNEL]]))</f>
        <v>Swiggy Instamart</v>
      </c>
      <c r="U1931" s="1">
        <f t="shared" si="30"/>
        <v>45352</v>
      </c>
    </row>
    <row r="1932" spans="1:21" x14ac:dyDescent="0.3">
      <c r="A1932" s="1">
        <v>45323</v>
      </c>
      <c r="B1932" s="2" t="s">
        <v>37</v>
      </c>
      <c r="C1932" s="2" t="s">
        <v>25</v>
      </c>
      <c r="D1932" s="2" t="s">
        <v>32</v>
      </c>
      <c r="E1932" s="2" t="str">
        <f>TRIM(Table2[[#This Row],[SKU_CODE]])</f>
        <v>BEC-BW-001</v>
      </c>
      <c r="F1932" s="2">
        <v>216</v>
      </c>
      <c r="G1932" s="2">
        <v>47520</v>
      </c>
      <c r="H1932" s="2">
        <v>8486.31</v>
      </c>
      <c r="I1932" s="2">
        <v>2512.67</v>
      </c>
      <c r="J1932" s="2">
        <v>6</v>
      </c>
      <c r="K1932" s="2" t="str">
        <f>_xlfn.XLOOKUP(E1932,[1]SKU_Master!A:A,[1]SKU_Master!C:C,"NOT FOUND")</f>
        <v>Bake &amp; Wrap</v>
      </c>
      <c r="L1932" s="2">
        <f>_xlfn.XLOOKUP(Table2[[#This Row],[SKU_CODE_CLEAN]],[1]SKU_Master!A:A,[1]SKU_Master!E:E,"Not Found")</f>
        <v>220</v>
      </c>
      <c r="M1932" s="2">
        <f>_xlfn.XLOOKUP(E1932,[1]SKU_Master!A:A,[1]SKU_Master!F:F,"NOT FOUND")</f>
        <v>118</v>
      </c>
      <c r="N1932" s="2" t="str">
        <f>IF(ISNUMBER(_xlfn.XMATCH(E1932,[1]SKU_Master!A:A)),"MATCH","NOT FOUND")</f>
        <v>MATCH</v>
      </c>
      <c r="O1932" s="2">
        <f>Table2[[#This Row],[GROSS_REVENUE]]-Table2[[#This Row],[DISCOUNT]]</f>
        <v>39033.69</v>
      </c>
      <c r="P1932" s="3">
        <f>IFERROR((Table2[[#This Row],[NET_REVENUE]]-(Table2[[#This Row],[UNITS_SOLD]]*Table2[[#This Row],[UNIT_COGS]]))/Table2[[#This Row],[NET_REVENUE]],0)</f>
        <v>0.34702560787873249</v>
      </c>
      <c r="Q1932" s="4">
        <f>IFERROR(Table2[[#This Row],[GROSS_REVENUE]]/Table2[[#This Row],[AD_SPEND]],0)</f>
        <v>18.912153207544165</v>
      </c>
      <c r="R1932" s="2">
        <f>IFERROR((Table2[[#This Row],[NET_REVENUE]]-(Table2[[#This Row],[UNITS_SOLD]]*Table2[[#This Row],[UNIT_COGS]])-Table2[[#This Row],[AD_SPEND]]),0)</f>
        <v>11033.020000000002</v>
      </c>
      <c r="S1932" s="3">
        <f>IFERROR(Table2[[#This Row],[RETURNS_UNITS]]/Table2[[#This Row],[UNITS_SOLD]],0)</f>
        <v>2.7777777777777776E-2</v>
      </c>
      <c r="T1932" s="2" t="str">
        <f>TRIM(CLEAN(Table2[[#This Row],[CHANNEL]]))</f>
        <v>Blinkit</v>
      </c>
      <c r="U1932" s="1">
        <f t="shared" si="30"/>
        <v>45323</v>
      </c>
    </row>
    <row r="1933" spans="1:21" x14ac:dyDescent="0.3">
      <c r="A1933" s="1">
        <v>45748</v>
      </c>
      <c r="B1933" s="2" t="s">
        <v>27</v>
      </c>
      <c r="C1933" s="2" t="s">
        <v>28</v>
      </c>
      <c r="D1933" s="2" t="s">
        <v>35</v>
      </c>
      <c r="E1933" s="2" t="str">
        <f>TRIM(Table2[[#This Row],[SKU_CODE]])</f>
        <v>BEC-CMB-001</v>
      </c>
      <c r="F1933" s="2">
        <v>37</v>
      </c>
      <c r="G1933" s="2">
        <v>25863</v>
      </c>
      <c r="H1933" s="2">
        <v>3765.54</v>
      </c>
      <c r="I1933" s="2">
        <v>2516.8000000000002</v>
      </c>
      <c r="J1933" s="2">
        <v>1</v>
      </c>
      <c r="K1933" s="2" t="str">
        <f>_xlfn.XLOOKUP(E1933,[1]SKU_Master!A:A,[1]SKU_Master!C:C,"NOT FOUND")</f>
        <v>Others</v>
      </c>
      <c r="L1933" s="2">
        <f>_xlfn.XLOOKUP(Table2[[#This Row],[SKU_CODE_CLEAN]],[1]SKU_Master!A:A,[1]SKU_Master!E:E,"Not Found")</f>
        <v>699</v>
      </c>
      <c r="M1933" s="2">
        <f>_xlfn.XLOOKUP(E1933,[1]SKU_Master!A:A,[1]SKU_Master!F:F,"NOT FOUND")</f>
        <v>330</v>
      </c>
      <c r="N1933" s="2" t="str">
        <f>IF(ISNUMBER(_xlfn.XMATCH(E1933,[1]SKU_Master!A:A)),"MATCH","NOT FOUND")</f>
        <v>MATCH</v>
      </c>
      <c r="O1933" s="2">
        <f>Table2[[#This Row],[GROSS_REVENUE]]-Table2[[#This Row],[DISCOUNT]]</f>
        <v>22097.46</v>
      </c>
      <c r="P1933" s="3">
        <f>IFERROR((Table2[[#This Row],[NET_REVENUE]]-(Table2[[#This Row],[UNITS_SOLD]]*Table2[[#This Row],[UNIT_COGS]]))/Table2[[#This Row],[NET_REVENUE]],0)</f>
        <v>0.44744780621845226</v>
      </c>
      <c r="Q1933" s="4">
        <f>IFERROR(Table2[[#This Row],[GROSS_REVENUE]]/Table2[[#This Row],[AD_SPEND]],0)</f>
        <v>10.276144310235219</v>
      </c>
      <c r="R1933" s="2">
        <f>IFERROR((Table2[[#This Row],[NET_REVENUE]]-(Table2[[#This Row],[UNITS_SOLD]]*Table2[[#This Row],[UNIT_COGS]])-Table2[[#This Row],[AD_SPEND]]),0)</f>
        <v>7370.6599999999989</v>
      </c>
      <c r="S1933" s="3">
        <f>IFERROR(Table2[[#This Row],[RETURNS_UNITS]]/Table2[[#This Row],[UNITS_SOLD]],0)</f>
        <v>2.7027027027027029E-2</v>
      </c>
      <c r="T1933" s="2" t="str">
        <f>TRIM(CLEAN(Table2[[#This Row],[CHANNEL]]))</f>
        <v>Zepto</v>
      </c>
      <c r="U1933" s="1">
        <f t="shared" si="30"/>
        <v>45748</v>
      </c>
    </row>
    <row r="1934" spans="1:21" x14ac:dyDescent="0.3">
      <c r="A1934" s="1">
        <v>45352</v>
      </c>
      <c r="B1934" s="2" t="s">
        <v>33</v>
      </c>
      <c r="C1934" s="2" t="s">
        <v>25</v>
      </c>
      <c r="D1934" s="2" t="s">
        <v>45</v>
      </c>
      <c r="E1934" s="2" t="str">
        <f>TRIM(Table2[[#This Row],[SKU_CODE]])</f>
        <v>BEC-TIS-001</v>
      </c>
      <c r="F1934" s="2">
        <v>245</v>
      </c>
      <c r="G1934" s="2">
        <v>23275</v>
      </c>
      <c r="H1934" s="2">
        <v>1351.22</v>
      </c>
      <c r="I1934" s="2">
        <v>2517.79</v>
      </c>
      <c r="J1934" s="2">
        <v>12</v>
      </c>
      <c r="K1934" s="2" t="str">
        <f>_xlfn.XLOOKUP(E1934,[1]SKU_Master!A:A,[1]SKU_Master!C:C,"NOT FOUND")</f>
        <v>Tissues</v>
      </c>
      <c r="L1934" s="2">
        <f>_xlfn.XLOOKUP(Table2[[#This Row],[SKU_CODE_CLEAN]],[1]SKU_Master!A:A,[1]SKU_Master!E:E,"Not Found")</f>
        <v>95</v>
      </c>
      <c r="M1934" s="2">
        <f>_xlfn.XLOOKUP(E1934,[1]SKU_Master!A:A,[1]SKU_Master!F:F,"NOT FOUND")</f>
        <v>42</v>
      </c>
      <c r="N1934" s="2" t="str">
        <f>IF(ISNUMBER(_xlfn.XMATCH(E1934,[1]SKU_Master!A:A)),"MATCH","NOT FOUND")</f>
        <v>MATCH</v>
      </c>
      <c r="O1934" s="2">
        <f>Table2[[#This Row],[GROSS_REVENUE]]-Table2[[#This Row],[DISCOUNT]]</f>
        <v>21923.78</v>
      </c>
      <c r="P1934" s="3">
        <f>IFERROR((Table2[[#This Row],[NET_REVENUE]]-(Table2[[#This Row],[UNITS_SOLD]]*Table2[[#This Row],[UNIT_COGS]]))/Table2[[#This Row],[NET_REVENUE]],0)</f>
        <v>0.53064663119224875</v>
      </c>
      <c r="Q1934" s="4">
        <f>IFERROR(Table2[[#This Row],[GROSS_REVENUE]]/Table2[[#This Row],[AD_SPEND]],0)</f>
        <v>9.2442181436895048</v>
      </c>
      <c r="R1934" s="2">
        <f>IFERROR((Table2[[#This Row],[NET_REVENUE]]-(Table2[[#This Row],[UNITS_SOLD]]*Table2[[#This Row],[UNIT_COGS]])-Table2[[#This Row],[AD_SPEND]]),0)</f>
        <v>9115.989999999998</v>
      </c>
      <c r="S1934" s="3">
        <f>IFERROR(Table2[[#This Row],[RETURNS_UNITS]]/Table2[[#This Row],[UNITS_SOLD]],0)</f>
        <v>4.8979591836734691E-2</v>
      </c>
      <c r="T1934" s="2" t="str">
        <f>TRIM(CLEAN(Table2[[#This Row],[CHANNEL]]))</f>
        <v>Swiggy Instamart</v>
      </c>
      <c r="U1934" s="1">
        <f t="shared" si="30"/>
        <v>45352</v>
      </c>
    </row>
    <row r="1935" spans="1:21" x14ac:dyDescent="0.3">
      <c r="A1935" s="1">
        <v>45413</v>
      </c>
      <c r="B1935" s="2" t="s">
        <v>21</v>
      </c>
      <c r="C1935" s="2" t="s">
        <v>22</v>
      </c>
      <c r="D1935" s="2" t="s">
        <v>30</v>
      </c>
      <c r="E1935" s="2" t="str">
        <f>TRIM(Table2[[#This Row],[SKU_CODE]])</f>
        <v>BEC-TIS-002</v>
      </c>
      <c r="F1935" s="2">
        <v>186</v>
      </c>
      <c r="G1935" s="2">
        <v>33480</v>
      </c>
      <c r="H1935" s="2">
        <v>3675.16</v>
      </c>
      <c r="I1935" s="2">
        <v>2519.77</v>
      </c>
      <c r="J1935" s="2">
        <v>8</v>
      </c>
      <c r="K1935" s="2" t="str">
        <f>_xlfn.XLOOKUP(E1935,[1]SKU_Master!A:A,[1]SKU_Master!C:C,"NOT FOUND")</f>
        <v>Tissues</v>
      </c>
      <c r="L1935" s="2">
        <f>_xlfn.XLOOKUP(Table2[[#This Row],[SKU_CODE_CLEAN]],[1]SKU_Master!A:A,[1]SKU_Master!E:E,"Not Found")</f>
        <v>180</v>
      </c>
      <c r="M1935" s="2">
        <f>_xlfn.XLOOKUP(E1935,[1]SKU_Master!A:A,[1]SKU_Master!F:F,"NOT FOUND")</f>
        <v>95</v>
      </c>
      <c r="N1935" s="2" t="str">
        <f>IF(ISNUMBER(_xlfn.XMATCH(E1935,[1]SKU_Master!A:A)),"MATCH","NOT FOUND")</f>
        <v>MATCH</v>
      </c>
      <c r="O1935" s="2">
        <f>Table2[[#This Row],[GROSS_REVENUE]]-Table2[[#This Row],[DISCOUNT]]</f>
        <v>29804.84</v>
      </c>
      <c r="P1935" s="3">
        <f>IFERROR((Table2[[#This Row],[NET_REVENUE]]-(Table2[[#This Row],[UNITS_SOLD]]*Table2[[#This Row],[UNIT_COGS]]))/Table2[[#This Row],[NET_REVENUE]],0)</f>
        <v>0.40714326934819983</v>
      </c>
      <c r="Q1935" s="4">
        <f>IFERROR(Table2[[#This Row],[GROSS_REVENUE]]/Table2[[#This Row],[AD_SPEND]],0)</f>
        <v>13.286926981430845</v>
      </c>
      <c r="R1935" s="2">
        <f>IFERROR((Table2[[#This Row],[NET_REVENUE]]-(Table2[[#This Row],[UNITS_SOLD]]*Table2[[#This Row],[UNIT_COGS]])-Table2[[#This Row],[AD_SPEND]]),0)</f>
        <v>9615.07</v>
      </c>
      <c r="S1935" s="3">
        <f>IFERROR(Table2[[#This Row],[RETURNS_UNITS]]/Table2[[#This Row],[UNITS_SOLD]],0)</f>
        <v>4.3010752688172046E-2</v>
      </c>
      <c r="T1935" s="2" t="str">
        <f>TRIM(CLEAN(Table2[[#This Row],[CHANNEL]]))</f>
        <v>Flipkart</v>
      </c>
      <c r="U1935" s="1">
        <f t="shared" si="30"/>
        <v>45413</v>
      </c>
    </row>
    <row r="1936" spans="1:21" x14ac:dyDescent="0.3">
      <c r="A1936" s="1">
        <v>45778</v>
      </c>
      <c r="B1936" s="2" t="s">
        <v>24</v>
      </c>
      <c r="C1936" s="2" t="s">
        <v>25</v>
      </c>
      <c r="D1936" s="2" t="s">
        <v>45</v>
      </c>
      <c r="E1936" s="2" t="str">
        <f>TRIM(Table2[[#This Row],[SKU_CODE]])</f>
        <v>BEC-TIS-001</v>
      </c>
      <c r="F1936" s="2">
        <v>286</v>
      </c>
      <c r="G1936" s="2">
        <v>27170</v>
      </c>
      <c r="H1936" s="2">
        <v>3184.59</v>
      </c>
      <c r="I1936" s="2">
        <v>2520.13</v>
      </c>
      <c r="J1936" s="2">
        <v>43</v>
      </c>
      <c r="K1936" s="2" t="str">
        <f>_xlfn.XLOOKUP(E1936,[1]SKU_Master!A:A,[1]SKU_Master!C:C,"NOT FOUND")</f>
        <v>Tissues</v>
      </c>
      <c r="L1936" s="2">
        <f>_xlfn.XLOOKUP(Table2[[#This Row],[SKU_CODE_CLEAN]],[1]SKU_Master!A:A,[1]SKU_Master!E:E,"Not Found")</f>
        <v>95</v>
      </c>
      <c r="M1936" s="2">
        <f>_xlfn.XLOOKUP(E1936,[1]SKU_Master!A:A,[1]SKU_Master!F:F,"NOT FOUND")</f>
        <v>42</v>
      </c>
      <c r="N1936" s="2" t="str">
        <f>IF(ISNUMBER(_xlfn.XMATCH(E1936,[1]SKU_Master!A:A)),"MATCH","NOT FOUND")</f>
        <v>MATCH</v>
      </c>
      <c r="O1936" s="2">
        <f>Table2[[#This Row],[GROSS_REVENUE]]-Table2[[#This Row],[DISCOUNT]]</f>
        <v>23985.41</v>
      </c>
      <c r="P1936" s="3">
        <f>IFERROR((Table2[[#This Row],[NET_REVENUE]]-(Table2[[#This Row],[UNITS_SOLD]]*Table2[[#This Row],[UNIT_COGS]]))/Table2[[#This Row],[NET_REVENUE]],0)</f>
        <v>0.49919555262970278</v>
      </c>
      <c r="Q1936" s="4">
        <f>IFERROR(Table2[[#This Row],[GROSS_REVENUE]]/Table2[[#This Row],[AD_SPEND]],0)</f>
        <v>10.781189859253292</v>
      </c>
      <c r="R1936" s="2">
        <f>IFERROR((Table2[[#This Row],[NET_REVENUE]]-(Table2[[#This Row],[UNITS_SOLD]]*Table2[[#This Row],[UNIT_COGS]])-Table2[[#This Row],[AD_SPEND]]),0)</f>
        <v>9453.2799999999988</v>
      </c>
      <c r="S1936" s="3">
        <f>IFERROR(Table2[[#This Row],[RETURNS_UNITS]]/Table2[[#This Row],[UNITS_SOLD]],0)</f>
        <v>0.15034965034965034</v>
      </c>
      <c r="T1936" s="2" t="str">
        <f>TRIM(CLEAN(Table2[[#This Row],[CHANNEL]]))</f>
        <v>D2C</v>
      </c>
      <c r="U1936" s="1">
        <f t="shared" si="30"/>
        <v>45778</v>
      </c>
    </row>
    <row r="1937" spans="1:21" x14ac:dyDescent="0.3">
      <c r="A1937" s="1">
        <v>45717</v>
      </c>
      <c r="B1937" s="2" t="s">
        <v>21</v>
      </c>
      <c r="C1937" s="2" t="s">
        <v>28</v>
      </c>
      <c r="D1937" s="2" t="s">
        <v>31</v>
      </c>
      <c r="E1937" s="2" t="str">
        <f>TRIM(Table2[[#This Row],[SKU_CODE]])</f>
        <v>BEC-GB-002</v>
      </c>
      <c r="F1937" s="2">
        <v>148</v>
      </c>
      <c r="G1937" s="2">
        <v>26492</v>
      </c>
      <c r="H1937" s="2">
        <v>7288.72</v>
      </c>
      <c r="I1937" s="2">
        <v>2520.21</v>
      </c>
      <c r="J1937" s="2">
        <v>5</v>
      </c>
      <c r="K1937" s="2" t="str">
        <f>_xlfn.XLOOKUP(E1937,[1]SKU_Master!A:A,[1]SKU_Master!C:C,"NOT FOUND")</f>
        <v>Garbage Bags</v>
      </c>
      <c r="L1937" s="2">
        <f>_xlfn.XLOOKUP(Table2[[#This Row],[SKU_CODE_CLEAN]],[1]SKU_Master!A:A,[1]SKU_Master!E:E,"Not Found")</f>
        <v>179</v>
      </c>
      <c r="M1937" s="2">
        <f>_xlfn.XLOOKUP(E1937,[1]SKU_Master!A:A,[1]SKU_Master!F:F,"NOT FOUND")</f>
        <v>86</v>
      </c>
      <c r="N1937" s="2" t="str">
        <f>IF(ISNUMBER(_xlfn.XMATCH(E1937,[1]SKU_Master!A:A)),"MATCH","NOT FOUND")</f>
        <v>MATCH</v>
      </c>
      <c r="O1937" s="2">
        <f>Table2[[#This Row],[GROSS_REVENUE]]-Table2[[#This Row],[DISCOUNT]]</f>
        <v>19203.28</v>
      </c>
      <c r="P1937" s="3">
        <f>IFERROR((Table2[[#This Row],[NET_REVENUE]]-(Table2[[#This Row],[UNITS_SOLD]]*Table2[[#This Row],[UNIT_COGS]]))/Table2[[#This Row],[NET_REVENUE]],0)</f>
        <v>0.33719656225394823</v>
      </c>
      <c r="Q1937" s="4">
        <f>IFERROR(Table2[[#This Row],[GROSS_REVENUE]]/Table2[[#This Row],[AD_SPEND]],0)</f>
        <v>10.511822427496121</v>
      </c>
      <c r="R1937" s="2">
        <f>IFERROR((Table2[[#This Row],[NET_REVENUE]]-(Table2[[#This Row],[UNITS_SOLD]]*Table2[[#This Row],[UNIT_COGS]])-Table2[[#This Row],[AD_SPEND]]),0)</f>
        <v>3955.0699999999988</v>
      </c>
      <c r="S1937" s="3">
        <f>IFERROR(Table2[[#This Row],[RETURNS_UNITS]]/Table2[[#This Row],[UNITS_SOLD]],0)</f>
        <v>3.3783783783783786E-2</v>
      </c>
      <c r="T1937" s="2" t="str">
        <f>TRIM(CLEAN(Table2[[#This Row],[CHANNEL]]))</f>
        <v>Flipkart</v>
      </c>
      <c r="U1937" s="1">
        <f t="shared" si="30"/>
        <v>45717</v>
      </c>
    </row>
    <row r="1938" spans="1:21" x14ac:dyDescent="0.3">
      <c r="A1938" s="1">
        <v>45383</v>
      </c>
      <c r="B1938" s="2" t="s">
        <v>34</v>
      </c>
      <c r="C1938" s="2" t="s">
        <v>25</v>
      </c>
      <c r="D1938" s="2" t="s">
        <v>46</v>
      </c>
      <c r="E1938" s="2" t="str">
        <f>TRIM(Table2[[#This Row],[SKU_CODE]])</f>
        <v>BEC-KT-001</v>
      </c>
      <c r="F1938" s="2">
        <v>197</v>
      </c>
      <c r="G1938" s="2">
        <v>31520</v>
      </c>
      <c r="H1938" s="2">
        <v>4483.16</v>
      </c>
      <c r="I1938" s="2">
        <v>2521.4299999999998</v>
      </c>
      <c r="J1938" s="2">
        <v>7</v>
      </c>
      <c r="K1938" s="2" t="str">
        <f>_xlfn.XLOOKUP(E1938,[1]SKU_Master!A:A,[1]SKU_Master!C:C,"NOT FOUND")</f>
        <v>Kitchen Towel</v>
      </c>
      <c r="L1938" s="2">
        <f>_xlfn.XLOOKUP(Table2[[#This Row],[SKU_CODE_CLEAN]],[1]SKU_Master!A:A,[1]SKU_Master!E:E,"Not Found")</f>
        <v>160</v>
      </c>
      <c r="M1938" s="2">
        <f>_xlfn.XLOOKUP(E1938,[1]SKU_Master!A:A,[1]SKU_Master!F:F,"NOT FOUND")</f>
        <v>78</v>
      </c>
      <c r="N1938" s="2" t="str">
        <f>IF(ISNUMBER(_xlfn.XMATCH(E1938,[1]SKU_Master!A:A)),"MATCH","NOT FOUND")</f>
        <v>MATCH</v>
      </c>
      <c r="O1938" s="2">
        <f>Table2[[#This Row],[GROSS_REVENUE]]-Table2[[#This Row],[DISCOUNT]]</f>
        <v>27036.84</v>
      </c>
      <c r="P1938" s="3">
        <f>IFERROR((Table2[[#This Row],[NET_REVENUE]]-(Table2[[#This Row],[UNITS_SOLD]]*Table2[[#This Row],[UNIT_COGS]]))/Table2[[#This Row],[NET_REVENUE]],0)</f>
        <v>0.43166435130732733</v>
      </c>
      <c r="Q1938" s="4">
        <f>IFERROR(Table2[[#This Row],[GROSS_REVENUE]]/Table2[[#This Row],[AD_SPEND]],0)</f>
        <v>12.500842775726474</v>
      </c>
      <c r="R1938" s="2">
        <f>IFERROR((Table2[[#This Row],[NET_REVENUE]]-(Table2[[#This Row],[UNITS_SOLD]]*Table2[[#This Row],[UNIT_COGS]])-Table2[[#This Row],[AD_SPEND]]),0)</f>
        <v>9149.41</v>
      </c>
      <c r="S1938" s="3">
        <f>IFERROR(Table2[[#This Row],[RETURNS_UNITS]]/Table2[[#This Row],[UNITS_SOLD]],0)</f>
        <v>3.553299492385787E-2</v>
      </c>
      <c r="T1938" s="2" t="str">
        <f>TRIM(CLEAN(Table2[[#This Row],[CHANNEL]]))</f>
        <v>Zepto</v>
      </c>
      <c r="U1938" s="1">
        <f t="shared" si="30"/>
        <v>45383</v>
      </c>
    </row>
    <row r="1939" spans="1:21" x14ac:dyDescent="0.3">
      <c r="A1939" s="1">
        <v>45352</v>
      </c>
      <c r="B1939" s="2" t="s">
        <v>34</v>
      </c>
      <c r="C1939" s="2" t="s">
        <v>28</v>
      </c>
      <c r="D1939" s="2" t="s">
        <v>26</v>
      </c>
      <c r="E1939" s="2" t="str">
        <f>TRIM(Table2[[#This Row],[SKU_CODE]])</f>
        <v>BEC-TIS-002</v>
      </c>
      <c r="F1939" s="2">
        <v>261</v>
      </c>
      <c r="G1939" s="2">
        <v>46980</v>
      </c>
      <c r="H1939" s="2">
        <v>7477.8</v>
      </c>
      <c r="I1939" s="2">
        <v>2521.5</v>
      </c>
      <c r="J1939" s="2">
        <v>6</v>
      </c>
      <c r="K1939" s="2" t="str">
        <f>_xlfn.XLOOKUP(E1939,[1]SKU_Master!A:A,[1]SKU_Master!C:C,"NOT FOUND")</f>
        <v>Tissues</v>
      </c>
      <c r="L1939" s="2">
        <f>_xlfn.XLOOKUP(Table2[[#This Row],[SKU_CODE_CLEAN]],[1]SKU_Master!A:A,[1]SKU_Master!E:E,"Not Found")</f>
        <v>180</v>
      </c>
      <c r="M1939" s="2">
        <f>_xlfn.XLOOKUP(E1939,[1]SKU_Master!A:A,[1]SKU_Master!F:F,"NOT FOUND")</f>
        <v>95</v>
      </c>
      <c r="N1939" s="2" t="str">
        <f>IF(ISNUMBER(_xlfn.XMATCH(E1939,[1]SKU_Master!A:A)),"MATCH","NOT FOUND")</f>
        <v>MATCH</v>
      </c>
      <c r="O1939" s="2">
        <f>Table2[[#This Row],[GROSS_REVENUE]]-Table2[[#This Row],[DISCOUNT]]</f>
        <v>39502.199999999997</v>
      </c>
      <c r="P1939" s="3">
        <f>IFERROR((Table2[[#This Row],[NET_REVENUE]]-(Table2[[#This Row],[UNITS_SOLD]]*Table2[[#This Row],[UNIT_COGS]]))/Table2[[#This Row],[NET_REVENUE]],0)</f>
        <v>0.37231344077038742</v>
      </c>
      <c r="Q1939" s="4">
        <f>IFERROR(Table2[[#This Row],[GROSS_REVENUE]]/Table2[[#This Row],[AD_SPEND]],0)</f>
        <v>18.631766805472932</v>
      </c>
      <c r="R1939" s="2">
        <f>IFERROR((Table2[[#This Row],[NET_REVENUE]]-(Table2[[#This Row],[UNITS_SOLD]]*Table2[[#This Row],[UNIT_COGS]])-Table2[[#This Row],[AD_SPEND]]),0)</f>
        <v>12185.699999999997</v>
      </c>
      <c r="S1939" s="3">
        <f>IFERROR(Table2[[#This Row],[RETURNS_UNITS]]/Table2[[#This Row],[UNITS_SOLD]],0)</f>
        <v>2.2988505747126436E-2</v>
      </c>
      <c r="T1939" s="2" t="str">
        <f>TRIM(CLEAN(Table2[[#This Row],[CHANNEL]]))</f>
        <v>Zepto</v>
      </c>
      <c r="U1939" s="1">
        <f t="shared" si="30"/>
        <v>45352</v>
      </c>
    </row>
    <row r="1940" spans="1:21" x14ac:dyDescent="0.3">
      <c r="A1940" s="1">
        <v>45505</v>
      </c>
      <c r="B1940" s="2" t="s">
        <v>33</v>
      </c>
      <c r="C1940" s="2" t="s">
        <v>25</v>
      </c>
      <c r="D1940" s="2" t="s">
        <v>46</v>
      </c>
      <c r="E1940" s="2" t="str">
        <f>TRIM(Table2[[#This Row],[SKU_CODE]])</f>
        <v>BEC-KT-001</v>
      </c>
      <c r="F1940" s="2">
        <v>152</v>
      </c>
      <c r="G1940" s="2">
        <v>24320</v>
      </c>
      <c r="H1940" s="2">
        <v>3536.29</v>
      </c>
      <c r="I1940" s="2">
        <v>2522.08</v>
      </c>
      <c r="J1940" s="2">
        <v>6</v>
      </c>
      <c r="K1940" s="2" t="str">
        <f>_xlfn.XLOOKUP(E1940,[1]SKU_Master!A:A,[1]SKU_Master!C:C,"NOT FOUND")</f>
        <v>Kitchen Towel</v>
      </c>
      <c r="L1940" s="2">
        <f>_xlfn.XLOOKUP(Table2[[#This Row],[SKU_CODE_CLEAN]],[1]SKU_Master!A:A,[1]SKU_Master!E:E,"Not Found")</f>
        <v>160</v>
      </c>
      <c r="M1940" s="2">
        <f>_xlfn.XLOOKUP(E1940,[1]SKU_Master!A:A,[1]SKU_Master!F:F,"NOT FOUND")</f>
        <v>78</v>
      </c>
      <c r="N1940" s="2" t="str">
        <f>IF(ISNUMBER(_xlfn.XMATCH(E1940,[1]SKU_Master!A:A)),"MATCH","NOT FOUND")</f>
        <v>MATCH</v>
      </c>
      <c r="O1940" s="2">
        <f>Table2[[#This Row],[GROSS_REVENUE]]-Table2[[#This Row],[DISCOUNT]]</f>
        <v>20783.71</v>
      </c>
      <c r="P1940" s="3">
        <f>IFERROR((Table2[[#This Row],[NET_REVENUE]]-(Table2[[#This Row],[UNITS_SOLD]]*Table2[[#This Row],[UNIT_COGS]]))/Table2[[#This Row],[NET_REVENUE]],0)</f>
        <v>0.429553241456891</v>
      </c>
      <c r="Q1940" s="4">
        <f>IFERROR(Table2[[#This Row],[GROSS_REVENUE]]/Table2[[#This Row],[AD_SPEND]],0)</f>
        <v>9.6428344858212274</v>
      </c>
      <c r="R1940" s="2">
        <f>IFERROR((Table2[[#This Row],[NET_REVENUE]]-(Table2[[#This Row],[UNITS_SOLD]]*Table2[[#This Row],[UNIT_COGS]])-Table2[[#This Row],[AD_SPEND]]),0)</f>
        <v>6405.6299999999992</v>
      </c>
      <c r="S1940" s="3">
        <f>IFERROR(Table2[[#This Row],[RETURNS_UNITS]]/Table2[[#This Row],[UNITS_SOLD]],0)</f>
        <v>3.9473684210526314E-2</v>
      </c>
      <c r="T1940" s="2" t="str">
        <f>TRIM(CLEAN(Table2[[#This Row],[CHANNEL]]))</f>
        <v>Swiggy Instamart</v>
      </c>
      <c r="U1940" s="1">
        <f t="shared" si="30"/>
        <v>45505</v>
      </c>
    </row>
    <row r="1941" spans="1:21" x14ac:dyDescent="0.3">
      <c r="A1941" s="1">
        <v>45444</v>
      </c>
      <c r="B1941" s="2" t="s">
        <v>24</v>
      </c>
      <c r="C1941" s="2" t="s">
        <v>22</v>
      </c>
      <c r="D1941" s="2" t="s">
        <v>45</v>
      </c>
      <c r="E1941" s="2" t="str">
        <f>TRIM(Table2[[#This Row],[SKU_CODE]])</f>
        <v>BEC-TIS-001</v>
      </c>
      <c r="F1941" s="2">
        <v>208</v>
      </c>
      <c r="G1941" s="5">
        <v>19760</v>
      </c>
      <c r="H1941" s="2">
        <v>2764.66</v>
      </c>
      <c r="I1941" s="2">
        <v>2523.65</v>
      </c>
      <c r="J1941" s="2">
        <v>19</v>
      </c>
      <c r="K1941" s="2" t="str">
        <f>_xlfn.XLOOKUP(E1941,[1]SKU_Master!A:A,[1]SKU_Master!C:C,"NOT FOUND")</f>
        <v>Tissues</v>
      </c>
      <c r="L1941" s="2">
        <f>_xlfn.XLOOKUP(Table2[[#This Row],[SKU_CODE_CLEAN]],[1]SKU_Master!A:A,[1]SKU_Master!E:E,"Not Found")</f>
        <v>95</v>
      </c>
      <c r="M1941" s="2">
        <f>_xlfn.XLOOKUP(E1941,[1]SKU_Master!A:A,[1]SKU_Master!F:F,"NOT FOUND")</f>
        <v>42</v>
      </c>
      <c r="N1941" s="2" t="str">
        <f>IF(ISNUMBER(_xlfn.XMATCH(E1941,[1]SKU_Master!A:A)),"MATCH","NOT FOUND")</f>
        <v>MATCH</v>
      </c>
      <c r="O1941" s="2">
        <f>Table2[[#This Row],[GROSS_REVENUE]]-Table2[[#This Row],[DISCOUNT]]</f>
        <v>16995.34</v>
      </c>
      <c r="P1941" s="3">
        <f>IFERROR((Table2[[#This Row],[NET_REVENUE]]-(Table2[[#This Row],[UNITS_SOLD]]*Table2[[#This Row],[UNIT_COGS]]))/Table2[[#This Row],[NET_REVENUE]],0)</f>
        <v>0.4859767442134138</v>
      </c>
      <c r="Q1941" s="4">
        <f>IFERROR(Table2[[#This Row],[GROSS_REVENUE]]/Table2[[#This Row],[AD_SPEND]],0)</f>
        <v>7.8299288728627188</v>
      </c>
      <c r="R1941" s="2">
        <f>IFERROR((Table2[[#This Row],[NET_REVENUE]]-(Table2[[#This Row],[UNITS_SOLD]]*Table2[[#This Row],[UNIT_COGS]])-Table2[[#This Row],[AD_SPEND]]),0)</f>
        <v>5735.6900000000005</v>
      </c>
      <c r="S1941" s="3">
        <f>IFERROR(Table2[[#This Row],[RETURNS_UNITS]]/Table2[[#This Row],[UNITS_SOLD]],0)</f>
        <v>9.1346153846153841E-2</v>
      </c>
      <c r="T1941" s="2" t="str">
        <f>TRIM(CLEAN(Table2[[#This Row],[CHANNEL]]))</f>
        <v>D2C</v>
      </c>
      <c r="U1941" s="1">
        <f t="shared" si="30"/>
        <v>45444</v>
      </c>
    </row>
    <row r="1942" spans="1:21" x14ac:dyDescent="0.3">
      <c r="A1942" s="1">
        <v>45597</v>
      </c>
      <c r="B1942" s="2" t="s">
        <v>37</v>
      </c>
      <c r="C1942" s="2" t="s">
        <v>25</v>
      </c>
      <c r="D1942" s="2" t="s">
        <v>32</v>
      </c>
      <c r="E1942" s="2" t="str">
        <f>TRIM(Table2[[#This Row],[SKU_CODE]])</f>
        <v>BEC-BW-001</v>
      </c>
      <c r="F1942" s="2">
        <v>143</v>
      </c>
      <c r="G1942" s="2">
        <v>31460</v>
      </c>
      <c r="H1942" s="2">
        <v>3901.65</v>
      </c>
      <c r="I1942" s="2">
        <v>2524.46</v>
      </c>
      <c r="J1942" s="2">
        <v>7</v>
      </c>
      <c r="K1942" s="2" t="str">
        <f>_xlfn.XLOOKUP(E1942,[1]SKU_Master!A:A,[1]SKU_Master!C:C,"NOT FOUND")</f>
        <v>Bake &amp; Wrap</v>
      </c>
      <c r="L1942" s="2">
        <f>_xlfn.XLOOKUP(Table2[[#This Row],[SKU_CODE_CLEAN]],[1]SKU_Master!A:A,[1]SKU_Master!E:E,"Not Found")</f>
        <v>220</v>
      </c>
      <c r="M1942" s="2">
        <f>_xlfn.XLOOKUP(E1942,[1]SKU_Master!A:A,[1]SKU_Master!F:F,"NOT FOUND")</f>
        <v>118</v>
      </c>
      <c r="N1942" s="2" t="str">
        <f>IF(ISNUMBER(_xlfn.XMATCH(E1942,[1]SKU_Master!A:A)),"MATCH","NOT FOUND")</f>
        <v>MATCH</v>
      </c>
      <c r="O1942" s="2">
        <f>Table2[[#This Row],[GROSS_REVENUE]]-Table2[[#This Row],[DISCOUNT]]</f>
        <v>27558.35</v>
      </c>
      <c r="P1942" s="3">
        <f>IFERROR((Table2[[#This Row],[NET_REVENUE]]-(Table2[[#This Row],[UNITS_SOLD]]*Table2[[#This Row],[UNIT_COGS]]))/Table2[[#This Row],[NET_REVENUE]],0)</f>
        <v>0.38769919098930083</v>
      </c>
      <c r="Q1942" s="4">
        <f>IFERROR(Table2[[#This Row],[GROSS_REVENUE]]/Table2[[#This Row],[AD_SPEND]],0)</f>
        <v>12.462071096392892</v>
      </c>
      <c r="R1942" s="2">
        <f>IFERROR((Table2[[#This Row],[NET_REVENUE]]-(Table2[[#This Row],[UNITS_SOLD]]*Table2[[#This Row],[UNIT_COGS]])-Table2[[#This Row],[AD_SPEND]]),0)</f>
        <v>8159.8899999999985</v>
      </c>
      <c r="S1942" s="3">
        <f>IFERROR(Table2[[#This Row],[RETURNS_UNITS]]/Table2[[#This Row],[UNITS_SOLD]],0)</f>
        <v>4.8951048951048952E-2</v>
      </c>
      <c r="T1942" s="2" t="str">
        <f>TRIM(CLEAN(Table2[[#This Row],[CHANNEL]]))</f>
        <v>Blinkit</v>
      </c>
      <c r="U1942" s="1">
        <f t="shared" si="30"/>
        <v>45597</v>
      </c>
    </row>
    <row r="1943" spans="1:21" x14ac:dyDescent="0.3">
      <c r="A1943" s="1">
        <v>45323</v>
      </c>
      <c r="B1943" s="2" t="s">
        <v>39</v>
      </c>
      <c r="C1943" s="2" t="s">
        <v>28</v>
      </c>
      <c r="D1943" s="2" t="s">
        <v>32</v>
      </c>
      <c r="E1943" s="2" t="str">
        <f>TRIM(Table2[[#This Row],[SKU_CODE]])</f>
        <v>BEC-BW-001</v>
      </c>
      <c r="F1943" s="2">
        <v>148</v>
      </c>
      <c r="G1943" s="2">
        <v>32560</v>
      </c>
      <c r="H1943" s="2">
        <v>5785.79</v>
      </c>
      <c r="I1943" s="2">
        <v>2524.83</v>
      </c>
      <c r="J1943" s="2">
        <v>7</v>
      </c>
      <c r="K1943" s="2" t="str">
        <f>_xlfn.XLOOKUP(E1943,[1]SKU_Master!A:A,[1]SKU_Master!C:C,"NOT FOUND")</f>
        <v>Bake &amp; Wrap</v>
      </c>
      <c r="L1943" s="2">
        <f>_xlfn.XLOOKUP(Table2[[#This Row],[SKU_CODE_CLEAN]],[1]SKU_Master!A:A,[1]SKU_Master!E:E,"Not Found")</f>
        <v>220</v>
      </c>
      <c r="M1943" s="2">
        <f>_xlfn.XLOOKUP(E1943,[1]SKU_Master!A:A,[1]SKU_Master!F:F,"NOT FOUND")</f>
        <v>118</v>
      </c>
      <c r="N1943" s="2" t="str">
        <f>IF(ISNUMBER(_xlfn.XMATCH(E1943,[1]SKU_Master!A:A)),"MATCH","NOT FOUND")</f>
        <v>MATCH</v>
      </c>
      <c r="O1943" s="2">
        <f>Table2[[#This Row],[GROSS_REVENUE]]-Table2[[#This Row],[DISCOUNT]]</f>
        <v>26774.21</v>
      </c>
      <c r="P1943" s="3">
        <f>IFERROR((Table2[[#This Row],[NET_REVENUE]]-(Table2[[#This Row],[UNITS_SOLD]]*Table2[[#This Row],[UNIT_COGS]]))/Table2[[#This Row],[NET_REVENUE]],0)</f>
        <v>0.34773052127401705</v>
      </c>
      <c r="Q1943" s="4">
        <f>IFERROR(Table2[[#This Row],[GROSS_REVENUE]]/Table2[[#This Row],[AD_SPEND]],0)</f>
        <v>12.895917744957087</v>
      </c>
      <c r="R1943" s="2">
        <f>IFERROR((Table2[[#This Row],[NET_REVENUE]]-(Table2[[#This Row],[UNITS_SOLD]]*Table2[[#This Row],[UNIT_COGS]])-Table2[[#This Row],[AD_SPEND]]),0)</f>
        <v>6785.3799999999992</v>
      </c>
      <c r="S1943" s="3">
        <f>IFERROR(Table2[[#This Row],[RETURNS_UNITS]]/Table2[[#This Row],[UNITS_SOLD]],0)</f>
        <v>4.72972972972973E-2</v>
      </c>
      <c r="T1943" s="2" t="str">
        <f>TRIM(CLEAN(Table2[[#This Row],[CHANNEL]]))</f>
        <v>Amazon</v>
      </c>
      <c r="U1943" s="1">
        <f t="shared" si="30"/>
        <v>45323</v>
      </c>
    </row>
    <row r="1944" spans="1:21" x14ac:dyDescent="0.3">
      <c r="A1944" s="1">
        <v>45413</v>
      </c>
      <c r="B1944" s="2" t="s">
        <v>33</v>
      </c>
      <c r="C1944" s="2" t="s">
        <v>25</v>
      </c>
      <c r="D1944" s="2" t="s">
        <v>32</v>
      </c>
      <c r="E1944" s="2" t="str">
        <f>TRIM(Table2[[#This Row],[SKU_CODE]])</f>
        <v>BEC-BW-001</v>
      </c>
      <c r="F1944" s="2">
        <v>105</v>
      </c>
      <c r="G1944" s="2">
        <v>23100</v>
      </c>
      <c r="H1944" s="2">
        <v>4044.62</v>
      </c>
      <c r="I1944" s="2">
        <v>2525.14</v>
      </c>
      <c r="J1944" s="2">
        <v>2</v>
      </c>
      <c r="K1944" s="2" t="str">
        <f>_xlfn.XLOOKUP(E1944,[1]SKU_Master!A:A,[1]SKU_Master!C:C,"NOT FOUND")</f>
        <v>Bake &amp; Wrap</v>
      </c>
      <c r="L1944" s="2">
        <f>_xlfn.XLOOKUP(Table2[[#This Row],[SKU_CODE_CLEAN]],[1]SKU_Master!A:A,[1]SKU_Master!E:E,"Not Found")</f>
        <v>220</v>
      </c>
      <c r="M1944" s="2">
        <f>_xlfn.XLOOKUP(E1944,[1]SKU_Master!A:A,[1]SKU_Master!F:F,"NOT FOUND")</f>
        <v>118</v>
      </c>
      <c r="N1944" s="2" t="str">
        <f>IF(ISNUMBER(_xlfn.XMATCH(E1944,[1]SKU_Master!A:A)),"MATCH","NOT FOUND")</f>
        <v>MATCH</v>
      </c>
      <c r="O1944" s="2">
        <f>Table2[[#This Row],[GROSS_REVENUE]]-Table2[[#This Row],[DISCOUNT]]</f>
        <v>19055.38</v>
      </c>
      <c r="P1944" s="3">
        <f>IFERROR((Table2[[#This Row],[NET_REVENUE]]-(Table2[[#This Row],[UNITS_SOLD]]*Table2[[#This Row],[UNIT_COGS]]))/Table2[[#This Row],[NET_REVENUE]],0)</f>
        <v>0.34978992809379822</v>
      </c>
      <c r="Q1944" s="4">
        <f>IFERROR(Table2[[#This Row],[GROSS_REVENUE]]/Table2[[#This Row],[AD_SPEND]],0)</f>
        <v>9.1480076352202264</v>
      </c>
      <c r="R1944" s="2">
        <f>IFERROR((Table2[[#This Row],[NET_REVENUE]]-(Table2[[#This Row],[UNITS_SOLD]]*Table2[[#This Row],[UNIT_COGS]])-Table2[[#This Row],[AD_SPEND]]),0)</f>
        <v>4140.2400000000016</v>
      </c>
      <c r="S1944" s="3">
        <f>IFERROR(Table2[[#This Row],[RETURNS_UNITS]]/Table2[[#This Row],[UNITS_SOLD]],0)</f>
        <v>1.9047619047619049E-2</v>
      </c>
      <c r="T1944" s="2" t="str">
        <f>TRIM(CLEAN(Table2[[#This Row],[CHANNEL]]))</f>
        <v>Swiggy Instamart</v>
      </c>
      <c r="U1944" s="1">
        <f t="shared" si="30"/>
        <v>45413</v>
      </c>
    </row>
    <row r="1945" spans="1:21" x14ac:dyDescent="0.3">
      <c r="A1945" s="1">
        <v>45505</v>
      </c>
      <c r="B1945" s="2" t="s">
        <v>27</v>
      </c>
      <c r="C1945" s="2" t="s">
        <v>25</v>
      </c>
      <c r="D1945" s="2" t="s">
        <v>31</v>
      </c>
      <c r="E1945" s="2" t="str">
        <f>TRIM(Table2[[#This Row],[SKU_CODE]])</f>
        <v>BEC-GB-002</v>
      </c>
      <c r="F1945" s="2">
        <v>171</v>
      </c>
      <c r="G1945" s="2">
        <v>30609</v>
      </c>
      <c r="H1945" s="2">
        <v>7127.63</v>
      </c>
      <c r="I1945" s="2">
        <v>2525.73</v>
      </c>
      <c r="J1945" s="2">
        <v>9</v>
      </c>
      <c r="K1945" s="2" t="str">
        <f>_xlfn.XLOOKUP(E1945,[1]SKU_Master!A:A,[1]SKU_Master!C:C,"NOT FOUND")</f>
        <v>Garbage Bags</v>
      </c>
      <c r="L1945" s="2">
        <f>_xlfn.XLOOKUP(Table2[[#This Row],[SKU_CODE_CLEAN]],[1]SKU_Master!A:A,[1]SKU_Master!E:E,"Not Found")</f>
        <v>179</v>
      </c>
      <c r="M1945" s="2">
        <f>_xlfn.XLOOKUP(E1945,[1]SKU_Master!A:A,[1]SKU_Master!F:F,"NOT FOUND")</f>
        <v>86</v>
      </c>
      <c r="N1945" s="2" t="str">
        <f>IF(ISNUMBER(_xlfn.XMATCH(E1945,[1]SKU_Master!A:A)),"MATCH","NOT FOUND")</f>
        <v>MATCH</v>
      </c>
      <c r="O1945" s="2">
        <f>Table2[[#This Row],[GROSS_REVENUE]]-Table2[[#This Row],[DISCOUNT]]</f>
        <v>23481.37</v>
      </c>
      <c r="P1945" s="3">
        <f>IFERROR((Table2[[#This Row],[NET_REVENUE]]-(Table2[[#This Row],[UNITS_SOLD]]*Table2[[#This Row],[UNIT_COGS]]))/Table2[[#This Row],[NET_REVENUE]],0)</f>
        <v>0.37371626953623233</v>
      </c>
      <c r="Q1945" s="4">
        <f>IFERROR(Table2[[#This Row],[GROSS_REVENUE]]/Table2[[#This Row],[AD_SPEND]],0)</f>
        <v>12.118872563575678</v>
      </c>
      <c r="R1945" s="2">
        <f>IFERROR((Table2[[#This Row],[NET_REVENUE]]-(Table2[[#This Row],[UNITS_SOLD]]*Table2[[#This Row],[UNIT_COGS]])-Table2[[#This Row],[AD_SPEND]]),0)</f>
        <v>6249.6399999999994</v>
      </c>
      <c r="S1945" s="3">
        <f>IFERROR(Table2[[#This Row],[RETURNS_UNITS]]/Table2[[#This Row],[UNITS_SOLD]],0)</f>
        <v>5.2631578947368418E-2</v>
      </c>
      <c r="T1945" s="2" t="str">
        <f>TRIM(CLEAN(Table2[[#This Row],[CHANNEL]]))</f>
        <v>Zepto</v>
      </c>
      <c r="U1945" s="1">
        <f t="shared" si="30"/>
        <v>45505</v>
      </c>
    </row>
    <row r="1946" spans="1:21" x14ac:dyDescent="0.3">
      <c r="A1946" s="1">
        <v>45413</v>
      </c>
      <c r="B1946" s="2" t="s">
        <v>24</v>
      </c>
      <c r="C1946" s="2" t="s">
        <v>22</v>
      </c>
      <c r="D1946" s="2" t="s">
        <v>31</v>
      </c>
      <c r="E1946" s="2" t="str">
        <f>TRIM(Table2[[#This Row],[SKU_CODE]])</f>
        <v>BEC-GB-002</v>
      </c>
      <c r="F1946" s="2">
        <v>154</v>
      </c>
      <c r="G1946" s="2">
        <v>27566</v>
      </c>
      <c r="H1946" s="2">
        <v>3878.1</v>
      </c>
      <c r="I1946" s="2">
        <v>2526.87</v>
      </c>
      <c r="J1946" s="2">
        <v>25</v>
      </c>
      <c r="K1946" s="2" t="str">
        <f>_xlfn.XLOOKUP(E1946,[1]SKU_Master!A:A,[1]SKU_Master!C:C,"NOT FOUND")</f>
        <v>Garbage Bags</v>
      </c>
      <c r="L1946" s="2">
        <f>_xlfn.XLOOKUP(Table2[[#This Row],[SKU_CODE_CLEAN]],[1]SKU_Master!A:A,[1]SKU_Master!E:E,"Not Found")</f>
        <v>179</v>
      </c>
      <c r="M1946" s="2">
        <f>_xlfn.XLOOKUP(E1946,[1]SKU_Master!A:A,[1]SKU_Master!F:F,"NOT FOUND")</f>
        <v>86</v>
      </c>
      <c r="N1946" s="2" t="str">
        <f>IF(ISNUMBER(_xlfn.XMATCH(E1946,[1]SKU_Master!A:A)),"MATCH","NOT FOUND")</f>
        <v>MATCH</v>
      </c>
      <c r="O1946" s="2">
        <f>Table2[[#This Row],[GROSS_REVENUE]]-Table2[[#This Row],[DISCOUNT]]</f>
        <v>23687.9</v>
      </c>
      <c r="P1946" s="3">
        <f>IFERROR((Table2[[#This Row],[NET_REVENUE]]-(Table2[[#This Row],[UNITS_SOLD]]*Table2[[#This Row],[UNIT_COGS]]))/Table2[[#This Row],[NET_REVENUE]],0)</f>
        <v>0.44089598486991249</v>
      </c>
      <c r="Q1946" s="4">
        <f>IFERROR(Table2[[#This Row],[GROSS_REVENUE]]/Table2[[#This Row],[AD_SPEND]],0)</f>
        <v>10.909148472220574</v>
      </c>
      <c r="R1946" s="2">
        <f>IFERROR((Table2[[#This Row],[NET_REVENUE]]-(Table2[[#This Row],[UNITS_SOLD]]*Table2[[#This Row],[UNIT_COGS]])-Table2[[#This Row],[AD_SPEND]]),0)</f>
        <v>7917.0300000000016</v>
      </c>
      <c r="S1946" s="3">
        <f>IFERROR(Table2[[#This Row],[RETURNS_UNITS]]/Table2[[#This Row],[UNITS_SOLD]],0)</f>
        <v>0.16233766233766234</v>
      </c>
      <c r="T1946" s="2" t="str">
        <f>TRIM(CLEAN(Table2[[#This Row],[CHANNEL]]))</f>
        <v>D2C</v>
      </c>
      <c r="U1946" s="1">
        <f t="shared" si="30"/>
        <v>45413</v>
      </c>
    </row>
    <row r="1947" spans="1:21" x14ac:dyDescent="0.3">
      <c r="A1947" s="1">
        <v>45536</v>
      </c>
      <c r="B1947" s="2" t="s">
        <v>21</v>
      </c>
      <c r="C1947" s="2" t="s">
        <v>25</v>
      </c>
      <c r="D1947" s="2" t="s">
        <v>29</v>
      </c>
      <c r="E1947" s="2" t="str">
        <f>TRIM(Table2[[#This Row],[SKU_CODE]])</f>
        <v>BEC-CLN-004</v>
      </c>
      <c r="F1947" s="2">
        <v>183</v>
      </c>
      <c r="G1947" s="2">
        <v>18117</v>
      </c>
      <c r="H1947" s="2">
        <v>4918.6400000000003</v>
      </c>
      <c r="I1947" s="2">
        <v>2526.9899999999998</v>
      </c>
      <c r="J1947" s="2">
        <v>10</v>
      </c>
      <c r="K1947" s="2" t="str">
        <f>_xlfn.XLOOKUP(E1947,[1]SKU_Master!A:A,[1]SKU_Master!C:C,"NOT FOUND")</f>
        <v>Cleaners</v>
      </c>
      <c r="L1947" s="2">
        <f>_xlfn.XLOOKUP(Table2[[#This Row],[SKU_CODE_CLEAN]],[1]SKU_Master!A:A,[1]SKU_Master!E:E,"Not Found")</f>
        <v>99</v>
      </c>
      <c r="M1947" s="2">
        <f>_xlfn.XLOOKUP(E1947,[1]SKU_Master!A:A,[1]SKU_Master!F:F,"NOT FOUND")</f>
        <v>44</v>
      </c>
      <c r="N1947" s="2" t="str">
        <f>IF(ISNUMBER(_xlfn.XMATCH(E1947,[1]SKU_Master!A:A)),"MATCH","NOT FOUND")</f>
        <v>MATCH</v>
      </c>
      <c r="O1947" s="2">
        <f>Table2[[#This Row],[GROSS_REVENUE]]-Table2[[#This Row],[DISCOUNT]]</f>
        <v>13198.36</v>
      </c>
      <c r="P1947" s="3">
        <f>IFERROR((Table2[[#This Row],[NET_REVENUE]]-(Table2[[#This Row],[UNITS_SOLD]]*Table2[[#This Row],[UNIT_COGS]]))/Table2[[#This Row],[NET_REVENUE]],0)</f>
        <v>0.38992420270397232</v>
      </c>
      <c r="Q1947" s="4">
        <f>IFERROR(Table2[[#This Row],[GROSS_REVENUE]]/Table2[[#This Row],[AD_SPEND]],0)</f>
        <v>7.1693991665974153</v>
      </c>
      <c r="R1947" s="2">
        <f>IFERROR((Table2[[#This Row],[NET_REVENUE]]-(Table2[[#This Row],[UNITS_SOLD]]*Table2[[#This Row],[UNIT_COGS]])-Table2[[#This Row],[AD_SPEND]]),0)</f>
        <v>2619.3700000000008</v>
      </c>
      <c r="S1947" s="3">
        <f>IFERROR(Table2[[#This Row],[RETURNS_UNITS]]/Table2[[#This Row],[UNITS_SOLD]],0)</f>
        <v>5.4644808743169397E-2</v>
      </c>
      <c r="T1947" s="2" t="str">
        <f>TRIM(CLEAN(Table2[[#This Row],[CHANNEL]]))</f>
        <v>Flipkart</v>
      </c>
      <c r="U1947" s="1">
        <f t="shared" si="30"/>
        <v>45536</v>
      </c>
    </row>
    <row r="1948" spans="1:21" x14ac:dyDescent="0.3">
      <c r="A1948" s="1">
        <v>45658</v>
      </c>
      <c r="B1948" s="2" t="s">
        <v>33</v>
      </c>
      <c r="C1948" s="2" t="s">
        <v>25</v>
      </c>
      <c r="D1948" s="2" t="s">
        <v>43</v>
      </c>
      <c r="E1948" s="2" t="str">
        <f>TRIM(Table2[[#This Row],[SKU_CODE]])</f>
        <v>BEC-GB-001</v>
      </c>
      <c r="F1948" s="2">
        <v>219</v>
      </c>
      <c r="G1948" s="2">
        <v>32631</v>
      </c>
      <c r="H1948" s="2">
        <v>3045.08</v>
      </c>
      <c r="I1948" s="2">
        <v>2527.06</v>
      </c>
      <c r="J1948" s="2">
        <v>5</v>
      </c>
      <c r="K1948" s="2" t="str">
        <f>_xlfn.XLOOKUP(E1948,[1]SKU_Master!A:A,[1]SKU_Master!C:C,"NOT FOUND")</f>
        <v>Garbage Bags</v>
      </c>
      <c r="L1948" s="2">
        <f>_xlfn.XLOOKUP(Table2[[#This Row],[SKU_CODE_CLEAN]],[1]SKU_Master!A:A,[1]SKU_Master!E:E,"Not Found")</f>
        <v>149</v>
      </c>
      <c r="M1948" s="2">
        <f>_xlfn.XLOOKUP(E1948,[1]SKU_Master!A:A,[1]SKU_Master!F:F,"NOT FOUND")</f>
        <v>70</v>
      </c>
      <c r="N1948" s="2" t="str">
        <f>IF(ISNUMBER(_xlfn.XMATCH(E1948,[1]SKU_Master!A:A)),"MATCH","NOT FOUND")</f>
        <v>MATCH</v>
      </c>
      <c r="O1948" s="2">
        <f>Table2[[#This Row],[GROSS_REVENUE]]-Table2[[#This Row],[DISCOUNT]]</f>
        <v>29585.919999999998</v>
      </c>
      <c r="P1948" s="3">
        <f>IFERROR((Table2[[#This Row],[NET_REVENUE]]-(Table2[[#This Row],[UNITS_SOLD]]*Table2[[#This Row],[UNIT_COGS]]))/Table2[[#This Row],[NET_REVENUE]],0)</f>
        <v>0.48184812235009084</v>
      </c>
      <c r="Q1948" s="4">
        <f>IFERROR(Table2[[#This Row],[GROSS_REVENUE]]/Table2[[#This Row],[AD_SPEND]],0)</f>
        <v>12.912633653336288</v>
      </c>
      <c r="R1948" s="2">
        <f>IFERROR((Table2[[#This Row],[NET_REVENUE]]-(Table2[[#This Row],[UNITS_SOLD]]*Table2[[#This Row],[UNIT_COGS]])-Table2[[#This Row],[AD_SPEND]]),0)</f>
        <v>11728.859999999999</v>
      </c>
      <c r="S1948" s="3">
        <f>IFERROR(Table2[[#This Row],[RETURNS_UNITS]]/Table2[[#This Row],[UNITS_SOLD]],0)</f>
        <v>2.2831050228310501E-2</v>
      </c>
      <c r="T1948" s="2" t="str">
        <f>TRIM(CLEAN(Table2[[#This Row],[CHANNEL]]))</f>
        <v>Swiggy Instamart</v>
      </c>
      <c r="U1948" s="1">
        <f t="shared" si="30"/>
        <v>45658</v>
      </c>
    </row>
    <row r="1949" spans="1:21" x14ac:dyDescent="0.3">
      <c r="A1949" s="1">
        <v>45689</v>
      </c>
      <c r="B1949" s="2" t="s">
        <v>24</v>
      </c>
      <c r="C1949" s="2" t="s">
        <v>22</v>
      </c>
      <c r="D1949" s="2" t="s">
        <v>32</v>
      </c>
      <c r="E1949" s="2" t="str">
        <f>TRIM(Table2[[#This Row],[SKU_CODE]])</f>
        <v>BEC-BW-001</v>
      </c>
      <c r="F1949" s="2">
        <v>102</v>
      </c>
      <c r="G1949" s="2">
        <v>22440</v>
      </c>
      <c r="H1949" s="2">
        <v>621.61</v>
      </c>
      <c r="I1949" s="2">
        <v>2527.38</v>
      </c>
      <c r="J1949" s="2">
        <v>12</v>
      </c>
      <c r="K1949" s="2" t="str">
        <f>_xlfn.XLOOKUP(E1949,[1]SKU_Master!A:A,[1]SKU_Master!C:C,"NOT FOUND")</f>
        <v>Bake &amp; Wrap</v>
      </c>
      <c r="L1949" s="2">
        <f>_xlfn.XLOOKUP(Table2[[#This Row],[SKU_CODE_CLEAN]],[1]SKU_Master!A:A,[1]SKU_Master!E:E,"Not Found")</f>
        <v>220</v>
      </c>
      <c r="M1949" s="2">
        <f>_xlfn.XLOOKUP(E1949,[1]SKU_Master!A:A,[1]SKU_Master!F:F,"NOT FOUND")</f>
        <v>118</v>
      </c>
      <c r="N1949" s="2" t="str">
        <f>IF(ISNUMBER(_xlfn.XMATCH(E1949,[1]SKU_Master!A:A)),"MATCH","NOT FOUND")</f>
        <v>MATCH</v>
      </c>
      <c r="O1949" s="2">
        <f>Table2[[#This Row],[GROSS_REVENUE]]-Table2[[#This Row],[DISCOUNT]]</f>
        <v>21818.39</v>
      </c>
      <c r="P1949" s="3">
        <f>IFERROR((Table2[[#This Row],[NET_REVENUE]]-(Table2[[#This Row],[UNITS_SOLD]]*Table2[[#This Row],[UNIT_COGS]]))/Table2[[#This Row],[NET_REVENUE]],0)</f>
        <v>0.44835526361019301</v>
      </c>
      <c r="Q1949" s="4">
        <f>IFERROR(Table2[[#This Row],[GROSS_REVENUE]]/Table2[[#This Row],[AD_SPEND]],0)</f>
        <v>8.8787598224248026</v>
      </c>
      <c r="R1949" s="2">
        <f>IFERROR((Table2[[#This Row],[NET_REVENUE]]-(Table2[[#This Row],[UNITS_SOLD]]*Table2[[#This Row],[UNIT_COGS]])-Table2[[#This Row],[AD_SPEND]]),0)</f>
        <v>7255.0099999999993</v>
      </c>
      <c r="S1949" s="3">
        <f>IFERROR(Table2[[#This Row],[RETURNS_UNITS]]/Table2[[#This Row],[UNITS_SOLD]],0)</f>
        <v>0.11764705882352941</v>
      </c>
      <c r="T1949" s="2" t="str">
        <f>TRIM(CLEAN(Table2[[#This Row],[CHANNEL]]))</f>
        <v>D2C</v>
      </c>
      <c r="U1949" s="1">
        <f t="shared" si="30"/>
        <v>45689</v>
      </c>
    </row>
    <row r="1950" spans="1:21" x14ac:dyDescent="0.3">
      <c r="A1950" s="1">
        <v>45627</v>
      </c>
      <c r="B1950" s="2" t="s">
        <v>33</v>
      </c>
      <c r="C1950" s="2" t="s">
        <v>28</v>
      </c>
      <c r="D1950" s="2" t="s">
        <v>41</v>
      </c>
      <c r="E1950" s="2" t="str">
        <f>TRIM(Table2[[#This Row],[SKU_CODE]])</f>
        <v>BEC-KT-002</v>
      </c>
      <c r="F1950" s="2">
        <v>115</v>
      </c>
      <c r="G1950" s="2">
        <v>48300</v>
      </c>
      <c r="H1950" s="2">
        <v>3818.43</v>
      </c>
      <c r="I1950" s="2">
        <v>2528.21</v>
      </c>
      <c r="J1950" s="2">
        <v>4</v>
      </c>
      <c r="K1950" s="2" t="str">
        <f>_xlfn.XLOOKUP(E1950,[1]SKU_Master!A:A,[1]SKU_Master!C:C,"NOT FOUND")</f>
        <v>Kitchen Towel</v>
      </c>
      <c r="L1950" s="2">
        <f>_xlfn.XLOOKUP(Table2[[#This Row],[SKU_CODE_CLEAN]],[1]SKU_Master!A:A,[1]SKU_Master!E:E,"Not Found")</f>
        <v>420</v>
      </c>
      <c r="M1950" s="2">
        <f>_xlfn.XLOOKUP(E1950,[1]SKU_Master!A:A,[1]SKU_Master!F:F,"NOT FOUND")</f>
        <v>205</v>
      </c>
      <c r="N1950" s="2" t="str">
        <f>IF(ISNUMBER(_xlfn.XMATCH(E1950,[1]SKU_Master!A:A)),"MATCH","NOT FOUND")</f>
        <v>MATCH</v>
      </c>
      <c r="O1950" s="2">
        <f>Table2[[#This Row],[GROSS_REVENUE]]-Table2[[#This Row],[DISCOUNT]]</f>
        <v>44481.57</v>
      </c>
      <c r="P1950" s="3">
        <f>IFERROR((Table2[[#This Row],[NET_REVENUE]]-(Table2[[#This Row],[UNITS_SOLD]]*Table2[[#This Row],[UNIT_COGS]]))/Table2[[#This Row],[NET_REVENUE]],0)</f>
        <v>0.4700052178913649</v>
      </c>
      <c r="Q1950" s="4">
        <f>IFERROR(Table2[[#This Row],[GROSS_REVENUE]]/Table2[[#This Row],[AD_SPEND]],0)</f>
        <v>19.104425660843045</v>
      </c>
      <c r="R1950" s="2">
        <f>IFERROR((Table2[[#This Row],[NET_REVENUE]]-(Table2[[#This Row],[UNITS_SOLD]]*Table2[[#This Row],[UNIT_COGS]])-Table2[[#This Row],[AD_SPEND]]),0)</f>
        <v>18378.36</v>
      </c>
      <c r="S1950" s="3">
        <f>IFERROR(Table2[[#This Row],[RETURNS_UNITS]]/Table2[[#This Row],[UNITS_SOLD]],0)</f>
        <v>3.4782608695652174E-2</v>
      </c>
      <c r="T1950" s="2" t="str">
        <f>TRIM(CLEAN(Table2[[#This Row],[CHANNEL]]))</f>
        <v>Swiggy Instamart</v>
      </c>
      <c r="U1950" s="1">
        <f t="shared" si="30"/>
        <v>45627</v>
      </c>
    </row>
    <row r="1951" spans="1:21" x14ac:dyDescent="0.3">
      <c r="A1951" s="1">
        <v>45292</v>
      </c>
      <c r="B1951" s="2" t="s">
        <v>37</v>
      </c>
      <c r="C1951" s="2" t="s">
        <v>25</v>
      </c>
      <c r="D1951" s="2" t="s">
        <v>32</v>
      </c>
      <c r="E1951" s="2" t="str">
        <f>TRIM(Table2[[#This Row],[SKU_CODE]])</f>
        <v>BEC-BW-001</v>
      </c>
      <c r="F1951" s="2">
        <v>153</v>
      </c>
      <c r="G1951" s="2">
        <v>33660</v>
      </c>
      <c r="H1951" s="2">
        <v>1739.83</v>
      </c>
      <c r="I1951" s="2">
        <v>2528.4299999999998</v>
      </c>
      <c r="J1951" s="2">
        <v>8</v>
      </c>
      <c r="K1951" s="2" t="str">
        <f>_xlfn.XLOOKUP(E1951,[1]SKU_Master!A:A,[1]SKU_Master!C:C,"NOT FOUND")</f>
        <v>Bake &amp; Wrap</v>
      </c>
      <c r="L1951" s="2">
        <f>_xlfn.XLOOKUP(Table2[[#This Row],[SKU_CODE_CLEAN]],[1]SKU_Master!A:A,[1]SKU_Master!E:E,"Not Found")</f>
        <v>220</v>
      </c>
      <c r="M1951" s="2">
        <f>_xlfn.XLOOKUP(E1951,[1]SKU_Master!A:A,[1]SKU_Master!F:F,"NOT FOUND")</f>
        <v>118</v>
      </c>
      <c r="N1951" s="2" t="str">
        <f>IF(ISNUMBER(_xlfn.XMATCH(E1951,[1]SKU_Master!A:A)),"MATCH","NOT FOUND")</f>
        <v>MATCH</v>
      </c>
      <c r="O1951" s="2">
        <f>Table2[[#This Row],[GROSS_REVENUE]]-Table2[[#This Row],[DISCOUNT]]</f>
        <v>31920.17</v>
      </c>
      <c r="P1951" s="3">
        <f>IFERROR((Table2[[#This Row],[NET_REVENUE]]-(Table2[[#This Row],[UNITS_SOLD]]*Table2[[#This Row],[UNIT_COGS]]))/Table2[[#This Row],[NET_REVENUE]],0)</f>
        <v>0.43440150851326914</v>
      </c>
      <c r="Q1951" s="4">
        <f>IFERROR(Table2[[#This Row],[GROSS_REVENUE]]/Table2[[#This Row],[AD_SPEND]],0)</f>
        <v>13.312609010334477</v>
      </c>
      <c r="R1951" s="2">
        <f>IFERROR((Table2[[#This Row],[NET_REVENUE]]-(Table2[[#This Row],[UNITS_SOLD]]*Table2[[#This Row],[UNIT_COGS]])-Table2[[#This Row],[AD_SPEND]]),0)</f>
        <v>11337.739999999998</v>
      </c>
      <c r="S1951" s="3">
        <f>IFERROR(Table2[[#This Row],[RETURNS_UNITS]]/Table2[[#This Row],[UNITS_SOLD]],0)</f>
        <v>5.2287581699346407E-2</v>
      </c>
      <c r="T1951" s="2" t="str">
        <f>TRIM(CLEAN(Table2[[#This Row],[CHANNEL]]))</f>
        <v>Blinkit</v>
      </c>
      <c r="U1951" s="1">
        <f t="shared" si="30"/>
        <v>45292</v>
      </c>
    </row>
    <row r="1952" spans="1:21" x14ac:dyDescent="0.3">
      <c r="A1952" s="1">
        <v>45505</v>
      </c>
      <c r="B1952" s="2" t="s">
        <v>33</v>
      </c>
      <c r="C1952" s="2" t="s">
        <v>25</v>
      </c>
      <c r="D1952" s="2" t="s">
        <v>35</v>
      </c>
      <c r="E1952" s="2" t="str">
        <f>TRIM(Table2[[#This Row],[SKU_CODE]])</f>
        <v>BEC-CMB-001</v>
      </c>
      <c r="F1952" s="2">
        <v>29</v>
      </c>
      <c r="G1952" s="2">
        <v>20271</v>
      </c>
      <c r="H1952" s="2">
        <v>2723.65</v>
      </c>
      <c r="I1952" s="2">
        <v>2529.75</v>
      </c>
      <c r="J1952" s="2">
        <v>1</v>
      </c>
      <c r="K1952" s="2" t="str">
        <f>_xlfn.XLOOKUP(E1952,[1]SKU_Master!A:A,[1]SKU_Master!C:C,"NOT FOUND")</f>
        <v>Others</v>
      </c>
      <c r="L1952" s="2">
        <f>_xlfn.XLOOKUP(Table2[[#This Row],[SKU_CODE_CLEAN]],[1]SKU_Master!A:A,[1]SKU_Master!E:E,"Not Found")</f>
        <v>699</v>
      </c>
      <c r="M1952" s="2">
        <f>_xlfn.XLOOKUP(E1952,[1]SKU_Master!A:A,[1]SKU_Master!F:F,"NOT FOUND")</f>
        <v>330</v>
      </c>
      <c r="N1952" s="2" t="str">
        <f>IF(ISNUMBER(_xlfn.XMATCH(E1952,[1]SKU_Master!A:A)),"MATCH","NOT FOUND")</f>
        <v>MATCH</v>
      </c>
      <c r="O1952" s="2">
        <f>Table2[[#This Row],[GROSS_REVENUE]]-Table2[[#This Row],[DISCOUNT]]</f>
        <v>17547.349999999999</v>
      </c>
      <c r="P1952" s="3">
        <f>IFERROR((Table2[[#This Row],[NET_REVENUE]]-(Table2[[#This Row],[UNITS_SOLD]]*Table2[[#This Row],[UNIT_COGS]]))/Table2[[#This Row],[NET_REVENUE]],0)</f>
        <v>0.45461850364869905</v>
      </c>
      <c r="Q1952" s="4">
        <f>IFERROR(Table2[[#This Row],[GROSS_REVENUE]]/Table2[[#This Row],[AD_SPEND]],0)</f>
        <v>8.0130447672694931</v>
      </c>
      <c r="R1952" s="2">
        <f>IFERROR((Table2[[#This Row],[NET_REVENUE]]-(Table2[[#This Row],[UNITS_SOLD]]*Table2[[#This Row],[UNIT_COGS]])-Table2[[#This Row],[AD_SPEND]]),0)</f>
        <v>5447.5999999999985</v>
      </c>
      <c r="S1952" s="3">
        <f>IFERROR(Table2[[#This Row],[RETURNS_UNITS]]/Table2[[#This Row],[UNITS_SOLD]],0)</f>
        <v>3.4482758620689655E-2</v>
      </c>
      <c r="T1952" s="2" t="str">
        <f>TRIM(CLEAN(Table2[[#This Row],[CHANNEL]]))</f>
        <v>Swiggy Instamart</v>
      </c>
      <c r="U1952" s="1">
        <f t="shared" si="30"/>
        <v>45505</v>
      </c>
    </row>
    <row r="1953" spans="1:21" x14ac:dyDescent="0.3">
      <c r="A1953" s="1">
        <v>45413</v>
      </c>
      <c r="B1953" s="2" t="s">
        <v>24</v>
      </c>
      <c r="C1953" s="2" t="s">
        <v>22</v>
      </c>
      <c r="D1953" s="2" t="s">
        <v>32</v>
      </c>
      <c r="E1953" s="2" t="str">
        <f>TRIM(Table2[[#This Row],[SKU_CODE]])</f>
        <v>BEC-BW-001</v>
      </c>
      <c r="F1953" s="2">
        <v>90</v>
      </c>
      <c r="G1953" s="2">
        <v>19800</v>
      </c>
      <c r="H1953" s="2">
        <v>1503.99</v>
      </c>
      <c r="I1953" s="2">
        <v>2529.89</v>
      </c>
      <c r="J1953" s="2">
        <v>12</v>
      </c>
      <c r="K1953" s="2" t="str">
        <f>_xlfn.XLOOKUP(E1953,[1]SKU_Master!A:A,[1]SKU_Master!C:C,"NOT FOUND")</f>
        <v>Bake &amp; Wrap</v>
      </c>
      <c r="L1953" s="2">
        <f>_xlfn.XLOOKUP(Table2[[#This Row],[SKU_CODE_CLEAN]],[1]SKU_Master!A:A,[1]SKU_Master!E:E,"Not Found")</f>
        <v>220</v>
      </c>
      <c r="M1953" s="2">
        <f>_xlfn.XLOOKUP(E1953,[1]SKU_Master!A:A,[1]SKU_Master!F:F,"NOT FOUND")</f>
        <v>118</v>
      </c>
      <c r="N1953" s="2" t="str">
        <f>IF(ISNUMBER(_xlfn.XMATCH(E1953,[1]SKU_Master!A:A)),"MATCH","NOT FOUND")</f>
        <v>MATCH</v>
      </c>
      <c r="O1953" s="2">
        <f>Table2[[#This Row],[GROSS_REVENUE]]-Table2[[#This Row],[DISCOUNT]]</f>
        <v>18296.009999999998</v>
      </c>
      <c r="P1953" s="3">
        <f>IFERROR((Table2[[#This Row],[NET_REVENUE]]-(Table2[[#This Row],[UNITS_SOLD]]*Table2[[#This Row],[UNIT_COGS]]))/Table2[[#This Row],[NET_REVENUE]],0)</f>
        <v>0.4195455730511734</v>
      </c>
      <c r="Q1953" s="4">
        <f>IFERROR(Table2[[#This Row],[GROSS_REVENUE]]/Table2[[#This Row],[AD_SPEND]],0)</f>
        <v>7.8264272359667819</v>
      </c>
      <c r="R1953" s="2">
        <f>IFERROR((Table2[[#This Row],[NET_REVENUE]]-(Table2[[#This Row],[UNITS_SOLD]]*Table2[[#This Row],[UNIT_COGS]])-Table2[[#This Row],[AD_SPEND]]),0)</f>
        <v>5146.119999999999</v>
      </c>
      <c r="S1953" s="3">
        <f>IFERROR(Table2[[#This Row],[RETURNS_UNITS]]/Table2[[#This Row],[UNITS_SOLD]],0)</f>
        <v>0.13333333333333333</v>
      </c>
      <c r="T1953" s="2" t="str">
        <f>TRIM(CLEAN(Table2[[#This Row],[CHANNEL]]))</f>
        <v>D2C</v>
      </c>
      <c r="U1953" s="1">
        <f t="shared" si="30"/>
        <v>45413</v>
      </c>
    </row>
    <row r="1954" spans="1:21" x14ac:dyDescent="0.3">
      <c r="A1954" s="1">
        <v>45627</v>
      </c>
      <c r="B1954" s="2" t="s">
        <v>24</v>
      </c>
      <c r="C1954" s="2" t="s">
        <v>28</v>
      </c>
      <c r="D1954" s="2" t="s">
        <v>31</v>
      </c>
      <c r="E1954" s="2" t="str">
        <f>TRIM(Table2[[#This Row],[SKU_CODE]])</f>
        <v>BEC-GB-002</v>
      </c>
      <c r="F1954" s="2">
        <v>139</v>
      </c>
      <c r="G1954" s="2">
        <v>24881</v>
      </c>
      <c r="H1954" s="2">
        <v>3390.49</v>
      </c>
      <c r="I1954" s="2">
        <v>2530.5100000000002</v>
      </c>
      <c r="J1954" s="2">
        <v>20</v>
      </c>
      <c r="K1954" s="2" t="str">
        <f>_xlfn.XLOOKUP(E1954,[1]SKU_Master!A:A,[1]SKU_Master!C:C,"NOT FOUND")</f>
        <v>Garbage Bags</v>
      </c>
      <c r="L1954" s="2">
        <f>_xlfn.XLOOKUP(Table2[[#This Row],[SKU_CODE_CLEAN]],[1]SKU_Master!A:A,[1]SKU_Master!E:E,"Not Found")</f>
        <v>179</v>
      </c>
      <c r="M1954" s="2">
        <f>_xlfn.XLOOKUP(E1954,[1]SKU_Master!A:A,[1]SKU_Master!F:F,"NOT FOUND")</f>
        <v>86</v>
      </c>
      <c r="N1954" s="2" t="str">
        <f>IF(ISNUMBER(_xlfn.XMATCH(E1954,[1]SKU_Master!A:A)),"MATCH","NOT FOUND")</f>
        <v>MATCH</v>
      </c>
      <c r="O1954" s="2">
        <f>Table2[[#This Row],[GROSS_REVENUE]]-Table2[[#This Row],[DISCOUNT]]</f>
        <v>21490.510000000002</v>
      </c>
      <c r="P1954" s="3">
        <f>IFERROR((Table2[[#This Row],[NET_REVENUE]]-(Table2[[#This Row],[UNITS_SOLD]]*Table2[[#This Row],[UNIT_COGS]]))/Table2[[#This Row],[NET_REVENUE]],0)</f>
        <v>0.4437544758128123</v>
      </c>
      <c r="Q1954" s="4">
        <f>IFERROR(Table2[[#This Row],[GROSS_REVENUE]]/Table2[[#This Row],[AD_SPEND]],0)</f>
        <v>9.8324053254087111</v>
      </c>
      <c r="R1954" s="2">
        <f>IFERROR((Table2[[#This Row],[NET_REVENUE]]-(Table2[[#This Row],[UNITS_SOLD]]*Table2[[#This Row],[UNIT_COGS]])-Table2[[#This Row],[AD_SPEND]]),0)</f>
        <v>7006.0000000000018</v>
      </c>
      <c r="S1954" s="3">
        <f>IFERROR(Table2[[#This Row],[RETURNS_UNITS]]/Table2[[#This Row],[UNITS_SOLD]],0)</f>
        <v>0.14388489208633093</v>
      </c>
      <c r="T1954" s="2" t="str">
        <f>TRIM(CLEAN(Table2[[#This Row],[CHANNEL]]))</f>
        <v>D2C</v>
      </c>
      <c r="U1954" s="1">
        <f t="shared" si="30"/>
        <v>45627</v>
      </c>
    </row>
    <row r="1955" spans="1:21" x14ac:dyDescent="0.3">
      <c r="A1955" s="1">
        <v>45413</v>
      </c>
      <c r="B1955" s="2" t="s">
        <v>34</v>
      </c>
      <c r="C1955" s="2" t="s">
        <v>22</v>
      </c>
      <c r="D1955" s="2" t="s">
        <v>46</v>
      </c>
      <c r="E1955" s="2" t="str">
        <f>TRIM(Table2[[#This Row],[SKU_CODE]])</f>
        <v>BEC-KT-001</v>
      </c>
      <c r="F1955" s="2">
        <v>247</v>
      </c>
      <c r="G1955" s="2">
        <v>39520</v>
      </c>
      <c r="H1955" s="2">
        <v>9419.14</v>
      </c>
      <c r="I1955" s="2">
        <v>2532.1999999999998</v>
      </c>
      <c r="J1955" s="2">
        <v>5</v>
      </c>
      <c r="K1955" s="2" t="str">
        <f>_xlfn.XLOOKUP(E1955,[1]SKU_Master!A:A,[1]SKU_Master!C:C,"NOT FOUND")</f>
        <v>Kitchen Towel</v>
      </c>
      <c r="L1955" s="2">
        <f>_xlfn.XLOOKUP(Table2[[#This Row],[SKU_CODE_CLEAN]],[1]SKU_Master!A:A,[1]SKU_Master!E:E,"Not Found")</f>
        <v>160</v>
      </c>
      <c r="M1955" s="2">
        <f>_xlfn.XLOOKUP(E1955,[1]SKU_Master!A:A,[1]SKU_Master!F:F,"NOT FOUND")</f>
        <v>78</v>
      </c>
      <c r="N1955" s="2" t="str">
        <f>IF(ISNUMBER(_xlfn.XMATCH(E1955,[1]SKU_Master!A:A)),"MATCH","NOT FOUND")</f>
        <v>MATCH</v>
      </c>
      <c r="O1955" s="2">
        <f>Table2[[#This Row],[GROSS_REVENUE]]-Table2[[#This Row],[DISCOUNT]]</f>
        <v>30100.86</v>
      </c>
      <c r="P1955" s="3">
        <f>IFERROR((Table2[[#This Row],[NET_REVENUE]]-(Table2[[#This Row],[UNITS_SOLD]]*Table2[[#This Row],[UNIT_COGS]]))/Table2[[#This Row],[NET_REVENUE]],0)</f>
        <v>0.35995184190750695</v>
      </c>
      <c r="Q1955" s="4">
        <f>IFERROR(Table2[[#This Row],[GROSS_REVENUE]]/Table2[[#This Row],[AD_SPEND]],0)</f>
        <v>15.606982070926469</v>
      </c>
      <c r="R1955" s="2">
        <f>IFERROR((Table2[[#This Row],[NET_REVENUE]]-(Table2[[#This Row],[UNITS_SOLD]]*Table2[[#This Row],[UNIT_COGS]])-Table2[[#This Row],[AD_SPEND]]),0)</f>
        <v>8302.66</v>
      </c>
      <c r="S1955" s="3">
        <f>IFERROR(Table2[[#This Row],[RETURNS_UNITS]]/Table2[[#This Row],[UNITS_SOLD]],0)</f>
        <v>2.0242914979757085E-2</v>
      </c>
      <c r="T1955" s="2" t="str">
        <f>TRIM(CLEAN(Table2[[#This Row],[CHANNEL]]))</f>
        <v>Zepto</v>
      </c>
      <c r="U1955" s="1">
        <f t="shared" si="30"/>
        <v>45413</v>
      </c>
    </row>
    <row r="1956" spans="1:21" x14ac:dyDescent="0.3">
      <c r="A1956" s="1">
        <v>45717</v>
      </c>
      <c r="B1956" s="2" t="s">
        <v>21</v>
      </c>
      <c r="C1956" s="2" t="s">
        <v>25</v>
      </c>
      <c r="D1956" s="2" t="s">
        <v>32</v>
      </c>
      <c r="E1956" s="2" t="str">
        <f>TRIM(Table2[[#This Row],[SKU_CODE]])</f>
        <v>BEC-BW-001</v>
      </c>
      <c r="F1956" s="2">
        <v>155</v>
      </c>
      <c r="G1956" s="2">
        <v>34100</v>
      </c>
      <c r="H1956" s="2">
        <v>3018.72</v>
      </c>
      <c r="I1956" s="2">
        <v>2538.17</v>
      </c>
      <c r="J1956" s="2">
        <v>4</v>
      </c>
      <c r="K1956" s="2" t="str">
        <f>_xlfn.XLOOKUP(E1956,[1]SKU_Master!A:A,[1]SKU_Master!C:C,"NOT FOUND")</f>
        <v>Bake &amp; Wrap</v>
      </c>
      <c r="L1956" s="2">
        <f>_xlfn.XLOOKUP(Table2[[#This Row],[SKU_CODE_CLEAN]],[1]SKU_Master!A:A,[1]SKU_Master!E:E,"Not Found")</f>
        <v>220</v>
      </c>
      <c r="M1956" s="2">
        <f>_xlfn.XLOOKUP(E1956,[1]SKU_Master!A:A,[1]SKU_Master!F:F,"NOT FOUND")</f>
        <v>118</v>
      </c>
      <c r="N1956" s="2" t="str">
        <f>IF(ISNUMBER(_xlfn.XMATCH(E1956,[1]SKU_Master!A:A)),"MATCH","NOT FOUND")</f>
        <v>MATCH</v>
      </c>
      <c r="O1956" s="2">
        <f>Table2[[#This Row],[GROSS_REVENUE]]-Table2[[#This Row],[DISCOUNT]]</f>
        <v>31081.279999999999</v>
      </c>
      <c r="P1956" s="3">
        <f>IFERROR((Table2[[#This Row],[NET_REVENUE]]-(Table2[[#This Row],[UNITS_SOLD]]*Table2[[#This Row],[UNIT_COGS]]))/Table2[[#This Row],[NET_REVENUE]],0)</f>
        <v>0.41154289656024462</v>
      </c>
      <c r="Q1956" s="4">
        <f>IFERROR(Table2[[#This Row],[GROSS_REVENUE]]/Table2[[#This Row],[AD_SPEND]],0)</f>
        <v>13.434876308521494</v>
      </c>
      <c r="R1956" s="2">
        <f>IFERROR((Table2[[#This Row],[NET_REVENUE]]-(Table2[[#This Row],[UNITS_SOLD]]*Table2[[#This Row],[UNIT_COGS]])-Table2[[#This Row],[AD_SPEND]]),0)</f>
        <v>10253.109999999999</v>
      </c>
      <c r="S1956" s="3">
        <f>IFERROR(Table2[[#This Row],[RETURNS_UNITS]]/Table2[[#This Row],[UNITS_SOLD]],0)</f>
        <v>2.5806451612903226E-2</v>
      </c>
      <c r="T1956" s="2" t="str">
        <f>TRIM(CLEAN(Table2[[#This Row],[CHANNEL]]))</f>
        <v>Flipkart</v>
      </c>
      <c r="U1956" s="1">
        <f t="shared" si="30"/>
        <v>45717</v>
      </c>
    </row>
    <row r="1957" spans="1:21" x14ac:dyDescent="0.3">
      <c r="A1957" s="1">
        <v>45323</v>
      </c>
      <c r="B1957" s="2" t="s">
        <v>27</v>
      </c>
      <c r="C1957" s="2" t="s">
        <v>25</v>
      </c>
      <c r="D1957" s="2" t="s">
        <v>42</v>
      </c>
      <c r="E1957" s="2" t="str">
        <f>TRIM(Table2[[#This Row],[SKU_CODE]])</f>
        <v>BEC-BW-002</v>
      </c>
      <c r="F1957" s="2">
        <v>159</v>
      </c>
      <c r="G1957" s="2">
        <v>27825</v>
      </c>
      <c r="H1957" s="2">
        <v>2148.11</v>
      </c>
      <c r="I1957" s="2">
        <v>2539.13</v>
      </c>
      <c r="J1957" s="2">
        <v>5</v>
      </c>
      <c r="K1957" s="2" t="str">
        <f>_xlfn.XLOOKUP(E1957,[1]SKU_Master!A:A,[1]SKU_Master!C:C,"NOT FOUND")</f>
        <v>Bake &amp; Wrap</v>
      </c>
      <c r="L1957" s="2">
        <f>_xlfn.XLOOKUP(Table2[[#This Row],[SKU_CODE_CLEAN]],[1]SKU_Master!A:A,[1]SKU_Master!E:E,"Not Found")</f>
        <v>175</v>
      </c>
      <c r="M1957" s="2">
        <f>_xlfn.XLOOKUP(E1957,[1]SKU_Master!A:A,[1]SKU_Master!F:F,"NOT FOUND")</f>
        <v>92</v>
      </c>
      <c r="N1957" s="2" t="str">
        <f>IF(ISNUMBER(_xlfn.XMATCH(E1957,[1]SKU_Master!A:A)),"MATCH","NOT FOUND")</f>
        <v>MATCH</v>
      </c>
      <c r="O1957" s="2">
        <f>Table2[[#This Row],[GROSS_REVENUE]]-Table2[[#This Row],[DISCOUNT]]</f>
        <v>25676.89</v>
      </c>
      <c r="P1957" s="3">
        <f>IFERROR((Table2[[#This Row],[NET_REVENUE]]-(Table2[[#This Row],[UNITS_SOLD]]*Table2[[#This Row],[UNIT_COGS]]))/Table2[[#This Row],[NET_REVENUE]],0)</f>
        <v>0.43030483831959399</v>
      </c>
      <c r="Q1957" s="4">
        <f>IFERROR(Table2[[#This Row],[GROSS_REVENUE]]/Table2[[#This Row],[AD_SPEND]],0)</f>
        <v>10.958477903848955</v>
      </c>
      <c r="R1957" s="2">
        <f>IFERROR((Table2[[#This Row],[NET_REVENUE]]-(Table2[[#This Row],[UNITS_SOLD]]*Table2[[#This Row],[UNIT_COGS]])-Table2[[#This Row],[AD_SPEND]]),0)</f>
        <v>8509.7599999999984</v>
      </c>
      <c r="S1957" s="3">
        <f>IFERROR(Table2[[#This Row],[RETURNS_UNITS]]/Table2[[#This Row],[UNITS_SOLD]],0)</f>
        <v>3.1446540880503145E-2</v>
      </c>
      <c r="T1957" s="2" t="str">
        <f>TRIM(CLEAN(Table2[[#This Row],[CHANNEL]]))</f>
        <v>Zepto</v>
      </c>
      <c r="U1957" s="1">
        <f t="shared" si="30"/>
        <v>45323</v>
      </c>
    </row>
    <row r="1958" spans="1:21" x14ac:dyDescent="0.3">
      <c r="A1958" s="1">
        <v>45627</v>
      </c>
      <c r="B1958" s="2" t="s">
        <v>24</v>
      </c>
      <c r="C1958" s="2" t="s">
        <v>28</v>
      </c>
      <c r="D1958" s="2" t="s">
        <v>30</v>
      </c>
      <c r="E1958" s="2" t="str">
        <f>TRIM(Table2[[#This Row],[SKU_CODE]])</f>
        <v>BEC-TIS-002</v>
      </c>
      <c r="F1958" s="2">
        <v>160</v>
      </c>
      <c r="G1958" s="2">
        <v>28800</v>
      </c>
      <c r="H1958" s="2">
        <v>3933.34</v>
      </c>
      <c r="I1958" s="2">
        <v>2543.2199999999998</v>
      </c>
      <c r="J1958" s="2">
        <v>15</v>
      </c>
      <c r="K1958" s="2" t="str">
        <f>_xlfn.XLOOKUP(E1958,[1]SKU_Master!A:A,[1]SKU_Master!C:C,"NOT FOUND")</f>
        <v>Tissues</v>
      </c>
      <c r="L1958" s="2">
        <f>_xlfn.XLOOKUP(Table2[[#This Row],[SKU_CODE_CLEAN]],[1]SKU_Master!A:A,[1]SKU_Master!E:E,"Not Found")</f>
        <v>180</v>
      </c>
      <c r="M1958" s="2">
        <f>_xlfn.XLOOKUP(E1958,[1]SKU_Master!A:A,[1]SKU_Master!F:F,"NOT FOUND")</f>
        <v>95</v>
      </c>
      <c r="N1958" s="2" t="str">
        <f>IF(ISNUMBER(_xlfn.XMATCH(E1958,[1]SKU_Master!A:A)),"MATCH","NOT FOUND")</f>
        <v>MATCH</v>
      </c>
      <c r="O1958" s="2">
        <f>Table2[[#This Row],[GROSS_REVENUE]]-Table2[[#This Row],[DISCOUNT]]</f>
        <v>24866.66</v>
      </c>
      <c r="P1958" s="3">
        <f>IFERROR((Table2[[#This Row],[NET_REVENUE]]-(Table2[[#This Row],[UNITS_SOLD]]*Table2[[#This Row],[UNIT_COGS]]))/Table2[[#This Row],[NET_REVENUE]],0)</f>
        <v>0.38873978250396313</v>
      </c>
      <c r="Q1958" s="4">
        <f>IFERROR(Table2[[#This Row],[GROSS_REVENUE]]/Table2[[#This Row],[AD_SPEND]],0)</f>
        <v>11.324226767641022</v>
      </c>
      <c r="R1958" s="2">
        <f>IFERROR((Table2[[#This Row],[NET_REVENUE]]-(Table2[[#This Row],[UNITS_SOLD]]*Table2[[#This Row],[UNIT_COGS]])-Table2[[#This Row],[AD_SPEND]]),0)</f>
        <v>7123.4400000000005</v>
      </c>
      <c r="S1958" s="3">
        <f>IFERROR(Table2[[#This Row],[RETURNS_UNITS]]/Table2[[#This Row],[UNITS_SOLD]],0)</f>
        <v>9.375E-2</v>
      </c>
      <c r="T1958" s="2" t="str">
        <f>TRIM(CLEAN(Table2[[#This Row],[CHANNEL]]))</f>
        <v>D2C</v>
      </c>
      <c r="U1958" s="1">
        <f t="shared" si="30"/>
        <v>45627</v>
      </c>
    </row>
    <row r="1959" spans="1:21" x14ac:dyDescent="0.3">
      <c r="A1959" s="1">
        <v>45292</v>
      </c>
      <c r="B1959" s="2" t="s">
        <v>21</v>
      </c>
      <c r="C1959" s="2" t="s">
        <v>22</v>
      </c>
      <c r="D1959" s="2" t="s">
        <v>46</v>
      </c>
      <c r="E1959" s="2" t="str">
        <f>TRIM(Table2[[#This Row],[SKU_CODE]])</f>
        <v>BEC-KT-001</v>
      </c>
      <c r="F1959" s="2">
        <v>145</v>
      </c>
      <c r="G1959" s="2">
        <v>23200</v>
      </c>
      <c r="H1959" s="2">
        <v>2832.34</v>
      </c>
      <c r="I1959" s="2">
        <v>2547.0100000000002</v>
      </c>
      <c r="J1959" s="2">
        <v>3</v>
      </c>
      <c r="K1959" s="2" t="str">
        <f>_xlfn.XLOOKUP(E1959,[1]SKU_Master!A:A,[1]SKU_Master!C:C,"NOT FOUND")</f>
        <v>Kitchen Towel</v>
      </c>
      <c r="L1959" s="2">
        <f>_xlfn.XLOOKUP(Table2[[#This Row],[SKU_CODE_CLEAN]],[1]SKU_Master!A:A,[1]SKU_Master!E:E,"Not Found")</f>
        <v>160</v>
      </c>
      <c r="M1959" s="2">
        <f>_xlfn.XLOOKUP(E1959,[1]SKU_Master!A:A,[1]SKU_Master!F:F,"NOT FOUND")</f>
        <v>78</v>
      </c>
      <c r="N1959" s="2" t="str">
        <f>IF(ISNUMBER(_xlfn.XMATCH(E1959,[1]SKU_Master!A:A)),"MATCH","NOT FOUND")</f>
        <v>MATCH</v>
      </c>
      <c r="O1959" s="2">
        <f>Table2[[#This Row],[GROSS_REVENUE]]-Table2[[#This Row],[DISCOUNT]]</f>
        <v>20367.66</v>
      </c>
      <c r="P1959" s="3">
        <f>IFERROR((Table2[[#This Row],[NET_REVENUE]]-(Table2[[#This Row],[UNITS_SOLD]]*Table2[[#This Row],[UNIT_COGS]]))/Table2[[#This Row],[NET_REVENUE]],0)</f>
        <v>0.44470793404838849</v>
      </c>
      <c r="Q1959" s="4">
        <f>IFERROR(Table2[[#This Row],[GROSS_REVENUE]]/Table2[[#This Row],[AD_SPEND]],0)</f>
        <v>9.1087196359653078</v>
      </c>
      <c r="R1959" s="2">
        <f>IFERROR((Table2[[#This Row],[NET_REVENUE]]-(Table2[[#This Row],[UNITS_SOLD]]*Table2[[#This Row],[UNIT_COGS]])-Table2[[#This Row],[AD_SPEND]]),0)</f>
        <v>6510.65</v>
      </c>
      <c r="S1959" s="3">
        <f>IFERROR(Table2[[#This Row],[RETURNS_UNITS]]/Table2[[#This Row],[UNITS_SOLD]],0)</f>
        <v>2.0689655172413793E-2</v>
      </c>
      <c r="T1959" s="2" t="str">
        <f>TRIM(CLEAN(Table2[[#This Row],[CHANNEL]]))</f>
        <v>Flipkart</v>
      </c>
      <c r="U1959" s="1">
        <f t="shared" si="30"/>
        <v>45292</v>
      </c>
    </row>
    <row r="1960" spans="1:21" x14ac:dyDescent="0.3">
      <c r="A1960" s="1">
        <v>45658</v>
      </c>
      <c r="B1960" s="2" t="s">
        <v>21</v>
      </c>
      <c r="C1960" s="2" t="s">
        <v>28</v>
      </c>
      <c r="D1960" s="2" t="s">
        <v>31</v>
      </c>
      <c r="E1960" s="2" t="str">
        <f>TRIM(Table2[[#This Row],[SKU_CODE]])</f>
        <v>BEC-GB-002</v>
      </c>
      <c r="F1960" s="2">
        <v>154</v>
      </c>
      <c r="G1960" s="2">
        <v>27566</v>
      </c>
      <c r="H1960" s="2">
        <v>3751.68</v>
      </c>
      <c r="I1960" s="2">
        <v>2547.4</v>
      </c>
      <c r="J1960" s="2">
        <v>8</v>
      </c>
      <c r="K1960" s="2" t="str">
        <f>_xlfn.XLOOKUP(E1960,[1]SKU_Master!A:A,[1]SKU_Master!C:C,"NOT FOUND")</f>
        <v>Garbage Bags</v>
      </c>
      <c r="L1960" s="2">
        <f>_xlfn.XLOOKUP(Table2[[#This Row],[SKU_CODE_CLEAN]],[1]SKU_Master!A:A,[1]SKU_Master!E:E,"Not Found")</f>
        <v>179</v>
      </c>
      <c r="M1960" s="2">
        <f>_xlfn.XLOOKUP(E1960,[1]SKU_Master!A:A,[1]SKU_Master!F:F,"NOT FOUND")</f>
        <v>86</v>
      </c>
      <c r="N1960" s="2" t="str">
        <f>IF(ISNUMBER(_xlfn.XMATCH(E1960,[1]SKU_Master!A:A)),"MATCH","NOT FOUND")</f>
        <v>MATCH</v>
      </c>
      <c r="O1960" s="2">
        <f>Table2[[#This Row],[GROSS_REVENUE]]-Table2[[#This Row],[DISCOUNT]]</f>
        <v>23814.32</v>
      </c>
      <c r="P1960" s="3">
        <f>IFERROR((Table2[[#This Row],[NET_REVENUE]]-(Table2[[#This Row],[UNITS_SOLD]]*Table2[[#This Row],[UNIT_COGS]]))/Table2[[#This Row],[NET_REVENUE]],0)</f>
        <v>0.44386402803019359</v>
      </c>
      <c r="Q1960" s="4">
        <f>IFERROR(Table2[[#This Row],[GROSS_REVENUE]]/Table2[[#This Row],[AD_SPEND]],0)</f>
        <v>10.821229488890634</v>
      </c>
      <c r="R1960" s="2">
        <f>IFERROR((Table2[[#This Row],[NET_REVENUE]]-(Table2[[#This Row],[UNITS_SOLD]]*Table2[[#This Row],[UNIT_COGS]])-Table2[[#This Row],[AD_SPEND]]),0)</f>
        <v>8022.92</v>
      </c>
      <c r="S1960" s="3">
        <f>IFERROR(Table2[[#This Row],[RETURNS_UNITS]]/Table2[[#This Row],[UNITS_SOLD]],0)</f>
        <v>5.1948051948051951E-2</v>
      </c>
      <c r="T1960" s="2" t="str">
        <f>TRIM(CLEAN(Table2[[#This Row],[CHANNEL]]))</f>
        <v>Flipkart</v>
      </c>
      <c r="U1960" s="1">
        <f t="shared" si="30"/>
        <v>45658</v>
      </c>
    </row>
    <row r="1961" spans="1:21" x14ac:dyDescent="0.3">
      <c r="A1961" s="1">
        <v>45505</v>
      </c>
      <c r="B1961" s="2" t="s">
        <v>34</v>
      </c>
      <c r="C1961" s="2" t="s">
        <v>28</v>
      </c>
      <c r="D1961" s="2" t="s">
        <v>30</v>
      </c>
      <c r="E1961" s="2" t="str">
        <f>TRIM(Table2[[#This Row],[SKU_CODE]])</f>
        <v>BEC-TIS-002</v>
      </c>
      <c r="F1961" s="2">
        <v>162</v>
      </c>
      <c r="G1961" s="2">
        <v>29160</v>
      </c>
      <c r="H1961" s="2">
        <v>3400.44</v>
      </c>
      <c r="I1961" s="2">
        <v>2548.14</v>
      </c>
      <c r="J1961" s="2">
        <v>6</v>
      </c>
      <c r="K1961" s="2" t="str">
        <f>_xlfn.XLOOKUP(E1961,[1]SKU_Master!A:A,[1]SKU_Master!C:C,"NOT FOUND")</f>
        <v>Tissues</v>
      </c>
      <c r="L1961" s="2">
        <f>_xlfn.XLOOKUP(Table2[[#This Row],[SKU_CODE_CLEAN]],[1]SKU_Master!A:A,[1]SKU_Master!E:E,"Not Found")</f>
        <v>180</v>
      </c>
      <c r="M1961" s="2">
        <f>_xlfn.XLOOKUP(E1961,[1]SKU_Master!A:A,[1]SKU_Master!F:F,"NOT FOUND")</f>
        <v>95</v>
      </c>
      <c r="N1961" s="2" t="str">
        <f>IF(ISNUMBER(_xlfn.XMATCH(E1961,[1]SKU_Master!A:A)),"MATCH","NOT FOUND")</f>
        <v>MATCH</v>
      </c>
      <c r="O1961" s="2">
        <f>Table2[[#This Row],[GROSS_REVENUE]]-Table2[[#This Row],[DISCOUNT]]</f>
        <v>25759.56</v>
      </c>
      <c r="P1961" s="3">
        <f>IFERROR((Table2[[#This Row],[NET_REVENUE]]-(Table2[[#This Row],[UNITS_SOLD]]*Table2[[#This Row],[UNIT_COGS]]))/Table2[[#This Row],[NET_REVENUE]],0)</f>
        <v>0.40255190694250992</v>
      </c>
      <c r="Q1961" s="4">
        <f>IFERROR(Table2[[#This Row],[GROSS_REVENUE]]/Table2[[#This Row],[AD_SPEND]],0)</f>
        <v>11.443641244201654</v>
      </c>
      <c r="R1961" s="2">
        <f>IFERROR((Table2[[#This Row],[NET_REVENUE]]-(Table2[[#This Row],[UNITS_SOLD]]*Table2[[#This Row],[UNIT_COGS]])-Table2[[#This Row],[AD_SPEND]]),0)</f>
        <v>7821.4200000000019</v>
      </c>
      <c r="S1961" s="3">
        <f>IFERROR(Table2[[#This Row],[RETURNS_UNITS]]/Table2[[#This Row],[UNITS_SOLD]],0)</f>
        <v>3.7037037037037035E-2</v>
      </c>
      <c r="T1961" s="2" t="str">
        <f>TRIM(CLEAN(Table2[[#This Row],[CHANNEL]]))</f>
        <v>Zepto</v>
      </c>
      <c r="U1961" s="1">
        <f t="shared" si="30"/>
        <v>45505</v>
      </c>
    </row>
    <row r="1962" spans="1:21" x14ac:dyDescent="0.3">
      <c r="A1962" s="1">
        <v>45444</v>
      </c>
      <c r="B1962" s="2" t="s">
        <v>37</v>
      </c>
      <c r="C1962" s="2" t="s">
        <v>25</v>
      </c>
      <c r="D1962" s="2" t="s">
        <v>46</v>
      </c>
      <c r="E1962" s="2" t="str">
        <f>TRIM(Table2[[#This Row],[SKU_CODE]])</f>
        <v>BEC-KT-001</v>
      </c>
      <c r="F1962" s="2">
        <v>229</v>
      </c>
      <c r="G1962" s="2">
        <v>36640</v>
      </c>
      <c r="H1962" s="2">
        <v>7499.42</v>
      </c>
      <c r="I1962" s="2">
        <v>2550.23</v>
      </c>
      <c r="J1962" s="2">
        <v>8</v>
      </c>
      <c r="K1962" s="2" t="str">
        <f>_xlfn.XLOOKUP(E1962,[1]SKU_Master!A:A,[1]SKU_Master!C:C,"NOT FOUND")</f>
        <v>Kitchen Towel</v>
      </c>
      <c r="L1962" s="2">
        <f>_xlfn.XLOOKUP(Table2[[#This Row],[SKU_CODE_CLEAN]],[1]SKU_Master!A:A,[1]SKU_Master!E:E,"Not Found")</f>
        <v>160</v>
      </c>
      <c r="M1962" s="2">
        <f>_xlfn.XLOOKUP(E1962,[1]SKU_Master!A:A,[1]SKU_Master!F:F,"NOT FOUND")</f>
        <v>78</v>
      </c>
      <c r="N1962" s="2" t="str">
        <f>IF(ISNUMBER(_xlfn.XMATCH(E1962,[1]SKU_Master!A:A)),"MATCH","NOT FOUND")</f>
        <v>MATCH</v>
      </c>
      <c r="O1962" s="2">
        <f>Table2[[#This Row],[GROSS_REVENUE]]-Table2[[#This Row],[DISCOUNT]]</f>
        <v>29140.58</v>
      </c>
      <c r="P1962" s="3">
        <f>IFERROR((Table2[[#This Row],[NET_REVENUE]]-(Table2[[#This Row],[UNITS_SOLD]]*Table2[[#This Row],[UNIT_COGS]]))/Table2[[#This Row],[NET_REVENUE]],0)</f>
        <v>0.3870403403089438</v>
      </c>
      <c r="Q1962" s="4">
        <f>IFERROR(Table2[[#This Row],[GROSS_REVENUE]]/Table2[[#This Row],[AD_SPEND]],0)</f>
        <v>14.367331574014893</v>
      </c>
      <c r="R1962" s="2">
        <f>IFERROR((Table2[[#This Row],[NET_REVENUE]]-(Table2[[#This Row],[UNITS_SOLD]]*Table2[[#This Row],[UNIT_COGS]])-Table2[[#This Row],[AD_SPEND]]),0)</f>
        <v>8728.3500000000022</v>
      </c>
      <c r="S1962" s="3">
        <f>IFERROR(Table2[[#This Row],[RETURNS_UNITS]]/Table2[[#This Row],[UNITS_SOLD]],0)</f>
        <v>3.4934497816593885E-2</v>
      </c>
      <c r="T1962" s="2" t="str">
        <f>TRIM(CLEAN(Table2[[#This Row],[CHANNEL]]))</f>
        <v>Blinkit</v>
      </c>
      <c r="U1962" s="1">
        <f t="shared" si="30"/>
        <v>45444</v>
      </c>
    </row>
    <row r="1963" spans="1:21" x14ac:dyDescent="0.3">
      <c r="A1963" s="1">
        <v>45323</v>
      </c>
      <c r="B1963" s="2" t="s">
        <v>24</v>
      </c>
      <c r="C1963" s="2" t="s">
        <v>22</v>
      </c>
      <c r="D1963" s="2" t="s">
        <v>43</v>
      </c>
      <c r="E1963" s="2" t="str">
        <f>TRIM(Table2[[#This Row],[SKU_CODE]])</f>
        <v>BEC-GB-001</v>
      </c>
      <c r="F1963" s="2">
        <v>184</v>
      </c>
      <c r="G1963" s="2">
        <v>27416</v>
      </c>
      <c r="H1963" s="2">
        <v>1987.24</v>
      </c>
      <c r="I1963" s="2">
        <v>2552.41</v>
      </c>
      <c r="J1963" s="2">
        <v>20</v>
      </c>
      <c r="K1963" s="2" t="str">
        <f>_xlfn.XLOOKUP(E1963,[1]SKU_Master!A:A,[1]SKU_Master!C:C,"NOT FOUND")</f>
        <v>Garbage Bags</v>
      </c>
      <c r="L1963" s="2">
        <f>_xlfn.XLOOKUP(Table2[[#This Row],[SKU_CODE_CLEAN]],[1]SKU_Master!A:A,[1]SKU_Master!E:E,"Not Found")</f>
        <v>149</v>
      </c>
      <c r="M1963" s="2">
        <f>_xlfn.XLOOKUP(E1963,[1]SKU_Master!A:A,[1]SKU_Master!F:F,"NOT FOUND")</f>
        <v>70</v>
      </c>
      <c r="N1963" s="2" t="str">
        <f>IF(ISNUMBER(_xlfn.XMATCH(E1963,[1]SKU_Master!A:A)),"MATCH","NOT FOUND")</f>
        <v>MATCH</v>
      </c>
      <c r="O1963" s="2">
        <f>Table2[[#This Row],[GROSS_REVENUE]]-Table2[[#This Row],[DISCOUNT]]</f>
        <v>25428.76</v>
      </c>
      <c r="P1963" s="3">
        <f>IFERROR((Table2[[#This Row],[NET_REVENUE]]-(Table2[[#This Row],[UNITS_SOLD]]*Table2[[#This Row],[UNIT_COGS]]))/Table2[[#This Row],[NET_REVENUE]],0)</f>
        <v>0.49348690223196096</v>
      </c>
      <c r="Q1963" s="4">
        <f>IFERROR(Table2[[#This Row],[GROSS_REVENUE]]/Table2[[#This Row],[AD_SPEND]],0)</f>
        <v>10.741221042073962</v>
      </c>
      <c r="R1963" s="2">
        <f>IFERROR((Table2[[#This Row],[NET_REVENUE]]-(Table2[[#This Row],[UNITS_SOLD]]*Table2[[#This Row],[UNIT_COGS]])-Table2[[#This Row],[AD_SPEND]]),0)</f>
        <v>9996.3499999999985</v>
      </c>
      <c r="S1963" s="3">
        <f>IFERROR(Table2[[#This Row],[RETURNS_UNITS]]/Table2[[#This Row],[UNITS_SOLD]],0)</f>
        <v>0.10869565217391304</v>
      </c>
      <c r="T1963" s="2" t="str">
        <f>TRIM(CLEAN(Table2[[#This Row],[CHANNEL]]))</f>
        <v>D2C</v>
      </c>
      <c r="U1963" s="1">
        <f t="shared" si="30"/>
        <v>45323</v>
      </c>
    </row>
    <row r="1964" spans="1:21" x14ac:dyDescent="0.3">
      <c r="A1964" s="1">
        <v>45474</v>
      </c>
      <c r="B1964" s="2" t="s">
        <v>24</v>
      </c>
      <c r="C1964" s="2" t="s">
        <v>28</v>
      </c>
      <c r="D1964" s="2" t="s">
        <v>29</v>
      </c>
      <c r="E1964" s="2" t="str">
        <f>TRIM(Table2[[#This Row],[SKU_CODE]])</f>
        <v>BEC-CLN-004</v>
      </c>
      <c r="F1964" s="2">
        <v>110</v>
      </c>
      <c r="G1964" s="2">
        <v>10890</v>
      </c>
      <c r="H1964" s="2">
        <v>1479.57</v>
      </c>
      <c r="I1964" s="2">
        <v>2555.44</v>
      </c>
      <c r="J1964" s="2">
        <v>18</v>
      </c>
      <c r="K1964" s="2" t="str">
        <f>_xlfn.XLOOKUP(E1964,[1]SKU_Master!A:A,[1]SKU_Master!C:C,"NOT FOUND")</f>
        <v>Cleaners</v>
      </c>
      <c r="L1964" s="2">
        <f>_xlfn.XLOOKUP(Table2[[#This Row],[SKU_CODE_CLEAN]],[1]SKU_Master!A:A,[1]SKU_Master!E:E,"Not Found")</f>
        <v>99</v>
      </c>
      <c r="M1964" s="2">
        <f>_xlfn.XLOOKUP(E1964,[1]SKU_Master!A:A,[1]SKU_Master!F:F,"NOT FOUND")</f>
        <v>44</v>
      </c>
      <c r="N1964" s="2" t="str">
        <f>IF(ISNUMBER(_xlfn.XMATCH(E1964,[1]SKU_Master!A:A)),"MATCH","NOT FOUND")</f>
        <v>MATCH</v>
      </c>
      <c r="O1964" s="2">
        <f>Table2[[#This Row],[GROSS_REVENUE]]-Table2[[#This Row],[DISCOUNT]]</f>
        <v>9410.43</v>
      </c>
      <c r="P1964" s="3">
        <f>IFERROR((Table2[[#This Row],[NET_REVENUE]]-(Table2[[#This Row],[UNITS_SOLD]]*Table2[[#This Row],[UNIT_COGS]]))/Table2[[#This Row],[NET_REVENUE]],0)</f>
        <v>0.4856770625784369</v>
      </c>
      <c r="Q1964" s="4">
        <f>IFERROR(Table2[[#This Row],[GROSS_REVENUE]]/Table2[[#This Row],[AD_SPEND]],0)</f>
        <v>4.2614970416053595</v>
      </c>
      <c r="R1964" s="2">
        <f>IFERROR((Table2[[#This Row],[NET_REVENUE]]-(Table2[[#This Row],[UNITS_SOLD]]*Table2[[#This Row],[UNIT_COGS]])-Table2[[#This Row],[AD_SPEND]]),0)</f>
        <v>2014.9900000000002</v>
      </c>
      <c r="S1964" s="3">
        <f>IFERROR(Table2[[#This Row],[RETURNS_UNITS]]/Table2[[#This Row],[UNITS_SOLD]],0)</f>
        <v>0.16363636363636364</v>
      </c>
      <c r="T1964" s="2" t="str">
        <f>TRIM(CLEAN(Table2[[#This Row],[CHANNEL]]))</f>
        <v>D2C</v>
      </c>
      <c r="U1964" s="1">
        <f t="shared" si="30"/>
        <v>45474</v>
      </c>
    </row>
    <row r="1965" spans="1:21" x14ac:dyDescent="0.3">
      <c r="A1965" s="1">
        <v>45323</v>
      </c>
      <c r="B1965" s="2" t="s">
        <v>50</v>
      </c>
      <c r="C1965" s="2" t="s">
        <v>22</v>
      </c>
      <c r="D1965" s="2" t="s">
        <v>42</v>
      </c>
      <c r="E1965" s="2" t="str">
        <f>TRIM(Table2[[#This Row],[SKU_CODE]])</f>
        <v>BEC-BW-002</v>
      </c>
      <c r="F1965" s="2">
        <v>130</v>
      </c>
      <c r="G1965" s="2">
        <v>22750</v>
      </c>
      <c r="H1965" s="2">
        <v>2269.04</v>
      </c>
      <c r="I1965" s="2">
        <v>2556.48</v>
      </c>
      <c r="J1965" s="2">
        <v>5</v>
      </c>
      <c r="K1965" s="2" t="str">
        <f>_xlfn.XLOOKUP(E1965,[1]SKU_Master!A:A,[1]SKU_Master!C:C,"NOT FOUND")</f>
        <v>Bake &amp; Wrap</v>
      </c>
      <c r="L1965" s="2">
        <f>_xlfn.XLOOKUP(Table2[[#This Row],[SKU_CODE_CLEAN]],[1]SKU_Master!A:A,[1]SKU_Master!E:E,"Not Found")</f>
        <v>175</v>
      </c>
      <c r="M1965" s="2">
        <f>_xlfn.XLOOKUP(E1965,[1]SKU_Master!A:A,[1]SKU_Master!F:F,"NOT FOUND")</f>
        <v>92</v>
      </c>
      <c r="N1965" s="2" t="str">
        <f>IF(ISNUMBER(_xlfn.XMATCH(E1965,[1]SKU_Master!A:A)),"MATCH","NOT FOUND")</f>
        <v>MATCH</v>
      </c>
      <c r="O1965" s="2">
        <f>Table2[[#This Row],[GROSS_REVENUE]]-Table2[[#This Row],[DISCOUNT]]</f>
        <v>20480.96</v>
      </c>
      <c r="P1965" s="3">
        <f>IFERROR((Table2[[#This Row],[NET_REVENUE]]-(Table2[[#This Row],[UNITS_SOLD]]*Table2[[#This Row],[UNIT_COGS]]))/Table2[[#This Row],[NET_REVENUE]],0)</f>
        <v>0.41604299798446948</v>
      </c>
      <c r="Q1965" s="4">
        <f>IFERROR(Table2[[#This Row],[GROSS_REVENUE]]/Table2[[#This Row],[AD_SPEND]],0)</f>
        <v>8.898954812867693</v>
      </c>
      <c r="R1965" s="2">
        <f>IFERROR((Table2[[#This Row],[NET_REVENUE]]-(Table2[[#This Row],[UNITS_SOLD]]*Table2[[#This Row],[UNIT_COGS]])-Table2[[#This Row],[AD_SPEND]]),0)</f>
        <v>5964.48</v>
      </c>
      <c r="S1965" s="3">
        <f>IFERROR(Table2[[#This Row],[RETURNS_UNITS]]/Table2[[#This Row],[UNITS_SOLD]],0)</f>
        <v>3.8461538461538464E-2</v>
      </c>
      <c r="T1965" s="2" t="str">
        <f>TRIM(CLEAN(Table2[[#This Row],[CHANNEL]]))</f>
        <v>Amazon</v>
      </c>
      <c r="U1965" s="1">
        <f t="shared" si="30"/>
        <v>45323</v>
      </c>
    </row>
    <row r="1966" spans="1:21" x14ac:dyDescent="0.3">
      <c r="A1966" s="1">
        <v>45809</v>
      </c>
      <c r="B1966" s="2" t="s">
        <v>37</v>
      </c>
      <c r="C1966" s="2" t="s">
        <v>28</v>
      </c>
      <c r="D1966" s="2" t="s">
        <v>42</v>
      </c>
      <c r="E1966" s="2" t="str">
        <f>TRIM(Table2[[#This Row],[SKU_CODE]])</f>
        <v>BEC-BW-002</v>
      </c>
      <c r="F1966" s="2">
        <v>106</v>
      </c>
      <c r="G1966" s="2">
        <v>18550</v>
      </c>
      <c r="H1966" s="2">
        <v>1332.24</v>
      </c>
      <c r="I1966" s="2">
        <v>2559.25</v>
      </c>
      <c r="J1966" s="2">
        <v>3</v>
      </c>
      <c r="K1966" s="2" t="str">
        <f>_xlfn.XLOOKUP(E1966,[1]SKU_Master!A:A,[1]SKU_Master!C:C,"NOT FOUND")</f>
        <v>Bake &amp; Wrap</v>
      </c>
      <c r="L1966" s="2">
        <f>_xlfn.XLOOKUP(Table2[[#This Row],[SKU_CODE_CLEAN]],[1]SKU_Master!A:A,[1]SKU_Master!E:E,"Not Found")</f>
        <v>175</v>
      </c>
      <c r="M1966" s="2">
        <f>_xlfn.XLOOKUP(E1966,[1]SKU_Master!A:A,[1]SKU_Master!F:F,"NOT FOUND")</f>
        <v>92</v>
      </c>
      <c r="N1966" s="2" t="str">
        <f>IF(ISNUMBER(_xlfn.XMATCH(E1966,[1]SKU_Master!A:A)),"MATCH","NOT FOUND")</f>
        <v>MATCH</v>
      </c>
      <c r="O1966" s="2">
        <f>Table2[[#This Row],[GROSS_REVENUE]]-Table2[[#This Row],[DISCOUNT]]</f>
        <v>17217.759999999998</v>
      </c>
      <c r="P1966" s="3">
        <f>IFERROR((Table2[[#This Row],[NET_REVENUE]]-(Table2[[#This Row],[UNITS_SOLD]]*Table2[[#This Row],[UNIT_COGS]]))/Table2[[#This Row],[NET_REVENUE]],0)</f>
        <v>0.43360808839245052</v>
      </c>
      <c r="Q1966" s="4">
        <f>IFERROR(Table2[[#This Row],[GROSS_REVENUE]]/Table2[[#This Row],[AD_SPEND]],0)</f>
        <v>7.2482172511477971</v>
      </c>
      <c r="R1966" s="2">
        <f>IFERROR((Table2[[#This Row],[NET_REVENUE]]-(Table2[[#This Row],[UNITS_SOLD]]*Table2[[#This Row],[UNIT_COGS]])-Table2[[#This Row],[AD_SPEND]]),0)</f>
        <v>4906.5099999999984</v>
      </c>
      <c r="S1966" s="3">
        <f>IFERROR(Table2[[#This Row],[RETURNS_UNITS]]/Table2[[#This Row],[UNITS_SOLD]],0)</f>
        <v>2.8301886792452831E-2</v>
      </c>
      <c r="T1966" s="2" t="str">
        <f>TRIM(CLEAN(Table2[[#This Row],[CHANNEL]]))</f>
        <v>Blinkit</v>
      </c>
      <c r="U1966" s="1">
        <f t="shared" si="30"/>
        <v>45809</v>
      </c>
    </row>
    <row r="1967" spans="1:21" x14ac:dyDescent="0.3">
      <c r="A1967" s="1">
        <v>45748</v>
      </c>
      <c r="B1967" s="2" t="s">
        <v>34</v>
      </c>
      <c r="C1967" s="2" t="s">
        <v>25</v>
      </c>
      <c r="D1967" s="2" t="s">
        <v>35</v>
      </c>
      <c r="E1967" s="2" t="str">
        <f>TRIM(Table2[[#This Row],[SKU_CODE]])</f>
        <v>BEC-CMB-001</v>
      </c>
      <c r="F1967" s="2">
        <v>46</v>
      </c>
      <c r="G1967" s="2">
        <v>32154</v>
      </c>
      <c r="H1967" s="2">
        <v>3624.28</v>
      </c>
      <c r="I1967" s="2">
        <v>2559.38</v>
      </c>
      <c r="J1967" s="2">
        <v>1</v>
      </c>
      <c r="K1967" s="2" t="str">
        <f>_xlfn.XLOOKUP(E1967,[1]SKU_Master!A:A,[1]SKU_Master!C:C,"NOT FOUND")</f>
        <v>Others</v>
      </c>
      <c r="L1967" s="2">
        <f>_xlfn.XLOOKUP(Table2[[#This Row],[SKU_CODE_CLEAN]],[1]SKU_Master!A:A,[1]SKU_Master!E:E,"Not Found")</f>
        <v>699</v>
      </c>
      <c r="M1967" s="2">
        <f>_xlfn.XLOOKUP(E1967,[1]SKU_Master!A:A,[1]SKU_Master!F:F,"NOT FOUND")</f>
        <v>330</v>
      </c>
      <c r="N1967" s="2" t="str">
        <f>IF(ISNUMBER(_xlfn.XMATCH(E1967,[1]SKU_Master!A:A)),"MATCH","NOT FOUND")</f>
        <v>MATCH</v>
      </c>
      <c r="O1967" s="2">
        <f>Table2[[#This Row],[GROSS_REVENUE]]-Table2[[#This Row],[DISCOUNT]]</f>
        <v>28529.72</v>
      </c>
      <c r="P1967" s="3">
        <f>IFERROR((Table2[[#This Row],[NET_REVENUE]]-(Table2[[#This Row],[UNITS_SOLD]]*Table2[[#This Row],[UNIT_COGS]]))/Table2[[#This Row],[NET_REVENUE]],0)</f>
        <v>0.46792327439596326</v>
      </c>
      <c r="Q1967" s="4">
        <f>IFERROR(Table2[[#This Row],[GROSS_REVENUE]]/Table2[[#This Row],[AD_SPEND]],0)</f>
        <v>12.563198899733528</v>
      </c>
      <c r="R1967" s="2">
        <f>IFERROR((Table2[[#This Row],[NET_REVENUE]]-(Table2[[#This Row],[UNITS_SOLD]]*Table2[[#This Row],[UNIT_COGS]])-Table2[[#This Row],[AD_SPEND]]),0)</f>
        <v>10790.34</v>
      </c>
      <c r="S1967" s="3">
        <f>IFERROR(Table2[[#This Row],[RETURNS_UNITS]]/Table2[[#This Row],[UNITS_SOLD]],0)</f>
        <v>2.1739130434782608E-2</v>
      </c>
      <c r="T1967" s="2" t="str">
        <f>TRIM(CLEAN(Table2[[#This Row],[CHANNEL]]))</f>
        <v>Zepto</v>
      </c>
      <c r="U1967" s="1">
        <f t="shared" si="30"/>
        <v>45748</v>
      </c>
    </row>
    <row r="1968" spans="1:21" x14ac:dyDescent="0.3">
      <c r="A1968" s="1">
        <v>45383</v>
      </c>
      <c r="B1968" s="2" t="s">
        <v>33</v>
      </c>
      <c r="C1968" s="2" t="s">
        <v>25</v>
      </c>
      <c r="D1968" s="2" t="s">
        <v>46</v>
      </c>
      <c r="E1968" s="2" t="str">
        <f>TRIM(Table2[[#This Row],[SKU_CODE]])</f>
        <v>BEC-KT-001</v>
      </c>
      <c r="F1968" s="2">
        <v>193</v>
      </c>
      <c r="G1968" s="2">
        <v>30880</v>
      </c>
      <c r="H1968" s="2">
        <v>5035.34</v>
      </c>
      <c r="I1968" s="2">
        <v>2559.41</v>
      </c>
      <c r="J1968" s="2">
        <v>4</v>
      </c>
      <c r="K1968" s="2" t="str">
        <f>_xlfn.XLOOKUP(E1968,[1]SKU_Master!A:A,[1]SKU_Master!C:C,"NOT FOUND")</f>
        <v>Kitchen Towel</v>
      </c>
      <c r="L1968" s="2">
        <f>_xlfn.XLOOKUP(Table2[[#This Row],[SKU_CODE_CLEAN]],[1]SKU_Master!A:A,[1]SKU_Master!E:E,"Not Found")</f>
        <v>160</v>
      </c>
      <c r="M1968" s="2">
        <f>_xlfn.XLOOKUP(E1968,[1]SKU_Master!A:A,[1]SKU_Master!F:F,"NOT FOUND")</f>
        <v>78</v>
      </c>
      <c r="N1968" s="2" t="str">
        <f>IF(ISNUMBER(_xlfn.XMATCH(E1968,[1]SKU_Master!A:A)),"MATCH","NOT FOUND")</f>
        <v>MATCH</v>
      </c>
      <c r="O1968" s="2">
        <f>Table2[[#This Row],[GROSS_REVENUE]]-Table2[[#This Row],[DISCOUNT]]</f>
        <v>25844.66</v>
      </c>
      <c r="P1968" s="3">
        <f>IFERROR((Table2[[#This Row],[NET_REVENUE]]-(Table2[[#This Row],[UNITS_SOLD]]*Table2[[#This Row],[UNIT_COGS]]))/Table2[[#This Row],[NET_REVENUE]],0)</f>
        <v>0.41751990546596474</v>
      </c>
      <c r="Q1968" s="4">
        <f>IFERROR(Table2[[#This Row],[GROSS_REVENUE]]/Table2[[#This Row],[AD_SPEND]],0)</f>
        <v>12.065280670154451</v>
      </c>
      <c r="R1968" s="2">
        <f>IFERROR((Table2[[#This Row],[NET_REVENUE]]-(Table2[[#This Row],[UNITS_SOLD]]*Table2[[#This Row],[UNIT_COGS]])-Table2[[#This Row],[AD_SPEND]]),0)</f>
        <v>8231.25</v>
      </c>
      <c r="S1968" s="3">
        <f>IFERROR(Table2[[#This Row],[RETURNS_UNITS]]/Table2[[#This Row],[UNITS_SOLD]],0)</f>
        <v>2.072538860103627E-2</v>
      </c>
      <c r="T1968" s="2" t="str">
        <f>TRIM(CLEAN(Table2[[#This Row],[CHANNEL]]))</f>
        <v>Swiggy Instamart</v>
      </c>
      <c r="U1968" s="1">
        <f t="shared" si="30"/>
        <v>45383</v>
      </c>
    </row>
    <row r="1969" spans="1:21" x14ac:dyDescent="0.3">
      <c r="A1969" s="1">
        <v>45536</v>
      </c>
      <c r="B1969" s="2" t="s">
        <v>21</v>
      </c>
      <c r="C1969" s="2" t="s">
        <v>25</v>
      </c>
      <c r="D1969" s="2" t="s">
        <v>43</v>
      </c>
      <c r="E1969" s="2" t="str">
        <f>TRIM(Table2[[#This Row],[SKU_CODE]])</f>
        <v>BEC-GB-001</v>
      </c>
      <c r="F1969" s="2">
        <v>162</v>
      </c>
      <c r="G1969" s="2">
        <v>24138</v>
      </c>
      <c r="H1969" s="2">
        <v>3542.53</v>
      </c>
      <c r="I1969" s="2">
        <v>2559.5300000000002</v>
      </c>
      <c r="J1969" s="2">
        <v>5</v>
      </c>
      <c r="K1969" s="2" t="str">
        <f>_xlfn.XLOOKUP(E1969,[1]SKU_Master!A:A,[1]SKU_Master!C:C,"NOT FOUND")</f>
        <v>Garbage Bags</v>
      </c>
      <c r="L1969" s="2">
        <f>_xlfn.XLOOKUP(Table2[[#This Row],[SKU_CODE_CLEAN]],[1]SKU_Master!A:A,[1]SKU_Master!E:E,"Not Found")</f>
        <v>149</v>
      </c>
      <c r="M1969" s="2">
        <f>_xlfn.XLOOKUP(E1969,[1]SKU_Master!A:A,[1]SKU_Master!F:F,"NOT FOUND")</f>
        <v>70</v>
      </c>
      <c r="N1969" s="2" t="str">
        <f>IF(ISNUMBER(_xlfn.XMATCH(E1969,[1]SKU_Master!A:A)),"MATCH","NOT FOUND")</f>
        <v>MATCH</v>
      </c>
      <c r="O1969" s="2">
        <f>Table2[[#This Row],[GROSS_REVENUE]]-Table2[[#This Row],[DISCOUNT]]</f>
        <v>20595.47</v>
      </c>
      <c r="P1969" s="3">
        <f>IFERROR((Table2[[#This Row],[NET_REVENUE]]-(Table2[[#This Row],[UNITS_SOLD]]*Table2[[#This Row],[UNIT_COGS]]))/Table2[[#This Row],[NET_REVENUE]],0)</f>
        <v>0.44939348313002814</v>
      </c>
      <c r="Q1969" s="4">
        <f>IFERROR(Table2[[#This Row],[GROSS_REVENUE]]/Table2[[#This Row],[AD_SPEND]],0)</f>
        <v>9.4306376561321805</v>
      </c>
      <c r="R1969" s="2">
        <f>IFERROR((Table2[[#This Row],[NET_REVENUE]]-(Table2[[#This Row],[UNITS_SOLD]]*Table2[[#This Row],[UNIT_COGS]])-Table2[[#This Row],[AD_SPEND]]),0)</f>
        <v>6695.9400000000005</v>
      </c>
      <c r="S1969" s="3">
        <f>IFERROR(Table2[[#This Row],[RETURNS_UNITS]]/Table2[[#This Row],[UNITS_SOLD]],0)</f>
        <v>3.0864197530864196E-2</v>
      </c>
      <c r="T1969" s="2" t="str">
        <f>TRIM(CLEAN(Table2[[#This Row],[CHANNEL]]))</f>
        <v>Flipkart</v>
      </c>
      <c r="U1969" s="1">
        <f t="shared" si="30"/>
        <v>45536</v>
      </c>
    </row>
    <row r="1970" spans="1:21" x14ac:dyDescent="0.3">
      <c r="A1970" s="1">
        <v>45474</v>
      </c>
      <c r="B1970" s="2" t="s">
        <v>39</v>
      </c>
      <c r="C1970" s="2" t="s">
        <v>25</v>
      </c>
      <c r="D1970" s="2" t="s">
        <v>45</v>
      </c>
      <c r="E1970" s="2" t="str">
        <f>TRIM(Table2[[#This Row],[SKU_CODE]])</f>
        <v>BEC-TIS-001</v>
      </c>
      <c r="F1970" s="2">
        <v>558</v>
      </c>
      <c r="G1970" s="2">
        <v>53010</v>
      </c>
      <c r="H1970" s="2">
        <v>6230.07</v>
      </c>
      <c r="I1970" s="2">
        <v>2560.88</v>
      </c>
      <c r="J1970" s="2">
        <v>31</v>
      </c>
      <c r="K1970" s="2" t="str">
        <f>_xlfn.XLOOKUP(E1970,[1]SKU_Master!A:A,[1]SKU_Master!C:C,"NOT FOUND")</f>
        <v>Tissues</v>
      </c>
      <c r="L1970" s="2">
        <f>_xlfn.XLOOKUP(Table2[[#This Row],[SKU_CODE_CLEAN]],[1]SKU_Master!A:A,[1]SKU_Master!E:E,"Not Found")</f>
        <v>95</v>
      </c>
      <c r="M1970" s="2">
        <f>_xlfn.XLOOKUP(E1970,[1]SKU_Master!A:A,[1]SKU_Master!F:F,"NOT FOUND")</f>
        <v>42</v>
      </c>
      <c r="N1970" s="2" t="str">
        <f>IF(ISNUMBER(_xlfn.XMATCH(E1970,[1]SKU_Master!A:A)),"MATCH","NOT FOUND")</f>
        <v>MATCH</v>
      </c>
      <c r="O1970" s="2">
        <f>Table2[[#This Row],[GROSS_REVENUE]]-Table2[[#This Row],[DISCOUNT]]</f>
        <v>46779.93</v>
      </c>
      <c r="P1970" s="3">
        <f>IFERROR((Table2[[#This Row],[NET_REVENUE]]-(Table2[[#This Row],[UNITS_SOLD]]*Table2[[#This Row],[UNIT_COGS]]))/Table2[[#This Row],[NET_REVENUE]],0)</f>
        <v>0.4990159241366971</v>
      </c>
      <c r="Q1970" s="4">
        <f>IFERROR(Table2[[#This Row],[GROSS_REVENUE]]/Table2[[#This Row],[AD_SPEND]],0)</f>
        <v>20.699915653993937</v>
      </c>
      <c r="R1970" s="2">
        <f>IFERROR((Table2[[#This Row],[NET_REVENUE]]-(Table2[[#This Row],[UNITS_SOLD]]*Table2[[#This Row],[UNIT_COGS]])-Table2[[#This Row],[AD_SPEND]]),0)</f>
        <v>20783.05</v>
      </c>
      <c r="S1970" s="3">
        <f>IFERROR(Table2[[#This Row],[RETURNS_UNITS]]/Table2[[#This Row],[UNITS_SOLD]],0)</f>
        <v>5.5555555555555552E-2</v>
      </c>
      <c r="T1970" s="2" t="str">
        <f>TRIM(CLEAN(Table2[[#This Row],[CHANNEL]]))</f>
        <v>Amazon</v>
      </c>
      <c r="U1970" s="1">
        <f t="shared" si="30"/>
        <v>45474</v>
      </c>
    </row>
    <row r="1971" spans="1:21" x14ac:dyDescent="0.3">
      <c r="A1971" s="1">
        <v>45413</v>
      </c>
      <c r="B1971" s="2" t="s">
        <v>37</v>
      </c>
      <c r="C1971" s="2" t="s">
        <v>28</v>
      </c>
      <c r="D1971" s="2" t="s">
        <v>46</v>
      </c>
      <c r="E1971" s="2" t="str">
        <f>TRIM(Table2[[#This Row],[SKU_CODE]])</f>
        <v>BEC-KT-001</v>
      </c>
      <c r="F1971" s="2">
        <v>140</v>
      </c>
      <c r="G1971" s="2">
        <v>22400</v>
      </c>
      <c r="H1971" s="2">
        <v>3046.87</v>
      </c>
      <c r="I1971" s="2">
        <v>2562.88</v>
      </c>
      <c r="J1971" s="2">
        <v>7</v>
      </c>
      <c r="K1971" s="2" t="str">
        <f>_xlfn.XLOOKUP(E1971,[1]SKU_Master!A:A,[1]SKU_Master!C:C,"NOT FOUND")</f>
        <v>Kitchen Towel</v>
      </c>
      <c r="L1971" s="2">
        <f>_xlfn.XLOOKUP(Table2[[#This Row],[SKU_CODE_CLEAN]],[1]SKU_Master!A:A,[1]SKU_Master!E:E,"Not Found")</f>
        <v>160</v>
      </c>
      <c r="M1971" s="2">
        <f>_xlfn.XLOOKUP(E1971,[1]SKU_Master!A:A,[1]SKU_Master!F:F,"NOT FOUND")</f>
        <v>78</v>
      </c>
      <c r="N1971" s="2" t="str">
        <f>IF(ISNUMBER(_xlfn.XMATCH(E1971,[1]SKU_Master!A:A)),"MATCH","NOT FOUND")</f>
        <v>MATCH</v>
      </c>
      <c r="O1971" s="2">
        <f>Table2[[#This Row],[GROSS_REVENUE]]-Table2[[#This Row],[DISCOUNT]]</f>
        <v>19353.13</v>
      </c>
      <c r="P1971" s="3">
        <f>IFERROR((Table2[[#This Row],[NET_REVENUE]]-(Table2[[#This Row],[UNITS_SOLD]]*Table2[[#This Row],[UNIT_COGS]]))/Table2[[#This Row],[NET_REVENUE]],0)</f>
        <v>0.43575018614560024</v>
      </c>
      <c r="Q1971" s="4">
        <f>IFERROR(Table2[[#This Row],[GROSS_REVENUE]]/Table2[[#This Row],[AD_SPEND]],0)</f>
        <v>8.740167311774254</v>
      </c>
      <c r="R1971" s="2">
        <f>IFERROR((Table2[[#This Row],[NET_REVENUE]]-(Table2[[#This Row],[UNITS_SOLD]]*Table2[[#This Row],[UNIT_COGS]])-Table2[[#This Row],[AD_SPEND]]),0)</f>
        <v>5870.2500000000009</v>
      </c>
      <c r="S1971" s="3">
        <f>IFERROR(Table2[[#This Row],[RETURNS_UNITS]]/Table2[[#This Row],[UNITS_SOLD]],0)</f>
        <v>0.05</v>
      </c>
      <c r="T1971" s="2" t="str">
        <f>TRIM(CLEAN(Table2[[#This Row],[CHANNEL]]))</f>
        <v>Blinkit</v>
      </c>
      <c r="U1971" s="1">
        <f t="shared" si="30"/>
        <v>45413</v>
      </c>
    </row>
    <row r="1972" spans="1:21" x14ac:dyDescent="0.3">
      <c r="A1972" s="1">
        <v>45323</v>
      </c>
      <c r="B1972" s="2" t="s">
        <v>21</v>
      </c>
      <c r="C1972" s="2" t="s">
        <v>22</v>
      </c>
      <c r="D1972" s="2" t="s">
        <v>31</v>
      </c>
      <c r="E1972" s="2" t="str">
        <f>TRIM(Table2[[#This Row],[SKU_CODE]])</f>
        <v>BEC-GB-002</v>
      </c>
      <c r="F1972" s="2">
        <v>184</v>
      </c>
      <c r="G1972" s="2">
        <v>32936</v>
      </c>
      <c r="H1972" s="2">
        <v>1770.37</v>
      </c>
      <c r="I1972" s="2">
        <v>2564.61</v>
      </c>
      <c r="J1972" s="2">
        <v>3</v>
      </c>
      <c r="K1972" s="2" t="str">
        <f>_xlfn.XLOOKUP(E1972,[1]SKU_Master!A:A,[1]SKU_Master!C:C,"NOT FOUND")</f>
        <v>Garbage Bags</v>
      </c>
      <c r="L1972" s="2">
        <f>_xlfn.XLOOKUP(Table2[[#This Row],[SKU_CODE_CLEAN]],[1]SKU_Master!A:A,[1]SKU_Master!E:E,"Not Found")</f>
        <v>179</v>
      </c>
      <c r="M1972" s="2">
        <f>_xlfn.XLOOKUP(E1972,[1]SKU_Master!A:A,[1]SKU_Master!F:F,"NOT FOUND")</f>
        <v>86</v>
      </c>
      <c r="N1972" s="2" t="str">
        <f>IF(ISNUMBER(_xlfn.XMATCH(E1972,[1]SKU_Master!A:A)),"MATCH","NOT FOUND")</f>
        <v>MATCH</v>
      </c>
      <c r="O1972" s="2">
        <f>Table2[[#This Row],[GROSS_REVENUE]]-Table2[[#This Row],[DISCOUNT]]</f>
        <v>31165.63</v>
      </c>
      <c r="P1972" s="3">
        <f>IFERROR((Table2[[#This Row],[NET_REVENUE]]-(Table2[[#This Row],[UNITS_SOLD]]*Table2[[#This Row],[UNIT_COGS]]))/Table2[[#This Row],[NET_REVENUE]],0)</f>
        <v>0.49226118644160249</v>
      </c>
      <c r="Q1972" s="4">
        <f>IFERROR(Table2[[#This Row],[GROSS_REVENUE]]/Table2[[#This Row],[AD_SPEND]],0)</f>
        <v>12.842498469552876</v>
      </c>
      <c r="R1972" s="2">
        <f>IFERROR((Table2[[#This Row],[NET_REVENUE]]-(Table2[[#This Row],[UNITS_SOLD]]*Table2[[#This Row],[UNIT_COGS]])-Table2[[#This Row],[AD_SPEND]]),0)</f>
        <v>12777.02</v>
      </c>
      <c r="S1972" s="3">
        <f>IFERROR(Table2[[#This Row],[RETURNS_UNITS]]/Table2[[#This Row],[UNITS_SOLD]],0)</f>
        <v>1.6304347826086956E-2</v>
      </c>
      <c r="T1972" s="2" t="str">
        <f>TRIM(CLEAN(Table2[[#This Row],[CHANNEL]]))</f>
        <v>Flipkart</v>
      </c>
      <c r="U1972" s="1">
        <f t="shared" si="30"/>
        <v>45323</v>
      </c>
    </row>
    <row r="1973" spans="1:21" x14ac:dyDescent="0.3">
      <c r="A1973" s="1">
        <v>45383</v>
      </c>
      <c r="B1973" s="2" t="s">
        <v>27</v>
      </c>
      <c r="C1973" s="2" t="s">
        <v>28</v>
      </c>
      <c r="D1973" s="2" t="s">
        <v>46</v>
      </c>
      <c r="E1973" s="2" t="str">
        <f>TRIM(Table2[[#This Row],[SKU_CODE]])</f>
        <v>BEC-KT-001</v>
      </c>
      <c r="F1973" s="2">
        <v>146</v>
      </c>
      <c r="G1973" s="5">
        <v>23360</v>
      </c>
      <c r="H1973" s="2">
        <v>1522.29</v>
      </c>
      <c r="I1973" s="2">
        <v>2565.21</v>
      </c>
      <c r="J1973" s="2">
        <v>4</v>
      </c>
      <c r="K1973" s="2" t="str">
        <f>_xlfn.XLOOKUP(E1973,[1]SKU_Master!A:A,[1]SKU_Master!C:C,"NOT FOUND")</f>
        <v>Kitchen Towel</v>
      </c>
      <c r="L1973" s="2">
        <f>_xlfn.XLOOKUP(Table2[[#This Row],[SKU_CODE_CLEAN]],[1]SKU_Master!A:A,[1]SKU_Master!E:E,"Not Found")</f>
        <v>160</v>
      </c>
      <c r="M1973" s="2">
        <f>_xlfn.XLOOKUP(E1973,[1]SKU_Master!A:A,[1]SKU_Master!F:F,"NOT FOUND")</f>
        <v>78</v>
      </c>
      <c r="N1973" s="2" t="str">
        <f>IF(ISNUMBER(_xlfn.XMATCH(E1973,[1]SKU_Master!A:A)),"MATCH","NOT FOUND")</f>
        <v>MATCH</v>
      </c>
      <c r="O1973" s="2">
        <f>Table2[[#This Row],[GROSS_REVENUE]]-Table2[[#This Row],[DISCOUNT]]</f>
        <v>21837.71</v>
      </c>
      <c r="P1973" s="3">
        <f>IFERROR((Table2[[#This Row],[NET_REVENUE]]-(Table2[[#This Row],[UNITS_SOLD]]*Table2[[#This Row],[UNIT_COGS]]))/Table2[[#This Row],[NET_REVENUE]],0)</f>
        <v>0.47851674923790083</v>
      </c>
      <c r="Q1973" s="4">
        <f>IFERROR(Table2[[#This Row],[GROSS_REVENUE]]/Table2[[#This Row],[AD_SPEND]],0)</f>
        <v>9.1064669169385741</v>
      </c>
      <c r="R1973" s="2">
        <f>IFERROR((Table2[[#This Row],[NET_REVENUE]]-(Table2[[#This Row],[UNITS_SOLD]]*Table2[[#This Row],[UNIT_COGS]])-Table2[[#This Row],[AD_SPEND]]),0)</f>
        <v>7884.4999999999991</v>
      </c>
      <c r="S1973" s="3">
        <f>IFERROR(Table2[[#This Row],[RETURNS_UNITS]]/Table2[[#This Row],[UNITS_SOLD]],0)</f>
        <v>2.7397260273972601E-2</v>
      </c>
      <c r="T1973" s="2" t="str">
        <f>TRIM(CLEAN(Table2[[#This Row],[CHANNEL]]))</f>
        <v>Zepto</v>
      </c>
      <c r="U1973" s="1">
        <f t="shared" si="30"/>
        <v>45383</v>
      </c>
    </row>
    <row r="1974" spans="1:21" x14ac:dyDescent="0.3">
      <c r="A1974" s="1">
        <v>45505</v>
      </c>
      <c r="B1974" s="2" t="s">
        <v>37</v>
      </c>
      <c r="C1974" s="2" t="s">
        <v>25</v>
      </c>
      <c r="D1974" s="2" t="s">
        <v>23</v>
      </c>
      <c r="E1974" s="2" t="str">
        <f>TRIM(Table2[[#This Row],[SKU_CODE]])</f>
        <v>BEC-OTH-001</v>
      </c>
      <c r="F1974" s="2">
        <v>132</v>
      </c>
      <c r="G1974" s="2">
        <v>19668</v>
      </c>
      <c r="H1974" s="2">
        <v>2018.96</v>
      </c>
      <c r="I1974" s="2">
        <v>2566.5</v>
      </c>
      <c r="J1974" s="2">
        <v>6</v>
      </c>
      <c r="K1974" s="2" t="str">
        <f>_xlfn.XLOOKUP(E1974,[1]SKU_Master!A:A,[1]SKU_Master!C:C,"NOT FOUND")</f>
        <v>Others</v>
      </c>
      <c r="L1974" s="2">
        <f>_xlfn.XLOOKUP(Table2[[#This Row],[SKU_CODE_CLEAN]],[1]SKU_Master!A:A,[1]SKU_Master!E:E,"Not Found")</f>
        <v>149</v>
      </c>
      <c r="M1974" s="2">
        <f>_xlfn.XLOOKUP(E1974,[1]SKU_Master!A:A,[1]SKU_Master!F:F,"NOT FOUND")</f>
        <v>72</v>
      </c>
      <c r="N1974" s="2" t="str">
        <f>IF(ISNUMBER(_xlfn.XMATCH(E1974,[1]SKU_Master!A:A)),"MATCH","NOT FOUND")</f>
        <v>MATCH</v>
      </c>
      <c r="O1974" s="2">
        <f>Table2[[#This Row],[GROSS_REVENUE]]-Table2[[#This Row],[DISCOUNT]]</f>
        <v>17649.04</v>
      </c>
      <c r="P1974" s="3">
        <f>IFERROR((Table2[[#This Row],[NET_REVENUE]]-(Table2[[#This Row],[UNITS_SOLD]]*Table2[[#This Row],[UNIT_COGS]]))/Table2[[#This Row],[NET_REVENUE]],0)</f>
        <v>0.4615004555488571</v>
      </c>
      <c r="Q1974" s="4">
        <f>IFERROR(Table2[[#This Row],[GROSS_REVENUE]]/Table2[[#This Row],[AD_SPEND]],0)</f>
        <v>7.6633547632963177</v>
      </c>
      <c r="R1974" s="2">
        <f>IFERROR((Table2[[#This Row],[NET_REVENUE]]-(Table2[[#This Row],[UNITS_SOLD]]*Table2[[#This Row],[UNIT_COGS]])-Table2[[#This Row],[AD_SPEND]]),0)</f>
        <v>5578.5400000000009</v>
      </c>
      <c r="S1974" s="3">
        <f>IFERROR(Table2[[#This Row],[RETURNS_UNITS]]/Table2[[#This Row],[UNITS_SOLD]],0)</f>
        <v>4.5454545454545456E-2</v>
      </c>
      <c r="T1974" s="2" t="str">
        <f>TRIM(CLEAN(Table2[[#This Row],[CHANNEL]]))</f>
        <v>Blinkit</v>
      </c>
      <c r="U1974" s="1">
        <f t="shared" si="30"/>
        <v>45505</v>
      </c>
    </row>
    <row r="1975" spans="1:21" x14ac:dyDescent="0.3">
      <c r="A1975" s="1">
        <v>45413</v>
      </c>
      <c r="B1975" s="2" t="s">
        <v>34</v>
      </c>
      <c r="C1975" s="2" t="s">
        <v>28</v>
      </c>
      <c r="D1975" s="2" t="s">
        <v>43</v>
      </c>
      <c r="E1975" s="2" t="str">
        <f>TRIM(Table2[[#This Row],[SKU_CODE]])</f>
        <v>BEC-GB-001</v>
      </c>
      <c r="F1975" s="2">
        <v>200</v>
      </c>
      <c r="G1975" s="2">
        <v>29800</v>
      </c>
      <c r="H1975" s="2">
        <v>5430.5</v>
      </c>
      <c r="I1975" s="2">
        <v>2568.5</v>
      </c>
      <c r="J1975" s="2">
        <v>8</v>
      </c>
      <c r="K1975" s="2" t="str">
        <f>_xlfn.XLOOKUP(E1975,[1]SKU_Master!A:A,[1]SKU_Master!C:C,"NOT FOUND")</f>
        <v>Garbage Bags</v>
      </c>
      <c r="L1975" s="2">
        <f>_xlfn.XLOOKUP(Table2[[#This Row],[SKU_CODE_CLEAN]],[1]SKU_Master!A:A,[1]SKU_Master!E:E,"Not Found")</f>
        <v>149</v>
      </c>
      <c r="M1975" s="2">
        <f>_xlfn.XLOOKUP(E1975,[1]SKU_Master!A:A,[1]SKU_Master!F:F,"NOT FOUND")</f>
        <v>70</v>
      </c>
      <c r="N1975" s="2" t="str">
        <f>IF(ISNUMBER(_xlfn.XMATCH(E1975,[1]SKU_Master!A:A)),"MATCH","NOT FOUND")</f>
        <v>MATCH</v>
      </c>
      <c r="O1975" s="2">
        <f>Table2[[#This Row],[GROSS_REVENUE]]-Table2[[#This Row],[DISCOUNT]]</f>
        <v>24369.5</v>
      </c>
      <c r="P1975" s="3">
        <f>IFERROR((Table2[[#This Row],[NET_REVENUE]]-(Table2[[#This Row],[UNITS_SOLD]]*Table2[[#This Row],[UNIT_COGS]]))/Table2[[#This Row],[NET_REVENUE]],0)</f>
        <v>0.42551139744352573</v>
      </c>
      <c r="Q1975" s="4">
        <f>IFERROR(Table2[[#This Row],[GROSS_REVENUE]]/Table2[[#This Row],[AD_SPEND]],0)</f>
        <v>11.602102394393615</v>
      </c>
      <c r="R1975" s="2">
        <f>IFERROR((Table2[[#This Row],[NET_REVENUE]]-(Table2[[#This Row],[UNITS_SOLD]]*Table2[[#This Row],[UNIT_COGS]])-Table2[[#This Row],[AD_SPEND]]),0)</f>
        <v>7801</v>
      </c>
      <c r="S1975" s="3">
        <f>IFERROR(Table2[[#This Row],[RETURNS_UNITS]]/Table2[[#This Row],[UNITS_SOLD]],0)</f>
        <v>0.04</v>
      </c>
      <c r="T1975" s="2" t="str">
        <f>TRIM(CLEAN(Table2[[#This Row],[CHANNEL]]))</f>
        <v>Zepto</v>
      </c>
      <c r="U1975" s="1">
        <f t="shared" si="30"/>
        <v>45413</v>
      </c>
    </row>
    <row r="1976" spans="1:21" x14ac:dyDescent="0.3">
      <c r="A1976" s="1">
        <v>45323</v>
      </c>
      <c r="B1976" s="2" t="s">
        <v>39</v>
      </c>
      <c r="C1976" s="2" t="s">
        <v>22</v>
      </c>
      <c r="D1976" s="2" t="s">
        <v>45</v>
      </c>
      <c r="E1976" s="2" t="str">
        <f>TRIM(Table2[[#This Row],[SKU_CODE]])</f>
        <v>BEC-TIS-001</v>
      </c>
      <c r="F1976" s="2">
        <v>521</v>
      </c>
      <c r="G1976" s="2">
        <v>49495</v>
      </c>
      <c r="H1976" s="2">
        <v>7103.03</v>
      </c>
      <c r="I1976" s="2">
        <v>2569.4499999999998</v>
      </c>
      <c r="J1976" s="2">
        <v>23</v>
      </c>
      <c r="K1976" s="2" t="str">
        <f>_xlfn.XLOOKUP(E1976,[1]SKU_Master!A:A,[1]SKU_Master!C:C,"NOT FOUND")</f>
        <v>Tissues</v>
      </c>
      <c r="L1976" s="2">
        <f>_xlfn.XLOOKUP(Table2[[#This Row],[SKU_CODE_CLEAN]],[1]SKU_Master!A:A,[1]SKU_Master!E:E,"Not Found")</f>
        <v>95</v>
      </c>
      <c r="M1976" s="2">
        <f>_xlfn.XLOOKUP(E1976,[1]SKU_Master!A:A,[1]SKU_Master!F:F,"NOT FOUND")</f>
        <v>42</v>
      </c>
      <c r="N1976" s="2" t="str">
        <f>IF(ISNUMBER(_xlfn.XMATCH(E1976,[1]SKU_Master!A:A)),"MATCH","NOT FOUND")</f>
        <v>MATCH</v>
      </c>
      <c r="O1976" s="2">
        <f>Table2[[#This Row],[GROSS_REVENUE]]-Table2[[#This Row],[DISCOUNT]]</f>
        <v>42391.97</v>
      </c>
      <c r="P1976" s="3">
        <f>IFERROR((Table2[[#This Row],[NET_REVENUE]]-(Table2[[#This Row],[UNITS_SOLD]]*Table2[[#This Row],[UNIT_COGS]]))/Table2[[#This Row],[NET_REVENUE]],0)</f>
        <v>0.48381733616059835</v>
      </c>
      <c r="Q1976" s="4">
        <f>IFERROR(Table2[[#This Row],[GROSS_REVENUE]]/Table2[[#This Row],[AD_SPEND]],0)</f>
        <v>19.262877269454552</v>
      </c>
      <c r="R1976" s="2">
        <f>IFERROR((Table2[[#This Row],[NET_REVENUE]]-(Table2[[#This Row],[UNITS_SOLD]]*Table2[[#This Row],[UNIT_COGS]])-Table2[[#This Row],[AD_SPEND]]),0)</f>
        <v>17940.52</v>
      </c>
      <c r="S1976" s="3">
        <f>IFERROR(Table2[[#This Row],[RETURNS_UNITS]]/Table2[[#This Row],[UNITS_SOLD]],0)</f>
        <v>4.4145873320537425E-2</v>
      </c>
      <c r="T1976" s="2" t="str">
        <f>TRIM(CLEAN(Table2[[#This Row],[CHANNEL]]))</f>
        <v>Amazon</v>
      </c>
      <c r="U1976" s="1">
        <f t="shared" si="30"/>
        <v>45323</v>
      </c>
    </row>
    <row r="1977" spans="1:21" x14ac:dyDescent="0.3">
      <c r="A1977" s="1">
        <v>45566</v>
      </c>
      <c r="B1977" s="2" t="s">
        <v>24</v>
      </c>
      <c r="C1977" s="2" t="s">
        <v>22</v>
      </c>
      <c r="D1977" s="2" t="s">
        <v>30</v>
      </c>
      <c r="E1977" s="2" t="str">
        <f>TRIM(Table2[[#This Row],[SKU_CODE]])</f>
        <v>BEC-TIS-002</v>
      </c>
      <c r="F1977" s="2">
        <v>153</v>
      </c>
      <c r="G1977" s="2">
        <v>27540</v>
      </c>
      <c r="H1977" s="2">
        <v>2011.15</v>
      </c>
      <c r="I1977" s="2">
        <v>2573.65</v>
      </c>
      <c r="J1977" s="2">
        <v>14</v>
      </c>
      <c r="K1977" s="2" t="str">
        <f>_xlfn.XLOOKUP(E1977,[1]SKU_Master!A:A,[1]SKU_Master!C:C,"NOT FOUND")</f>
        <v>Tissues</v>
      </c>
      <c r="L1977" s="2">
        <f>_xlfn.XLOOKUP(Table2[[#This Row],[SKU_CODE_CLEAN]],[1]SKU_Master!A:A,[1]SKU_Master!E:E,"Not Found")</f>
        <v>180</v>
      </c>
      <c r="M1977" s="2">
        <f>_xlfn.XLOOKUP(E1977,[1]SKU_Master!A:A,[1]SKU_Master!F:F,"NOT FOUND")</f>
        <v>95</v>
      </c>
      <c r="N1977" s="2" t="str">
        <f>IF(ISNUMBER(_xlfn.XMATCH(E1977,[1]SKU_Master!A:A)),"MATCH","NOT FOUND")</f>
        <v>MATCH</v>
      </c>
      <c r="O1977" s="2">
        <f>Table2[[#This Row],[GROSS_REVENUE]]-Table2[[#This Row],[DISCOUNT]]</f>
        <v>25528.85</v>
      </c>
      <c r="P1977" s="3">
        <f>IFERROR((Table2[[#This Row],[NET_REVENUE]]-(Table2[[#This Row],[UNITS_SOLD]]*Table2[[#This Row],[UNIT_COGS]]))/Table2[[#This Row],[NET_REVENUE]],0)</f>
        <v>0.43064415357526875</v>
      </c>
      <c r="Q1977" s="4">
        <f>IFERROR(Table2[[#This Row],[GROSS_REVENUE]]/Table2[[#This Row],[AD_SPEND]],0)</f>
        <v>10.700755736016941</v>
      </c>
      <c r="R1977" s="2">
        <f>IFERROR((Table2[[#This Row],[NET_REVENUE]]-(Table2[[#This Row],[UNITS_SOLD]]*Table2[[#This Row],[UNIT_COGS]])-Table2[[#This Row],[AD_SPEND]]),0)</f>
        <v>8420.1999999999989</v>
      </c>
      <c r="S1977" s="3">
        <f>IFERROR(Table2[[#This Row],[RETURNS_UNITS]]/Table2[[#This Row],[UNITS_SOLD]],0)</f>
        <v>9.1503267973856203E-2</v>
      </c>
      <c r="T1977" s="2" t="str">
        <f>TRIM(CLEAN(Table2[[#This Row],[CHANNEL]]))</f>
        <v>D2C</v>
      </c>
      <c r="U1977" s="1">
        <f t="shared" si="30"/>
        <v>45566</v>
      </c>
    </row>
    <row r="1978" spans="1:21" x14ac:dyDescent="0.3">
      <c r="A1978" s="1">
        <v>45597</v>
      </c>
      <c r="B1978" s="2" t="s">
        <v>24</v>
      </c>
      <c r="C1978" s="2" t="s">
        <v>22</v>
      </c>
      <c r="D1978" s="2" t="s">
        <v>46</v>
      </c>
      <c r="E1978" s="2" t="str">
        <f>TRIM(Table2[[#This Row],[SKU_CODE]])</f>
        <v>BEC-KT-001</v>
      </c>
      <c r="F1978" s="2">
        <v>142</v>
      </c>
      <c r="G1978" s="2">
        <v>22720</v>
      </c>
      <c r="H1978" s="2">
        <v>1581.62</v>
      </c>
      <c r="I1978" s="2">
        <v>2573.94</v>
      </c>
      <c r="J1978" s="2">
        <v>16</v>
      </c>
      <c r="K1978" s="2" t="str">
        <f>_xlfn.XLOOKUP(E1978,[1]SKU_Master!A:A,[1]SKU_Master!C:C,"NOT FOUND")</f>
        <v>Kitchen Towel</v>
      </c>
      <c r="L1978" s="2">
        <f>_xlfn.XLOOKUP(Table2[[#This Row],[SKU_CODE_CLEAN]],[1]SKU_Master!A:A,[1]SKU_Master!E:E,"Not Found")</f>
        <v>160</v>
      </c>
      <c r="M1978" s="2">
        <f>_xlfn.XLOOKUP(E1978,[1]SKU_Master!A:A,[1]SKU_Master!F:F,"NOT FOUND")</f>
        <v>78</v>
      </c>
      <c r="N1978" s="2" t="str">
        <f>IF(ISNUMBER(_xlfn.XMATCH(E1978,[1]SKU_Master!A:A)),"MATCH","NOT FOUND")</f>
        <v>MATCH</v>
      </c>
      <c r="O1978" s="2">
        <f>Table2[[#This Row],[GROSS_REVENUE]]-Table2[[#This Row],[DISCOUNT]]</f>
        <v>21138.38</v>
      </c>
      <c r="P1978" s="3">
        <f>IFERROR((Table2[[#This Row],[NET_REVENUE]]-(Table2[[#This Row],[UNITS_SOLD]]*Table2[[#This Row],[UNIT_COGS]]))/Table2[[#This Row],[NET_REVENUE]],0)</f>
        <v>0.47602417971481259</v>
      </c>
      <c r="Q1978" s="4">
        <f>IFERROR(Table2[[#This Row],[GROSS_REVENUE]]/Table2[[#This Row],[AD_SPEND]],0)</f>
        <v>8.8269345827797068</v>
      </c>
      <c r="R1978" s="2">
        <f>IFERROR((Table2[[#This Row],[NET_REVENUE]]-(Table2[[#This Row],[UNITS_SOLD]]*Table2[[#This Row],[UNIT_COGS]])-Table2[[#This Row],[AD_SPEND]]),0)</f>
        <v>7488.4400000000005</v>
      </c>
      <c r="S1978" s="3">
        <f>IFERROR(Table2[[#This Row],[RETURNS_UNITS]]/Table2[[#This Row],[UNITS_SOLD]],0)</f>
        <v>0.11267605633802817</v>
      </c>
      <c r="T1978" s="2" t="str">
        <f>TRIM(CLEAN(Table2[[#This Row],[CHANNEL]]))</f>
        <v>D2C</v>
      </c>
      <c r="U1978" s="1">
        <f t="shared" si="30"/>
        <v>45597</v>
      </c>
    </row>
    <row r="1979" spans="1:21" x14ac:dyDescent="0.3">
      <c r="A1979" s="1">
        <v>45444</v>
      </c>
      <c r="B1979" s="2" t="s">
        <v>24</v>
      </c>
      <c r="C1979" s="2" t="s">
        <v>28</v>
      </c>
      <c r="D1979" s="2" t="s">
        <v>31</v>
      </c>
      <c r="E1979" s="2" t="str">
        <f>TRIM(Table2[[#This Row],[SKU_CODE]])</f>
        <v>BEC-GB-002</v>
      </c>
      <c r="F1979" s="2">
        <v>137</v>
      </c>
      <c r="G1979" s="2">
        <v>24523</v>
      </c>
      <c r="H1979" s="2">
        <v>1446.5</v>
      </c>
      <c r="I1979" s="2">
        <v>2577.75</v>
      </c>
      <c r="J1979" s="2">
        <v>15</v>
      </c>
      <c r="K1979" s="2" t="str">
        <f>_xlfn.XLOOKUP(E1979,[1]SKU_Master!A:A,[1]SKU_Master!C:C,"NOT FOUND")</f>
        <v>Garbage Bags</v>
      </c>
      <c r="L1979" s="2">
        <f>_xlfn.XLOOKUP(Table2[[#This Row],[SKU_CODE_CLEAN]],[1]SKU_Master!A:A,[1]SKU_Master!E:E,"Not Found")</f>
        <v>179</v>
      </c>
      <c r="M1979" s="2">
        <f>_xlfn.XLOOKUP(E1979,[1]SKU_Master!A:A,[1]SKU_Master!F:F,"NOT FOUND")</f>
        <v>86</v>
      </c>
      <c r="N1979" s="2" t="str">
        <f>IF(ISNUMBER(_xlfn.XMATCH(E1979,[1]SKU_Master!A:A)),"MATCH","NOT FOUND")</f>
        <v>MATCH</v>
      </c>
      <c r="O1979" s="2">
        <f>Table2[[#This Row],[GROSS_REVENUE]]-Table2[[#This Row],[DISCOUNT]]</f>
        <v>23076.5</v>
      </c>
      <c r="P1979" s="3">
        <f>IFERROR((Table2[[#This Row],[NET_REVENUE]]-(Table2[[#This Row],[UNITS_SOLD]]*Table2[[#This Row],[UNIT_COGS]]))/Table2[[#This Row],[NET_REVENUE]],0)</f>
        <v>0.48943730635061644</v>
      </c>
      <c r="Q1979" s="4">
        <f>IFERROR(Table2[[#This Row],[GROSS_REVENUE]]/Table2[[#This Row],[AD_SPEND]],0)</f>
        <v>9.5133352730094067</v>
      </c>
      <c r="R1979" s="2">
        <f>IFERROR((Table2[[#This Row],[NET_REVENUE]]-(Table2[[#This Row],[UNITS_SOLD]]*Table2[[#This Row],[UNIT_COGS]])-Table2[[#This Row],[AD_SPEND]]),0)</f>
        <v>8716.75</v>
      </c>
      <c r="S1979" s="3">
        <f>IFERROR(Table2[[#This Row],[RETURNS_UNITS]]/Table2[[#This Row],[UNITS_SOLD]],0)</f>
        <v>0.10948905109489052</v>
      </c>
      <c r="T1979" s="2" t="str">
        <f>TRIM(CLEAN(Table2[[#This Row],[CHANNEL]]))</f>
        <v>D2C</v>
      </c>
      <c r="U1979" s="1">
        <f t="shared" si="30"/>
        <v>45444</v>
      </c>
    </row>
    <row r="1980" spans="1:21" x14ac:dyDescent="0.3">
      <c r="A1980" s="1">
        <v>45292</v>
      </c>
      <c r="B1980" s="2" t="s">
        <v>27</v>
      </c>
      <c r="C1980" s="2" t="s">
        <v>22</v>
      </c>
      <c r="D1980" s="2" t="s">
        <v>30</v>
      </c>
      <c r="E1980" s="2" t="str">
        <f>TRIM(Table2[[#This Row],[SKU_CODE]])</f>
        <v>BEC-TIS-002</v>
      </c>
      <c r="F1980" s="2">
        <v>268</v>
      </c>
      <c r="G1980" s="2">
        <v>48240</v>
      </c>
      <c r="H1980" s="2">
        <v>6201.25</v>
      </c>
      <c r="I1980" s="2">
        <v>2577.84</v>
      </c>
      <c r="J1980" s="2">
        <v>6</v>
      </c>
      <c r="K1980" s="2" t="str">
        <f>_xlfn.XLOOKUP(E1980,[1]SKU_Master!A:A,[1]SKU_Master!C:C,"NOT FOUND")</f>
        <v>Tissues</v>
      </c>
      <c r="L1980" s="2">
        <f>_xlfn.XLOOKUP(Table2[[#This Row],[SKU_CODE_CLEAN]],[1]SKU_Master!A:A,[1]SKU_Master!E:E,"Not Found")</f>
        <v>180</v>
      </c>
      <c r="M1980" s="2">
        <f>_xlfn.XLOOKUP(E1980,[1]SKU_Master!A:A,[1]SKU_Master!F:F,"NOT FOUND")</f>
        <v>95</v>
      </c>
      <c r="N1980" s="2" t="str">
        <f>IF(ISNUMBER(_xlfn.XMATCH(E1980,[1]SKU_Master!A:A)),"MATCH","NOT FOUND")</f>
        <v>MATCH</v>
      </c>
      <c r="O1980" s="2">
        <f>Table2[[#This Row],[GROSS_REVENUE]]-Table2[[#This Row],[DISCOUNT]]</f>
        <v>42038.75</v>
      </c>
      <c r="P1980" s="3">
        <f>IFERROR((Table2[[#This Row],[NET_REVENUE]]-(Table2[[#This Row],[UNITS_SOLD]]*Table2[[#This Row],[UNIT_COGS]]))/Table2[[#This Row],[NET_REVENUE]],0)</f>
        <v>0.39436829115994171</v>
      </c>
      <c r="Q1980" s="4">
        <f>IFERROR(Table2[[#This Row],[GROSS_REVENUE]]/Table2[[#This Row],[AD_SPEND]],0)</f>
        <v>18.713341402104085</v>
      </c>
      <c r="R1980" s="2">
        <f>IFERROR((Table2[[#This Row],[NET_REVENUE]]-(Table2[[#This Row],[UNITS_SOLD]]*Table2[[#This Row],[UNIT_COGS]])-Table2[[#This Row],[AD_SPEND]]),0)</f>
        <v>14000.91</v>
      </c>
      <c r="S1980" s="3">
        <f>IFERROR(Table2[[#This Row],[RETURNS_UNITS]]/Table2[[#This Row],[UNITS_SOLD]],0)</f>
        <v>2.2388059701492536E-2</v>
      </c>
      <c r="T1980" s="2" t="str">
        <f>TRIM(CLEAN(Table2[[#This Row],[CHANNEL]]))</f>
        <v>Zepto</v>
      </c>
      <c r="U1980" s="1">
        <f t="shared" si="30"/>
        <v>45292</v>
      </c>
    </row>
    <row r="1981" spans="1:21" x14ac:dyDescent="0.3">
      <c r="A1981" s="1">
        <v>45444</v>
      </c>
      <c r="B1981" s="2" t="s">
        <v>39</v>
      </c>
      <c r="C1981" s="2" t="s">
        <v>22</v>
      </c>
      <c r="D1981" s="2" t="s">
        <v>32</v>
      </c>
      <c r="E1981" s="2" t="str">
        <f>TRIM(Table2[[#This Row],[SKU_CODE]])</f>
        <v>BEC-BW-001</v>
      </c>
      <c r="F1981" s="2">
        <v>180</v>
      </c>
      <c r="G1981" s="2">
        <v>39600</v>
      </c>
      <c r="H1981" s="2">
        <v>8893.09</v>
      </c>
      <c r="I1981" s="2">
        <v>2578.5300000000002</v>
      </c>
      <c r="J1981" s="2">
        <v>7</v>
      </c>
      <c r="K1981" s="2" t="str">
        <f>_xlfn.XLOOKUP(E1981,[1]SKU_Master!A:A,[1]SKU_Master!C:C,"NOT FOUND")</f>
        <v>Bake &amp; Wrap</v>
      </c>
      <c r="L1981" s="2">
        <f>_xlfn.XLOOKUP(Table2[[#This Row],[SKU_CODE_CLEAN]],[1]SKU_Master!A:A,[1]SKU_Master!E:E,"Not Found")</f>
        <v>220</v>
      </c>
      <c r="M1981" s="2">
        <f>_xlfn.XLOOKUP(E1981,[1]SKU_Master!A:A,[1]SKU_Master!F:F,"NOT FOUND")</f>
        <v>118</v>
      </c>
      <c r="N1981" s="2" t="str">
        <f>IF(ISNUMBER(_xlfn.XMATCH(E1981,[1]SKU_Master!A:A)),"MATCH","NOT FOUND")</f>
        <v>MATCH</v>
      </c>
      <c r="O1981" s="2">
        <f>Table2[[#This Row],[GROSS_REVENUE]]-Table2[[#This Row],[DISCOUNT]]</f>
        <v>30706.91</v>
      </c>
      <c r="P1981" s="3">
        <f>IFERROR((Table2[[#This Row],[NET_REVENUE]]-(Table2[[#This Row],[UNITS_SOLD]]*Table2[[#This Row],[UNIT_COGS]]))/Table2[[#This Row],[NET_REVENUE]],0)</f>
        <v>0.30829901152541889</v>
      </c>
      <c r="Q1981" s="4">
        <f>IFERROR(Table2[[#This Row],[GROSS_REVENUE]]/Table2[[#This Row],[AD_SPEND]],0)</f>
        <v>15.357587462624052</v>
      </c>
      <c r="R1981" s="2">
        <f>IFERROR((Table2[[#This Row],[NET_REVENUE]]-(Table2[[#This Row],[UNITS_SOLD]]*Table2[[#This Row],[UNIT_COGS]])-Table2[[#This Row],[AD_SPEND]]),0)</f>
        <v>6888.3799999999992</v>
      </c>
      <c r="S1981" s="3">
        <f>IFERROR(Table2[[#This Row],[RETURNS_UNITS]]/Table2[[#This Row],[UNITS_SOLD]],0)</f>
        <v>3.888888888888889E-2</v>
      </c>
      <c r="T1981" s="2" t="str">
        <f>TRIM(CLEAN(Table2[[#This Row],[CHANNEL]]))</f>
        <v>Amazon</v>
      </c>
      <c r="U1981" s="1">
        <f t="shared" si="30"/>
        <v>45444</v>
      </c>
    </row>
    <row r="1982" spans="1:21" x14ac:dyDescent="0.3">
      <c r="A1982" s="1">
        <v>45474</v>
      </c>
      <c r="B1982" s="2" t="s">
        <v>37</v>
      </c>
      <c r="C1982" s="2" t="s">
        <v>22</v>
      </c>
      <c r="D1982" s="2" t="s">
        <v>31</v>
      </c>
      <c r="E1982" s="2" t="str">
        <f>TRIM(Table2[[#This Row],[SKU_CODE]])</f>
        <v>BEC-GB-002</v>
      </c>
      <c r="F1982" s="2">
        <v>154</v>
      </c>
      <c r="G1982" s="2">
        <v>27566</v>
      </c>
      <c r="H1982" s="2">
        <v>7089.81</v>
      </c>
      <c r="I1982" s="2">
        <v>2579.31</v>
      </c>
      <c r="J1982" s="2">
        <v>4</v>
      </c>
      <c r="K1982" s="2" t="str">
        <f>_xlfn.XLOOKUP(E1982,[1]SKU_Master!A:A,[1]SKU_Master!C:C,"NOT FOUND")</f>
        <v>Garbage Bags</v>
      </c>
      <c r="L1982" s="2">
        <f>_xlfn.XLOOKUP(Table2[[#This Row],[SKU_CODE_CLEAN]],[1]SKU_Master!A:A,[1]SKU_Master!E:E,"Not Found")</f>
        <v>179</v>
      </c>
      <c r="M1982" s="2">
        <f>_xlfn.XLOOKUP(E1982,[1]SKU_Master!A:A,[1]SKU_Master!F:F,"NOT FOUND")</f>
        <v>86</v>
      </c>
      <c r="N1982" s="2" t="str">
        <f>IF(ISNUMBER(_xlfn.XMATCH(E1982,[1]SKU_Master!A:A)),"MATCH","NOT FOUND")</f>
        <v>MATCH</v>
      </c>
      <c r="O1982" s="2">
        <f>Table2[[#This Row],[GROSS_REVENUE]]-Table2[[#This Row],[DISCOUNT]]</f>
        <v>20476.189999999999</v>
      </c>
      <c r="P1982" s="3">
        <f>IFERROR((Table2[[#This Row],[NET_REVENUE]]-(Table2[[#This Row],[UNITS_SOLD]]*Table2[[#This Row],[UNIT_COGS]]))/Table2[[#This Row],[NET_REVENUE]],0)</f>
        <v>0.35319998495813915</v>
      </c>
      <c r="Q1982" s="4">
        <f>IFERROR(Table2[[#This Row],[GROSS_REVENUE]]/Table2[[#This Row],[AD_SPEND]],0)</f>
        <v>10.687354369967162</v>
      </c>
      <c r="R1982" s="2">
        <f>IFERROR((Table2[[#This Row],[NET_REVENUE]]-(Table2[[#This Row],[UNITS_SOLD]]*Table2[[#This Row],[UNIT_COGS]])-Table2[[#This Row],[AD_SPEND]]),0)</f>
        <v>4652.8799999999992</v>
      </c>
      <c r="S1982" s="3">
        <f>IFERROR(Table2[[#This Row],[RETURNS_UNITS]]/Table2[[#This Row],[UNITS_SOLD]],0)</f>
        <v>2.5974025974025976E-2</v>
      </c>
      <c r="T1982" s="2" t="str">
        <f>TRIM(CLEAN(Table2[[#This Row],[CHANNEL]]))</f>
        <v>Blinkit</v>
      </c>
      <c r="U1982" s="1">
        <f t="shared" si="30"/>
        <v>45474</v>
      </c>
    </row>
    <row r="1983" spans="1:21" x14ac:dyDescent="0.3">
      <c r="A1983" s="1">
        <v>45292</v>
      </c>
      <c r="B1983" s="2" t="s">
        <v>37</v>
      </c>
      <c r="C1983" s="2" t="s">
        <v>25</v>
      </c>
      <c r="D1983" s="2" t="s">
        <v>23</v>
      </c>
      <c r="E1983" s="2" t="str">
        <f>TRIM(Table2[[#This Row],[SKU_CODE]])</f>
        <v>BEC-OTH-001</v>
      </c>
      <c r="F1983" s="2">
        <v>167</v>
      </c>
      <c r="G1983" s="2">
        <v>24883</v>
      </c>
      <c r="H1983" s="2">
        <v>1922.26</v>
      </c>
      <c r="I1983" s="2">
        <v>2579.86</v>
      </c>
      <c r="J1983" s="2">
        <v>7</v>
      </c>
      <c r="K1983" s="2" t="str">
        <f>_xlfn.XLOOKUP(E1983,[1]SKU_Master!A:A,[1]SKU_Master!C:C,"NOT FOUND")</f>
        <v>Others</v>
      </c>
      <c r="L1983" s="2">
        <f>_xlfn.XLOOKUP(Table2[[#This Row],[SKU_CODE_CLEAN]],[1]SKU_Master!A:A,[1]SKU_Master!E:E,"Not Found")</f>
        <v>149</v>
      </c>
      <c r="M1983" s="2">
        <f>_xlfn.XLOOKUP(E1983,[1]SKU_Master!A:A,[1]SKU_Master!F:F,"NOT FOUND")</f>
        <v>72</v>
      </c>
      <c r="N1983" s="2" t="str">
        <f>IF(ISNUMBER(_xlfn.XMATCH(E1983,[1]SKU_Master!A:A)),"MATCH","NOT FOUND")</f>
        <v>MATCH</v>
      </c>
      <c r="O1983" s="2">
        <f>Table2[[#This Row],[GROSS_REVENUE]]-Table2[[#This Row],[DISCOUNT]]</f>
        <v>22960.74</v>
      </c>
      <c r="P1983" s="3">
        <f>IFERROR((Table2[[#This Row],[NET_REVENUE]]-(Table2[[#This Row],[UNITS_SOLD]]*Table2[[#This Row],[UNIT_COGS]]))/Table2[[#This Row],[NET_REVENUE]],0)</f>
        <v>0.47632349828446302</v>
      </c>
      <c r="Q1983" s="4">
        <f>IFERROR(Table2[[#This Row],[GROSS_REVENUE]]/Table2[[#This Row],[AD_SPEND]],0)</f>
        <v>9.6450970207685689</v>
      </c>
      <c r="R1983" s="2">
        <f>IFERROR((Table2[[#This Row],[NET_REVENUE]]-(Table2[[#This Row],[UNITS_SOLD]]*Table2[[#This Row],[UNIT_COGS]])-Table2[[#This Row],[AD_SPEND]]),0)</f>
        <v>8356.880000000001</v>
      </c>
      <c r="S1983" s="3">
        <f>IFERROR(Table2[[#This Row],[RETURNS_UNITS]]/Table2[[#This Row],[UNITS_SOLD]],0)</f>
        <v>4.1916167664670656E-2</v>
      </c>
      <c r="T1983" s="2" t="str">
        <f>TRIM(CLEAN(Table2[[#This Row],[CHANNEL]]))</f>
        <v>Blinkit</v>
      </c>
      <c r="U1983" s="1">
        <f t="shared" si="30"/>
        <v>45292</v>
      </c>
    </row>
    <row r="1984" spans="1:21" x14ac:dyDescent="0.3">
      <c r="A1984" s="1">
        <v>45689</v>
      </c>
      <c r="B1984" s="2" t="s">
        <v>50</v>
      </c>
      <c r="C1984" s="2" t="s">
        <v>25</v>
      </c>
      <c r="D1984" s="2" t="s">
        <v>49</v>
      </c>
      <c r="E1984" s="2" t="str">
        <f>TRIM(Table2[[#This Row],[SKU_CODE]])</f>
        <v>BEC-OTH-001</v>
      </c>
      <c r="F1984" s="2">
        <v>219</v>
      </c>
      <c r="G1984" s="2">
        <v>32631</v>
      </c>
      <c r="H1984" s="2">
        <v>9575.9699999999993</v>
      </c>
      <c r="I1984" s="2">
        <v>2580.34</v>
      </c>
      <c r="J1984" s="2">
        <v>8</v>
      </c>
      <c r="K1984" s="2" t="str">
        <f>_xlfn.XLOOKUP(E1984,[1]SKU_Master!A:A,[1]SKU_Master!C:C,"NOT FOUND")</f>
        <v>Others</v>
      </c>
      <c r="L1984" s="2">
        <f>_xlfn.XLOOKUP(Table2[[#This Row],[SKU_CODE_CLEAN]],[1]SKU_Master!A:A,[1]SKU_Master!E:E,"Not Found")</f>
        <v>149</v>
      </c>
      <c r="M1984" s="2">
        <f>_xlfn.XLOOKUP(E1984,[1]SKU_Master!A:A,[1]SKU_Master!F:F,"NOT FOUND")</f>
        <v>72</v>
      </c>
      <c r="N1984" s="2" t="str">
        <f>IF(ISNUMBER(_xlfn.XMATCH(E1984,[1]SKU_Master!A:A)),"MATCH","NOT FOUND")</f>
        <v>MATCH</v>
      </c>
      <c r="O1984" s="2">
        <f>Table2[[#This Row],[GROSS_REVENUE]]-Table2[[#This Row],[DISCOUNT]]</f>
        <v>23055.03</v>
      </c>
      <c r="P1984" s="3">
        <f>IFERROR((Table2[[#This Row],[NET_REVENUE]]-(Table2[[#This Row],[UNITS_SOLD]]*Table2[[#This Row],[UNIT_COGS]]))/Table2[[#This Row],[NET_REVENUE]],0)</f>
        <v>0.31607115670636732</v>
      </c>
      <c r="Q1984" s="4">
        <f>IFERROR(Table2[[#This Row],[GROSS_REVENUE]]/Table2[[#This Row],[AD_SPEND]],0)</f>
        <v>12.646007890433044</v>
      </c>
      <c r="R1984" s="2">
        <f>IFERROR((Table2[[#This Row],[NET_REVENUE]]-(Table2[[#This Row],[UNITS_SOLD]]*Table2[[#This Row],[UNIT_COGS]])-Table2[[#This Row],[AD_SPEND]]),0)</f>
        <v>4706.6899999999987</v>
      </c>
      <c r="S1984" s="3">
        <f>IFERROR(Table2[[#This Row],[RETURNS_UNITS]]/Table2[[#This Row],[UNITS_SOLD]],0)</f>
        <v>3.6529680365296802E-2</v>
      </c>
      <c r="T1984" s="2" t="str">
        <f>TRIM(CLEAN(Table2[[#This Row],[CHANNEL]]))</f>
        <v>Amazon</v>
      </c>
      <c r="U1984" s="1">
        <f t="shared" si="30"/>
        <v>45689</v>
      </c>
    </row>
    <row r="1985" spans="1:21" x14ac:dyDescent="0.3">
      <c r="A1985" s="1">
        <v>45689</v>
      </c>
      <c r="B1985" s="2" t="s">
        <v>21</v>
      </c>
      <c r="C1985" s="2" t="s">
        <v>28</v>
      </c>
      <c r="D1985" s="2" t="s">
        <v>46</v>
      </c>
      <c r="E1985" s="2" t="str">
        <f>TRIM(Table2[[#This Row],[SKU_CODE]])</f>
        <v>BEC-KT-001</v>
      </c>
      <c r="F1985" s="2">
        <v>164</v>
      </c>
      <c r="G1985" s="2">
        <v>26240</v>
      </c>
      <c r="H1985" s="2">
        <v>3292.31</v>
      </c>
      <c r="I1985" s="2">
        <v>2580.9299999999998</v>
      </c>
      <c r="J1985" s="2">
        <v>6</v>
      </c>
      <c r="K1985" s="2" t="str">
        <f>_xlfn.XLOOKUP(E1985,[1]SKU_Master!A:A,[1]SKU_Master!C:C,"NOT FOUND")</f>
        <v>Kitchen Towel</v>
      </c>
      <c r="L1985" s="2">
        <f>_xlfn.XLOOKUP(Table2[[#This Row],[SKU_CODE_CLEAN]],[1]SKU_Master!A:A,[1]SKU_Master!E:E,"Not Found")</f>
        <v>160</v>
      </c>
      <c r="M1985" s="2">
        <f>_xlfn.XLOOKUP(E1985,[1]SKU_Master!A:A,[1]SKU_Master!F:F,"NOT FOUND")</f>
        <v>78</v>
      </c>
      <c r="N1985" s="2" t="str">
        <f>IF(ISNUMBER(_xlfn.XMATCH(E1985,[1]SKU_Master!A:A)),"MATCH","NOT FOUND")</f>
        <v>MATCH</v>
      </c>
      <c r="O1985" s="2">
        <f>Table2[[#This Row],[GROSS_REVENUE]]-Table2[[#This Row],[DISCOUNT]]</f>
        <v>22947.69</v>
      </c>
      <c r="P1985" s="3">
        <f>IFERROR((Table2[[#This Row],[NET_REVENUE]]-(Table2[[#This Row],[UNITS_SOLD]]*Table2[[#This Row],[UNIT_COGS]]))/Table2[[#This Row],[NET_REVENUE]],0)</f>
        <v>0.44255827057102476</v>
      </c>
      <c r="Q1985" s="4">
        <f>IFERROR(Table2[[#This Row],[GROSS_REVENUE]]/Table2[[#This Row],[AD_SPEND]],0)</f>
        <v>10.16687783085942</v>
      </c>
      <c r="R1985" s="2">
        <f>IFERROR((Table2[[#This Row],[NET_REVENUE]]-(Table2[[#This Row],[UNITS_SOLD]]*Table2[[#This Row],[UNIT_COGS]])-Table2[[#This Row],[AD_SPEND]]),0)</f>
        <v>7574.7599999999984</v>
      </c>
      <c r="S1985" s="3">
        <f>IFERROR(Table2[[#This Row],[RETURNS_UNITS]]/Table2[[#This Row],[UNITS_SOLD]],0)</f>
        <v>3.6585365853658534E-2</v>
      </c>
      <c r="T1985" s="2" t="str">
        <f>TRIM(CLEAN(Table2[[#This Row],[CHANNEL]]))</f>
        <v>Flipkart</v>
      </c>
      <c r="U1985" s="1">
        <f t="shared" si="30"/>
        <v>45689</v>
      </c>
    </row>
    <row r="1986" spans="1:21" x14ac:dyDescent="0.3">
      <c r="A1986" s="1">
        <v>45352</v>
      </c>
      <c r="B1986" s="2" t="s">
        <v>34</v>
      </c>
      <c r="C1986" s="2" t="s">
        <v>28</v>
      </c>
      <c r="D1986" s="2" t="s">
        <v>43</v>
      </c>
      <c r="E1986" s="2" t="str">
        <f>TRIM(Table2[[#This Row],[SKU_CODE]])</f>
        <v>BEC-GB-001</v>
      </c>
      <c r="F1986" s="2">
        <v>131</v>
      </c>
      <c r="G1986" s="2">
        <v>19519</v>
      </c>
      <c r="H1986" s="2">
        <v>2140.2600000000002</v>
      </c>
      <c r="I1986" s="2">
        <v>2583.9499999999998</v>
      </c>
      <c r="J1986" s="2">
        <v>3</v>
      </c>
      <c r="K1986" s="2" t="str">
        <f>_xlfn.XLOOKUP(E1986,[1]SKU_Master!A:A,[1]SKU_Master!C:C,"NOT FOUND")</f>
        <v>Garbage Bags</v>
      </c>
      <c r="L1986" s="2">
        <f>_xlfn.XLOOKUP(Table2[[#This Row],[SKU_CODE_CLEAN]],[1]SKU_Master!A:A,[1]SKU_Master!E:E,"Not Found")</f>
        <v>149</v>
      </c>
      <c r="M1986" s="2">
        <f>_xlfn.XLOOKUP(E1986,[1]SKU_Master!A:A,[1]SKU_Master!F:F,"NOT FOUND")</f>
        <v>70</v>
      </c>
      <c r="N1986" s="2" t="str">
        <f>IF(ISNUMBER(_xlfn.XMATCH(E1986,[1]SKU_Master!A:A)),"MATCH","NOT FOUND")</f>
        <v>MATCH</v>
      </c>
      <c r="O1986" s="2">
        <f>Table2[[#This Row],[GROSS_REVENUE]]-Table2[[#This Row],[DISCOUNT]]</f>
        <v>17378.739999999998</v>
      </c>
      <c r="P1986" s="3">
        <f>IFERROR((Table2[[#This Row],[NET_REVENUE]]-(Table2[[#This Row],[UNITS_SOLD]]*Table2[[#This Row],[UNIT_COGS]]))/Table2[[#This Row],[NET_REVENUE]],0)</f>
        <v>0.47234379477453481</v>
      </c>
      <c r="Q1986" s="4">
        <f>IFERROR(Table2[[#This Row],[GROSS_REVENUE]]/Table2[[#This Row],[AD_SPEND]],0)</f>
        <v>7.5539387372046676</v>
      </c>
      <c r="R1986" s="2">
        <f>IFERROR((Table2[[#This Row],[NET_REVENUE]]-(Table2[[#This Row],[UNITS_SOLD]]*Table2[[#This Row],[UNIT_COGS]])-Table2[[#This Row],[AD_SPEND]]),0)</f>
        <v>5624.7899999999981</v>
      </c>
      <c r="S1986" s="3">
        <f>IFERROR(Table2[[#This Row],[RETURNS_UNITS]]/Table2[[#This Row],[UNITS_SOLD]],0)</f>
        <v>2.2900763358778626E-2</v>
      </c>
      <c r="T1986" s="2" t="str">
        <f>TRIM(CLEAN(Table2[[#This Row],[CHANNEL]]))</f>
        <v>Zepto</v>
      </c>
      <c r="U1986" s="1">
        <f t="shared" si="30"/>
        <v>45352</v>
      </c>
    </row>
    <row r="1987" spans="1:21" x14ac:dyDescent="0.3">
      <c r="A1987" s="1">
        <v>45323</v>
      </c>
      <c r="B1987" s="2" t="s">
        <v>21</v>
      </c>
      <c r="C1987" s="2" t="s">
        <v>28</v>
      </c>
      <c r="D1987" s="2" t="s">
        <v>43</v>
      </c>
      <c r="E1987" s="2" t="str">
        <f>TRIM(Table2[[#This Row],[SKU_CODE]])</f>
        <v>BEC-GB-001</v>
      </c>
      <c r="F1987" s="2">
        <v>152</v>
      </c>
      <c r="G1987" s="2">
        <v>22648</v>
      </c>
      <c r="H1987" s="2">
        <v>3632.5</v>
      </c>
      <c r="I1987" s="2">
        <v>2585.79</v>
      </c>
      <c r="J1987" s="2">
        <v>4</v>
      </c>
      <c r="K1987" s="2" t="str">
        <f>_xlfn.XLOOKUP(E1987,[1]SKU_Master!A:A,[1]SKU_Master!C:C,"NOT FOUND")</f>
        <v>Garbage Bags</v>
      </c>
      <c r="L1987" s="2">
        <f>_xlfn.XLOOKUP(Table2[[#This Row],[SKU_CODE_CLEAN]],[1]SKU_Master!A:A,[1]SKU_Master!E:E,"Not Found")</f>
        <v>149</v>
      </c>
      <c r="M1987" s="2">
        <f>_xlfn.XLOOKUP(E1987,[1]SKU_Master!A:A,[1]SKU_Master!F:F,"NOT FOUND")</f>
        <v>70</v>
      </c>
      <c r="N1987" s="2" t="str">
        <f>IF(ISNUMBER(_xlfn.XMATCH(E1987,[1]SKU_Master!A:A)),"MATCH","NOT FOUND")</f>
        <v>MATCH</v>
      </c>
      <c r="O1987" s="2">
        <f>Table2[[#This Row],[GROSS_REVENUE]]-Table2[[#This Row],[DISCOUNT]]</f>
        <v>19015.5</v>
      </c>
      <c r="P1987" s="3">
        <f>IFERROR((Table2[[#This Row],[NET_REVENUE]]-(Table2[[#This Row],[UNITS_SOLD]]*Table2[[#This Row],[UNIT_COGS]]))/Table2[[#This Row],[NET_REVENUE]],0)</f>
        <v>0.44045646972206887</v>
      </c>
      <c r="Q1987" s="4">
        <f>IFERROR(Table2[[#This Row],[GROSS_REVENUE]]/Table2[[#This Row],[AD_SPEND]],0)</f>
        <v>8.7586385592024101</v>
      </c>
      <c r="R1987" s="2">
        <f>IFERROR((Table2[[#This Row],[NET_REVENUE]]-(Table2[[#This Row],[UNITS_SOLD]]*Table2[[#This Row],[UNIT_COGS]])-Table2[[#This Row],[AD_SPEND]]),0)</f>
        <v>5789.71</v>
      </c>
      <c r="S1987" s="3">
        <f>IFERROR(Table2[[#This Row],[RETURNS_UNITS]]/Table2[[#This Row],[UNITS_SOLD]],0)</f>
        <v>2.6315789473684209E-2</v>
      </c>
      <c r="T1987" s="2" t="str">
        <f>TRIM(CLEAN(Table2[[#This Row],[CHANNEL]]))</f>
        <v>Flipkart</v>
      </c>
      <c r="U1987" s="1">
        <f t="shared" ref="U1987:U2050" si="31">IF(AND(MONTH(A1987)=1,DAY(A1987)&gt;1),DATE(YEAR(A1987),DAY(A1987),1),A1987)</f>
        <v>45323</v>
      </c>
    </row>
    <row r="1988" spans="1:21" x14ac:dyDescent="0.3">
      <c r="A1988" s="1">
        <v>45536</v>
      </c>
      <c r="B1988" s="2" t="s">
        <v>27</v>
      </c>
      <c r="C1988" s="2" t="s">
        <v>25</v>
      </c>
      <c r="D1988" s="2" t="s">
        <v>43</v>
      </c>
      <c r="E1988" s="2" t="str">
        <f>TRIM(Table2[[#This Row],[SKU_CODE]])</f>
        <v>BEC-GB-001</v>
      </c>
      <c r="F1988" s="2">
        <v>234</v>
      </c>
      <c r="G1988" s="2">
        <v>34866</v>
      </c>
      <c r="H1988" s="2">
        <v>5954.27</v>
      </c>
      <c r="I1988" s="2">
        <v>2585.8000000000002</v>
      </c>
      <c r="J1988" s="2">
        <v>13</v>
      </c>
      <c r="K1988" s="2" t="str">
        <f>_xlfn.XLOOKUP(E1988,[1]SKU_Master!A:A,[1]SKU_Master!C:C,"NOT FOUND")</f>
        <v>Garbage Bags</v>
      </c>
      <c r="L1988" s="2">
        <f>_xlfn.XLOOKUP(Table2[[#This Row],[SKU_CODE_CLEAN]],[1]SKU_Master!A:A,[1]SKU_Master!E:E,"Not Found")</f>
        <v>149</v>
      </c>
      <c r="M1988" s="2">
        <f>_xlfn.XLOOKUP(E1988,[1]SKU_Master!A:A,[1]SKU_Master!F:F,"NOT FOUND")</f>
        <v>70</v>
      </c>
      <c r="N1988" s="2" t="str">
        <f>IF(ISNUMBER(_xlfn.XMATCH(E1988,[1]SKU_Master!A:A)),"MATCH","NOT FOUND")</f>
        <v>MATCH</v>
      </c>
      <c r="O1988" s="2">
        <f>Table2[[#This Row],[GROSS_REVENUE]]-Table2[[#This Row],[DISCOUNT]]</f>
        <v>28911.73</v>
      </c>
      <c r="P1988" s="3">
        <f>IFERROR((Table2[[#This Row],[NET_REVENUE]]-(Table2[[#This Row],[UNITS_SOLD]]*Table2[[#This Row],[UNIT_COGS]]))/Table2[[#This Row],[NET_REVENUE]],0)</f>
        <v>0.43344794656009861</v>
      </c>
      <c r="Q1988" s="4">
        <f>IFERROR(Table2[[#This Row],[GROSS_REVENUE]]/Table2[[#This Row],[AD_SPEND]],0)</f>
        <v>13.483641426251063</v>
      </c>
      <c r="R1988" s="2">
        <f>IFERROR((Table2[[#This Row],[NET_REVENUE]]-(Table2[[#This Row],[UNITS_SOLD]]*Table2[[#This Row],[UNIT_COGS]])-Table2[[#This Row],[AD_SPEND]]),0)</f>
        <v>9945.93</v>
      </c>
      <c r="S1988" s="3">
        <f>IFERROR(Table2[[#This Row],[RETURNS_UNITS]]/Table2[[#This Row],[UNITS_SOLD]],0)</f>
        <v>5.5555555555555552E-2</v>
      </c>
      <c r="T1988" s="2" t="str">
        <f>TRIM(CLEAN(Table2[[#This Row],[CHANNEL]]))</f>
        <v>Zepto</v>
      </c>
      <c r="U1988" s="1">
        <f t="shared" si="31"/>
        <v>45536</v>
      </c>
    </row>
    <row r="1989" spans="1:21" x14ac:dyDescent="0.3">
      <c r="A1989" s="1">
        <v>45383</v>
      </c>
      <c r="B1989" s="2" t="s">
        <v>24</v>
      </c>
      <c r="C1989" s="2" t="s">
        <v>28</v>
      </c>
      <c r="D1989" s="2" t="s">
        <v>41</v>
      </c>
      <c r="E1989" s="2" t="str">
        <f>TRIM(Table2[[#This Row],[SKU_CODE]])</f>
        <v>BEC-KT-002</v>
      </c>
      <c r="F1989" s="2">
        <v>122</v>
      </c>
      <c r="G1989" s="2">
        <v>51240</v>
      </c>
      <c r="H1989" s="2">
        <v>4341.21</v>
      </c>
      <c r="I1989" s="2">
        <v>2591.35</v>
      </c>
      <c r="J1989" s="2">
        <v>19</v>
      </c>
      <c r="K1989" s="2" t="str">
        <f>_xlfn.XLOOKUP(E1989,[1]SKU_Master!A:A,[1]SKU_Master!C:C,"NOT FOUND")</f>
        <v>Kitchen Towel</v>
      </c>
      <c r="L1989" s="2">
        <f>_xlfn.XLOOKUP(Table2[[#This Row],[SKU_CODE_CLEAN]],[1]SKU_Master!A:A,[1]SKU_Master!E:E,"Not Found")</f>
        <v>420</v>
      </c>
      <c r="M1989" s="2">
        <f>_xlfn.XLOOKUP(E1989,[1]SKU_Master!A:A,[1]SKU_Master!F:F,"NOT FOUND")</f>
        <v>205</v>
      </c>
      <c r="N1989" s="2" t="str">
        <f>IF(ISNUMBER(_xlfn.XMATCH(E1989,[1]SKU_Master!A:A)),"MATCH","NOT FOUND")</f>
        <v>MATCH</v>
      </c>
      <c r="O1989" s="2">
        <f>Table2[[#This Row],[GROSS_REVENUE]]-Table2[[#This Row],[DISCOUNT]]</f>
        <v>46898.79</v>
      </c>
      <c r="P1989" s="3">
        <f>IFERROR((Table2[[#This Row],[NET_REVENUE]]-(Table2[[#This Row],[UNITS_SOLD]]*Table2[[#This Row],[UNIT_COGS]]))/Table2[[#This Row],[NET_REVENUE]],0)</f>
        <v>0.46672398157820277</v>
      </c>
      <c r="Q1989" s="4">
        <f>IFERROR(Table2[[#This Row],[GROSS_REVENUE]]/Table2[[#This Row],[AD_SPEND]],0)</f>
        <v>19.773477145117411</v>
      </c>
      <c r="R1989" s="2">
        <f>IFERROR((Table2[[#This Row],[NET_REVENUE]]-(Table2[[#This Row],[UNITS_SOLD]]*Table2[[#This Row],[UNIT_COGS]])-Table2[[#This Row],[AD_SPEND]]),0)</f>
        <v>19297.440000000002</v>
      </c>
      <c r="S1989" s="3">
        <f>IFERROR(Table2[[#This Row],[RETURNS_UNITS]]/Table2[[#This Row],[UNITS_SOLD]],0)</f>
        <v>0.15573770491803279</v>
      </c>
      <c r="T1989" s="2" t="str">
        <f>TRIM(CLEAN(Table2[[#This Row],[CHANNEL]]))</f>
        <v>D2C</v>
      </c>
      <c r="U1989" s="1">
        <f t="shared" si="31"/>
        <v>45383</v>
      </c>
    </row>
    <row r="1990" spans="1:21" x14ac:dyDescent="0.3">
      <c r="A1990" s="1">
        <v>45566</v>
      </c>
      <c r="B1990" s="2" t="s">
        <v>37</v>
      </c>
      <c r="C1990" s="2" t="s">
        <v>25</v>
      </c>
      <c r="D1990" s="2" t="s">
        <v>46</v>
      </c>
      <c r="E1990" s="2" t="str">
        <f>TRIM(Table2[[#This Row],[SKU_CODE]])</f>
        <v>BEC-KT-001</v>
      </c>
      <c r="F1990" s="2">
        <v>198</v>
      </c>
      <c r="G1990" s="2">
        <v>31680</v>
      </c>
      <c r="H1990" s="2">
        <v>3604.08</v>
      </c>
      <c r="I1990" s="2">
        <v>2593.2800000000002</v>
      </c>
      <c r="J1990" s="2">
        <v>9</v>
      </c>
      <c r="K1990" s="2" t="str">
        <f>_xlfn.XLOOKUP(E1990,[1]SKU_Master!A:A,[1]SKU_Master!C:C,"NOT FOUND")</f>
        <v>Kitchen Towel</v>
      </c>
      <c r="L1990" s="2">
        <f>_xlfn.XLOOKUP(Table2[[#This Row],[SKU_CODE_CLEAN]],[1]SKU_Master!A:A,[1]SKU_Master!E:E,"Not Found")</f>
        <v>160</v>
      </c>
      <c r="M1990" s="2">
        <f>_xlfn.XLOOKUP(E1990,[1]SKU_Master!A:A,[1]SKU_Master!F:F,"NOT FOUND")</f>
        <v>78</v>
      </c>
      <c r="N1990" s="2" t="str">
        <f>IF(ISNUMBER(_xlfn.XMATCH(E1990,[1]SKU_Master!A:A)),"MATCH","NOT FOUND")</f>
        <v>MATCH</v>
      </c>
      <c r="O1990" s="2">
        <f>Table2[[#This Row],[GROSS_REVENUE]]-Table2[[#This Row],[DISCOUNT]]</f>
        <v>28075.919999999998</v>
      </c>
      <c r="P1990" s="3">
        <f>IFERROR((Table2[[#This Row],[NET_REVENUE]]-(Table2[[#This Row],[UNITS_SOLD]]*Table2[[#This Row],[UNIT_COGS]]))/Table2[[#This Row],[NET_REVENUE]],0)</f>
        <v>0.44992007385688515</v>
      </c>
      <c r="Q1990" s="4">
        <f>IFERROR(Table2[[#This Row],[GROSS_REVENUE]]/Table2[[#This Row],[AD_SPEND]],0)</f>
        <v>12.216189536031589</v>
      </c>
      <c r="R1990" s="2">
        <f>IFERROR((Table2[[#This Row],[NET_REVENUE]]-(Table2[[#This Row],[UNITS_SOLD]]*Table2[[#This Row],[UNIT_COGS]])-Table2[[#This Row],[AD_SPEND]]),0)</f>
        <v>10038.639999999998</v>
      </c>
      <c r="S1990" s="3">
        <f>IFERROR(Table2[[#This Row],[RETURNS_UNITS]]/Table2[[#This Row],[UNITS_SOLD]],0)</f>
        <v>4.5454545454545456E-2</v>
      </c>
      <c r="T1990" s="2" t="str">
        <f>TRIM(CLEAN(Table2[[#This Row],[CHANNEL]]))</f>
        <v>Blinkit</v>
      </c>
      <c r="U1990" s="1">
        <f t="shared" si="31"/>
        <v>45566</v>
      </c>
    </row>
    <row r="1991" spans="1:21" x14ac:dyDescent="0.3">
      <c r="A1991" s="1">
        <v>45566</v>
      </c>
      <c r="B1991" s="2" t="s">
        <v>37</v>
      </c>
      <c r="C1991" s="2" t="s">
        <v>25</v>
      </c>
      <c r="D1991" s="2" t="s">
        <v>30</v>
      </c>
      <c r="E1991" s="2" t="str">
        <f>TRIM(Table2[[#This Row],[SKU_CODE]])</f>
        <v>BEC-TIS-002</v>
      </c>
      <c r="F1991" s="2">
        <v>285</v>
      </c>
      <c r="G1991" s="2">
        <v>51300</v>
      </c>
      <c r="H1991" s="2">
        <v>11788.29</v>
      </c>
      <c r="I1991" s="2">
        <v>2595.4</v>
      </c>
      <c r="J1991" s="2">
        <v>11</v>
      </c>
      <c r="K1991" s="2" t="str">
        <f>_xlfn.XLOOKUP(E1991,[1]SKU_Master!A:A,[1]SKU_Master!C:C,"NOT FOUND")</f>
        <v>Tissues</v>
      </c>
      <c r="L1991" s="2">
        <f>_xlfn.XLOOKUP(Table2[[#This Row],[SKU_CODE_CLEAN]],[1]SKU_Master!A:A,[1]SKU_Master!E:E,"Not Found")</f>
        <v>180</v>
      </c>
      <c r="M1991" s="2">
        <f>_xlfn.XLOOKUP(E1991,[1]SKU_Master!A:A,[1]SKU_Master!F:F,"NOT FOUND")</f>
        <v>95</v>
      </c>
      <c r="N1991" s="2" t="str">
        <f>IF(ISNUMBER(_xlfn.XMATCH(E1991,[1]SKU_Master!A:A)),"MATCH","NOT FOUND")</f>
        <v>MATCH</v>
      </c>
      <c r="O1991" s="2">
        <f>Table2[[#This Row],[GROSS_REVENUE]]-Table2[[#This Row],[DISCOUNT]]</f>
        <v>39511.71</v>
      </c>
      <c r="P1991" s="3">
        <f>IFERROR((Table2[[#This Row],[NET_REVENUE]]-(Table2[[#This Row],[UNITS_SOLD]]*Table2[[#This Row],[UNIT_COGS]]))/Table2[[#This Row],[NET_REVENUE]],0)</f>
        <v>0.31476010529536685</v>
      </c>
      <c r="Q1991" s="4">
        <f>IFERROR(Table2[[#This Row],[GROSS_REVENUE]]/Table2[[#This Row],[AD_SPEND]],0)</f>
        <v>19.765739385065885</v>
      </c>
      <c r="R1991" s="2">
        <f>IFERROR((Table2[[#This Row],[NET_REVENUE]]-(Table2[[#This Row],[UNITS_SOLD]]*Table2[[#This Row],[UNIT_COGS]])-Table2[[#This Row],[AD_SPEND]]),0)</f>
        <v>9841.31</v>
      </c>
      <c r="S1991" s="3">
        <f>IFERROR(Table2[[#This Row],[RETURNS_UNITS]]/Table2[[#This Row],[UNITS_SOLD]],0)</f>
        <v>3.8596491228070177E-2</v>
      </c>
      <c r="T1991" s="2" t="str">
        <f>TRIM(CLEAN(Table2[[#This Row],[CHANNEL]]))</f>
        <v>Blinkit</v>
      </c>
      <c r="U1991" s="1">
        <f t="shared" si="31"/>
        <v>45566</v>
      </c>
    </row>
    <row r="1992" spans="1:21" x14ac:dyDescent="0.3">
      <c r="A1992" s="1">
        <v>45383</v>
      </c>
      <c r="B1992" s="2" t="s">
        <v>27</v>
      </c>
      <c r="C1992" s="2" t="s">
        <v>22</v>
      </c>
      <c r="D1992" s="2" t="s">
        <v>35</v>
      </c>
      <c r="E1992" s="2" t="str">
        <f>TRIM(Table2[[#This Row],[SKU_CODE]])</f>
        <v>BEC-CMB-001</v>
      </c>
      <c r="F1992" s="2">
        <v>39</v>
      </c>
      <c r="G1992" s="2">
        <v>27261</v>
      </c>
      <c r="H1992" s="2">
        <v>6267.64</v>
      </c>
      <c r="I1992" s="2">
        <v>2596.9499999999998</v>
      </c>
      <c r="J1992" s="2">
        <v>1</v>
      </c>
      <c r="K1992" s="2" t="str">
        <f>_xlfn.XLOOKUP(E1992,[1]SKU_Master!A:A,[1]SKU_Master!C:C,"NOT FOUND")</f>
        <v>Others</v>
      </c>
      <c r="L1992" s="2">
        <f>_xlfn.XLOOKUP(Table2[[#This Row],[SKU_CODE_CLEAN]],[1]SKU_Master!A:A,[1]SKU_Master!E:E,"Not Found")</f>
        <v>699</v>
      </c>
      <c r="M1992" s="2">
        <f>_xlfn.XLOOKUP(E1992,[1]SKU_Master!A:A,[1]SKU_Master!F:F,"NOT FOUND")</f>
        <v>330</v>
      </c>
      <c r="N1992" s="2" t="str">
        <f>IF(ISNUMBER(_xlfn.XMATCH(E1992,[1]SKU_Master!A:A)),"MATCH","NOT FOUND")</f>
        <v>MATCH</v>
      </c>
      <c r="O1992" s="2">
        <f>Table2[[#This Row],[GROSS_REVENUE]]-Table2[[#This Row],[DISCOUNT]]</f>
        <v>20993.360000000001</v>
      </c>
      <c r="P1992" s="3">
        <f>IFERROR((Table2[[#This Row],[NET_REVENUE]]-(Table2[[#This Row],[UNITS_SOLD]]*Table2[[#This Row],[UNIT_COGS]]))/Table2[[#This Row],[NET_REVENUE]],0)</f>
        <v>0.38694901626037947</v>
      </c>
      <c r="Q1992" s="4">
        <f>IFERROR(Table2[[#This Row],[GROSS_REVENUE]]/Table2[[#This Row],[AD_SPEND]],0)</f>
        <v>10.497314156991857</v>
      </c>
      <c r="R1992" s="2">
        <f>IFERROR((Table2[[#This Row],[NET_REVENUE]]-(Table2[[#This Row],[UNITS_SOLD]]*Table2[[#This Row],[UNIT_COGS]])-Table2[[#This Row],[AD_SPEND]]),0)</f>
        <v>5526.4100000000008</v>
      </c>
      <c r="S1992" s="3">
        <f>IFERROR(Table2[[#This Row],[RETURNS_UNITS]]/Table2[[#This Row],[UNITS_SOLD]],0)</f>
        <v>2.564102564102564E-2</v>
      </c>
      <c r="T1992" s="2" t="str">
        <f>TRIM(CLEAN(Table2[[#This Row],[CHANNEL]]))</f>
        <v>Zepto</v>
      </c>
      <c r="U1992" s="1">
        <f t="shared" si="31"/>
        <v>45383</v>
      </c>
    </row>
    <row r="1993" spans="1:21" x14ac:dyDescent="0.3">
      <c r="A1993" s="1">
        <v>45352</v>
      </c>
      <c r="B1993" s="2" t="s">
        <v>34</v>
      </c>
      <c r="C1993" s="2" t="s">
        <v>22</v>
      </c>
      <c r="D1993" s="2" t="s">
        <v>32</v>
      </c>
      <c r="E1993" s="2" t="str">
        <f>TRIM(Table2[[#This Row],[SKU_CODE]])</f>
        <v>BEC-BW-001</v>
      </c>
      <c r="F1993" s="2">
        <v>98</v>
      </c>
      <c r="G1993" s="2">
        <v>21560</v>
      </c>
      <c r="H1993" s="2">
        <v>2992.85</v>
      </c>
      <c r="I1993" s="2">
        <v>2597.52</v>
      </c>
      <c r="J1993" s="2">
        <v>5</v>
      </c>
      <c r="K1993" s="2" t="str">
        <f>_xlfn.XLOOKUP(E1993,[1]SKU_Master!A:A,[1]SKU_Master!C:C,"NOT FOUND")</f>
        <v>Bake &amp; Wrap</v>
      </c>
      <c r="L1993" s="2">
        <f>_xlfn.XLOOKUP(Table2[[#This Row],[SKU_CODE_CLEAN]],[1]SKU_Master!A:A,[1]SKU_Master!E:E,"Not Found")</f>
        <v>220</v>
      </c>
      <c r="M1993" s="2">
        <f>_xlfn.XLOOKUP(E1993,[1]SKU_Master!A:A,[1]SKU_Master!F:F,"NOT FOUND")</f>
        <v>118</v>
      </c>
      <c r="N1993" s="2" t="str">
        <f>IF(ISNUMBER(_xlfn.XMATCH(E1993,[1]SKU_Master!A:A)),"MATCH","NOT FOUND")</f>
        <v>MATCH</v>
      </c>
      <c r="O1993" s="2">
        <f>Table2[[#This Row],[GROSS_REVENUE]]-Table2[[#This Row],[DISCOUNT]]</f>
        <v>18567.150000000001</v>
      </c>
      <c r="P1993" s="3">
        <f>IFERROR((Table2[[#This Row],[NET_REVENUE]]-(Table2[[#This Row],[UNITS_SOLD]]*Table2[[#This Row],[UNIT_COGS]]))/Table2[[#This Row],[NET_REVENUE]],0)</f>
        <v>0.37717958868216184</v>
      </c>
      <c r="Q1993" s="4">
        <f>IFERROR(Table2[[#This Row],[GROSS_REVENUE]]/Table2[[#This Row],[AD_SPEND]],0)</f>
        <v>8.3002248298376919</v>
      </c>
      <c r="R1993" s="2">
        <f>IFERROR((Table2[[#This Row],[NET_REVENUE]]-(Table2[[#This Row],[UNITS_SOLD]]*Table2[[#This Row],[UNIT_COGS]])-Table2[[#This Row],[AD_SPEND]]),0)</f>
        <v>4405.630000000001</v>
      </c>
      <c r="S1993" s="3">
        <f>IFERROR(Table2[[#This Row],[RETURNS_UNITS]]/Table2[[#This Row],[UNITS_SOLD]],0)</f>
        <v>5.1020408163265307E-2</v>
      </c>
      <c r="T1993" s="2" t="str">
        <f>TRIM(CLEAN(Table2[[#This Row],[CHANNEL]]))</f>
        <v>Zepto</v>
      </c>
      <c r="U1993" s="1">
        <f t="shared" si="31"/>
        <v>45352</v>
      </c>
    </row>
    <row r="1994" spans="1:21" x14ac:dyDescent="0.3">
      <c r="A1994" s="1">
        <v>45352</v>
      </c>
      <c r="B1994" s="2" t="s">
        <v>33</v>
      </c>
      <c r="C1994" s="2" t="s">
        <v>22</v>
      </c>
      <c r="D1994" s="2" t="s">
        <v>51</v>
      </c>
      <c r="E1994" s="2" t="str">
        <f>TRIM(Table2[[#This Row],[SKU_CODE]])</f>
        <v>BEC-BW-001</v>
      </c>
      <c r="F1994" s="2">
        <v>89</v>
      </c>
      <c r="G1994" s="2">
        <v>19580</v>
      </c>
      <c r="H1994" s="2">
        <v>1443.26</v>
      </c>
      <c r="I1994" s="2">
        <v>2597.7399999999998</v>
      </c>
      <c r="J1994" s="2">
        <v>2</v>
      </c>
      <c r="K1994" s="2" t="str">
        <f>_xlfn.XLOOKUP(E1994,[1]SKU_Master!A:A,[1]SKU_Master!C:C,"NOT FOUND")</f>
        <v>Bake &amp; Wrap</v>
      </c>
      <c r="L1994" s="2">
        <f>_xlfn.XLOOKUP(Table2[[#This Row],[SKU_CODE_CLEAN]],[1]SKU_Master!A:A,[1]SKU_Master!E:E,"Not Found")</f>
        <v>220</v>
      </c>
      <c r="M1994" s="2">
        <f>_xlfn.XLOOKUP(E1994,[1]SKU_Master!A:A,[1]SKU_Master!F:F,"NOT FOUND")</f>
        <v>118</v>
      </c>
      <c r="N1994" s="2" t="str">
        <f>IF(ISNUMBER(_xlfn.XMATCH(E1994,[1]SKU_Master!A:A)),"MATCH","NOT FOUND")</f>
        <v>MATCH</v>
      </c>
      <c r="O1994" s="2">
        <f>Table2[[#This Row],[GROSS_REVENUE]]-Table2[[#This Row],[DISCOUNT]]</f>
        <v>18136.740000000002</v>
      </c>
      <c r="P1994" s="3">
        <f>IFERROR((Table2[[#This Row],[NET_REVENUE]]-(Table2[[#This Row],[UNITS_SOLD]]*Table2[[#This Row],[UNIT_COGS]]))/Table2[[#This Row],[NET_REVENUE]],0)</f>
        <v>0.42095437217493337</v>
      </c>
      <c r="Q1994" s="4">
        <f>IFERROR(Table2[[#This Row],[GROSS_REVENUE]]/Table2[[#This Row],[AD_SPEND]],0)</f>
        <v>7.5373209020148293</v>
      </c>
      <c r="R1994" s="2">
        <f>IFERROR((Table2[[#This Row],[NET_REVENUE]]-(Table2[[#This Row],[UNITS_SOLD]]*Table2[[#This Row],[UNIT_COGS]])-Table2[[#This Row],[AD_SPEND]]),0)</f>
        <v>5037.0000000000018</v>
      </c>
      <c r="S1994" s="3">
        <f>IFERROR(Table2[[#This Row],[RETURNS_UNITS]]/Table2[[#This Row],[UNITS_SOLD]],0)</f>
        <v>2.247191011235955E-2</v>
      </c>
      <c r="T1994" s="2" t="str">
        <f>TRIM(CLEAN(Table2[[#This Row],[CHANNEL]]))</f>
        <v>Swiggy Instamart</v>
      </c>
      <c r="U1994" s="1">
        <f t="shared" si="31"/>
        <v>45352</v>
      </c>
    </row>
    <row r="1995" spans="1:21" x14ac:dyDescent="0.3">
      <c r="A1995" s="1">
        <v>45717</v>
      </c>
      <c r="B1995" s="2" t="s">
        <v>21</v>
      </c>
      <c r="C1995" s="2" t="s">
        <v>28</v>
      </c>
      <c r="D1995" s="2" t="s">
        <v>46</v>
      </c>
      <c r="E1995" s="2" t="str">
        <f>TRIM(Table2[[#This Row],[SKU_CODE]])</f>
        <v>BEC-KT-001</v>
      </c>
      <c r="F1995" s="2">
        <v>175</v>
      </c>
      <c r="G1995" s="2">
        <v>28000</v>
      </c>
      <c r="H1995" s="2">
        <v>3162.76</v>
      </c>
      <c r="I1995" s="2">
        <v>2598.65</v>
      </c>
      <c r="J1995" s="2">
        <v>3</v>
      </c>
      <c r="K1995" s="2" t="str">
        <f>_xlfn.XLOOKUP(E1995,[1]SKU_Master!A:A,[1]SKU_Master!C:C,"NOT FOUND")</f>
        <v>Kitchen Towel</v>
      </c>
      <c r="L1995" s="2">
        <f>_xlfn.XLOOKUP(Table2[[#This Row],[SKU_CODE_CLEAN]],[1]SKU_Master!A:A,[1]SKU_Master!E:E,"Not Found")</f>
        <v>160</v>
      </c>
      <c r="M1995" s="2">
        <f>_xlfn.XLOOKUP(E1995,[1]SKU_Master!A:A,[1]SKU_Master!F:F,"NOT FOUND")</f>
        <v>78</v>
      </c>
      <c r="N1995" s="2" t="str">
        <f>IF(ISNUMBER(_xlfn.XMATCH(E1995,[1]SKU_Master!A:A)),"MATCH","NOT FOUND")</f>
        <v>MATCH</v>
      </c>
      <c r="O1995" s="2">
        <f>Table2[[#This Row],[GROSS_REVENUE]]-Table2[[#This Row],[DISCOUNT]]</f>
        <v>24837.239999999998</v>
      </c>
      <c r="P1995" s="3">
        <f>IFERROR((Table2[[#This Row],[NET_REVENUE]]-(Table2[[#This Row],[UNITS_SOLD]]*Table2[[#This Row],[UNIT_COGS]]))/Table2[[#This Row],[NET_REVENUE]],0)</f>
        <v>0.45042202756828048</v>
      </c>
      <c r="Q1995" s="4">
        <f>IFERROR(Table2[[#This Row],[GROSS_REVENUE]]/Table2[[#This Row],[AD_SPEND]],0)</f>
        <v>10.7748253901064</v>
      </c>
      <c r="R1995" s="2">
        <f>IFERROR((Table2[[#This Row],[NET_REVENUE]]-(Table2[[#This Row],[UNITS_SOLD]]*Table2[[#This Row],[UNIT_COGS]])-Table2[[#This Row],[AD_SPEND]]),0)</f>
        <v>8588.5899999999983</v>
      </c>
      <c r="S1995" s="3">
        <f>IFERROR(Table2[[#This Row],[RETURNS_UNITS]]/Table2[[#This Row],[UNITS_SOLD]],0)</f>
        <v>1.7142857142857144E-2</v>
      </c>
      <c r="T1995" s="2" t="str">
        <f>TRIM(CLEAN(Table2[[#This Row],[CHANNEL]]))</f>
        <v>Flipkart</v>
      </c>
      <c r="U1995" s="1">
        <f t="shared" si="31"/>
        <v>45717</v>
      </c>
    </row>
    <row r="1996" spans="1:21" x14ac:dyDescent="0.3">
      <c r="A1996" s="1">
        <v>45536</v>
      </c>
      <c r="B1996" s="2" t="s">
        <v>37</v>
      </c>
      <c r="C1996" s="2" t="s">
        <v>25</v>
      </c>
      <c r="D1996" s="2" t="s">
        <v>42</v>
      </c>
      <c r="E1996" s="2" t="str">
        <f>TRIM(Table2[[#This Row],[SKU_CODE]])</f>
        <v>BEC-BW-002</v>
      </c>
      <c r="F1996" s="2">
        <v>138</v>
      </c>
      <c r="G1996" s="2">
        <v>24150</v>
      </c>
      <c r="H1996" s="2">
        <v>1909.77</v>
      </c>
      <c r="I1996" s="2">
        <v>2599.19</v>
      </c>
      <c r="J1996" s="2">
        <v>6</v>
      </c>
      <c r="K1996" s="2" t="str">
        <f>_xlfn.XLOOKUP(E1996,[1]SKU_Master!A:A,[1]SKU_Master!C:C,"NOT FOUND")</f>
        <v>Bake &amp; Wrap</v>
      </c>
      <c r="L1996" s="2">
        <f>_xlfn.XLOOKUP(Table2[[#This Row],[SKU_CODE_CLEAN]],[1]SKU_Master!A:A,[1]SKU_Master!E:E,"Not Found")</f>
        <v>175</v>
      </c>
      <c r="M1996" s="2">
        <f>_xlfn.XLOOKUP(E1996,[1]SKU_Master!A:A,[1]SKU_Master!F:F,"NOT FOUND")</f>
        <v>92</v>
      </c>
      <c r="N1996" s="2" t="str">
        <f>IF(ISNUMBER(_xlfn.XMATCH(E1996,[1]SKU_Master!A:A)),"MATCH","NOT FOUND")</f>
        <v>MATCH</v>
      </c>
      <c r="O1996" s="2">
        <f>Table2[[#This Row],[GROSS_REVENUE]]-Table2[[#This Row],[DISCOUNT]]</f>
        <v>22240.23</v>
      </c>
      <c r="P1996" s="3">
        <f>IFERROR((Table2[[#This Row],[NET_REVENUE]]-(Table2[[#This Row],[UNITS_SOLD]]*Table2[[#This Row],[UNIT_COGS]]))/Table2[[#This Row],[NET_REVENUE]],0)</f>
        <v>0.42914259429871005</v>
      </c>
      <c r="Q1996" s="4">
        <f>IFERROR(Table2[[#This Row],[GROSS_REVENUE]]/Table2[[#This Row],[AD_SPEND]],0)</f>
        <v>9.2913561532631324</v>
      </c>
      <c r="R1996" s="2">
        <f>IFERROR((Table2[[#This Row],[NET_REVENUE]]-(Table2[[#This Row],[UNITS_SOLD]]*Table2[[#This Row],[UNIT_COGS]])-Table2[[#This Row],[AD_SPEND]]),0)</f>
        <v>6945.0399999999991</v>
      </c>
      <c r="S1996" s="3">
        <f>IFERROR(Table2[[#This Row],[RETURNS_UNITS]]/Table2[[#This Row],[UNITS_SOLD]],0)</f>
        <v>4.3478260869565216E-2</v>
      </c>
      <c r="T1996" s="2" t="str">
        <f>TRIM(CLEAN(Table2[[#This Row],[CHANNEL]]))</f>
        <v>Blinkit</v>
      </c>
      <c r="U1996" s="1">
        <f t="shared" si="31"/>
        <v>45536</v>
      </c>
    </row>
    <row r="1997" spans="1:21" x14ac:dyDescent="0.3">
      <c r="A1997" s="1">
        <v>45658</v>
      </c>
      <c r="B1997" s="2" t="s">
        <v>21</v>
      </c>
      <c r="C1997" s="2" t="s">
        <v>28</v>
      </c>
      <c r="D1997" s="2" t="s">
        <v>46</v>
      </c>
      <c r="E1997" s="2" t="str">
        <f>TRIM(Table2[[#This Row],[SKU_CODE]])</f>
        <v>BEC-KT-001</v>
      </c>
      <c r="F1997" s="2">
        <v>166</v>
      </c>
      <c r="G1997" s="2">
        <v>26560</v>
      </c>
      <c r="H1997" s="2">
        <v>2394.98</v>
      </c>
      <c r="I1997" s="2">
        <v>2602.39</v>
      </c>
      <c r="J1997" s="2">
        <v>4</v>
      </c>
      <c r="K1997" s="2" t="str">
        <f>_xlfn.XLOOKUP(E1997,[1]SKU_Master!A:A,[1]SKU_Master!C:C,"NOT FOUND")</f>
        <v>Kitchen Towel</v>
      </c>
      <c r="L1997" s="2">
        <f>_xlfn.XLOOKUP(Table2[[#This Row],[SKU_CODE_CLEAN]],[1]SKU_Master!A:A,[1]SKU_Master!E:E,"Not Found")</f>
        <v>160</v>
      </c>
      <c r="M1997" s="2">
        <f>_xlfn.XLOOKUP(E1997,[1]SKU_Master!A:A,[1]SKU_Master!F:F,"NOT FOUND")</f>
        <v>78</v>
      </c>
      <c r="N1997" s="2" t="str">
        <f>IF(ISNUMBER(_xlfn.XMATCH(E1997,[1]SKU_Master!A:A)),"MATCH","NOT FOUND")</f>
        <v>MATCH</v>
      </c>
      <c r="O1997" s="2">
        <f>Table2[[#This Row],[GROSS_REVENUE]]-Table2[[#This Row],[DISCOUNT]]</f>
        <v>24165.02</v>
      </c>
      <c r="P1997" s="3">
        <f>IFERROR((Table2[[#This Row],[NET_REVENUE]]-(Table2[[#This Row],[UNITS_SOLD]]*Table2[[#This Row],[UNIT_COGS]]))/Table2[[#This Row],[NET_REVENUE]],0)</f>
        <v>0.46418418027380076</v>
      </c>
      <c r="Q1997" s="4">
        <f>IFERROR(Table2[[#This Row],[GROSS_REVENUE]]/Table2[[#This Row],[AD_SPEND]],0)</f>
        <v>10.206002943448139</v>
      </c>
      <c r="R1997" s="2">
        <f>IFERROR((Table2[[#This Row],[NET_REVENUE]]-(Table2[[#This Row],[UNITS_SOLD]]*Table2[[#This Row],[UNIT_COGS]])-Table2[[#This Row],[AD_SPEND]]),0)</f>
        <v>8614.630000000001</v>
      </c>
      <c r="S1997" s="3">
        <f>IFERROR(Table2[[#This Row],[RETURNS_UNITS]]/Table2[[#This Row],[UNITS_SOLD]],0)</f>
        <v>2.4096385542168676E-2</v>
      </c>
      <c r="T1997" s="2" t="str">
        <f>TRIM(CLEAN(Table2[[#This Row],[CHANNEL]]))</f>
        <v>Flipkart</v>
      </c>
      <c r="U1997" s="1">
        <f t="shared" si="31"/>
        <v>45658</v>
      </c>
    </row>
    <row r="1998" spans="1:21" x14ac:dyDescent="0.3">
      <c r="A1998" s="1">
        <v>45778</v>
      </c>
      <c r="B1998" s="2" t="s">
        <v>37</v>
      </c>
      <c r="C1998" s="2" t="s">
        <v>22</v>
      </c>
      <c r="D1998" s="2" t="s">
        <v>35</v>
      </c>
      <c r="E1998" s="2" t="str">
        <f>TRIM(Table2[[#This Row],[SKU_CODE]])</f>
        <v>BEC-CMB-001</v>
      </c>
      <c r="F1998" s="2">
        <v>51</v>
      </c>
      <c r="G1998" s="2">
        <v>35649</v>
      </c>
      <c r="H1998" s="2">
        <v>10333.16</v>
      </c>
      <c r="I1998" s="2">
        <v>2603.0500000000002</v>
      </c>
      <c r="J1998" s="2">
        <v>1</v>
      </c>
      <c r="K1998" s="2" t="str">
        <f>_xlfn.XLOOKUP(E1998,[1]SKU_Master!A:A,[1]SKU_Master!C:C,"NOT FOUND")</f>
        <v>Others</v>
      </c>
      <c r="L1998" s="2">
        <f>_xlfn.XLOOKUP(Table2[[#This Row],[SKU_CODE_CLEAN]],[1]SKU_Master!A:A,[1]SKU_Master!E:E,"Not Found")</f>
        <v>699</v>
      </c>
      <c r="M1998" s="2">
        <f>_xlfn.XLOOKUP(E1998,[1]SKU_Master!A:A,[1]SKU_Master!F:F,"NOT FOUND")</f>
        <v>330</v>
      </c>
      <c r="N1998" s="2" t="str">
        <f>IF(ISNUMBER(_xlfn.XMATCH(E1998,[1]SKU_Master!A:A)),"MATCH","NOT FOUND")</f>
        <v>MATCH</v>
      </c>
      <c r="O1998" s="2">
        <f>Table2[[#This Row],[GROSS_REVENUE]]-Table2[[#This Row],[DISCOUNT]]</f>
        <v>25315.84</v>
      </c>
      <c r="P1998" s="3">
        <f>IFERROR((Table2[[#This Row],[NET_REVENUE]]-(Table2[[#This Row],[UNITS_SOLD]]*Table2[[#This Row],[UNIT_COGS]]))/Table2[[#This Row],[NET_REVENUE]],0)</f>
        <v>0.33519883203559508</v>
      </c>
      <c r="Q1998" s="4">
        <f>IFERROR(Table2[[#This Row],[GROSS_REVENUE]]/Table2[[#This Row],[AD_SPEND]],0)</f>
        <v>13.695088453929044</v>
      </c>
      <c r="R1998" s="2">
        <f>IFERROR((Table2[[#This Row],[NET_REVENUE]]-(Table2[[#This Row],[UNITS_SOLD]]*Table2[[#This Row],[UNIT_COGS]])-Table2[[#This Row],[AD_SPEND]]),0)</f>
        <v>5882.79</v>
      </c>
      <c r="S1998" s="3">
        <f>IFERROR(Table2[[#This Row],[RETURNS_UNITS]]/Table2[[#This Row],[UNITS_SOLD]],0)</f>
        <v>1.9607843137254902E-2</v>
      </c>
      <c r="T1998" s="2" t="str">
        <f>TRIM(CLEAN(Table2[[#This Row],[CHANNEL]]))</f>
        <v>Blinkit</v>
      </c>
      <c r="U1998" s="1">
        <f t="shared" si="31"/>
        <v>45778</v>
      </c>
    </row>
    <row r="1999" spans="1:21" x14ac:dyDescent="0.3">
      <c r="A1999" s="1">
        <v>45566</v>
      </c>
      <c r="B1999" s="2" t="s">
        <v>37</v>
      </c>
      <c r="C1999" s="2" t="s">
        <v>22</v>
      </c>
      <c r="D1999" s="2" t="s">
        <v>46</v>
      </c>
      <c r="E1999" s="2" t="str">
        <f>TRIM(Table2[[#This Row],[SKU_CODE]])</f>
        <v>BEC-KT-001</v>
      </c>
      <c r="F1999" s="2">
        <v>162</v>
      </c>
      <c r="G1999" s="2">
        <v>25920</v>
      </c>
      <c r="H1999" s="2">
        <v>3466.68</v>
      </c>
      <c r="I1999" s="2">
        <v>2607.02</v>
      </c>
      <c r="J1999" s="2">
        <v>5</v>
      </c>
      <c r="K1999" s="2" t="str">
        <f>_xlfn.XLOOKUP(E1999,[1]SKU_Master!A:A,[1]SKU_Master!C:C,"NOT FOUND")</f>
        <v>Kitchen Towel</v>
      </c>
      <c r="L1999" s="2">
        <f>_xlfn.XLOOKUP(Table2[[#This Row],[SKU_CODE_CLEAN]],[1]SKU_Master!A:A,[1]SKU_Master!E:E,"Not Found")</f>
        <v>160</v>
      </c>
      <c r="M1999" s="2">
        <f>_xlfn.XLOOKUP(E1999,[1]SKU_Master!A:A,[1]SKU_Master!F:F,"NOT FOUND")</f>
        <v>78</v>
      </c>
      <c r="N1999" s="2" t="str">
        <f>IF(ISNUMBER(_xlfn.XMATCH(E1999,[1]SKU_Master!A:A)),"MATCH","NOT FOUND")</f>
        <v>MATCH</v>
      </c>
      <c r="O1999" s="2">
        <f>Table2[[#This Row],[GROSS_REVENUE]]-Table2[[#This Row],[DISCOUNT]]</f>
        <v>22453.32</v>
      </c>
      <c r="P1999" s="3">
        <f>IFERROR((Table2[[#This Row],[NET_REVENUE]]-(Table2[[#This Row],[UNITS_SOLD]]*Table2[[#This Row],[UNIT_COGS]]))/Table2[[#This Row],[NET_REVENUE]],0)</f>
        <v>0.43723244491237823</v>
      </c>
      <c r="Q1999" s="4">
        <f>IFERROR(Table2[[#This Row],[GROSS_REVENUE]]/Table2[[#This Row],[AD_SPEND]],0)</f>
        <v>9.9423863261501637</v>
      </c>
      <c r="R1999" s="2">
        <f>IFERROR((Table2[[#This Row],[NET_REVENUE]]-(Table2[[#This Row],[UNITS_SOLD]]*Table2[[#This Row],[UNIT_COGS]])-Table2[[#This Row],[AD_SPEND]]),0)</f>
        <v>7210.2999999999993</v>
      </c>
      <c r="S1999" s="3">
        <f>IFERROR(Table2[[#This Row],[RETURNS_UNITS]]/Table2[[#This Row],[UNITS_SOLD]],0)</f>
        <v>3.0864197530864196E-2</v>
      </c>
      <c r="T1999" s="2" t="str">
        <f>TRIM(CLEAN(Table2[[#This Row],[CHANNEL]]))</f>
        <v>Blinkit</v>
      </c>
      <c r="U1999" s="1">
        <f t="shared" si="31"/>
        <v>45566</v>
      </c>
    </row>
    <row r="2000" spans="1:21" x14ac:dyDescent="0.3">
      <c r="A2000" s="1">
        <v>45383</v>
      </c>
      <c r="B2000" s="2" t="s">
        <v>24</v>
      </c>
      <c r="C2000" s="2" t="s">
        <v>25</v>
      </c>
      <c r="D2000" s="2" t="s">
        <v>45</v>
      </c>
      <c r="E2000" s="2" t="str">
        <f>TRIM(Table2[[#This Row],[SKU_CODE]])</f>
        <v>BEC-TIS-001</v>
      </c>
      <c r="F2000" s="2">
        <v>225</v>
      </c>
      <c r="G2000" s="2">
        <v>21375</v>
      </c>
      <c r="H2000" s="2">
        <v>2738.51</v>
      </c>
      <c r="I2000" s="2">
        <v>2609.15</v>
      </c>
      <c r="J2000" s="2">
        <v>23</v>
      </c>
      <c r="K2000" s="2" t="str">
        <f>_xlfn.XLOOKUP(E2000,[1]SKU_Master!A:A,[1]SKU_Master!C:C,"NOT FOUND")</f>
        <v>Tissues</v>
      </c>
      <c r="L2000" s="2">
        <f>_xlfn.XLOOKUP(Table2[[#This Row],[SKU_CODE_CLEAN]],[1]SKU_Master!A:A,[1]SKU_Master!E:E,"Not Found")</f>
        <v>95</v>
      </c>
      <c r="M2000" s="2">
        <f>_xlfn.XLOOKUP(E2000,[1]SKU_Master!A:A,[1]SKU_Master!F:F,"NOT FOUND")</f>
        <v>42</v>
      </c>
      <c r="N2000" s="2" t="str">
        <f>IF(ISNUMBER(_xlfn.XMATCH(E2000,[1]SKU_Master!A:A)),"MATCH","NOT FOUND")</f>
        <v>MATCH</v>
      </c>
      <c r="O2000" s="2">
        <f>Table2[[#This Row],[GROSS_REVENUE]]-Table2[[#This Row],[DISCOUNT]]</f>
        <v>18636.489999999998</v>
      </c>
      <c r="P2000" s="3">
        <f>IFERROR((Table2[[#This Row],[NET_REVENUE]]-(Table2[[#This Row],[UNITS_SOLD]]*Table2[[#This Row],[UNIT_COGS]]))/Table2[[#This Row],[NET_REVENUE]],0)</f>
        <v>0.49293026744843044</v>
      </c>
      <c r="Q2000" s="4">
        <f>IFERROR(Table2[[#This Row],[GROSS_REVENUE]]/Table2[[#This Row],[AD_SPEND]],0)</f>
        <v>8.1923231703811581</v>
      </c>
      <c r="R2000" s="2">
        <f>IFERROR((Table2[[#This Row],[NET_REVENUE]]-(Table2[[#This Row],[UNITS_SOLD]]*Table2[[#This Row],[UNIT_COGS]])-Table2[[#This Row],[AD_SPEND]]),0)</f>
        <v>6577.3399999999983</v>
      </c>
      <c r="S2000" s="3">
        <f>IFERROR(Table2[[#This Row],[RETURNS_UNITS]]/Table2[[#This Row],[UNITS_SOLD]],0)</f>
        <v>0.10222222222222223</v>
      </c>
      <c r="T2000" s="2" t="str">
        <f>TRIM(CLEAN(Table2[[#This Row],[CHANNEL]]))</f>
        <v>D2C</v>
      </c>
      <c r="U2000" s="1">
        <f t="shared" si="31"/>
        <v>45383</v>
      </c>
    </row>
    <row r="2001" spans="1:21" x14ac:dyDescent="0.3">
      <c r="A2001" s="1">
        <v>45689</v>
      </c>
      <c r="B2001" s="2" t="s">
        <v>21</v>
      </c>
      <c r="C2001" s="2" t="s">
        <v>28</v>
      </c>
      <c r="D2001" s="2" t="s">
        <v>43</v>
      </c>
      <c r="E2001" s="2" t="str">
        <f>TRIM(Table2[[#This Row],[SKU_CODE]])</f>
        <v>BEC-GB-001</v>
      </c>
      <c r="F2001" s="2">
        <v>201</v>
      </c>
      <c r="G2001" s="2">
        <v>29949</v>
      </c>
      <c r="H2001" s="2">
        <v>1690.26</v>
      </c>
      <c r="I2001" s="2">
        <v>2609.33</v>
      </c>
      <c r="J2001" s="2">
        <v>5</v>
      </c>
      <c r="K2001" s="2" t="str">
        <f>_xlfn.XLOOKUP(E2001,[1]SKU_Master!A:A,[1]SKU_Master!C:C,"NOT FOUND")</f>
        <v>Garbage Bags</v>
      </c>
      <c r="L2001" s="2">
        <f>_xlfn.XLOOKUP(Table2[[#This Row],[SKU_CODE_CLEAN]],[1]SKU_Master!A:A,[1]SKU_Master!E:E,"Not Found")</f>
        <v>149</v>
      </c>
      <c r="M2001" s="2">
        <f>_xlfn.XLOOKUP(E2001,[1]SKU_Master!A:A,[1]SKU_Master!F:F,"NOT FOUND")</f>
        <v>70</v>
      </c>
      <c r="N2001" s="2" t="str">
        <f>IF(ISNUMBER(_xlfn.XMATCH(E2001,[1]SKU_Master!A:A)),"MATCH","NOT FOUND")</f>
        <v>MATCH</v>
      </c>
      <c r="O2001" s="2">
        <f>Table2[[#This Row],[GROSS_REVENUE]]-Table2[[#This Row],[DISCOUNT]]</f>
        <v>28258.74</v>
      </c>
      <c r="P2001" s="3">
        <f>IFERROR((Table2[[#This Row],[NET_REVENUE]]-(Table2[[#This Row],[UNITS_SOLD]]*Table2[[#This Row],[UNIT_COGS]]))/Table2[[#This Row],[NET_REVENUE]],0)</f>
        <v>0.5021009429295149</v>
      </c>
      <c r="Q2001" s="4">
        <f>IFERROR(Table2[[#This Row],[GROSS_REVENUE]]/Table2[[#This Row],[AD_SPEND]],0)</f>
        <v>11.477659015915963</v>
      </c>
      <c r="R2001" s="2">
        <f>IFERROR((Table2[[#This Row],[NET_REVENUE]]-(Table2[[#This Row],[UNITS_SOLD]]*Table2[[#This Row],[UNIT_COGS]])-Table2[[#This Row],[AD_SPEND]]),0)</f>
        <v>11579.410000000002</v>
      </c>
      <c r="S2001" s="3">
        <f>IFERROR(Table2[[#This Row],[RETURNS_UNITS]]/Table2[[#This Row],[UNITS_SOLD]],0)</f>
        <v>2.4875621890547265E-2</v>
      </c>
      <c r="T2001" s="2" t="str">
        <f>TRIM(CLEAN(Table2[[#This Row],[CHANNEL]]))</f>
        <v>Flipkart</v>
      </c>
      <c r="U2001" s="1">
        <f t="shared" si="31"/>
        <v>45689</v>
      </c>
    </row>
    <row r="2002" spans="1:21" x14ac:dyDescent="0.3">
      <c r="A2002" s="1">
        <v>45323</v>
      </c>
      <c r="B2002" s="2" t="s">
        <v>21</v>
      </c>
      <c r="C2002" s="2" t="s">
        <v>28</v>
      </c>
      <c r="D2002" s="2" t="s">
        <v>31</v>
      </c>
      <c r="E2002" s="2" t="str">
        <f>TRIM(Table2[[#This Row],[SKU_CODE]])</f>
        <v>BEC-GB-002</v>
      </c>
      <c r="F2002" s="2">
        <v>126</v>
      </c>
      <c r="G2002" s="2">
        <v>22554</v>
      </c>
      <c r="H2002" s="2">
        <v>2323.58</v>
      </c>
      <c r="I2002" s="2">
        <v>2609.36</v>
      </c>
      <c r="J2002" s="2">
        <v>2</v>
      </c>
      <c r="K2002" s="2" t="str">
        <f>_xlfn.XLOOKUP(E2002,[1]SKU_Master!A:A,[1]SKU_Master!C:C,"NOT FOUND")</f>
        <v>Garbage Bags</v>
      </c>
      <c r="L2002" s="2">
        <f>_xlfn.XLOOKUP(Table2[[#This Row],[SKU_CODE_CLEAN]],[1]SKU_Master!A:A,[1]SKU_Master!E:E,"Not Found")</f>
        <v>179</v>
      </c>
      <c r="M2002" s="2">
        <f>_xlfn.XLOOKUP(E2002,[1]SKU_Master!A:A,[1]SKU_Master!F:F,"NOT FOUND")</f>
        <v>86</v>
      </c>
      <c r="N2002" s="2" t="str">
        <f>IF(ISNUMBER(_xlfn.XMATCH(E2002,[1]SKU_Master!A:A)),"MATCH","NOT FOUND")</f>
        <v>MATCH</v>
      </c>
      <c r="O2002" s="2">
        <f>Table2[[#This Row],[GROSS_REVENUE]]-Table2[[#This Row],[DISCOUNT]]</f>
        <v>20230.419999999998</v>
      </c>
      <c r="P2002" s="3">
        <f>IFERROR((Table2[[#This Row],[NET_REVENUE]]-(Table2[[#This Row],[UNITS_SOLD]]*Table2[[#This Row],[UNIT_COGS]]))/Table2[[#This Row],[NET_REVENUE]],0)</f>
        <v>0.46437098191733039</v>
      </c>
      <c r="Q2002" s="4">
        <f>IFERROR(Table2[[#This Row],[GROSS_REVENUE]]/Table2[[#This Row],[AD_SPEND]],0)</f>
        <v>8.6434987889750747</v>
      </c>
      <c r="R2002" s="2">
        <f>IFERROR((Table2[[#This Row],[NET_REVENUE]]-(Table2[[#This Row],[UNITS_SOLD]]*Table2[[#This Row],[UNIT_COGS]])-Table2[[#This Row],[AD_SPEND]]),0)</f>
        <v>6785.0599999999977</v>
      </c>
      <c r="S2002" s="3">
        <f>IFERROR(Table2[[#This Row],[RETURNS_UNITS]]/Table2[[#This Row],[UNITS_SOLD]],0)</f>
        <v>1.5873015873015872E-2</v>
      </c>
      <c r="T2002" s="2" t="str">
        <f>TRIM(CLEAN(Table2[[#This Row],[CHANNEL]]))</f>
        <v>Flipkart</v>
      </c>
      <c r="U2002" s="1">
        <f t="shared" si="31"/>
        <v>45323</v>
      </c>
    </row>
    <row r="2003" spans="1:21" x14ac:dyDescent="0.3">
      <c r="A2003" s="1">
        <v>45474</v>
      </c>
      <c r="B2003" s="2" t="s">
        <v>37</v>
      </c>
      <c r="C2003" s="2" t="s">
        <v>22</v>
      </c>
      <c r="D2003" s="2" t="s">
        <v>30</v>
      </c>
      <c r="E2003" s="2" t="str">
        <f>TRIM(Table2[[#This Row],[SKU_CODE]])</f>
        <v>BEC-TIS-002</v>
      </c>
      <c r="F2003" s="2">
        <v>280</v>
      </c>
      <c r="G2003" s="2">
        <v>50400</v>
      </c>
      <c r="H2003" s="2">
        <v>11170.2</v>
      </c>
      <c r="I2003" s="2">
        <v>2609.86</v>
      </c>
      <c r="J2003" s="2">
        <v>15</v>
      </c>
      <c r="K2003" s="2" t="str">
        <f>_xlfn.XLOOKUP(E2003,[1]SKU_Master!A:A,[1]SKU_Master!C:C,"NOT FOUND")</f>
        <v>Tissues</v>
      </c>
      <c r="L2003" s="2">
        <f>_xlfn.XLOOKUP(Table2[[#This Row],[SKU_CODE_CLEAN]],[1]SKU_Master!A:A,[1]SKU_Master!E:E,"Not Found")</f>
        <v>180</v>
      </c>
      <c r="M2003" s="2">
        <f>_xlfn.XLOOKUP(E2003,[1]SKU_Master!A:A,[1]SKU_Master!F:F,"NOT FOUND")</f>
        <v>95</v>
      </c>
      <c r="N2003" s="2" t="str">
        <f>IF(ISNUMBER(_xlfn.XMATCH(E2003,[1]SKU_Master!A:A)),"MATCH","NOT FOUND")</f>
        <v>MATCH</v>
      </c>
      <c r="O2003" s="2">
        <f>Table2[[#This Row],[GROSS_REVENUE]]-Table2[[#This Row],[DISCOUNT]]</f>
        <v>39229.800000000003</v>
      </c>
      <c r="P2003" s="3">
        <f>IFERROR((Table2[[#This Row],[NET_REVENUE]]-(Table2[[#This Row],[UNITS_SOLD]]*Table2[[#This Row],[UNIT_COGS]]))/Table2[[#This Row],[NET_REVENUE]],0)</f>
        <v>0.32194403234275987</v>
      </c>
      <c r="Q2003" s="4">
        <f>IFERROR(Table2[[#This Row],[GROSS_REVENUE]]/Table2[[#This Row],[AD_SPEND]],0)</f>
        <v>19.311380687086661</v>
      </c>
      <c r="R2003" s="2">
        <f>IFERROR((Table2[[#This Row],[NET_REVENUE]]-(Table2[[#This Row],[UNITS_SOLD]]*Table2[[#This Row],[UNIT_COGS]])-Table2[[#This Row],[AD_SPEND]]),0)</f>
        <v>10019.940000000002</v>
      </c>
      <c r="S2003" s="3">
        <f>IFERROR(Table2[[#This Row],[RETURNS_UNITS]]/Table2[[#This Row],[UNITS_SOLD]],0)</f>
        <v>5.3571428571428568E-2</v>
      </c>
      <c r="T2003" s="2" t="str">
        <f>TRIM(CLEAN(Table2[[#This Row],[CHANNEL]]))</f>
        <v>Blinkit</v>
      </c>
      <c r="U2003" s="1">
        <f t="shared" si="31"/>
        <v>45474</v>
      </c>
    </row>
    <row r="2004" spans="1:21" x14ac:dyDescent="0.3">
      <c r="A2004" s="1">
        <v>45474</v>
      </c>
      <c r="B2004" s="2" t="s">
        <v>21</v>
      </c>
      <c r="C2004" s="2" t="s">
        <v>25</v>
      </c>
      <c r="D2004" s="2" t="s">
        <v>46</v>
      </c>
      <c r="E2004" s="2" t="str">
        <f>TRIM(Table2[[#This Row],[SKU_CODE]])</f>
        <v>BEC-KT-001</v>
      </c>
      <c r="F2004" s="2">
        <v>187</v>
      </c>
      <c r="G2004" s="2">
        <v>29920</v>
      </c>
      <c r="H2004" s="2">
        <v>3362.69</v>
      </c>
      <c r="I2004" s="2">
        <v>2611.1799999999998</v>
      </c>
      <c r="J2004" s="2">
        <v>9</v>
      </c>
      <c r="K2004" s="2" t="str">
        <f>_xlfn.XLOOKUP(E2004,[1]SKU_Master!A:A,[1]SKU_Master!C:C,"NOT FOUND")</f>
        <v>Kitchen Towel</v>
      </c>
      <c r="L2004" s="2">
        <f>_xlfn.XLOOKUP(Table2[[#This Row],[SKU_CODE_CLEAN]],[1]SKU_Master!A:A,[1]SKU_Master!E:E,"Not Found")</f>
        <v>160</v>
      </c>
      <c r="M2004" s="2">
        <f>_xlfn.XLOOKUP(E2004,[1]SKU_Master!A:A,[1]SKU_Master!F:F,"NOT FOUND")</f>
        <v>78</v>
      </c>
      <c r="N2004" s="2" t="str">
        <f>IF(ISNUMBER(_xlfn.XMATCH(E2004,[1]SKU_Master!A:A)),"MATCH","NOT FOUND")</f>
        <v>MATCH</v>
      </c>
      <c r="O2004" s="2">
        <f>Table2[[#This Row],[GROSS_REVENUE]]-Table2[[#This Row],[DISCOUNT]]</f>
        <v>26557.31</v>
      </c>
      <c r="P2004" s="3">
        <f>IFERROR((Table2[[#This Row],[NET_REVENUE]]-(Table2[[#This Row],[UNITS_SOLD]]*Table2[[#This Row],[UNIT_COGS]]))/Table2[[#This Row],[NET_REVENUE]],0)</f>
        <v>0.45077268744462451</v>
      </c>
      <c r="Q2004" s="4">
        <f>IFERROR(Table2[[#This Row],[GROSS_REVENUE]]/Table2[[#This Row],[AD_SPEND]],0)</f>
        <v>11.458421096975314</v>
      </c>
      <c r="R2004" s="2">
        <f>IFERROR((Table2[[#This Row],[NET_REVENUE]]-(Table2[[#This Row],[UNITS_SOLD]]*Table2[[#This Row],[UNIT_COGS]])-Table2[[#This Row],[AD_SPEND]]),0)</f>
        <v>9360.130000000001</v>
      </c>
      <c r="S2004" s="3">
        <f>IFERROR(Table2[[#This Row],[RETURNS_UNITS]]/Table2[[#This Row],[UNITS_SOLD]],0)</f>
        <v>4.8128342245989303E-2</v>
      </c>
      <c r="T2004" s="2" t="str">
        <f>TRIM(CLEAN(Table2[[#This Row],[CHANNEL]]))</f>
        <v>Flipkart</v>
      </c>
      <c r="U2004" s="1">
        <f t="shared" si="31"/>
        <v>45474</v>
      </c>
    </row>
    <row r="2005" spans="1:21" x14ac:dyDescent="0.3">
      <c r="A2005" s="1">
        <v>45474</v>
      </c>
      <c r="B2005" s="2" t="s">
        <v>33</v>
      </c>
      <c r="C2005" s="2" t="s">
        <v>28</v>
      </c>
      <c r="D2005" s="2" t="s">
        <v>41</v>
      </c>
      <c r="E2005" s="2" t="str">
        <f>TRIM(Table2[[#This Row],[SKU_CODE]])</f>
        <v>BEC-KT-002</v>
      </c>
      <c r="F2005" s="2">
        <v>105</v>
      </c>
      <c r="G2005" s="2">
        <v>44100</v>
      </c>
      <c r="H2005" s="2">
        <v>13158.29</v>
      </c>
      <c r="I2005" s="2">
        <v>2613.08</v>
      </c>
      <c r="J2005" s="2">
        <v>2</v>
      </c>
      <c r="K2005" s="2" t="str">
        <f>_xlfn.XLOOKUP(E2005,[1]SKU_Master!A:A,[1]SKU_Master!C:C,"NOT FOUND")</f>
        <v>Kitchen Towel</v>
      </c>
      <c r="L2005" s="2">
        <f>_xlfn.XLOOKUP(Table2[[#This Row],[SKU_CODE_CLEAN]],[1]SKU_Master!A:A,[1]SKU_Master!E:E,"Not Found")</f>
        <v>420</v>
      </c>
      <c r="M2005" s="2">
        <f>_xlfn.XLOOKUP(E2005,[1]SKU_Master!A:A,[1]SKU_Master!F:F,"NOT FOUND")</f>
        <v>205</v>
      </c>
      <c r="N2005" s="2" t="str">
        <f>IF(ISNUMBER(_xlfn.XMATCH(E2005,[1]SKU_Master!A:A)),"MATCH","NOT FOUND")</f>
        <v>MATCH</v>
      </c>
      <c r="O2005" s="2">
        <f>Table2[[#This Row],[GROSS_REVENUE]]-Table2[[#This Row],[DISCOUNT]]</f>
        <v>30941.71</v>
      </c>
      <c r="P2005" s="3">
        <f>IFERROR((Table2[[#This Row],[NET_REVENUE]]-(Table2[[#This Row],[UNITS_SOLD]]*Table2[[#This Row],[UNIT_COGS]]))/Table2[[#This Row],[NET_REVENUE]],0)</f>
        <v>0.3043370906132854</v>
      </c>
      <c r="Q2005" s="4">
        <f>IFERROR(Table2[[#This Row],[GROSS_REVENUE]]/Table2[[#This Row],[AD_SPEND]],0)</f>
        <v>16.876636000428615</v>
      </c>
      <c r="R2005" s="2">
        <f>IFERROR((Table2[[#This Row],[NET_REVENUE]]-(Table2[[#This Row],[UNITS_SOLD]]*Table2[[#This Row],[UNIT_COGS]])-Table2[[#This Row],[AD_SPEND]]),0)</f>
        <v>6803.6299999999992</v>
      </c>
      <c r="S2005" s="3">
        <f>IFERROR(Table2[[#This Row],[RETURNS_UNITS]]/Table2[[#This Row],[UNITS_SOLD]],0)</f>
        <v>1.9047619047619049E-2</v>
      </c>
      <c r="T2005" s="2" t="str">
        <f>TRIM(CLEAN(Table2[[#This Row],[CHANNEL]]))</f>
        <v>Swiggy Instamart</v>
      </c>
      <c r="U2005" s="1">
        <f t="shared" si="31"/>
        <v>45474</v>
      </c>
    </row>
    <row r="2006" spans="1:21" x14ac:dyDescent="0.3">
      <c r="A2006" s="1">
        <v>45383</v>
      </c>
      <c r="B2006" s="2" t="s">
        <v>21</v>
      </c>
      <c r="C2006" s="2" t="s">
        <v>28</v>
      </c>
      <c r="D2006" s="2" t="s">
        <v>30</v>
      </c>
      <c r="E2006" s="2" t="str">
        <f>TRIM(Table2[[#This Row],[SKU_CODE]])</f>
        <v>BEC-TIS-002</v>
      </c>
      <c r="F2006" s="2">
        <v>165</v>
      </c>
      <c r="G2006" s="2">
        <v>29700</v>
      </c>
      <c r="H2006" s="2">
        <v>5903.56</v>
      </c>
      <c r="I2006" s="2">
        <v>2613.6</v>
      </c>
      <c r="J2006" s="2">
        <v>4</v>
      </c>
      <c r="K2006" s="2" t="str">
        <f>_xlfn.XLOOKUP(E2006,[1]SKU_Master!A:A,[1]SKU_Master!C:C,"NOT FOUND")</f>
        <v>Tissues</v>
      </c>
      <c r="L2006" s="2">
        <f>_xlfn.XLOOKUP(Table2[[#This Row],[SKU_CODE_CLEAN]],[1]SKU_Master!A:A,[1]SKU_Master!E:E,"Not Found")</f>
        <v>180</v>
      </c>
      <c r="M2006" s="2">
        <f>_xlfn.XLOOKUP(E2006,[1]SKU_Master!A:A,[1]SKU_Master!F:F,"NOT FOUND")</f>
        <v>95</v>
      </c>
      <c r="N2006" s="2" t="str">
        <f>IF(ISNUMBER(_xlfn.XMATCH(E2006,[1]SKU_Master!A:A)),"MATCH","NOT FOUND")</f>
        <v>MATCH</v>
      </c>
      <c r="O2006" s="2">
        <f>Table2[[#This Row],[GROSS_REVENUE]]-Table2[[#This Row],[DISCOUNT]]</f>
        <v>23796.44</v>
      </c>
      <c r="P2006" s="3">
        <f>IFERROR((Table2[[#This Row],[NET_REVENUE]]-(Table2[[#This Row],[UNITS_SOLD]]*Table2[[#This Row],[UNIT_COGS]]))/Table2[[#This Row],[NET_REVENUE]],0)</f>
        <v>0.34128802459527557</v>
      </c>
      <c r="Q2006" s="4">
        <f>IFERROR(Table2[[#This Row],[GROSS_REVENUE]]/Table2[[#This Row],[AD_SPEND]],0)</f>
        <v>11.363636363636363</v>
      </c>
      <c r="R2006" s="2">
        <f>IFERROR((Table2[[#This Row],[NET_REVENUE]]-(Table2[[#This Row],[UNITS_SOLD]]*Table2[[#This Row],[UNIT_COGS]])-Table2[[#This Row],[AD_SPEND]]),0)</f>
        <v>5507.8399999999983</v>
      </c>
      <c r="S2006" s="3">
        <f>IFERROR(Table2[[#This Row],[RETURNS_UNITS]]/Table2[[#This Row],[UNITS_SOLD]],0)</f>
        <v>2.4242424242424242E-2</v>
      </c>
      <c r="T2006" s="2" t="str">
        <f>TRIM(CLEAN(Table2[[#This Row],[CHANNEL]]))</f>
        <v>Flipkart</v>
      </c>
      <c r="U2006" s="1">
        <f t="shared" si="31"/>
        <v>45383</v>
      </c>
    </row>
    <row r="2007" spans="1:21" x14ac:dyDescent="0.3">
      <c r="A2007" s="1">
        <v>45748</v>
      </c>
      <c r="B2007" s="2" t="s">
        <v>33</v>
      </c>
      <c r="C2007" s="2" t="s">
        <v>25</v>
      </c>
      <c r="D2007" s="2" t="s">
        <v>43</v>
      </c>
      <c r="E2007" s="2" t="str">
        <f>TRIM(Table2[[#This Row],[SKU_CODE]])</f>
        <v>BEC-GB-001</v>
      </c>
      <c r="F2007" s="2">
        <v>194</v>
      </c>
      <c r="G2007" s="2">
        <v>28906</v>
      </c>
      <c r="H2007" s="2">
        <v>7224.8</v>
      </c>
      <c r="I2007" s="2">
        <v>2615.92</v>
      </c>
      <c r="J2007" s="2">
        <v>4</v>
      </c>
      <c r="K2007" s="2" t="str">
        <f>_xlfn.XLOOKUP(E2007,[1]SKU_Master!A:A,[1]SKU_Master!C:C,"NOT FOUND")</f>
        <v>Garbage Bags</v>
      </c>
      <c r="L2007" s="2">
        <f>_xlfn.XLOOKUP(Table2[[#This Row],[SKU_CODE_CLEAN]],[1]SKU_Master!A:A,[1]SKU_Master!E:E,"Not Found")</f>
        <v>149</v>
      </c>
      <c r="M2007" s="2">
        <f>_xlfn.XLOOKUP(E2007,[1]SKU_Master!A:A,[1]SKU_Master!F:F,"NOT FOUND")</f>
        <v>70</v>
      </c>
      <c r="N2007" s="2" t="str">
        <f>IF(ISNUMBER(_xlfn.XMATCH(E2007,[1]SKU_Master!A:A)),"MATCH","NOT FOUND")</f>
        <v>MATCH</v>
      </c>
      <c r="O2007" s="2">
        <f>Table2[[#This Row],[GROSS_REVENUE]]-Table2[[#This Row],[DISCOUNT]]</f>
        <v>21681.200000000001</v>
      </c>
      <c r="P2007" s="3">
        <f>IFERROR((Table2[[#This Row],[NET_REVENUE]]-(Table2[[#This Row],[UNITS_SOLD]]*Table2[[#This Row],[UNIT_COGS]]))/Table2[[#This Row],[NET_REVENUE]],0)</f>
        <v>0.37365090493146136</v>
      </c>
      <c r="Q2007" s="4">
        <f>IFERROR(Table2[[#This Row],[GROSS_REVENUE]]/Table2[[#This Row],[AD_SPEND]],0)</f>
        <v>11.050032111073733</v>
      </c>
      <c r="R2007" s="2">
        <f>IFERROR((Table2[[#This Row],[NET_REVENUE]]-(Table2[[#This Row],[UNITS_SOLD]]*Table2[[#This Row],[UNIT_COGS]])-Table2[[#This Row],[AD_SPEND]]),0)</f>
        <v>5485.2800000000007</v>
      </c>
      <c r="S2007" s="3">
        <f>IFERROR(Table2[[#This Row],[RETURNS_UNITS]]/Table2[[#This Row],[UNITS_SOLD]],0)</f>
        <v>2.0618556701030927E-2</v>
      </c>
      <c r="T2007" s="2" t="str">
        <f>TRIM(CLEAN(Table2[[#This Row],[CHANNEL]]))</f>
        <v>Swiggy Instamart</v>
      </c>
      <c r="U2007" s="1">
        <f t="shared" si="31"/>
        <v>45748</v>
      </c>
    </row>
    <row r="2008" spans="1:21" x14ac:dyDescent="0.3">
      <c r="A2008" s="1">
        <v>45444</v>
      </c>
      <c r="B2008" s="2" t="s">
        <v>33</v>
      </c>
      <c r="C2008" s="2" t="s">
        <v>28</v>
      </c>
      <c r="D2008" s="2" t="s">
        <v>29</v>
      </c>
      <c r="E2008" s="2" t="str">
        <f>TRIM(Table2[[#This Row],[SKU_CODE]])</f>
        <v>BEC-CLN-004</v>
      </c>
      <c r="F2008" s="2">
        <v>109</v>
      </c>
      <c r="G2008" s="2">
        <v>10791</v>
      </c>
      <c r="H2008" s="2">
        <v>1669.73</v>
      </c>
      <c r="I2008" s="2">
        <v>2616.6999999999998</v>
      </c>
      <c r="J2008" s="2">
        <v>5</v>
      </c>
      <c r="K2008" s="2" t="str">
        <f>_xlfn.XLOOKUP(E2008,[1]SKU_Master!A:A,[1]SKU_Master!C:C,"NOT FOUND")</f>
        <v>Cleaners</v>
      </c>
      <c r="L2008" s="2">
        <f>_xlfn.XLOOKUP(Table2[[#This Row],[SKU_CODE_CLEAN]],[1]SKU_Master!A:A,[1]SKU_Master!E:E,"Not Found")</f>
        <v>99</v>
      </c>
      <c r="M2008" s="2">
        <f>_xlfn.XLOOKUP(E2008,[1]SKU_Master!A:A,[1]SKU_Master!F:F,"NOT FOUND")</f>
        <v>44</v>
      </c>
      <c r="N2008" s="2" t="str">
        <f>IF(ISNUMBER(_xlfn.XMATCH(E2008,[1]SKU_Master!A:A)),"MATCH","NOT FOUND")</f>
        <v>MATCH</v>
      </c>
      <c r="O2008" s="2">
        <f>Table2[[#This Row],[GROSS_REVENUE]]-Table2[[#This Row],[DISCOUNT]]</f>
        <v>9121.27</v>
      </c>
      <c r="P2008" s="3">
        <f>IFERROR((Table2[[#This Row],[NET_REVENUE]]-(Table2[[#This Row],[UNITS_SOLD]]*Table2[[#This Row],[UNIT_COGS]]))/Table2[[#This Row],[NET_REVENUE]],0)</f>
        <v>0.47419602752686857</v>
      </c>
      <c r="Q2008" s="4">
        <f>IFERROR(Table2[[#This Row],[GROSS_REVENUE]]/Table2[[#This Row],[AD_SPEND]],0)</f>
        <v>4.1238965108724734</v>
      </c>
      <c r="R2008" s="2">
        <f>IFERROR((Table2[[#This Row],[NET_REVENUE]]-(Table2[[#This Row],[UNITS_SOLD]]*Table2[[#This Row],[UNIT_COGS]])-Table2[[#This Row],[AD_SPEND]]),0)</f>
        <v>1708.5700000000006</v>
      </c>
      <c r="S2008" s="3">
        <f>IFERROR(Table2[[#This Row],[RETURNS_UNITS]]/Table2[[#This Row],[UNITS_SOLD]],0)</f>
        <v>4.5871559633027525E-2</v>
      </c>
      <c r="T2008" s="2" t="str">
        <f>TRIM(CLEAN(Table2[[#This Row],[CHANNEL]]))</f>
        <v>Swiggy Instamart</v>
      </c>
      <c r="U2008" s="1">
        <f t="shared" si="31"/>
        <v>45444</v>
      </c>
    </row>
    <row r="2009" spans="1:21" x14ac:dyDescent="0.3">
      <c r="A2009" s="1">
        <v>45474</v>
      </c>
      <c r="B2009" s="2" t="s">
        <v>33</v>
      </c>
      <c r="C2009" s="2" t="s">
        <v>25</v>
      </c>
      <c r="D2009" s="2" t="s">
        <v>41</v>
      </c>
      <c r="E2009" s="2" t="str">
        <f>TRIM(Table2[[#This Row],[SKU_CODE]])</f>
        <v>BEC-KT-002</v>
      </c>
      <c r="F2009" s="2">
        <v>117</v>
      </c>
      <c r="G2009" s="2">
        <v>49140</v>
      </c>
      <c r="H2009" s="2">
        <v>10232.41</v>
      </c>
      <c r="I2009" s="2">
        <v>2617.5700000000002</v>
      </c>
      <c r="J2009" s="2">
        <v>6</v>
      </c>
      <c r="K2009" s="2" t="str">
        <f>_xlfn.XLOOKUP(E2009,[1]SKU_Master!A:A,[1]SKU_Master!C:C,"NOT FOUND")</f>
        <v>Kitchen Towel</v>
      </c>
      <c r="L2009" s="2">
        <f>_xlfn.XLOOKUP(Table2[[#This Row],[SKU_CODE_CLEAN]],[1]SKU_Master!A:A,[1]SKU_Master!E:E,"Not Found")</f>
        <v>420</v>
      </c>
      <c r="M2009" s="2">
        <f>_xlfn.XLOOKUP(E2009,[1]SKU_Master!A:A,[1]SKU_Master!F:F,"NOT FOUND")</f>
        <v>205</v>
      </c>
      <c r="N2009" s="2" t="str">
        <f>IF(ISNUMBER(_xlfn.XMATCH(E2009,[1]SKU_Master!A:A)),"MATCH","NOT FOUND")</f>
        <v>MATCH</v>
      </c>
      <c r="O2009" s="2">
        <f>Table2[[#This Row],[GROSS_REVENUE]]-Table2[[#This Row],[DISCOUNT]]</f>
        <v>38907.589999999997</v>
      </c>
      <c r="P2009" s="3">
        <f>IFERROR((Table2[[#This Row],[NET_REVENUE]]-(Table2[[#This Row],[UNITS_SOLD]]*Table2[[#This Row],[UNIT_COGS]]))/Table2[[#This Row],[NET_REVENUE]],0)</f>
        <v>0.38353930428484512</v>
      </c>
      <c r="Q2009" s="4">
        <f>IFERROR(Table2[[#This Row],[GROSS_REVENUE]]/Table2[[#This Row],[AD_SPEND]],0)</f>
        <v>18.773136917064299</v>
      </c>
      <c r="R2009" s="2">
        <f>IFERROR((Table2[[#This Row],[NET_REVENUE]]-(Table2[[#This Row],[UNITS_SOLD]]*Table2[[#This Row],[UNIT_COGS]])-Table2[[#This Row],[AD_SPEND]]),0)</f>
        <v>12305.019999999997</v>
      </c>
      <c r="S2009" s="3">
        <f>IFERROR(Table2[[#This Row],[RETURNS_UNITS]]/Table2[[#This Row],[UNITS_SOLD]],0)</f>
        <v>5.128205128205128E-2</v>
      </c>
      <c r="T2009" s="2" t="str">
        <f>TRIM(CLEAN(Table2[[#This Row],[CHANNEL]]))</f>
        <v>Swiggy Instamart</v>
      </c>
      <c r="U2009" s="1">
        <f t="shared" si="31"/>
        <v>45474</v>
      </c>
    </row>
    <row r="2010" spans="1:21" x14ac:dyDescent="0.3">
      <c r="A2010" s="1">
        <v>45778</v>
      </c>
      <c r="B2010" s="2" t="s">
        <v>39</v>
      </c>
      <c r="C2010" s="2" t="s">
        <v>25</v>
      </c>
      <c r="D2010" s="2" t="s">
        <v>45</v>
      </c>
      <c r="E2010" s="2" t="str">
        <f>TRIM(Table2[[#This Row],[SKU_CODE]])</f>
        <v>BEC-TIS-001</v>
      </c>
      <c r="F2010" s="2">
        <v>517</v>
      </c>
      <c r="G2010" s="2">
        <v>49115</v>
      </c>
      <c r="H2010" s="2">
        <v>8009.64</v>
      </c>
      <c r="I2010" s="2">
        <v>2618.2600000000002</v>
      </c>
      <c r="J2010" s="2">
        <v>26</v>
      </c>
      <c r="K2010" s="2" t="str">
        <f>_xlfn.XLOOKUP(E2010,[1]SKU_Master!A:A,[1]SKU_Master!C:C,"NOT FOUND")</f>
        <v>Tissues</v>
      </c>
      <c r="L2010" s="2">
        <f>_xlfn.XLOOKUP(Table2[[#This Row],[SKU_CODE_CLEAN]],[1]SKU_Master!A:A,[1]SKU_Master!E:E,"Not Found")</f>
        <v>95</v>
      </c>
      <c r="M2010" s="2">
        <f>_xlfn.XLOOKUP(E2010,[1]SKU_Master!A:A,[1]SKU_Master!F:F,"NOT FOUND")</f>
        <v>42</v>
      </c>
      <c r="N2010" s="2" t="str">
        <f>IF(ISNUMBER(_xlfn.XMATCH(E2010,[1]SKU_Master!A:A)),"MATCH","NOT FOUND")</f>
        <v>MATCH</v>
      </c>
      <c r="O2010" s="2">
        <f>Table2[[#This Row],[GROSS_REVENUE]]-Table2[[#This Row],[DISCOUNT]]</f>
        <v>41105.360000000001</v>
      </c>
      <c r="P2010" s="3">
        <f>IFERROR((Table2[[#This Row],[NET_REVENUE]]-(Table2[[#This Row],[UNITS_SOLD]]*Table2[[#This Row],[UNIT_COGS]]))/Table2[[#This Row],[NET_REVENUE]],0)</f>
        <v>0.47174772341125343</v>
      </c>
      <c r="Q2010" s="4">
        <f>IFERROR(Table2[[#This Row],[GROSS_REVENUE]]/Table2[[#This Row],[AD_SPEND]],0)</f>
        <v>18.758641235018676</v>
      </c>
      <c r="R2010" s="2">
        <f>IFERROR((Table2[[#This Row],[NET_REVENUE]]-(Table2[[#This Row],[UNITS_SOLD]]*Table2[[#This Row],[UNIT_COGS]])-Table2[[#This Row],[AD_SPEND]]),0)</f>
        <v>16773.099999999999</v>
      </c>
      <c r="S2010" s="3">
        <f>IFERROR(Table2[[#This Row],[RETURNS_UNITS]]/Table2[[#This Row],[UNITS_SOLD]],0)</f>
        <v>5.0290135396518373E-2</v>
      </c>
      <c r="T2010" s="2" t="str">
        <f>TRIM(CLEAN(Table2[[#This Row],[CHANNEL]]))</f>
        <v>Amazon</v>
      </c>
      <c r="U2010" s="1">
        <f t="shared" si="31"/>
        <v>45778</v>
      </c>
    </row>
    <row r="2011" spans="1:21" x14ac:dyDescent="0.3">
      <c r="A2011" s="1">
        <v>45323</v>
      </c>
      <c r="B2011" s="2" t="s">
        <v>27</v>
      </c>
      <c r="C2011" s="2" t="s">
        <v>28</v>
      </c>
      <c r="D2011" s="2" t="s">
        <v>31</v>
      </c>
      <c r="E2011" s="2" t="str">
        <f>TRIM(Table2[[#This Row],[SKU_CODE]])</f>
        <v>BEC-GB-002</v>
      </c>
      <c r="F2011" s="2">
        <v>147</v>
      </c>
      <c r="G2011" s="2">
        <v>26313</v>
      </c>
      <c r="H2011" s="2">
        <v>4176.74</v>
      </c>
      <c r="I2011" s="2">
        <v>2621.66</v>
      </c>
      <c r="J2011" s="2">
        <v>4</v>
      </c>
      <c r="K2011" s="2" t="str">
        <f>_xlfn.XLOOKUP(E2011,[1]SKU_Master!A:A,[1]SKU_Master!C:C,"NOT FOUND")</f>
        <v>Garbage Bags</v>
      </c>
      <c r="L2011" s="2">
        <f>_xlfn.XLOOKUP(Table2[[#This Row],[SKU_CODE_CLEAN]],[1]SKU_Master!A:A,[1]SKU_Master!E:E,"Not Found")</f>
        <v>179</v>
      </c>
      <c r="M2011" s="2">
        <f>_xlfn.XLOOKUP(E2011,[1]SKU_Master!A:A,[1]SKU_Master!F:F,"NOT FOUND")</f>
        <v>86</v>
      </c>
      <c r="N2011" s="2" t="str">
        <f>IF(ISNUMBER(_xlfn.XMATCH(E2011,[1]SKU_Master!A:A)),"MATCH","NOT FOUND")</f>
        <v>MATCH</v>
      </c>
      <c r="O2011" s="2">
        <f>Table2[[#This Row],[GROSS_REVENUE]]-Table2[[#This Row],[DISCOUNT]]</f>
        <v>22136.260000000002</v>
      </c>
      <c r="P2011" s="3">
        <f>IFERROR((Table2[[#This Row],[NET_REVENUE]]-(Table2[[#This Row],[UNITS_SOLD]]*Table2[[#This Row],[UNIT_COGS]]))/Table2[[#This Row],[NET_REVENUE]],0)</f>
        <v>0.42890081703051919</v>
      </c>
      <c r="Q2011" s="4">
        <f>IFERROR(Table2[[#This Row],[GROSS_REVENUE]]/Table2[[#This Row],[AD_SPEND]],0)</f>
        <v>10.036770595729424</v>
      </c>
      <c r="R2011" s="2">
        <f>IFERROR((Table2[[#This Row],[NET_REVENUE]]-(Table2[[#This Row],[UNITS_SOLD]]*Table2[[#This Row],[UNIT_COGS]])-Table2[[#This Row],[AD_SPEND]]),0)</f>
        <v>6872.6000000000022</v>
      </c>
      <c r="S2011" s="3">
        <f>IFERROR(Table2[[#This Row],[RETURNS_UNITS]]/Table2[[#This Row],[UNITS_SOLD]],0)</f>
        <v>2.7210884353741496E-2</v>
      </c>
      <c r="T2011" s="2" t="str">
        <f>TRIM(CLEAN(Table2[[#This Row],[CHANNEL]]))</f>
        <v>Zepto</v>
      </c>
      <c r="U2011" s="1">
        <f t="shared" si="31"/>
        <v>45323</v>
      </c>
    </row>
    <row r="2012" spans="1:21" x14ac:dyDescent="0.3">
      <c r="A2012" s="1">
        <v>45658</v>
      </c>
      <c r="B2012" s="2" t="s">
        <v>37</v>
      </c>
      <c r="C2012" s="2" t="s">
        <v>28</v>
      </c>
      <c r="D2012" s="2" t="s">
        <v>46</v>
      </c>
      <c r="E2012" s="2" t="str">
        <f>TRIM(Table2[[#This Row],[SKU_CODE]])</f>
        <v>BEC-KT-001</v>
      </c>
      <c r="F2012" s="2">
        <v>156</v>
      </c>
      <c r="G2012" s="2">
        <v>24960</v>
      </c>
      <c r="H2012" s="2">
        <v>3487.42</v>
      </c>
      <c r="I2012" s="2">
        <v>2623.12</v>
      </c>
      <c r="J2012" s="2">
        <v>8</v>
      </c>
      <c r="K2012" s="2" t="str">
        <f>_xlfn.XLOOKUP(E2012,[1]SKU_Master!A:A,[1]SKU_Master!C:C,"NOT FOUND")</f>
        <v>Kitchen Towel</v>
      </c>
      <c r="L2012" s="2">
        <f>_xlfn.XLOOKUP(Table2[[#This Row],[SKU_CODE_CLEAN]],[1]SKU_Master!A:A,[1]SKU_Master!E:E,"Not Found")</f>
        <v>160</v>
      </c>
      <c r="M2012" s="2">
        <f>_xlfn.XLOOKUP(E2012,[1]SKU_Master!A:A,[1]SKU_Master!F:F,"NOT FOUND")</f>
        <v>78</v>
      </c>
      <c r="N2012" s="2" t="str">
        <f>IF(ISNUMBER(_xlfn.XMATCH(E2012,[1]SKU_Master!A:A)),"MATCH","NOT FOUND")</f>
        <v>MATCH</v>
      </c>
      <c r="O2012" s="2">
        <f>Table2[[#This Row],[GROSS_REVENUE]]-Table2[[#This Row],[DISCOUNT]]</f>
        <v>21472.58</v>
      </c>
      <c r="P2012" s="3">
        <f>IFERROR((Table2[[#This Row],[NET_REVENUE]]-(Table2[[#This Row],[UNITS_SOLD]]*Table2[[#This Row],[UNIT_COGS]]))/Table2[[#This Row],[NET_REVENUE]],0)</f>
        <v>0.43332380179745522</v>
      </c>
      <c r="Q2012" s="4">
        <f>IFERROR(Table2[[#This Row],[GROSS_REVENUE]]/Table2[[#This Row],[AD_SPEND]],0)</f>
        <v>9.5153862575863855</v>
      </c>
      <c r="R2012" s="2">
        <f>IFERROR((Table2[[#This Row],[NET_REVENUE]]-(Table2[[#This Row],[UNITS_SOLD]]*Table2[[#This Row],[UNIT_COGS]])-Table2[[#This Row],[AD_SPEND]]),0)</f>
        <v>6681.4600000000019</v>
      </c>
      <c r="S2012" s="3">
        <f>IFERROR(Table2[[#This Row],[RETURNS_UNITS]]/Table2[[#This Row],[UNITS_SOLD]],0)</f>
        <v>5.128205128205128E-2</v>
      </c>
      <c r="T2012" s="2" t="str">
        <f>TRIM(CLEAN(Table2[[#This Row],[CHANNEL]]))</f>
        <v>Blinkit</v>
      </c>
      <c r="U2012" s="1">
        <f t="shared" si="31"/>
        <v>45658</v>
      </c>
    </row>
    <row r="2013" spans="1:21" x14ac:dyDescent="0.3">
      <c r="A2013" s="1">
        <v>45658</v>
      </c>
      <c r="B2013" s="2" t="s">
        <v>24</v>
      </c>
      <c r="C2013" s="2" t="s">
        <v>28</v>
      </c>
      <c r="D2013" s="2" t="s">
        <v>35</v>
      </c>
      <c r="E2013" s="2" t="str">
        <f>TRIM(Table2[[#This Row],[SKU_CODE]])</f>
        <v>BEC-CMB-001</v>
      </c>
      <c r="F2013" s="2">
        <v>30</v>
      </c>
      <c r="G2013" s="2">
        <v>20970</v>
      </c>
      <c r="H2013" s="2">
        <v>2149.69</v>
      </c>
      <c r="I2013" s="2">
        <v>2624.31</v>
      </c>
      <c r="J2013" s="2">
        <v>4</v>
      </c>
      <c r="K2013" s="2" t="str">
        <f>_xlfn.XLOOKUP(E2013,[1]SKU_Master!A:A,[1]SKU_Master!C:C,"NOT FOUND")</f>
        <v>Others</v>
      </c>
      <c r="L2013" s="2">
        <f>_xlfn.XLOOKUP(Table2[[#This Row],[SKU_CODE_CLEAN]],[1]SKU_Master!A:A,[1]SKU_Master!E:E,"Not Found")</f>
        <v>699</v>
      </c>
      <c r="M2013" s="2">
        <f>_xlfn.XLOOKUP(E2013,[1]SKU_Master!A:A,[1]SKU_Master!F:F,"NOT FOUND")</f>
        <v>330</v>
      </c>
      <c r="N2013" s="2" t="str">
        <f>IF(ISNUMBER(_xlfn.XMATCH(E2013,[1]SKU_Master!A:A)),"MATCH","NOT FOUND")</f>
        <v>MATCH</v>
      </c>
      <c r="O2013" s="2">
        <f>Table2[[#This Row],[GROSS_REVENUE]]-Table2[[#This Row],[DISCOUNT]]</f>
        <v>18820.310000000001</v>
      </c>
      <c r="P2013" s="3">
        <f>IFERROR((Table2[[#This Row],[NET_REVENUE]]-(Table2[[#This Row],[UNITS_SOLD]]*Table2[[#This Row],[UNIT_COGS]]))/Table2[[#This Row],[NET_REVENUE]],0)</f>
        <v>0.47397253286476154</v>
      </c>
      <c r="Q2013" s="4">
        <f>IFERROR(Table2[[#This Row],[GROSS_REVENUE]]/Table2[[#This Row],[AD_SPEND]],0)</f>
        <v>7.990671833739154</v>
      </c>
      <c r="R2013" s="2">
        <f>IFERROR((Table2[[#This Row],[NET_REVENUE]]-(Table2[[#This Row],[UNITS_SOLD]]*Table2[[#This Row],[UNIT_COGS]])-Table2[[#This Row],[AD_SPEND]]),0)</f>
        <v>6296.0000000000018</v>
      </c>
      <c r="S2013" s="3">
        <f>IFERROR(Table2[[#This Row],[RETURNS_UNITS]]/Table2[[#This Row],[UNITS_SOLD]],0)</f>
        <v>0.13333333333333333</v>
      </c>
      <c r="T2013" s="2" t="str">
        <f>TRIM(CLEAN(Table2[[#This Row],[CHANNEL]]))</f>
        <v>D2C</v>
      </c>
      <c r="U2013" s="1">
        <f t="shared" si="31"/>
        <v>45658</v>
      </c>
    </row>
    <row r="2014" spans="1:21" x14ac:dyDescent="0.3">
      <c r="A2014" s="1">
        <v>45505</v>
      </c>
      <c r="B2014" s="2" t="s">
        <v>37</v>
      </c>
      <c r="C2014" s="2" t="s">
        <v>22</v>
      </c>
      <c r="D2014" s="2" t="s">
        <v>35</v>
      </c>
      <c r="E2014" s="2" t="str">
        <f>TRIM(Table2[[#This Row],[SKU_CODE]])</f>
        <v>BEC-CMB-001</v>
      </c>
      <c r="F2014" s="2">
        <v>40</v>
      </c>
      <c r="G2014" s="2">
        <v>27960</v>
      </c>
      <c r="H2014" s="2">
        <v>5046.67</v>
      </c>
      <c r="I2014" s="2">
        <v>2625.29</v>
      </c>
      <c r="J2014" s="2">
        <v>2</v>
      </c>
      <c r="K2014" s="2" t="str">
        <f>_xlfn.XLOOKUP(E2014,[1]SKU_Master!A:A,[1]SKU_Master!C:C,"NOT FOUND")</f>
        <v>Others</v>
      </c>
      <c r="L2014" s="2">
        <f>_xlfn.XLOOKUP(Table2[[#This Row],[SKU_CODE_CLEAN]],[1]SKU_Master!A:A,[1]SKU_Master!E:E,"Not Found")</f>
        <v>699</v>
      </c>
      <c r="M2014" s="2">
        <f>_xlfn.XLOOKUP(E2014,[1]SKU_Master!A:A,[1]SKU_Master!F:F,"NOT FOUND")</f>
        <v>330</v>
      </c>
      <c r="N2014" s="2" t="str">
        <f>IF(ISNUMBER(_xlfn.XMATCH(E2014,[1]SKU_Master!A:A)),"MATCH","NOT FOUND")</f>
        <v>MATCH</v>
      </c>
      <c r="O2014" s="2">
        <f>Table2[[#This Row],[GROSS_REVENUE]]-Table2[[#This Row],[DISCOUNT]]</f>
        <v>22913.33</v>
      </c>
      <c r="P2014" s="3">
        <f>IFERROR((Table2[[#This Row],[NET_REVENUE]]-(Table2[[#This Row],[UNITS_SOLD]]*Table2[[#This Row],[UNIT_COGS]]))/Table2[[#This Row],[NET_REVENUE]],0)</f>
        <v>0.42391612218739055</v>
      </c>
      <c r="Q2014" s="4">
        <f>IFERROR(Table2[[#This Row],[GROSS_REVENUE]]/Table2[[#This Row],[AD_SPEND]],0)</f>
        <v>10.650251972163076</v>
      </c>
      <c r="R2014" s="2">
        <f>IFERROR((Table2[[#This Row],[NET_REVENUE]]-(Table2[[#This Row],[UNITS_SOLD]]*Table2[[#This Row],[UNIT_COGS]])-Table2[[#This Row],[AD_SPEND]]),0)</f>
        <v>7088.0400000000018</v>
      </c>
      <c r="S2014" s="3">
        <f>IFERROR(Table2[[#This Row],[RETURNS_UNITS]]/Table2[[#This Row],[UNITS_SOLD]],0)</f>
        <v>0.05</v>
      </c>
      <c r="T2014" s="2" t="str">
        <f>TRIM(CLEAN(Table2[[#This Row],[CHANNEL]]))</f>
        <v>Blinkit</v>
      </c>
      <c r="U2014" s="1">
        <f t="shared" si="31"/>
        <v>45505</v>
      </c>
    </row>
    <row r="2015" spans="1:21" x14ac:dyDescent="0.3">
      <c r="A2015" s="1">
        <v>45352</v>
      </c>
      <c r="B2015" s="2" t="s">
        <v>24</v>
      </c>
      <c r="C2015" s="2" t="s">
        <v>25</v>
      </c>
      <c r="D2015" s="2" t="s">
        <v>46</v>
      </c>
      <c r="E2015" s="2" t="str">
        <f>TRIM(Table2[[#This Row],[SKU_CODE]])</f>
        <v>BEC-KT-001</v>
      </c>
      <c r="F2015" s="2">
        <v>133</v>
      </c>
      <c r="G2015" s="2">
        <v>21280</v>
      </c>
      <c r="H2015" s="2">
        <v>1800.34</v>
      </c>
      <c r="I2015" s="2">
        <v>2626.16</v>
      </c>
      <c r="J2015" s="2">
        <v>14</v>
      </c>
      <c r="K2015" s="2" t="str">
        <f>_xlfn.XLOOKUP(E2015,[1]SKU_Master!A:A,[1]SKU_Master!C:C,"NOT FOUND")</f>
        <v>Kitchen Towel</v>
      </c>
      <c r="L2015" s="2">
        <f>_xlfn.XLOOKUP(Table2[[#This Row],[SKU_CODE_CLEAN]],[1]SKU_Master!A:A,[1]SKU_Master!E:E,"Not Found")</f>
        <v>160</v>
      </c>
      <c r="M2015" s="2">
        <f>_xlfn.XLOOKUP(E2015,[1]SKU_Master!A:A,[1]SKU_Master!F:F,"NOT FOUND")</f>
        <v>78</v>
      </c>
      <c r="N2015" s="2" t="str">
        <f>IF(ISNUMBER(_xlfn.XMATCH(E2015,[1]SKU_Master!A:A)),"MATCH","NOT FOUND")</f>
        <v>MATCH</v>
      </c>
      <c r="O2015" s="2">
        <f>Table2[[#This Row],[GROSS_REVENUE]]-Table2[[#This Row],[DISCOUNT]]</f>
        <v>19479.66</v>
      </c>
      <c r="P2015" s="3">
        <f>IFERROR((Table2[[#This Row],[NET_REVENUE]]-(Table2[[#This Row],[UNITS_SOLD]]*Table2[[#This Row],[UNIT_COGS]]))/Table2[[#This Row],[NET_REVENUE]],0)</f>
        <v>0.46744450365150109</v>
      </c>
      <c r="Q2015" s="4">
        <f>IFERROR(Table2[[#This Row],[GROSS_REVENUE]]/Table2[[#This Row],[AD_SPEND]],0)</f>
        <v>8.1030858744326313</v>
      </c>
      <c r="R2015" s="2">
        <f>IFERROR((Table2[[#This Row],[NET_REVENUE]]-(Table2[[#This Row],[UNITS_SOLD]]*Table2[[#This Row],[UNIT_COGS]])-Table2[[#This Row],[AD_SPEND]]),0)</f>
        <v>6479.5</v>
      </c>
      <c r="S2015" s="3">
        <f>IFERROR(Table2[[#This Row],[RETURNS_UNITS]]/Table2[[#This Row],[UNITS_SOLD]],0)</f>
        <v>0.10526315789473684</v>
      </c>
      <c r="T2015" s="2" t="str">
        <f>TRIM(CLEAN(Table2[[#This Row],[CHANNEL]]))</f>
        <v>D2C</v>
      </c>
      <c r="U2015" s="1">
        <f t="shared" si="31"/>
        <v>45352</v>
      </c>
    </row>
    <row r="2016" spans="1:21" x14ac:dyDescent="0.3">
      <c r="A2016" s="1">
        <v>45323</v>
      </c>
      <c r="B2016" s="2" t="s">
        <v>39</v>
      </c>
      <c r="C2016" s="2" t="s">
        <v>25</v>
      </c>
      <c r="D2016" s="2" t="s">
        <v>43</v>
      </c>
      <c r="E2016" s="2" t="str">
        <f>TRIM(Table2[[#This Row],[SKU_CODE]])</f>
        <v>BEC-GB-001</v>
      </c>
      <c r="F2016" s="2">
        <v>332</v>
      </c>
      <c r="G2016" s="2">
        <v>49468</v>
      </c>
      <c r="H2016" s="2">
        <v>10129.549999999999</v>
      </c>
      <c r="I2016" s="2">
        <v>2627.34</v>
      </c>
      <c r="J2016" s="2">
        <v>10</v>
      </c>
      <c r="K2016" s="2" t="str">
        <f>_xlfn.XLOOKUP(E2016,[1]SKU_Master!A:A,[1]SKU_Master!C:C,"NOT FOUND")</f>
        <v>Garbage Bags</v>
      </c>
      <c r="L2016" s="2">
        <f>_xlfn.XLOOKUP(Table2[[#This Row],[SKU_CODE_CLEAN]],[1]SKU_Master!A:A,[1]SKU_Master!E:E,"Not Found")</f>
        <v>149</v>
      </c>
      <c r="M2016" s="2">
        <f>_xlfn.XLOOKUP(E2016,[1]SKU_Master!A:A,[1]SKU_Master!F:F,"NOT FOUND")</f>
        <v>70</v>
      </c>
      <c r="N2016" s="2" t="str">
        <f>IF(ISNUMBER(_xlfn.XMATCH(E2016,[1]SKU_Master!A:A)),"MATCH","NOT FOUND")</f>
        <v>MATCH</v>
      </c>
      <c r="O2016" s="2">
        <f>Table2[[#This Row],[GROSS_REVENUE]]-Table2[[#This Row],[DISCOUNT]]</f>
        <v>39338.449999999997</v>
      </c>
      <c r="P2016" s="3">
        <f>IFERROR((Table2[[#This Row],[NET_REVENUE]]-(Table2[[#This Row],[UNITS_SOLD]]*Table2[[#This Row],[UNIT_COGS]]))/Table2[[#This Row],[NET_REVENUE]],0)</f>
        <v>0.4092293926171468</v>
      </c>
      <c r="Q2016" s="4">
        <f>IFERROR(Table2[[#This Row],[GROSS_REVENUE]]/Table2[[#This Row],[AD_SPEND]],0)</f>
        <v>18.828168413680757</v>
      </c>
      <c r="R2016" s="2">
        <f>IFERROR((Table2[[#This Row],[NET_REVENUE]]-(Table2[[#This Row],[UNITS_SOLD]]*Table2[[#This Row],[UNIT_COGS]])-Table2[[#This Row],[AD_SPEND]]),0)</f>
        <v>13471.109999999997</v>
      </c>
      <c r="S2016" s="3">
        <f>IFERROR(Table2[[#This Row],[RETURNS_UNITS]]/Table2[[#This Row],[UNITS_SOLD]],0)</f>
        <v>3.0120481927710843E-2</v>
      </c>
      <c r="T2016" s="2" t="str">
        <f>TRIM(CLEAN(Table2[[#This Row],[CHANNEL]]))</f>
        <v>Amazon</v>
      </c>
      <c r="U2016" s="1">
        <f t="shared" si="31"/>
        <v>45323</v>
      </c>
    </row>
    <row r="2017" spans="1:21" x14ac:dyDescent="0.3">
      <c r="A2017" s="1">
        <v>45717</v>
      </c>
      <c r="B2017" s="2" t="s">
        <v>33</v>
      </c>
      <c r="C2017" s="2" t="s">
        <v>28</v>
      </c>
      <c r="D2017" s="2" t="s">
        <v>46</v>
      </c>
      <c r="E2017" s="2" t="str">
        <f>TRIM(Table2[[#This Row],[SKU_CODE]])</f>
        <v>BEC-KT-001</v>
      </c>
      <c r="F2017" s="2">
        <v>124</v>
      </c>
      <c r="G2017" s="2">
        <v>19840</v>
      </c>
      <c r="H2017" s="2">
        <v>1230.1300000000001</v>
      </c>
      <c r="I2017" s="2">
        <v>2628.15</v>
      </c>
      <c r="J2017" s="2">
        <v>4</v>
      </c>
      <c r="K2017" s="2" t="str">
        <f>_xlfn.XLOOKUP(E2017,[1]SKU_Master!A:A,[1]SKU_Master!C:C,"NOT FOUND")</f>
        <v>Kitchen Towel</v>
      </c>
      <c r="L2017" s="2">
        <f>_xlfn.XLOOKUP(Table2[[#This Row],[SKU_CODE_CLEAN]],[1]SKU_Master!A:A,[1]SKU_Master!E:E,"Not Found")</f>
        <v>160</v>
      </c>
      <c r="M2017" s="2">
        <f>_xlfn.XLOOKUP(E2017,[1]SKU_Master!A:A,[1]SKU_Master!F:F,"NOT FOUND")</f>
        <v>78</v>
      </c>
      <c r="N2017" s="2" t="str">
        <f>IF(ISNUMBER(_xlfn.XMATCH(E2017,[1]SKU_Master!A:A)),"MATCH","NOT FOUND")</f>
        <v>MATCH</v>
      </c>
      <c r="O2017" s="2">
        <f>Table2[[#This Row],[GROSS_REVENUE]]-Table2[[#This Row],[DISCOUNT]]</f>
        <v>18609.87</v>
      </c>
      <c r="P2017" s="3">
        <f>IFERROR((Table2[[#This Row],[NET_REVENUE]]-(Table2[[#This Row],[UNITS_SOLD]]*Table2[[#This Row],[UNIT_COGS]]))/Table2[[#This Row],[NET_REVENUE]],0)</f>
        <v>0.48027578913769947</v>
      </c>
      <c r="Q2017" s="4">
        <f>IFERROR(Table2[[#This Row],[GROSS_REVENUE]]/Table2[[#This Row],[AD_SPEND]],0)</f>
        <v>7.5490363944219316</v>
      </c>
      <c r="R2017" s="2">
        <f>IFERROR((Table2[[#This Row],[NET_REVENUE]]-(Table2[[#This Row],[UNITS_SOLD]]*Table2[[#This Row],[UNIT_COGS]])-Table2[[#This Row],[AD_SPEND]]),0)</f>
        <v>6309.7199999999993</v>
      </c>
      <c r="S2017" s="3">
        <f>IFERROR(Table2[[#This Row],[RETURNS_UNITS]]/Table2[[#This Row],[UNITS_SOLD]],0)</f>
        <v>3.2258064516129031E-2</v>
      </c>
      <c r="T2017" s="2" t="str">
        <f>TRIM(CLEAN(Table2[[#This Row],[CHANNEL]]))</f>
        <v>Swiggy Instamart</v>
      </c>
      <c r="U2017" s="1">
        <f t="shared" si="31"/>
        <v>45717</v>
      </c>
    </row>
    <row r="2018" spans="1:21" x14ac:dyDescent="0.3">
      <c r="A2018" s="1">
        <v>45809</v>
      </c>
      <c r="B2018" s="2" t="s">
        <v>39</v>
      </c>
      <c r="C2018" s="2" t="s">
        <v>22</v>
      </c>
      <c r="D2018" s="2" t="s">
        <v>45</v>
      </c>
      <c r="E2018" s="2" t="str">
        <f>TRIM(Table2[[#This Row],[SKU_CODE]])</f>
        <v>BEC-TIS-001</v>
      </c>
      <c r="F2018" s="2">
        <v>333</v>
      </c>
      <c r="G2018" s="2">
        <v>31635</v>
      </c>
      <c r="H2018" s="2">
        <v>7083.97</v>
      </c>
      <c r="I2018" s="2">
        <v>2628.2</v>
      </c>
      <c r="J2018" s="2">
        <v>15</v>
      </c>
      <c r="K2018" s="2" t="str">
        <f>_xlfn.XLOOKUP(E2018,[1]SKU_Master!A:A,[1]SKU_Master!C:C,"NOT FOUND")</f>
        <v>Tissues</v>
      </c>
      <c r="L2018" s="2">
        <f>_xlfn.XLOOKUP(Table2[[#This Row],[SKU_CODE_CLEAN]],[1]SKU_Master!A:A,[1]SKU_Master!E:E,"Not Found")</f>
        <v>95</v>
      </c>
      <c r="M2018" s="2">
        <f>_xlfn.XLOOKUP(E2018,[1]SKU_Master!A:A,[1]SKU_Master!F:F,"NOT FOUND")</f>
        <v>42</v>
      </c>
      <c r="N2018" s="2" t="str">
        <f>IF(ISNUMBER(_xlfn.XMATCH(E2018,[1]SKU_Master!A:A)),"MATCH","NOT FOUND")</f>
        <v>MATCH</v>
      </c>
      <c r="O2018" s="2">
        <f>Table2[[#This Row],[GROSS_REVENUE]]-Table2[[#This Row],[DISCOUNT]]</f>
        <v>24551.03</v>
      </c>
      <c r="P2018" s="3">
        <f>IFERROR((Table2[[#This Row],[NET_REVENUE]]-(Table2[[#This Row],[UNITS_SOLD]]*Table2[[#This Row],[UNIT_COGS]]))/Table2[[#This Row],[NET_REVENUE]],0)</f>
        <v>0.43032939962193029</v>
      </c>
      <c r="Q2018" s="4">
        <f>IFERROR(Table2[[#This Row],[GROSS_REVENUE]]/Table2[[#This Row],[AD_SPEND]],0)</f>
        <v>12.036755193668672</v>
      </c>
      <c r="R2018" s="2">
        <f>IFERROR((Table2[[#This Row],[NET_REVENUE]]-(Table2[[#This Row],[UNITS_SOLD]]*Table2[[#This Row],[UNIT_COGS]])-Table2[[#This Row],[AD_SPEND]]),0)</f>
        <v>7936.829999999999</v>
      </c>
      <c r="S2018" s="3">
        <f>IFERROR(Table2[[#This Row],[RETURNS_UNITS]]/Table2[[#This Row],[UNITS_SOLD]],0)</f>
        <v>4.5045045045045043E-2</v>
      </c>
      <c r="T2018" s="2" t="str">
        <f>TRIM(CLEAN(Table2[[#This Row],[CHANNEL]]))</f>
        <v>Amazon</v>
      </c>
      <c r="U2018" s="1">
        <f t="shared" si="31"/>
        <v>45809</v>
      </c>
    </row>
    <row r="2019" spans="1:21" x14ac:dyDescent="0.3">
      <c r="A2019" s="1">
        <v>45474</v>
      </c>
      <c r="B2019" s="2" t="s">
        <v>24</v>
      </c>
      <c r="C2019" s="2" t="s">
        <v>22</v>
      </c>
      <c r="D2019" s="2" t="s">
        <v>46</v>
      </c>
      <c r="E2019" s="2" t="str">
        <f>TRIM(Table2[[#This Row],[SKU_CODE]])</f>
        <v>BEC-KT-001</v>
      </c>
      <c r="F2019" s="2">
        <v>122</v>
      </c>
      <c r="G2019" s="2">
        <v>19520</v>
      </c>
      <c r="H2019" s="2">
        <v>1336.13</v>
      </c>
      <c r="I2019" s="2">
        <v>2632.36</v>
      </c>
      <c r="J2019" s="2">
        <v>20</v>
      </c>
      <c r="K2019" s="2" t="str">
        <f>_xlfn.XLOOKUP(E2019,[1]SKU_Master!A:A,[1]SKU_Master!C:C,"NOT FOUND")</f>
        <v>Kitchen Towel</v>
      </c>
      <c r="L2019" s="2">
        <f>_xlfn.XLOOKUP(Table2[[#This Row],[SKU_CODE_CLEAN]],[1]SKU_Master!A:A,[1]SKU_Master!E:E,"Not Found")</f>
        <v>160</v>
      </c>
      <c r="M2019" s="2">
        <f>_xlfn.XLOOKUP(E2019,[1]SKU_Master!A:A,[1]SKU_Master!F:F,"NOT FOUND")</f>
        <v>78</v>
      </c>
      <c r="N2019" s="2" t="str">
        <f>IF(ISNUMBER(_xlfn.XMATCH(E2019,[1]SKU_Master!A:A)),"MATCH","NOT FOUND")</f>
        <v>MATCH</v>
      </c>
      <c r="O2019" s="2">
        <f>Table2[[#This Row],[GROSS_REVENUE]]-Table2[[#This Row],[DISCOUNT]]</f>
        <v>18183.87</v>
      </c>
      <c r="P2019" s="3">
        <f>IFERROR((Table2[[#This Row],[NET_REVENUE]]-(Table2[[#This Row],[UNITS_SOLD]]*Table2[[#This Row],[UNIT_COGS]]))/Table2[[#This Row],[NET_REVENUE]],0)</f>
        <v>0.47667905676844363</v>
      </c>
      <c r="Q2019" s="4">
        <f>IFERROR(Table2[[#This Row],[GROSS_REVENUE]]/Table2[[#This Row],[AD_SPEND]],0)</f>
        <v>7.4153991095442873</v>
      </c>
      <c r="R2019" s="2">
        <f>IFERROR((Table2[[#This Row],[NET_REVENUE]]-(Table2[[#This Row],[UNITS_SOLD]]*Table2[[#This Row],[UNIT_COGS]])-Table2[[#This Row],[AD_SPEND]]),0)</f>
        <v>6035.5099999999984</v>
      </c>
      <c r="S2019" s="3">
        <f>IFERROR(Table2[[#This Row],[RETURNS_UNITS]]/Table2[[#This Row],[UNITS_SOLD]],0)</f>
        <v>0.16393442622950818</v>
      </c>
      <c r="T2019" s="2" t="str">
        <f>TRIM(CLEAN(Table2[[#This Row],[CHANNEL]]))</f>
        <v>D2C</v>
      </c>
      <c r="U2019" s="1">
        <f t="shared" si="31"/>
        <v>45474</v>
      </c>
    </row>
    <row r="2020" spans="1:21" x14ac:dyDescent="0.3">
      <c r="A2020" s="1">
        <v>45323</v>
      </c>
      <c r="B2020" s="2" t="s">
        <v>24</v>
      </c>
      <c r="C2020" s="2" t="s">
        <v>25</v>
      </c>
      <c r="D2020" s="2" t="s">
        <v>43</v>
      </c>
      <c r="E2020" s="2" t="str">
        <f>TRIM(Table2[[#This Row],[SKU_CODE]])</f>
        <v>BEC-GB-001</v>
      </c>
      <c r="F2020" s="2">
        <v>150</v>
      </c>
      <c r="G2020" s="2">
        <v>22350</v>
      </c>
      <c r="H2020" s="2">
        <v>2055.6999999999998</v>
      </c>
      <c r="I2020" s="2">
        <v>2632.96</v>
      </c>
      <c r="J2020" s="2">
        <v>15</v>
      </c>
      <c r="K2020" s="2" t="str">
        <f>_xlfn.XLOOKUP(E2020,[1]SKU_Master!A:A,[1]SKU_Master!C:C,"NOT FOUND")</f>
        <v>Garbage Bags</v>
      </c>
      <c r="L2020" s="2">
        <f>_xlfn.XLOOKUP(Table2[[#This Row],[SKU_CODE_CLEAN]],[1]SKU_Master!A:A,[1]SKU_Master!E:E,"Not Found")</f>
        <v>149</v>
      </c>
      <c r="M2020" s="2">
        <f>_xlfn.XLOOKUP(E2020,[1]SKU_Master!A:A,[1]SKU_Master!F:F,"NOT FOUND")</f>
        <v>70</v>
      </c>
      <c r="N2020" s="2" t="str">
        <f>IF(ISNUMBER(_xlfn.XMATCH(E2020,[1]SKU_Master!A:A)),"MATCH","NOT FOUND")</f>
        <v>MATCH</v>
      </c>
      <c r="O2020" s="2">
        <f>Table2[[#This Row],[GROSS_REVENUE]]-Table2[[#This Row],[DISCOUNT]]</f>
        <v>20294.3</v>
      </c>
      <c r="P2020" s="3">
        <f>IFERROR((Table2[[#This Row],[NET_REVENUE]]-(Table2[[#This Row],[UNITS_SOLD]]*Table2[[#This Row],[UNIT_COGS]]))/Table2[[#This Row],[NET_REVENUE]],0)</f>
        <v>0.48261334463371486</v>
      </c>
      <c r="Q2020" s="4">
        <f>IFERROR(Table2[[#This Row],[GROSS_REVENUE]]/Table2[[#This Row],[AD_SPEND]],0)</f>
        <v>8.4885452114730189</v>
      </c>
      <c r="R2020" s="2">
        <f>IFERROR((Table2[[#This Row],[NET_REVENUE]]-(Table2[[#This Row],[UNITS_SOLD]]*Table2[[#This Row],[UNIT_COGS]])-Table2[[#This Row],[AD_SPEND]]),0)</f>
        <v>7161.3399999999992</v>
      </c>
      <c r="S2020" s="3">
        <f>IFERROR(Table2[[#This Row],[RETURNS_UNITS]]/Table2[[#This Row],[UNITS_SOLD]],0)</f>
        <v>0.1</v>
      </c>
      <c r="T2020" s="2" t="str">
        <f>TRIM(CLEAN(Table2[[#This Row],[CHANNEL]]))</f>
        <v>D2C</v>
      </c>
      <c r="U2020" s="1">
        <f t="shared" si="31"/>
        <v>45323</v>
      </c>
    </row>
    <row r="2021" spans="1:21" x14ac:dyDescent="0.3">
      <c r="A2021" s="1">
        <v>45444</v>
      </c>
      <c r="B2021" s="2" t="s">
        <v>34</v>
      </c>
      <c r="C2021" s="2" t="s">
        <v>25</v>
      </c>
      <c r="D2021" s="2" t="s">
        <v>46</v>
      </c>
      <c r="E2021" s="2" t="str">
        <f>TRIM(Table2[[#This Row],[SKU_CODE]])</f>
        <v>BEC-KT-001</v>
      </c>
      <c r="F2021" s="2">
        <v>272</v>
      </c>
      <c r="G2021" s="2">
        <v>43520</v>
      </c>
      <c r="H2021" s="2">
        <v>10343.4</v>
      </c>
      <c r="I2021" s="2">
        <v>2639.29</v>
      </c>
      <c r="J2021" s="2">
        <v>10</v>
      </c>
      <c r="K2021" s="2" t="str">
        <f>_xlfn.XLOOKUP(E2021,[1]SKU_Master!A:A,[1]SKU_Master!C:C,"NOT FOUND")</f>
        <v>Kitchen Towel</v>
      </c>
      <c r="L2021" s="2">
        <f>_xlfn.XLOOKUP(Table2[[#This Row],[SKU_CODE_CLEAN]],[1]SKU_Master!A:A,[1]SKU_Master!E:E,"Not Found")</f>
        <v>160</v>
      </c>
      <c r="M2021" s="2">
        <f>_xlfn.XLOOKUP(E2021,[1]SKU_Master!A:A,[1]SKU_Master!F:F,"NOT FOUND")</f>
        <v>78</v>
      </c>
      <c r="N2021" s="2" t="str">
        <f>IF(ISNUMBER(_xlfn.XMATCH(E2021,[1]SKU_Master!A:A)),"MATCH","NOT FOUND")</f>
        <v>MATCH</v>
      </c>
      <c r="O2021" s="2">
        <f>Table2[[#This Row],[GROSS_REVENUE]]-Table2[[#This Row],[DISCOUNT]]</f>
        <v>33176.6</v>
      </c>
      <c r="P2021" s="3">
        <f>IFERROR((Table2[[#This Row],[NET_REVENUE]]-(Table2[[#This Row],[UNITS_SOLD]]*Table2[[#This Row],[UNIT_COGS]]))/Table2[[#This Row],[NET_REVENUE]],0)</f>
        <v>0.36051313275019137</v>
      </c>
      <c r="Q2021" s="4">
        <f>IFERROR(Table2[[#This Row],[GROSS_REVENUE]]/Table2[[#This Row],[AD_SPEND]],0)</f>
        <v>16.489283102652607</v>
      </c>
      <c r="R2021" s="2">
        <f>IFERROR((Table2[[#This Row],[NET_REVENUE]]-(Table2[[#This Row],[UNITS_SOLD]]*Table2[[#This Row],[UNIT_COGS]])-Table2[[#This Row],[AD_SPEND]]),0)</f>
        <v>9321.3099999999977</v>
      </c>
      <c r="S2021" s="3">
        <f>IFERROR(Table2[[#This Row],[RETURNS_UNITS]]/Table2[[#This Row],[UNITS_SOLD]],0)</f>
        <v>3.6764705882352942E-2</v>
      </c>
      <c r="T2021" s="2" t="str">
        <f>TRIM(CLEAN(Table2[[#This Row],[CHANNEL]]))</f>
        <v>Zepto</v>
      </c>
      <c r="U2021" s="1">
        <f t="shared" si="31"/>
        <v>45444</v>
      </c>
    </row>
    <row r="2022" spans="1:21" x14ac:dyDescent="0.3">
      <c r="A2022" s="1">
        <v>45383</v>
      </c>
      <c r="B2022" s="2" t="s">
        <v>37</v>
      </c>
      <c r="C2022" s="2" t="s">
        <v>28</v>
      </c>
      <c r="D2022" s="2" t="s">
        <v>32</v>
      </c>
      <c r="E2022" s="2" t="str">
        <f>TRIM(Table2[[#This Row],[SKU_CODE]])</f>
        <v>BEC-BW-001</v>
      </c>
      <c r="F2022" s="2">
        <v>92</v>
      </c>
      <c r="G2022" s="2">
        <v>20240</v>
      </c>
      <c r="H2022" s="2">
        <v>1722.81</v>
      </c>
      <c r="I2022" s="2">
        <v>2640.04</v>
      </c>
      <c r="J2022" s="2">
        <v>1</v>
      </c>
      <c r="K2022" s="2" t="str">
        <f>_xlfn.XLOOKUP(E2022,[1]SKU_Master!A:A,[1]SKU_Master!C:C,"NOT FOUND")</f>
        <v>Bake &amp; Wrap</v>
      </c>
      <c r="L2022" s="2">
        <f>_xlfn.XLOOKUP(Table2[[#This Row],[SKU_CODE_CLEAN]],[1]SKU_Master!A:A,[1]SKU_Master!E:E,"Not Found")</f>
        <v>220</v>
      </c>
      <c r="M2022" s="2">
        <f>_xlfn.XLOOKUP(E2022,[1]SKU_Master!A:A,[1]SKU_Master!F:F,"NOT FOUND")</f>
        <v>118</v>
      </c>
      <c r="N2022" s="2" t="str">
        <f>IF(ISNUMBER(_xlfn.XMATCH(E2022,[1]SKU_Master!A:A)),"MATCH","NOT FOUND")</f>
        <v>MATCH</v>
      </c>
      <c r="O2022" s="2">
        <f>Table2[[#This Row],[GROSS_REVENUE]]-Table2[[#This Row],[DISCOUNT]]</f>
        <v>18517.189999999999</v>
      </c>
      <c r="P2022" s="3">
        <f>IFERROR((Table2[[#This Row],[NET_REVENUE]]-(Table2[[#This Row],[UNITS_SOLD]]*Table2[[#This Row],[UNIT_COGS]]))/Table2[[#This Row],[NET_REVENUE]],0)</f>
        <v>0.41373394127294688</v>
      </c>
      <c r="Q2022" s="4">
        <f>IFERROR(Table2[[#This Row],[GROSS_REVENUE]]/Table2[[#This Row],[AD_SPEND]],0)</f>
        <v>7.6665505068105029</v>
      </c>
      <c r="R2022" s="2">
        <f>IFERROR((Table2[[#This Row],[NET_REVENUE]]-(Table2[[#This Row],[UNITS_SOLD]]*Table2[[#This Row],[UNIT_COGS]])-Table2[[#This Row],[AD_SPEND]]),0)</f>
        <v>5021.1499999999987</v>
      </c>
      <c r="S2022" s="3">
        <f>IFERROR(Table2[[#This Row],[RETURNS_UNITS]]/Table2[[#This Row],[UNITS_SOLD]],0)</f>
        <v>1.0869565217391304E-2</v>
      </c>
      <c r="T2022" s="2" t="str">
        <f>TRIM(CLEAN(Table2[[#This Row],[CHANNEL]]))</f>
        <v>Blinkit</v>
      </c>
      <c r="U2022" s="1">
        <f t="shared" si="31"/>
        <v>45383</v>
      </c>
    </row>
    <row r="2023" spans="1:21" x14ac:dyDescent="0.3">
      <c r="A2023" s="1">
        <v>45689</v>
      </c>
      <c r="B2023" s="2" t="s">
        <v>21</v>
      </c>
      <c r="C2023" s="2" t="s">
        <v>25</v>
      </c>
      <c r="D2023" s="2" t="s">
        <v>42</v>
      </c>
      <c r="E2023" s="2" t="str">
        <f>TRIM(Table2[[#This Row],[SKU_CODE]])</f>
        <v>BEC-BW-002</v>
      </c>
      <c r="F2023" s="2">
        <v>152</v>
      </c>
      <c r="G2023" s="2">
        <v>26600</v>
      </c>
      <c r="H2023" s="2">
        <v>1914.45</v>
      </c>
      <c r="I2023" s="2">
        <v>2640.97</v>
      </c>
      <c r="J2023" s="2">
        <v>6</v>
      </c>
      <c r="K2023" s="2" t="str">
        <f>_xlfn.XLOOKUP(E2023,[1]SKU_Master!A:A,[1]SKU_Master!C:C,"NOT FOUND")</f>
        <v>Bake &amp; Wrap</v>
      </c>
      <c r="L2023" s="2">
        <f>_xlfn.XLOOKUP(Table2[[#This Row],[SKU_CODE_CLEAN]],[1]SKU_Master!A:A,[1]SKU_Master!E:E,"Not Found")</f>
        <v>175</v>
      </c>
      <c r="M2023" s="2">
        <f>_xlfn.XLOOKUP(E2023,[1]SKU_Master!A:A,[1]SKU_Master!F:F,"NOT FOUND")</f>
        <v>92</v>
      </c>
      <c r="N2023" s="2" t="str">
        <f>IF(ISNUMBER(_xlfn.XMATCH(E2023,[1]SKU_Master!A:A)),"MATCH","NOT FOUND")</f>
        <v>MATCH</v>
      </c>
      <c r="O2023" s="2">
        <f>Table2[[#This Row],[GROSS_REVENUE]]-Table2[[#This Row],[DISCOUNT]]</f>
        <v>24685.55</v>
      </c>
      <c r="P2023" s="3">
        <f>IFERROR((Table2[[#This Row],[NET_REVENUE]]-(Table2[[#This Row],[UNITS_SOLD]]*Table2[[#This Row],[UNIT_COGS]]))/Table2[[#This Row],[NET_REVENUE]],0)</f>
        <v>0.43351474850671745</v>
      </c>
      <c r="Q2023" s="4">
        <f>IFERROR(Table2[[#This Row],[GROSS_REVENUE]]/Table2[[#This Row],[AD_SPEND]],0)</f>
        <v>10.072056857896909</v>
      </c>
      <c r="R2023" s="2">
        <f>IFERROR((Table2[[#This Row],[NET_REVENUE]]-(Table2[[#This Row],[UNITS_SOLD]]*Table2[[#This Row],[UNIT_COGS]])-Table2[[#This Row],[AD_SPEND]]),0)</f>
        <v>8060.58</v>
      </c>
      <c r="S2023" s="3">
        <f>IFERROR(Table2[[#This Row],[RETURNS_UNITS]]/Table2[[#This Row],[UNITS_SOLD]],0)</f>
        <v>3.9473684210526314E-2</v>
      </c>
      <c r="T2023" s="2" t="str">
        <f>TRIM(CLEAN(Table2[[#This Row],[CHANNEL]]))</f>
        <v>Flipkart</v>
      </c>
      <c r="U2023" s="1">
        <f t="shared" si="31"/>
        <v>45689</v>
      </c>
    </row>
    <row r="2024" spans="1:21" x14ac:dyDescent="0.3">
      <c r="A2024" s="1">
        <v>45323</v>
      </c>
      <c r="B2024" s="2" t="s">
        <v>27</v>
      </c>
      <c r="C2024" s="2" t="s">
        <v>28</v>
      </c>
      <c r="D2024" s="2" t="s">
        <v>32</v>
      </c>
      <c r="E2024" s="2" t="str">
        <f>TRIM(Table2[[#This Row],[SKU_CODE]])</f>
        <v>BEC-BW-001</v>
      </c>
      <c r="F2024" s="2">
        <v>109</v>
      </c>
      <c r="G2024" s="2">
        <v>23980</v>
      </c>
      <c r="H2024" s="2">
        <v>5128.24</v>
      </c>
      <c r="I2024" s="2">
        <v>2641.27</v>
      </c>
      <c r="J2024" s="2">
        <v>5</v>
      </c>
      <c r="K2024" s="2" t="str">
        <f>_xlfn.XLOOKUP(E2024,[1]SKU_Master!A:A,[1]SKU_Master!C:C,"NOT FOUND")</f>
        <v>Bake &amp; Wrap</v>
      </c>
      <c r="L2024" s="2">
        <f>_xlfn.XLOOKUP(Table2[[#This Row],[SKU_CODE_CLEAN]],[1]SKU_Master!A:A,[1]SKU_Master!E:E,"Not Found")</f>
        <v>220</v>
      </c>
      <c r="M2024" s="2">
        <f>_xlfn.XLOOKUP(E2024,[1]SKU_Master!A:A,[1]SKU_Master!F:F,"NOT FOUND")</f>
        <v>118</v>
      </c>
      <c r="N2024" s="2" t="str">
        <f>IF(ISNUMBER(_xlfn.XMATCH(E2024,[1]SKU_Master!A:A)),"MATCH","NOT FOUND")</f>
        <v>MATCH</v>
      </c>
      <c r="O2024" s="2">
        <f>Table2[[#This Row],[GROSS_REVENUE]]-Table2[[#This Row],[DISCOUNT]]</f>
        <v>18851.760000000002</v>
      </c>
      <c r="P2024" s="3">
        <f>IFERROR((Table2[[#This Row],[NET_REVENUE]]-(Table2[[#This Row],[UNITS_SOLD]]*Table2[[#This Row],[UNIT_COGS]]))/Table2[[#This Row],[NET_REVENUE]],0)</f>
        <v>0.31772948520456451</v>
      </c>
      <c r="Q2024" s="4">
        <f>IFERROR(Table2[[#This Row],[GROSS_REVENUE]]/Table2[[#This Row],[AD_SPEND]],0)</f>
        <v>9.078965800542921</v>
      </c>
      <c r="R2024" s="2">
        <f>IFERROR((Table2[[#This Row],[NET_REVENUE]]-(Table2[[#This Row],[UNITS_SOLD]]*Table2[[#This Row],[UNIT_COGS]])-Table2[[#This Row],[AD_SPEND]]),0)</f>
        <v>3348.4900000000021</v>
      </c>
      <c r="S2024" s="3">
        <f>IFERROR(Table2[[#This Row],[RETURNS_UNITS]]/Table2[[#This Row],[UNITS_SOLD]],0)</f>
        <v>4.5871559633027525E-2</v>
      </c>
      <c r="T2024" s="2" t="str">
        <f>TRIM(CLEAN(Table2[[#This Row],[CHANNEL]]))</f>
        <v>Zepto</v>
      </c>
      <c r="U2024" s="1">
        <f t="shared" si="31"/>
        <v>45323</v>
      </c>
    </row>
    <row r="2025" spans="1:21" x14ac:dyDescent="0.3">
      <c r="A2025" s="1">
        <v>45658</v>
      </c>
      <c r="B2025" s="2" t="s">
        <v>37</v>
      </c>
      <c r="C2025" s="2" t="s">
        <v>22</v>
      </c>
      <c r="D2025" s="2" t="s">
        <v>42</v>
      </c>
      <c r="E2025" s="2" t="str">
        <f>TRIM(Table2[[#This Row],[SKU_CODE]])</f>
        <v>BEC-BW-002</v>
      </c>
      <c r="F2025" s="2">
        <v>156</v>
      </c>
      <c r="G2025" s="2">
        <v>27300</v>
      </c>
      <c r="H2025" s="2">
        <v>6625.1</v>
      </c>
      <c r="I2025" s="2">
        <v>2644.82</v>
      </c>
      <c r="J2025" s="2">
        <v>4</v>
      </c>
      <c r="K2025" s="2" t="str">
        <f>_xlfn.XLOOKUP(E2025,[1]SKU_Master!A:A,[1]SKU_Master!C:C,"NOT FOUND")</f>
        <v>Bake &amp; Wrap</v>
      </c>
      <c r="L2025" s="2">
        <f>_xlfn.XLOOKUP(Table2[[#This Row],[SKU_CODE_CLEAN]],[1]SKU_Master!A:A,[1]SKU_Master!E:E,"Not Found")</f>
        <v>175</v>
      </c>
      <c r="M2025" s="2">
        <f>_xlfn.XLOOKUP(E2025,[1]SKU_Master!A:A,[1]SKU_Master!F:F,"NOT FOUND")</f>
        <v>92</v>
      </c>
      <c r="N2025" s="2" t="str">
        <f>IF(ISNUMBER(_xlfn.XMATCH(E2025,[1]SKU_Master!A:A)),"MATCH","NOT FOUND")</f>
        <v>MATCH</v>
      </c>
      <c r="O2025" s="2">
        <f>Table2[[#This Row],[GROSS_REVENUE]]-Table2[[#This Row],[DISCOUNT]]</f>
        <v>20674.900000000001</v>
      </c>
      <c r="P2025" s="3">
        <f>IFERROR((Table2[[#This Row],[NET_REVENUE]]-(Table2[[#This Row],[UNITS_SOLD]]*Table2[[#This Row],[UNIT_COGS]]))/Table2[[#This Row],[NET_REVENUE]],0)</f>
        <v>0.30582493748458278</v>
      </c>
      <c r="Q2025" s="4">
        <f>IFERROR(Table2[[#This Row],[GROSS_REVENUE]]/Table2[[#This Row],[AD_SPEND]],0)</f>
        <v>10.322063505266899</v>
      </c>
      <c r="R2025" s="2">
        <f>IFERROR((Table2[[#This Row],[NET_REVENUE]]-(Table2[[#This Row],[UNITS_SOLD]]*Table2[[#This Row],[UNIT_COGS]])-Table2[[#This Row],[AD_SPEND]]),0)</f>
        <v>3678.0800000000013</v>
      </c>
      <c r="S2025" s="3">
        <f>IFERROR(Table2[[#This Row],[RETURNS_UNITS]]/Table2[[#This Row],[UNITS_SOLD]],0)</f>
        <v>2.564102564102564E-2</v>
      </c>
      <c r="T2025" s="2" t="str">
        <f>TRIM(CLEAN(Table2[[#This Row],[CHANNEL]]))</f>
        <v>Blinkit</v>
      </c>
      <c r="U2025" s="1">
        <f t="shared" si="31"/>
        <v>45658</v>
      </c>
    </row>
    <row r="2026" spans="1:21" x14ac:dyDescent="0.3">
      <c r="A2026" s="1">
        <v>45809</v>
      </c>
      <c r="B2026" s="2" t="s">
        <v>21</v>
      </c>
      <c r="C2026" s="2" t="s">
        <v>25</v>
      </c>
      <c r="D2026" s="2" t="s">
        <v>32</v>
      </c>
      <c r="E2026" s="2" t="str">
        <f>TRIM(Table2[[#This Row],[SKU_CODE]])</f>
        <v>BEC-BW-001</v>
      </c>
      <c r="F2026" s="2">
        <v>138</v>
      </c>
      <c r="G2026" s="2">
        <v>30360</v>
      </c>
      <c r="H2026" s="2">
        <v>8631.23</v>
      </c>
      <c r="I2026" s="2">
        <v>2644.82</v>
      </c>
      <c r="J2026" s="2">
        <v>7</v>
      </c>
      <c r="K2026" s="2" t="str">
        <f>_xlfn.XLOOKUP(E2026,[1]SKU_Master!A:A,[1]SKU_Master!C:C,"NOT FOUND")</f>
        <v>Bake &amp; Wrap</v>
      </c>
      <c r="L2026" s="2">
        <f>_xlfn.XLOOKUP(Table2[[#This Row],[SKU_CODE_CLEAN]],[1]SKU_Master!A:A,[1]SKU_Master!E:E,"Not Found")</f>
        <v>220</v>
      </c>
      <c r="M2026" s="2">
        <f>_xlfn.XLOOKUP(E2026,[1]SKU_Master!A:A,[1]SKU_Master!F:F,"NOT FOUND")</f>
        <v>118</v>
      </c>
      <c r="N2026" s="2" t="str">
        <f>IF(ISNUMBER(_xlfn.XMATCH(E2026,[1]SKU_Master!A:A)),"MATCH","NOT FOUND")</f>
        <v>MATCH</v>
      </c>
      <c r="O2026" s="2">
        <f>Table2[[#This Row],[GROSS_REVENUE]]-Table2[[#This Row],[DISCOUNT]]</f>
        <v>21728.77</v>
      </c>
      <c r="P2026" s="3">
        <f>IFERROR((Table2[[#This Row],[NET_REVENUE]]-(Table2[[#This Row],[UNITS_SOLD]]*Table2[[#This Row],[UNIT_COGS]]))/Table2[[#This Row],[NET_REVENUE]],0)</f>
        <v>0.25057884086397897</v>
      </c>
      <c r="Q2026" s="4">
        <f>IFERROR(Table2[[#This Row],[GROSS_REVENUE]]/Table2[[#This Row],[AD_SPEND]],0)</f>
        <v>11.479042052011101</v>
      </c>
      <c r="R2026" s="2">
        <f>IFERROR((Table2[[#This Row],[NET_REVENUE]]-(Table2[[#This Row],[UNITS_SOLD]]*Table2[[#This Row],[UNIT_COGS]])-Table2[[#This Row],[AD_SPEND]]),0)</f>
        <v>2799.9500000000003</v>
      </c>
      <c r="S2026" s="3">
        <f>IFERROR(Table2[[#This Row],[RETURNS_UNITS]]/Table2[[#This Row],[UNITS_SOLD]],0)</f>
        <v>5.0724637681159424E-2</v>
      </c>
      <c r="T2026" s="2" t="str">
        <f>TRIM(CLEAN(Table2[[#This Row],[CHANNEL]]))</f>
        <v>Flipkart</v>
      </c>
      <c r="U2026" s="1">
        <f t="shared" si="31"/>
        <v>45809</v>
      </c>
    </row>
    <row r="2027" spans="1:21" x14ac:dyDescent="0.3">
      <c r="A2027" s="1">
        <v>45413</v>
      </c>
      <c r="B2027" s="2" t="s">
        <v>37</v>
      </c>
      <c r="C2027" s="2" t="s">
        <v>22</v>
      </c>
      <c r="D2027" s="2" t="s">
        <v>32</v>
      </c>
      <c r="E2027" s="2" t="str">
        <f>TRIM(Table2[[#This Row],[SKU_CODE]])</f>
        <v>BEC-BW-001</v>
      </c>
      <c r="F2027" s="2">
        <v>130</v>
      </c>
      <c r="G2027" s="2">
        <v>28600</v>
      </c>
      <c r="H2027" s="2">
        <v>2468.19</v>
      </c>
      <c r="I2027" s="2">
        <v>2645.16</v>
      </c>
      <c r="J2027" s="2">
        <v>6</v>
      </c>
      <c r="K2027" s="2" t="str">
        <f>_xlfn.XLOOKUP(E2027,[1]SKU_Master!A:A,[1]SKU_Master!C:C,"NOT FOUND")</f>
        <v>Bake &amp; Wrap</v>
      </c>
      <c r="L2027" s="2">
        <f>_xlfn.XLOOKUP(Table2[[#This Row],[SKU_CODE_CLEAN]],[1]SKU_Master!A:A,[1]SKU_Master!E:E,"Not Found")</f>
        <v>220</v>
      </c>
      <c r="M2027" s="2">
        <f>_xlfn.XLOOKUP(E2027,[1]SKU_Master!A:A,[1]SKU_Master!F:F,"NOT FOUND")</f>
        <v>118</v>
      </c>
      <c r="N2027" s="2" t="str">
        <f>IF(ISNUMBER(_xlfn.XMATCH(E2027,[1]SKU_Master!A:A)),"MATCH","NOT FOUND")</f>
        <v>MATCH</v>
      </c>
      <c r="O2027" s="2">
        <f>Table2[[#This Row],[GROSS_REVENUE]]-Table2[[#This Row],[DISCOUNT]]</f>
        <v>26131.81</v>
      </c>
      <c r="P2027" s="3">
        <f>IFERROR((Table2[[#This Row],[NET_REVENUE]]-(Table2[[#This Row],[UNITS_SOLD]]*Table2[[#This Row],[UNIT_COGS]]))/Table2[[#This Row],[NET_REVENUE]],0)</f>
        <v>0.41297598597265173</v>
      </c>
      <c r="Q2027" s="4">
        <f>IFERROR(Table2[[#This Row],[GROSS_REVENUE]]/Table2[[#This Row],[AD_SPEND]],0)</f>
        <v>10.812200396195315</v>
      </c>
      <c r="R2027" s="2">
        <f>IFERROR((Table2[[#This Row],[NET_REVENUE]]-(Table2[[#This Row],[UNITS_SOLD]]*Table2[[#This Row],[UNIT_COGS]])-Table2[[#This Row],[AD_SPEND]]),0)</f>
        <v>8146.6500000000015</v>
      </c>
      <c r="S2027" s="3">
        <f>IFERROR(Table2[[#This Row],[RETURNS_UNITS]]/Table2[[#This Row],[UNITS_SOLD]],0)</f>
        <v>4.6153846153846156E-2</v>
      </c>
      <c r="T2027" s="2" t="str">
        <f>TRIM(CLEAN(Table2[[#This Row],[CHANNEL]]))</f>
        <v>Blinkit</v>
      </c>
      <c r="U2027" s="1">
        <f t="shared" si="31"/>
        <v>45413</v>
      </c>
    </row>
    <row r="2028" spans="1:21" x14ac:dyDescent="0.3">
      <c r="A2028" s="1">
        <v>45689</v>
      </c>
      <c r="B2028" s="2" t="s">
        <v>37</v>
      </c>
      <c r="C2028" s="2" t="s">
        <v>28</v>
      </c>
      <c r="D2028" s="2" t="s">
        <v>32</v>
      </c>
      <c r="E2028" s="2" t="str">
        <f>TRIM(Table2[[#This Row],[SKU_CODE]])</f>
        <v>BEC-BW-001</v>
      </c>
      <c r="F2028" s="2">
        <v>138</v>
      </c>
      <c r="G2028" s="5">
        <v>30360</v>
      </c>
      <c r="H2028" s="2">
        <v>5827.27</v>
      </c>
      <c r="I2028" s="2">
        <v>2646.09</v>
      </c>
      <c r="J2028" s="2">
        <v>2</v>
      </c>
      <c r="K2028" s="2" t="str">
        <f>_xlfn.XLOOKUP(E2028,[1]SKU_Master!A:A,[1]SKU_Master!C:C,"NOT FOUND")</f>
        <v>Bake &amp; Wrap</v>
      </c>
      <c r="L2028" s="2">
        <f>_xlfn.XLOOKUP(Table2[[#This Row],[SKU_CODE_CLEAN]],[1]SKU_Master!A:A,[1]SKU_Master!E:E,"Not Found")</f>
        <v>220</v>
      </c>
      <c r="M2028" s="2">
        <f>_xlfn.XLOOKUP(E2028,[1]SKU_Master!A:A,[1]SKU_Master!F:F,"NOT FOUND")</f>
        <v>118</v>
      </c>
      <c r="N2028" s="2" t="str">
        <f>IF(ISNUMBER(_xlfn.XMATCH(E2028,[1]SKU_Master!A:A)),"MATCH","NOT FOUND")</f>
        <v>MATCH</v>
      </c>
      <c r="O2028" s="2">
        <f>Table2[[#This Row],[GROSS_REVENUE]]-Table2[[#This Row],[DISCOUNT]]</f>
        <v>24532.73</v>
      </c>
      <c r="P2028" s="3">
        <f>IFERROR((Table2[[#This Row],[NET_REVENUE]]-(Table2[[#This Row],[UNITS_SOLD]]*Table2[[#This Row],[UNIT_COGS]]))/Table2[[#This Row],[NET_REVENUE]],0)</f>
        <v>0.33623367639883533</v>
      </c>
      <c r="Q2028" s="4">
        <f>IFERROR(Table2[[#This Row],[GROSS_REVENUE]]/Table2[[#This Row],[AD_SPEND]],0)</f>
        <v>11.473532646281871</v>
      </c>
      <c r="R2028" s="2">
        <f>IFERROR((Table2[[#This Row],[NET_REVENUE]]-(Table2[[#This Row],[UNITS_SOLD]]*Table2[[#This Row],[UNIT_COGS]])-Table2[[#This Row],[AD_SPEND]]),0)</f>
        <v>5602.6399999999994</v>
      </c>
      <c r="S2028" s="3">
        <f>IFERROR(Table2[[#This Row],[RETURNS_UNITS]]/Table2[[#This Row],[UNITS_SOLD]],0)</f>
        <v>1.4492753623188406E-2</v>
      </c>
      <c r="T2028" s="2" t="str">
        <f>TRIM(CLEAN(Table2[[#This Row],[CHANNEL]]))</f>
        <v>Blinkit</v>
      </c>
      <c r="U2028" s="1">
        <f t="shared" si="31"/>
        <v>45689</v>
      </c>
    </row>
    <row r="2029" spans="1:21" x14ac:dyDescent="0.3">
      <c r="A2029" s="1">
        <v>45566</v>
      </c>
      <c r="B2029" s="2" t="s">
        <v>24</v>
      </c>
      <c r="C2029" s="2" t="s">
        <v>25</v>
      </c>
      <c r="D2029" s="2" t="s">
        <v>35</v>
      </c>
      <c r="E2029" s="2" t="str">
        <f>TRIM(Table2[[#This Row],[SKU_CODE]])</f>
        <v>BEC-CMB-001</v>
      </c>
      <c r="F2029" s="2">
        <v>27</v>
      </c>
      <c r="G2029" s="2">
        <v>18873</v>
      </c>
      <c r="H2029" s="2">
        <v>404.85</v>
      </c>
      <c r="I2029" s="2">
        <v>2647.31</v>
      </c>
      <c r="J2029" s="2">
        <v>3</v>
      </c>
      <c r="K2029" s="2" t="str">
        <f>_xlfn.XLOOKUP(E2029,[1]SKU_Master!A:A,[1]SKU_Master!C:C,"NOT FOUND")</f>
        <v>Others</v>
      </c>
      <c r="L2029" s="2">
        <f>_xlfn.XLOOKUP(Table2[[#This Row],[SKU_CODE_CLEAN]],[1]SKU_Master!A:A,[1]SKU_Master!E:E,"Not Found")</f>
        <v>699</v>
      </c>
      <c r="M2029" s="2">
        <f>_xlfn.XLOOKUP(E2029,[1]SKU_Master!A:A,[1]SKU_Master!F:F,"NOT FOUND")</f>
        <v>330</v>
      </c>
      <c r="N2029" s="2" t="str">
        <f>IF(ISNUMBER(_xlfn.XMATCH(E2029,[1]SKU_Master!A:A)),"MATCH","NOT FOUND")</f>
        <v>MATCH</v>
      </c>
      <c r="O2029" s="2">
        <f>Table2[[#This Row],[GROSS_REVENUE]]-Table2[[#This Row],[DISCOUNT]]</f>
        <v>18468.150000000001</v>
      </c>
      <c r="P2029" s="3">
        <f>IFERROR((Table2[[#This Row],[NET_REVENUE]]-(Table2[[#This Row],[UNITS_SOLD]]*Table2[[#This Row],[UNIT_COGS]]))/Table2[[#This Row],[NET_REVENUE]],0)</f>
        <v>0.51754777820193143</v>
      </c>
      <c r="Q2029" s="4">
        <f>IFERROR(Table2[[#This Row],[GROSS_REVENUE]]/Table2[[#This Row],[AD_SPEND]],0)</f>
        <v>7.1291235253899243</v>
      </c>
      <c r="R2029" s="2">
        <f>IFERROR((Table2[[#This Row],[NET_REVENUE]]-(Table2[[#This Row],[UNITS_SOLD]]*Table2[[#This Row],[UNIT_COGS]])-Table2[[#This Row],[AD_SPEND]]),0)</f>
        <v>6910.840000000002</v>
      </c>
      <c r="S2029" s="3">
        <f>IFERROR(Table2[[#This Row],[RETURNS_UNITS]]/Table2[[#This Row],[UNITS_SOLD]],0)</f>
        <v>0.1111111111111111</v>
      </c>
      <c r="T2029" s="2" t="str">
        <f>TRIM(CLEAN(Table2[[#This Row],[CHANNEL]]))</f>
        <v>D2C</v>
      </c>
      <c r="U2029" s="1">
        <f t="shared" si="31"/>
        <v>45566</v>
      </c>
    </row>
    <row r="2030" spans="1:21" x14ac:dyDescent="0.3">
      <c r="A2030" s="1">
        <v>45748</v>
      </c>
      <c r="B2030" s="2" t="s">
        <v>21</v>
      </c>
      <c r="C2030" s="2" t="s">
        <v>25</v>
      </c>
      <c r="D2030" s="2" t="s">
        <v>46</v>
      </c>
      <c r="E2030" s="2" t="str">
        <f>TRIM(Table2[[#This Row],[SKU_CODE]])</f>
        <v>BEC-KT-001</v>
      </c>
      <c r="F2030" s="2">
        <v>165</v>
      </c>
      <c r="G2030" s="2">
        <v>26400</v>
      </c>
      <c r="H2030" s="2">
        <v>7860.32</v>
      </c>
      <c r="I2030" s="2">
        <v>2648.96</v>
      </c>
      <c r="J2030" s="2">
        <v>7</v>
      </c>
      <c r="K2030" s="2" t="str">
        <f>_xlfn.XLOOKUP(E2030,[1]SKU_Master!A:A,[1]SKU_Master!C:C,"NOT FOUND")</f>
        <v>Kitchen Towel</v>
      </c>
      <c r="L2030" s="2">
        <f>_xlfn.XLOOKUP(Table2[[#This Row],[SKU_CODE_CLEAN]],[1]SKU_Master!A:A,[1]SKU_Master!E:E,"Not Found")</f>
        <v>160</v>
      </c>
      <c r="M2030" s="2">
        <f>_xlfn.XLOOKUP(E2030,[1]SKU_Master!A:A,[1]SKU_Master!F:F,"NOT FOUND")</f>
        <v>78</v>
      </c>
      <c r="N2030" s="2" t="str">
        <f>IF(ISNUMBER(_xlfn.XMATCH(E2030,[1]SKU_Master!A:A)),"MATCH","NOT FOUND")</f>
        <v>MATCH</v>
      </c>
      <c r="O2030" s="2">
        <f>Table2[[#This Row],[GROSS_REVENUE]]-Table2[[#This Row],[DISCOUNT]]</f>
        <v>18539.68</v>
      </c>
      <c r="P2030" s="3">
        <f>IFERROR((Table2[[#This Row],[NET_REVENUE]]-(Table2[[#This Row],[UNITS_SOLD]]*Table2[[#This Row],[UNIT_COGS]]))/Table2[[#This Row],[NET_REVENUE]],0)</f>
        <v>0.30581326107030976</v>
      </c>
      <c r="Q2030" s="4">
        <f>IFERROR(Table2[[#This Row],[GROSS_REVENUE]]/Table2[[#This Row],[AD_SPEND]],0)</f>
        <v>9.9661754046871227</v>
      </c>
      <c r="R2030" s="2">
        <f>IFERROR((Table2[[#This Row],[NET_REVENUE]]-(Table2[[#This Row],[UNITS_SOLD]]*Table2[[#This Row],[UNIT_COGS]])-Table2[[#This Row],[AD_SPEND]]),0)</f>
        <v>3020.7200000000003</v>
      </c>
      <c r="S2030" s="3">
        <f>IFERROR(Table2[[#This Row],[RETURNS_UNITS]]/Table2[[#This Row],[UNITS_SOLD]],0)</f>
        <v>4.2424242424242427E-2</v>
      </c>
      <c r="T2030" s="2" t="str">
        <f>TRIM(CLEAN(Table2[[#This Row],[CHANNEL]]))</f>
        <v>Flipkart</v>
      </c>
      <c r="U2030" s="1">
        <f t="shared" si="31"/>
        <v>45748</v>
      </c>
    </row>
    <row r="2031" spans="1:21" x14ac:dyDescent="0.3">
      <c r="A2031" s="1">
        <v>45413</v>
      </c>
      <c r="B2031" s="2" t="s">
        <v>33</v>
      </c>
      <c r="C2031" s="2" t="s">
        <v>28</v>
      </c>
      <c r="D2031" s="2" t="s">
        <v>41</v>
      </c>
      <c r="E2031" s="2" t="str">
        <f>TRIM(Table2[[#This Row],[SKU_CODE]])</f>
        <v>BEC-KT-002</v>
      </c>
      <c r="F2031" s="2">
        <v>116</v>
      </c>
      <c r="G2031" s="2">
        <v>48720</v>
      </c>
      <c r="H2031" s="2">
        <v>4681.58</v>
      </c>
      <c r="I2031" s="2">
        <v>2649.07</v>
      </c>
      <c r="J2031" s="2">
        <v>5</v>
      </c>
      <c r="K2031" s="2" t="str">
        <f>_xlfn.XLOOKUP(E2031,[1]SKU_Master!A:A,[1]SKU_Master!C:C,"NOT FOUND")</f>
        <v>Kitchen Towel</v>
      </c>
      <c r="L2031" s="2">
        <f>_xlfn.XLOOKUP(Table2[[#This Row],[SKU_CODE_CLEAN]],[1]SKU_Master!A:A,[1]SKU_Master!E:E,"Not Found")</f>
        <v>420</v>
      </c>
      <c r="M2031" s="2">
        <f>_xlfn.XLOOKUP(E2031,[1]SKU_Master!A:A,[1]SKU_Master!F:F,"NOT FOUND")</f>
        <v>205</v>
      </c>
      <c r="N2031" s="2" t="str">
        <f>IF(ISNUMBER(_xlfn.XMATCH(E2031,[1]SKU_Master!A:A)),"MATCH","NOT FOUND")</f>
        <v>MATCH</v>
      </c>
      <c r="O2031" s="2">
        <f>Table2[[#This Row],[GROSS_REVENUE]]-Table2[[#This Row],[DISCOUNT]]</f>
        <v>44038.42</v>
      </c>
      <c r="P2031" s="3">
        <f>IFERROR((Table2[[#This Row],[NET_REVENUE]]-(Table2[[#This Row],[UNITS_SOLD]]*Table2[[#This Row],[UNIT_COGS]]))/Table2[[#This Row],[NET_REVENUE]],0)</f>
        <v>0.46001695791992536</v>
      </c>
      <c r="Q2031" s="4">
        <f>IFERROR(Table2[[#This Row],[GROSS_REVENUE]]/Table2[[#This Row],[AD_SPEND]],0)</f>
        <v>18.391359986712317</v>
      </c>
      <c r="R2031" s="2">
        <f>IFERROR((Table2[[#This Row],[NET_REVENUE]]-(Table2[[#This Row],[UNITS_SOLD]]*Table2[[#This Row],[UNIT_COGS]])-Table2[[#This Row],[AD_SPEND]]),0)</f>
        <v>17609.349999999999</v>
      </c>
      <c r="S2031" s="3">
        <f>IFERROR(Table2[[#This Row],[RETURNS_UNITS]]/Table2[[#This Row],[UNITS_SOLD]],0)</f>
        <v>4.3103448275862072E-2</v>
      </c>
      <c r="T2031" s="2" t="str">
        <f>TRIM(CLEAN(Table2[[#This Row],[CHANNEL]]))</f>
        <v>Swiggy Instamart</v>
      </c>
      <c r="U2031" s="1">
        <f t="shared" si="31"/>
        <v>45413</v>
      </c>
    </row>
    <row r="2032" spans="1:21" x14ac:dyDescent="0.3">
      <c r="A2032" s="1">
        <v>45444</v>
      </c>
      <c r="B2032" s="2" t="s">
        <v>33</v>
      </c>
      <c r="C2032" s="2" t="s">
        <v>28</v>
      </c>
      <c r="D2032" s="2" t="s">
        <v>31</v>
      </c>
      <c r="E2032" s="2" t="str">
        <f>TRIM(Table2[[#This Row],[SKU_CODE]])</f>
        <v>BEC-GB-002</v>
      </c>
      <c r="F2032" s="2">
        <v>119</v>
      </c>
      <c r="G2032" s="2">
        <v>21301</v>
      </c>
      <c r="H2032" s="2">
        <v>2008.06</v>
      </c>
      <c r="I2032" s="2">
        <v>2649.52</v>
      </c>
      <c r="J2032" s="2">
        <v>3</v>
      </c>
      <c r="K2032" s="2" t="str">
        <f>_xlfn.XLOOKUP(E2032,[1]SKU_Master!A:A,[1]SKU_Master!C:C,"NOT FOUND")</f>
        <v>Garbage Bags</v>
      </c>
      <c r="L2032" s="2">
        <f>_xlfn.XLOOKUP(Table2[[#This Row],[SKU_CODE_CLEAN]],[1]SKU_Master!A:A,[1]SKU_Master!E:E,"Not Found")</f>
        <v>179</v>
      </c>
      <c r="M2032" s="2">
        <f>_xlfn.XLOOKUP(E2032,[1]SKU_Master!A:A,[1]SKU_Master!F:F,"NOT FOUND")</f>
        <v>86</v>
      </c>
      <c r="N2032" s="2" t="str">
        <f>IF(ISNUMBER(_xlfn.XMATCH(E2032,[1]SKU_Master!A:A)),"MATCH","NOT FOUND")</f>
        <v>MATCH</v>
      </c>
      <c r="O2032" s="2">
        <f>Table2[[#This Row],[GROSS_REVENUE]]-Table2[[#This Row],[DISCOUNT]]</f>
        <v>19292.939999999999</v>
      </c>
      <c r="P2032" s="3">
        <f>IFERROR((Table2[[#This Row],[NET_REVENUE]]-(Table2[[#This Row],[UNITS_SOLD]]*Table2[[#This Row],[UNIT_COGS]]))/Table2[[#This Row],[NET_REVENUE]],0)</f>
        <v>0.46954689124622784</v>
      </c>
      <c r="Q2032" s="4">
        <f>IFERROR(Table2[[#This Row],[GROSS_REVENUE]]/Table2[[#This Row],[AD_SPEND]],0)</f>
        <v>8.0395694314441855</v>
      </c>
      <c r="R2032" s="2">
        <f>IFERROR((Table2[[#This Row],[NET_REVENUE]]-(Table2[[#This Row],[UNITS_SOLD]]*Table2[[#This Row],[UNIT_COGS]])-Table2[[#This Row],[AD_SPEND]]),0)</f>
        <v>6409.4199999999983</v>
      </c>
      <c r="S2032" s="3">
        <f>IFERROR(Table2[[#This Row],[RETURNS_UNITS]]/Table2[[#This Row],[UNITS_SOLD]],0)</f>
        <v>2.5210084033613446E-2</v>
      </c>
      <c r="T2032" s="2" t="str">
        <f>TRIM(CLEAN(Table2[[#This Row],[CHANNEL]]))</f>
        <v>Swiggy Instamart</v>
      </c>
      <c r="U2032" s="1">
        <f t="shared" si="31"/>
        <v>45444</v>
      </c>
    </row>
    <row r="2033" spans="1:21" x14ac:dyDescent="0.3">
      <c r="A2033" s="1">
        <v>45505</v>
      </c>
      <c r="B2033" s="2" t="s">
        <v>33</v>
      </c>
      <c r="C2033" s="2" t="s">
        <v>22</v>
      </c>
      <c r="D2033" s="2" t="s">
        <v>31</v>
      </c>
      <c r="E2033" s="2" t="str">
        <f>TRIM(Table2[[#This Row],[SKU_CODE]])</f>
        <v>BEC-GB-002</v>
      </c>
      <c r="F2033" s="2">
        <v>121</v>
      </c>
      <c r="G2033" s="2">
        <v>21659</v>
      </c>
      <c r="H2033" s="2">
        <v>3955.41</v>
      </c>
      <c r="I2033" s="2">
        <v>2650.52</v>
      </c>
      <c r="J2033" s="2">
        <v>7</v>
      </c>
      <c r="K2033" s="2" t="str">
        <f>_xlfn.XLOOKUP(E2033,[1]SKU_Master!A:A,[1]SKU_Master!C:C,"NOT FOUND")</f>
        <v>Garbage Bags</v>
      </c>
      <c r="L2033" s="2">
        <f>_xlfn.XLOOKUP(Table2[[#This Row],[SKU_CODE_CLEAN]],[1]SKU_Master!A:A,[1]SKU_Master!E:E,"Not Found")</f>
        <v>179</v>
      </c>
      <c r="M2033" s="2">
        <f>_xlfn.XLOOKUP(E2033,[1]SKU_Master!A:A,[1]SKU_Master!F:F,"NOT FOUND")</f>
        <v>86</v>
      </c>
      <c r="N2033" s="2" t="str">
        <f>IF(ISNUMBER(_xlfn.XMATCH(E2033,[1]SKU_Master!A:A)),"MATCH","NOT FOUND")</f>
        <v>MATCH</v>
      </c>
      <c r="O2033" s="2">
        <f>Table2[[#This Row],[GROSS_REVENUE]]-Table2[[#This Row],[DISCOUNT]]</f>
        <v>17703.59</v>
      </c>
      <c r="P2033" s="3">
        <f>IFERROR((Table2[[#This Row],[NET_REVENUE]]-(Table2[[#This Row],[UNITS_SOLD]]*Table2[[#This Row],[UNIT_COGS]]))/Table2[[#This Row],[NET_REVENUE]],0)</f>
        <v>0.41220961398224881</v>
      </c>
      <c r="Q2033" s="4">
        <f>IFERROR(Table2[[#This Row],[GROSS_REVENUE]]/Table2[[#This Row],[AD_SPEND]],0)</f>
        <v>8.1716040625990374</v>
      </c>
      <c r="R2033" s="2">
        <f>IFERROR((Table2[[#This Row],[NET_REVENUE]]-(Table2[[#This Row],[UNITS_SOLD]]*Table2[[#This Row],[UNIT_COGS]])-Table2[[#This Row],[AD_SPEND]]),0)</f>
        <v>4647.07</v>
      </c>
      <c r="S2033" s="3">
        <f>IFERROR(Table2[[#This Row],[RETURNS_UNITS]]/Table2[[#This Row],[UNITS_SOLD]],0)</f>
        <v>5.7851239669421489E-2</v>
      </c>
      <c r="T2033" s="2" t="str">
        <f>TRIM(CLEAN(Table2[[#This Row],[CHANNEL]]))</f>
        <v>Swiggy Instamart</v>
      </c>
      <c r="U2033" s="1">
        <f t="shared" si="31"/>
        <v>45505</v>
      </c>
    </row>
    <row r="2034" spans="1:21" x14ac:dyDescent="0.3">
      <c r="A2034" s="1">
        <v>45689</v>
      </c>
      <c r="B2034" s="2" t="s">
        <v>37</v>
      </c>
      <c r="C2034" s="2" t="s">
        <v>25</v>
      </c>
      <c r="D2034" s="2" t="s">
        <v>46</v>
      </c>
      <c r="E2034" s="2" t="str">
        <f>TRIM(Table2[[#This Row],[SKU_CODE]])</f>
        <v>BEC-KT-001</v>
      </c>
      <c r="F2034" s="2">
        <v>366</v>
      </c>
      <c r="G2034" s="2">
        <v>58560</v>
      </c>
      <c r="H2034" s="2">
        <v>9447.65</v>
      </c>
      <c r="I2034" s="2">
        <v>2655.42</v>
      </c>
      <c r="J2034" s="2">
        <v>17</v>
      </c>
      <c r="K2034" s="2" t="str">
        <f>_xlfn.XLOOKUP(E2034,[1]SKU_Master!A:A,[1]SKU_Master!C:C,"NOT FOUND")</f>
        <v>Kitchen Towel</v>
      </c>
      <c r="L2034" s="2">
        <f>_xlfn.XLOOKUP(Table2[[#This Row],[SKU_CODE_CLEAN]],[1]SKU_Master!A:A,[1]SKU_Master!E:E,"Not Found")</f>
        <v>160</v>
      </c>
      <c r="M2034" s="2">
        <f>_xlfn.XLOOKUP(E2034,[1]SKU_Master!A:A,[1]SKU_Master!F:F,"NOT FOUND")</f>
        <v>78</v>
      </c>
      <c r="N2034" s="2" t="str">
        <f>IF(ISNUMBER(_xlfn.XMATCH(E2034,[1]SKU_Master!A:A)),"MATCH","NOT FOUND")</f>
        <v>MATCH</v>
      </c>
      <c r="O2034" s="2">
        <f>Table2[[#This Row],[GROSS_REVENUE]]-Table2[[#This Row],[DISCOUNT]]</f>
        <v>49112.35</v>
      </c>
      <c r="P2034" s="3">
        <f>IFERROR((Table2[[#This Row],[NET_REVENUE]]-(Table2[[#This Row],[UNITS_SOLD]]*Table2[[#This Row],[UNIT_COGS]]))/Table2[[#This Row],[NET_REVENUE]],0)</f>
        <v>0.41872054585048363</v>
      </c>
      <c r="Q2034" s="4">
        <f>IFERROR(Table2[[#This Row],[GROSS_REVENUE]]/Table2[[#This Row],[AD_SPEND]],0)</f>
        <v>22.053008563617055</v>
      </c>
      <c r="R2034" s="2">
        <f>IFERROR((Table2[[#This Row],[NET_REVENUE]]-(Table2[[#This Row],[UNITS_SOLD]]*Table2[[#This Row],[UNIT_COGS]])-Table2[[#This Row],[AD_SPEND]]),0)</f>
        <v>17908.93</v>
      </c>
      <c r="S2034" s="3">
        <f>IFERROR(Table2[[#This Row],[RETURNS_UNITS]]/Table2[[#This Row],[UNITS_SOLD]],0)</f>
        <v>4.6448087431693992E-2</v>
      </c>
      <c r="T2034" s="2" t="str">
        <f>TRIM(CLEAN(Table2[[#This Row],[CHANNEL]]))</f>
        <v>Blinkit</v>
      </c>
      <c r="U2034" s="1">
        <f t="shared" si="31"/>
        <v>45689</v>
      </c>
    </row>
    <row r="2035" spans="1:21" x14ac:dyDescent="0.3">
      <c r="A2035" s="1">
        <v>45536</v>
      </c>
      <c r="B2035" s="2" t="s">
        <v>24</v>
      </c>
      <c r="C2035" s="2" t="s">
        <v>25</v>
      </c>
      <c r="D2035" s="2" t="s">
        <v>32</v>
      </c>
      <c r="E2035" s="2" t="str">
        <f>TRIM(Table2[[#This Row],[SKU_CODE]])</f>
        <v>BEC-BW-001</v>
      </c>
      <c r="F2035" s="2">
        <v>100</v>
      </c>
      <c r="G2035" s="2">
        <v>22000</v>
      </c>
      <c r="H2035" s="2">
        <v>0</v>
      </c>
      <c r="I2035" s="2">
        <v>2657.32</v>
      </c>
      <c r="J2035" s="2">
        <v>12</v>
      </c>
      <c r="K2035" s="2" t="str">
        <f>_xlfn.XLOOKUP(E2035,[1]SKU_Master!A:A,[1]SKU_Master!C:C,"NOT FOUND")</f>
        <v>Bake &amp; Wrap</v>
      </c>
      <c r="L2035" s="2">
        <f>_xlfn.XLOOKUP(Table2[[#This Row],[SKU_CODE_CLEAN]],[1]SKU_Master!A:A,[1]SKU_Master!E:E,"Not Found")</f>
        <v>220</v>
      </c>
      <c r="M2035" s="2">
        <f>_xlfn.XLOOKUP(E2035,[1]SKU_Master!A:A,[1]SKU_Master!F:F,"NOT FOUND")</f>
        <v>118</v>
      </c>
      <c r="N2035" s="2" t="str">
        <f>IF(ISNUMBER(_xlfn.XMATCH(E2035,[1]SKU_Master!A:A)),"MATCH","NOT FOUND")</f>
        <v>MATCH</v>
      </c>
      <c r="O2035" s="2">
        <f>Table2[[#This Row],[GROSS_REVENUE]]-Table2[[#This Row],[DISCOUNT]]</f>
        <v>22000</v>
      </c>
      <c r="P2035" s="3">
        <f>IFERROR((Table2[[#This Row],[NET_REVENUE]]-(Table2[[#This Row],[UNITS_SOLD]]*Table2[[#This Row],[UNIT_COGS]]))/Table2[[#This Row],[NET_REVENUE]],0)</f>
        <v>0.46363636363636362</v>
      </c>
      <c r="Q2035" s="4">
        <f>IFERROR(Table2[[#This Row],[GROSS_REVENUE]]/Table2[[#This Row],[AD_SPEND]],0)</f>
        <v>8.2790179579425889</v>
      </c>
      <c r="R2035" s="2">
        <f>IFERROR((Table2[[#This Row],[NET_REVENUE]]-(Table2[[#This Row],[UNITS_SOLD]]*Table2[[#This Row],[UNIT_COGS]])-Table2[[#This Row],[AD_SPEND]]),0)</f>
        <v>7542.68</v>
      </c>
      <c r="S2035" s="3">
        <f>IFERROR(Table2[[#This Row],[RETURNS_UNITS]]/Table2[[#This Row],[UNITS_SOLD]],0)</f>
        <v>0.12</v>
      </c>
      <c r="T2035" s="2" t="str">
        <f>TRIM(CLEAN(Table2[[#This Row],[CHANNEL]]))</f>
        <v>D2C</v>
      </c>
      <c r="U2035" s="1">
        <f t="shared" si="31"/>
        <v>45536</v>
      </c>
    </row>
    <row r="2036" spans="1:21" x14ac:dyDescent="0.3">
      <c r="A2036" s="1">
        <v>45658</v>
      </c>
      <c r="B2036" s="2" t="s">
        <v>39</v>
      </c>
      <c r="C2036" s="2" t="s">
        <v>22</v>
      </c>
      <c r="D2036" s="2" t="s">
        <v>42</v>
      </c>
      <c r="E2036" s="2" t="str">
        <f>TRIM(Table2[[#This Row],[SKU_CODE]])</f>
        <v>BEC-BW-002</v>
      </c>
      <c r="F2036" s="2">
        <v>247</v>
      </c>
      <c r="G2036" s="5">
        <v>43225</v>
      </c>
      <c r="H2036" s="2">
        <v>9659.1299999999992</v>
      </c>
      <c r="I2036" s="2">
        <v>2657.54</v>
      </c>
      <c r="J2036" s="2">
        <v>9</v>
      </c>
      <c r="K2036" s="2" t="str">
        <f>_xlfn.XLOOKUP(E2036,[1]SKU_Master!A:A,[1]SKU_Master!C:C,"NOT FOUND")</f>
        <v>Bake &amp; Wrap</v>
      </c>
      <c r="L2036" s="2">
        <f>_xlfn.XLOOKUP(Table2[[#This Row],[SKU_CODE_CLEAN]],[1]SKU_Master!A:A,[1]SKU_Master!E:E,"Not Found")</f>
        <v>175</v>
      </c>
      <c r="M2036" s="2">
        <f>_xlfn.XLOOKUP(E2036,[1]SKU_Master!A:A,[1]SKU_Master!F:F,"NOT FOUND")</f>
        <v>92</v>
      </c>
      <c r="N2036" s="2" t="str">
        <f>IF(ISNUMBER(_xlfn.XMATCH(E2036,[1]SKU_Master!A:A)),"MATCH","NOT FOUND")</f>
        <v>MATCH</v>
      </c>
      <c r="O2036" s="2">
        <f>Table2[[#This Row],[GROSS_REVENUE]]-Table2[[#This Row],[DISCOUNT]]</f>
        <v>33565.870000000003</v>
      </c>
      <c r="P2036" s="3">
        <f>IFERROR((Table2[[#This Row],[NET_REVENUE]]-(Table2[[#This Row],[UNITS_SOLD]]*Table2[[#This Row],[UNIT_COGS]]))/Table2[[#This Row],[NET_REVENUE]],0)</f>
        <v>0.32300280016576366</v>
      </c>
      <c r="Q2036" s="4">
        <f>IFERROR(Table2[[#This Row],[GROSS_REVENUE]]/Table2[[#This Row],[AD_SPEND]],0)</f>
        <v>16.265042106609872</v>
      </c>
      <c r="R2036" s="2">
        <f>IFERROR((Table2[[#This Row],[NET_REVENUE]]-(Table2[[#This Row],[UNITS_SOLD]]*Table2[[#This Row],[UNIT_COGS]])-Table2[[#This Row],[AD_SPEND]]),0)</f>
        <v>8184.3300000000027</v>
      </c>
      <c r="S2036" s="3">
        <f>IFERROR(Table2[[#This Row],[RETURNS_UNITS]]/Table2[[#This Row],[UNITS_SOLD]],0)</f>
        <v>3.643724696356275E-2</v>
      </c>
      <c r="T2036" s="2" t="str">
        <f>TRIM(CLEAN(Table2[[#This Row],[CHANNEL]]))</f>
        <v>Amazon</v>
      </c>
      <c r="U2036" s="1">
        <f t="shared" si="31"/>
        <v>45658</v>
      </c>
    </row>
    <row r="2037" spans="1:21" x14ac:dyDescent="0.3">
      <c r="A2037" s="1">
        <v>45444</v>
      </c>
      <c r="B2037" s="2" t="s">
        <v>24</v>
      </c>
      <c r="C2037" s="2" t="s">
        <v>22</v>
      </c>
      <c r="D2037" s="2" t="s">
        <v>32</v>
      </c>
      <c r="E2037" s="2" t="str">
        <f>TRIM(Table2[[#This Row],[SKU_CODE]])</f>
        <v>BEC-BW-001</v>
      </c>
      <c r="F2037" s="2">
        <v>88</v>
      </c>
      <c r="G2037" s="2">
        <v>19360</v>
      </c>
      <c r="H2037" s="2">
        <v>1576.89</v>
      </c>
      <c r="I2037" s="2">
        <v>2659.79</v>
      </c>
      <c r="J2037" s="2">
        <v>12</v>
      </c>
      <c r="K2037" s="2" t="str">
        <f>_xlfn.XLOOKUP(E2037,[1]SKU_Master!A:A,[1]SKU_Master!C:C,"NOT FOUND")</f>
        <v>Bake &amp; Wrap</v>
      </c>
      <c r="L2037" s="2">
        <f>_xlfn.XLOOKUP(Table2[[#This Row],[SKU_CODE_CLEAN]],[1]SKU_Master!A:A,[1]SKU_Master!E:E,"Not Found")</f>
        <v>220</v>
      </c>
      <c r="M2037" s="2">
        <f>_xlfn.XLOOKUP(E2037,[1]SKU_Master!A:A,[1]SKU_Master!F:F,"NOT FOUND")</f>
        <v>118</v>
      </c>
      <c r="N2037" s="2" t="str">
        <f>IF(ISNUMBER(_xlfn.XMATCH(E2037,[1]SKU_Master!A:A)),"MATCH","NOT FOUND")</f>
        <v>MATCH</v>
      </c>
      <c r="O2037" s="2">
        <f>Table2[[#This Row],[GROSS_REVENUE]]-Table2[[#This Row],[DISCOUNT]]</f>
        <v>17783.11</v>
      </c>
      <c r="P2037" s="3">
        <f>IFERROR((Table2[[#This Row],[NET_REVENUE]]-(Table2[[#This Row],[UNITS_SOLD]]*Table2[[#This Row],[UNIT_COGS]]))/Table2[[#This Row],[NET_REVENUE]],0)</f>
        <v>0.41607514096240761</v>
      </c>
      <c r="Q2037" s="4">
        <f>IFERROR(Table2[[#This Row],[GROSS_REVENUE]]/Table2[[#This Row],[AD_SPEND]],0)</f>
        <v>7.2787701284687891</v>
      </c>
      <c r="R2037" s="2">
        <f>IFERROR((Table2[[#This Row],[NET_REVENUE]]-(Table2[[#This Row],[UNITS_SOLD]]*Table2[[#This Row],[UNIT_COGS]])-Table2[[#This Row],[AD_SPEND]]),0)</f>
        <v>4739.3200000000006</v>
      </c>
      <c r="S2037" s="3">
        <f>IFERROR(Table2[[#This Row],[RETURNS_UNITS]]/Table2[[#This Row],[UNITS_SOLD]],0)</f>
        <v>0.13636363636363635</v>
      </c>
      <c r="T2037" s="2" t="str">
        <f>TRIM(CLEAN(Table2[[#This Row],[CHANNEL]]))</f>
        <v>D2C</v>
      </c>
      <c r="U2037" s="1">
        <f t="shared" si="31"/>
        <v>45444</v>
      </c>
    </row>
    <row r="2038" spans="1:21" x14ac:dyDescent="0.3">
      <c r="A2038" s="1">
        <v>45474</v>
      </c>
      <c r="B2038" s="2" t="s">
        <v>34</v>
      </c>
      <c r="C2038" s="2" t="s">
        <v>22</v>
      </c>
      <c r="D2038" s="2" t="s">
        <v>42</v>
      </c>
      <c r="E2038" s="2" t="str">
        <f>TRIM(Table2[[#This Row],[SKU_CODE]])</f>
        <v>BEC-BW-002</v>
      </c>
      <c r="F2038" s="2">
        <v>122</v>
      </c>
      <c r="G2038" s="2">
        <v>21350</v>
      </c>
      <c r="H2038" s="2">
        <v>3023.51</v>
      </c>
      <c r="I2038" s="2">
        <v>2662.45</v>
      </c>
      <c r="J2038" s="2">
        <v>5</v>
      </c>
      <c r="K2038" s="2" t="str">
        <f>_xlfn.XLOOKUP(E2038,[1]SKU_Master!A:A,[1]SKU_Master!C:C,"NOT FOUND")</f>
        <v>Bake &amp; Wrap</v>
      </c>
      <c r="L2038" s="2">
        <f>_xlfn.XLOOKUP(Table2[[#This Row],[SKU_CODE_CLEAN]],[1]SKU_Master!A:A,[1]SKU_Master!E:E,"Not Found")</f>
        <v>175</v>
      </c>
      <c r="M2038" s="2">
        <f>_xlfn.XLOOKUP(E2038,[1]SKU_Master!A:A,[1]SKU_Master!F:F,"NOT FOUND")</f>
        <v>92</v>
      </c>
      <c r="N2038" s="2" t="str">
        <f>IF(ISNUMBER(_xlfn.XMATCH(E2038,[1]SKU_Master!A:A)),"MATCH","NOT FOUND")</f>
        <v>MATCH</v>
      </c>
      <c r="O2038" s="2">
        <f>Table2[[#This Row],[GROSS_REVENUE]]-Table2[[#This Row],[DISCOUNT]]</f>
        <v>18326.489999999998</v>
      </c>
      <c r="P2038" s="3">
        <f>IFERROR((Table2[[#This Row],[NET_REVENUE]]-(Table2[[#This Row],[UNITS_SOLD]]*Table2[[#This Row],[UNIT_COGS]]))/Table2[[#This Row],[NET_REVENUE]],0)</f>
        <v>0.38755320849764457</v>
      </c>
      <c r="Q2038" s="4">
        <f>IFERROR(Table2[[#This Row],[GROSS_REVENUE]]/Table2[[#This Row],[AD_SPEND]],0)</f>
        <v>8.0189299329564871</v>
      </c>
      <c r="R2038" s="2">
        <f>IFERROR((Table2[[#This Row],[NET_REVENUE]]-(Table2[[#This Row],[UNITS_SOLD]]*Table2[[#This Row],[UNIT_COGS]])-Table2[[#This Row],[AD_SPEND]]),0)</f>
        <v>4440.0399999999981</v>
      </c>
      <c r="S2038" s="3">
        <f>IFERROR(Table2[[#This Row],[RETURNS_UNITS]]/Table2[[#This Row],[UNITS_SOLD]],0)</f>
        <v>4.0983606557377046E-2</v>
      </c>
      <c r="T2038" s="2" t="str">
        <f>TRIM(CLEAN(Table2[[#This Row],[CHANNEL]]))</f>
        <v>Zepto</v>
      </c>
      <c r="U2038" s="1">
        <f t="shared" si="31"/>
        <v>45474</v>
      </c>
    </row>
    <row r="2039" spans="1:21" x14ac:dyDescent="0.3">
      <c r="A2039" s="1">
        <v>45505</v>
      </c>
      <c r="B2039" s="2" t="s">
        <v>21</v>
      </c>
      <c r="C2039" s="2" t="s">
        <v>25</v>
      </c>
      <c r="D2039" s="2" t="s">
        <v>30</v>
      </c>
      <c r="E2039" s="2" t="str">
        <f>TRIM(Table2[[#This Row],[SKU_CODE]])</f>
        <v>BEC-TIS-002</v>
      </c>
      <c r="F2039" s="2">
        <v>250</v>
      </c>
      <c r="G2039" s="2">
        <v>45000</v>
      </c>
      <c r="H2039" s="2">
        <v>12360.5</v>
      </c>
      <c r="I2039" s="2">
        <v>2663.1</v>
      </c>
      <c r="J2039" s="2">
        <v>13</v>
      </c>
      <c r="K2039" s="2" t="str">
        <f>_xlfn.XLOOKUP(E2039,[1]SKU_Master!A:A,[1]SKU_Master!C:C,"NOT FOUND")</f>
        <v>Tissues</v>
      </c>
      <c r="L2039" s="2">
        <f>_xlfn.XLOOKUP(Table2[[#This Row],[SKU_CODE_CLEAN]],[1]SKU_Master!A:A,[1]SKU_Master!E:E,"Not Found")</f>
        <v>180</v>
      </c>
      <c r="M2039" s="2">
        <f>_xlfn.XLOOKUP(E2039,[1]SKU_Master!A:A,[1]SKU_Master!F:F,"NOT FOUND")</f>
        <v>95</v>
      </c>
      <c r="N2039" s="2" t="str">
        <f>IF(ISNUMBER(_xlfn.XMATCH(E2039,[1]SKU_Master!A:A)),"MATCH","NOT FOUND")</f>
        <v>MATCH</v>
      </c>
      <c r="O2039" s="2">
        <f>Table2[[#This Row],[GROSS_REVENUE]]-Table2[[#This Row],[DISCOUNT]]</f>
        <v>32639.5</v>
      </c>
      <c r="P2039" s="3">
        <f>IFERROR((Table2[[#This Row],[NET_REVENUE]]-(Table2[[#This Row],[UNITS_SOLD]]*Table2[[#This Row],[UNIT_COGS]]))/Table2[[#This Row],[NET_REVENUE]],0)</f>
        <v>0.27235404954120007</v>
      </c>
      <c r="Q2039" s="4">
        <f>IFERROR(Table2[[#This Row],[GROSS_REVENUE]]/Table2[[#This Row],[AD_SPEND]],0)</f>
        <v>16.897600540723218</v>
      </c>
      <c r="R2039" s="2">
        <f>IFERROR((Table2[[#This Row],[NET_REVENUE]]-(Table2[[#This Row],[UNITS_SOLD]]*Table2[[#This Row],[UNIT_COGS]])-Table2[[#This Row],[AD_SPEND]]),0)</f>
        <v>6226.4</v>
      </c>
      <c r="S2039" s="3">
        <f>IFERROR(Table2[[#This Row],[RETURNS_UNITS]]/Table2[[#This Row],[UNITS_SOLD]],0)</f>
        <v>5.1999999999999998E-2</v>
      </c>
      <c r="T2039" s="2" t="str">
        <f>TRIM(CLEAN(Table2[[#This Row],[CHANNEL]]))</f>
        <v>Flipkart</v>
      </c>
      <c r="U2039" s="1">
        <f t="shared" si="31"/>
        <v>45505</v>
      </c>
    </row>
    <row r="2040" spans="1:21" x14ac:dyDescent="0.3">
      <c r="A2040" s="1">
        <v>45413</v>
      </c>
      <c r="B2040" s="2" t="s">
        <v>33</v>
      </c>
      <c r="C2040" s="2" t="s">
        <v>25</v>
      </c>
      <c r="D2040" s="2" t="s">
        <v>31</v>
      </c>
      <c r="E2040" s="2" t="str">
        <f>TRIM(Table2[[#This Row],[SKU_CODE]])</f>
        <v>BEC-GB-002</v>
      </c>
      <c r="F2040" s="2">
        <v>202</v>
      </c>
      <c r="G2040" s="2">
        <v>36158</v>
      </c>
      <c r="H2040" s="2">
        <v>3853.22</v>
      </c>
      <c r="I2040" s="2">
        <v>2663.86</v>
      </c>
      <c r="J2040" s="2">
        <v>6</v>
      </c>
      <c r="K2040" s="2" t="str">
        <f>_xlfn.XLOOKUP(E2040,[1]SKU_Master!A:A,[1]SKU_Master!C:C,"NOT FOUND")</f>
        <v>Garbage Bags</v>
      </c>
      <c r="L2040" s="2">
        <f>_xlfn.XLOOKUP(Table2[[#This Row],[SKU_CODE_CLEAN]],[1]SKU_Master!A:A,[1]SKU_Master!E:E,"Not Found")</f>
        <v>179</v>
      </c>
      <c r="M2040" s="2">
        <f>_xlfn.XLOOKUP(E2040,[1]SKU_Master!A:A,[1]SKU_Master!F:F,"NOT FOUND")</f>
        <v>86</v>
      </c>
      <c r="N2040" s="2" t="str">
        <f>IF(ISNUMBER(_xlfn.XMATCH(E2040,[1]SKU_Master!A:A)),"MATCH","NOT FOUND")</f>
        <v>MATCH</v>
      </c>
      <c r="O2040" s="2">
        <f>Table2[[#This Row],[GROSS_REVENUE]]-Table2[[#This Row],[DISCOUNT]]</f>
        <v>32304.78</v>
      </c>
      <c r="P2040" s="3">
        <f>IFERROR((Table2[[#This Row],[NET_REVENUE]]-(Table2[[#This Row],[UNITS_SOLD]]*Table2[[#This Row],[UNIT_COGS]]))/Table2[[#This Row],[NET_REVENUE]],0)</f>
        <v>0.46224676348206051</v>
      </c>
      <c r="Q2040" s="4">
        <f>IFERROR(Table2[[#This Row],[GROSS_REVENUE]]/Table2[[#This Row],[AD_SPEND]],0)</f>
        <v>13.573536146794501</v>
      </c>
      <c r="R2040" s="2">
        <f>IFERROR((Table2[[#This Row],[NET_REVENUE]]-(Table2[[#This Row],[UNITS_SOLD]]*Table2[[#This Row],[UNIT_COGS]])-Table2[[#This Row],[AD_SPEND]]),0)</f>
        <v>12268.919999999998</v>
      </c>
      <c r="S2040" s="3">
        <f>IFERROR(Table2[[#This Row],[RETURNS_UNITS]]/Table2[[#This Row],[UNITS_SOLD]],0)</f>
        <v>2.9702970297029702E-2</v>
      </c>
      <c r="T2040" s="2" t="str">
        <f>TRIM(CLEAN(Table2[[#This Row],[CHANNEL]]))</f>
        <v>Swiggy Instamart</v>
      </c>
      <c r="U2040" s="1">
        <f t="shared" si="31"/>
        <v>45413</v>
      </c>
    </row>
    <row r="2041" spans="1:21" x14ac:dyDescent="0.3">
      <c r="A2041" s="1">
        <v>45413</v>
      </c>
      <c r="B2041" s="2" t="s">
        <v>27</v>
      </c>
      <c r="C2041" s="2" t="s">
        <v>28</v>
      </c>
      <c r="D2041" s="2" t="s">
        <v>32</v>
      </c>
      <c r="E2041" s="2" t="str">
        <f>TRIM(Table2[[#This Row],[SKU_CODE]])</f>
        <v>BEC-BW-001</v>
      </c>
      <c r="F2041" s="2">
        <v>109</v>
      </c>
      <c r="G2041" s="2">
        <v>23980</v>
      </c>
      <c r="H2041" s="2">
        <v>5351.18</v>
      </c>
      <c r="I2041" s="2">
        <v>2665.18</v>
      </c>
      <c r="J2041" s="2">
        <v>2</v>
      </c>
      <c r="K2041" s="2" t="str">
        <f>_xlfn.XLOOKUP(E2041,[1]SKU_Master!A:A,[1]SKU_Master!C:C,"NOT FOUND")</f>
        <v>Bake &amp; Wrap</v>
      </c>
      <c r="L2041" s="2">
        <f>_xlfn.XLOOKUP(Table2[[#This Row],[SKU_CODE_CLEAN]],[1]SKU_Master!A:A,[1]SKU_Master!E:E,"Not Found")</f>
        <v>220</v>
      </c>
      <c r="M2041" s="2">
        <f>_xlfn.XLOOKUP(E2041,[1]SKU_Master!A:A,[1]SKU_Master!F:F,"NOT FOUND")</f>
        <v>118</v>
      </c>
      <c r="N2041" s="2" t="str">
        <f>IF(ISNUMBER(_xlfn.XMATCH(E2041,[1]SKU_Master!A:A)),"MATCH","NOT FOUND")</f>
        <v>MATCH</v>
      </c>
      <c r="O2041" s="2">
        <f>Table2[[#This Row],[GROSS_REVENUE]]-Table2[[#This Row],[DISCOUNT]]</f>
        <v>18628.82</v>
      </c>
      <c r="P2041" s="3">
        <f>IFERROR((Table2[[#This Row],[NET_REVENUE]]-(Table2[[#This Row],[UNITS_SOLD]]*Table2[[#This Row],[UNIT_COGS]]))/Table2[[#This Row],[NET_REVENUE]],0)</f>
        <v>0.30956442759122693</v>
      </c>
      <c r="Q2041" s="4">
        <f>IFERROR(Table2[[#This Row],[GROSS_REVENUE]]/Table2[[#This Row],[AD_SPEND]],0)</f>
        <v>8.9975161152342444</v>
      </c>
      <c r="R2041" s="2">
        <f>IFERROR((Table2[[#This Row],[NET_REVENUE]]-(Table2[[#This Row],[UNITS_SOLD]]*Table2[[#This Row],[UNIT_COGS]])-Table2[[#This Row],[AD_SPEND]]),0)</f>
        <v>3101.64</v>
      </c>
      <c r="S2041" s="3">
        <f>IFERROR(Table2[[#This Row],[RETURNS_UNITS]]/Table2[[#This Row],[UNITS_SOLD]],0)</f>
        <v>1.834862385321101E-2</v>
      </c>
      <c r="T2041" s="2" t="str">
        <f>TRIM(CLEAN(Table2[[#This Row],[CHANNEL]]))</f>
        <v>Zepto</v>
      </c>
      <c r="U2041" s="1">
        <f t="shared" si="31"/>
        <v>45413</v>
      </c>
    </row>
    <row r="2042" spans="1:21" x14ac:dyDescent="0.3">
      <c r="A2042" s="1">
        <v>45717</v>
      </c>
      <c r="B2042" s="2" t="s">
        <v>24</v>
      </c>
      <c r="C2042" s="2" t="s">
        <v>25</v>
      </c>
      <c r="D2042" s="2" t="s">
        <v>43</v>
      </c>
      <c r="E2042" s="2" t="str">
        <f>TRIM(Table2[[#This Row],[SKU_CODE]])</f>
        <v>BEC-GB-001</v>
      </c>
      <c r="F2042" s="2">
        <v>234</v>
      </c>
      <c r="G2042" s="2">
        <v>34866</v>
      </c>
      <c r="H2042" s="2">
        <v>5021.25</v>
      </c>
      <c r="I2042" s="2">
        <v>2665.97</v>
      </c>
      <c r="J2042" s="2">
        <v>37</v>
      </c>
      <c r="K2042" s="2" t="str">
        <f>_xlfn.XLOOKUP(E2042,[1]SKU_Master!A:A,[1]SKU_Master!C:C,"NOT FOUND")</f>
        <v>Garbage Bags</v>
      </c>
      <c r="L2042" s="2">
        <f>_xlfn.XLOOKUP(Table2[[#This Row],[SKU_CODE_CLEAN]],[1]SKU_Master!A:A,[1]SKU_Master!E:E,"Not Found")</f>
        <v>149</v>
      </c>
      <c r="M2042" s="2">
        <f>_xlfn.XLOOKUP(E2042,[1]SKU_Master!A:A,[1]SKU_Master!F:F,"NOT FOUND")</f>
        <v>70</v>
      </c>
      <c r="N2042" s="2" t="str">
        <f>IF(ISNUMBER(_xlfn.XMATCH(E2042,[1]SKU_Master!A:A)),"MATCH","NOT FOUND")</f>
        <v>MATCH</v>
      </c>
      <c r="O2042" s="2">
        <f>Table2[[#This Row],[GROSS_REVENUE]]-Table2[[#This Row],[DISCOUNT]]</f>
        <v>29844.75</v>
      </c>
      <c r="P2042" s="3">
        <f>IFERROR((Table2[[#This Row],[NET_REVENUE]]-(Table2[[#This Row],[UNITS_SOLD]]*Table2[[#This Row],[UNIT_COGS]]))/Table2[[#This Row],[NET_REVENUE]],0)</f>
        <v>0.45115975171512579</v>
      </c>
      <c r="Q2042" s="4">
        <f>IFERROR(Table2[[#This Row],[GROSS_REVENUE]]/Table2[[#This Row],[AD_SPEND]],0)</f>
        <v>13.07816667104281</v>
      </c>
      <c r="R2042" s="2">
        <f>IFERROR((Table2[[#This Row],[NET_REVENUE]]-(Table2[[#This Row],[UNITS_SOLD]]*Table2[[#This Row],[UNIT_COGS]])-Table2[[#This Row],[AD_SPEND]]),0)</f>
        <v>10798.78</v>
      </c>
      <c r="S2042" s="3">
        <f>IFERROR(Table2[[#This Row],[RETURNS_UNITS]]/Table2[[#This Row],[UNITS_SOLD]],0)</f>
        <v>0.15811965811965811</v>
      </c>
      <c r="T2042" s="2" t="str">
        <f>TRIM(CLEAN(Table2[[#This Row],[CHANNEL]]))</f>
        <v>D2C</v>
      </c>
      <c r="U2042" s="1">
        <f t="shared" si="31"/>
        <v>45717</v>
      </c>
    </row>
    <row r="2043" spans="1:21" x14ac:dyDescent="0.3">
      <c r="A2043" s="1">
        <v>45809</v>
      </c>
      <c r="B2043" s="2" t="s">
        <v>39</v>
      </c>
      <c r="C2043" s="2" t="s">
        <v>25</v>
      </c>
      <c r="D2043" s="2" t="s">
        <v>23</v>
      </c>
      <c r="E2043" s="2" t="str">
        <f>TRIM(Table2[[#This Row],[SKU_CODE]])</f>
        <v>BEC-OTH-001</v>
      </c>
      <c r="F2043" s="2">
        <v>263</v>
      </c>
      <c r="G2043" s="2">
        <v>39187</v>
      </c>
      <c r="H2043" s="2">
        <v>7421.27</v>
      </c>
      <c r="I2043" s="2">
        <v>2666.73</v>
      </c>
      <c r="J2043" s="2">
        <v>9</v>
      </c>
      <c r="K2043" s="2" t="str">
        <f>_xlfn.XLOOKUP(E2043,[1]SKU_Master!A:A,[1]SKU_Master!C:C,"NOT FOUND")</f>
        <v>Others</v>
      </c>
      <c r="L2043" s="2">
        <f>_xlfn.XLOOKUP(Table2[[#This Row],[SKU_CODE_CLEAN]],[1]SKU_Master!A:A,[1]SKU_Master!E:E,"Not Found")</f>
        <v>149</v>
      </c>
      <c r="M2043" s="2">
        <f>_xlfn.XLOOKUP(E2043,[1]SKU_Master!A:A,[1]SKU_Master!F:F,"NOT FOUND")</f>
        <v>72</v>
      </c>
      <c r="N2043" s="2" t="str">
        <f>IF(ISNUMBER(_xlfn.XMATCH(E2043,[1]SKU_Master!A:A)),"MATCH","NOT FOUND")</f>
        <v>MATCH</v>
      </c>
      <c r="O2043" s="2">
        <f>Table2[[#This Row],[GROSS_REVENUE]]-Table2[[#This Row],[DISCOUNT]]</f>
        <v>31765.73</v>
      </c>
      <c r="P2043" s="3">
        <f>IFERROR((Table2[[#This Row],[NET_REVENUE]]-(Table2[[#This Row],[UNITS_SOLD]]*Table2[[#This Row],[UNIT_COGS]]))/Table2[[#This Row],[NET_REVENUE]],0)</f>
        <v>0.40388588582727358</v>
      </c>
      <c r="Q2043" s="4">
        <f>IFERROR(Table2[[#This Row],[GROSS_REVENUE]]/Table2[[#This Row],[AD_SPEND]],0)</f>
        <v>14.694775999070021</v>
      </c>
      <c r="R2043" s="2">
        <f>IFERROR((Table2[[#This Row],[NET_REVENUE]]-(Table2[[#This Row],[UNITS_SOLD]]*Table2[[#This Row],[UNIT_COGS]])-Table2[[#This Row],[AD_SPEND]]),0)</f>
        <v>10163</v>
      </c>
      <c r="S2043" s="3">
        <f>IFERROR(Table2[[#This Row],[RETURNS_UNITS]]/Table2[[#This Row],[UNITS_SOLD]],0)</f>
        <v>3.4220532319391636E-2</v>
      </c>
      <c r="T2043" s="2" t="str">
        <f>TRIM(CLEAN(Table2[[#This Row],[CHANNEL]]))</f>
        <v>Amazon</v>
      </c>
      <c r="U2043" s="1">
        <f t="shared" si="31"/>
        <v>45809</v>
      </c>
    </row>
    <row r="2044" spans="1:21" x14ac:dyDescent="0.3">
      <c r="A2044" s="1">
        <v>45717</v>
      </c>
      <c r="B2044" s="2" t="s">
        <v>33</v>
      </c>
      <c r="C2044" s="2" t="s">
        <v>25</v>
      </c>
      <c r="D2044" s="2" t="s">
        <v>32</v>
      </c>
      <c r="E2044" s="2" t="str">
        <f>TRIM(Table2[[#This Row],[SKU_CODE]])</f>
        <v>BEC-BW-001</v>
      </c>
      <c r="F2044" s="2">
        <v>123</v>
      </c>
      <c r="G2044" s="2">
        <v>27060</v>
      </c>
      <c r="H2044" s="2">
        <v>7043.12</v>
      </c>
      <c r="I2044" s="2">
        <v>2669.3</v>
      </c>
      <c r="J2044" s="2">
        <v>5</v>
      </c>
      <c r="K2044" s="2" t="str">
        <f>_xlfn.XLOOKUP(E2044,[1]SKU_Master!A:A,[1]SKU_Master!C:C,"NOT FOUND")</f>
        <v>Bake &amp; Wrap</v>
      </c>
      <c r="L2044" s="2">
        <f>_xlfn.XLOOKUP(Table2[[#This Row],[SKU_CODE_CLEAN]],[1]SKU_Master!A:A,[1]SKU_Master!E:E,"Not Found")</f>
        <v>220</v>
      </c>
      <c r="M2044" s="2">
        <f>_xlfn.XLOOKUP(E2044,[1]SKU_Master!A:A,[1]SKU_Master!F:F,"NOT FOUND")</f>
        <v>118</v>
      </c>
      <c r="N2044" s="2" t="str">
        <f>IF(ISNUMBER(_xlfn.XMATCH(E2044,[1]SKU_Master!A:A)),"MATCH","NOT FOUND")</f>
        <v>MATCH</v>
      </c>
      <c r="O2044" s="2">
        <f>Table2[[#This Row],[GROSS_REVENUE]]-Table2[[#This Row],[DISCOUNT]]</f>
        <v>20016.88</v>
      </c>
      <c r="P2044" s="3">
        <f>IFERROR((Table2[[#This Row],[NET_REVENUE]]-(Table2[[#This Row],[UNITS_SOLD]]*Table2[[#This Row],[UNIT_COGS]]))/Table2[[#This Row],[NET_REVENUE]],0)</f>
        <v>0.27491197429369618</v>
      </c>
      <c r="Q2044" s="4">
        <f>IFERROR(Table2[[#This Row],[GROSS_REVENUE]]/Table2[[#This Row],[AD_SPEND]],0)</f>
        <v>10.137489229385981</v>
      </c>
      <c r="R2044" s="2">
        <f>IFERROR((Table2[[#This Row],[NET_REVENUE]]-(Table2[[#This Row],[UNITS_SOLD]]*Table2[[#This Row],[UNIT_COGS]])-Table2[[#This Row],[AD_SPEND]]),0)</f>
        <v>2833.5800000000008</v>
      </c>
      <c r="S2044" s="3">
        <f>IFERROR(Table2[[#This Row],[RETURNS_UNITS]]/Table2[[#This Row],[UNITS_SOLD]],0)</f>
        <v>4.065040650406504E-2</v>
      </c>
      <c r="T2044" s="2" t="str">
        <f>TRIM(CLEAN(Table2[[#This Row],[CHANNEL]]))</f>
        <v>Swiggy Instamart</v>
      </c>
      <c r="U2044" s="1">
        <f t="shared" si="31"/>
        <v>45717</v>
      </c>
    </row>
    <row r="2045" spans="1:21" x14ac:dyDescent="0.3">
      <c r="A2045" s="1">
        <v>45597</v>
      </c>
      <c r="B2045" s="2" t="s">
        <v>39</v>
      </c>
      <c r="C2045" s="2" t="s">
        <v>28</v>
      </c>
      <c r="D2045" s="2" t="s">
        <v>43</v>
      </c>
      <c r="E2045" s="2" t="str">
        <f>TRIM(Table2[[#This Row],[SKU_CODE]])</f>
        <v>BEC-GB-001</v>
      </c>
      <c r="F2045" s="2">
        <v>291</v>
      </c>
      <c r="G2045" s="2">
        <v>43359</v>
      </c>
      <c r="H2045" s="2">
        <v>10547.58</v>
      </c>
      <c r="I2045" s="2">
        <v>2669.5</v>
      </c>
      <c r="J2045" s="2">
        <v>12</v>
      </c>
      <c r="K2045" s="2" t="str">
        <f>_xlfn.XLOOKUP(E2045,[1]SKU_Master!A:A,[1]SKU_Master!C:C,"NOT FOUND")</f>
        <v>Garbage Bags</v>
      </c>
      <c r="L2045" s="2">
        <f>_xlfn.XLOOKUP(Table2[[#This Row],[SKU_CODE_CLEAN]],[1]SKU_Master!A:A,[1]SKU_Master!E:E,"Not Found")</f>
        <v>149</v>
      </c>
      <c r="M2045" s="2">
        <f>_xlfn.XLOOKUP(E2045,[1]SKU_Master!A:A,[1]SKU_Master!F:F,"NOT FOUND")</f>
        <v>70</v>
      </c>
      <c r="N2045" s="2" t="str">
        <f>IF(ISNUMBER(_xlfn.XMATCH(E2045,[1]SKU_Master!A:A)),"MATCH","NOT FOUND")</f>
        <v>MATCH</v>
      </c>
      <c r="O2045" s="2">
        <f>Table2[[#This Row],[GROSS_REVENUE]]-Table2[[#This Row],[DISCOUNT]]</f>
        <v>32811.42</v>
      </c>
      <c r="P2045" s="3">
        <f>IFERROR((Table2[[#This Row],[NET_REVENUE]]-(Table2[[#This Row],[UNITS_SOLD]]*Table2[[#This Row],[UNIT_COGS]]))/Table2[[#This Row],[NET_REVENUE]],0)</f>
        <v>0.37917956613886261</v>
      </c>
      <c r="Q2045" s="4">
        <f>IFERROR(Table2[[#This Row],[GROSS_REVENUE]]/Table2[[#This Row],[AD_SPEND]],0)</f>
        <v>16.242367484547668</v>
      </c>
      <c r="R2045" s="2">
        <f>IFERROR((Table2[[#This Row],[NET_REVENUE]]-(Table2[[#This Row],[UNITS_SOLD]]*Table2[[#This Row],[UNIT_COGS]])-Table2[[#This Row],[AD_SPEND]]),0)</f>
        <v>9771.9199999999983</v>
      </c>
      <c r="S2045" s="3">
        <f>IFERROR(Table2[[#This Row],[RETURNS_UNITS]]/Table2[[#This Row],[UNITS_SOLD]],0)</f>
        <v>4.1237113402061855E-2</v>
      </c>
      <c r="T2045" s="2" t="str">
        <f>TRIM(CLEAN(Table2[[#This Row],[CHANNEL]]))</f>
        <v>Amazon</v>
      </c>
      <c r="U2045" s="1">
        <f t="shared" si="31"/>
        <v>45597</v>
      </c>
    </row>
    <row r="2046" spans="1:21" x14ac:dyDescent="0.3">
      <c r="A2046" s="1">
        <v>45444</v>
      </c>
      <c r="B2046" s="2" t="s">
        <v>24</v>
      </c>
      <c r="C2046" s="2" t="s">
        <v>28</v>
      </c>
      <c r="D2046" s="2" t="s">
        <v>41</v>
      </c>
      <c r="E2046" s="2" t="str">
        <f>TRIM(Table2[[#This Row],[SKU_CODE]])</f>
        <v>BEC-KT-002</v>
      </c>
      <c r="F2046" s="2">
        <v>74</v>
      </c>
      <c r="G2046" s="2">
        <v>31080</v>
      </c>
      <c r="H2046" s="2">
        <v>3362.3</v>
      </c>
      <c r="I2046" s="2">
        <v>2670.92</v>
      </c>
      <c r="J2046" s="2">
        <v>8</v>
      </c>
      <c r="K2046" s="2" t="str">
        <f>_xlfn.XLOOKUP(E2046,[1]SKU_Master!A:A,[1]SKU_Master!C:C,"NOT FOUND")</f>
        <v>Kitchen Towel</v>
      </c>
      <c r="L2046" s="2">
        <f>_xlfn.XLOOKUP(Table2[[#This Row],[SKU_CODE_CLEAN]],[1]SKU_Master!A:A,[1]SKU_Master!E:E,"Not Found")</f>
        <v>420</v>
      </c>
      <c r="M2046" s="2">
        <f>_xlfn.XLOOKUP(E2046,[1]SKU_Master!A:A,[1]SKU_Master!F:F,"NOT FOUND")</f>
        <v>205</v>
      </c>
      <c r="N2046" s="2" t="str">
        <f>IF(ISNUMBER(_xlfn.XMATCH(E2046,[1]SKU_Master!A:A)),"MATCH","NOT FOUND")</f>
        <v>MATCH</v>
      </c>
      <c r="O2046" s="2">
        <f>Table2[[#This Row],[GROSS_REVENUE]]-Table2[[#This Row],[DISCOUNT]]</f>
        <v>27717.7</v>
      </c>
      <c r="P2046" s="3">
        <f>IFERROR((Table2[[#This Row],[NET_REVENUE]]-(Table2[[#This Row],[UNITS_SOLD]]*Table2[[#This Row],[UNIT_COGS]]))/Table2[[#This Row],[NET_REVENUE]],0)</f>
        <v>0.45269629153934132</v>
      </c>
      <c r="Q2046" s="4">
        <f>IFERROR(Table2[[#This Row],[GROSS_REVENUE]]/Table2[[#This Row],[AD_SPEND]],0)</f>
        <v>11.636439878393961</v>
      </c>
      <c r="R2046" s="2">
        <f>IFERROR((Table2[[#This Row],[NET_REVENUE]]-(Table2[[#This Row],[UNITS_SOLD]]*Table2[[#This Row],[UNIT_COGS]])-Table2[[#This Row],[AD_SPEND]]),0)</f>
        <v>9876.7800000000007</v>
      </c>
      <c r="S2046" s="3">
        <f>IFERROR(Table2[[#This Row],[RETURNS_UNITS]]/Table2[[#This Row],[UNITS_SOLD]],0)</f>
        <v>0.10810810810810811</v>
      </c>
      <c r="T2046" s="2" t="str">
        <f>TRIM(CLEAN(Table2[[#This Row],[CHANNEL]]))</f>
        <v>D2C</v>
      </c>
      <c r="U2046" s="1">
        <f t="shared" si="31"/>
        <v>45444</v>
      </c>
    </row>
    <row r="2047" spans="1:21" x14ac:dyDescent="0.3">
      <c r="A2047" s="1">
        <v>45352</v>
      </c>
      <c r="B2047" s="2" t="s">
        <v>21</v>
      </c>
      <c r="C2047" s="2" t="s">
        <v>28</v>
      </c>
      <c r="D2047" s="2" t="s">
        <v>43</v>
      </c>
      <c r="E2047" s="2" t="str">
        <f>TRIM(Table2[[#This Row],[SKU_CODE]])</f>
        <v>BEC-GB-001</v>
      </c>
      <c r="F2047" s="2">
        <v>139</v>
      </c>
      <c r="G2047" s="2">
        <v>20711</v>
      </c>
      <c r="H2047" s="2">
        <v>2011</v>
      </c>
      <c r="I2047" s="2">
        <v>2672.17</v>
      </c>
      <c r="J2047" s="2">
        <v>5</v>
      </c>
      <c r="K2047" s="2" t="str">
        <f>_xlfn.XLOOKUP(E2047,[1]SKU_Master!A:A,[1]SKU_Master!C:C,"NOT FOUND")</f>
        <v>Garbage Bags</v>
      </c>
      <c r="L2047" s="2">
        <f>_xlfn.XLOOKUP(Table2[[#This Row],[SKU_CODE_CLEAN]],[1]SKU_Master!A:A,[1]SKU_Master!E:E,"Not Found")</f>
        <v>149</v>
      </c>
      <c r="M2047" s="2">
        <f>_xlfn.XLOOKUP(E2047,[1]SKU_Master!A:A,[1]SKU_Master!F:F,"NOT FOUND")</f>
        <v>70</v>
      </c>
      <c r="N2047" s="2" t="str">
        <f>IF(ISNUMBER(_xlfn.XMATCH(E2047,[1]SKU_Master!A:A)),"MATCH","NOT FOUND")</f>
        <v>MATCH</v>
      </c>
      <c r="O2047" s="2">
        <f>Table2[[#This Row],[GROSS_REVENUE]]-Table2[[#This Row],[DISCOUNT]]</f>
        <v>18700</v>
      </c>
      <c r="P2047" s="3">
        <f>IFERROR((Table2[[#This Row],[NET_REVENUE]]-(Table2[[#This Row],[UNITS_SOLD]]*Table2[[#This Row],[UNIT_COGS]]))/Table2[[#This Row],[NET_REVENUE]],0)</f>
        <v>0.47967914438502673</v>
      </c>
      <c r="Q2047" s="4">
        <f>IFERROR(Table2[[#This Row],[GROSS_REVENUE]]/Table2[[#This Row],[AD_SPEND]],0)</f>
        <v>7.7506296380844031</v>
      </c>
      <c r="R2047" s="2">
        <f>IFERROR((Table2[[#This Row],[NET_REVENUE]]-(Table2[[#This Row],[UNITS_SOLD]]*Table2[[#This Row],[UNIT_COGS]])-Table2[[#This Row],[AD_SPEND]]),0)</f>
        <v>6297.83</v>
      </c>
      <c r="S2047" s="3">
        <f>IFERROR(Table2[[#This Row],[RETURNS_UNITS]]/Table2[[#This Row],[UNITS_SOLD]],0)</f>
        <v>3.5971223021582732E-2</v>
      </c>
      <c r="T2047" s="2" t="str">
        <f>TRIM(CLEAN(Table2[[#This Row],[CHANNEL]]))</f>
        <v>Flipkart</v>
      </c>
      <c r="U2047" s="1">
        <f t="shared" si="31"/>
        <v>45352</v>
      </c>
    </row>
    <row r="2048" spans="1:21" x14ac:dyDescent="0.3">
      <c r="A2048" s="1">
        <v>45352</v>
      </c>
      <c r="B2048" s="2" t="s">
        <v>34</v>
      </c>
      <c r="C2048" s="2" t="s">
        <v>22</v>
      </c>
      <c r="D2048" s="2" t="s">
        <v>43</v>
      </c>
      <c r="E2048" s="2" t="str">
        <f>TRIM(Table2[[#This Row],[SKU_CODE]])</f>
        <v>BEC-GB-001</v>
      </c>
      <c r="F2048" s="2">
        <v>212</v>
      </c>
      <c r="G2048" s="2">
        <v>31588</v>
      </c>
      <c r="H2048" s="2">
        <v>8177.05</v>
      </c>
      <c r="I2048" s="2">
        <v>2672.53</v>
      </c>
      <c r="J2048" s="2">
        <v>10</v>
      </c>
      <c r="K2048" s="2" t="str">
        <f>_xlfn.XLOOKUP(E2048,[1]SKU_Master!A:A,[1]SKU_Master!C:C,"NOT FOUND")</f>
        <v>Garbage Bags</v>
      </c>
      <c r="L2048" s="2">
        <f>_xlfn.XLOOKUP(Table2[[#This Row],[SKU_CODE_CLEAN]],[1]SKU_Master!A:A,[1]SKU_Master!E:E,"Not Found")</f>
        <v>149</v>
      </c>
      <c r="M2048" s="2">
        <f>_xlfn.XLOOKUP(E2048,[1]SKU_Master!A:A,[1]SKU_Master!F:F,"NOT FOUND")</f>
        <v>70</v>
      </c>
      <c r="N2048" s="2" t="str">
        <f>IF(ISNUMBER(_xlfn.XMATCH(E2048,[1]SKU_Master!A:A)),"MATCH","NOT FOUND")</f>
        <v>MATCH</v>
      </c>
      <c r="O2048" s="2">
        <f>Table2[[#This Row],[GROSS_REVENUE]]-Table2[[#This Row],[DISCOUNT]]</f>
        <v>23410.95</v>
      </c>
      <c r="P2048" s="3">
        <f>IFERROR((Table2[[#This Row],[NET_REVENUE]]-(Table2[[#This Row],[UNITS_SOLD]]*Table2[[#This Row],[UNIT_COGS]]))/Table2[[#This Row],[NET_REVENUE]],0)</f>
        <v>0.36610859448249644</v>
      </c>
      <c r="Q2048" s="4">
        <f>IFERROR(Table2[[#This Row],[GROSS_REVENUE]]/Table2[[#This Row],[AD_SPEND]],0)</f>
        <v>11.819511848323497</v>
      </c>
      <c r="R2048" s="2">
        <f>IFERROR((Table2[[#This Row],[NET_REVENUE]]-(Table2[[#This Row],[UNITS_SOLD]]*Table2[[#This Row],[UNIT_COGS]])-Table2[[#This Row],[AD_SPEND]]),0)</f>
        <v>5898.42</v>
      </c>
      <c r="S2048" s="3">
        <f>IFERROR(Table2[[#This Row],[RETURNS_UNITS]]/Table2[[#This Row],[UNITS_SOLD]],0)</f>
        <v>4.716981132075472E-2</v>
      </c>
      <c r="T2048" s="2" t="str">
        <f>TRIM(CLEAN(Table2[[#This Row],[CHANNEL]]))</f>
        <v>Zepto</v>
      </c>
      <c r="U2048" s="1">
        <f t="shared" si="31"/>
        <v>45352</v>
      </c>
    </row>
    <row r="2049" spans="1:21" x14ac:dyDescent="0.3">
      <c r="A2049" s="1">
        <v>45536</v>
      </c>
      <c r="B2049" s="2" t="s">
        <v>24</v>
      </c>
      <c r="C2049" s="2" t="s">
        <v>28</v>
      </c>
      <c r="D2049" s="2" t="s">
        <v>29</v>
      </c>
      <c r="E2049" s="2" t="str">
        <f>TRIM(Table2[[#This Row],[SKU_CODE]])</f>
        <v>BEC-CLN-004</v>
      </c>
      <c r="F2049" s="2">
        <v>141</v>
      </c>
      <c r="G2049" s="5">
        <v>13959</v>
      </c>
      <c r="H2049" s="2">
        <v>1231.58</v>
      </c>
      <c r="I2049" s="2">
        <v>2673</v>
      </c>
      <c r="J2049" s="2">
        <v>18</v>
      </c>
      <c r="K2049" s="2" t="str">
        <f>_xlfn.XLOOKUP(E2049,[1]SKU_Master!A:A,[1]SKU_Master!C:C,"NOT FOUND")</f>
        <v>Cleaners</v>
      </c>
      <c r="L2049" s="2">
        <f>_xlfn.XLOOKUP(Table2[[#This Row],[SKU_CODE_CLEAN]],[1]SKU_Master!A:A,[1]SKU_Master!E:E,"Not Found")</f>
        <v>99</v>
      </c>
      <c r="M2049" s="2">
        <f>_xlfn.XLOOKUP(E2049,[1]SKU_Master!A:A,[1]SKU_Master!F:F,"NOT FOUND")</f>
        <v>44</v>
      </c>
      <c r="N2049" s="2" t="str">
        <f>IF(ISNUMBER(_xlfn.XMATCH(E2049,[1]SKU_Master!A:A)),"MATCH","NOT FOUND")</f>
        <v>MATCH</v>
      </c>
      <c r="O2049" s="2">
        <f>Table2[[#This Row],[GROSS_REVENUE]]-Table2[[#This Row],[DISCOUNT]]</f>
        <v>12727.42</v>
      </c>
      <c r="P2049" s="3">
        <f>IFERROR((Table2[[#This Row],[NET_REVENUE]]-(Table2[[#This Row],[UNITS_SOLD]]*Table2[[#This Row],[UNIT_COGS]]))/Table2[[#This Row],[NET_REVENUE]],0)</f>
        <v>0.51254849765309862</v>
      </c>
      <c r="Q2049" s="4">
        <f>IFERROR(Table2[[#This Row],[GROSS_REVENUE]]/Table2[[#This Row],[AD_SPEND]],0)</f>
        <v>5.2222222222222223</v>
      </c>
      <c r="R2049" s="2">
        <f>IFERROR((Table2[[#This Row],[NET_REVENUE]]-(Table2[[#This Row],[UNITS_SOLD]]*Table2[[#This Row],[UNIT_COGS]])-Table2[[#This Row],[AD_SPEND]]),0)</f>
        <v>3850.42</v>
      </c>
      <c r="S2049" s="3">
        <f>IFERROR(Table2[[#This Row],[RETURNS_UNITS]]/Table2[[#This Row],[UNITS_SOLD]],0)</f>
        <v>0.1276595744680851</v>
      </c>
      <c r="T2049" s="2" t="str">
        <f>TRIM(CLEAN(Table2[[#This Row],[CHANNEL]]))</f>
        <v>D2C</v>
      </c>
      <c r="U2049" s="1">
        <f t="shared" si="31"/>
        <v>45536</v>
      </c>
    </row>
    <row r="2050" spans="1:21" x14ac:dyDescent="0.3">
      <c r="A2050" s="1">
        <v>45717</v>
      </c>
      <c r="B2050" s="2" t="s">
        <v>21</v>
      </c>
      <c r="C2050" s="2" t="s">
        <v>25</v>
      </c>
      <c r="D2050" s="2" t="s">
        <v>48</v>
      </c>
      <c r="E2050" s="2" t="str">
        <f>TRIM(Table2[[#This Row],[SKU_CODE]])</f>
        <v>BEC-CMB-001</v>
      </c>
      <c r="F2050" s="2">
        <v>60</v>
      </c>
      <c r="G2050" s="2">
        <v>41940</v>
      </c>
      <c r="H2050" s="2">
        <v>9499.57</v>
      </c>
      <c r="I2050" s="2">
        <v>2673.44</v>
      </c>
      <c r="J2050" s="2">
        <v>2</v>
      </c>
      <c r="K2050" s="2" t="str">
        <f>_xlfn.XLOOKUP(E2050,[1]SKU_Master!A:A,[1]SKU_Master!C:C,"NOT FOUND")</f>
        <v>Others</v>
      </c>
      <c r="L2050" s="2">
        <f>_xlfn.XLOOKUP(Table2[[#This Row],[SKU_CODE_CLEAN]],[1]SKU_Master!A:A,[1]SKU_Master!E:E,"Not Found")</f>
        <v>699</v>
      </c>
      <c r="M2050" s="2">
        <f>_xlfn.XLOOKUP(E2050,[1]SKU_Master!A:A,[1]SKU_Master!F:F,"NOT FOUND")</f>
        <v>330</v>
      </c>
      <c r="N2050" s="2" t="str">
        <f>IF(ISNUMBER(_xlfn.XMATCH(E2050,[1]SKU_Master!A:A)),"MATCH","NOT FOUND")</f>
        <v>MATCH</v>
      </c>
      <c r="O2050" s="2">
        <f>Table2[[#This Row],[GROSS_REVENUE]]-Table2[[#This Row],[DISCOUNT]]</f>
        <v>32440.43</v>
      </c>
      <c r="P2050" s="3">
        <f>IFERROR((Table2[[#This Row],[NET_REVENUE]]-(Table2[[#This Row],[UNITS_SOLD]]*Table2[[#This Row],[UNIT_COGS]]))/Table2[[#This Row],[NET_REVENUE]],0)</f>
        <v>0.38965050709870369</v>
      </c>
      <c r="Q2050" s="4">
        <f>IFERROR(Table2[[#This Row],[GROSS_REVENUE]]/Table2[[#This Row],[AD_SPEND]],0)</f>
        <v>15.68765336046442</v>
      </c>
      <c r="R2050" s="2">
        <f>IFERROR((Table2[[#This Row],[NET_REVENUE]]-(Table2[[#This Row],[UNITS_SOLD]]*Table2[[#This Row],[UNIT_COGS]])-Table2[[#This Row],[AD_SPEND]]),0)</f>
        <v>9966.99</v>
      </c>
      <c r="S2050" s="3">
        <f>IFERROR(Table2[[#This Row],[RETURNS_UNITS]]/Table2[[#This Row],[UNITS_SOLD]],0)</f>
        <v>3.3333333333333333E-2</v>
      </c>
      <c r="T2050" s="2" t="str">
        <f>TRIM(CLEAN(Table2[[#This Row],[CHANNEL]]))</f>
        <v>Flipkart</v>
      </c>
      <c r="U2050" s="1">
        <f t="shared" si="31"/>
        <v>45717</v>
      </c>
    </row>
    <row r="2051" spans="1:21" x14ac:dyDescent="0.3">
      <c r="A2051" s="1">
        <v>45444</v>
      </c>
      <c r="B2051" s="2" t="s">
        <v>21</v>
      </c>
      <c r="C2051" s="2" t="s">
        <v>22</v>
      </c>
      <c r="D2051" s="2" t="s">
        <v>30</v>
      </c>
      <c r="E2051" s="2" t="str">
        <f>TRIM(Table2[[#This Row],[SKU_CODE]])</f>
        <v>BEC-TIS-002</v>
      </c>
      <c r="F2051" s="2">
        <v>209</v>
      </c>
      <c r="G2051" s="2">
        <v>37620</v>
      </c>
      <c r="H2051" s="2">
        <v>5768.69</v>
      </c>
      <c r="I2051" s="2">
        <v>2674.38</v>
      </c>
      <c r="J2051" s="2">
        <v>4</v>
      </c>
      <c r="K2051" s="2" t="str">
        <f>_xlfn.XLOOKUP(E2051,[1]SKU_Master!A:A,[1]SKU_Master!C:C,"NOT FOUND")</f>
        <v>Tissues</v>
      </c>
      <c r="L2051" s="2">
        <f>_xlfn.XLOOKUP(Table2[[#This Row],[SKU_CODE_CLEAN]],[1]SKU_Master!A:A,[1]SKU_Master!E:E,"Not Found")</f>
        <v>180</v>
      </c>
      <c r="M2051" s="2">
        <f>_xlfn.XLOOKUP(E2051,[1]SKU_Master!A:A,[1]SKU_Master!F:F,"NOT FOUND")</f>
        <v>95</v>
      </c>
      <c r="N2051" s="2" t="str">
        <f>IF(ISNUMBER(_xlfn.XMATCH(E2051,[1]SKU_Master!A:A)),"MATCH","NOT FOUND")</f>
        <v>MATCH</v>
      </c>
      <c r="O2051" s="2">
        <f>Table2[[#This Row],[GROSS_REVENUE]]-Table2[[#This Row],[DISCOUNT]]</f>
        <v>31851.31</v>
      </c>
      <c r="P2051" s="3">
        <f>IFERROR((Table2[[#This Row],[NET_REVENUE]]-(Table2[[#This Row],[UNITS_SOLD]]*Table2[[#This Row],[UNIT_COGS]]))/Table2[[#This Row],[NET_REVENUE]],0)</f>
        <v>0.37663474437943056</v>
      </c>
      <c r="Q2051" s="4">
        <f>IFERROR(Table2[[#This Row],[GROSS_REVENUE]]/Table2[[#This Row],[AD_SPEND]],0)</f>
        <v>14.066811747021738</v>
      </c>
      <c r="R2051" s="2">
        <f>IFERROR((Table2[[#This Row],[NET_REVENUE]]-(Table2[[#This Row],[UNITS_SOLD]]*Table2[[#This Row],[UNIT_COGS]])-Table2[[#This Row],[AD_SPEND]]),0)</f>
        <v>9321.93</v>
      </c>
      <c r="S2051" s="3">
        <f>IFERROR(Table2[[#This Row],[RETURNS_UNITS]]/Table2[[#This Row],[UNITS_SOLD]],0)</f>
        <v>1.9138755980861243E-2</v>
      </c>
      <c r="T2051" s="2" t="str">
        <f>TRIM(CLEAN(Table2[[#This Row],[CHANNEL]]))</f>
        <v>Flipkart</v>
      </c>
      <c r="U2051" s="1">
        <f t="shared" ref="U2051:U2114" si="32">IF(AND(MONTH(A2051)=1,DAY(A2051)&gt;1),DATE(YEAR(A2051),DAY(A2051),1),A2051)</f>
        <v>45444</v>
      </c>
    </row>
    <row r="2052" spans="1:21" x14ac:dyDescent="0.3">
      <c r="A2052" s="1">
        <v>45658</v>
      </c>
      <c r="B2052" s="2" t="s">
        <v>21</v>
      </c>
      <c r="C2052" s="2" t="s">
        <v>28</v>
      </c>
      <c r="D2052" s="2" t="s">
        <v>41</v>
      </c>
      <c r="E2052" s="2" t="str">
        <f>TRIM(Table2[[#This Row],[SKU_CODE]])</f>
        <v>BEC-KT-002</v>
      </c>
      <c r="F2052" s="2">
        <v>136</v>
      </c>
      <c r="G2052" s="2">
        <v>57120</v>
      </c>
      <c r="H2052" s="2">
        <v>7765.45</v>
      </c>
      <c r="I2052" s="2">
        <v>2677.16</v>
      </c>
      <c r="J2052" s="2">
        <v>3</v>
      </c>
      <c r="K2052" s="2" t="str">
        <f>_xlfn.XLOOKUP(E2052,[1]SKU_Master!A:A,[1]SKU_Master!C:C,"NOT FOUND")</f>
        <v>Kitchen Towel</v>
      </c>
      <c r="L2052" s="2">
        <f>_xlfn.XLOOKUP(Table2[[#This Row],[SKU_CODE_CLEAN]],[1]SKU_Master!A:A,[1]SKU_Master!E:E,"Not Found")</f>
        <v>420</v>
      </c>
      <c r="M2052" s="2">
        <f>_xlfn.XLOOKUP(E2052,[1]SKU_Master!A:A,[1]SKU_Master!F:F,"NOT FOUND")</f>
        <v>205</v>
      </c>
      <c r="N2052" s="2" t="str">
        <f>IF(ISNUMBER(_xlfn.XMATCH(E2052,[1]SKU_Master!A:A)),"MATCH","NOT FOUND")</f>
        <v>MATCH</v>
      </c>
      <c r="O2052" s="2">
        <f>Table2[[#This Row],[GROSS_REVENUE]]-Table2[[#This Row],[DISCOUNT]]</f>
        <v>49354.55</v>
      </c>
      <c r="P2052" s="3">
        <f>IFERROR((Table2[[#This Row],[NET_REVENUE]]-(Table2[[#This Row],[UNITS_SOLD]]*Table2[[#This Row],[UNIT_COGS]]))/Table2[[#This Row],[NET_REVENUE]],0)</f>
        <v>0.43510780667638549</v>
      </c>
      <c r="Q2052" s="4">
        <f>IFERROR(Table2[[#This Row],[GROSS_REVENUE]]/Table2[[#This Row],[AD_SPEND]],0)</f>
        <v>21.336042672085345</v>
      </c>
      <c r="R2052" s="2">
        <f>IFERROR((Table2[[#This Row],[NET_REVENUE]]-(Table2[[#This Row],[UNITS_SOLD]]*Table2[[#This Row],[UNIT_COGS]])-Table2[[#This Row],[AD_SPEND]]),0)</f>
        <v>18797.390000000003</v>
      </c>
      <c r="S2052" s="3">
        <f>IFERROR(Table2[[#This Row],[RETURNS_UNITS]]/Table2[[#This Row],[UNITS_SOLD]],0)</f>
        <v>2.2058823529411766E-2</v>
      </c>
      <c r="T2052" s="2" t="str">
        <f>TRIM(CLEAN(Table2[[#This Row],[CHANNEL]]))</f>
        <v>Flipkart</v>
      </c>
      <c r="U2052" s="1">
        <f t="shared" si="32"/>
        <v>45658</v>
      </c>
    </row>
    <row r="2053" spans="1:21" x14ac:dyDescent="0.3">
      <c r="A2053" s="1">
        <v>45352</v>
      </c>
      <c r="B2053" s="2" t="s">
        <v>34</v>
      </c>
      <c r="C2053" s="2" t="s">
        <v>25</v>
      </c>
      <c r="D2053" s="2" t="s">
        <v>42</v>
      </c>
      <c r="E2053" s="2" t="str">
        <f>TRIM(Table2[[#This Row],[SKU_CODE]])</f>
        <v>BEC-BW-002</v>
      </c>
      <c r="F2053" s="2">
        <v>200</v>
      </c>
      <c r="G2053" s="2">
        <v>35000</v>
      </c>
      <c r="H2053" s="2">
        <v>7489.07</v>
      </c>
      <c r="I2053" s="2">
        <v>2677.68</v>
      </c>
      <c r="J2053" s="2">
        <v>8</v>
      </c>
      <c r="K2053" s="2" t="str">
        <f>_xlfn.XLOOKUP(E2053,[1]SKU_Master!A:A,[1]SKU_Master!C:C,"NOT FOUND")</f>
        <v>Bake &amp; Wrap</v>
      </c>
      <c r="L2053" s="2">
        <f>_xlfn.XLOOKUP(Table2[[#This Row],[SKU_CODE_CLEAN]],[1]SKU_Master!A:A,[1]SKU_Master!E:E,"Not Found")</f>
        <v>175</v>
      </c>
      <c r="M2053" s="2">
        <f>_xlfn.XLOOKUP(E2053,[1]SKU_Master!A:A,[1]SKU_Master!F:F,"NOT FOUND")</f>
        <v>92</v>
      </c>
      <c r="N2053" s="2" t="str">
        <f>IF(ISNUMBER(_xlfn.XMATCH(E2053,[1]SKU_Master!A:A)),"MATCH","NOT FOUND")</f>
        <v>MATCH</v>
      </c>
      <c r="O2053" s="2">
        <f>Table2[[#This Row],[GROSS_REVENUE]]-Table2[[#This Row],[DISCOUNT]]</f>
        <v>27510.93</v>
      </c>
      <c r="P2053" s="3">
        <f>IFERROR((Table2[[#This Row],[NET_REVENUE]]-(Table2[[#This Row],[UNITS_SOLD]]*Table2[[#This Row],[UNIT_COGS]]))/Table2[[#This Row],[NET_REVENUE]],0)</f>
        <v>0.33117491847785591</v>
      </c>
      <c r="Q2053" s="4">
        <f>IFERROR(Table2[[#This Row],[GROSS_REVENUE]]/Table2[[#This Row],[AD_SPEND]],0)</f>
        <v>13.071016701024769</v>
      </c>
      <c r="R2053" s="2">
        <f>IFERROR((Table2[[#This Row],[NET_REVENUE]]-(Table2[[#This Row],[UNITS_SOLD]]*Table2[[#This Row],[UNIT_COGS]])-Table2[[#This Row],[AD_SPEND]]),0)</f>
        <v>6433.25</v>
      </c>
      <c r="S2053" s="3">
        <f>IFERROR(Table2[[#This Row],[RETURNS_UNITS]]/Table2[[#This Row],[UNITS_SOLD]],0)</f>
        <v>0.04</v>
      </c>
      <c r="T2053" s="2" t="str">
        <f>TRIM(CLEAN(Table2[[#This Row],[CHANNEL]]))</f>
        <v>Zepto</v>
      </c>
      <c r="U2053" s="1">
        <f t="shared" si="32"/>
        <v>45352</v>
      </c>
    </row>
    <row r="2054" spans="1:21" x14ac:dyDescent="0.3">
      <c r="A2054" s="1">
        <v>45383</v>
      </c>
      <c r="B2054" s="2" t="s">
        <v>33</v>
      </c>
      <c r="C2054" s="2" t="s">
        <v>22</v>
      </c>
      <c r="D2054" s="2" t="s">
        <v>29</v>
      </c>
      <c r="E2054" s="2" t="str">
        <f>TRIM(Table2[[#This Row],[SKU_CODE]])</f>
        <v>BEC-CLN-004</v>
      </c>
      <c r="F2054" s="2">
        <v>182</v>
      </c>
      <c r="G2054" s="2">
        <v>18018</v>
      </c>
      <c r="H2054" s="2">
        <v>4209.3900000000003</v>
      </c>
      <c r="I2054" s="2">
        <v>2678.6</v>
      </c>
      <c r="J2054" s="2">
        <v>5</v>
      </c>
      <c r="K2054" s="2" t="str">
        <f>_xlfn.XLOOKUP(E2054,[1]SKU_Master!A:A,[1]SKU_Master!C:C,"NOT FOUND")</f>
        <v>Cleaners</v>
      </c>
      <c r="L2054" s="2">
        <f>_xlfn.XLOOKUP(Table2[[#This Row],[SKU_CODE_CLEAN]],[1]SKU_Master!A:A,[1]SKU_Master!E:E,"Not Found")</f>
        <v>99</v>
      </c>
      <c r="M2054" s="2">
        <f>_xlfn.XLOOKUP(E2054,[1]SKU_Master!A:A,[1]SKU_Master!F:F,"NOT FOUND")</f>
        <v>44</v>
      </c>
      <c r="N2054" s="2" t="str">
        <f>IF(ISNUMBER(_xlfn.XMATCH(E2054,[1]SKU_Master!A:A)),"MATCH","NOT FOUND")</f>
        <v>MATCH</v>
      </c>
      <c r="O2054" s="2">
        <f>Table2[[#This Row],[GROSS_REVENUE]]-Table2[[#This Row],[DISCOUNT]]</f>
        <v>13808.61</v>
      </c>
      <c r="P2054" s="3">
        <f>IFERROR((Table2[[#This Row],[NET_REVENUE]]-(Table2[[#This Row],[UNITS_SOLD]]*Table2[[#This Row],[UNIT_COGS]]))/Table2[[#This Row],[NET_REVENUE]],0)</f>
        <v>0.42007196958998771</v>
      </c>
      <c r="Q2054" s="4">
        <f>IFERROR(Table2[[#This Row],[GROSS_REVENUE]]/Table2[[#This Row],[AD_SPEND]],0)</f>
        <v>6.7266482490853434</v>
      </c>
      <c r="R2054" s="2">
        <f>IFERROR((Table2[[#This Row],[NET_REVENUE]]-(Table2[[#This Row],[UNITS_SOLD]]*Table2[[#This Row],[UNIT_COGS]])-Table2[[#This Row],[AD_SPEND]]),0)</f>
        <v>3122.0100000000007</v>
      </c>
      <c r="S2054" s="3">
        <f>IFERROR(Table2[[#This Row],[RETURNS_UNITS]]/Table2[[#This Row],[UNITS_SOLD]],0)</f>
        <v>2.7472527472527472E-2</v>
      </c>
      <c r="T2054" s="2" t="str">
        <f>TRIM(CLEAN(Table2[[#This Row],[CHANNEL]]))</f>
        <v>Swiggy Instamart</v>
      </c>
      <c r="U2054" s="1">
        <f t="shared" si="32"/>
        <v>45383</v>
      </c>
    </row>
    <row r="2055" spans="1:21" x14ac:dyDescent="0.3">
      <c r="A2055" s="1">
        <v>45292</v>
      </c>
      <c r="B2055" s="2" t="s">
        <v>39</v>
      </c>
      <c r="C2055" s="2" t="s">
        <v>25</v>
      </c>
      <c r="D2055" s="2" t="s">
        <v>32</v>
      </c>
      <c r="E2055" s="2" t="str">
        <f>TRIM(Table2[[#This Row],[SKU_CODE]])</f>
        <v>BEC-BW-001</v>
      </c>
      <c r="F2055" s="2">
        <v>255</v>
      </c>
      <c r="G2055" s="2">
        <v>56100</v>
      </c>
      <c r="H2055" s="2">
        <v>14196.37</v>
      </c>
      <c r="I2055" s="2">
        <v>2678.93</v>
      </c>
      <c r="J2055" s="2">
        <v>10</v>
      </c>
      <c r="K2055" s="2" t="str">
        <f>_xlfn.XLOOKUP(E2055,[1]SKU_Master!A:A,[1]SKU_Master!C:C,"NOT FOUND")</f>
        <v>Bake &amp; Wrap</v>
      </c>
      <c r="L2055" s="2">
        <f>_xlfn.XLOOKUP(Table2[[#This Row],[SKU_CODE_CLEAN]],[1]SKU_Master!A:A,[1]SKU_Master!E:E,"Not Found")</f>
        <v>220</v>
      </c>
      <c r="M2055" s="2">
        <f>_xlfn.XLOOKUP(E2055,[1]SKU_Master!A:A,[1]SKU_Master!F:F,"NOT FOUND")</f>
        <v>118</v>
      </c>
      <c r="N2055" s="2" t="str">
        <f>IF(ISNUMBER(_xlfn.XMATCH(E2055,[1]SKU_Master!A:A)),"MATCH","NOT FOUND")</f>
        <v>MATCH</v>
      </c>
      <c r="O2055" s="2">
        <f>Table2[[#This Row],[GROSS_REVENUE]]-Table2[[#This Row],[DISCOUNT]]</f>
        <v>41903.629999999997</v>
      </c>
      <c r="P2055" s="3">
        <f>IFERROR((Table2[[#This Row],[NET_REVENUE]]-(Table2[[#This Row],[UNITS_SOLD]]*Table2[[#This Row],[UNIT_COGS]]))/Table2[[#This Row],[NET_REVENUE]],0)</f>
        <v>0.28192378560043602</v>
      </c>
      <c r="Q2055" s="4">
        <f>IFERROR(Table2[[#This Row],[GROSS_REVENUE]]/Table2[[#This Row],[AD_SPEND]],0)</f>
        <v>20.941196671805535</v>
      </c>
      <c r="R2055" s="2">
        <f>IFERROR((Table2[[#This Row],[NET_REVENUE]]-(Table2[[#This Row],[UNITS_SOLD]]*Table2[[#This Row],[UNIT_COGS]])-Table2[[#This Row],[AD_SPEND]]),0)</f>
        <v>9134.6999999999971</v>
      </c>
      <c r="S2055" s="3">
        <f>IFERROR(Table2[[#This Row],[RETURNS_UNITS]]/Table2[[#This Row],[UNITS_SOLD]],0)</f>
        <v>3.9215686274509803E-2</v>
      </c>
      <c r="T2055" s="2" t="str">
        <f>TRIM(CLEAN(Table2[[#This Row],[CHANNEL]]))</f>
        <v>Amazon</v>
      </c>
      <c r="U2055" s="1">
        <f t="shared" si="32"/>
        <v>45292</v>
      </c>
    </row>
    <row r="2056" spans="1:21" x14ac:dyDescent="0.3">
      <c r="A2056" s="1">
        <v>45627</v>
      </c>
      <c r="B2056" s="2" t="s">
        <v>27</v>
      </c>
      <c r="C2056" s="2" t="s">
        <v>22</v>
      </c>
      <c r="D2056" s="2" t="s">
        <v>46</v>
      </c>
      <c r="E2056" s="2" t="str">
        <f>TRIM(Table2[[#This Row],[SKU_CODE]])</f>
        <v>BEC-KT-001</v>
      </c>
      <c r="F2056" s="2">
        <v>189</v>
      </c>
      <c r="G2056" s="2">
        <v>30240</v>
      </c>
      <c r="H2056" s="2">
        <v>8188.92</v>
      </c>
      <c r="I2056" s="2">
        <v>2686.35</v>
      </c>
      <c r="J2056" s="2">
        <v>8</v>
      </c>
      <c r="K2056" s="2" t="str">
        <f>_xlfn.XLOOKUP(E2056,[1]SKU_Master!A:A,[1]SKU_Master!C:C,"NOT FOUND")</f>
        <v>Kitchen Towel</v>
      </c>
      <c r="L2056" s="2">
        <f>_xlfn.XLOOKUP(Table2[[#This Row],[SKU_CODE_CLEAN]],[1]SKU_Master!A:A,[1]SKU_Master!E:E,"Not Found")</f>
        <v>160</v>
      </c>
      <c r="M2056" s="2">
        <f>_xlfn.XLOOKUP(E2056,[1]SKU_Master!A:A,[1]SKU_Master!F:F,"NOT FOUND")</f>
        <v>78</v>
      </c>
      <c r="N2056" s="2" t="str">
        <f>IF(ISNUMBER(_xlfn.XMATCH(E2056,[1]SKU_Master!A:A)),"MATCH","NOT FOUND")</f>
        <v>MATCH</v>
      </c>
      <c r="O2056" s="2">
        <f>Table2[[#This Row],[GROSS_REVENUE]]-Table2[[#This Row],[DISCOUNT]]</f>
        <v>22051.08</v>
      </c>
      <c r="P2056" s="3">
        <f>IFERROR((Table2[[#This Row],[NET_REVENUE]]-(Table2[[#This Row],[UNITS_SOLD]]*Table2[[#This Row],[UNIT_COGS]]))/Table2[[#This Row],[NET_REVENUE]],0)</f>
        <v>0.33146131618043201</v>
      </c>
      <c r="Q2056" s="4">
        <f>IFERROR(Table2[[#This Row],[GROSS_REVENUE]]/Table2[[#This Row],[AD_SPEND]],0)</f>
        <v>11.256909933552963</v>
      </c>
      <c r="R2056" s="2">
        <f>IFERROR((Table2[[#This Row],[NET_REVENUE]]-(Table2[[#This Row],[UNITS_SOLD]]*Table2[[#This Row],[UNIT_COGS]])-Table2[[#This Row],[AD_SPEND]]),0)</f>
        <v>4622.7300000000014</v>
      </c>
      <c r="S2056" s="3">
        <f>IFERROR(Table2[[#This Row],[RETURNS_UNITS]]/Table2[[#This Row],[UNITS_SOLD]],0)</f>
        <v>4.2328042328042326E-2</v>
      </c>
      <c r="T2056" s="2" t="str">
        <f>TRIM(CLEAN(Table2[[#This Row],[CHANNEL]]))</f>
        <v>Zepto</v>
      </c>
      <c r="U2056" s="1">
        <f t="shared" si="32"/>
        <v>45627</v>
      </c>
    </row>
    <row r="2057" spans="1:21" x14ac:dyDescent="0.3">
      <c r="A2057" s="1">
        <v>45323</v>
      </c>
      <c r="B2057" s="2" t="s">
        <v>37</v>
      </c>
      <c r="C2057" s="2" t="s">
        <v>22</v>
      </c>
      <c r="D2057" s="2" t="s">
        <v>42</v>
      </c>
      <c r="E2057" s="2" t="str">
        <f>TRIM(Table2[[#This Row],[SKU_CODE]])</f>
        <v>BEC-BW-002</v>
      </c>
      <c r="F2057" s="2">
        <v>141</v>
      </c>
      <c r="G2057" s="2">
        <v>24675</v>
      </c>
      <c r="H2057" s="2">
        <v>2924.68</v>
      </c>
      <c r="I2057" s="2">
        <v>2688.19</v>
      </c>
      <c r="J2057" s="2">
        <v>6</v>
      </c>
      <c r="K2057" s="2" t="str">
        <f>_xlfn.XLOOKUP(E2057,[1]SKU_Master!A:A,[1]SKU_Master!C:C,"NOT FOUND")</f>
        <v>Bake &amp; Wrap</v>
      </c>
      <c r="L2057" s="2">
        <f>_xlfn.XLOOKUP(Table2[[#This Row],[SKU_CODE_CLEAN]],[1]SKU_Master!A:A,[1]SKU_Master!E:E,"Not Found")</f>
        <v>175</v>
      </c>
      <c r="M2057" s="2">
        <f>_xlfn.XLOOKUP(E2057,[1]SKU_Master!A:A,[1]SKU_Master!F:F,"NOT FOUND")</f>
        <v>92</v>
      </c>
      <c r="N2057" s="2" t="str">
        <f>IF(ISNUMBER(_xlfn.XMATCH(E2057,[1]SKU_Master!A:A)),"MATCH","NOT FOUND")</f>
        <v>MATCH</v>
      </c>
      <c r="O2057" s="2">
        <f>Table2[[#This Row],[GROSS_REVENUE]]-Table2[[#This Row],[DISCOUNT]]</f>
        <v>21750.32</v>
      </c>
      <c r="P2057" s="3">
        <f>IFERROR((Table2[[#This Row],[NET_REVENUE]]-(Table2[[#This Row],[UNITS_SOLD]]*Table2[[#This Row],[UNIT_COGS]]))/Table2[[#This Row],[NET_REVENUE]],0)</f>
        <v>0.40359498159107543</v>
      </c>
      <c r="Q2057" s="4">
        <f>IFERROR(Table2[[#This Row],[GROSS_REVENUE]]/Table2[[#This Row],[AD_SPEND]],0)</f>
        <v>9.1790386840215898</v>
      </c>
      <c r="R2057" s="2">
        <f>IFERROR((Table2[[#This Row],[NET_REVENUE]]-(Table2[[#This Row],[UNITS_SOLD]]*Table2[[#This Row],[UNIT_COGS]])-Table2[[#This Row],[AD_SPEND]]),0)</f>
        <v>6090.1299999999992</v>
      </c>
      <c r="S2057" s="3">
        <f>IFERROR(Table2[[#This Row],[RETURNS_UNITS]]/Table2[[#This Row],[UNITS_SOLD]],0)</f>
        <v>4.2553191489361701E-2</v>
      </c>
      <c r="T2057" s="2" t="str">
        <f>TRIM(CLEAN(Table2[[#This Row],[CHANNEL]]))</f>
        <v>Blinkit</v>
      </c>
      <c r="U2057" s="1">
        <f t="shared" si="32"/>
        <v>45323</v>
      </c>
    </row>
    <row r="2058" spans="1:21" x14ac:dyDescent="0.3">
      <c r="A2058" s="1">
        <v>45323</v>
      </c>
      <c r="B2058" s="2" t="s">
        <v>37</v>
      </c>
      <c r="C2058" s="2" t="s">
        <v>22</v>
      </c>
      <c r="D2058" s="2" t="s">
        <v>56</v>
      </c>
      <c r="E2058" s="2" t="str">
        <f>TRIM(Table2[[#This Row],[SKU_CODE]])</f>
        <v>BEC-XXX-999</v>
      </c>
      <c r="F2058" s="2">
        <v>141</v>
      </c>
      <c r="G2058" s="2">
        <v>24675</v>
      </c>
      <c r="H2058" s="2">
        <v>2924.68</v>
      </c>
      <c r="I2058" s="2">
        <v>2688.19</v>
      </c>
      <c r="J2058" s="2">
        <v>6</v>
      </c>
      <c r="K2058" s="2" t="str">
        <f>_xlfn.XLOOKUP(E2058,[1]SKU_Master!A:A,[1]SKU_Master!C:C,"NOT FOUND")</f>
        <v>NOT FOUND</v>
      </c>
      <c r="L2058" s="2" t="str">
        <f>_xlfn.XLOOKUP(Table2[[#This Row],[SKU_CODE_CLEAN]],[1]SKU_Master!A:A,[1]SKU_Master!E:E,"Not Found")</f>
        <v>Not Found</v>
      </c>
      <c r="M2058" s="2" t="str">
        <f>_xlfn.XLOOKUP(E2058,[1]SKU_Master!A:A,[1]SKU_Master!F:F,"NOT FOUND")</f>
        <v>NOT FOUND</v>
      </c>
      <c r="N2058" s="2" t="str">
        <f>IF(ISNUMBER(_xlfn.XMATCH(E2058,[1]SKU_Master!A:A)),"MATCH","NOT FOUND")</f>
        <v>NOT FOUND</v>
      </c>
      <c r="O2058" s="2">
        <f>Table2[[#This Row],[GROSS_REVENUE]]-Table2[[#This Row],[DISCOUNT]]</f>
        <v>21750.32</v>
      </c>
      <c r="P2058" s="3">
        <f>IFERROR((Table2[[#This Row],[NET_REVENUE]]-(Table2[[#This Row],[UNITS_SOLD]]*Table2[[#This Row],[UNIT_COGS]]))/Table2[[#This Row],[NET_REVENUE]],0)</f>
        <v>0</v>
      </c>
      <c r="Q2058" s="4">
        <f>IFERROR(Table2[[#This Row],[GROSS_REVENUE]]/Table2[[#This Row],[AD_SPEND]],0)</f>
        <v>9.1790386840215898</v>
      </c>
      <c r="R2058" s="2">
        <f>IFERROR((Table2[[#This Row],[NET_REVENUE]]-(Table2[[#This Row],[UNITS_SOLD]]*Table2[[#This Row],[UNIT_COGS]])-Table2[[#This Row],[AD_SPEND]]),0)</f>
        <v>0</v>
      </c>
      <c r="S2058" s="3">
        <f>IFERROR(Table2[[#This Row],[RETURNS_UNITS]]/Table2[[#This Row],[UNITS_SOLD]],0)</f>
        <v>4.2553191489361701E-2</v>
      </c>
      <c r="T2058" s="2" t="str">
        <f>TRIM(CLEAN(Table2[[#This Row],[CHANNEL]]))</f>
        <v>Blinkit</v>
      </c>
      <c r="U2058" s="1">
        <f t="shared" si="32"/>
        <v>45323</v>
      </c>
    </row>
    <row r="2059" spans="1:21" x14ac:dyDescent="0.3">
      <c r="A2059" s="1">
        <v>45292</v>
      </c>
      <c r="B2059" s="2" t="s">
        <v>24</v>
      </c>
      <c r="C2059" s="2" t="s">
        <v>22</v>
      </c>
      <c r="D2059" s="2" t="s">
        <v>31</v>
      </c>
      <c r="E2059" s="2" t="str">
        <f>TRIM(Table2[[#This Row],[SKU_CODE]])</f>
        <v>BEC-GB-002</v>
      </c>
      <c r="F2059" s="2">
        <v>153</v>
      </c>
      <c r="G2059" s="2">
        <v>27387</v>
      </c>
      <c r="H2059" s="2">
        <v>808.36</v>
      </c>
      <c r="I2059" s="2">
        <v>2689.58</v>
      </c>
      <c r="J2059" s="2">
        <v>15</v>
      </c>
      <c r="K2059" s="2" t="str">
        <f>_xlfn.XLOOKUP(E2059,[1]SKU_Master!A:A,[1]SKU_Master!C:C,"NOT FOUND")</f>
        <v>Garbage Bags</v>
      </c>
      <c r="L2059" s="2">
        <f>_xlfn.XLOOKUP(Table2[[#This Row],[SKU_CODE_CLEAN]],[1]SKU_Master!A:A,[1]SKU_Master!E:E,"Not Found")</f>
        <v>179</v>
      </c>
      <c r="M2059" s="2">
        <f>_xlfn.XLOOKUP(E2059,[1]SKU_Master!A:A,[1]SKU_Master!F:F,"NOT FOUND")</f>
        <v>86</v>
      </c>
      <c r="N2059" s="2" t="str">
        <f>IF(ISNUMBER(_xlfn.XMATCH(E2059,[1]SKU_Master!A:A)),"MATCH","NOT FOUND")</f>
        <v>MATCH</v>
      </c>
      <c r="O2059" s="2">
        <f>Table2[[#This Row],[GROSS_REVENUE]]-Table2[[#This Row],[DISCOUNT]]</f>
        <v>26578.639999999999</v>
      </c>
      <c r="P2059" s="3">
        <f>IFERROR((Table2[[#This Row],[NET_REVENUE]]-(Table2[[#This Row],[UNITS_SOLD]]*Table2[[#This Row],[UNIT_COGS]]))/Table2[[#This Row],[NET_REVENUE]],0)</f>
        <v>0.50494080961253096</v>
      </c>
      <c r="Q2059" s="4">
        <f>IFERROR(Table2[[#This Row],[GROSS_REVENUE]]/Table2[[#This Row],[AD_SPEND]],0)</f>
        <v>10.18263074532083</v>
      </c>
      <c r="R2059" s="2">
        <f>IFERROR((Table2[[#This Row],[NET_REVENUE]]-(Table2[[#This Row],[UNITS_SOLD]]*Table2[[#This Row],[UNIT_COGS]])-Table2[[#This Row],[AD_SPEND]]),0)</f>
        <v>10731.06</v>
      </c>
      <c r="S2059" s="3">
        <f>IFERROR(Table2[[#This Row],[RETURNS_UNITS]]/Table2[[#This Row],[UNITS_SOLD]],0)</f>
        <v>9.8039215686274508E-2</v>
      </c>
      <c r="T2059" s="2" t="str">
        <f>TRIM(CLEAN(Table2[[#This Row],[CHANNEL]]))</f>
        <v>D2C</v>
      </c>
      <c r="U2059" s="1">
        <f t="shared" si="32"/>
        <v>45292</v>
      </c>
    </row>
    <row r="2060" spans="1:21" x14ac:dyDescent="0.3">
      <c r="A2060" s="1">
        <v>45809</v>
      </c>
      <c r="B2060" s="2" t="s">
        <v>37</v>
      </c>
      <c r="C2060" s="2" t="s">
        <v>25</v>
      </c>
      <c r="D2060" s="2" t="s">
        <v>35</v>
      </c>
      <c r="E2060" s="2" t="str">
        <f>TRIM(Table2[[#This Row],[SKU_CODE]])</f>
        <v>BEC-CMB-001</v>
      </c>
      <c r="F2060" s="2">
        <v>60</v>
      </c>
      <c r="G2060" s="2">
        <v>41940</v>
      </c>
      <c r="H2060" s="2">
        <v>9558.7900000000009</v>
      </c>
      <c r="I2060" s="2">
        <v>2690.81</v>
      </c>
      <c r="J2060" s="2">
        <v>1</v>
      </c>
      <c r="K2060" s="2" t="str">
        <f>_xlfn.XLOOKUP(E2060,[1]SKU_Master!A:A,[1]SKU_Master!C:C,"NOT FOUND")</f>
        <v>Others</v>
      </c>
      <c r="L2060" s="2">
        <f>_xlfn.XLOOKUP(Table2[[#This Row],[SKU_CODE_CLEAN]],[1]SKU_Master!A:A,[1]SKU_Master!E:E,"Not Found")</f>
        <v>699</v>
      </c>
      <c r="M2060" s="2">
        <f>_xlfn.XLOOKUP(E2060,[1]SKU_Master!A:A,[1]SKU_Master!F:F,"NOT FOUND")</f>
        <v>330</v>
      </c>
      <c r="N2060" s="2" t="str">
        <f>IF(ISNUMBER(_xlfn.XMATCH(E2060,[1]SKU_Master!A:A)),"MATCH","NOT FOUND")</f>
        <v>MATCH</v>
      </c>
      <c r="O2060" s="2">
        <f>Table2[[#This Row],[GROSS_REVENUE]]-Table2[[#This Row],[DISCOUNT]]</f>
        <v>32381.21</v>
      </c>
      <c r="P2060" s="3">
        <f>IFERROR((Table2[[#This Row],[NET_REVENUE]]-(Table2[[#This Row],[UNITS_SOLD]]*Table2[[#This Row],[UNIT_COGS]]))/Table2[[#This Row],[NET_REVENUE]],0)</f>
        <v>0.3885342765140648</v>
      </c>
      <c r="Q2060" s="4">
        <f>IFERROR(Table2[[#This Row],[GROSS_REVENUE]]/Table2[[#This Row],[AD_SPEND]],0)</f>
        <v>15.586384768898585</v>
      </c>
      <c r="R2060" s="2">
        <f>IFERROR((Table2[[#This Row],[NET_REVENUE]]-(Table2[[#This Row],[UNITS_SOLD]]*Table2[[#This Row],[UNIT_COGS]])-Table2[[#This Row],[AD_SPEND]]),0)</f>
        <v>9890.4</v>
      </c>
      <c r="S2060" s="3">
        <f>IFERROR(Table2[[#This Row],[RETURNS_UNITS]]/Table2[[#This Row],[UNITS_SOLD]],0)</f>
        <v>1.6666666666666666E-2</v>
      </c>
      <c r="T2060" s="2" t="str">
        <f>TRIM(CLEAN(Table2[[#This Row],[CHANNEL]]))</f>
        <v>Blinkit</v>
      </c>
      <c r="U2060" s="1">
        <f t="shared" si="32"/>
        <v>45809</v>
      </c>
    </row>
    <row r="2061" spans="1:21" x14ac:dyDescent="0.3">
      <c r="A2061" s="1">
        <v>45292</v>
      </c>
      <c r="B2061" s="2" t="s">
        <v>21</v>
      </c>
      <c r="C2061" s="2" t="s">
        <v>28</v>
      </c>
      <c r="D2061" s="2" t="s">
        <v>31</v>
      </c>
      <c r="E2061" s="2" t="str">
        <f>TRIM(Table2[[#This Row],[SKU_CODE]])</f>
        <v>BEC-GB-002</v>
      </c>
      <c r="F2061" s="2">
        <v>129</v>
      </c>
      <c r="G2061" s="2">
        <v>23091</v>
      </c>
      <c r="H2061" s="2">
        <v>2083.0500000000002</v>
      </c>
      <c r="I2061" s="2">
        <v>2692.78</v>
      </c>
      <c r="J2061" s="2">
        <v>7</v>
      </c>
      <c r="K2061" s="2" t="str">
        <f>_xlfn.XLOOKUP(E2061,[1]SKU_Master!A:A,[1]SKU_Master!C:C,"NOT FOUND")</f>
        <v>Garbage Bags</v>
      </c>
      <c r="L2061" s="2">
        <f>_xlfn.XLOOKUP(Table2[[#This Row],[SKU_CODE_CLEAN]],[1]SKU_Master!A:A,[1]SKU_Master!E:E,"Not Found")</f>
        <v>179</v>
      </c>
      <c r="M2061" s="2">
        <f>_xlfn.XLOOKUP(E2061,[1]SKU_Master!A:A,[1]SKU_Master!F:F,"NOT FOUND")</f>
        <v>86</v>
      </c>
      <c r="N2061" s="2" t="str">
        <f>IF(ISNUMBER(_xlfn.XMATCH(E2061,[1]SKU_Master!A:A)),"MATCH","NOT FOUND")</f>
        <v>MATCH</v>
      </c>
      <c r="O2061" s="2">
        <f>Table2[[#This Row],[GROSS_REVENUE]]-Table2[[#This Row],[DISCOUNT]]</f>
        <v>21007.95</v>
      </c>
      <c r="P2061" s="3">
        <f>IFERROR((Table2[[#This Row],[NET_REVENUE]]-(Table2[[#This Row],[UNITS_SOLD]]*Table2[[#This Row],[UNIT_COGS]]))/Table2[[#This Row],[NET_REVENUE]],0)</f>
        <v>0.47191420390852035</v>
      </c>
      <c r="Q2061" s="4">
        <f>IFERROR(Table2[[#This Row],[GROSS_REVENUE]]/Table2[[#This Row],[AD_SPEND]],0)</f>
        <v>8.5751528160488419</v>
      </c>
      <c r="R2061" s="2">
        <f>IFERROR((Table2[[#This Row],[NET_REVENUE]]-(Table2[[#This Row],[UNITS_SOLD]]*Table2[[#This Row],[UNIT_COGS]])-Table2[[#This Row],[AD_SPEND]]),0)</f>
        <v>7221.17</v>
      </c>
      <c r="S2061" s="3">
        <f>IFERROR(Table2[[#This Row],[RETURNS_UNITS]]/Table2[[#This Row],[UNITS_SOLD]],0)</f>
        <v>5.4263565891472867E-2</v>
      </c>
      <c r="T2061" s="2" t="str">
        <f>TRIM(CLEAN(Table2[[#This Row],[CHANNEL]]))</f>
        <v>Flipkart</v>
      </c>
      <c r="U2061" s="1">
        <f t="shared" si="32"/>
        <v>45292</v>
      </c>
    </row>
    <row r="2062" spans="1:21" x14ac:dyDescent="0.3">
      <c r="A2062" s="1">
        <v>45505</v>
      </c>
      <c r="B2062" s="2" t="s">
        <v>33</v>
      </c>
      <c r="C2062" s="2" t="s">
        <v>22</v>
      </c>
      <c r="D2062" s="2" t="s">
        <v>43</v>
      </c>
      <c r="E2062" s="2" t="str">
        <f>TRIM(Table2[[#This Row],[SKU_CODE]])</f>
        <v>BEC-GB-001</v>
      </c>
      <c r="F2062" s="2">
        <v>136</v>
      </c>
      <c r="G2062" s="2">
        <v>20264</v>
      </c>
      <c r="H2062" s="2">
        <v>2271.35</v>
      </c>
      <c r="I2062" s="2">
        <v>2693.41</v>
      </c>
      <c r="J2062" s="2">
        <v>5</v>
      </c>
      <c r="K2062" s="2" t="str">
        <f>_xlfn.XLOOKUP(E2062,[1]SKU_Master!A:A,[1]SKU_Master!C:C,"NOT FOUND")</f>
        <v>Garbage Bags</v>
      </c>
      <c r="L2062" s="2">
        <f>_xlfn.XLOOKUP(Table2[[#This Row],[SKU_CODE_CLEAN]],[1]SKU_Master!A:A,[1]SKU_Master!E:E,"Not Found")</f>
        <v>149</v>
      </c>
      <c r="M2062" s="2">
        <f>_xlfn.XLOOKUP(E2062,[1]SKU_Master!A:A,[1]SKU_Master!F:F,"NOT FOUND")</f>
        <v>70</v>
      </c>
      <c r="N2062" s="2" t="str">
        <f>IF(ISNUMBER(_xlfn.XMATCH(E2062,[1]SKU_Master!A:A)),"MATCH","NOT FOUND")</f>
        <v>MATCH</v>
      </c>
      <c r="O2062" s="2">
        <f>Table2[[#This Row],[GROSS_REVENUE]]-Table2[[#This Row],[DISCOUNT]]</f>
        <v>17992.650000000001</v>
      </c>
      <c r="P2062" s="3">
        <f>IFERROR((Table2[[#This Row],[NET_REVENUE]]-(Table2[[#This Row],[UNITS_SOLD]]*Table2[[#This Row],[UNIT_COGS]]))/Table2[[#This Row],[NET_REVENUE]],0)</f>
        <v>0.47089505992724812</v>
      </c>
      <c r="Q2062" s="4">
        <f>IFERROR(Table2[[#This Row],[GROSS_REVENUE]]/Table2[[#This Row],[AD_SPEND]],0)</f>
        <v>7.5235482158304903</v>
      </c>
      <c r="R2062" s="2">
        <f>IFERROR((Table2[[#This Row],[NET_REVENUE]]-(Table2[[#This Row],[UNITS_SOLD]]*Table2[[#This Row],[UNIT_COGS]])-Table2[[#This Row],[AD_SPEND]]),0)</f>
        <v>5779.2400000000016</v>
      </c>
      <c r="S2062" s="3">
        <f>IFERROR(Table2[[#This Row],[RETURNS_UNITS]]/Table2[[#This Row],[UNITS_SOLD]],0)</f>
        <v>3.6764705882352942E-2</v>
      </c>
      <c r="T2062" s="2" t="str">
        <f>TRIM(CLEAN(Table2[[#This Row],[CHANNEL]]))</f>
        <v>Swiggy Instamart</v>
      </c>
      <c r="U2062" s="1">
        <f t="shared" si="32"/>
        <v>45505</v>
      </c>
    </row>
    <row r="2063" spans="1:21" x14ac:dyDescent="0.3">
      <c r="A2063" s="1">
        <v>45505</v>
      </c>
      <c r="B2063" s="2" t="s">
        <v>37</v>
      </c>
      <c r="C2063" s="2" t="s">
        <v>25</v>
      </c>
      <c r="D2063" s="2" t="s">
        <v>48</v>
      </c>
      <c r="E2063" s="2" t="str">
        <f>TRIM(Table2[[#This Row],[SKU_CODE]])</f>
        <v>BEC-CMB-001</v>
      </c>
      <c r="F2063" s="2">
        <v>57</v>
      </c>
      <c r="G2063" s="2">
        <v>39843</v>
      </c>
      <c r="H2063" s="2">
        <v>7463.78</v>
      </c>
      <c r="I2063" s="2">
        <v>2694.94</v>
      </c>
      <c r="J2063" s="2">
        <v>3</v>
      </c>
      <c r="K2063" s="2" t="str">
        <f>_xlfn.XLOOKUP(E2063,[1]SKU_Master!A:A,[1]SKU_Master!C:C,"NOT FOUND")</f>
        <v>Others</v>
      </c>
      <c r="L2063" s="2">
        <f>_xlfn.XLOOKUP(Table2[[#This Row],[SKU_CODE_CLEAN]],[1]SKU_Master!A:A,[1]SKU_Master!E:E,"Not Found")</f>
        <v>699</v>
      </c>
      <c r="M2063" s="2">
        <f>_xlfn.XLOOKUP(E2063,[1]SKU_Master!A:A,[1]SKU_Master!F:F,"NOT FOUND")</f>
        <v>330</v>
      </c>
      <c r="N2063" s="2" t="str">
        <f>IF(ISNUMBER(_xlfn.XMATCH(E2063,[1]SKU_Master!A:A)),"MATCH","NOT FOUND")</f>
        <v>MATCH</v>
      </c>
      <c r="O2063" s="2">
        <f>Table2[[#This Row],[GROSS_REVENUE]]-Table2[[#This Row],[DISCOUNT]]</f>
        <v>32379.22</v>
      </c>
      <c r="P2063" s="3">
        <f>IFERROR((Table2[[#This Row],[NET_REVENUE]]-(Table2[[#This Row],[UNITS_SOLD]]*Table2[[#This Row],[UNIT_COGS]]))/Table2[[#This Row],[NET_REVENUE]],0)</f>
        <v>0.41907186152106196</v>
      </c>
      <c r="Q2063" s="4">
        <f>IFERROR(Table2[[#This Row],[GROSS_REVENUE]]/Table2[[#This Row],[AD_SPEND]],0)</f>
        <v>14.784373678078175</v>
      </c>
      <c r="R2063" s="2">
        <f>IFERROR((Table2[[#This Row],[NET_REVENUE]]-(Table2[[#This Row],[UNITS_SOLD]]*Table2[[#This Row],[UNIT_COGS]])-Table2[[#This Row],[AD_SPEND]]),0)</f>
        <v>10874.28</v>
      </c>
      <c r="S2063" s="3">
        <f>IFERROR(Table2[[#This Row],[RETURNS_UNITS]]/Table2[[#This Row],[UNITS_SOLD]],0)</f>
        <v>5.2631578947368418E-2</v>
      </c>
      <c r="T2063" s="2" t="str">
        <f>TRIM(CLEAN(Table2[[#This Row],[CHANNEL]]))</f>
        <v>Blinkit</v>
      </c>
      <c r="U2063" s="1">
        <f t="shared" si="32"/>
        <v>45505</v>
      </c>
    </row>
    <row r="2064" spans="1:21" x14ac:dyDescent="0.3">
      <c r="A2064" s="1">
        <v>45689</v>
      </c>
      <c r="B2064" s="2" t="s">
        <v>34</v>
      </c>
      <c r="C2064" s="2" t="s">
        <v>28</v>
      </c>
      <c r="D2064" s="2" t="s">
        <v>43</v>
      </c>
      <c r="E2064" s="2" t="str">
        <f>TRIM(Table2[[#This Row],[SKU_CODE]])</f>
        <v>BEC-GB-001</v>
      </c>
      <c r="F2064" s="2">
        <v>217</v>
      </c>
      <c r="G2064" s="2">
        <v>32333</v>
      </c>
      <c r="H2064" s="2">
        <v>6192.25</v>
      </c>
      <c r="I2064" s="2">
        <v>2697.42</v>
      </c>
      <c r="J2064" s="2">
        <v>6</v>
      </c>
      <c r="K2064" s="2" t="str">
        <f>_xlfn.XLOOKUP(E2064,[1]SKU_Master!A:A,[1]SKU_Master!C:C,"NOT FOUND")</f>
        <v>Garbage Bags</v>
      </c>
      <c r="L2064" s="2">
        <f>_xlfn.XLOOKUP(Table2[[#This Row],[SKU_CODE_CLEAN]],[1]SKU_Master!A:A,[1]SKU_Master!E:E,"Not Found")</f>
        <v>149</v>
      </c>
      <c r="M2064" s="2">
        <f>_xlfn.XLOOKUP(E2064,[1]SKU_Master!A:A,[1]SKU_Master!F:F,"NOT FOUND")</f>
        <v>70</v>
      </c>
      <c r="N2064" s="2" t="str">
        <f>IF(ISNUMBER(_xlfn.XMATCH(E2064,[1]SKU_Master!A:A)),"MATCH","NOT FOUND")</f>
        <v>MATCH</v>
      </c>
      <c r="O2064" s="2">
        <f>Table2[[#This Row],[GROSS_REVENUE]]-Table2[[#This Row],[DISCOUNT]]</f>
        <v>26140.75</v>
      </c>
      <c r="P2064" s="3">
        <f>IFERROR((Table2[[#This Row],[NET_REVENUE]]-(Table2[[#This Row],[UNITS_SOLD]]*Table2[[#This Row],[UNIT_COGS]]))/Table2[[#This Row],[NET_REVENUE]],0)</f>
        <v>0.41891491254076491</v>
      </c>
      <c r="Q2064" s="4">
        <f>IFERROR(Table2[[#This Row],[GROSS_REVENUE]]/Table2[[#This Row],[AD_SPEND]],0)</f>
        <v>11.986639084755062</v>
      </c>
      <c r="R2064" s="2">
        <f>IFERROR((Table2[[#This Row],[NET_REVENUE]]-(Table2[[#This Row],[UNITS_SOLD]]*Table2[[#This Row],[UNIT_COGS]])-Table2[[#This Row],[AD_SPEND]]),0)</f>
        <v>8253.33</v>
      </c>
      <c r="S2064" s="3">
        <f>IFERROR(Table2[[#This Row],[RETURNS_UNITS]]/Table2[[#This Row],[UNITS_SOLD]],0)</f>
        <v>2.7649769585253458E-2</v>
      </c>
      <c r="T2064" s="2" t="str">
        <f>TRIM(CLEAN(Table2[[#This Row],[CHANNEL]]))</f>
        <v>Zepto</v>
      </c>
      <c r="U2064" s="1">
        <f t="shared" si="32"/>
        <v>45689</v>
      </c>
    </row>
    <row r="2065" spans="1:21" x14ac:dyDescent="0.3">
      <c r="A2065" s="1">
        <v>45689</v>
      </c>
      <c r="B2065" s="2" t="s">
        <v>50</v>
      </c>
      <c r="C2065" s="2" t="s">
        <v>28</v>
      </c>
      <c r="D2065" s="2" t="s">
        <v>32</v>
      </c>
      <c r="E2065" s="2" t="str">
        <f>TRIM(Table2[[#This Row],[SKU_CODE]])</f>
        <v>BEC-BW-001</v>
      </c>
      <c r="F2065" s="2">
        <v>158</v>
      </c>
      <c r="G2065" s="2">
        <v>34760</v>
      </c>
      <c r="H2065" s="2">
        <v>8154.09</v>
      </c>
      <c r="I2065" s="2">
        <v>2697.62</v>
      </c>
      <c r="J2065" s="2">
        <v>3</v>
      </c>
      <c r="K2065" s="2" t="str">
        <f>_xlfn.XLOOKUP(E2065,[1]SKU_Master!A:A,[1]SKU_Master!C:C,"NOT FOUND")</f>
        <v>Bake &amp; Wrap</v>
      </c>
      <c r="L2065" s="2">
        <f>_xlfn.XLOOKUP(Table2[[#This Row],[SKU_CODE_CLEAN]],[1]SKU_Master!A:A,[1]SKU_Master!E:E,"Not Found")</f>
        <v>220</v>
      </c>
      <c r="M2065" s="2">
        <f>_xlfn.XLOOKUP(E2065,[1]SKU_Master!A:A,[1]SKU_Master!F:F,"NOT FOUND")</f>
        <v>118</v>
      </c>
      <c r="N2065" s="2" t="str">
        <f>IF(ISNUMBER(_xlfn.XMATCH(E2065,[1]SKU_Master!A:A)),"MATCH","NOT FOUND")</f>
        <v>MATCH</v>
      </c>
      <c r="O2065" s="2">
        <f>Table2[[#This Row],[GROSS_REVENUE]]-Table2[[#This Row],[DISCOUNT]]</f>
        <v>26605.91</v>
      </c>
      <c r="P2065" s="3">
        <f>IFERROR((Table2[[#This Row],[NET_REVENUE]]-(Table2[[#This Row],[UNITS_SOLD]]*Table2[[#This Row],[UNIT_COGS]]))/Table2[[#This Row],[NET_REVENUE]],0)</f>
        <v>0.29925343654849618</v>
      </c>
      <c r="Q2065" s="4">
        <f>IFERROR(Table2[[#This Row],[GROSS_REVENUE]]/Table2[[#This Row],[AD_SPEND]],0)</f>
        <v>12.885432344066251</v>
      </c>
      <c r="R2065" s="2">
        <f>IFERROR((Table2[[#This Row],[NET_REVENUE]]-(Table2[[#This Row],[UNITS_SOLD]]*Table2[[#This Row],[UNIT_COGS]])-Table2[[#This Row],[AD_SPEND]]),0)</f>
        <v>5264.29</v>
      </c>
      <c r="S2065" s="3">
        <f>IFERROR(Table2[[#This Row],[RETURNS_UNITS]]/Table2[[#This Row],[UNITS_SOLD]],0)</f>
        <v>1.8987341772151899E-2</v>
      </c>
      <c r="T2065" s="2" t="str">
        <f>TRIM(CLEAN(Table2[[#This Row],[CHANNEL]]))</f>
        <v>Amazon</v>
      </c>
      <c r="U2065" s="1">
        <f t="shared" si="32"/>
        <v>45689</v>
      </c>
    </row>
    <row r="2066" spans="1:21" x14ac:dyDescent="0.3">
      <c r="A2066" s="1">
        <v>45383</v>
      </c>
      <c r="B2066" s="2" t="s">
        <v>37</v>
      </c>
      <c r="C2066" s="2" t="s">
        <v>28</v>
      </c>
      <c r="D2066" s="2" t="s">
        <v>45</v>
      </c>
      <c r="E2066" s="2" t="str">
        <f>TRIM(Table2[[#This Row],[SKU_CODE]])</f>
        <v>BEC-TIS-001</v>
      </c>
      <c r="F2066" s="2">
        <v>265</v>
      </c>
      <c r="G2066" s="2">
        <v>25175</v>
      </c>
      <c r="H2066" s="2">
        <v>7090.99</v>
      </c>
      <c r="I2066" s="2">
        <v>2698.35</v>
      </c>
      <c r="J2066" s="2">
        <v>12</v>
      </c>
      <c r="K2066" s="2" t="str">
        <f>_xlfn.XLOOKUP(E2066,[1]SKU_Master!A:A,[1]SKU_Master!C:C,"NOT FOUND")</f>
        <v>Tissues</v>
      </c>
      <c r="L2066" s="2">
        <f>_xlfn.XLOOKUP(Table2[[#This Row],[SKU_CODE_CLEAN]],[1]SKU_Master!A:A,[1]SKU_Master!E:E,"Not Found")</f>
        <v>95</v>
      </c>
      <c r="M2066" s="2">
        <f>_xlfn.XLOOKUP(E2066,[1]SKU_Master!A:A,[1]SKU_Master!F:F,"NOT FOUND")</f>
        <v>42</v>
      </c>
      <c r="N2066" s="2" t="str">
        <f>IF(ISNUMBER(_xlfn.XMATCH(E2066,[1]SKU_Master!A:A)),"MATCH","NOT FOUND")</f>
        <v>MATCH</v>
      </c>
      <c r="O2066" s="2">
        <f>Table2[[#This Row],[GROSS_REVENUE]]-Table2[[#This Row],[DISCOUNT]]</f>
        <v>18084.010000000002</v>
      </c>
      <c r="P2066" s="3">
        <f>IFERROR((Table2[[#This Row],[NET_REVENUE]]-(Table2[[#This Row],[UNITS_SOLD]]*Table2[[#This Row],[UNIT_COGS]]))/Table2[[#This Row],[NET_REVENUE]],0)</f>
        <v>0.3845391591798501</v>
      </c>
      <c r="Q2066" s="4">
        <f>IFERROR(Table2[[#This Row],[GROSS_REVENUE]]/Table2[[#This Row],[AD_SPEND]],0)</f>
        <v>9.3297756036096136</v>
      </c>
      <c r="R2066" s="2">
        <f>IFERROR((Table2[[#This Row],[NET_REVENUE]]-(Table2[[#This Row],[UNITS_SOLD]]*Table2[[#This Row],[UNIT_COGS]])-Table2[[#This Row],[AD_SPEND]]),0)</f>
        <v>4255.6600000000017</v>
      </c>
      <c r="S2066" s="3">
        <f>IFERROR(Table2[[#This Row],[RETURNS_UNITS]]/Table2[[#This Row],[UNITS_SOLD]],0)</f>
        <v>4.5283018867924525E-2</v>
      </c>
      <c r="T2066" s="2" t="str">
        <f>TRIM(CLEAN(Table2[[#This Row],[CHANNEL]]))</f>
        <v>Blinkit</v>
      </c>
      <c r="U2066" s="1">
        <f t="shared" si="32"/>
        <v>45383</v>
      </c>
    </row>
    <row r="2067" spans="1:21" x14ac:dyDescent="0.3">
      <c r="A2067" s="1">
        <v>45809</v>
      </c>
      <c r="B2067" s="2" t="s">
        <v>39</v>
      </c>
      <c r="C2067" s="2" t="s">
        <v>22</v>
      </c>
      <c r="D2067" s="2" t="s">
        <v>23</v>
      </c>
      <c r="E2067" s="2" t="str">
        <f>TRIM(Table2[[#This Row],[SKU_CODE]])</f>
        <v>BEC-OTH-001</v>
      </c>
      <c r="F2067" s="2">
        <v>159</v>
      </c>
      <c r="G2067" s="2">
        <v>23691</v>
      </c>
      <c r="H2067" s="2">
        <v>3799.87</v>
      </c>
      <c r="I2067" s="2">
        <v>2699.4</v>
      </c>
      <c r="J2067" s="2">
        <v>5</v>
      </c>
      <c r="K2067" s="2" t="str">
        <f>_xlfn.XLOOKUP(E2067,[1]SKU_Master!A:A,[1]SKU_Master!C:C,"NOT FOUND")</f>
        <v>Others</v>
      </c>
      <c r="L2067" s="2">
        <f>_xlfn.XLOOKUP(Table2[[#This Row],[SKU_CODE_CLEAN]],[1]SKU_Master!A:A,[1]SKU_Master!E:E,"Not Found")</f>
        <v>149</v>
      </c>
      <c r="M2067" s="2">
        <f>_xlfn.XLOOKUP(E2067,[1]SKU_Master!A:A,[1]SKU_Master!F:F,"NOT FOUND")</f>
        <v>72</v>
      </c>
      <c r="N2067" s="2" t="str">
        <f>IF(ISNUMBER(_xlfn.XMATCH(E2067,[1]SKU_Master!A:A)),"MATCH","NOT FOUND")</f>
        <v>MATCH</v>
      </c>
      <c r="O2067" s="2">
        <f>Table2[[#This Row],[GROSS_REVENUE]]-Table2[[#This Row],[DISCOUNT]]</f>
        <v>19891.13</v>
      </c>
      <c r="P2067" s="3">
        <f>IFERROR((Table2[[#This Row],[NET_REVENUE]]-(Table2[[#This Row],[UNITS_SOLD]]*Table2[[#This Row],[UNIT_COGS]]))/Table2[[#This Row],[NET_REVENUE]],0)</f>
        <v>0.42446708658582999</v>
      </c>
      <c r="Q2067" s="4">
        <f>IFERROR(Table2[[#This Row],[GROSS_REVENUE]]/Table2[[#This Row],[AD_SPEND]],0)</f>
        <v>8.7763947543898642</v>
      </c>
      <c r="R2067" s="2">
        <f>IFERROR((Table2[[#This Row],[NET_REVENUE]]-(Table2[[#This Row],[UNITS_SOLD]]*Table2[[#This Row],[UNIT_COGS]])-Table2[[#This Row],[AD_SPEND]]),0)</f>
        <v>5743.7300000000014</v>
      </c>
      <c r="S2067" s="3">
        <f>IFERROR(Table2[[#This Row],[RETURNS_UNITS]]/Table2[[#This Row],[UNITS_SOLD]],0)</f>
        <v>3.1446540880503145E-2</v>
      </c>
      <c r="T2067" s="2" t="str">
        <f>TRIM(CLEAN(Table2[[#This Row],[CHANNEL]]))</f>
        <v>Amazon</v>
      </c>
      <c r="U2067" s="1">
        <f t="shared" si="32"/>
        <v>45809</v>
      </c>
    </row>
    <row r="2068" spans="1:21" x14ac:dyDescent="0.3">
      <c r="A2068" s="1">
        <v>45658</v>
      </c>
      <c r="B2068" s="2" t="s">
        <v>37</v>
      </c>
      <c r="C2068" s="2" t="s">
        <v>22</v>
      </c>
      <c r="D2068" s="2" t="s">
        <v>46</v>
      </c>
      <c r="E2068" s="2" t="str">
        <f>TRIM(Table2[[#This Row],[SKU_CODE]])</f>
        <v>BEC-KT-001</v>
      </c>
      <c r="F2068" s="2">
        <v>293</v>
      </c>
      <c r="G2068" s="2">
        <v>46880</v>
      </c>
      <c r="H2068" s="2">
        <v>5796.37</v>
      </c>
      <c r="I2068" s="2">
        <v>2701.26</v>
      </c>
      <c r="J2068" s="2">
        <v>9</v>
      </c>
      <c r="K2068" s="2" t="str">
        <f>_xlfn.XLOOKUP(E2068,[1]SKU_Master!A:A,[1]SKU_Master!C:C,"NOT FOUND")</f>
        <v>Kitchen Towel</v>
      </c>
      <c r="L2068" s="2">
        <f>_xlfn.XLOOKUP(Table2[[#This Row],[SKU_CODE_CLEAN]],[1]SKU_Master!A:A,[1]SKU_Master!E:E,"Not Found")</f>
        <v>160</v>
      </c>
      <c r="M2068" s="2">
        <f>_xlfn.XLOOKUP(E2068,[1]SKU_Master!A:A,[1]SKU_Master!F:F,"NOT FOUND")</f>
        <v>78</v>
      </c>
      <c r="N2068" s="2" t="str">
        <f>IF(ISNUMBER(_xlfn.XMATCH(E2068,[1]SKU_Master!A:A)),"MATCH","NOT FOUND")</f>
        <v>MATCH</v>
      </c>
      <c r="O2068" s="2">
        <f>Table2[[#This Row],[GROSS_REVENUE]]-Table2[[#This Row],[DISCOUNT]]</f>
        <v>41083.629999999997</v>
      </c>
      <c r="P2068" s="3">
        <f>IFERROR((Table2[[#This Row],[NET_REVENUE]]-(Table2[[#This Row],[UNITS_SOLD]]*Table2[[#This Row],[UNIT_COGS]]))/Table2[[#This Row],[NET_REVENUE]],0)</f>
        <v>0.44372004129138537</v>
      </c>
      <c r="Q2068" s="4">
        <f>IFERROR(Table2[[#This Row],[GROSS_REVENUE]]/Table2[[#This Row],[AD_SPEND]],0)</f>
        <v>17.3548640264173</v>
      </c>
      <c r="R2068" s="2">
        <f>IFERROR((Table2[[#This Row],[NET_REVENUE]]-(Table2[[#This Row],[UNITS_SOLD]]*Table2[[#This Row],[UNIT_COGS]])-Table2[[#This Row],[AD_SPEND]]),0)</f>
        <v>15528.369999999997</v>
      </c>
      <c r="S2068" s="3">
        <f>IFERROR(Table2[[#This Row],[RETURNS_UNITS]]/Table2[[#This Row],[UNITS_SOLD]],0)</f>
        <v>3.0716723549488054E-2</v>
      </c>
      <c r="T2068" s="2" t="str">
        <f>TRIM(CLEAN(Table2[[#This Row],[CHANNEL]]))</f>
        <v>Blinkit</v>
      </c>
      <c r="U2068" s="1">
        <f t="shared" si="32"/>
        <v>45658</v>
      </c>
    </row>
    <row r="2069" spans="1:21" x14ac:dyDescent="0.3">
      <c r="A2069" s="1">
        <v>45444</v>
      </c>
      <c r="B2069" s="2" t="s">
        <v>24</v>
      </c>
      <c r="C2069" s="2" t="s">
        <v>25</v>
      </c>
      <c r="D2069" s="2" t="s">
        <v>30</v>
      </c>
      <c r="E2069" s="2" t="str">
        <f>TRIM(Table2[[#This Row],[SKU_CODE]])</f>
        <v>BEC-TIS-002</v>
      </c>
      <c r="F2069" s="2">
        <v>154</v>
      </c>
      <c r="G2069" s="2">
        <v>27720</v>
      </c>
      <c r="H2069" s="2">
        <v>3079.55</v>
      </c>
      <c r="I2069" s="2">
        <v>2702.49</v>
      </c>
      <c r="J2069" s="2">
        <v>21</v>
      </c>
      <c r="K2069" s="2" t="str">
        <f>_xlfn.XLOOKUP(E2069,[1]SKU_Master!A:A,[1]SKU_Master!C:C,"NOT FOUND")</f>
        <v>Tissues</v>
      </c>
      <c r="L2069" s="2">
        <f>_xlfn.XLOOKUP(Table2[[#This Row],[SKU_CODE_CLEAN]],[1]SKU_Master!A:A,[1]SKU_Master!E:E,"Not Found")</f>
        <v>180</v>
      </c>
      <c r="M2069" s="2">
        <f>_xlfn.XLOOKUP(E2069,[1]SKU_Master!A:A,[1]SKU_Master!F:F,"NOT FOUND")</f>
        <v>95</v>
      </c>
      <c r="N2069" s="2" t="str">
        <f>IF(ISNUMBER(_xlfn.XMATCH(E2069,[1]SKU_Master!A:A)),"MATCH","NOT FOUND")</f>
        <v>MATCH</v>
      </c>
      <c r="O2069" s="2">
        <f>Table2[[#This Row],[GROSS_REVENUE]]-Table2[[#This Row],[DISCOUNT]]</f>
        <v>24640.45</v>
      </c>
      <c r="P2069" s="3">
        <f>IFERROR((Table2[[#This Row],[NET_REVENUE]]-(Table2[[#This Row],[UNITS_SOLD]]*Table2[[#This Row],[UNIT_COGS]]))/Table2[[#This Row],[NET_REVENUE]],0)</f>
        <v>0.40626084345050517</v>
      </c>
      <c r="Q2069" s="4">
        <f>IFERROR(Table2[[#This Row],[GROSS_REVENUE]]/Table2[[#This Row],[AD_SPEND]],0)</f>
        <v>10.257207242209963</v>
      </c>
      <c r="R2069" s="2">
        <f>IFERROR((Table2[[#This Row],[NET_REVENUE]]-(Table2[[#This Row],[UNITS_SOLD]]*Table2[[#This Row],[UNIT_COGS]])-Table2[[#This Row],[AD_SPEND]]),0)</f>
        <v>7307.9600000000009</v>
      </c>
      <c r="S2069" s="3">
        <f>IFERROR(Table2[[#This Row],[RETURNS_UNITS]]/Table2[[#This Row],[UNITS_SOLD]],0)</f>
        <v>0.13636363636363635</v>
      </c>
      <c r="T2069" s="2" t="str">
        <f>TRIM(CLEAN(Table2[[#This Row],[CHANNEL]]))</f>
        <v>D2C</v>
      </c>
      <c r="U2069" s="1">
        <f t="shared" si="32"/>
        <v>45444</v>
      </c>
    </row>
    <row r="2070" spans="1:21" x14ac:dyDescent="0.3">
      <c r="A2070" s="1">
        <v>45474</v>
      </c>
      <c r="B2070" s="2" t="s">
        <v>34</v>
      </c>
      <c r="C2070" s="2" t="s">
        <v>28</v>
      </c>
      <c r="D2070" s="2" t="s">
        <v>35</v>
      </c>
      <c r="E2070" s="2" t="str">
        <f>TRIM(Table2[[#This Row],[SKU_CODE]])</f>
        <v>BEC-CMB-001</v>
      </c>
      <c r="F2070" s="2">
        <v>31</v>
      </c>
      <c r="G2070" s="2">
        <v>21669</v>
      </c>
      <c r="H2070" s="2">
        <v>2064.6799999999998</v>
      </c>
      <c r="I2070" s="2">
        <v>2707</v>
      </c>
      <c r="J2070" s="2">
        <v>0</v>
      </c>
      <c r="K2070" s="2" t="str">
        <f>_xlfn.XLOOKUP(E2070,[1]SKU_Master!A:A,[1]SKU_Master!C:C,"NOT FOUND")</f>
        <v>Others</v>
      </c>
      <c r="L2070" s="2">
        <f>_xlfn.XLOOKUP(Table2[[#This Row],[SKU_CODE_CLEAN]],[1]SKU_Master!A:A,[1]SKU_Master!E:E,"Not Found")</f>
        <v>699</v>
      </c>
      <c r="M2070" s="2">
        <f>_xlfn.XLOOKUP(E2070,[1]SKU_Master!A:A,[1]SKU_Master!F:F,"NOT FOUND")</f>
        <v>330</v>
      </c>
      <c r="N2070" s="2" t="str">
        <f>IF(ISNUMBER(_xlfn.XMATCH(E2070,[1]SKU_Master!A:A)),"MATCH","NOT FOUND")</f>
        <v>MATCH</v>
      </c>
      <c r="O2070" s="2">
        <f>Table2[[#This Row],[GROSS_REVENUE]]-Table2[[#This Row],[DISCOUNT]]</f>
        <v>19604.32</v>
      </c>
      <c r="P2070" s="3">
        <f>IFERROR((Table2[[#This Row],[NET_REVENUE]]-(Table2[[#This Row],[UNITS_SOLD]]*Table2[[#This Row],[UNIT_COGS]]))/Table2[[#This Row],[NET_REVENUE]],0)</f>
        <v>0.47817623870657078</v>
      </c>
      <c r="Q2070" s="4">
        <f>IFERROR(Table2[[#This Row],[GROSS_REVENUE]]/Table2[[#This Row],[AD_SPEND]],0)</f>
        <v>8.0048023642408577</v>
      </c>
      <c r="R2070" s="2">
        <f>IFERROR((Table2[[#This Row],[NET_REVENUE]]-(Table2[[#This Row],[UNITS_SOLD]]*Table2[[#This Row],[UNIT_COGS]])-Table2[[#This Row],[AD_SPEND]]),0)</f>
        <v>6667.32</v>
      </c>
      <c r="S2070" s="3">
        <f>IFERROR(Table2[[#This Row],[RETURNS_UNITS]]/Table2[[#This Row],[UNITS_SOLD]],0)</f>
        <v>0</v>
      </c>
      <c r="T2070" s="2" t="str">
        <f>TRIM(CLEAN(Table2[[#This Row],[CHANNEL]]))</f>
        <v>Zepto</v>
      </c>
      <c r="U2070" s="1">
        <f t="shared" si="32"/>
        <v>45474</v>
      </c>
    </row>
    <row r="2071" spans="1:21" x14ac:dyDescent="0.3">
      <c r="A2071" s="1">
        <v>45536</v>
      </c>
      <c r="B2071" s="2" t="s">
        <v>37</v>
      </c>
      <c r="C2071" s="2" t="s">
        <v>22</v>
      </c>
      <c r="D2071" s="2" t="s">
        <v>46</v>
      </c>
      <c r="E2071" s="2" t="str">
        <f>TRIM(Table2[[#This Row],[SKU_CODE]])</f>
        <v>BEC-KT-001</v>
      </c>
      <c r="F2071" s="2">
        <v>189</v>
      </c>
      <c r="G2071" s="2">
        <v>30240</v>
      </c>
      <c r="H2071" s="2">
        <v>5550.31</v>
      </c>
      <c r="I2071" s="2">
        <v>2707.52</v>
      </c>
      <c r="J2071" s="2">
        <v>10</v>
      </c>
      <c r="K2071" s="2" t="str">
        <f>_xlfn.XLOOKUP(E2071,[1]SKU_Master!A:A,[1]SKU_Master!C:C,"NOT FOUND")</f>
        <v>Kitchen Towel</v>
      </c>
      <c r="L2071" s="2">
        <f>_xlfn.XLOOKUP(Table2[[#This Row],[SKU_CODE_CLEAN]],[1]SKU_Master!A:A,[1]SKU_Master!E:E,"Not Found")</f>
        <v>160</v>
      </c>
      <c r="M2071" s="2">
        <f>_xlfn.XLOOKUP(E2071,[1]SKU_Master!A:A,[1]SKU_Master!F:F,"NOT FOUND")</f>
        <v>78</v>
      </c>
      <c r="N2071" s="2" t="str">
        <f>IF(ISNUMBER(_xlfn.XMATCH(E2071,[1]SKU_Master!A:A)),"MATCH","NOT FOUND")</f>
        <v>MATCH</v>
      </c>
      <c r="O2071" s="2">
        <f>Table2[[#This Row],[GROSS_REVENUE]]-Table2[[#This Row],[DISCOUNT]]</f>
        <v>24689.69</v>
      </c>
      <c r="P2071" s="3">
        <f>IFERROR((Table2[[#This Row],[NET_REVENUE]]-(Table2[[#This Row],[UNITS_SOLD]]*Table2[[#This Row],[UNIT_COGS]]))/Table2[[#This Row],[NET_REVENUE]],0)</f>
        <v>0.40290866349476234</v>
      </c>
      <c r="Q2071" s="4">
        <f>IFERROR(Table2[[#This Row],[GROSS_REVENUE]]/Table2[[#This Row],[AD_SPEND]],0)</f>
        <v>11.168892565890557</v>
      </c>
      <c r="R2071" s="2">
        <f>IFERROR((Table2[[#This Row],[NET_REVENUE]]-(Table2[[#This Row],[UNITS_SOLD]]*Table2[[#This Row],[UNIT_COGS]])-Table2[[#This Row],[AD_SPEND]]),0)</f>
        <v>7240.1699999999983</v>
      </c>
      <c r="S2071" s="3">
        <f>IFERROR(Table2[[#This Row],[RETURNS_UNITS]]/Table2[[#This Row],[UNITS_SOLD]],0)</f>
        <v>5.2910052910052907E-2</v>
      </c>
      <c r="T2071" s="2" t="str">
        <f>TRIM(CLEAN(Table2[[#This Row],[CHANNEL]]))</f>
        <v>Blinkit</v>
      </c>
      <c r="U2071" s="1">
        <f t="shared" si="32"/>
        <v>45536</v>
      </c>
    </row>
    <row r="2072" spans="1:21" x14ac:dyDescent="0.3">
      <c r="A2072" s="1">
        <v>45597</v>
      </c>
      <c r="B2072" s="2" t="s">
        <v>33</v>
      </c>
      <c r="C2072" s="2" t="s">
        <v>22</v>
      </c>
      <c r="D2072" s="2" t="s">
        <v>43</v>
      </c>
      <c r="E2072" s="2" t="str">
        <f>TRIM(Table2[[#This Row],[SKU_CODE]])</f>
        <v>BEC-GB-001</v>
      </c>
      <c r="F2072" s="2">
        <v>151</v>
      </c>
      <c r="G2072" s="2">
        <v>22499</v>
      </c>
      <c r="H2072" s="2">
        <v>3836.49</v>
      </c>
      <c r="I2072" s="2">
        <v>2707.86</v>
      </c>
      <c r="J2072" s="2">
        <v>4</v>
      </c>
      <c r="K2072" s="2" t="str">
        <f>_xlfn.XLOOKUP(E2072,[1]SKU_Master!A:A,[1]SKU_Master!C:C,"NOT FOUND")</f>
        <v>Garbage Bags</v>
      </c>
      <c r="L2072" s="2">
        <f>_xlfn.XLOOKUP(Table2[[#This Row],[SKU_CODE_CLEAN]],[1]SKU_Master!A:A,[1]SKU_Master!E:E,"Not Found")</f>
        <v>149</v>
      </c>
      <c r="M2072" s="2">
        <f>_xlfn.XLOOKUP(E2072,[1]SKU_Master!A:A,[1]SKU_Master!F:F,"NOT FOUND")</f>
        <v>70</v>
      </c>
      <c r="N2072" s="2" t="str">
        <f>IF(ISNUMBER(_xlfn.XMATCH(E2072,[1]SKU_Master!A:A)),"MATCH","NOT FOUND")</f>
        <v>MATCH</v>
      </c>
      <c r="O2072" s="2">
        <f>Table2[[#This Row],[GROSS_REVENUE]]-Table2[[#This Row],[DISCOUNT]]</f>
        <v>18662.510000000002</v>
      </c>
      <c r="P2072" s="3">
        <f>IFERROR((Table2[[#This Row],[NET_REVENUE]]-(Table2[[#This Row],[UNITS_SOLD]]*Table2[[#This Row],[UNIT_COGS]]))/Table2[[#This Row],[NET_REVENUE]],0)</f>
        <v>0.43362388017474612</v>
      </c>
      <c r="Q2072" s="4">
        <f>IFERROR(Table2[[#This Row],[GROSS_REVENUE]]/Table2[[#This Row],[AD_SPEND]],0)</f>
        <v>8.3087751951725721</v>
      </c>
      <c r="R2072" s="2">
        <f>IFERROR((Table2[[#This Row],[NET_REVENUE]]-(Table2[[#This Row],[UNITS_SOLD]]*Table2[[#This Row],[UNIT_COGS]])-Table2[[#This Row],[AD_SPEND]]),0)</f>
        <v>5384.6500000000015</v>
      </c>
      <c r="S2072" s="3">
        <f>IFERROR(Table2[[#This Row],[RETURNS_UNITS]]/Table2[[#This Row],[UNITS_SOLD]],0)</f>
        <v>2.6490066225165563E-2</v>
      </c>
      <c r="T2072" s="2" t="str">
        <f>TRIM(CLEAN(Table2[[#This Row],[CHANNEL]]))</f>
        <v>Swiggy Instamart</v>
      </c>
      <c r="U2072" s="1">
        <f t="shared" si="32"/>
        <v>45597</v>
      </c>
    </row>
    <row r="2073" spans="1:21" x14ac:dyDescent="0.3">
      <c r="A2073" s="1">
        <v>45597</v>
      </c>
      <c r="B2073" s="2" t="s">
        <v>39</v>
      </c>
      <c r="C2073" s="2" t="s">
        <v>25</v>
      </c>
      <c r="D2073" s="2" t="s">
        <v>42</v>
      </c>
      <c r="E2073" s="2" t="str">
        <f>TRIM(Table2[[#This Row],[SKU_CODE]])</f>
        <v>BEC-BW-002</v>
      </c>
      <c r="F2073" s="2">
        <v>238</v>
      </c>
      <c r="G2073" s="5">
        <v>41650</v>
      </c>
      <c r="H2073" s="2">
        <v>10591.68</v>
      </c>
      <c r="I2073" s="2">
        <v>2708.02</v>
      </c>
      <c r="J2073" s="2">
        <v>12</v>
      </c>
      <c r="K2073" s="2" t="str">
        <f>_xlfn.XLOOKUP(E2073,[1]SKU_Master!A:A,[1]SKU_Master!C:C,"NOT FOUND")</f>
        <v>Bake &amp; Wrap</v>
      </c>
      <c r="L2073" s="2">
        <f>_xlfn.XLOOKUP(Table2[[#This Row],[SKU_CODE_CLEAN]],[1]SKU_Master!A:A,[1]SKU_Master!E:E,"Not Found")</f>
        <v>175</v>
      </c>
      <c r="M2073" s="2">
        <f>_xlfn.XLOOKUP(E2073,[1]SKU_Master!A:A,[1]SKU_Master!F:F,"NOT FOUND")</f>
        <v>92</v>
      </c>
      <c r="N2073" s="2" t="str">
        <f>IF(ISNUMBER(_xlfn.XMATCH(E2073,[1]SKU_Master!A:A)),"MATCH","NOT FOUND")</f>
        <v>MATCH</v>
      </c>
      <c r="O2073" s="2">
        <f>Table2[[#This Row],[GROSS_REVENUE]]-Table2[[#This Row],[DISCOUNT]]</f>
        <v>31058.32</v>
      </c>
      <c r="P2073" s="3">
        <f>IFERROR((Table2[[#This Row],[NET_REVENUE]]-(Table2[[#This Row],[UNITS_SOLD]]*Table2[[#This Row],[UNIT_COGS]]))/Table2[[#This Row],[NET_REVENUE]],0)</f>
        <v>0.29500372203003894</v>
      </c>
      <c r="Q2073" s="4">
        <f>IFERROR(Table2[[#This Row],[GROSS_REVENUE]]/Table2[[#This Row],[AD_SPEND]],0)</f>
        <v>15.380240914025746</v>
      </c>
      <c r="R2073" s="2">
        <f>IFERROR((Table2[[#This Row],[NET_REVENUE]]-(Table2[[#This Row],[UNITS_SOLD]]*Table2[[#This Row],[UNIT_COGS]])-Table2[[#This Row],[AD_SPEND]]),0)</f>
        <v>6454.2999999999993</v>
      </c>
      <c r="S2073" s="3">
        <f>IFERROR(Table2[[#This Row],[RETURNS_UNITS]]/Table2[[#This Row],[UNITS_SOLD]],0)</f>
        <v>5.0420168067226892E-2</v>
      </c>
      <c r="T2073" s="2" t="str">
        <f>TRIM(CLEAN(Table2[[#This Row],[CHANNEL]]))</f>
        <v>Amazon</v>
      </c>
      <c r="U2073" s="1">
        <f t="shared" si="32"/>
        <v>45597</v>
      </c>
    </row>
    <row r="2074" spans="1:21" x14ac:dyDescent="0.3">
      <c r="A2074" s="1">
        <v>45627</v>
      </c>
      <c r="B2074" s="2" t="s">
        <v>37</v>
      </c>
      <c r="C2074" s="2" t="s">
        <v>25</v>
      </c>
      <c r="D2074" s="2" t="s">
        <v>46</v>
      </c>
      <c r="E2074" s="2" t="str">
        <f>TRIM(Table2[[#This Row],[SKU_CODE]])</f>
        <v>BEC-KT-001</v>
      </c>
      <c r="F2074" s="2">
        <v>207</v>
      </c>
      <c r="G2074" s="2">
        <v>33120</v>
      </c>
      <c r="H2074" s="2">
        <v>7486.51</v>
      </c>
      <c r="I2074" s="2">
        <v>2710.74</v>
      </c>
      <c r="J2074" s="2">
        <v>4</v>
      </c>
      <c r="K2074" s="2" t="str">
        <f>_xlfn.XLOOKUP(E2074,[1]SKU_Master!A:A,[1]SKU_Master!C:C,"NOT FOUND")</f>
        <v>Kitchen Towel</v>
      </c>
      <c r="L2074" s="2">
        <f>_xlfn.XLOOKUP(Table2[[#This Row],[SKU_CODE_CLEAN]],[1]SKU_Master!A:A,[1]SKU_Master!E:E,"Not Found")</f>
        <v>160</v>
      </c>
      <c r="M2074" s="2">
        <f>_xlfn.XLOOKUP(E2074,[1]SKU_Master!A:A,[1]SKU_Master!F:F,"NOT FOUND")</f>
        <v>78</v>
      </c>
      <c r="N2074" s="2" t="str">
        <f>IF(ISNUMBER(_xlfn.XMATCH(E2074,[1]SKU_Master!A:A)),"MATCH","NOT FOUND")</f>
        <v>MATCH</v>
      </c>
      <c r="O2074" s="2">
        <f>Table2[[#This Row],[GROSS_REVENUE]]-Table2[[#This Row],[DISCOUNT]]</f>
        <v>25633.489999999998</v>
      </c>
      <c r="P2074" s="3">
        <f>IFERROR((Table2[[#This Row],[NET_REVENUE]]-(Table2[[#This Row],[UNITS_SOLD]]*Table2[[#This Row],[UNIT_COGS]]))/Table2[[#This Row],[NET_REVENUE]],0)</f>
        <v>0.37012088482684169</v>
      </c>
      <c r="Q2074" s="4">
        <f>IFERROR(Table2[[#This Row],[GROSS_REVENUE]]/Table2[[#This Row],[AD_SPEND]],0)</f>
        <v>12.218065915580249</v>
      </c>
      <c r="R2074" s="2">
        <f>IFERROR((Table2[[#This Row],[NET_REVENUE]]-(Table2[[#This Row],[UNITS_SOLD]]*Table2[[#This Row],[UNIT_COGS]])-Table2[[#This Row],[AD_SPEND]]),0)</f>
        <v>6776.7499999999982</v>
      </c>
      <c r="S2074" s="3">
        <f>IFERROR(Table2[[#This Row],[RETURNS_UNITS]]/Table2[[#This Row],[UNITS_SOLD]],0)</f>
        <v>1.932367149758454E-2</v>
      </c>
      <c r="T2074" s="2" t="str">
        <f>TRIM(CLEAN(Table2[[#This Row],[CHANNEL]]))</f>
        <v>Blinkit</v>
      </c>
      <c r="U2074" s="1">
        <f t="shared" si="32"/>
        <v>45627</v>
      </c>
    </row>
    <row r="2075" spans="1:21" x14ac:dyDescent="0.3">
      <c r="A2075" s="1">
        <v>45717</v>
      </c>
      <c r="B2075" s="2" t="s">
        <v>37</v>
      </c>
      <c r="C2075" s="2" t="s">
        <v>25</v>
      </c>
      <c r="D2075" s="2" t="s">
        <v>45</v>
      </c>
      <c r="E2075" s="2" t="str">
        <f>TRIM(Table2[[#This Row],[SKU_CODE]])</f>
        <v>BEC-TIS-001</v>
      </c>
      <c r="F2075" s="2">
        <v>415</v>
      </c>
      <c r="G2075" s="2">
        <v>39425</v>
      </c>
      <c r="H2075" s="2">
        <v>7067.56</v>
      </c>
      <c r="I2075" s="2">
        <v>2711.09</v>
      </c>
      <c r="J2075" s="2">
        <v>10</v>
      </c>
      <c r="K2075" s="2" t="str">
        <f>_xlfn.XLOOKUP(E2075,[1]SKU_Master!A:A,[1]SKU_Master!C:C,"NOT FOUND")</f>
        <v>Tissues</v>
      </c>
      <c r="L2075" s="2">
        <f>_xlfn.XLOOKUP(Table2[[#This Row],[SKU_CODE_CLEAN]],[1]SKU_Master!A:A,[1]SKU_Master!E:E,"Not Found")</f>
        <v>95</v>
      </c>
      <c r="M2075" s="2">
        <f>_xlfn.XLOOKUP(E2075,[1]SKU_Master!A:A,[1]SKU_Master!F:F,"NOT FOUND")</f>
        <v>42</v>
      </c>
      <c r="N2075" s="2" t="str">
        <f>IF(ISNUMBER(_xlfn.XMATCH(E2075,[1]SKU_Master!A:A)),"MATCH","NOT FOUND")</f>
        <v>MATCH</v>
      </c>
      <c r="O2075" s="2">
        <f>Table2[[#This Row],[GROSS_REVENUE]]-Table2[[#This Row],[DISCOUNT]]</f>
        <v>32357.439999999999</v>
      </c>
      <c r="P2075" s="3">
        <f>IFERROR((Table2[[#This Row],[NET_REVENUE]]-(Table2[[#This Row],[UNITS_SOLD]]*Table2[[#This Row],[UNIT_COGS]]))/Table2[[#This Row],[NET_REVENUE]],0)</f>
        <v>0.46132945004301945</v>
      </c>
      <c r="Q2075" s="4">
        <f>IFERROR(Table2[[#This Row],[GROSS_REVENUE]]/Table2[[#This Row],[AD_SPEND]],0)</f>
        <v>14.542121434552154</v>
      </c>
      <c r="R2075" s="2">
        <f>IFERROR((Table2[[#This Row],[NET_REVENUE]]-(Table2[[#This Row],[UNITS_SOLD]]*Table2[[#This Row],[UNIT_COGS]])-Table2[[#This Row],[AD_SPEND]]),0)</f>
        <v>12216.349999999999</v>
      </c>
      <c r="S2075" s="3">
        <f>IFERROR(Table2[[#This Row],[RETURNS_UNITS]]/Table2[[#This Row],[UNITS_SOLD]],0)</f>
        <v>2.4096385542168676E-2</v>
      </c>
      <c r="T2075" s="2" t="str">
        <f>TRIM(CLEAN(Table2[[#This Row],[CHANNEL]]))</f>
        <v>Blinkit</v>
      </c>
      <c r="U2075" s="1">
        <f t="shared" si="32"/>
        <v>45717</v>
      </c>
    </row>
    <row r="2076" spans="1:21" x14ac:dyDescent="0.3">
      <c r="A2076" s="1">
        <v>45689</v>
      </c>
      <c r="B2076" s="2" t="s">
        <v>39</v>
      </c>
      <c r="C2076" s="2" t="s">
        <v>28</v>
      </c>
      <c r="D2076" s="2" t="s">
        <v>42</v>
      </c>
      <c r="E2076" s="2" t="str">
        <f>TRIM(Table2[[#This Row],[SKU_CODE]])</f>
        <v>BEC-BW-002</v>
      </c>
      <c r="F2076" s="2">
        <v>191</v>
      </c>
      <c r="G2076" s="2">
        <v>33425</v>
      </c>
      <c r="H2076" s="2">
        <v>3614.08</v>
      </c>
      <c r="I2076" s="2">
        <v>2712.78</v>
      </c>
      <c r="J2076" s="2">
        <v>7</v>
      </c>
      <c r="K2076" s="2" t="str">
        <f>_xlfn.XLOOKUP(E2076,[1]SKU_Master!A:A,[1]SKU_Master!C:C,"NOT FOUND")</f>
        <v>Bake &amp; Wrap</v>
      </c>
      <c r="L2076" s="2">
        <f>_xlfn.XLOOKUP(Table2[[#This Row],[SKU_CODE_CLEAN]],[1]SKU_Master!A:A,[1]SKU_Master!E:E,"Not Found")</f>
        <v>175</v>
      </c>
      <c r="M2076" s="2">
        <f>_xlfn.XLOOKUP(E2076,[1]SKU_Master!A:A,[1]SKU_Master!F:F,"NOT FOUND")</f>
        <v>92</v>
      </c>
      <c r="N2076" s="2" t="str">
        <f>IF(ISNUMBER(_xlfn.XMATCH(E2076,[1]SKU_Master!A:A)),"MATCH","NOT FOUND")</f>
        <v>MATCH</v>
      </c>
      <c r="O2076" s="2">
        <f>Table2[[#This Row],[GROSS_REVENUE]]-Table2[[#This Row],[DISCOUNT]]</f>
        <v>29810.92</v>
      </c>
      <c r="P2076" s="3">
        <f>IFERROR((Table2[[#This Row],[NET_REVENUE]]-(Table2[[#This Row],[UNITS_SOLD]]*Table2[[#This Row],[UNIT_COGS]]))/Table2[[#This Row],[NET_REVENUE]],0)</f>
        <v>0.41055156969325329</v>
      </c>
      <c r="Q2076" s="4">
        <f>IFERROR(Table2[[#This Row],[GROSS_REVENUE]]/Table2[[#This Row],[AD_SPEND]],0)</f>
        <v>12.32130876812716</v>
      </c>
      <c r="R2076" s="2">
        <f>IFERROR((Table2[[#This Row],[NET_REVENUE]]-(Table2[[#This Row],[UNITS_SOLD]]*Table2[[#This Row],[UNIT_COGS]])-Table2[[#This Row],[AD_SPEND]]),0)</f>
        <v>9526.1399999999976</v>
      </c>
      <c r="S2076" s="3">
        <f>IFERROR(Table2[[#This Row],[RETURNS_UNITS]]/Table2[[#This Row],[UNITS_SOLD]],0)</f>
        <v>3.6649214659685861E-2</v>
      </c>
      <c r="T2076" s="2" t="str">
        <f>TRIM(CLEAN(Table2[[#This Row],[CHANNEL]]))</f>
        <v>Amazon</v>
      </c>
      <c r="U2076" s="1">
        <f t="shared" si="32"/>
        <v>45689</v>
      </c>
    </row>
    <row r="2077" spans="1:21" x14ac:dyDescent="0.3">
      <c r="A2077" s="1">
        <v>45689</v>
      </c>
      <c r="B2077" s="2" t="s">
        <v>27</v>
      </c>
      <c r="C2077" s="2" t="s">
        <v>22</v>
      </c>
      <c r="D2077" s="2" t="s">
        <v>35</v>
      </c>
      <c r="E2077" s="2" t="str">
        <f>TRIM(Table2[[#This Row],[SKU_CODE]])</f>
        <v>BEC-CMB-001</v>
      </c>
      <c r="F2077" s="2">
        <v>43</v>
      </c>
      <c r="G2077" s="2">
        <v>30057</v>
      </c>
      <c r="H2077" s="2">
        <v>6368.66</v>
      </c>
      <c r="I2077" s="2">
        <v>2714.88</v>
      </c>
      <c r="J2077" s="2">
        <v>1</v>
      </c>
      <c r="K2077" s="2" t="str">
        <f>_xlfn.XLOOKUP(E2077,[1]SKU_Master!A:A,[1]SKU_Master!C:C,"NOT FOUND")</f>
        <v>Others</v>
      </c>
      <c r="L2077" s="2">
        <f>_xlfn.XLOOKUP(Table2[[#This Row],[SKU_CODE_CLEAN]],[1]SKU_Master!A:A,[1]SKU_Master!E:E,"Not Found")</f>
        <v>699</v>
      </c>
      <c r="M2077" s="2">
        <f>_xlfn.XLOOKUP(E2077,[1]SKU_Master!A:A,[1]SKU_Master!F:F,"NOT FOUND")</f>
        <v>330</v>
      </c>
      <c r="N2077" s="2" t="str">
        <f>IF(ISNUMBER(_xlfn.XMATCH(E2077,[1]SKU_Master!A:A)),"MATCH","NOT FOUND")</f>
        <v>MATCH</v>
      </c>
      <c r="O2077" s="2">
        <f>Table2[[#This Row],[GROSS_REVENUE]]-Table2[[#This Row],[DISCOUNT]]</f>
        <v>23688.34</v>
      </c>
      <c r="P2077" s="3">
        <f>IFERROR((Table2[[#This Row],[NET_REVENUE]]-(Table2[[#This Row],[UNITS_SOLD]]*Table2[[#This Row],[UNIT_COGS]]))/Table2[[#This Row],[NET_REVENUE]],0)</f>
        <v>0.40097111068145763</v>
      </c>
      <c r="Q2077" s="4">
        <f>IFERROR(Table2[[#This Row],[GROSS_REVENUE]]/Table2[[#This Row],[AD_SPEND]],0)</f>
        <v>11.07120756718529</v>
      </c>
      <c r="R2077" s="2">
        <f>IFERROR((Table2[[#This Row],[NET_REVENUE]]-(Table2[[#This Row],[UNITS_SOLD]]*Table2[[#This Row],[UNIT_COGS]])-Table2[[#This Row],[AD_SPEND]]),0)</f>
        <v>6783.46</v>
      </c>
      <c r="S2077" s="3">
        <f>IFERROR(Table2[[#This Row],[RETURNS_UNITS]]/Table2[[#This Row],[UNITS_SOLD]],0)</f>
        <v>2.3255813953488372E-2</v>
      </c>
      <c r="T2077" s="2" t="str">
        <f>TRIM(CLEAN(Table2[[#This Row],[CHANNEL]]))</f>
        <v>Zepto</v>
      </c>
      <c r="U2077" s="1">
        <f t="shared" si="32"/>
        <v>45689</v>
      </c>
    </row>
    <row r="2078" spans="1:21" x14ac:dyDescent="0.3">
      <c r="A2078" s="1">
        <v>45292</v>
      </c>
      <c r="B2078" s="2" t="s">
        <v>34</v>
      </c>
      <c r="C2078" s="2" t="s">
        <v>22</v>
      </c>
      <c r="D2078" s="2" t="s">
        <v>35</v>
      </c>
      <c r="E2078" s="2" t="str">
        <f>TRIM(Table2[[#This Row],[SKU_CODE]])</f>
        <v>BEC-CMB-001</v>
      </c>
      <c r="F2078" s="2">
        <v>41</v>
      </c>
      <c r="G2078" s="2">
        <v>28659</v>
      </c>
      <c r="H2078" s="2">
        <v>7327.79</v>
      </c>
      <c r="I2078" s="2">
        <v>2715.06</v>
      </c>
      <c r="J2078" s="2">
        <v>1</v>
      </c>
      <c r="K2078" s="2" t="str">
        <f>_xlfn.XLOOKUP(E2078,[1]SKU_Master!A:A,[1]SKU_Master!C:C,"NOT FOUND")</f>
        <v>Others</v>
      </c>
      <c r="L2078" s="2">
        <f>_xlfn.XLOOKUP(Table2[[#This Row],[SKU_CODE_CLEAN]],[1]SKU_Master!A:A,[1]SKU_Master!E:E,"Not Found")</f>
        <v>699</v>
      </c>
      <c r="M2078" s="2">
        <f>_xlfn.XLOOKUP(E2078,[1]SKU_Master!A:A,[1]SKU_Master!F:F,"NOT FOUND")</f>
        <v>330</v>
      </c>
      <c r="N2078" s="2" t="str">
        <f>IF(ISNUMBER(_xlfn.XMATCH(E2078,[1]SKU_Master!A:A)),"MATCH","NOT FOUND")</f>
        <v>MATCH</v>
      </c>
      <c r="O2078" s="2">
        <f>Table2[[#This Row],[GROSS_REVENUE]]-Table2[[#This Row],[DISCOUNT]]</f>
        <v>21331.21</v>
      </c>
      <c r="P2078" s="3">
        <f>IFERROR((Table2[[#This Row],[NET_REVENUE]]-(Table2[[#This Row],[UNITS_SOLD]]*Table2[[#This Row],[UNIT_COGS]]))/Table2[[#This Row],[NET_REVENUE]],0)</f>
        <v>0.36571811913154478</v>
      </c>
      <c r="Q2078" s="4">
        <f>IFERROR(Table2[[#This Row],[GROSS_REVENUE]]/Table2[[#This Row],[AD_SPEND]],0)</f>
        <v>10.555567832755077</v>
      </c>
      <c r="R2078" s="2">
        <f>IFERROR((Table2[[#This Row],[NET_REVENUE]]-(Table2[[#This Row],[UNITS_SOLD]]*Table2[[#This Row],[UNIT_COGS]])-Table2[[#This Row],[AD_SPEND]]),0)</f>
        <v>5086.1499999999996</v>
      </c>
      <c r="S2078" s="3">
        <f>IFERROR(Table2[[#This Row],[RETURNS_UNITS]]/Table2[[#This Row],[UNITS_SOLD]],0)</f>
        <v>2.4390243902439025E-2</v>
      </c>
      <c r="T2078" s="2" t="str">
        <f>TRIM(CLEAN(Table2[[#This Row],[CHANNEL]]))</f>
        <v>Zepto</v>
      </c>
      <c r="U2078" s="1">
        <f t="shared" si="32"/>
        <v>45292</v>
      </c>
    </row>
    <row r="2079" spans="1:21" x14ac:dyDescent="0.3">
      <c r="A2079" s="1">
        <v>45809</v>
      </c>
      <c r="B2079" s="2" t="s">
        <v>37</v>
      </c>
      <c r="C2079" s="2" t="s">
        <v>22</v>
      </c>
      <c r="D2079" s="2" t="s">
        <v>43</v>
      </c>
      <c r="E2079" s="2" t="str">
        <f>TRIM(Table2[[#This Row],[SKU_CODE]])</f>
        <v>BEC-GB-001</v>
      </c>
      <c r="F2079" s="2">
        <v>191</v>
      </c>
      <c r="G2079" s="2">
        <v>28459</v>
      </c>
      <c r="H2079" s="2">
        <v>5837.41</v>
      </c>
      <c r="I2079" s="2">
        <v>2717.78</v>
      </c>
      <c r="J2079" s="2">
        <v>9</v>
      </c>
      <c r="K2079" s="2" t="str">
        <f>_xlfn.XLOOKUP(E2079,[1]SKU_Master!A:A,[1]SKU_Master!C:C,"NOT FOUND")</f>
        <v>Garbage Bags</v>
      </c>
      <c r="L2079" s="2">
        <f>_xlfn.XLOOKUP(Table2[[#This Row],[SKU_CODE_CLEAN]],[1]SKU_Master!A:A,[1]SKU_Master!E:E,"Not Found")</f>
        <v>149</v>
      </c>
      <c r="M2079" s="2">
        <f>_xlfn.XLOOKUP(E2079,[1]SKU_Master!A:A,[1]SKU_Master!F:F,"NOT FOUND")</f>
        <v>70</v>
      </c>
      <c r="N2079" s="2" t="str">
        <f>IF(ISNUMBER(_xlfn.XMATCH(E2079,[1]SKU_Master!A:A)),"MATCH","NOT FOUND")</f>
        <v>MATCH</v>
      </c>
      <c r="O2079" s="2">
        <f>Table2[[#This Row],[GROSS_REVENUE]]-Table2[[#This Row],[DISCOUNT]]</f>
        <v>22621.59</v>
      </c>
      <c r="P2079" s="3">
        <f>IFERROR((Table2[[#This Row],[NET_REVENUE]]-(Table2[[#This Row],[UNITS_SOLD]]*Table2[[#This Row],[UNIT_COGS]]))/Table2[[#This Row],[NET_REVENUE]],0)</f>
        <v>0.40897169473940603</v>
      </c>
      <c r="Q2079" s="4">
        <f>IFERROR(Table2[[#This Row],[GROSS_REVENUE]]/Table2[[#This Row],[AD_SPEND]],0)</f>
        <v>10.471414168917278</v>
      </c>
      <c r="R2079" s="2">
        <f>IFERROR((Table2[[#This Row],[NET_REVENUE]]-(Table2[[#This Row],[UNITS_SOLD]]*Table2[[#This Row],[UNIT_COGS]])-Table2[[#This Row],[AD_SPEND]]),0)</f>
        <v>6533.8099999999995</v>
      </c>
      <c r="S2079" s="3">
        <f>IFERROR(Table2[[#This Row],[RETURNS_UNITS]]/Table2[[#This Row],[UNITS_SOLD]],0)</f>
        <v>4.712041884816754E-2</v>
      </c>
      <c r="T2079" s="2" t="str">
        <f>TRIM(CLEAN(Table2[[#This Row],[CHANNEL]]))</f>
        <v>Blinkit</v>
      </c>
      <c r="U2079" s="1">
        <f t="shared" si="32"/>
        <v>45809</v>
      </c>
    </row>
    <row r="2080" spans="1:21" x14ac:dyDescent="0.3">
      <c r="A2080" s="1">
        <v>45474</v>
      </c>
      <c r="B2080" s="2" t="s">
        <v>21</v>
      </c>
      <c r="C2080" s="2" t="s">
        <v>22</v>
      </c>
      <c r="D2080" s="2" t="s">
        <v>35</v>
      </c>
      <c r="E2080" s="2" t="str">
        <f>TRIM(Table2[[#This Row],[SKU_CODE]])</f>
        <v>BEC-CMB-001</v>
      </c>
      <c r="F2080" s="2">
        <v>32</v>
      </c>
      <c r="G2080" s="2">
        <v>22368</v>
      </c>
      <c r="H2080" s="2">
        <v>3364.9</v>
      </c>
      <c r="I2080" s="2">
        <v>2720.18</v>
      </c>
      <c r="J2080" s="2">
        <v>1</v>
      </c>
      <c r="K2080" s="2" t="str">
        <f>_xlfn.XLOOKUP(E2080,[1]SKU_Master!A:A,[1]SKU_Master!C:C,"NOT FOUND")</f>
        <v>Others</v>
      </c>
      <c r="L2080" s="2">
        <f>_xlfn.XLOOKUP(Table2[[#This Row],[SKU_CODE_CLEAN]],[1]SKU_Master!A:A,[1]SKU_Master!E:E,"Not Found")</f>
        <v>699</v>
      </c>
      <c r="M2080" s="2">
        <f>_xlfn.XLOOKUP(E2080,[1]SKU_Master!A:A,[1]SKU_Master!F:F,"NOT FOUND")</f>
        <v>330</v>
      </c>
      <c r="N2080" s="2" t="str">
        <f>IF(ISNUMBER(_xlfn.XMATCH(E2080,[1]SKU_Master!A:A)),"MATCH","NOT FOUND")</f>
        <v>MATCH</v>
      </c>
      <c r="O2080" s="2">
        <f>Table2[[#This Row],[GROSS_REVENUE]]-Table2[[#This Row],[DISCOUNT]]</f>
        <v>19003.099999999999</v>
      </c>
      <c r="P2080" s="3">
        <f>IFERROR((Table2[[#This Row],[NET_REVENUE]]-(Table2[[#This Row],[UNITS_SOLD]]*Table2[[#This Row],[UNIT_COGS]]))/Table2[[#This Row],[NET_REVENUE]],0)</f>
        <v>0.44430119296325332</v>
      </c>
      <c r="Q2080" s="4">
        <f>IFERROR(Table2[[#This Row],[GROSS_REVENUE]]/Table2[[#This Row],[AD_SPEND]],0)</f>
        <v>8.2229852436235849</v>
      </c>
      <c r="R2080" s="2">
        <f>IFERROR((Table2[[#This Row],[NET_REVENUE]]-(Table2[[#This Row],[UNITS_SOLD]]*Table2[[#This Row],[UNIT_COGS]])-Table2[[#This Row],[AD_SPEND]]),0)</f>
        <v>5722.9199999999983</v>
      </c>
      <c r="S2080" s="3">
        <f>IFERROR(Table2[[#This Row],[RETURNS_UNITS]]/Table2[[#This Row],[UNITS_SOLD]],0)</f>
        <v>3.125E-2</v>
      </c>
      <c r="T2080" s="2" t="str">
        <f>TRIM(CLEAN(Table2[[#This Row],[CHANNEL]]))</f>
        <v>Flipkart</v>
      </c>
      <c r="U2080" s="1">
        <f t="shared" si="32"/>
        <v>45474</v>
      </c>
    </row>
    <row r="2081" spans="1:21" x14ac:dyDescent="0.3">
      <c r="A2081" s="1">
        <v>45658</v>
      </c>
      <c r="B2081" s="2" t="s">
        <v>33</v>
      </c>
      <c r="C2081" s="2" t="s">
        <v>25</v>
      </c>
      <c r="D2081" s="2" t="s">
        <v>30</v>
      </c>
      <c r="E2081" s="2" t="str">
        <f>TRIM(Table2[[#This Row],[SKU_CODE]])</f>
        <v>BEC-TIS-002</v>
      </c>
      <c r="F2081" s="2">
        <v>246</v>
      </c>
      <c r="G2081" s="2">
        <v>44280</v>
      </c>
      <c r="H2081" s="2">
        <v>13039.69</v>
      </c>
      <c r="I2081" s="2">
        <v>2720.56</v>
      </c>
      <c r="J2081" s="2">
        <v>6</v>
      </c>
      <c r="K2081" s="2" t="str">
        <f>_xlfn.XLOOKUP(E2081,[1]SKU_Master!A:A,[1]SKU_Master!C:C,"NOT FOUND")</f>
        <v>Tissues</v>
      </c>
      <c r="L2081" s="2">
        <f>_xlfn.XLOOKUP(Table2[[#This Row],[SKU_CODE_CLEAN]],[1]SKU_Master!A:A,[1]SKU_Master!E:E,"Not Found")</f>
        <v>180</v>
      </c>
      <c r="M2081" s="2">
        <f>_xlfn.XLOOKUP(E2081,[1]SKU_Master!A:A,[1]SKU_Master!F:F,"NOT FOUND")</f>
        <v>95</v>
      </c>
      <c r="N2081" s="2" t="str">
        <f>IF(ISNUMBER(_xlfn.XMATCH(E2081,[1]SKU_Master!A:A)),"MATCH","NOT FOUND")</f>
        <v>MATCH</v>
      </c>
      <c r="O2081" s="2">
        <f>Table2[[#This Row],[GROSS_REVENUE]]-Table2[[#This Row],[DISCOUNT]]</f>
        <v>31240.309999999998</v>
      </c>
      <c r="P2081" s="3">
        <f>IFERROR((Table2[[#This Row],[NET_REVENUE]]-(Table2[[#This Row],[UNITS_SOLD]]*Table2[[#This Row],[UNIT_COGS]]))/Table2[[#This Row],[NET_REVENUE]],0)</f>
        <v>0.25192803784597523</v>
      </c>
      <c r="Q2081" s="4">
        <f>IFERROR(Table2[[#This Row],[GROSS_REVENUE]]/Table2[[#This Row],[AD_SPEND]],0)</f>
        <v>16.276060811009497</v>
      </c>
      <c r="R2081" s="2">
        <f>IFERROR((Table2[[#This Row],[NET_REVENUE]]-(Table2[[#This Row],[UNITS_SOLD]]*Table2[[#This Row],[UNIT_COGS]])-Table2[[#This Row],[AD_SPEND]]),0)</f>
        <v>5149.7499999999982</v>
      </c>
      <c r="S2081" s="3">
        <f>IFERROR(Table2[[#This Row],[RETURNS_UNITS]]/Table2[[#This Row],[UNITS_SOLD]],0)</f>
        <v>2.4390243902439025E-2</v>
      </c>
      <c r="T2081" s="2" t="str">
        <f>TRIM(CLEAN(Table2[[#This Row],[CHANNEL]]))</f>
        <v>Swiggy Instamart</v>
      </c>
      <c r="U2081" s="1">
        <f t="shared" si="32"/>
        <v>45658</v>
      </c>
    </row>
    <row r="2082" spans="1:21" x14ac:dyDescent="0.3">
      <c r="A2082" s="1">
        <v>45352</v>
      </c>
      <c r="B2082" s="2" t="s">
        <v>27</v>
      </c>
      <c r="C2082" s="2" t="s">
        <v>22</v>
      </c>
      <c r="D2082" s="2" t="s">
        <v>46</v>
      </c>
      <c r="E2082" s="2" t="str">
        <f>TRIM(Table2[[#This Row],[SKU_CODE]])</f>
        <v>BEC-KT-001</v>
      </c>
      <c r="F2082" s="2">
        <v>190</v>
      </c>
      <c r="G2082" s="2">
        <v>30400</v>
      </c>
      <c r="H2082" s="2">
        <v>5411.86</v>
      </c>
      <c r="I2082" s="2">
        <v>2720.6</v>
      </c>
      <c r="J2082" s="2">
        <v>5</v>
      </c>
      <c r="K2082" s="2" t="str">
        <f>_xlfn.XLOOKUP(E2082,[1]SKU_Master!A:A,[1]SKU_Master!C:C,"NOT FOUND")</f>
        <v>Kitchen Towel</v>
      </c>
      <c r="L2082" s="2">
        <f>_xlfn.XLOOKUP(Table2[[#This Row],[SKU_CODE_CLEAN]],[1]SKU_Master!A:A,[1]SKU_Master!E:E,"Not Found")</f>
        <v>160</v>
      </c>
      <c r="M2082" s="2">
        <f>_xlfn.XLOOKUP(E2082,[1]SKU_Master!A:A,[1]SKU_Master!F:F,"NOT FOUND")</f>
        <v>78</v>
      </c>
      <c r="N2082" s="2" t="str">
        <f>IF(ISNUMBER(_xlfn.XMATCH(E2082,[1]SKU_Master!A:A)),"MATCH","NOT FOUND")</f>
        <v>MATCH</v>
      </c>
      <c r="O2082" s="2">
        <f>Table2[[#This Row],[GROSS_REVENUE]]-Table2[[#This Row],[DISCOUNT]]</f>
        <v>24988.14</v>
      </c>
      <c r="P2082" s="3">
        <f>IFERROR((Table2[[#This Row],[NET_REVENUE]]-(Table2[[#This Row],[UNITS_SOLD]]*Table2[[#This Row],[UNIT_COGS]]))/Table2[[#This Row],[NET_REVENUE]],0)</f>
        <v>0.40691864220386148</v>
      </c>
      <c r="Q2082" s="4">
        <f>IFERROR(Table2[[#This Row],[GROSS_REVENUE]]/Table2[[#This Row],[AD_SPEND]],0)</f>
        <v>11.174005734029258</v>
      </c>
      <c r="R2082" s="2">
        <f>IFERROR((Table2[[#This Row],[NET_REVENUE]]-(Table2[[#This Row],[UNITS_SOLD]]*Table2[[#This Row],[UNIT_COGS]])-Table2[[#This Row],[AD_SPEND]]),0)</f>
        <v>7447.5399999999991</v>
      </c>
      <c r="S2082" s="3">
        <f>IFERROR(Table2[[#This Row],[RETURNS_UNITS]]/Table2[[#This Row],[UNITS_SOLD]],0)</f>
        <v>2.6315789473684209E-2</v>
      </c>
      <c r="T2082" s="2" t="str">
        <f>TRIM(CLEAN(Table2[[#This Row],[CHANNEL]]))</f>
        <v>Zepto</v>
      </c>
      <c r="U2082" s="1">
        <f t="shared" si="32"/>
        <v>45352</v>
      </c>
    </row>
    <row r="2083" spans="1:21" x14ac:dyDescent="0.3">
      <c r="A2083" s="1">
        <v>45383</v>
      </c>
      <c r="B2083" s="2" t="s">
        <v>24</v>
      </c>
      <c r="C2083" s="2" t="s">
        <v>25</v>
      </c>
      <c r="D2083" s="2" t="s">
        <v>46</v>
      </c>
      <c r="E2083" s="2" t="str">
        <f>TRIM(Table2[[#This Row],[SKU_CODE]])</f>
        <v>BEC-KT-001</v>
      </c>
      <c r="F2083" s="2">
        <v>133</v>
      </c>
      <c r="G2083" s="2">
        <v>21280</v>
      </c>
      <c r="H2083" s="2">
        <v>1815.45</v>
      </c>
      <c r="I2083" s="2">
        <v>2722.44</v>
      </c>
      <c r="J2083" s="2">
        <v>21</v>
      </c>
      <c r="K2083" s="2" t="str">
        <f>_xlfn.XLOOKUP(E2083,[1]SKU_Master!A:A,[1]SKU_Master!C:C,"NOT FOUND")</f>
        <v>Kitchen Towel</v>
      </c>
      <c r="L2083" s="2">
        <f>_xlfn.XLOOKUP(Table2[[#This Row],[SKU_CODE_CLEAN]],[1]SKU_Master!A:A,[1]SKU_Master!E:E,"Not Found")</f>
        <v>160</v>
      </c>
      <c r="M2083" s="2">
        <f>_xlfn.XLOOKUP(E2083,[1]SKU_Master!A:A,[1]SKU_Master!F:F,"NOT FOUND")</f>
        <v>78</v>
      </c>
      <c r="N2083" s="2" t="str">
        <f>IF(ISNUMBER(_xlfn.XMATCH(E2083,[1]SKU_Master!A:A)),"MATCH","NOT FOUND")</f>
        <v>MATCH</v>
      </c>
      <c r="O2083" s="2">
        <f>Table2[[#This Row],[GROSS_REVENUE]]-Table2[[#This Row],[DISCOUNT]]</f>
        <v>19464.55</v>
      </c>
      <c r="P2083" s="3">
        <f>IFERROR((Table2[[#This Row],[NET_REVENUE]]-(Table2[[#This Row],[UNITS_SOLD]]*Table2[[#This Row],[UNIT_COGS]]))/Table2[[#This Row],[NET_REVENUE]],0)</f>
        <v>0.46703108985309189</v>
      </c>
      <c r="Q2083" s="4">
        <f>IFERROR(Table2[[#This Row],[GROSS_REVENUE]]/Table2[[#This Row],[AD_SPEND]],0)</f>
        <v>7.8165175357399974</v>
      </c>
      <c r="R2083" s="2">
        <f>IFERROR((Table2[[#This Row],[NET_REVENUE]]-(Table2[[#This Row],[UNITS_SOLD]]*Table2[[#This Row],[UNIT_COGS]])-Table2[[#This Row],[AD_SPEND]]),0)</f>
        <v>6368.1099999999988</v>
      </c>
      <c r="S2083" s="3">
        <f>IFERROR(Table2[[#This Row],[RETURNS_UNITS]]/Table2[[#This Row],[UNITS_SOLD]],0)</f>
        <v>0.15789473684210525</v>
      </c>
      <c r="T2083" s="2" t="str">
        <f>TRIM(CLEAN(Table2[[#This Row],[CHANNEL]]))</f>
        <v>D2C</v>
      </c>
      <c r="U2083" s="1">
        <f t="shared" si="32"/>
        <v>45383</v>
      </c>
    </row>
    <row r="2084" spans="1:21" x14ac:dyDescent="0.3">
      <c r="A2084" s="1">
        <v>45323</v>
      </c>
      <c r="B2084" s="2" t="s">
        <v>33</v>
      </c>
      <c r="C2084" s="2" t="s">
        <v>25</v>
      </c>
      <c r="D2084" s="2" t="s">
        <v>35</v>
      </c>
      <c r="E2084" s="2" t="str">
        <f>TRIM(Table2[[#This Row],[SKU_CODE]])</f>
        <v>BEC-CMB-001</v>
      </c>
      <c r="F2084" s="2">
        <v>36</v>
      </c>
      <c r="G2084" s="2">
        <v>25164</v>
      </c>
      <c r="H2084" s="2">
        <v>5484.2</v>
      </c>
      <c r="I2084" s="2">
        <v>2723.02</v>
      </c>
      <c r="J2084" s="2">
        <v>1</v>
      </c>
      <c r="K2084" s="2" t="str">
        <f>_xlfn.XLOOKUP(E2084,[1]SKU_Master!A:A,[1]SKU_Master!C:C,"NOT FOUND")</f>
        <v>Others</v>
      </c>
      <c r="L2084" s="2">
        <f>_xlfn.XLOOKUP(Table2[[#This Row],[SKU_CODE_CLEAN]],[1]SKU_Master!A:A,[1]SKU_Master!E:E,"Not Found")</f>
        <v>699</v>
      </c>
      <c r="M2084" s="2">
        <f>_xlfn.XLOOKUP(E2084,[1]SKU_Master!A:A,[1]SKU_Master!F:F,"NOT FOUND")</f>
        <v>330</v>
      </c>
      <c r="N2084" s="2" t="str">
        <f>IF(ISNUMBER(_xlfn.XMATCH(E2084,[1]SKU_Master!A:A)),"MATCH","NOT FOUND")</f>
        <v>MATCH</v>
      </c>
      <c r="O2084" s="2">
        <f>Table2[[#This Row],[GROSS_REVENUE]]-Table2[[#This Row],[DISCOUNT]]</f>
        <v>19679.8</v>
      </c>
      <c r="P2084" s="3">
        <f>IFERROR((Table2[[#This Row],[NET_REVENUE]]-(Table2[[#This Row],[UNITS_SOLD]]*Table2[[#This Row],[UNIT_COGS]]))/Table2[[#This Row],[NET_REVENUE]],0)</f>
        <v>0.39633532861106308</v>
      </c>
      <c r="Q2084" s="4">
        <f>IFERROR(Table2[[#This Row],[GROSS_REVENUE]]/Table2[[#This Row],[AD_SPEND]],0)</f>
        <v>9.2412101269913549</v>
      </c>
      <c r="R2084" s="2">
        <f>IFERROR((Table2[[#This Row],[NET_REVENUE]]-(Table2[[#This Row],[UNITS_SOLD]]*Table2[[#This Row],[UNIT_COGS]])-Table2[[#This Row],[AD_SPEND]]),0)</f>
        <v>5076.7799999999988</v>
      </c>
      <c r="S2084" s="3">
        <f>IFERROR(Table2[[#This Row],[RETURNS_UNITS]]/Table2[[#This Row],[UNITS_SOLD]],0)</f>
        <v>2.7777777777777776E-2</v>
      </c>
      <c r="T2084" s="2" t="str">
        <f>TRIM(CLEAN(Table2[[#This Row],[CHANNEL]]))</f>
        <v>Swiggy Instamart</v>
      </c>
      <c r="U2084" s="1">
        <f t="shared" si="32"/>
        <v>45323</v>
      </c>
    </row>
    <row r="2085" spans="1:21" x14ac:dyDescent="0.3">
      <c r="A2085" s="1">
        <v>45809</v>
      </c>
      <c r="B2085" s="2" t="s">
        <v>37</v>
      </c>
      <c r="C2085" s="2" t="s">
        <v>22</v>
      </c>
      <c r="D2085" s="2" t="s">
        <v>32</v>
      </c>
      <c r="E2085" s="2" t="str">
        <f>TRIM(Table2[[#This Row],[SKU_CODE]])</f>
        <v>BEC-BW-001</v>
      </c>
      <c r="F2085" s="2">
        <v>126</v>
      </c>
      <c r="G2085" s="2">
        <v>27720</v>
      </c>
      <c r="H2085" s="2">
        <v>2673.27</v>
      </c>
      <c r="I2085" s="2">
        <v>2723.99</v>
      </c>
      <c r="J2085" s="2">
        <v>6</v>
      </c>
      <c r="K2085" s="2" t="str">
        <f>_xlfn.XLOOKUP(E2085,[1]SKU_Master!A:A,[1]SKU_Master!C:C,"NOT FOUND")</f>
        <v>Bake &amp; Wrap</v>
      </c>
      <c r="L2085" s="2">
        <f>_xlfn.XLOOKUP(Table2[[#This Row],[SKU_CODE_CLEAN]],[1]SKU_Master!A:A,[1]SKU_Master!E:E,"Not Found")</f>
        <v>220</v>
      </c>
      <c r="M2085" s="2">
        <f>_xlfn.XLOOKUP(E2085,[1]SKU_Master!A:A,[1]SKU_Master!F:F,"NOT FOUND")</f>
        <v>118</v>
      </c>
      <c r="N2085" s="2" t="str">
        <f>IF(ISNUMBER(_xlfn.XMATCH(E2085,[1]SKU_Master!A:A)),"MATCH","NOT FOUND")</f>
        <v>MATCH</v>
      </c>
      <c r="O2085" s="2">
        <f>Table2[[#This Row],[GROSS_REVENUE]]-Table2[[#This Row],[DISCOUNT]]</f>
        <v>25046.73</v>
      </c>
      <c r="P2085" s="3">
        <f>IFERROR((Table2[[#This Row],[NET_REVENUE]]-(Table2[[#This Row],[UNITS_SOLD]]*Table2[[#This Row],[UNIT_COGS]]))/Table2[[#This Row],[NET_REVENUE]],0)</f>
        <v>0.40638957660341291</v>
      </c>
      <c r="Q2085" s="4">
        <f>IFERROR(Table2[[#This Row],[GROSS_REVENUE]]/Table2[[#This Row],[AD_SPEND]],0)</f>
        <v>10.176248811486094</v>
      </c>
      <c r="R2085" s="2">
        <f>IFERROR((Table2[[#This Row],[NET_REVENUE]]-(Table2[[#This Row],[UNITS_SOLD]]*Table2[[#This Row],[UNIT_COGS]])-Table2[[#This Row],[AD_SPEND]]),0)</f>
        <v>7454.74</v>
      </c>
      <c r="S2085" s="3">
        <f>IFERROR(Table2[[#This Row],[RETURNS_UNITS]]/Table2[[#This Row],[UNITS_SOLD]],0)</f>
        <v>4.7619047619047616E-2</v>
      </c>
      <c r="T2085" s="2" t="str">
        <f>TRIM(CLEAN(Table2[[#This Row],[CHANNEL]]))</f>
        <v>Blinkit</v>
      </c>
      <c r="U2085" s="1">
        <f t="shared" si="32"/>
        <v>45809</v>
      </c>
    </row>
    <row r="2086" spans="1:21" x14ac:dyDescent="0.3">
      <c r="A2086" s="1">
        <v>45748</v>
      </c>
      <c r="B2086" s="2" t="s">
        <v>50</v>
      </c>
      <c r="C2086" s="2" t="s">
        <v>22</v>
      </c>
      <c r="D2086" s="2" t="s">
        <v>47</v>
      </c>
      <c r="E2086" s="2" t="str">
        <f>TRIM(Table2[[#This Row],[SKU_CODE]])</f>
        <v>BEC-TIS-001</v>
      </c>
      <c r="F2086" s="2">
        <v>433</v>
      </c>
      <c r="G2086" s="2">
        <v>41135</v>
      </c>
      <c r="H2086" s="2">
        <v>3116.83</v>
      </c>
      <c r="I2086" s="2">
        <v>2725.61</v>
      </c>
      <c r="J2086" s="2">
        <v>21</v>
      </c>
      <c r="K2086" s="2" t="str">
        <f>_xlfn.XLOOKUP(E2086,[1]SKU_Master!A:A,[1]SKU_Master!C:C,"NOT FOUND")</f>
        <v>Tissues</v>
      </c>
      <c r="L2086" s="2">
        <f>_xlfn.XLOOKUP(Table2[[#This Row],[SKU_CODE_CLEAN]],[1]SKU_Master!A:A,[1]SKU_Master!E:E,"Not Found")</f>
        <v>95</v>
      </c>
      <c r="M2086" s="2">
        <f>_xlfn.XLOOKUP(E2086,[1]SKU_Master!A:A,[1]SKU_Master!F:F,"NOT FOUND")</f>
        <v>42</v>
      </c>
      <c r="N2086" s="2" t="str">
        <f>IF(ISNUMBER(_xlfn.XMATCH(E2086,[1]SKU_Master!A:A)),"MATCH","NOT FOUND")</f>
        <v>MATCH</v>
      </c>
      <c r="O2086" s="2">
        <f>Table2[[#This Row],[GROSS_REVENUE]]-Table2[[#This Row],[DISCOUNT]]</f>
        <v>38018.17</v>
      </c>
      <c r="P2086" s="3">
        <f>IFERROR((Table2[[#This Row],[NET_REVENUE]]-(Table2[[#This Row],[UNITS_SOLD]]*Table2[[#This Row],[UNIT_COGS]]))/Table2[[#This Row],[NET_REVENUE]],0)</f>
        <v>0.52164977956592862</v>
      </c>
      <c r="Q2086" s="4">
        <f>IFERROR(Table2[[#This Row],[GROSS_REVENUE]]/Table2[[#This Row],[AD_SPEND]],0)</f>
        <v>15.09203444366582</v>
      </c>
      <c r="R2086" s="2">
        <f>IFERROR((Table2[[#This Row],[NET_REVENUE]]-(Table2[[#This Row],[UNITS_SOLD]]*Table2[[#This Row],[UNIT_COGS]])-Table2[[#This Row],[AD_SPEND]]),0)</f>
        <v>17106.559999999998</v>
      </c>
      <c r="S2086" s="3">
        <f>IFERROR(Table2[[#This Row],[RETURNS_UNITS]]/Table2[[#This Row],[UNITS_SOLD]],0)</f>
        <v>4.8498845265588918E-2</v>
      </c>
      <c r="T2086" s="2" t="str">
        <f>TRIM(CLEAN(Table2[[#This Row],[CHANNEL]]))</f>
        <v>Amazon</v>
      </c>
      <c r="U2086" s="1">
        <f t="shared" si="32"/>
        <v>45748</v>
      </c>
    </row>
    <row r="2087" spans="1:21" x14ac:dyDescent="0.3">
      <c r="A2087" s="1">
        <v>45323</v>
      </c>
      <c r="B2087" s="2" t="s">
        <v>37</v>
      </c>
      <c r="C2087" s="2" t="s">
        <v>25</v>
      </c>
      <c r="D2087" s="2" t="s">
        <v>46</v>
      </c>
      <c r="E2087" s="2" t="str">
        <f>TRIM(Table2[[#This Row],[SKU_CODE]])</f>
        <v>BEC-KT-001</v>
      </c>
      <c r="F2087" s="2">
        <v>221</v>
      </c>
      <c r="G2087" s="2">
        <v>35360</v>
      </c>
      <c r="H2087" s="2">
        <v>5077.83</v>
      </c>
      <c r="I2087" s="2">
        <v>2728.1</v>
      </c>
      <c r="J2087" s="2">
        <v>9</v>
      </c>
      <c r="K2087" s="2" t="str">
        <f>_xlfn.XLOOKUP(E2087,[1]SKU_Master!A:A,[1]SKU_Master!C:C,"NOT FOUND")</f>
        <v>Kitchen Towel</v>
      </c>
      <c r="L2087" s="2">
        <f>_xlfn.XLOOKUP(Table2[[#This Row],[SKU_CODE_CLEAN]],[1]SKU_Master!A:A,[1]SKU_Master!E:E,"Not Found")</f>
        <v>160</v>
      </c>
      <c r="M2087" s="2">
        <f>_xlfn.XLOOKUP(E2087,[1]SKU_Master!A:A,[1]SKU_Master!F:F,"NOT FOUND")</f>
        <v>78</v>
      </c>
      <c r="N2087" s="2" t="str">
        <f>IF(ISNUMBER(_xlfn.XMATCH(E2087,[1]SKU_Master!A:A)),"MATCH","NOT FOUND")</f>
        <v>MATCH</v>
      </c>
      <c r="O2087" s="2">
        <f>Table2[[#This Row],[GROSS_REVENUE]]-Table2[[#This Row],[DISCOUNT]]</f>
        <v>30282.17</v>
      </c>
      <c r="P2087" s="3">
        <f>IFERROR((Table2[[#This Row],[NET_REVENUE]]-(Table2[[#This Row],[UNITS_SOLD]]*Table2[[#This Row],[UNIT_COGS]]))/Table2[[#This Row],[NET_REVENUE]],0)</f>
        <v>0.43075413684025943</v>
      </c>
      <c r="Q2087" s="4">
        <f>IFERROR(Table2[[#This Row],[GROSS_REVENUE]]/Table2[[#This Row],[AD_SPEND]],0)</f>
        <v>12.961401708148529</v>
      </c>
      <c r="R2087" s="2">
        <f>IFERROR((Table2[[#This Row],[NET_REVENUE]]-(Table2[[#This Row],[UNITS_SOLD]]*Table2[[#This Row],[UNIT_COGS]])-Table2[[#This Row],[AD_SPEND]]),0)</f>
        <v>10316.069999999998</v>
      </c>
      <c r="S2087" s="3">
        <f>IFERROR(Table2[[#This Row],[RETURNS_UNITS]]/Table2[[#This Row],[UNITS_SOLD]],0)</f>
        <v>4.072398190045249E-2</v>
      </c>
      <c r="T2087" s="2" t="str">
        <f>TRIM(CLEAN(Table2[[#This Row],[CHANNEL]]))</f>
        <v>Blinkit</v>
      </c>
      <c r="U2087" s="1">
        <f t="shared" si="32"/>
        <v>45323</v>
      </c>
    </row>
    <row r="2088" spans="1:21" x14ac:dyDescent="0.3">
      <c r="A2088" s="1">
        <v>45536</v>
      </c>
      <c r="B2088" s="2" t="s">
        <v>39</v>
      </c>
      <c r="C2088" s="2" t="s">
        <v>22</v>
      </c>
      <c r="D2088" s="2" t="s">
        <v>32</v>
      </c>
      <c r="E2088" s="2" t="str">
        <f>TRIM(Table2[[#This Row],[SKU_CODE]])</f>
        <v>BEC-BW-001</v>
      </c>
      <c r="F2088" s="2">
        <v>179</v>
      </c>
      <c r="G2088" s="2">
        <v>39380</v>
      </c>
      <c r="H2088" s="2">
        <v>7630.63</v>
      </c>
      <c r="I2088" s="2">
        <v>2731.26</v>
      </c>
      <c r="J2088" s="2">
        <v>5</v>
      </c>
      <c r="K2088" s="2" t="str">
        <f>_xlfn.XLOOKUP(E2088,[1]SKU_Master!A:A,[1]SKU_Master!C:C,"NOT FOUND")</f>
        <v>Bake &amp; Wrap</v>
      </c>
      <c r="L2088" s="2">
        <f>_xlfn.XLOOKUP(Table2[[#This Row],[SKU_CODE_CLEAN]],[1]SKU_Master!A:A,[1]SKU_Master!E:E,"Not Found")</f>
        <v>220</v>
      </c>
      <c r="M2088" s="2">
        <f>_xlfn.XLOOKUP(E2088,[1]SKU_Master!A:A,[1]SKU_Master!F:F,"NOT FOUND")</f>
        <v>118</v>
      </c>
      <c r="N2088" s="2" t="str">
        <f>IF(ISNUMBER(_xlfn.XMATCH(E2088,[1]SKU_Master!A:A)),"MATCH","NOT FOUND")</f>
        <v>MATCH</v>
      </c>
      <c r="O2088" s="2">
        <f>Table2[[#This Row],[GROSS_REVENUE]]-Table2[[#This Row],[DISCOUNT]]</f>
        <v>31749.37</v>
      </c>
      <c r="P2088" s="3">
        <f>IFERROR((Table2[[#This Row],[NET_REVENUE]]-(Table2[[#This Row],[UNITS_SOLD]]*Table2[[#This Row],[UNIT_COGS]]))/Table2[[#This Row],[NET_REVENUE]],0)</f>
        <v>0.33472695678685904</v>
      </c>
      <c r="Q2088" s="4">
        <f>IFERROR(Table2[[#This Row],[GROSS_REVENUE]]/Table2[[#This Row],[AD_SPEND]],0)</f>
        <v>14.418253846210172</v>
      </c>
      <c r="R2088" s="2">
        <f>IFERROR((Table2[[#This Row],[NET_REVENUE]]-(Table2[[#This Row],[UNITS_SOLD]]*Table2[[#This Row],[UNIT_COGS]])-Table2[[#This Row],[AD_SPEND]]),0)</f>
        <v>7896.1099999999988</v>
      </c>
      <c r="S2088" s="3">
        <f>IFERROR(Table2[[#This Row],[RETURNS_UNITS]]/Table2[[#This Row],[UNITS_SOLD]],0)</f>
        <v>2.7932960893854747E-2</v>
      </c>
      <c r="T2088" s="2" t="str">
        <f>TRIM(CLEAN(Table2[[#This Row],[CHANNEL]]))</f>
        <v>Amazon</v>
      </c>
      <c r="U2088" s="1">
        <f t="shared" si="32"/>
        <v>45536</v>
      </c>
    </row>
    <row r="2089" spans="1:21" x14ac:dyDescent="0.3">
      <c r="A2089" s="1">
        <v>45566</v>
      </c>
      <c r="B2089" s="2" t="s">
        <v>21</v>
      </c>
      <c r="C2089" s="2" t="s">
        <v>22</v>
      </c>
      <c r="D2089" s="2" t="s">
        <v>35</v>
      </c>
      <c r="E2089" s="2" t="str">
        <f>TRIM(Table2[[#This Row],[SKU_CODE]])</f>
        <v>BEC-CMB-001</v>
      </c>
      <c r="F2089" s="2">
        <v>31</v>
      </c>
      <c r="G2089" s="2">
        <v>21669</v>
      </c>
      <c r="H2089" s="2">
        <v>1456.52</v>
      </c>
      <c r="I2089" s="2">
        <v>2732.24</v>
      </c>
      <c r="J2089" s="2">
        <v>1</v>
      </c>
      <c r="K2089" s="2" t="str">
        <f>_xlfn.XLOOKUP(E2089,[1]SKU_Master!A:A,[1]SKU_Master!C:C,"NOT FOUND")</f>
        <v>Others</v>
      </c>
      <c r="L2089" s="2">
        <f>_xlfn.XLOOKUP(Table2[[#This Row],[SKU_CODE_CLEAN]],[1]SKU_Master!A:A,[1]SKU_Master!E:E,"Not Found")</f>
        <v>699</v>
      </c>
      <c r="M2089" s="2">
        <f>_xlfn.XLOOKUP(E2089,[1]SKU_Master!A:A,[1]SKU_Master!F:F,"NOT FOUND")</f>
        <v>330</v>
      </c>
      <c r="N2089" s="2" t="str">
        <f>IF(ISNUMBER(_xlfn.XMATCH(E2089,[1]SKU_Master!A:A)),"MATCH","NOT FOUND")</f>
        <v>MATCH</v>
      </c>
      <c r="O2089" s="2">
        <f>Table2[[#This Row],[GROSS_REVENUE]]-Table2[[#This Row],[DISCOUNT]]</f>
        <v>20212.48</v>
      </c>
      <c r="P2089" s="3">
        <f>IFERROR((Table2[[#This Row],[NET_REVENUE]]-(Table2[[#This Row],[UNITS_SOLD]]*Table2[[#This Row],[UNIT_COGS]]))/Table2[[#This Row],[NET_REVENUE]],0)</f>
        <v>0.49387705021847889</v>
      </c>
      <c r="Q2089" s="4">
        <f>IFERROR(Table2[[#This Row],[GROSS_REVENUE]]/Table2[[#This Row],[AD_SPEND]],0)</f>
        <v>7.9308552689368437</v>
      </c>
      <c r="R2089" s="2">
        <f>IFERROR((Table2[[#This Row],[NET_REVENUE]]-(Table2[[#This Row],[UNITS_SOLD]]*Table2[[#This Row],[UNIT_COGS]])-Table2[[#This Row],[AD_SPEND]]),0)</f>
        <v>7250.24</v>
      </c>
      <c r="S2089" s="3">
        <f>IFERROR(Table2[[#This Row],[RETURNS_UNITS]]/Table2[[#This Row],[UNITS_SOLD]],0)</f>
        <v>3.2258064516129031E-2</v>
      </c>
      <c r="T2089" s="2" t="str">
        <f>TRIM(CLEAN(Table2[[#This Row],[CHANNEL]]))</f>
        <v>Flipkart</v>
      </c>
      <c r="U2089" s="1">
        <f t="shared" si="32"/>
        <v>45566</v>
      </c>
    </row>
    <row r="2090" spans="1:21" x14ac:dyDescent="0.3">
      <c r="A2090" s="1">
        <v>45292</v>
      </c>
      <c r="B2090" s="2" t="s">
        <v>21</v>
      </c>
      <c r="C2090" s="2" t="s">
        <v>28</v>
      </c>
      <c r="D2090" s="2" t="s">
        <v>41</v>
      </c>
      <c r="E2090" s="2" t="str">
        <f>TRIM(Table2[[#This Row],[SKU_CODE]])</f>
        <v>BEC-KT-002</v>
      </c>
      <c r="F2090" s="2">
        <v>90</v>
      </c>
      <c r="G2090" s="2">
        <v>37800</v>
      </c>
      <c r="H2090" s="2">
        <v>7595.05</v>
      </c>
      <c r="I2090" s="2">
        <v>2732.68</v>
      </c>
      <c r="J2090" s="2">
        <v>4</v>
      </c>
      <c r="K2090" s="2" t="str">
        <f>_xlfn.XLOOKUP(E2090,[1]SKU_Master!A:A,[1]SKU_Master!C:C,"NOT FOUND")</f>
        <v>Kitchen Towel</v>
      </c>
      <c r="L2090" s="2">
        <f>_xlfn.XLOOKUP(Table2[[#This Row],[SKU_CODE_CLEAN]],[1]SKU_Master!A:A,[1]SKU_Master!E:E,"Not Found")</f>
        <v>420</v>
      </c>
      <c r="M2090" s="2">
        <f>_xlfn.XLOOKUP(E2090,[1]SKU_Master!A:A,[1]SKU_Master!F:F,"NOT FOUND")</f>
        <v>205</v>
      </c>
      <c r="N2090" s="2" t="str">
        <f>IF(ISNUMBER(_xlfn.XMATCH(E2090,[1]SKU_Master!A:A)),"MATCH","NOT FOUND")</f>
        <v>MATCH</v>
      </c>
      <c r="O2090" s="2">
        <f>Table2[[#This Row],[GROSS_REVENUE]]-Table2[[#This Row],[DISCOUNT]]</f>
        <v>30204.95</v>
      </c>
      <c r="P2090" s="3">
        <f>IFERROR((Table2[[#This Row],[NET_REVENUE]]-(Table2[[#This Row],[UNITS_SOLD]]*Table2[[#This Row],[UNIT_COGS]]))/Table2[[#This Row],[NET_REVENUE]],0)</f>
        <v>0.38917296668261331</v>
      </c>
      <c r="Q2090" s="4">
        <f>IFERROR(Table2[[#This Row],[GROSS_REVENUE]]/Table2[[#This Row],[AD_SPEND]],0)</f>
        <v>13.832574615395876</v>
      </c>
      <c r="R2090" s="2">
        <f>IFERROR((Table2[[#This Row],[NET_REVENUE]]-(Table2[[#This Row],[UNITS_SOLD]]*Table2[[#This Row],[UNIT_COGS]])-Table2[[#This Row],[AD_SPEND]]),0)</f>
        <v>9022.27</v>
      </c>
      <c r="S2090" s="3">
        <f>IFERROR(Table2[[#This Row],[RETURNS_UNITS]]/Table2[[#This Row],[UNITS_SOLD]],0)</f>
        <v>4.4444444444444446E-2</v>
      </c>
      <c r="T2090" s="2" t="str">
        <f>TRIM(CLEAN(Table2[[#This Row],[CHANNEL]]))</f>
        <v>Flipkart</v>
      </c>
      <c r="U2090" s="1">
        <f t="shared" si="32"/>
        <v>45292</v>
      </c>
    </row>
    <row r="2091" spans="1:21" x14ac:dyDescent="0.3">
      <c r="A2091" s="1">
        <v>45536</v>
      </c>
      <c r="B2091" s="2" t="s">
        <v>21</v>
      </c>
      <c r="C2091" s="2" t="s">
        <v>28</v>
      </c>
      <c r="D2091" s="2" t="s">
        <v>41</v>
      </c>
      <c r="E2091" s="2" t="str">
        <f>TRIM(Table2[[#This Row],[SKU_CODE]])</f>
        <v>BEC-KT-002</v>
      </c>
      <c r="F2091" s="2">
        <v>69</v>
      </c>
      <c r="G2091" s="2">
        <v>28980</v>
      </c>
      <c r="H2091" s="2">
        <v>2376.56</v>
      </c>
      <c r="I2091" s="2">
        <v>2733.43</v>
      </c>
      <c r="J2091" s="2">
        <v>1</v>
      </c>
      <c r="K2091" s="2" t="str">
        <f>_xlfn.XLOOKUP(E2091,[1]SKU_Master!A:A,[1]SKU_Master!C:C,"NOT FOUND")</f>
        <v>Kitchen Towel</v>
      </c>
      <c r="L2091" s="2">
        <f>_xlfn.XLOOKUP(Table2[[#This Row],[SKU_CODE_CLEAN]],[1]SKU_Master!A:A,[1]SKU_Master!E:E,"Not Found")</f>
        <v>420</v>
      </c>
      <c r="M2091" s="2">
        <f>_xlfn.XLOOKUP(E2091,[1]SKU_Master!A:A,[1]SKU_Master!F:F,"NOT FOUND")</f>
        <v>205</v>
      </c>
      <c r="N2091" s="2" t="str">
        <f>IF(ISNUMBER(_xlfn.XMATCH(E2091,[1]SKU_Master!A:A)),"MATCH","NOT FOUND")</f>
        <v>MATCH</v>
      </c>
      <c r="O2091" s="2">
        <f>Table2[[#This Row],[GROSS_REVENUE]]-Table2[[#This Row],[DISCOUNT]]</f>
        <v>26603.439999999999</v>
      </c>
      <c r="P2091" s="3">
        <f>IFERROR((Table2[[#This Row],[NET_REVENUE]]-(Table2[[#This Row],[UNITS_SOLD]]*Table2[[#This Row],[UNIT_COGS]]))/Table2[[#This Row],[NET_REVENUE]],0)</f>
        <v>0.46830184367134475</v>
      </c>
      <c r="Q2091" s="4">
        <f>IFERROR(Table2[[#This Row],[GROSS_REVENUE]]/Table2[[#This Row],[AD_SPEND]],0)</f>
        <v>10.602064073343747</v>
      </c>
      <c r="R2091" s="2">
        <f>IFERROR((Table2[[#This Row],[NET_REVENUE]]-(Table2[[#This Row],[UNITS_SOLD]]*Table2[[#This Row],[UNIT_COGS]])-Table2[[#This Row],[AD_SPEND]]),0)</f>
        <v>9725.0099999999984</v>
      </c>
      <c r="S2091" s="3">
        <f>IFERROR(Table2[[#This Row],[RETURNS_UNITS]]/Table2[[#This Row],[UNITS_SOLD]],0)</f>
        <v>1.4492753623188406E-2</v>
      </c>
      <c r="T2091" s="2" t="str">
        <f>TRIM(CLEAN(Table2[[#This Row],[CHANNEL]]))</f>
        <v>Flipkart</v>
      </c>
      <c r="U2091" s="1">
        <f t="shared" si="32"/>
        <v>45536</v>
      </c>
    </row>
    <row r="2092" spans="1:21" x14ac:dyDescent="0.3">
      <c r="A2092" s="1">
        <v>45474</v>
      </c>
      <c r="B2092" s="2" t="s">
        <v>37</v>
      </c>
      <c r="C2092" s="2" t="s">
        <v>22</v>
      </c>
      <c r="D2092" s="2" t="s">
        <v>32</v>
      </c>
      <c r="E2092" s="2" t="str">
        <f>TRIM(Table2[[#This Row],[SKU_CODE]])</f>
        <v>BEC-BW-001</v>
      </c>
      <c r="F2092" s="2">
        <v>96</v>
      </c>
      <c r="G2092" s="2">
        <v>21120</v>
      </c>
      <c r="H2092" s="2">
        <v>2891.09</v>
      </c>
      <c r="I2092" s="2">
        <v>2733.9</v>
      </c>
      <c r="J2092" s="2">
        <v>3</v>
      </c>
      <c r="K2092" s="2" t="str">
        <f>_xlfn.XLOOKUP(E2092,[1]SKU_Master!A:A,[1]SKU_Master!C:C,"NOT FOUND")</f>
        <v>Bake &amp; Wrap</v>
      </c>
      <c r="L2092" s="2">
        <f>_xlfn.XLOOKUP(Table2[[#This Row],[SKU_CODE_CLEAN]],[1]SKU_Master!A:A,[1]SKU_Master!E:E,"Not Found")</f>
        <v>220</v>
      </c>
      <c r="M2092" s="2">
        <f>_xlfn.XLOOKUP(E2092,[1]SKU_Master!A:A,[1]SKU_Master!F:F,"NOT FOUND")</f>
        <v>118</v>
      </c>
      <c r="N2092" s="2" t="str">
        <f>IF(ISNUMBER(_xlfn.XMATCH(E2092,[1]SKU_Master!A:A)),"MATCH","NOT FOUND")</f>
        <v>MATCH</v>
      </c>
      <c r="O2092" s="2">
        <f>Table2[[#This Row],[GROSS_REVENUE]]-Table2[[#This Row],[DISCOUNT]]</f>
        <v>18228.91</v>
      </c>
      <c r="P2092" s="3">
        <f>IFERROR((Table2[[#This Row],[NET_REVENUE]]-(Table2[[#This Row],[UNITS_SOLD]]*Table2[[#This Row],[UNIT_COGS]]))/Table2[[#This Row],[NET_REVENUE]],0)</f>
        <v>0.37856953597335219</v>
      </c>
      <c r="Q2092" s="4">
        <f>IFERROR(Table2[[#This Row],[GROSS_REVENUE]]/Table2[[#This Row],[AD_SPEND]],0)</f>
        <v>7.7252276966970257</v>
      </c>
      <c r="R2092" s="2">
        <f>IFERROR((Table2[[#This Row],[NET_REVENUE]]-(Table2[[#This Row],[UNITS_SOLD]]*Table2[[#This Row],[UNIT_COGS]])-Table2[[#This Row],[AD_SPEND]]),0)</f>
        <v>4167.01</v>
      </c>
      <c r="S2092" s="3">
        <f>IFERROR(Table2[[#This Row],[RETURNS_UNITS]]/Table2[[#This Row],[UNITS_SOLD]],0)</f>
        <v>3.125E-2</v>
      </c>
      <c r="T2092" s="2" t="str">
        <f>TRIM(CLEAN(Table2[[#This Row],[CHANNEL]]))</f>
        <v>Blinkit</v>
      </c>
      <c r="U2092" s="1">
        <f t="shared" si="32"/>
        <v>45474</v>
      </c>
    </row>
    <row r="2093" spans="1:21" x14ac:dyDescent="0.3">
      <c r="A2093" s="1">
        <v>45809</v>
      </c>
      <c r="B2093" s="2" t="s">
        <v>27</v>
      </c>
      <c r="C2093" s="2" t="s">
        <v>25</v>
      </c>
      <c r="D2093" s="2" t="s">
        <v>45</v>
      </c>
      <c r="E2093" s="2" t="str">
        <f>TRIM(Table2[[#This Row],[SKU_CODE]])</f>
        <v>BEC-TIS-001</v>
      </c>
      <c r="F2093" s="2">
        <v>266</v>
      </c>
      <c r="G2093" s="2">
        <v>25270</v>
      </c>
      <c r="H2093" s="2">
        <v>6386.29</v>
      </c>
      <c r="I2093" s="2">
        <v>2734.6</v>
      </c>
      <c r="J2093" s="2">
        <v>10</v>
      </c>
      <c r="K2093" s="2" t="str">
        <f>_xlfn.XLOOKUP(E2093,[1]SKU_Master!A:A,[1]SKU_Master!C:C,"NOT FOUND")</f>
        <v>Tissues</v>
      </c>
      <c r="L2093" s="2">
        <f>_xlfn.XLOOKUP(Table2[[#This Row],[SKU_CODE_CLEAN]],[1]SKU_Master!A:A,[1]SKU_Master!E:E,"Not Found")</f>
        <v>95</v>
      </c>
      <c r="M2093" s="2">
        <f>_xlfn.XLOOKUP(E2093,[1]SKU_Master!A:A,[1]SKU_Master!F:F,"NOT FOUND")</f>
        <v>42</v>
      </c>
      <c r="N2093" s="2" t="str">
        <f>IF(ISNUMBER(_xlfn.XMATCH(E2093,[1]SKU_Master!A:A)),"MATCH","NOT FOUND")</f>
        <v>MATCH</v>
      </c>
      <c r="O2093" s="2">
        <f>Table2[[#This Row],[GROSS_REVENUE]]-Table2[[#This Row],[DISCOUNT]]</f>
        <v>18883.71</v>
      </c>
      <c r="P2093" s="3">
        <f>IFERROR((Table2[[#This Row],[NET_REVENUE]]-(Table2[[#This Row],[UNITS_SOLD]]*Table2[[#This Row],[UNIT_COGS]]))/Table2[[#This Row],[NET_REVENUE]],0)</f>
        <v>0.4083789679040824</v>
      </c>
      <c r="Q2093" s="4">
        <f>IFERROR(Table2[[#This Row],[GROSS_REVENUE]]/Table2[[#This Row],[AD_SPEND]],0)</f>
        <v>9.2408396109120172</v>
      </c>
      <c r="R2093" s="2">
        <f>IFERROR((Table2[[#This Row],[NET_REVENUE]]-(Table2[[#This Row],[UNITS_SOLD]]*Table2[[#This Row],[UNIT_COGS]])-Table2[[#This Row],[AD_SPEND]]),0)</f>
        <v>4977.1099999999988</v>
      </c>
      <c r="S2093" s="3">
        <f>IFERROR(Table2[[#This Row],[RETURNS_UNITS]]/Table2[[#This Row],[UNITS_SOLD]],0)</f>
        <v>3.7593984962406013E-2</v>
      </c>
      <c r="T2093" s="2" t="str">
        <f>TRIM(CLEAN(Table2[[#This Row],[CHANNEL]]))</f>
        <v>Zepto</v>
      </c>
      <c r="U2093" s="1">
        <f t="shared" si="32"/>
        <v>45809</v>
      </c>
    </row>
    <row r="2094" spans="1:21" x14ac:dyDescent="0.3">
      <c r="A2094" s="1">
        <v>45809</v>
      </c>
      <c r="B2094" s="2" t="s">
        <v>27</v>
      </c>
      <c r="C2094" s="2" t="s">
        <v>22</v>
      </c>
      <c r="D2094" s="2" t="s">
        <v>42</v>
      </c>
      <c r="E2094" s="2" t="str">
        <f>TRIM(Table2[[#This Row],[SKU_CODE]])</f>
        <v>BEC-BW-002</v>
      </c>
      <c r="F2094" s="2">
        <v>121</v>
      </c>
      <c r="G2094" s="2">
        <v>21175</v>
      </c>
      <c r="H2094" s="2">
        <v>1313.49</v>
      </c>
      <c r="I2094" s="2">
        <v>2737.41</v>
      </c>
      <c r="J2094" s="2">
        <v>4</v>
      </c>
      <c r="K2094" s="2" t="str">
        <f>_xlfn.XLOOKUP(E2094,[1]SKU_Master!A:A,[1]SKU_Master!C:C,"NOT FOUND")</f>
        <v>Bake &amp; Wrap</v>
      </c>
      <c r="L2094" s="2">
        <f>_xlfn.XLOOKUP(Table2[[#This Row],[SKU_CODE_CLEAN]],[1]SKU_Master!A:A,[1]SKU_Master!E:E,"Not Found")</f>
        <v>175</v>
      </c>
      <c r="M2094" s="2">
        <f>_xlfn.XLOOKUP(E2094,[1]SKU_Master!A:A,[1]SKU_Master!F:F,"NOT FOUND")</f>
        <v>92</v>
      </c>
      <c r="N2094" s="2" t="str">
        <f>IF(ISNUMBER(_xlfn.XMATCH(E2094,[1]SKU_Master!A:A)),"MATCH","NOT FOUND")</f>
        <v>MATCH</v>
      </c>
      <c r="O2094" s="2">
        <f>Table2[[#This Row],[GROSS_REVENUE]]-Table2[[#This Row],[DISCOUNT]]</f>
        <v>19861.509999999998</v>
      </c>
      <c r="P2094" s="3">
        <f>IFERROR((Table2[[#This Row],[NET_REVENUE]]-(Table2[[#This Row],[UNITS_SOLD]]*Table2[[#This Row],[UNIT_COGS]]))/Table2[[#This Row],[NET_REVENUE]],0)</f>
        <v>0.43951894896208793</v>
      </c>
      <c r="Q2094" s="4">
        <f>IFERROR(Table2[[#This Row],[GROSS_REVENUE]]/Table2[[#This Row],[AD_SPEND]],0)</f>
        <v>7.7354141323367713</v>
      </c>
      <c r="R2094" s="2">
        <f>IFERROR((Table2[[#This Row],[NET_REVENUE]]-(Table2[[#This Row],[UNITS_SOLD]]*Table2[[#This Row],[UNIT_COGS]])-Table2[[#This Row],[AD_SPEND]]),0)</f>
        <v>5992.0999999999985</v>
      </c>
      <c r="S2094" s="3">
        <f>IFERROR(Table2[[#This Row],[RETURNS_UNITS]]/Table2[[#This Row],[UNITS_SOLD]],0)</f>
        <v>3.3057851239669422E-2</v>
      </c>
      <c r="T2094" s="2" t="str">
        <f>TRIM(CLEAN(Table2[[#This Row],[CHANNEL]]))</f>
        <v>Zepto</v>
      </c>
      <c r="U2094" s="1">
        <f t="shared" si="32"/>
        <v>45809</v>
      </c>
    </row>
    <row r="2095" spans="1:21" x14ac:dyDescent="0.3">
      <c r="A2095" s="1">
        <v>45689</v>
      </c>
      <c r="B2095" s="2" t="s">
        <v>37</v>
      </c>
      <c r="C2095" s="2" t="s">
        <v>25</v>
      </c>
      <c r="D2095" s="2" t="s">
        <v>32</v>
      </c>
      <c r="E2095" s="2" t="str">
        <f>TRIM(Table2[[#This Row],[SKU_CODE]])</f>
        <v>BEC-BW-001</v>
      </c>
      <c r="F2095" s="2">
        <v>151</v>
      </c>
      <c r="G2095" s="2">
        <v>33220</v>
      </c>
      <c r="H2095" s="2">
        <v>6359.85</v>
      </c>
      <c r="I2095" s="2">
        <v>2737.85</v>
      </c>
      <c r="J2095" s="2">
        <v>3</v>
      </c>
      <c r="K2095" s="2" t="str">
        <f>_xlfn.XLOOKUP(E2095,[1]SKU_Master!A:A,[1]SKU_Master!C:C,"NOT FOUND")</f>
        <v>Bake &amp; Wrap</v>
      </c>
      <c r="L2095" s="2">
        <f>_xlfn.XLOOKUP(Table2[[#This Row],[SKU_CODE_CLEAN]],[1]SKU_Master!A:A,[1]SKU_Master!E:E,"Not Found")</f>
        <v>220</v>
      </c>
      <c r="M2095" s="2">
        <f>_xlfn.XLOOKUP(E2095,[1]SKU_Master!A:A,[1]SKU_Master!F:F,"NOT FOUND")</f>
        <v>118</v>
      </c>
      <c r="N2095" s="2" t="str">
        <f>IF(ISNUMBER(_xlfn.XMATCH(E2095,[1]SKU_Master!A:A)),"MATCH","NOT FOUND")</f>
        <v>MATCH</v>
      </c>
      <c r="O2095" s="2">
        <f>Table2[[#This Row],[GROSS_REVENUE]]-Table2[[#This Row],[DISCOUNT]]</f>
        <v>26860.15</v>
      </c>
      <c r="P2095" s="3">
        <f>IFERROR((Table2[[#This Row],[NET_REVENUE]]-(Table2[[#This Row],[UNITS_SOLD]]*Table2[[#This Row],[UNIT_COGS]]))/Table2[[#This Row],[NET_REVENUE]],0)</f>
        <v>0.33663810514833314</v>
      </c>
      <c r="Q2095" s="4">
        <f>IFERROR(Table2[[#This Row],[GROSS_REVENUE]]/Table2[[#This Row],[AD_SPEND]],0)</f>
        <v>12.13360848841244</v>
      </c>
      <c r="R2095" s="2">
        <f>IFERROR((Table2[[#This Row],[NET_REVENUE]]-(Table2[[#This Row],[UNITS_SOLD]]*Table2[[#This Row],[UNIT_COGS]])-Table2[[#This Row],[AD_SPEND]]),0)</f>
        <v>6304.3000000000011</v>
      </c>
      <c r="S2095" s="3">
        <f>IFERROR(Table2[[#This Row],[RETURNS_UNITS]]/Table2[[#This Row],[UNITS_SOLD]],0)</f>
        <v>1.9867549668874173E-2</v>
      </c>
      <c r="T2095" s="2" t="str">
        <f>TRIM(CLEAN(Table2[[#This Row],[CHANNEL]]))</f>
        <v>Blinkit</v>
      </c>
      <c r="U2095" s="1">
        <f t="shared" si="32"/>
        <v>45689</v>
      </c>
    </row>
    <row r="2096" spans="1:21" x14ac:dyDescent="0.3">
      <c r="A2096" s="1">
        <v>45717</v>
      </c>
      <c r="B2096" s="2" t="s">
        <v>21</v>
      </c>
      <c r="C2096" s="2" t="s">
        <v>28</v>
      </c>
      <c r="D2096" s="2" t="s">
        <v>32</v>
      </c>
      <c r="E2096" s="2" t="str">
        <f>TRIM(Table2[[#This Row],[SKU_CODE]])</f>
        <v>BEC-BW-001</v>
      </c>
      <c r="F2096" s="2">
        <v>95</v>
      </c>
      <c r="G2096" s="2">
        <v>20900</v>
      </c>
      <c r="H2096" s="2">
        <v>2407.64</v>
      </c>
      <c r="I2096" s="2">
        <v>2739.89</v>
      </c>
      <c r="J2096" s="2">
        <v>4</v>
      </c>
      <c r="K2096" s="2" t="str">
        <f>_xlfn.XLOOKUP(E2096,[1]SKU_Master!A:A,[1]SKU_Master!C:C,"NOT FOUND")</f>
        <v>Bake &amp; Wrap</v>
      </c>
      <c r="L2096" s="2">
        <f>_xlfn.XLOOKUP(Table2[[#This Row],[SKU_CODE_CLEAN]],[1]SKU_Master!A:A,[1]SKU_Master!E:E,"Not Found")</f>
        <v>220</v>
      </c>
      <c r="M2096" s="2">
        <f>_xlfn.XLOOKUP(E2096,[1]SKU_Master!A:A,[1]SKU_Master!F:F,"NOT FOUND")</f>
        <v>118</v>
      </c>
      <c r="N2096" s="2" t="str">
        <f>IF(ISNUMBER(_xlfn.XMATCH(E2096,[1]SKU_Master!A:A)),"MATCH","NOT FOUND")</f>
        <v>MATCH</v>
      </c>
      <c r="O2096" s="2">
        <f>Table2[[#This Row],[GROSS_REVENUE]]-Table2[[#This Row],[DISCOUNT]]</f>
        <v>18492.36</v>
      </c>
      <c r="P2096" s="3">
        <f>IFERROR((Table2[[#This Row],[NET_REVENUE]]-(Table2[[#This Row],[UNITS_SOLD]]*Table2[[#This Row],[UNIT_COGS]]))/Table2[[#This Row],[NET_REVENUE]],0)</f>
        <v>0.3938037113705336</v>
      </c>
      <c r="Q2096" s="4">
        <f>IFERROR(Table2[[#This Row],[GROSS_REVENUE]]/Table2[[#This Row],[AD_SPEND]],0)</f>
        <v>7.628043461598824</v>
      </c>
      <c r="R2096" s="2">
        <f>IFERROR((Table2[[#This Row],[NET_REVENUE]]-(Table2[[#This Row],[UNITS_SOLD]]*Table2[[#This Row],[UNIT_COGS]])-Table2[[#This Row],[AD_SPEND]]),0)</f>
        <v>4542.4700000000012</v>
      </c>
      <c r="S2096" s="3">
        <f>IFERROR(Table2[[#This Row],[RETURNS_UNITS]]/Table2[[#This Row],[UNITS_SOLD]],0)</f>
        <v>4.2105263157894736E-2</v>
      </c>
      <c r="T2096" s="2" t="str">
        <f>TRIM(CLEAN(Table2[[#This Row],[CHANNEL]]))</f>
        <v>Flipkart</v>
      </c>
      <c r="U2096" s="1">
        <f t="shared" si="32"/>
        <v>45717</v>
      </c>
    </row>
    <row r="2097" spans="1:21" x14ac:dyDescent="0.3">
      <c r="A2097" s="1">
        <v>45627</v>
      </c>
      <c r="B2097" s="2" t="s">
        <v>37</v>
      </c>
      <c r="C2097" s="2" t="s">
        <v>28</v>
      </c>
      <c r="D2097" s="2" t="s">
        <v>31</v>
      </c>
      <c r="E2097" s="2" t="str">
        <f>TRIM(Table2[[#This Row],[SKU_CODE]])</f>
        <v>BEC-GB-002</v>
      </c>
      <c r="F2097" s="2">
        <v>232</v>
      </c>
      <c r="G2097" s="2">
        <v>41528</v>
      </c>
      <c r="H2097" s="2">
        <v>3732.11</v>
      </c>
      <c r="I2097" s="2">
        <v>2742.06</v>
      </c>
      <c r="J2097" s="2">
        <v>10</v>
      </c>
      <c r="K2097" s="2" t="str">
        <f>_xlfn.XLOOKUP(E2097,[1]SKU_Master!A:A,[1]SKU_Master!C:C,"NOT FOUND")</f>
        <v>Garbage Bags</v>
      </c>
      <c r="L2097" s="2">
        <f>_xlfn.XLOOKUP(Table2[[#This Row],[SKU_CODE_CLEAN]],[1]SKU_Master!A:A,[1]SKU_Master!E:E,"Not Found")</f>
        <v>179</v>
      </c>
      <c r="M2097" s="2">
        <f>_xlfn.XLOOKUP(E2097,[1]SKU_Master!A:A,[1]SKU_Master!F:F,"NOT FOUND")</f>
        <v>86</v>
      </c>
      <c r="N2097" s="2" t="str">
        <f>IF(ISNUMBER(_xlfn.XMATCH(E2097,[1]SKU_Master!A:A)),"MATCH","NOT FOUND")</f>
        <v>MATCH</v>
      </c>
      <c r="O2097" s="2">
        <f>Table2[[#This Row],[GROSS_REVENUE]]-Table2[[#This Row],[DISCOUNT]]</f>
        <v>37795.89</v>
      </c>
      <c r="P2097" s="3">
        <f>IFERROR((Table2[[#This Row],[NET_REVENUE]]-(Table2[[#This Row],[UNITS_SOLD]]*Table2[[#This Row],[UNIT_COGS]]))/Table2[[#This Row],[NET_REVENUE]],0)</f>
        <v>0.47211191481401815</v>
      </c>
      <c r="Q2097" s="4">
        <f>IFERROR(Table2[[#This Row],[GROSS_REVENUE]]/Table2[[#This Row],[AD_SPEND]],0)</f>
        <v>15.144818129435533</v>
      </c>
      <c r="R2097" s="2">
        <f>IFERROR((Table2[[#This Row],[NET_REVENUE]]-(Table2[[#This Row],[UNITS_SOLD]]*Table2[[#This Row],[UNIT_COGS]])-Table2[[#This Row],[AD_SPEND]]),0)</f>
        <v>15101.83</v>
      </c>
      <c r="S2097" s="3">
        <f>IFERROR(Table2[[#This Row],[RETURNS_UNITS]]/Table2[[#This Row],[UNITS_SOLD]],0)</f>
        <v>4.3103448275862072E-2</v>
      </c>
      <c r="T2097" s="2" t="str">
        <f>TRIM(CLEAN(Table2[[#This Row],[CHANNEL]]))</f>
        <v>Blinkit</v>
      </c>
      <c r="U2097" s="1">
        <f t="shared" si="32"/>
        <v>45627</v>
      </c>
    </row>
    <row r="2098" spans="1:21" x14ac:dyDescent="0.3">
      <c r="A2098" s="1">
        <v>45748</v>
      </c>
      <c r="B2098" s="2" t="s">
        <v>34</v>
      </c>
      <c r="C2098" s="2" t="s">
        <v>25</v>
      </c>
      <c r="D2098" s="2" t="s">
        <v>31</v>
      </c>
      <c r="E2098" s="2" t="str">
        <f>TRIM(Table2[[#This Row],[SKU_CODE]])</f>
        <v>BEC-GB-002</v>
      </c>
      <c r="F2098" s="2">
        <v>330</v>
      </c>
      <c r="G2098" s="2">
        <v>59070</v>
      </c>
      <c r="H2098" s="2">
        <v>17559.400000000001</v>
      </c>
      <c r="I2098" s="2">
        <v>2745.72</v>
      </c>
      <c r="J2098" s="2">
        <v>11</v>
      </c>
      <c r="K2098" s="2" t="str">
        <f>_xlfn.XLOOKUP(E2098,[1]SKU_Master!A:A,[1]SKU_Master!C:C,"NOT FOUND")</f>
        <v>Garbage Bags</v>
      </c>
      <c r="L2098" s="2">
        <f>_xlfn.XLOOKUP(Table2[[#This Row],[SKU_CODE_CLEAN]],[1]SKU_Master!A:A,[1]SKU_Master!E:E,"Not Found")</f>
        <v>179</v>
      </c>
      <c r="M2098" s="2">
        <f>_xlfn.XLOOKUP(E2098,[1]SKU_Master!A:A,[1]SKU_Master!F:F,"NOT FOUND")</f>
        <v>86</v>
      </c>
      <c r="N2098" s="2" t="str">
        <f>IF(ISNUMBER(_xlfn.XMATCH(E2098,[1]SKU_Master!A:A)),"MATCH","NOT FOUND")</f>
        <v>MATCH</v>
      </c>
      <c r="O2098" s="2">
        <f>Table2[[#This Row],[GROSS_REVENUE]]-Table2[[#This Row],[DISCOUNT]]</f>
        <v>41510.6</v>
      </c>
      <c r="P2098" s="3">
        <f>IFERROR((Table2[[#This Row],[NET_REVENUE]]-(Table2[[#This Row],[UNITS_SOLD]]*Table2[[#This Row],[UNIT_COGS]]))/Table2[[#This Row],[NET_REVENUE]],0)</f>
        <v>0.31631920521505347</v>
      </c>
      <c r="Q2098" s="4">
        <f>IFERROR(Table2[[#This Row],[GROSS_REVENUE]]/Table2[[#This Row],[AD_SPEND]],0)</f>
        <v>21.513482802325075</v>
      </c>
      <c r="R2098" s="2">
        <f>IFERROR((Table2[[#This Row],[NET_REVENUE]]-(Table2[[#This Row],[UNITS_SOLD]]*Table2[[#This Row],[UNIT_COGS]])-Table2[[#This Row],[AD_SPEND]]),0)</f>
        <v>10384.879999999999</v>
      </c>
      <c r="S2098" s="3">
        <f>IFERROR(Table2[[#This Row],[RETURNS_UNITS]]/Table2[[#This Row],[UNITS_SOLD]],0)</f>
        <v>3.3333333333333333E-2</v>
      </c>
      <c r="T2098" s="2" t="str">
        <f>TRIM(CLEAN(Table2[[#This Row],[CHANNEL]]))</f>
        <v>Zepto</v>
      </c>
      <c r="U2098" s="1">
        <f t="shared" si="32"/>
        <v>45748</v>
      </c>
    </row>
    <row r="2099" spans="1:21" x14ac:dyDescent="0.3">
      <c r="A2099" s="1">
        <v>45292</v>
      </c>
      <c r="B2099" s="2" t="s">
        <v>27</v>
      </c>
      <c r="C2099" s="2" t="s">
        <v>25</v>
      </c>
      <c r="D2099" s="2" t="s">
        <v>43</v>
      </c>
      <c r="E2099" s="2" t="str">
        <f>TRIM(Table2[[#This Row],[SKU_CODE]])</f>
        <v>BEC-GB-001</v>
      </c>
      <c r="F2099" s="2">
        <v>307</v>
      </c>
      <c r="G2099" s="2">
        <v>45743</v>
      </c>
      <c r="H2099" s="2">
        <v>11489.61</v>
      </c>
      <c r="I2099" s="2">
        <v>2745.8</v>
      </c>
      <c r="J2099" s="2">
        <v>16</v>
      </c>
      <c r="K2099" s="2" t="str">
        <f>_xlfn.XLOOKUP(E2099,[1]SKU_Master!A:A,[1]SKU_Master!C:C,"NOT FOUND")</f>
        <v>Garbage Bags</v>
      </c>
      <c r="L2099" s="2">
        <f>_xlfn.XLOOKUP(Table2[[#This Row],[SKU_CODE_CLEAN]],[1]SKU_Master!A:A,[1]SKU_Master!E:E,"Not Found")</f>
        <v>149</v>
      </c>
      <c r="M2099" s="2">
        <f>_xlfn.XLOOKUP(E2099,[1]SKU_Master!A:A,[1]SKU_Master!F:F,"NOT FOUND")</f>
        <v>70</v>
      </c>
      <c r="N2099" s="2" t="str">
        <f>IF(ISNUMBER(_xlfn.XMATCH(E2099,[1]SKU_Master!A:A)),"MATCH","NOT FOUND")</f>
        <v>MATCH</v>
      </c>
      <c r="O2099" s="2">
        <f>Table2[[#This Row],[GROSS_REVENUE]]-Table2[[#This Row],[DISCOUNT]]</f>
        <v>34253.39</v>
      </c>
      <c r="P2099" s="3">
        <f>IFERROR((Table2[[#This Row],[NET_REVENUE]]-(Table2[[#This Row],[UNITS_SOLD]]*Table2[[#This Row],[UNIT_COGS]]))/Table2[[#This Row],[NET_REVENUE]],0)</f>
        <v>0.37261684171989984</v>
      </c>
      <c r="Q2099" s="4">
        <f>IFERROR(Table2[[#This Row],[GROSS_REVENUE]]/Table2[[#This Row],[AD_SPEND]],0)</f>
        <v>16.659261417437541</v>
      </c>
      <c r="R2099" s="2">
        <f>IFERROR((Table2[[#This Row],[NET_REVENUE]]-(Table2[[#This Row],[UNITS_SOLD]]*Table2[[#This Row],[UNIT_COGS]])-Table2[[#This Row],[AD_SPEND]]),0)</f>
        <v>10017.59</v>
      </c>
      <c r="S2099" s="3">
        <f>IFERROR(Table2[[#This Row],[RETURNS_UNITS]]/Table2[[#This Row],[UNITS_SOLD]],0)</f>
        <v>5.2117263843648211E-2</v>
      </c>
      <c r="T2099" s="2" t="str">
        <f>TRIM(CLEAN(Table2[[#This Row],[CHANNEL]]))</f>
        <v>Zepto</v>
      </c>
      <c r="U2099" s="1">
        <f t="shared" si="32"/>
        <v>45292</v>
      </c>
    </row>
    <row r="2100" spans="1:21" x14ac:dyDescent="0.3">
      <c r="A2100" s="1">
        <v>45383</v>
      </c>
      <c r="B2100" s="2" t="s">
        <v>34</v>
      </c>
      <c r="C2100" s="2" t="s">
        <v>22</v>
      </c>
      <c r="D2100" s="2" t="s">
        <v>46</v>
      </c>
      <c r="E2100" s="2" t="str">
        <f>TRIM(Table2[[#This Row],[SKU_CODE]])</f>
        <v>BEC-KT-001</v>
      </c>
      <c r="F2100" s="2">
        <v>145</v>
      </c>
      <c r="G2100" s="2">
        <v>23200</v>
      </c>
      <c r="H2100" s="2">
        <v>3211.06</v>
      </c>
      <c r="I2100" s="2">
        <v>2747.79</v>
      </c>
      <c r="J2100" s="2">
        <v>8</v>
      </c>
      <c r="K2100" s="2" t="str">
        <f>_xlfn.XLOOKUP(E2100,[1]SKU_Master!A:A,[1]SKU_Master!C:C,"NOT FOUND")</f>
        <v>Kitchen Towel</v>
      </c>
      <c r="L2100" s="2">
        <f>_xlfn.XLOOKUP(Table2[[#This Row],[SKU_CODE_CLEAN]],[1]SKU_Master!A:A,[1]SKU_Master!E:E,"Not Found")</f>
        <v>160</v>
      </c>
      <c r="M2100" s="2">
        <f>_xlfn.XLOOKUP(E2100,[1]SKU_Master!A:A,[1]SKU_Master!F:F,"NOT FOUND")</f>
        <v>78</v>
      </c>
      <c r="N2100" s="2" t="str">
        <f>IF(ISNUMBER(_xlfn.XMATCH(E2100,[1]SKU_Master!A:A)),"MATCH","NOT FOUND")</f>
        <v>MATCH</v>
      </c>
      <c r="O2100" s="2">
        <f>Table2[[#This Row],[GROSS_REVENUE]]-Table2[[#This Row],[DISCOUNT]]</f>
        <v>19988.939999999999</v>
      </c>
      <c r="P2100" s="3">
        <f>IFERROR((Table2[[#This Row],[NET_REVENUE]]-(Table2[[#This Row],[UNITS_SOLD]]*Table2[[#This Row],[UNIT_COGS]]))/Table2[[#This Row],[NET_REVENUE]],0)</f>
        <v>0.43418710546932449</v>
      </c>
      <c r="Q2100" s="4">
        <f>IFERROR(Table2[[#This Row],[GROSS_REVENUE]]/Table2[[#This Row],[AD_SPEND]],0)</f>
        <v>8.4431488578093674</v>
      </c>
      <c r="R2100" s="2">
        <f>IFERROR((Table2[[#This Row],[NET_REVENUE]]-(Table2[[#This Row],[UNITS_SOLD]]*Table2[[#This Row],[UNIT_COGS]])-Table2[[#This Row],[AD_SPEND]]),0)</f>
        <v>5931.1499999999987</v>
      </c>
      <c r="S2100" s="3">
        <f>IFERROR(Table2[[#This Row],[RETURNS_UNITS]]/Table2[[#This Row],[UNITS_SOLD]],0)</f>
        <v>5.5172413793103448E-2</v>
      </c>
      <c r="T2100" s="2" t="str">
        <f>TRIM(CLEAN(Table2[[#This Row],[CHANNEL]]))</f>
        <v>Zepto</v>
      </c>
      <c r="U2100" s="1">
        <f t="shared" si="32"/>
        <v>45383</v>
      </c>
    </row>
    <row r="2101" spans="1:21" x14ac:dyDescent="0.3">
      <c r="A2101" s="1">
        <v>45717</v>
      </c>
      <c r="B2101" s="2" t="s">
        <v>39</v>
      </c>
      <c r="C2101" s="2" t="s">
        <v>22</v>
      </c>
      <c r="D2101" s="2" t="s">
        <v>43</v>
      </c>
      <c r="E2101" s="2" t="str">
        <f>TRIM(Table2[[#This Row],[SKU_CODE]])</f>
        <v>BEC-GB-001</v>
      </c>
      <c r="F2101" s="2">
        <v>358</v>
      </c>
      <c r="G2101" s="2">
        <v>53342</v>
      </c>
      <c r="H2101" s="2">
        <v>14269.43</v>
      </c>
      <c r="I2101" s="2">
        <v>2748.02</v>
      </c>
      <c r="J2101" s="2">
        <v>7</v>
      </c>
      <c r="K2101" s="2" t="str">
        <f>_xlfn.XLOOKUP(E2101,[1]SKU_Master!A:A,[1]SKU_Master!C:C,"NOT FOUND")</f>
        <v>Garbage Bags</v>
      </c>
      <c r="L2101" s="2">
        <f>_xlfn.XLOOKUP(Table2[[#This Row],[SKU_CODE_CLEAN]],[1]SKU_Master!A:A,[1]SKU_Master!E:E,"Not Found")</f>
        <v>149</v>
      </c>
      <c r="M2101" s="2">
        <f>_xlfn.XLOOKUP(E2101,[1]SKU_Master!A:A,[1]SKU_Master!F:F,"NOT FOUND")</f>
        <v>70</v>
      </c>
      <c r="N2101" s="2" t="str">
        <f>IF(ISNUMBER(_xlfn.XMATCH(E2101,[1]SKU_Master!A:A)),"MATCH","NOT FOUND")</f>
        <v>MATCH</v>
      </c>
      <c r="O2101" s="2">
        <f>Table2[[#This Row],[GROSS_REVENUE]]-Table2[[#This Row],[DISCOUNT]]</f>
        <v>39072.57</v>
      </c>
      <c r="P2101" s="3">
        <f>IFERROR((Table2[[#This Row],[NET_REVENUE]]-(Table2[[#This Row],[UNITS_SOLD]]*Table2[[#This Row],[UNIT_COGS]]))/Table2[[#This Row],[NET_REVENUE]],0)</f>
        <v>0.35862934022512466</v>
      </c>
      <c r="Q2101" s="4">
        <f>IFERROR(Table2[[#This Row],[GROSS_REVENUE]]/Table2[[#This Row],[AD_SPEND]],0)</f>
        <v>19.411066877242522</v>
      </c>
      <c r="R2101" s="2">
        <f>IFERROR((Table2[[#This Row],[NET_REVENUE]]-(Table2[[#This Row],[UNITS_SOLD]]*Table2[[#This Row],[UNIT_COGS]])-Table2[[#This Row],[AD_SPEND]]),0)</f>
        <v>11264.55</v>
      </c>
      <c r="S2101" s="3">
        <f>IFERROR(Table2[[#This Row],[RETURNS_UNITS]]/Table2[[#This Row],[UNITS_SOLD]],0)</f>
        <v>1.9553072625698324E-2</v>
      </c>
      <c r="T2101" s="2" t="str">
        <f>TRIM(CLEAN(Table2[[#This Row],[CHANNEL]]))</f>
        <v>Amazon</v>
      </c>
      <c r="U2101" s="1">
        <f t="shared" si="32"/>
        <v>45717</v>
      </c>
    </row>
    <row r="2102" spans="1:21" x14ac:dyDescent="0.3">
      <c r="A2102" s="1">
        <v>45352</v>
      </c>
      <c r="B2102" s="2" t="s">
        <v>24</v>
      </c>
      <c r="C2102" s="2" t="s">
        <v>22</v>
      </c>
      <c r="D2102" s="2" t="s">
        <v>30</v>
      </c>
      <c r="E2102" s="2" t="str">
        <f>TRIM(Table2[[#This Row],[SKU_CODE]])</f>
        <v>BEC-TIS-002</v>
      </c>
      <c r="F2102" s="2">
        <v>177</v>
      </c>
      <c r="G2102" s="2">
        <v>31860</v>
      </c>
      <c r="H2102" s="2">
        <v>1955.39</v>
      </c>
      <c r="I2102" s="2">
        <v>2748.68</v>
      </c>
      <c r="J2102" s="2">
        <v>29</v>
      </c>
      <c r="K2102" s="2" t="str">
        <f>_xlfn.XLOOKUP(E2102,[1]SKU_Master!A:A,[1]SKU_Master!C:C,"NOT FOUND")</f>
        <v>Tissues</v>
      </c>
      <c r="L2102" s="2">
        <f>_xlfn.XLOOKUP(Table2[[#This Row],[SKU_CODE_CLEAN]],[1]SKU_Master!A:A,[1]SKU_Master!E:E,"Not Found")</f>
        <v>180</v>
      </c>
      <c r="M2102" s="2">
        <f>_xlfn.XLOOKUP(E2102,[1]SKU_Master!A:A,[1]SKU_Master!F:F,"NOT FOUND")</f>
        <v>95</v>
      </c>
      <c r="N2102" s="2" t="str">
        <f>IF(ISNUMBER(_xlfn.XMATCH(E2102,[1]SKU_Master!A:A)),"MATCH","NOT FOUND")</f>
        <v>MATCH</v>
      </c>
      <c r="O2102" s="2">
        <f>Table2[[#This Row],[GROSS_REVENUE]]-Table2[[#This Row],[DISCOUNT]]</f>
        <v>29904.61</v>
      </c>
      <c r="P2102" s="3">
        <f>IFERROR((Table2[[#This Row],[NET_REVENUE]]-(Table2[[#This Row],[UNITS_SOLD]]*Table2[[#This Row],[UNIT_COGS]]))/Table2[[#This Row],[NET_REVENUE]],0)</f>
        <v>0.43771211194528203</v>
      </c>
      <c r="Q2102" s="4">
        <f>IFERROR(Table2[[#This Row],[GROSS_REVENUE]]/Table2[[#This Row],[AD_SPEND]],0)</f>
        <v>11.591018234206965</v>
      </c>
      <c r="R2102" s="2">
        <f>IFERROR((Table2[[#This Row],[NET_REVENUE]]-(Table2[[#This Row],[UNITS_SOLD]]*Table2[[#This Row],[UNIT_COGS]])-Table2[[#This Row],[AD_SPEND]]),0)</f>
        <v>10340.93</v>
      </c>
      <c r="S2102" s="3">
        <f>IFERROR(Table2[[#This Row],[RETURNS_UNITS]]/Table2[[#This Row],[UNITS_SOLD]],0)</f>
        <v>0.16384180790960451</v>
      </c>
      <c r="T2102" s="2" t="str">
        <f>TRIM(CLEAN(Table2[[#This Row],[CHANNEL]]))</f>
        <v>D2C</v>
      </c>
      <c r="U2102" s="1">
        <f t="shared" si="32"/>
        <v>45352</v>
      </c>
    </row>
    <row r="2103" spans="1:21" x14ac:dyDescent="0.3">
      <c r="A2103" s="1">
        <v>45658</v>
      </c>
      <c r="B2103" s="2" t="s">
        <v>37</v>
      </c>
      <c r="C2103" s="2" t="s">
        <v>28</v>
      </c>
      <c r="D2103" s="2" t="s">
        <v>45</v>
      </c>
      <c r="E2103" s="2" t="str">
        <f>TRIM(Table2[[#This Row],[SKU_CODE]])</f>
        <v>BEC-TIS-001</v>
      </c>
      <c r="F2103" s="2">
        <v>268</v>
      </c>
      <c r="G2103" s="2">
        <v>25460</v>
      </c>
      <c r="H2103" s="2">
        <v>4320.9399999999996</v>
      </c>
      <c r="I2103" s="2">
        <v>2749.62</v>
      </c>
      <c r="J2103" s="2">
        <v>7</v>
      </c>
      <c r="K2103" s="2" t="str">
        <f>_xlfn.XLOOKUP(E2103,[1]SKU_Master!A:A,[1]SKU_Master!C:C,"NOT FOUND")</f>
        <v>Tissues</v>
      </c>
      <c r="L2103" s="2">
        <f>_xlfn.XLOOKUP(Table2[[#This Row],[SKU_CODE_CLEAN]],[1]SKU_Master!A:A,[1]SKU_Master!E:E,"Not Found")</f>
        <v>95</v>
      </c>
      <c r="M2103" s="2">
        <f>_xlfn.XLOOKUP(E2103,[1]SKU_Master!A:A,[1]SKU_Master!F:F,"NOT FOUND")</f>
        <v>42</v>
      </c>
      <c r="N2103" s="2" t="str">
        <f>IF(ISNUMBER(_xlfn.XMATCH(E2103,[1]SKU_Master!A:A)),"MATCH","NOT FOUND")</f>
        <v>MATCH</v>
      </c>
      <c r="O2103" s="2">
        <f>Table2[[#This Row],[GROSS_REVENUE]]-Table2[[#This Row],[DISCOUNT]]</f>
        <v>21139.06</v>
      </c>
      <c r="P2103" s="3">
        <f>IFERROR((Table2[[#This Row],[NET_REVENUE]]-(Table2[[#This Row],[UNITS_SOLD]]*Table2[[#This Row],[UNIT_COGS]]))/Table2[[#This Row],[NET_REVENUE]],0)</f>
        <v>0.46752599216805291</v>
      </c>
      <c r="Q2103" s="4">
        <f>IFERROR(Table2[[#This Row],[GROSS_REVENUE]]/Table2[[#This Row],[AD_SPEND]],0)</f>
        <v>9.259461307380656</v>
      </c>
      <c r="R2103" s="2">
        <f>IFERROR((Table2[[#This Row],[NET_REVENUE]]-(Table2[[#This Row],[UNITS_SOLD]]*Table2[[#This Row],[UNIT_COGS]])-Table2[[#This Row],[AD_SPEND]]),0)</f>
        <v>7133.4400000000014</v>
      </c>
      <c r="S2103" s="3">
        <f>IFERROR(Table2[[#This Row],[RETURNS_UNITS]]/Table2[[#This Row],[UNITS_SOLD]],0)</f>
        <v>2.6119402985074626E-2</v>
      </c>
      <c r="T2103" s="2" t="str">
        <f>TRIM(CLEAN(Table2[[#This Row],[CHANNEL]]))</f>
        <v>Blinkit</v>
      </c>
      <c r="U2103" s="1">
        <f t="shared" si="32"/>
        <v>45658</v>
      </c>
    </row>
    <row r="2104" spans="1:21" x14ac:dyDescent="0.3">
      <c r="A2104" s="1">
        <v>45413</v>
      </c>
      <c r="B2104" s="2" t="s">
        <v>33</v>
      </c>
      <c r="C2104" s="2" t="s">
        <v>22</v>
      </c>
      <c r="D2104" s="2" t="s">
        <v>35</v>
      </c>
      <c r="E2104" s="2" t="str">
        <f>TRIM(Table2[[#This Row],[SKU_CODE]])</f>
        <v>BEC-CMB-001</v>
      </c>
      <c r="F2104" s="2">
        <v>31</v>
      </c>
      <c r="G2104" s="2">
        <v>21669</v>
      </c>
      <c r="H2104" s="2">
        <v>1231.32</v>
      </c>
      <c r="I2104" s="2">
        <v>2751.4</v>
      </c>
      <c r="J2104" s="2">
        <v>1</v>
      </c>
      <c r="K2104" s="2" t="str">
        <f>_xlfn.XLOOKUP(E2104,[1]SKU_Master!A:A,[1]SKU_Master!C:C,"NOT FOUND")</f>
        <v>Others</v>
      </c>
      <c r="L2104" s="2">
        <f>_xlfn.XLOOKUP(Table2[[#This Row],[SKU_CODE_CLEAN]],[1]SKU_Master!A:A,[1]SKU_Master!E:E,"Not Found")</f>
        <v>699</v>
      </c>
      <c r="M2104" s="2">
        <f>_xlfn.XLOOKUP(E2104,[1]SKU_Master!A:A,[1]SKU_Master!F:F,"NOT FOUND")</f>
        <v>330</v>
      </c>
      <c r="N2104" s="2" t="str">
        <f>IF(ISNUMBER(_xlfn.XMATCH(E2104,[1]SKU_Master!A:A)),"MATCH","NOT FOUND")</f>
        <v>MATCH</v>
      </c>
      <c r="O2104" s="2">
        <f>Table2[[#This Row],[GROSS_REVENUE]]-Table2[[#This Row],[DISCOUNT]]</f>
        <v>20437.68</v>
      </c>
      <c r="P2104" s="3">
        <f>IFERROR((Table2[[#This Row],[NET_REVENUE]]-(Table2[[#This Row],[UNITS_SOLD]]*Table2[[#This Row],[UNIT_COGS]]))/Table2[[#This Row],[NET_REVENUE]],0)</f>
        <v>0.49945394976337826</v>
      </c>
      <c r="Q2104" s="4">
        <f>IFERROR(Table2[[#This Row],[GROSS_REVENUE]]/Table2[[#This Row],[AD_SPEND]],0)</f>
        <v>7.8756269535509196</v>
      </c>
      <c r="R2104" s="2">
        <f>IFERROR((Table2[[#This Row],[NET_REVENUE]]-(Table2[[#This Row],[UNITS_SOLD]]*Table2[[#This Row],[UNIT_COGS]])-Table2[[#This Row],[AD_SPEND]]),0)</f>
        <v>7456.2800000000007</v>
      </c>
      <c r="S2104" s="3">
        <f>IFERROR(Table2[[#This Row],[RETURNS_UNITS]]/Table2[[#This Row],[UNITS_SOLD]],0)</f>
        <v>3.2258064516129031E-2</v>
      </c>
      <c r="T2104" s="2" t="str">
        <f>TRIM(CLEAN(Table2[[#This Row],[CHANNEL]]))</f>
        <v>Swiggy Instamart</v>
      </c>
      <c r="U2104" s="1">
        <f t="shared" si="32"/>
        <v>45413</v>
      </c>
    </row>
    <row r="2105" spans="1:21" x14ac:dyDescent="0.3">
      <c r="A2105" s="1">
        <v>45658</v>
      </c>
      <c r="B2105" s="2" t="s">
        <v>37</v>
      </c>
      <c r="C2105" s="2" t="s">
        <v>28</v>
      </c>
      <c r="D2105" s="2" t="s">
        <v>31</v>
      </c>
      <c r="E2105" s="2" t="str">
        <f>TRIM(Table2[[#This Row],[SKU_CODE]])</f>
        <v>BEC-GB-002</v>
      </c>
      <c r="F2105" s="2">
        <v>266</v>
      </c>
      <c r="G2105" s="2">
        <v>47614</v>
      </c>
      <c r="H2105" s="2">
        <v>12712.06</v>
      </c>
      <c r="I2105" s="2">
        <v>2754.74</v>
      </c>
      <c r="J2105" s="2">
        <v>5</v>
      </c>
      <c r="K2105" s="2" t="str">
        <f>_xlfn.XLOOKUP(E2105,[1]SKU_Master!A:A,[1]SKU_Master!C:C,"NOT FOUND")</f>
        <v>Garbage Bags</v>
      </c>
      <c r="L2105" s="2">
        <f>_xlfn.XLOOKUP(Table2[[#This Row],[SKU_CODE_CLEAN]],[1]SKU_Master!A:A,[1]SKU_Master!E:E,"Not Found")</f>
        <v>179</v>
      </c>
      <c r="M2105" s="2">
        <f>_xlfn.XLOOKUP(E2105,[1]SKU_Master!A:A,[1]SKU_Master!F:F,"NOT FOUND")</f>
        <v>86</v>
      </c>
      <c r="N2105" s="2" t="str">
        <f>IF(ISNUMBER(_xlfn.XMATCH(E2105,[1]SKU_Master!A:A)),"MATCH","NOT FOUND")</f>
        <v>MATCH</v>
      </c>
      <c r="O2105" s="2">
        <f>Table2[[#This Row],[GROSS_REVENUE]]-Table2[[#This Row],[DISCOUNT]]</f>
        <v>34901.94</v>
      </c>
      <c r="P2105" s="3">
        <f>IFERROR((Table2[[#This Row],[NET_REVENUE]]-(Table2[[#This Row],[UNITS_SOLD]]*Table2[[#This Row],[UNIT_COGS]]))/Table2[[#This Row],[NET_REVENUE]],0)</f>
        <v>0.34456365462779437</v>
      </c>
      <c r="Q2105" s="4">
        <f>IFERROR(Table2[[#This Row],[GROSS_REVENUE]]/Table2[[#This Row],[AD_SPEND]],0)</f>
        <v>17.284389815372776</v>
      </c>
      <c r="R2105" s="2">
        <f>IFERROR((Table2[[#This Row],[NET_REVENUE]]-(Table2[[#This Row],[UNITS_SOLD]]*Table2[[#This Row],[UNIT_COGS]])-Table2[[#This Row],[AD_SPEND]]),0)</f>
        <v>9271.2000000000025</v>
      </c>
      <c r="S2105" s="3">
        <f>IFERROR(Table2[[#This Row],[RETURNS_UNITS]]/Table2[[#This Row],[UNITS_SOLD]],0)</f>
        <v>1.8796992481203006E-2</v>
      </c>
      <c r="T2105" s="2" t="str">
        <f>TRIM(CLEAN(Table2[[#This Row],[CHANNEL]]))</f>
        <v>Blinkit</v>
      </c>
      <c r="U2105" s="1">
        <f t="shared" si="32"/>
        <v>45658</v>
      </c>
    </row>
    <row r="2106" spans="1:21" x14ac:dyDescent="0.3">
      <c r="A2106" s="1">
        <v>45748</v>
      </c>
      <c r="B2106" s="2" t="s">
        <v>24</v>
      </c>
      <c r="C2106" s="2" t="s">
        <v>25</v>
      </c>
      <c r="D2106" s="2" t="s">
        <v>31</v>
      </c>
      <c r="E2106" s="2" t="str">
        <f>TRIM(Table2[[#This Row],[SKU_CODE]])</f>
        <v>BEC-GB-002</v>
      </c>
      <c r="F2106" s="2">
        <v>233</v>
      </c>
      <c r="G2106" s="2">
        <v>41707</v>
      </c>
      <c r="H2106" s="2">
        <v>3915.47</v>
      </c>
      <c r="I2106" s="2">
        <v>2755.37</v>
      </c>
      <c r="J2106" s="2">
        <v>37</v>
      </c>
      <c r="K2106" s="2" t="str">
        <f>_xlfn.XLOOKUP(E2106,[1]SKU_Master!A:A,[1]SKU_Master!C:C,"NOT FOUND")</f>
        <v>Garbage Bags</v>
      </c>
      <c r="L2106" s="2">
        <f>_xlfn.XLOOKUP(Table2[[#This Row],[SKU_CODE_CLEAN]],[1]SKU_Master!A:A,[1]SKU_Master!E:E,"Not Found")</f>
        <v>179</v>
      </c>
      <c r="M2106" s="2">
        <f>_xlfn.XLOOKUP(E2106,[1]SKU_Master!A:A,[1]SKU_Master!F:F,"NOT FOUND")</f>
        <v>86</v>
      </c>
      <c r="N2106" s="2" t="str">
        <f>IF(ISNUMBER(_xlfn.XMATCH(E2106,[1]SKU_Master!A:A)),"MATCH","NOT FOUND")</f>
        <v>MATCH</v>
      </c>
      <c r="O2106" s="2">
        <f>Table2[[#This Row],[GROSS_REVENUE]]-Table2[[#This Row],[DISCOUNT]]</f>
        <v>37791.53</v>
      </c>
      <c r="P2106" s="3">
        <f>IFERROR((Table2[[#This Row],[NET_REVENUE]]-(Table2[[#This Row],[UNITS_SOLD]]*Table2[[#This Row],[UNIT_COGS]]))/Table2[[#This Row],[NET_REVENUE]],0)</f>
        <v>0.46977537030122885</v>
      </c>
      <c r="Q2106" s="4">
        <f>IFERROR(Table2[[#This Row],[GROSS_REVENUE]]/Table2[[#This Row],[AD_SPEND]],0)</f>
        <v>15.136624119446754</v>
      </c>
      <c r="R2106" s="2">
        <f>IFERROR((Table2[[#This Row],[NET_REVENUE]]-(Table2[[#This Row],[UNITS_SOLD]]*Table2[[#This Row],[UNIT_COGS]])-Table2[[#This Row],[AD_SPEND]]),0)</f>
        <v>14998.16</v>
      </c>
      <c r="S2106" s="3">
        <f>IFERROR(Table2[[#This Row],[RETURNS_UNITS]]/Table2[[#This Row],[UNITS_SOLD]],0)</f>
        <v>0.15879828326180256</v>
      </c>
      <c r="T2106" s="2" t="str">
        <f>TRIM(CLEAN(Table2[[#This Row],[CHANNEL]]))</f>
        <v>D2C</v>
      </c>
      <c r="U2106" s="1">
        <f t="shared" si="32"/>
        <v>45748</v>
      </c>
    </row>
    <row r="2107" spans="1:21" x14ac:dyDescent="0.3">
      <c r="A2107" s="1">
        <v>45778</v>
      </c>
      <c r="B2107" s="2" t="s">
        <v>27</v>
      </c>
      <c r="C2107" s="2" t="s">
        <v>25</v>
      </c>
      <c r="D2107" s="2" t="s">
        <v>23</v>
      </c>
      <c r="E2107" s="2" t="str">
        <f>TRIM(Table2[[#This Row],[SKU_CODE]])</f>
        <v>BEC-OTH-001</v>
      </c>
      <c r="F2107" s="2">
        <v>154</v>
      </c>
      <c r="G2107" s="2">
        <v>22946</v>
      </c>
      <c r="H2107" s="2">
        <v>3574.23</v>
      </c>
      <c r="I2107" s="2">
        <v>2755.62</v>
      </c>
      <c r="J2107" s="2">
        <v>8</v>
      </c>
      <c r="K2107" s="2" t="str">
        <f>_xlfn.XLOOKUP(E2107,[1]SKU_Master!A:A,[1]SKU_Master!C:C,"NOT FOUND")</f>
        <v>Others</v>
      </c>
      <c r="L2107" s="2">
        <f>_xlfn.XLOOKUP(Table2[[#This Row],[SKU_CODE_CLEAN]],[1]SKU_Master!A:A,[1]SKU_Master!E:E,"Not Found")</f>
        <v>149</v>
      </c>
      <c r="M2107" s="2">
        <f>_xlfn.XLOOKUP(E2107,[1]SKU_Master!A:A,[1]SKU_Master!F:F,"NOT FOUND")</f>
        <v>72</v>
      </c>
      <c r="N2107" s="2" t="str">
        <f>IF(ISNUMBER(_xlfn.XMATCH(E2107,[1]SKU_Master!A:A)),"MATCH","NOT FOUND")</f>
        <v>MATCH</v>
      </c>
      <c r="O2107" s="2">
        <f>Table2[[#This Row],[GROSS_REVENUE]]-Table2[[#This Row],[DISCOUNT]]</f>
        <v>19371.77</v>
      </c>
      <c r="P2107" s="3">
        <f>IFERROR((Table2[[#This Row],[NET_REVENUE]]-(Table2[[#This Row],[UNITS_SOLD]]*Table2[[#This Row],[UNIT_COGS]]))/Table2[[#This Row],[NET_REVENUE]],0)</f>
        <v>0.42762070786510475</v>
      </c>
      <c r="Q2107" s="4">
        <f>IFERROR(Table2[[#This Row],[GROSS_REVENUE]]/Table2[[#This Row],[AD_SPEND]],0)</f>
        <v>8.3269826754051728</v>
      </c>
      <c r="R2107" s="2">
        <f>IFERROR((Table2[[#This Row],[NET_REVENUE]]-(Table2[[#This Row],[UNITS_SOLD]]*Table2[[#This Row],[UNIT_COGS]])-Table2[[#This Row],[AD_SPEND]]),0)</f>
        <v>5528.1500000000005</v>
      </c>
      <c r="S2107" s="3">
        <f>IFERROR(Table2[[#This Row],[RETURNS_UNITS]]/Table2[[#This Row],[UNITS_SOLD]],0)</f>
        <v>5.1948051948051951E-2</v>
      </c>
      <c r="T2107" s="2" t="str">
        <f>TRIM(CLEAN(Table2[[#This Row],[CHANNEL]]))</f>
        <v>Zepto</v>
      </c>
      <c r="U2107" s="1">
        <f t="shared" si="32"/>
        <v>45778</v>
      </c>
    </row>
    <row r="2108" spans="1:21" x14ac:dyDescent="0.3">
      <c r="A2108" s="1">
        <v>45505</v>
      </c>
      <c r="B2108" s="2" t="s">
        <v>34</v>
      </c>
      <c r="C2108" s="2" t="s">
        <v>22</v>
      </c>
      <c r="D2108" s="2" t="s">
        <v>31</v>
      </c>
      <c r="E2108" s="2" t="str">
        <f>TRIM(Table2[[#This Row],[SKU_CODE]])</f>
        <v>BEC-GB-002</v>
      </c>
      <c r="F2108" s="2">
        <v>179</v>
      </c>
      <c r="G2108" s="2">
        <v>32041</v>
      </c>
      <c r="H2108" s="2">
        <v>6070.95</v>
      </c>
      <c r="I2108" s="2">
        <v>2756.21</v>
      </c>
      <c r="J2108" s="2">
        <v>7</v>
      </c>
      <c r="K2108" s="2" t="str">
        <f>_xlfn.XLOOKUP(E2108,[1]SKU_Master!A:A,[1]SKU_Master!C:C,"NOT FOUND")</f>
        <v>Garbage Bags</v>
      </c>
      <c r="L2108" s="2">
        <f>_xlfn.XLOOKUP(Table2[[#This Row],[SKU_CODE_CLEAN]],[1]SKU_Master!A:A,[1]SKU_Master!E:E,"Not Found")</f>
        <v>179</v>
      </c>
      <c r="M2108" s="2">
        <f>_xlfn.XLOOKUP(E2108,[1]SKU_Master!A:A,[1]SKU_Master!F:F,"NOT FOUND")</f>
        <v>86</v>
      </c>
      <c r="N2108" s="2" t="str">
        <f>IF(ISNUMBER(_xlfn.XMATCH(E2108,[1]SKU_Master!A:A)),"MATCH","NOT FOUND")</f>
        <v>MATCH</v>
      </c>
      <c r="O2108" s="2">
        <f>Table2[[#This Row],[GROSS_REVENUE]]-Table2[[#This Row],[DISCOUNT]]</f>
        <v>25970.05</v>
      </c>
      <c r="P2108" s="3">
        <f>IFERROR((Table2[[#This Row],[NET_REVENUE]]-(Table2[[#This Row],[UNITS_SOLD]]*Table2[[#This Row],[UNIT_COGS]]))/Table2[[#This Row],[NET_REVENUE]],0)</f>
        <v>0.40724026330330515</v>
      </c>
      <c r="Q2108" s="4">
        <f>IFERROR(Table2[[#This Row],[GROSS_REVENUE]]/Table2[[#This Row],[AD_SPEND]],0)</f>
        <v>11.625021315502083</v>
      </c>
      <c r="R2108" s="2">
        <f>IFERROR((Table2[[#This Row],[NET_REVENUE]]-(Table2[[#This Row],[UNITS_SOLD]]*Table2[[#This Row],[UNIT_COGS]])-Table2[[#This Row],[AD_SPEND]]),0)</f>
        <v>7819.8399999999992</v>
      </c>
      <c r="S2108" s="3">
        <f>IFERROR(Table2[[#This Row],[RETURNS_UNITS]]/Table2[[#This Row],[UNITS_SOLD]],0)</f>
        <v>3.9106145251396648E-2</v>
      </c>
      <c r="T2108" s="2" t="str">
        <f>TRIM(CLEAN(Table2[[#This Row],[CHANNEL]]))</f>
        <v>Zepto</v>
      </c>
      <c r="U2108" s="1">
        <f t="shared" si="32"/>
        <v>45505</v>
      </c>
    </row>
    <row r="2109" spans="1:21" x14ac:dyDescent="0.3">
      <c r="A2109" s="1">
        <v>45597</v>
      </c>
      <c r="B2109" s="2" t="s">
        <v>39</v>
      </c>
      <c r="C2109" s="2" t="s">
        <v>28</v>
      </c>
      <c r="D2109" s="2" t="s">
        <v>46</v>
      </c>
      <c r="E2109" s="2" t="str">
        <f>TRIM(Table2[[#This Row],[SKU_CODE]])</f>
        <v>BEC-KT-001</v>
      </c>
      <c r="F2109" s="2">
        <v>174</v>
      </c>
      <c r="G2109" s="2">
        <v>27840</v>
      </c>
      <c r="H2109" s="2">
        <v>5992.12</v>
      </c>
      <c r="I2109" s="2">
        <v>2756.89</v>
      </c>
      <c r="J2109" s="2">
        <v>3</v>
      </c>
      <c r="K2109" s="2" t="str">
        <f>_xlfn.XLOOKUP(E2109,[1]SKU_Master!A:A,[1]SKU_Master!C:C,"NOT FOUND")</f>
        <v>Kitchen Towel</v>
      </c>
      <c r="L2109" s="2">
        <f>_xlfn.XLOOKUP(Table2[[#This Row],[SKU_CODE_CLEAN]],[1]SKU_Master!A:A,[1]SKU_Master!E:E,"Not Found")</f>
        <v>160</v>
      </c>
      <c r="M2109" s="2">
        <f>_xlfn.XLOOKUP(E2109,[1]SKU_Master!A:A,[1]SKU_Master!F:F,"NOT FOUND")</f>
        <v>78</v>
      </c>
      <c r="N2109" s="2" t="str">
        <f>IF(ISNUMBER(_xlfn.XMATCH(E2109,[1]SKU_Master!A:A)),"MATCH","NOT FOUND")</f>
        <v>MATCH</v>
      </c>
      <c r="O2109" s="2">
        <f>Table2[[#This Row],[GROSS_REVENUE]]-Table2[[#This Row],[DISCOUNT]]</f>
        <v>21847.88</v>
      </c>
      <c r="P2109" s="3">
        <f>IFERROR((Table2[[#This Row],[NET_REVENUE]]-(Table2[[#This Row],[UNITS_SOLD]]*Table2[[#This Row],[UNIT_COGS]]))/Table2[[#This Row],[NET_REVENUE]],0)</f>
        <v>0.37879556277313864</v>
      </c>
      <c r="Q2109" s="4">
        <f>IFERROR(Table2[[#This Row],[GROSS_REVENUE]]/Table2[[#This Row],[AD_SPEND]],0)</f>
        <v>10.098335443198676</v>
      </c>
      <c r="R2109" s="2">
        <f>IFERROR((Table2[[#This Row],[NET_REVENUE]]-(Table2[[#This Row],[UNITS_SOLD]]*Table2[[#This Row],[UNIT_COGS]])-Table2[[#This Row],[AD_SPEND]]),0)</f>
        <v>5518.9900000000016</v>
      </c>
      <c r="S2109" s="3">
        <f>IFERROR(Table2[[#This Row],[RETURNS_UNITS]]/Table2[[#This Row],[UNITS_SOLD]],0)</f>
        <v>1.7241379310344827E-2</v>
      </c>
      <c r="T2109" s="2" t="str">
        <f>TRIM(CLEAN(Table2[[#This Row],[CHANNEL]]))</f>
        <v>Amazon</v>
      </c>
      <c r="U2109" s="1">
        <f t="shared" si="32"/>
        <v>45597</v>
      </c>
    </row>
    <row r="2110" spans="1:21" x14ac:dyDescent="0.3">
      <c r="A2110" s="1">
        <v>45474</v>
      </c>
      <c r="B2110" s="2" t="s">
        <v>34</v>
      </c>
      <c r="C2110" s="2" t="s">
        <v>25</v>
      </c>
      <c r="D2110" s="2" t="s">
        <v>30</v>
      </c>
      <c r="E2110" s="2" t="str">
        <f>TRIM(Table2[[#This Row],[SKU_CODE]])</f>
        <v>BEC-TIS-002</v>
      </c>
      <c r="F2110" s="2">
        <v>284</v>
      </c>
      <c r="G2110" s="2">
        <v>51120</v>
      </c>
      <c r="H2110" s="2">
        <v>4692.83</v>
      </c>
      <c r="I2110" s="2">
        <v>2758.4</v>
      </c>
      <c r="J2110" s="2">
        <v>8</v>
      </c>
      <c r="K2110" s="2" t="str">
        <f>_xlfn.XLOOKUP(E2110,[1]SKU_Master!A:A,[1]SKU_Master!C:C,"NOT FOUND")</f>
        <v>Tissues</v>
      </c>
      <c r="L2110" s="2">
        <f>_xlfn.XLOOKUP(Table2[[#This Row],[SKU_CODE_CLEAN]],[1]SKU_Master!A:A,[1]SKU_Master!E:E,"Not Found")</f>
        <v>180</v>
      </c>
      <c r="M2110" s="2">
        <f>_xlfn.XLOOKUP(E2110,[1]SKU_Master!A:A,[1]SKU_Master!F:F,"NOT FOUND")</f>
        <v>95</v>
      </c>
      <c r="N2110" s="2" t="str">
        <f>IF(ISNUMBER(_xlfn.XMATCH(E2110,[1]SKU_Master!A:A)),"MATCH","NOT FOUND")</f>
        <v>MATCH</v>
      </c>
      <c r="O2110" s="2">
        <f>Table2[[#This Row],[GROSS_REVENUE]]-Table2[[#This Row],[DISCOUNT]]</f>
        <v>46427.17</v>
      </c>
      <c r="P2110" s="3">
        <f>IFERROR((Table2[[#This Row],[NET_REVENUE]]-(Table2[[#This Row],[UNITS_SOLD]]*Table2[[#This Row],[UNIT_COGS]]))/Table2[[#This Row],[NET_REVENUE]],0)</f>
        <v>0.41887476665064871</v>
      </c>
      <c r="Q2110" s="4">
        <f>IFERROR(Table2[[#This Row],[GROSS_REVENUE]]/Table2[[#This Row],[AD_SPEND]],0)</f>
        <v>18.532482598607888</v>
      </c>
      <c r="R2110" s="2">
        <f>IFERROR((Table2[[#This Row],[NET_REVENUE]]-(Table2[[#This Row],[UNITS_SOLD]]*Table2[[#This Row],[UNIT_COGS]])-Table2[[#This Row],[AD_SPEND]]),0)</f>
        <v>16688.769999999997</v>
      </c>
      <c r="S2110" s="3">
        <f>IFERROR(Table2[[#This Row],[RETURNS_UNITS]]/Table2[[#This Row],[UNITS_SOLD]],0)</f>
        <v>2.8169014084507043E-2</v>
      </c>
      <c r="T2110" s="2" t="str">
        <f>TRIM(CLEAN(Table2[[#This Row],[CHANNEL]]))</f>
        <v>Zepto</v>
      </c>
      <c r="U2110" s="1">
        <f t="shared" si="32"/>
        <v>45474</v>
      </c>
    </row>
    <row r="2111" spans="1:21" x14ac:dyDescent="0.3">
      <c r="A2111" s="1">
        <v>45717</v>
      </c>
      <c r="B2111" s="2" t="s">
        <v>24</v>
      </c>
      <c r="C2111" s="2" t="s">
        <v>28</v>
      </c>
      <c r="D2111" s="2" t="s">
        <v>32</v>
      </c>
      <c r="E2111" s="2" t="str">
        <f>TRIM(Table2[[#This Row],[SKU_CODE]])</f>
        <v>BEC-BW-001</v>
      </c>
      <c r="F2111" s="2">
        <v>93</v>
      </c>
      <c r="G2111" s="2">
        <v>20460</v>
      </c>
      <c r="H2111" s="2">
        <v>1451.91</v>
      </c>
      <c r="I2111" s="2">
        <v>2761.78</v>
      </c>
      <c r="J2111" s="2">
        <v>10</v>
      </c>
      <c r="K2111" s="2" t="str">
        <f>_xlfn.XLOOKUP(E2111,[1]SKU_Master!A:A,[1]SKU_Master!C:C,"NOT FOUND")</f>
        <v>Bake &amp; Wrap</v>
      </c>
      <c r="L2111" s="2">
        <f>_xlfn.XLOOKUP(Table2[[#This Row],[SKU_CODE_CLEAN]],[1]SKU_Master!A:A,[1]SKU_Master!E:E,"Not Found")</f>
        <v>220</v>
      </c>
      <c r="M2111" s="2">
        <f>_xlfn.XLOOKUP(E2111,[1]SKU_Master!A:A,[1]SKU_Master!F:F,"NOT FOUND")</f>
        <v>118</v>
      </c>
      <c r="N2111" s="2" t="str">
        <f>IF(ISNUMBER(_xlfn.XMATCH(E2111,[1]SKU_Master!A:A)),"MATCH","NOT FOUND")</f>
        <v>MATCH</v>
      </c>
      <c r="O2111" s="2">
        <f>Table2[[#This Row],[GROSS_REVENUE]]-Table2[[#This Row],[DISCOUNT]]</f>
        <v>19008.09</v>
      </c>
      <c r="P2111" s="3">
        <f>IFERROR((Table2[[#This Row],[NET_REVENUE]]-(Table2[[#This Row],[UNITS_SOLD]]*Table2[[#This Row],[UNIT_COGS]]))/Table2[[#This Row],[NET_REVENUE]],0)</f>
        <v>0.42266687499901356</v>
      </c>
      <c r="Q2111" s="4">
        <f>IFERROR(Table2[[#This Row],[GROSS_REVENUE]]/Table2[[#This Row],[AD_SPEND]],0)</f>
        <v>7.4082656837257126</v>
      </c>
      <c r="R2111" s="2">
        <f>IFERROR((Table2[[#This Row],[NET_REVENUE]]-(Table2[[#This Row],[UNITS_SOLD]]*Table2[[#This Row],[UNIT_COGS]])-Table2[[#This Row],[AD_SPEND]]),0)</f>
        <v>5272.3099999999995</v>
      </c>
      <c r="S2111" s="3">
        <f>IFERROR(Table2[[#This Row],[RETURNS_UNITS]]/Table2[[#This Row],[UNITS_SOLD]],0)</f>
        <v>0.10752688172043011</v>
      </c>
      <c r="T2111" s="2" t="str">
        <f>TRIM(CLEAN(Table2[[#This Row],[CHANNEL]]))</f>
        <v>D2C</v>
      </c>
      <c r="U2111" s="1">
        <f t="shared" si="32"/>
        <v>45717</v>
      </c>
    </row>
    <row r="2112" spans="1:21" x14ac:dyDescent="0.3">
      <c r="A2112" s="1">
        <v>45292</v>
      </c>
      <c r="B2112" s="2" t="s">
        <v>33</v>
      </c>
      <c r="C2112" s="2" t="s">
        <v>22</v>
      </c>
      <c r="D2112" s="2" t="s">
        <v>43</v>
      </c>
      <c r="E2112" s="2" t="str">
        <f>TRIM(Table2[[#This Row],[SKU_CODE]])</f>
        <v>BEC-GB-001</v>
      </c>
      <c r="F2112" s="2">
        <v>160</v>
      </c>
      <c r="G2112" s="2">
        <v>23840</v>
      </c>
      <c r="H2112" s="2">
        <v>2830.96</v>
      </c>
      <c r="I2112" s="2">
        <v>2764.01</v>
      </c>
      <c r="J2112" s="2">
        <v>4</v>
      </c>
      <c r="K2112" s="2" t="str">
        <f>_xlfn.XLOOKUP(E2112,[1]SKU_Master!A:A,[1]SKU_Master!C:C,"NOT FOUND")</f>
        <v>Garbage Bags</v>
      </c>
      <c r="L2112" s="2">
        <f>_xlfn.XLOOKUP(Table2[[#This Row],[SKU_CODE_CLEAN]],[1]SKU_Master!A:A,[1]SKU_Master!E:E,"Not Found")</f>
        <v>149</v>
      </c>
      <c r="M2112" s="2">
        <f>_xlfn.XLOOKUP(E2112,[1]SKU_Master!A:A,[1]SKU_Master!F:F,"NOT FOUND")</f>
        <v>70</v>
      </c>
      <c r="N2112" s="2" t="str">
        <f>IF(ISNUMBER(_xlfn.XMATCH(E2112,[1]SKU_Master!A:A)),"MATCH","NOT FOUND")</f>
        <v>MATCH</v>
      </c>
      <c r="O2112" s="2">
        <f>Table2[[#This Row],[GROSS_REVENUE]]-Table2[[#This Row],[DISCOUNT]]</f>
        <v>21009.040000000001</v>
      </c>
      <c r="P2112" s="3">
        <f>IFERROR((Table2[[#This Row],[NET_REVENUE]]-(Table2[[#This Row],[UNITS_SOLD]]*Table2[[#This Row],[UNIT_COGS]]))/Table2[[#This Row],[NET_REVENUE]],0)</f>
        <v>0.46689615517891347</v>
      </c>
      <c r="Q2112" s="4">
        <f>IFERROR(Table2[[#This Row],[GROSS_REVENUE]]/Table2[[#This Row],[AD_SPEND]],0)</f>
        <v>8.6251496919330961</v>
      </c>
      <c r="R2112" s="2">
        <f>IFERROR((Table2[[#This Row],[NET_REVENUE]]-(Table2[[#This Row],[UNITS_SOLD]]*Table2[[#This Row],[UNIT_COGS]])-Table2[[#This Row],[AD_SPEND]]),0)</f>
        <v>7045.0300000000007</v>
      </c>
      <c r="S2112" s="3">
        <f>IFERROR(Table2[[#This Row],[RETURNS_UNITS]]/Table2[[#This Row],[UNITS_SOLD]],0)</f>
        <v>2.5000000000000001E-2</v>
      </c>
      <c r="T2112" s="2" t="str">
        <f>TRIM(CLEAN(Table2[[#This Row],[CHANNEL]]))</f>
        <v>Swiggy Instamart</v>
      </c>
      <c r="U2112" s="1">
        <f t="shared" si="32"/>
        <v>45292</v>
      </c>
    </row>
    <row r="2113" spans="1:21" x14ac:dyDescent="0.3">
      <c r="A2113" s="1">
        <v>45383</v>
      </c>
      <c r="B2113" s="2" t="s">
        <v>24</v>
      </c>
      <c r="C2113" s="2" t="s">
        <v>22</v>
      </c>
      <c r="D2113" s="2" t="s">
        <v>32</v>
      </c>
      <c r="E2113" s="2" t="str">
        <f>TRIM(Table2[[#This Row],[SKU_CODE]])</f>
        <v>BEC-BW-001</v>
      </c>
      <c r="F2113" s="2">
        <v>93</v>
      </c>
      <c r="G2113" s="2">
        <v>20460</v>
      </c>
      <c r="H2113" s="2">
        <v>548.09</v>
      </c>
      <c r="I2113" s="2">
        <v>2766.78</v>
      </c>
      <c r="J2113" s="2">
        <v>9</v>
      </c>
      <c r="K2113" s="2" t="str">
        <f>_xlfn.XLOOKUP(E2113,[1]SKU_Master!A:A,[1]SKU_Master!C:C,"NOT FOUND")</f>
        <v>Bake &amp; Wrap</v>
      </c>
      <c r="L2113" s="2">
        <f>_xlfn.XLOOKUP(Table2[[#This Row],[SKU_CODE_CLEAN]],[1]SKU_Master!A:A,[1]SKU_Master!E:E,"Not Found")</f>
        <v>220</v>
      </c>
      <c r="M2113" s="2">
        <f>_xlfn.XLOOKUP(E2113,[1]SKU_Master!A:A,[1]SKU_Master!F:F,"NOT FOUND")</f>
        <v>118</v>
      </c>
      <c r="N2113" s="2" t="str">
        <f>IF(ISNUMBER(_xlfn.XMATCH(E2113,[1]SKU_Master!A:A)),"MATCH","NOT FOUND")</f>
        <v>MATCH</v>
      </c>
      <c r="O2113" s="2">
        <f>Table2[[#This Row],[GROSS_REVENUE]]-Table2[[#This Row],[DISCOUNT]]</f>
        <v>19911.91</v>
      </c>
      <c r="P2113" s="3">
        <f>IFERROR((Table2[[#This Row],[NET_REVENUE]]-(Table2[[#This Row],[UNITS_SOLD]]*Table2[[#This Row],[UNIT_COGS]]))/Table2[[#This Row],[NET_REVENUE]],0)</f>
        <v>0.44887255918693886</v>
      </c>
      <c r="Q2113" s="4">
        <f>IFERROR(Table2[[#This Row],[GROSS_REVENUE]]/Table2[[#This Row],[AD_SPEND]],0)</f>
        <v>7.3948778001864977</v>
      </c>
      <c r="R2113" s="2">
        <f>IFERROR((Table2[[#This Row],[NET_REVENUE]]-(Table2[[#This Row],[UNITS_SOLD]]*Table2[[#This Row],[UNIT_COGS]])-Table2[[#This Row],[AD_SPEND]]),0)</f>
        <v>6171.1299999999992</v>
      </c>
      <c r="S2113" s="3">
        <f>IFERROR(Table2[[#This Row],[RETURNS_UNITS]]/Table2[[#This Row],[UNITS_SOLD]],0)</f>
        <v>9.6774193548387094E-2</v>
      </c>
      <c r="T2113" s="2" t="str">
        <f>TRIM(CLEAN(Table2[[#This Row],[CHANNEL]]))</f>
        <v>D2C</v>
      </c>
      <c r="U2113" s="1">
        <f t="shared" si="32"/>
        <v>45383</v>
      </c>
    </row>
    <row r="2114" spans="1:21" x14ac:dyDescent="0.3">
      <c r="A2114" s="1">
        <v>45748</v>
      </c>
      <c r="B2114" s="2" t="s">
        <v>27</v>
      </c>
      <c r="C2114" s="2" t="s">
        <v>22</v>
      </c>
      <c r="D2114" s="2" t="s">
        <v>31</v>
      </c>
      <c r="E2114" s="2" t="str">
        <f>TRIM(Table2[[#This Row],[SKU_CODE]])</f>
        <v>BEC-GB-002</v>
      </c>
      <c r="F2114" s="2">
        <v>243</v>
      </c>
      <c r="G2114" s="2">
        <v>43497</v>
      </c>
      <c r="H2114" s="2">
        <v>4966.38</v>
      </c>
      <c r="I2114" s="2">
        <v>2767.67</v>
      </c>
      <c r="J2114" s="2">
        <v>11</v>
      </c>
      <c r="K2114" s="2" t="str">
        <f>_xlfn.XLOOKUP(E2114,[1]SKU_Master!A:A,[1]SKU_Master!C:C,"NOT FOUND")</f>
        <v>Garbage Bags</v>
      </c>
      <c r="L2114" s="2">
        <f>_xlfn.XLOOKUP(Table2[[#This Row],[SKU_CODE_CLEAN]],[1]SKU_Master!A:A,[1]SKU_Master!E:E,"Not Found")</f>
        <v>179</v>
      </c>
      <c r="M2114" s="2">
        <f>_xlfn.XLOOKUP(E2114,[1]SKU_Master!A:A,[1]SKU_Master!F:F,"NOT FOUND")</f>
        <v>86</v>
      </c>
      <c r="N2114" s="2" t="str">
        <f>IF(ISNUMBER(_xlfn.XMATCH(E2114,[1]SKU_Master!A:A)),"MATCH","NOT FOUND")</f>
        <v>MATCH</v>
      </c>
      <c r="O2114" s="2">
        <f>Table2[[#This Row],[GROSS_REVENUE]]-Table2[[#This Row],[DISCOUNT]]</f>
        <v>38530.620000000003</v>
      </c>
      <c r="P2114" s="3">
        <f>IFERROR((Table2[[#This Row],[NET_REVENUE]]-(Table2[[#This Row],[UNITS_SOLD]]*Table2[[#This Row],[UNIT_COGS]]))/Table2[[#This Row],[NET_REVENUE]],0)</f>
        <v>0.45762616848625848</v>
      </c>
      <c r="Q2114" s="4">
        <f>IFERROR(Table2[[#This Row],[GROSS_REVENUE]]/Table2[[#This Row],[AD_SPEND]],0)</f>
        <v>15.716107772964262</v>
      </c>
      <c r="R2114" s="2">
        <f>IFERROR((Table2[[#This Row],[NET_REVENUE]]-(Table2[[#This Row],[UNITS_SOLD]]*Table2[[#This Row],[UNIT_COGS]])-Table2[[#This Row],[AD_SPEND]]),0)</f>
        <v>14864.950000000003</v>
      </c>
      <c r="S2114" s="3">
        <f>IFERROR(Table2[[#This Row],[RETURNS_UNITS]]/Table2[[#This Row],[UNITS_SOLD]],0)</f>
        <v>4.5267489711934158E-2</v>
      </c>
      <c r="T2114" s="2" t="str">
        <f>TRIM(CLEAN(Table2[[#This Row],[CHANNEL]]))</f>
        <v>Zepto</v>
      </c>
      <c r="U2114" s="1">
        <f t="shared" si="32"/>
        <v>45748</v>
      </c>
    </row>
    <row r="2115" spans="1:21" x14ac:dyDescent="0.3">
      <c r="A2115" s="1">
        <v>45778</v>
      </c>
      <c r="B2115" s="2" t="s">
        <v>24</v>
      </c>
      <c r="C2115" s="2" t="s">
        <v>25</v>
      </c>
      <c r="D2115" s="2" t="s">
        <v>32</v>
      </c>
      <c r="E2115" s="2" t="str">
        <f>TRIM(Table2[[#This Row],[SKU_CODE]])</f>
        <v>BEC-BW-001</v>
      </c>
      <c r="F2115" s="2">
        <v>93</v>
      </c>
      <c r="G2115" s="2">
        <v>20460</v>
      </c>
      <c r="H2115" s="2">
        <v>1769.9</v>
      </c>
      <c r="I2115" s="2">
        <v>2776.23</v>
      </c>
      <c r="J2115" s="2">
        <v>12</v>
      </c>
      <c r="K2115" s="2" t="str">
        <f>_xlfn.XLOOKUP(E2115,[1]SKU_Master!A:A,[1]SKU_Master!C:C,"NOT FOUND")</f>
        <v>Bake &amp; Wrap</v>
      </c>
      <c r="L2115" s="2">
        <f>_xlfn.XLOOKUP(Table2[[#This Row],[SKU_CODE_CLEAN]],[1]SKU_Master!A:A,[1]SKU_Master!E:E,"Not Found")</f>
        <v>220</v>
      </c>
      <c r="M2115" s="2">
        <f>_xlfn.XLOOKUP(E2115,[1]SKU_Master!A:A,[1]SKU_Master!F:F,"NOT FOUND")</f>
        <v>118</v>
      </c>
      <c r="N2115" s="2" t="str">
        <f>IF(ISNUMBER(_xlfn.XMATCH(E2115,[1]SKU_Master!A:A)),"MATCH","NOT FOUND")</f>
        <v>MATCH</v>
      </c>
      <c r="O2115" s="2">
        <f>Table2[[#This Row],[GROSS_REVENUE]]-Table2[[#This Row],[DISCOUNT]]</f>
        <v>18690.099999999999</v>
      </c>
      <c r="P2115" s="3">
        <f>IFERROR((Table2[[#This Row],[NET_REVENUE]]-(Table2[[#This Row],[UNITS_SOLD]]*Table2[[#This Row],[UNIT_COGS]]))/Table2[[#This Row],[NET_REVENUE]],0)</f>
        <v>0.41284423304316187</v>
      </c>
      <c r="Q2115" s="4">
        <f>IFERROR(Table2[[#This Row],[GROSS_REVENUE]]/Table2[[#This Row],[AD_SPEND]],0)</f>
        <v>7.3697064004063062</v>
      </c>
      <c r="R2115" s="2">
        <f>IFERROR((Table2[[#This Row],[NET_REVENUE]]-(Table2[[#This Row],[UNITS_SOLD]]*Table2[[#This Row],[UNIT_COGS]])-Table2[[#This Row],[AD_SPEND]]),0)</f>
        <v>4939.869999999999</v>
      </c>
      <c r="S2115" s="3">
        <f>IFERROR(Table2[[#This Row],[RETURNS_UNITS]]/Table2[[#This Row],[UNITS_SOLD]],0)</f>
        <v>0.12903225806451613</v>
      </c>
      <c r="T2115" s="2" t="str">
        <f>TRIM(CLEAN(Table2[[#This Row],[CHANNEL]]))</f>
        <v>D2C</v>
      </c>
      <c r="U2115" s="1">
        <f t="shared" ref="U2115:U2178" si="33">IF(AND(MONTH(A2115)=1,DAY(A2115)&gt;1),DATE(YEAR(A2115),DAY(A2115),1),A2115)</f>
        <v>45778</v>
      </c>
    </row>
    <row r="2116" spans="1:21" x14ac:dyDescent="0.3">
      <c r="A2116" s="1">
        <v>45597</v>
      </c>
      <c r="B2116" s="2" t="s">
        <v>34</v>
      </c>
      <c r="C2116" s="2" t="s">
        <v>28</v>
      </c>
      <c r="D2116" s="2" t="s">
        <v>31</v>
      </c>
      <c r="E2116" s="2" t="str">
        <f>TRIM(Table2[[#This Row],[SKU_CODE]])</f>
        <v>BEC-GB-002</v>
      </c>
      <c r="F2116" s="2">
        <v>129</v>
      </c>
      <c r="G2116" s="2">
        <v>23091</v>
      </c>
      <c r="H2116" s="2">
        <v>1593.18</v>
      </c>
      <c r="I2116" s="2">
        <v>2776.95</v>
      </c>
      <c r="J2116" s="2">
        <v>5</v>
      </c>
      <c r="K2116" s="2" t="str">
        <f>_xlfn.XLOOKUP(E2116,[1]SKU_Master!A:A,[1]SKU_Master!C:C,"NOT FOUND")</f>
        <v>Garbage Bags</v>
      </c>
      <c r="L2116" s="2">
        <f>_xlfn.XLOOKUP(Table2[[#This Row],[SKU_CODE_CLEAN]],[1]SKU_Master!A:A,[1]SKU_Master!E:E,"Not Found")</f>
        <v>179</v>
      </c>
      <c r="M2116" s="2">
        <f>_xlfn.XLOOKUP(E2116,[1]SKU_Master!A:A,[1]SKU_Master!F:F,"NOT FOUND")</f>
        <v>86</v>
      </c>
      <c r="N2116" s="2" t="str">
        <f>IF(ISNUMBER(_xlfn.XMATCH(E2116,[1]SKU_Master!A:A)),"MATCH","NOT FOUND")</f>
        <v>MATCH</v>
      </c>
      <c r="O2116" s="2">
        <f>Table2[[#This Row],[GROSS_REVENUE]]-Table2[[#This Row],[DISCOUNT]]</f>
        <v>21497.82</v>
      </c>
      <c r="P2116" s="3">
        <f>IFERROR((Table2[[#This Row],[NET_REVENUE]]-(Table2[[#This Row],[UNITS_SOLD]]*Table2[[#This Row],[UNIT_COGS]]))/Table2[[#This Row],[NET_REVENUE]],0)</f>
        <v>0.48394767469445737</v>
      </c>
      <c r="Q2116" s="4">
        <f>IFERROR(Table2[[#This Row],[GROSS_REVENUE]]/Table2[[#This Row],[AD_SPEND]],0)</f>
        <v>8.3152379409063908</v>
      </c>
      <c r="R2116" s="2">
        <f>IFERROR((Table2[[#This Row],[NET_REVENUE]]-(Table2[[#This Row],[UNITS_SOLD]]*Table2[[#This Row],[UNIT_COGS]])-Table2[[#This Row],[AD_SPEND]]),0)</f>
        <v>7626.87</v>
      </c>
      <c r="S2116" s="3">
        <f>IFERROR(Table2[[#This Row],[RETURNS_UNITS]]/Table2[[#This Row],[UNITS_SOLD]],0)</f>
        <v>3.875968992248062E-2</v>
      </c>
      <c r="T2116" s="2" t="str">
        <f>TRIM(CLEAN(Table2[[#This Row],[CHANNEL]]))</f>
        <v>Zepto</v>
      </c>
      <c r="U2116" s="1">
        <f t="shared" si="33"/>
        <v>45597</v>
      </c>
    </row>
    <row r="2117" spans="1:21" x14ac:dyDescent="0.3">
      <c r="A2117" s="1">
        <v>45566</v>
      </c>
      <c r="B2117" s="2" t="s">
        <v>39</v>
      </c>
      <c r="C2117" s="2" t="s">
        <v>22</v>
      </c>
      <c r="D2117" s="2" t="s">
        <v>46</v>
      </c>
      <c r="E2117" s="2" t="str">
        <f>TRIM(Table2[[#This Row],[SKU_CODE]])</f>
        <v>BEC-KT-001</v>
      </c>
      <c r="F2117" s="2">
        <v>246</v>
      </c>
      <c r="G2117" s="2">
        <v>39360</v>
      </c>
      <c r="H2117" s="2">
        <v>4024.99</v>
      </c>
      <c r="I2117" s="2">
        <v>2778.26</v>
      </c>
      <c r="J2117" s="2">
        <v>12</v>
      </c>
      <c r="K2117" s="2" t="str">
        <f>_xlfn.XLOOKUP(E2117,[1]SKU_Master!A:A,[1]SKU_Master!C:C,"NOT FOUND")</f>
        <v>Kitchen Towel</v>
      </c>
      <c r="L2117" s="2">
        <f>_xlfn.XLOOKUP(Table2[[#This Row],[SKU_CODE_CLEAN]],[1]SKU_Master!A:A,[1]SKU_Master!E:E,"Not Found")</f>
        <v>160</v>
      </c>
      <c r="M2117" s="2">
        <f>_xlfn.XLOOKUP(E2117,[1]SKU_Master!A:A,[1]SKU_Master!F:F,"NOT FOUND")</f>
        <v>78</v>
      </c>
      <c r="N2117" s="2" t="str">
        <f>IF(ISNUMBER(_xlfn.XMATCH(E2117,[1]SKU_Master!A:A)),"MATCH","NOT FOUND")</f>
        <v>MATCH</v>
      </c>
      <c r="O2117" s="2">
        <f>Table2[[#This Row],[GROSS_REVENUE]]-Table2[[#This Row],[DISCOUNT]]</f>
        <v>35335.01</v>
      </c>
      <c r="P2117" s="3">
        <f>IFERROR((Table2[[#This Row],[NET_REVENUE]]-(Table2[[#This Row],[UNITS_SOLD]]*Table2[[#This Row],[UNIT_COGS]]))/Table2[[#This Row],[NET_REVENUE]],0)</f>
        <v>0.45696916457643572</v>
      </c>
      <c r="Q2117" s="4">
        <f>IFERROR(Table2[[#This Row],[GROSS_REVENUE]]/Table2[[#This Row],[AD_SPEND]],0)</f>
        <v>14.167140584394549</v>
      </c>
      <c r="R2117" s="2">
        <f>IFERROR((Table2[[#This Row],[NET_REVENUE]]-(Table2[[#This Row],[UNITS_SOLD]]*Table2[[#This Row],[UNIT_COGS]])-Table2[[#This Row],[AD_SPEND]]),0)</f>
        <v>13368.750000000002</v>
      </c>
      <c r="S2117" s="3">
        <f>IFERROR(Table2[[#This Row],[RETURNS_UNITS]]/Table2[[#This Row],[UNITS_SOLD]],0)</f>
        <v>4.878048780487805E-2</v>
      </c>
      <c r="T2117" s="2" t="str">
        <f>TRIM(CLEAN(Table2[[#This Row],[CHANNEL]]))</f>
        <v>Amazon</v>
      </c>
      <c r="U2117" s="1">
        <f t="shared" si="33"/>
        <v>45566</v>
      </c>
    </row>
    <row r="2118" spans="1:21" x14ac:dyDescent="0.3">
      <c r="A2118" s="1">
        <v>45597</v>
      </c>
      <c r="B2118" s="2" t="s">
        <v>33</v>
      </c>
      <c r="C2118" s="2" t="s">
        <v>28</v>
      </c>
      <c r="D2118" s="2" t="s">
        <v>29</v>
      </c>
      <c r="E2118" s="2" t="str">
        <f>TRIM(Table2[[#This Row],[SKU_CODE]])</f>
        <v>BEC-CLN-004</v>
      </c>
      <c r="F2118" s="2">
        <v>152</v>
      </c>
      <c r="G2118" s="2">
        <v>15048</v>
      </c>
      <c r="H2118" s="2">
        <v>2522.81</v>
      </c>
      <c r="I2118" s="2">
        <v>2780.45</v>
      </c>
      <c r="J2118" s="2">
        <v>8</v>
      </c>
      <c r="K2118" s="2" t="str">
        <f>_xlfn.XLOOKUP(E2118,[1]SKU_Master!A:A,[1]SKU_Master!C:C,"NOT FOUND")</f>
        <v>Cleaners</v>
      </c>
      <c r="L2118" s="2">
        <f>_xlfn.XLOOKUP(Table2[[#This Row],[SKU_CODE_CLEAN]],[1]SKU_Master!A:A,[1]SKU_Master!E:E,"Not Found")</f>
        <v>99</v>
      </c>
      <c r="M2118" s="2">
        <f>_xlfn.XLOOKUP(E2118,[1]SKU_Master!A:A,[1]SKU_Master!F:F,"NOT FOUND")</f>
        <v>44</v>
      </c>
      <c r="N2118" s="2" t="str">
        <f>IF(ISNUMBER(_xlfn.XMATCH(E2118,[1]SKU_Master!A:A)),"MATCH","NOT FOUND")</f>
        <v>MATCH</v>
      </c>
      <c r="O2118" s="2">
        <f>Table2[[#This Row],[GROSS_REVENUE]]-Table2[[#This Row],[DISCOUNT]]</f>
        <v>12525.19</v>
      </c>
      <c r="P2118" s="3">
        <f>IFERROR((Table2[[#This Row],[NET_REVENUE]]-(Table2[[#This Row],[UNITS_SOLD]]*Table2[[#This Row],[UNIT_COGS]]))/Table2[[#This Row],[NET_REVENUE]],0)</f>
        <v>0.46603604416380112</v>
      </c>
      <c r="Q2118" s="4">
        <f>IFERROR(Table2[[#This Row],[GROSS_REVENUE]]/Table2[[#This Row],[AD_SPEND]],0)</f>
        <v>5.4120735852110275</v>
      </c>
      <c r="R2118" s="2">
        <f>IFERROR((Table2[[#This Row],[NET_REVENUE]]-(Table2[[#This Row],[UNITS_SOLD]]*Table2[[#This Row],[UNIT_COGS]])-Table2[[#This Row],[AD_SPEND]]),0)</f>
        <v>3056.7400000000007</v>
      </c>
      <c r="S2118" s="3">
        <f>IFERROR(Table2[[#This Row],[RETURNS_UNITS]]/Table2[[#This Row],[UNITS_SOLD]],0)</f>
        <v>5.2631578947368418E-2</v>
      </c>
      <c r="T2118" s="2" t="str">
        <f>TRIM(CLEAN(Table2[[#This Row],[CHANNEL]]))</f>
        <v>Swiggy Instamart</v>
      </c>
      <c r="U2118" s="1">
        <f t="shared" si="33"/>
        <v>45597</v>
      </c>
    </row>
    <row r="2119" spans="1:21" x14ac:dyDescent="0.3">
      <c r="A2119" s="1">
        <v>45536</v>
      </c>
      <c r="B2119" s="2" t="s">
        <v>37</v>
      </c>
      <c r="C2119" s="2" t="s">
        <v>22</v>
      </c>
      <c r="D2119" s="2" t="s">
        <v>43</v>
      </c>
      <c r="E2119" s="2" t="str">
        <f>TRIM(Table2[[#This Row],[SKU_CODE]])</f>
        <v>BEC-GB-001</v>
      </c>
      <c r="F2119" s="2">
        <v>202</v>
      </c>
      <c r="G2119" s="2">
        <v>30098</v>
      </c>
      <c r="H2119" s="2">
        <v>2605.04</v>
      </c>
      <c r="I2119" s="2">
        <v>2782.48</v>
      </c>
      <c r="J2119" s="2">
        <v>8</v>
      </c>
      <c r="K2119" s="2" t="str">
        <f>_xlfn.XLOOKUP(E2119,[1]SKU_Master!A:A,[1]SKU_Master!C:C,"NOT FOUND")</f>
        <v>Garbage Bags</v>
      </c>
      <c r="L2119" s="2">
        <f>_xlfn.XLOOKUP(Table2[[#This Row],[SKU_CODE_CLEAN]],[1]SKU_Master!A:A,[1]SKU_Master!E:E,"Not Found")</f>
        <v>149</v>
      </c>
      <c r="M2119" s="2">
        <f>_xlfn.XLOOKUP(E2119,[1]SKU_Master!A:A,[1]SKU_Master!F:F,"NOT FOUND")</f>
        <v>70</v>
      </c>
      <c r="N2119" s="2" t="str">
        <f>IF(ISNUMBER(_xlfn.XMATCH(E2119,[1]SKU_Master!A:A)),"MATCH","NOT FOUND")</f>
        <v>MATCH</v>
      </c>
      <c r="O2119" s="2">
        <f>Table2[[#This Row],[GROSS_REVENUE]]-Table2[[#This Row],[DISCOUNT]]</f>
        <v>27492.959999999999</v>
      </c>
      <c r="P2119" s="3">
        <f>IFERROR((Table2[[#This Row],[NET_REVENUE]]-(Table2[[#This Row],[UNITS_SOLD]]*Table2[[#This Row],[UNIT_COGS]]))/Table2[[#This Row],[NET_REVENUE]],0)</f>
        <v>0.48568651756667885</v>
      </c>
      <c r="Q2119" s="4">
        <f>IFERROR(Table2[[#This Row],[GROSS_REVENUE]]/Table2[[#This Row],[AD_SPEND]],0)</f>
        <v>10.816969034817861</v>
      </c>
      <c r="R2119" s="2">
        <f>IFERROR((Table2[[#This Row],[NET_REVENUE]]-(Table2[[#This Row],[UNITS_SOLD]]*Table2[[#This Row],[UNIT_COGS]])-Table2[[#This Row],[AD_SPEND]]),0)</f>
        <v>10570.48</v>
      </c>
      <c r="S2119" s="3">
        <f>IFERROR(Table2[[#This Row],[RETURNS_UNITS]]/Table2[[#This Row],[UNITS_SOLD]],0)</f>
        <v>3.9603960396039604E-2</v>
      </c>
      <c r="T2119" s="2" t="str">
        <f>TRIM(CLEAN(Table2[[#This Row],[CHANNEL]]))</f>
        <v>Blinkit</v>
      </c>
      <c r="U2119" s="1">
        <f t="shared" si="33"/>
        <v>45536</v>
      </c>
    </row>
    <row r="2120" spans="1:21" x14ac:dyDescent="0.3">
      <c r="A2120" s="1">
        <v>45413</v>
      </c>
      <c r="B2120" s="2" t="s">
        <v>50</v>
      </c>
      <c r="C2120" s="2" t="s">
        <v>25</v>
      </c>
      <c r="D2120" s="2" t="s">
        <v>31</v>
      </c>
      <c r="E2120" s="2" t="str">
        <f>TRIM(Table2[[#This Row],[SKU_CODE]])</f>
        <v>BEC-GB-002</v>
      </c>
      <c r="F2120" s="2">
        <v>347</v>
      </c>
      <c r="G2120" s="2">
        <v>62113</v>
      </c>
      <c r="H2120" s="2">
        <v>15447.11</v>
      </c>
      <c r="I2120" s="2">
        <v>2782.77</v>
      </c>
      <c r="J2120" s="2">
        <v>15</v>
      </c>
      <c r="K2120" s="2" t="str">
        <f>_xlfn.XLOOKUP(E2120,[1]SKU_Master!A:A,[1]SKU_Master!C:C,"NOT FOUND")</f>
        <v>Garbage Bags</v>
      </c>
      <c r="L2120" s="2">
        <f>_xlfn.XLOOKUP(Table2[[#This Row],[SKU_CODE_CLEAN]],[1]SKU_Master!A:A,[1]SKU_Master!E:E,"Not Found")</f>
        <v>179</v>
      </c>
      <c r="M2120" s="2">
        <f>_xlfn.XLOOKUP(E2120,[1]SKU_Master!A:A,[1]SKU_Master!F:F,"NOT FOUND")</f>
        <v>86</v>
      </c>
      <c r="N2120" s="2" t="str">
        <f>IF(ISNUMBER(_xlfn.XMATCH(E2120,[1]SKU_Master!A:A)),"MATCH","NOT FOUND")</f>
        <v>MATCH</v>
      </c>
      <c r="O2120" s="2">
        <f>Table2[[#This Row],[GROSS_REVENUE]]-Table2[[#This Row],[DISCOUNT]]</f>
        <v>46665.89</v>
      </c>
      <c r="P2120" s="3">
        <f>IFERROR((Table2[[#This Row],[NET_REVENUE]]-(Table2[[#This Row],[UNITS_SOLD]]*Table2[[#This Row],[UNIT_COGS]]))/Table2[[#This Row],[NET_REVENUE]],0)</f>
        <v>0.36051792861981202</v>
      </c>
      <c r="Q2120" s="4">
        <f>IFERROR(Table2[[#This Row],[GROSS_REVENUE]]/Table2[[#This Row],[AD_SPEND]],0)</f>
        <v>22.320565479719846</v>
      </c>
      <c r="R2120" s="2">
        <f>IFERROR((Table2[[#This Row],[NET_REVENUE]]-(Table2[[#This Row],[UNITS_SOLD]]*Table2[[#This Row],[UNIT_COGS]])-Table2[[#This Row],[AD_SPEND]]),0)</f>
        <v>14041.119999999999</v>
      </c>
      <c r="S2120" s="3">
        <f>IFERROR(Table2[[#This Row],[RETURNS_UNITS]]/Table2[[#This Row],[UNITS_SOLD]],0)</f>
        <v>4.3227665706051875E-2</v>
      </c>
      <c r="T2120" s="2" t="str">
        <f>TRIM(CLEAN(Table2[[#This Row],[CHANNEL]]))</f>
        <v>Amazon</v>
      </c>
      <c r="U2120" s="1">
        <f t="shared" si="33"/>
        <v>45413</v>
      </c>
    </row>
    <row r="2121" spans="1:21" x14ac:dyDescent="0.3">
      <c r="A2121" s="1">
        <v>45323</v>
      </c>
      <c r="B2121" s="2" t="s">
        <v>39</v>
      </c>
      <c r="C2121" s="2" t="s">
        <v>25</v>
      </c>
      <c r="D2121" s="2" t="s">
        <v>42</v>
      </c>
      <c r="E2121" s="2" t="str">
        <f>TRIM(Table2[[#This Row],[SKU_CODE]])</f>
        <v>BEC-BW-002</v>
      </c>
      <c r="F2121" s="2">
        <v>272</v>
      </c>
      <c r="G2121" s="2">
        <v>47600</v>
      </c>
      <c r="H2121" s="2">
        <v>2917.53</v>
      </c>
      <c r="I2121" s="2">
        <v>2783.94</v>
      </c>
      <c r="J2121" s="2">
        <v>10</v>
      </c>
      <c r="K2121" s="2" t="str">
        <f>_xlfn.XLOOKUP(E2121,[1]SKU_Master!A:A,[1]SKU_Master!C:C,"NOT FOUND")</f>
        <v>Bake &amp; Wrap</v>
      </c>
      <c r="L2121" s="2">
        <f>_xlfn.XLOOKUP(Table2[[#This Row],[SKU_CODE_CLEAN]],[1]SKU_Master!A:A,[1]SKU_Master!E:E,"Not Found")</f>
        <v>175</v>
      </c>
      <c r="M2121" s="2">
        <f>_xlfn.XLOOKUP(E2121,[1]SKU_Master!A:A,[1]SKU_Master!F:F,"NOT FOUND")</f>
        <v>92</v>
      </c>
      <c r="N2121" s="2" t="str">
        <f>IF(ISNUMBER(_xlfn.XMATCH(E2121,[1]SKU_Master!A:A)),"MATCH","NOT FOUND")</f>
        <v>MATCH</v>
      </c>
      <c r="O2121" s="2">
        <f>Table2[[#This Row],[GROSS_REVENUE]]-Table2[[#This Row],[DISCOUNT]]</f>
        <v>44682.47</v>
      </c>
      <c r="P2121" s="3">
        <f>IFERROR((Table2[[#This Row],[NET_REVENUE]]-(Table2[[#This Row],[UNITS_SOLD]]*Table2[[#This Row],[UNIT_COGS]]))/Table2[[#This Row],[NET_REVENUE]],0)</f>
        <v>0.43995933975897039</v>
      </c>
      <c r="Q2121" s="4">
        <f>IFERROR(Table2[[#This Row],[GROSS_REVENUE]]/Table2[[#This Row],[AD_SPEND]],0)</f>
        <v>17.098069642305511</v>
      </c>
      <c r="R2121" s="2">
        <f>IFERROR((Table2[[#This Row],[NET_REVENUE]]-(Table2[[#This Row],[UNITS_SOLD]]*Table2[[#This Row],[UNIT_COGS]])-Table2[[#This Row],[AD_SPEND]]),0)</f>
        <v>16874.530000000002</v>
      </c>
      <c r="S2121" s="3">
        <f>IFERROR(Table2[[#This Row],[RETURNS_UNITS]]/Table2[[#This Row],[UNITS_SOLD]],0)</f>
        <v>3.6764705882352942E-2</v>
      </c>
      <c r="T2121" s="2" t="str">
        <f>TRIM(CLEAN(Table2[[#This Row],[CHANNEL]]))</f>
        <v>Amazon</v>
      </c>
      <c r="U2121" s="1">
        <f t="shared" si="33"/>
        <v>45323</v>
      </c>
    </row>
    <row r="2122" spans="1:21" x14ac:dyDescent="0.3">
      <c r="A2122" s="1">
        <v>45323</v>
      </c>
      <c r="B2122" s="2" t="s">
        <v>37</v>
      </c>
      <c r="C2122" s="2" t="s">
        <v>28</v>
      </c>
      <c r="D2122" s="2" t="s">
        <v>43</v>
      </c>
      <c r="E2122" s="2" t="str">
        <f>TRIM(Table2[[#This Row],[SKU_CODE]])</f>
        <v>BEC-GB-001</v>
      </c>
      <c r="F2122" s="2">
        <v>231</v>
      </c>
      <c r="G2122" s="2">
        <v>34419</v>
      </c>
      <c r="H2122" s="2">
        <v>9230.84</v>
      </c>
      <c r="I2122" s="2">
        <v>2789.17</v>
      </c>
      <c r="J2122" s="2">
        <v>8</v>
      </c>
      <c r="K2122" s="2" t="str">
        <f>_xlfn.XLOOKUP(E2122,[1]SKU_Master!A:A,[1]SKU_Master!C:C,"NOT FOUND")</f>
        <v>Garbage Bags</v>
      </c>
      <c r="L2122" s="2">
        <f>_xlfn.XLOOKUP(Table2[[#This Row],[SKU_CODE_CLEAN]],[1]SKU_Master!A:A,[1]SKU_Master!E:E,"Not Found")</f>
        <v>149</v>
      </c>
      <c r="M2122" s="2">
        <f>_xlfn.XLOOKUP(E2122,[1]SKU_Master!A:A,[1]SKU_Master!F:F,"NOT FOUND")</f>
        <v>70</v>
      </c>
      <c r="N2122" s="2" t="str">
        <f>IF(ISNUMBER(_xlfn.XMATCH(E2122,[1]SKU_Master!A:A)),"MATCH","NOT FOUND")</f>
        <v>MATCH</v>
      </c>
      <c r="O2122" s="2">
        <f>Table2[[#This Row],[GROSS_REVENUE]]-Table2[[#This Row],[DISCOUNT]]</f>
        <v>25188.16</v>
      </c>
      <c r="P2122" s="3">
        <f>IFERROR((Table2[[#This Row],[NET_REVENUE]]-(Table2[[#This Row],[UNITS_SOLD]]*Table2[[#This Row],[UNIT_COGS]]))/Table2[[#This Row],[NET_REVENUE]],0)</f>
        <v>0.35803171013682616</v>
      </c>
      <c r="Q2122" s="4">
        <f>IFERROR(Table2[[#This Row],[GROSS_REVENUE]]/Table2[[#This Row],[AD_SPEND]],0)</f>
        <v>12.340230247708099</v>
      </c>
      <c r="R2122" s="2">
        <f>IFERROR((Table2[[#This Row],[NET_REVENUE]]-(Table2[[#This Row],[UNITS_SOLD]]*Table2[[#This Row],[UNIT_COGS]])-Table2[[#This Row],[AD_SPEND]]),0)</f>
        <v>6228.99</v>
      </c>
      <c r="S2122" s="3">
        <f>IFERROR(Table2[[#This Row],[RETURNS_UNITS]]/Table2[[#This Row],[UNITS_SOLD]],0)</f>
        <v>3.4632034632034632E-2</v>
      </c>
      <c r="T2122" s="2" t="str">
        <f>TRIM(CLEAN(Table2[[#This Row],[CHANNEL]]))</f>
        <v>Blinkit</v>
      </c>
      <c r="U2122" s="1">
        <f t="shared" si="33"/>
        <v>45323</v>
      </c>
    </row>
    <row r="2123" spans="1:21" x14ac:dyDescent="0.3">
      <c r="A2123" s="1">
        <v>45505</v>
      </c>
      <c r="B2123" s="2" t="s">
        <v>34</v>
      </c>
      <c r="C2123" s="2" t="s">
        <v>28</v>
      </c>
      <c r="D2123" s="2" t="s">
        <v>41</v>
      </c>
      <c r="E2123" s="2" t="str">
        <f>TRIM(Table2[[#This Row],[SKU_CODE]])</f>
        <v>BEC-KT-002</v>
      </c>
      <c r="F2123" s="2">
        <v>107</v>
      </c>
      <c r="G2123" s="2">
        <v>44940</v>
      </c>
      <c r="H2123" s="2">
        <v>7942.3</v>
      </c>
      <c r="I2123" s="2">
        <v>2789.3</v>
      </c>
      <c r="J2123" s="2">
        <v>6</v>
      </c>
      <c r="K2123" s="2" t="str">
        <f>_xlfn.XLOOKUP(E2123,[1]SKU_Master!A:A,[1]SKU_Master!C:C,"NOT FOUND")</f>
        <v>Kitchen Towel</v>
      </c>
      <c r="L2123" s="2">
        <f>_xlfn.XLOOKUP(Table2[[#This Row],[SKU_CODE_CLEAN]],[1]SKU_Master!A:A,[1]SKU_Master!E:E,"Not Found")</f>
        <v>420</v>
      </c>
      <c r="M2123" s="2">
        <f>_xlfn.XLOOKUP(E2123,[1]SKU_Master!A:A,[1]SKU_Master!F:F,"NOT FOUND")</f>
        <v>205</v>
      </c>
      <c r="N2123" s="2" t="str">
        <f>IF(ISNUMBER(_xlfn.XMATCH(E2123,[1]SKU_Master!A:A)),"MATCH","NOT FOUND")</f>
        <v>MATCH</v>
      </c>
      <c r="O2123" s="2">
        <f>Table2[[#This Row],[GROSS_REVENUE]]-Table2[[#This Row],[DISCOUNT]]</f>
        <v>36997.699999999997</v>
      </c>
      <c r="P2123" s="3">
        <f>IFERROR((Table2[[#This Row],[NET_REVENUE]]-(Table2[[#This Row],[UNITS_SOLD]]*Table2[[#This Row],[UNIT_COGS]]))/Table2[[#This Row],[NET_REVENUE]],0)</f>
        <v>0.40712530778940309</v>
      </c>
      <c r="Q2123" s="4">
        <f>IFERROR(Table2[[#This Row],[GROSS_REVENUE]]/Table2[[#This Row],[AD_SPEND]],0)</f>
        <v>16.111569210913132</v>
      </c>
      <c r="R2123" s="2">
        <f>IFERROR((Table2[[#This Row],[NET_REVENUE]]-(Table2[[#This Row],[UNITS_SOLD]]*Table2[[#This Row],[UNIT_COGS]])-Table2[[#This Row],[AD_SPEND]]),0)</f>
        <v>12273.399999999998</v>
      </c>
      <c r="S2123" s="3">
        <f>IFERROR(Table2[[#This Row],[RETURNS_UNITS]]/Table2[[#This Row],[UNITS_SOLD]],0)</f>
        <v>5.6074766355140186E-2</v>
      </c>
      <c r="T2123" s="2" t="str">
        <f>TRIM(CLEAN(Table2[[#This Row],[CHANNEL]]))</f>
        <v>Zepto</v>
      </c>
      <c r="U2123" s="1">
        <f t="shared" si="33"/>
        <v>45505</v>
      </c>
    </row>
    <row r="2124" spans="1:21" x14ac:dyDescent="0.3">
      <c r="A2124" s="1">
        <v>45474</v>
      </c>
      <c r="B2124" s="2" t="s">
        <v>21</v>
      </c>
      <c r="C2124" s="2" t="s">
        <v>22</v>
      </c>
      <c r="D2124" s="2" t="s">
        <v>41</v>
      </c>
      <c r="E2124" s="2" t="str">
        <f>TRIM(Table2[[#This Row],[SKU_CODE]])</f>
        <v>BEC-KT-002</v>
      </c>
      <c r="F2124" s="2">
        <v>99</v>
      </c>
      <c r="G2124" s="2">
        <v>41580</v>
      </c>
      <c r="H2124" s="2">
        <v>8268.83</v>
      </c>
      <c r="I2124" s="2">
        <v>2789.44</v>
      </c>
      <c r="J2124" s="2">
        <v>4</v>
      </c>
      <c r="K2124" s="2" t="str">
        <f>_xlfn.XLOOKUP(E2124,[1]SKU_Master!A:A,[1]SKU_Master!C:C,"NOT FOUND")</f>
        <v>Kitchen Towel</v>
      </c>
      <c r="L2124" s="2">
        <f>_xlfn.XLOOKUP(Table2[[#This Row],[SKU_CODE_CLEAN]],[1]SKU_Master!A:A,[1]SKU_Master!E:E,"Not Found")</f>
        <v>420</v>
      </c>
      <c r="M2124" s="2">
        <f>_xlfn.XLOOKUP(E2124,[1]SKU_Master!A:A,[1]SKU_Master!F:F,"NOT FOUND")</f>
        <v>205</v>
      </c>
      <c r="N2124" s="2" t="str">
        <f>IF(ISNUMBER(_xlfn.XMATCH(E2124,[1]SKU_Master!A:A)),"MATCH","NOT FOUND")</f>
        <v>MATCH</v>
      </c>
      <c r="O2124" s="2">
        <f>Table2[[#This Row],[GROSS_REVENUE]]-Table2[[#This Row],[DISCOUNT]]</f>
        <v>33311.17</v>
      </c>
      <c r="P2124" s="3">
        <f>IFERROR((Table2[[#This Row],[NET_REVENUE]]-(Table2[[#This Row],[UNITS_SOLD]]*Table2[[#This Row],[UNIT_COGS]]))/Table2[[#This Row],[NET_REVENUE]],0)</f>
        <v>0.39074490628819097</v>
      </c>
      <c r="Q2124" s="4">
        <f>IFERROR(Table2[[#This Row],[GROSS_REVENUE]]/Table2[[#This Row],[AD_SPEND]],0)</f>
        <v>14.906217735459446</v>
      </c>
      <c r="R2124" s="2">
        <f>IFERROR((Table2[[#This Row],[NET_REVENUE]]-(Table2[[#This Row],[UNITS_SOLD]]*Table2[[#This Row],[UNIT_COGS]])-Table2[[#This Row],[AD_SPEND]]),0)</f>
        <v>10226.729999999998</v>
      </c>
      <c r="S2124" s="3">
        <f>IFERROR(Table2[[#This Row],[RETURNS_UNITS]]/Table2[[#This Row],[UNITS_SOLD]],0)</f>
        <v>4.0404040404040407E-2</v>
      </c>
      <c r="T2124" s="2" t="str">
        <f>TRIM(CLEAN(Table2[[#This Row],[CHANNEL]]))</f>
        <v>Flipkart</v>
      </c>
      <c r="U2124" s="1">
        <f t="shared" si="33"/>
        <v>45474</v>
      </c>
    </row>
    <row r="2125" spans="1:21" x14ac:dyDescent="0.3">
      <c r="A2125" s="1">
        <v>45474</v>
      </c>
      <c r="B2125" s="2" t="s">
        <v>37</v>
      </c>
      <c r="C2125" s="2" t="s">
        <v>28</v>
      </c>
      <c r="D2125" s="2" t="s">
        <v>43</v>
      </c>
      <c r="E2125" s="2" t="str">
        <f>TRIM(Table2[[#This Row],[SKU_CODE]])</f>
        <v>BEC-GB-001</v>
      </c>
      <c r="F2125" s="2">
        <v>198</v>
      </c>
      <c r="G2125" s="2">
        <v>29502</v>
      </c>
      <c r="H2125" s="2">
        <v>5057.8</v>
      </c>
      <c r="I2125" s="2">
        <v>2790.38</v>
      </c>
      <c r="J2125" s="2">
        <v>9</v>
      </c>
      <c r="K2125" s="2" t="str">
        <f>_xlfn.XLOOKUP(E2125,[1]SKU_Master!A:A,[1]SKU_Master!C:C,"NOT FOUND")</f>
        <v>Garbage Bags</v>
      </c>
      <c r="L2125" s="2">
        <f>_xlfn.XLOOKUP(Table2[[#This Row],[SKU_CODE_CLEAN]],[1]SKU_Master!A:A,[1]SKU_Master!E:E,"Not Found")</f>
        <v>149</v>
      </c>
      <c r="M2125" s="2">
        <f>_xlfn.XLOOKUP(E2125,[1]SKU_Master!A:A,[1]SKU_Master!F:F,"NOT FOUND")</f>
        <v>70</v>
      </c>
      <c r="N2125" s="2" t="str">
        <f>IF(ISNUMBER(_xlfn.XMATCH(E2125,[1]SKU_Master!A:A)),"MATCH","NOT FOUND")</f>
        <v>MATCH</v>
      </c>
      <c r="O2125" s="2">
        <f>Table2[[#This Row],[GROSS_REVENUE]]-Table2[[#This Row],[DISCOUNT]]</f>
        <v>24444.2</v>
      </c>
      <c r="P2125" s="3">
        <f>IFERROR((Table2[[#This Row],[NET_REVENUE]]-(Table2[[#This Row],[UNITS_SOLD]]*Table2[[#This Row],[UNIT_COGS]]))/Table2[[#This Row],[NET_REVENUE]],0)</f>
        <v>0.43299432994329945</v>
      </c>
      <c r="Q2125" s="4">
        <f>IFERROR(Table2[[#This Row],[GROSS_REVENUE]]/Table2[[#This Row],[AD_SPEND]],0)</f>
        <v>10.572753531777034</v>
      </c>
      <c r="R2125" s="2">
        <f>IFERROR((Table2[[#This Row],[NET_REVENUE]]-(Table2[[#This Row],[UNITS_SOLD]]*Table2[[#This Row],[UNIT_COGS]])-Table2[[#This Row],[AD_SPEND]]),0)</f>
        <v>7793.8200000000006</v>
      </c>
      <c r="S2125" s="3">
        <f>IFERROR(Table2[[#This Row],[RETURNS_UNITS]]/Table2[[#This Row],[UNITS_SOLD]],0)</f>
        <v>4.5454545454545456E-2</v>
      </c>
      <c r="T2125" s="2" t="str">
        <f>TRIM(CLEAN(Table2[[#This Row],[CHANNEL]]))</f>
        <v>Blinkit</v>
      </c>
      <c r="U2125" s="1">
        <f t="shared" si="33"/>
        <v>45474</v>
      </c>
    </row>
    <row r="2126" spans="1:21" x14ac:dyDescent="0.3">
      <c r="A2126" s="1">
        <v>45658</v>
      </c>
      <c r="B2126" s="2" t="s">
        <v>24</v>
      </c>
      <c r="C2126" s="2" t="s">
        <v>25</v>
      </c>
      <c r="D2126" s="2" t="s">
        <v>30</v>
      </c>
      <c r="E2126" s="2" t="str">
        <f>TRIM(Table2[[#This Row],[SKU_CODE]])</f>
        <v>BEC-TIS-002</v>
      </c>
      <c r="F2126" s="2">
        <v>284</v>
      </c>
      <c r="G2126" s="2">
        <v>51120</v>
      </c>
      <c r="H2126" s="2">
        <v>1797.8</v>
      </c>
      <c r="I2126" s="2">
        <v>2791.27</v>
      </c>
      <c r="J2126" s="2">
        <v>27</v>
      </c>
      <c r="K2126" s="2" t="str">
        <f>_xlfn.XLOOKUP(E2126,[1]SKU_Master!A:A,[1]SKU_Master!C:C,"NOT FOUND")</f>
        <v>Tissues</v>
      </c>
      <c r="L2126" s="2">
        <f>_xlfn.XLOOKUP(Table2[[#This Row],[SKU_CODE_CLEAN]],[1]SKU_Master!A:A,[1]SKU_Master!E:E,"Not Found")</f>
        <v>180</v>
      </c>
      <c r="M2126" s="2">
        <f>_xlfn.XLOOKUP(E2126,[1]SKU_Master!A:A,[1]SKU_Master!F:F,"NOT FOUND")</f>
        <v>95</v>
      </c>
      <c r="N2126" s="2" t="str">
        <f>IF(ISNUMBER(_xlfn.XMATCH(E2126,[1]SKU_Master!A:A)),"MATCH","NOT FOUND")</f>
        <v>MATCH</v>
      </c>
      <c r="O2126" s="2">
        <f>Table2[[#This Row],[GROSS_REVENUE]]-Table2[[#This Row],[DISCOUNT]]</f>
        <v>49322.2</v>
      </c>
      <c r="P2126" s="3">
        <f>IFERROR((Table2[[#This Row],[NET_REVENUE]]-(Table2[[#This Row],[UNITS_SOLD]]*Table2[[#This Row],[UNIT_COGS]]))/Table2[[#This Row],[NET_REVENUE]],0)</f>
        <v>0.45298466005166027</v>
      </c>
      <c r="Q2126" s="4">
        <f>IFERROR(Table2[[#This Row],[GROSS_REVENUE]]/Table2[[#This Row],[AD_SPEND]],0)</f>
        <v>18.31424405378197</v>
      </c>
      <c r="R2126" s="2">
        <f>IFERROR((Table2[[#This Row],[NET_REVENUE]]-(Table2[[#This Row],[UNITS_SOLD]]*Table2[[#This Row],[UNIT_COGS]])-Table2[[#This Row],[AD_SPEND]]),0)</f>
        <v>19550.929999999997</v>
      </c>
      <c r="S2126" s="3">
        <f>IFERROR(Table2[[#This Row],[RETURNS_UNITS]]/Table2[[#This Row],[UNITS_SOLD]],0)</f>
        <v>9.5070422535211266E-2</v>
      </c>
      <c r="T2126" s="2" t="str">
        <f>TRIM(CLEAN(Table2[[#This Row],[CHANNEL]]))</f>
        <v>D2C</v>
      </c>
      <c r="U2126" s="1">
        <f t="shared" si="33"/>
        <v>45658</v>
      </c>
    </row>
    <row r="2127" spans="1:21" x14ac:dyDescent="0.3">
      <c r="A2127" s="1">
        <v>45383</v>
      </c>
      <c r="B2127" s="2" t="s">
        <v>37</v>
      </c>
      <c r="C2127" s="2" t="s">
        <v>28</v>
      </c>
      <c r="D2127" s="2" t="s">
        <v>31</v>
      </c>
      <c r="E2127" s="2" t="str">
        <f>TRIM(Table2[[#This Row],[SKU_CODE]])</f>
        <v>BEC-GB-002</v>
      </c>
      <c r="F2127" s="2">
        <v>211</v>
      </c>
      <c r="G2127" s="2">
        <v>37769</v>
      </c>
      <c r="H2127" s="2">
        <v>7180.49</v>
      </c>
      <c r="I2127" s="2">
        <v>2791.81</v>
      </c>
      <c r="J2127" s="2">
        <v>8</v>
      </c>
      <c r="K2127" s="2" t="str">
        <f>_xlfn.XLOOKUP(E2127,[1]SKU_Master!A:A,[1]SKU_Master!C:C,"NOT FOUND")</f>
        <v>Garbage Bags</v>
      </c>
      <c r="L2127" s="2">
        <f>_xlfn.XLOOKUP(Table2[[#This Row],[SKU_CODE_CLEAN]],[1]SKU_Master!A:A,[1]SKU_Master!E:E,"Not Found")</f>
        <v>179</v>
      </c>
      <c r="M2127" s="2">
        <f>_xlfn.XLOOKUP(E2127,[1]SKU_Master!A:A,[1]SKU_Master!F:F,"NOT FOUND")</f>
        <v>86</v>
      </c>
      <c r="N2127" s="2" t="str">
        <f>IF(ISNUMBER(_xlfn.XMATCH(E2127,[1]SKU_Master!A:A)),"MATCH","NOT FOUND")</f>
        <v>MATCH</v>
      </c>
      <c r="O2127" s="2">
        <f>Table2[[#This Row],[GROSS_REVENUE]]-Table2[[#This Row],[DISCOUNT]]</f>
        <v>30588.510000000002</v>
      </c>
      <c r="P2127" s="3">
        <f>IFERROR((Table2[[#This Row],[NET_REVENUE]]-(Table2[[#This Row],[UNITS_SOLD]]*Table2[[#This Row],[UNIT_COGS]]))/Table2[[#This Row],[NET_REVENUE]],0)</f>
        <v>0.4067707122707187</v>
      </c>
      <c r="Q2127" s="4">
        <f>IFERROR(Table2[[#This Row],[GROSS_REVENUE]]/Table2[[#This Row],[AD_SPEND]],0)</f>
        <v>13.528499432267955</v>
      </c>
      <c r="R2127" s="2">
        <f>IFERROR((Table2[[#This Row],[NET_REVENUE]]-(Table2[[#This Row],[UNITS_SOLD]]*Table2[[#This Row],[UNIT_COGS]])-Table2[[#This Row],[AD_SPEND]]),0)</f>
        <v>9650.7000000000025</v>
      </c>
      <c r="S2127" s="3">
        <f>IFERROR(Table2[[#This Row],[RETURNS_UNITS]]/Table2[[#This Row],[UNITS_SOLD]],0)</f>
        <v>3.7914691943127965E-2</v>
      </c>
      <c r="T2127" s="2" t="str">
        <f>TRIM(CLEAN(Table2[[#This Row],[CHANNEL]]))</f>
        <v>Blinkit</v>
      </c>
      <c r="U2127" s="1">
        <f t="shared" si="33"/>
        <v>45383</v>
      </c>
    </row>
    <row r="2128" spans="1:21" x14ac:dyDescent="0.3">
      <c r="A2128" s="1">
        <v>45292</v>
      </c>
      <c r="B2128" s="2" t="s">
        <v>34</v>
      </c>
      <c r="C2128" s="2" t="s">
        <v>28</v>
      </c>
      <c r="D2128" s="2" t="s">
        <v>43</v>
      </c>
      <c r="E2128" s="2" t="str">
        <f>TRIM(Table2[[#This Row],[SKU_CODE]])</f>
        <v>BEC-GB-001</v>
      </c>
      <c r="F2128" s="2">
        <v>208</v>
      </c>
      <c r="G2128" s="2">
        <v>30992</v>
      </c>
      <c r="H2128" s="2">
        <v>2342.4699999999998</v>
      </c>
      <c r="I2128" s="2">
        <v>2792.65</v>
      </c>
      <c r="J2128" s="2">
        <v>10</v>
      </c>
      <c r="K2128" s="2" t="str">
        <f>_xlfn.XLOOKUP(E2128,[1]SKU_Master!A:A,[1]SKU_Master!C:C,"NOT FOUND")</f>
        <v>Garbage Bags</v>
      </c>
      <c r="L2128" s="2">
        <f>_xlfn.XLOOKUP(Table2[[#This Row],[SKU_CODE_CLEAN]],[1]SKU_Master!A:A,[1]SKU_Master!E:E,"Not Found")</f>
        <v>149</v>
      </c>
      <c r="M2128" s="2">
        <f>_xlfn.XLOOKUP(E2128,[1]SKU_Master!A:A,[1]SKU_Master!F:F,"NOT FOUND")</f>
        <v>70</v>
      </c>
      <c r="N2128" s="2" t="str">
        <f>IF(ISNUMBER(_xlfn.XMATCH(E2128,[1]SKU_Master!A:A)),"MATCH","NOT FOUND")</f>
        <v>MATCH</v>
      </c>
      <c r="O2128" s="2">
        <f>Table2[[#This Row],[GROSS_REVENUE]]-Table2[[#This Row],[DISCOUNT]]</f>
        <v>28649.53</v>
      </c>
      <c r="P2128" s="3">
        <f>IFERROR((Table2[[#This Row],[NET_REVENUE]]-(Table2[[#This Row],[UNITS_SOLD]]*Table2[[#This Row],[UNIT_COGS]]))/Table2[[#This Row],[NET_REVENUE]],0)</f>
        <v>0.49178921957882027</v>
      </c>
      <c r="Q2128" s="4">
        <f>IFERROR(Table2[[#This Row],[GROSS_REVENUE]]/Table2[[#This Row],[AD_SPEND]],0)</f>
        <v>11.097702898680465</v>
      </c>
      <c r="R2128" s="2">
        <f>IFERROR((Table2[[#This Row],[NET_REVENUE]]-(Table2[[#This Row],[UNITS_SOLD]]*Table2[[#This Row],[UNIT_COGS]])-Table2[[#This Row],[AD_SPEND]]),0)</f>
        <v>11296.88</v>
      </c>
      <c r="S2128" s="3">
        <f>IFERROR(Table2[[#This Row],[RETURNS_UNITS]]/Table2[[#This Row],[UNITS_SOLD]],0)</f>
        <v>4.807692307692308E-2</v>
      </c>
      <c r="T2128" s="2" t="str">
        <f>TRIM(CLEAN(Table2[[#This Row],[CHANNEL]]))</f>
        <v>Zepto</v>
      </c>
      <c r="U2128" s="1">
        <f t="shared" si="33"/>
        <v>45292</v>
      </c>
    </row>
    <row r="2129" spans="1:21" x14ac:dyDescent="0.3">
      <c r="A2129" s="1">
        <v>45352</v>
      </c>
      <c r="B2129" s="2" t="s">
        <v>39</v>
      </c>
      <c r="C2129" s="2" t="s">
        <v>28</v>
      </c>
      <c r="D2129" s="2" t="s">
        <v>31</v>
      </c>
      <c r="E2129" s="2" t="str">
        <f>TRIM(Table2[[#This Row],[SKU_CODE]])</f>
        <v>BEC-GB-002</v>
      </c>
      <c r="F2129" s="2">
        <v>230</v>
      </c>
      <c r="G2129" s="2">
        <v>41170</v>
      </c>
      <c r="H2129" s="2">
        <v>3366.81</v>
      </c>
      <c r="I2129" s="2">
        <v>2797</v>
      </c>
      <c r="J2129" s="2">
        <v>12</v>
      </c>
      <c r="K2129" s="2" t="str">
        <f>_xlfn.XLOOKUP(E2129,[1]SKU_Master!A:A,[1]SKU_Master!C:C,"NOT FOUND")</f>
        <v>Garbage Bags</v>
      </c>
      <c r="L2129" s="2">
        <f>_xlfn.XLOOKUP(Table2[[#This Row],[SKU_CODE_CLEAN]],[1]SKU_Master!A:A,[1]SKU_Master!E:E,"Not Found")</f>
        <v>179</v>
      </c>
      <c r="M2129" s="2">
        <f>_xlfn.XLOOKUP(E2129,[1]SKU_Master!A:A,[1]SKU_Master!F:F,"NOT FOUND")</f>
        <v>86</v>
      </c>
      <c r="N2129" s="2" t="str">
        <f>IF(ISNUMBER(_xlfn.XMATCH(E2129,[1]SKU_Master!A:A)),"MATCH","NOT FOUND")</f>
        <v>MATCH</v>
      </c>
      <c r="O2129" s="2">
        <f>Table2[[#This Row],[GROSS_REVENUE]]-Table2[[#This Row],[DISCOUNT]]</f>
        <v>37803.19</v>
      </c>
      <c r="P2129" s="3">
        <f>IFERROR((Table2[[#This Row],[NET_REVENUE]]-(Table2[[#This Row],[UNITS_SOLD]]*Table2[[#This Row],[UNIT_COGS]]))/Table2[[#This Row],[NET_REVENUE]],0)</f>
        <v>0.47676373343096179</v>
      </c>
      <c r="Q2129" s="4">
        <f>IFERROR(Table2[[#This Row],[GROSS_REVENUE]]/Table2[[#This Row],[AD_SPEND]],0)</f>
        <v>14.719342152306043</v>
      </c>
      <c r="R2129" s="2">
        <f>IFERROR((Table2[[#This Row],[NET_REVENUE]]-(Table2[[#This Row],[UNITS_SOLD]]*Table2[[#This Row],[UNIT_COGS]])-Table2[[#This Row],[AD_SPEND]]),0)</f>
        <v>15226.190000000002</v>
      </c>
      <c r="S2129" s="3">
        <f>IFERROR(Table2[[#This Row],[RETURNS_UNITS]]/Table2[[#This Row],[UNITS_SOLD]],0)</f>
        <v>5.2173913043478258E-2</v>
      </c>
      <c r="T2129" s="2" t="str">
        <f>TRIM(CLEAN(Table2[[#This Row],[CHANNEL]]))</f>
        <v>Amazon</v>
      </c>
      <c r="U2129" s="1">
        <f t="shared" si="33"/>
        <v>45352</v>
      </c>
    </row>
    <row r="2130" spans="1:21" x14ac:dyDescent="0.3">
      <c r="A2130" s="1">
        <v>45352</v>
      </c>
      <c r="B2130" s="2" t="s">
        <v>50</v>
      </c>
      <c r="C2130" s="2" t="s">
        <v>22</v>
      </c>
      <c r="D2130" s="2" t="s">
        <v>32</v>
      </c>
      <c r="E2130" s="2" t="str">
        <f>TRIM(Table2[[#This Row],[SKU_CODE]])</f>
        <v>BEC-BW-001</v>
      </c>
      <c r="F2130" s="2">
        <v>158</v>
      </c>
      <c r="G2130" s="2">
        <v>34760</v>
      </c>
      <c r="H2130" s="2">
        <v>7439.73</v>
      </c>
      <c r="I2130" s="2">
        <v>2798.39</v>
      </c>
      <c r="J2130" s="2">
        <v>3</v>
      </c>
      <c r="K2130" s="2" t="str">
        <f>_xlfn.XLOOKUP(E2130,[1]SKU_Master!A:A,[1]SKU_Master!C:C,"NOT FOUND")</f>
        <v>Bake &amp; Wrap</v>
      </c>
      <c r="L2130" s="2">
        <f>_xlfn.XLOOKUP(Table2[[#This Row],[SKU_CODE_CLEAN]],[1]SKU_Master!A:A,[1]SKU_Master!E:E,"Not Found")</f>
        <v>220</v>
      </c>
      <c r="M2130" s="2">
        <f>_xlfn.XLOOKUP(E2130,[1]SKU_Master!A:A,[1]SKU_Master!F:F,"NOT FOUND")</f>
        <v>118</v>
      </c>
      <c r="N2130" s="2" t="str">
        <f>IF(ISNUMBER(_xlfn.XMATCH(E2130,[1]SKU_Master!A:A)),"MATCH","NOT FOUND")</f>
        <v>MATCH</v>
      </c>
      <c r="O2130" s="2">
        <f>Table2[[#This Row],[GROSS_REVENUE]]-Table2[[#This Row],[DISCOUNT]]</f>
        <v>27320.27</v>
      </c>
      <c r="P2130" s="3">
        <f>IFERROR((Table2[[#This Row],[NET_REVENUE]]-(Table2[[#This Row],[UNITS_SOLD]]*Table2[[#This Row],[UNIT_COGS]]))/Table2[[#This Row],[NET_REVENUE]],0)</f>
        <v>0.31757629042465541</v>
      </c>
      <c r="Q2130" s="4">
        <f>IFERROR(Table2[[#This Row],[GROSS_REVENUE]]/Table2[[#This Row],[AD_SPEND]],0)</f>
        <v>12.421428035406073</v>
      </c>
      <c r="R2130" s="2">
        <f>IFERROR((Table2[[#This Row],[NET_REVENUE]]-(Table2[[#This Row],[UNITS_SOLD]]*Table2[[#This Row],[UNIT_COGS]])-Table2[[#This Row],[AD_SPEND]]),0)</f>
        <v>5877.880000000001</v>
      </c>
      <c r="S2130" s="3">
        <f>IFERROR(Table2[[#This Row],[RETURNS_UNITS]]/Table2[[#This Row],[UNITS_SOLD]],0)</f>
        <v>1.8987341772151899E-2</v>
      </c>
      <c r="T2130" s="2" t="str">
        <f>TRIM(CLEAN(Table2[[#This Row],[CHANNEL]]))</f>
        <v>Amazon</v>
      </c>
      <c r="U2130" s="1">
        <f t="shared" si="33"/>
        <v>45352</v>
      </c>
    </row>
    <row r="2131" spans="1:21" x14ac:dyDescent="0.3">
      <c r="A2131" s="1">
        <v>45778</v>
      </c>
      <c r="B2131" s="2" t="s">
        <v>33</v>
      </c>
      <c r="C2131" s="2" t="s">
        <v>22</v>
      </c>
      <c r="D2131" s="2" t="s">
        <v>46</v>
      </c>
      <c r="E2131" s="2" t="str">
        <f>TRIM(Table2[[#This Row],[SKU_CODE]])</f>
        <v>BEC-KT-001</v>
      </c>
      <c r="F2131" s="2">
        <v>162</v>
      </c>
      <c r="G2131" s="2">
        <v>25920</v>
      </c>
      <c r="H2131" s="2">
        <v>1692.48</v>
      </c>
      <c r="I2131" s="2">
        <v>2800.07</v>
      </c>
      <c r="J2131" s="2">
        <v>5</v>
      </c>
      <c r="K2131" s="2" t="str">
        <f>_xlfn.XLOOKUP(E2131,[1]SKU_Master!A:A,[1]SKU_Master!C:C,"NOT FOUND")</f>
        <v>Kitchen Towel</v>
      </c>
      <c r="L2131" s="2">
        <f>_xlfn.XLOOKUP(Table2[[#This Row],[SKU_CODE_CLEAN]],[1]SKU_Master!A:A,[1]SKU_Master!E:E,"Not Found")</f>
        <v>160</v>
      </c>
      <c r="M2131" s="2">
        <f>_xlfn.XLOOKUP(E2131,[1]SKU_Master!A:A,[1]SKU_Master!F:F,"NOT FOUND")</f>
        <v>78</v>
      </c>
      <c r="N2131" s="2" t="str">
        <f>IF(ISNUMBER(_xlfn.XMATCH(E2131,[1]SKU_Master!A:A)),"MATCH","NOT FOUND")</f>
        <v>MATCH</v>
      </c>
      <c r="O2131" s="2">
        <f>Table2[[#This Row],[GROSS_REVENUE]]-Table2[[#This Row],[DISCOUNT]]</f>
        <v>24227.52</v>
      </c>
      <c r="P2131" s="3">
        <f>IFERROR((Table2[[#This Row],[NET_REVENUE]]-(Table2[[#This Row],[UNITS_SOLD]]*Table2[[#This Row],[UNIT_COGS]]))/Table2[[#This Row],[NET_REVENUE]],0)</f>
        <v>0.47844434758489518</v>
      </c>
      <c r="Q2131" s="4">
        <f>IFERROR(Table2[[#This Row],[GROSS_REVENUE]]/Table2[[#This Row],[AD_SPEND]],0)</f>
        <v>9.2569114343569971</v>
      </c>
      <c r="R2131" s="2">
        <f>IFERROR((Table2[[#This Row],[NET_REVENUE]]-(Table2[[#This Row],[UNITS_SOLD]]*Table2[[#This Row],[UNIT_COGS]])-Table2[[#This Row],[AD_SPEND]]),0)</f>
        <v>8791.4500000000007</v>
      </c>
      <c r="S2131" s="3">
        <f>IFERROR(Table2[[#This Row],[RETURNS_UNITS]]/Table2[[#This Row],[UNITS_SOLD]],0)</f>
        <v>3.0864197530864196E-2</v>
      </c>
      <c r="T2131" s="2" t="str">
        <f>TRIM(CLEAN(Table2[[#This Row],[CHANNEL]]))</f>
        <v>Swiggy Instamart</v>
      </c>
      <c r="U2131" s="1">
        <f t="shared" si="33"/>
        <v>45778</v>
      </c>
    </row>
    <row r="2132" spans="1:21" x14ac:dyDescent="0.3">
      <c r="A2132" s="1">
        <v>45505</v>
      </c>
      <c r="B2132" s="2" t="s">
        <v>21</v>
      </c>
      <c r="C2132" s="2" t="s">
        <v>25</v>
      </c>
      <c r="D2132" s="2" t="s">
        <v>31</v>
      </c>
      <c r="E2132" s="2" t="str">
        <f>TRIM(Table2[[#This Row],[SKU_CODE]])</f>
        <v>BEC-GB-002</v>
      </c>
      <c r="F2132" s="2">
        <v>150</v>
      </c>
      <c r="G2132" s="2">
        <v>26850</v>
      </c>
      <c r="H2132" s="2">
        <v>4518.5200000000004</v>
      </c>
      <c r="I2132" s="2">
        <v>2803.32</v>
      </c>
      <c r="J2132" s="2">
        <v>5</v>
      </c>
      <c r="K2132" s="2" t="str">
        <f>_xlfn.XLOOKUP(E2132,[1]SKU_Master!A:A,[1]SKU_Master!C:C,"NOT FOUND")</f>
        <v>Garbage Bags</v>
      </c>
      <c r="L2132" s="2">
        <f>_xlfn.XLOOKUP(Table2[[#This Row],[SKU_CODE_CLEAN]],[1]SKU_Master!A:A,[1]SKU_Master!E:E,"Not Found")</f>
        <v>179</v>
      </c>
      <c r="M2132" s="2">
        <f>_xlfn.XLOOKUP(E2132,[1]SKU_Master!A:A,[1]SKU_Master!F:F,"NOT FOUND")</f>
        <v>86</v>
      </c>
      <c r="N2132" s="2" t="str">
        <f>IF(ISNUMBER(_xlfn.XMATCH(E2132,[1]SKU_Master!A:A)),"MATCH","NOT FOUND")</f>
        <v>MATCH</v>
      </c>
      <c r="O2132" s="2">
        <f>Table2[[#This Row],[GROSS_REVENUE]]-Table2[[#This Row],[DISCOUNT]]</f>
        <v>22331.48</v>
      </c>
      <c r="P2132" s="3">
        <f>IFERROR((Table2[[#This Row],[NET_REVENUE]]-(Table2[[#This Row],[UNITS_SOLD]]*Table2[[#This Row],[UNIT_COGS]]))/Table2[[#This Row],[NET_REVENUE]],0)</f>
        <v>0.42234012255345366</v>
      </c>
      <c r="Q2132" s="4">
        <f>IFERROR(Table2[[#This Row],[GROSS_REVENUE]]/Table2[[#This Row],[AD_SPEND]],0)</f>
        <v>9.5779290270108302</v>
      </c>
      <c r="R2132" s="2">
        <f>IFERROR((Table2[[#This Row],[NET_REVENUE]]-(Table2[[#This Row],[UNITS_SOLD]]*Table2[[#This Row],[UNIT_COGS]])-Table2[[#This Row],[AD_SPEND]]),0)</f>
        <v>6628.16</v>
      </c>
      <c r="S2132" s="3">
        <f>IFERROR(Table2[[#This Row],[RETURNS_UNITS]]/Table2[[#This Row],[UNITS_SOLD]],0)</f>
        <v>3.3333333333333333E-2</v>
      </c>
      <c r="T2132" s="2" t="str">
        <f>TRIM(CLEAN(Table2[[#This Row],[CHANNEL]]))</f>
        <v>Flipkart</v>
      </c>
      <c r="U2132" s="1">
        <f t="shared" si="33"/>
        <v>45505</v>
      </c>
    </row>
    <row r="2133" spans="1:21" x14ac:dyDescent="0.3">
      <c r="A2133" s="1">
        <v>45413</v>
      </c>
      <c r="B2133" s="2" t="s">
        <v>24</v>
      </c>
      <c r="C2133" s="2" t="s">
        <v>22</v>
      </c>
      <c r="D2133" s="2" t="s">
        <v>41</v>
      </c>
      <c r="E2133" s="2" t="str">
        <f>TRIM(Table2[[#This Row],[SKU_CODE]])</f>
        <v>BEC-KT-002</v>
      </c>
      <c r="F2133" s="2">
        <v>144</v>
      </c>
      <c r="G2133" s="2">
        <v>60480</v>
      </c>
      <c r="H2133" s="2">
        <v>5772.99</v>
      </c>
      <c r="I2133" s="2">
        <v>2803.91</v>
      </c>
      <c r="J2133" s="2">
        <v>17</v>
      </c>
      <c r="K2133" s="2" t="str">
        <f>_xlfn.XLOOKUP(E2133,[1]SKU_Master!A:A,[1]SKU_Master!C:C,"NOT FOUND")</f>
        <v>Kitchen Towel</v>
      </c>
      <c r="L2133" s="2">
        <f>_xlfn.XLOOKUP(Table2[[#This Row],[SKU_CODE_CLEAN]],[1]SKU_Master!A:A,[1]SKU_Master!E:E,"Not Found")</f>
        <v>420</v>
      </c>
      <c r="M2133" s="2">
        <f>_xlfn.XLOOKUP(E2133,[1]SKU_Master!A:A,[1]SKU_Master!F:F,"NOT FOUND")</f>
        <v>205</v>
      </c>
      <c r="N2133" s="2" t="str">
        <f>IF(ISNUMBER(_xlfn.XMATCH(E2133,[1]SKU_Master!A:A)),"MATCH","NOT FOUND")</f>
        <v>MATCH</v>
      </c>
      <c r="O2133" s="2">
        <f>Table2[[#This Row],[GROSS_REVENUE]]-Table2[[#This Row],[DISCOUNT]]</f>
        <v>54707.01</v>
      </c>
      <c r="P2133" s="3">
        <f>IFERROR((Table2[[#This Row],[NET_REVENUE]]-(Table2[[#This Row],[UNITS_SOLD]]*Table2[[#This Row],[UNIT_COGS]]))/Table2[[#This Row],[NET_REVENUE]],0)</f>
        <v>0.46039821953347482</v>
      </c>
      <c r="Q2133" s="4">
        <f>IFERROR(Table2[[#This Row],[GROSS_REVENUE]]/Table2[[#This Row],[AD_SPEND]],0)</f>
        <v>21.56987920439672</v>
      </c>
      <c r="R2133" s="2">
        <f>IFERROR((Table2[[#This Row],[NET_REVENUE]]-(Table2[[#This Row],[UNITS_SOLD]]*Table2[[#This Row],[UNIT_COGS]])-Table2[[#This Row],[AD_SPEND]]),0)</f>
        <v>22383.100000000002</v>
      </c>
      <c r="S2133" s="3">
        <f>IFERROR(Table2[[#This Row],[RETURNS_UNITS]]/Table2[[#This Row],[UNITS_SOLD]],0)</f>
        <v>0.11805555555555555</v>
      </c>
      <c r="T2133" s="2" t="str">
        <f>TRIM(CLEAN(Table2[[#This Row],[CHANNEL]]))</f>
        <v>D2C</v>
      </c>
      <c r="U2133" s="1">
        <f t="shared" si="33"/>
        <v>45413</v>
      </c>
    </row>
    <row r="2134" spans="1:21" x14ac:dyDescent="0.3">
      <c r="A2134" s="1">
        <v>45566</v>
      </c>
      <c r="B2134" s="2" t="s">
        <v>50</v>
      </c>
      <c r="C2134" s="2" t="s">
        <v>22</v>
      </c>
      <c r="D2134" s="2" t="s">
        <v>42</v>
      </c>
      <c r="E2134" s="2" t="str">
        <f>TRIM(Table2[[#This Row],[SKU_CODE]])</f>
        <v>BEC-BW-002</v>
      </c>
      <c r="F2134" s="2">
        <v>154</v>
      </c>
      <c r="G2134" s="2">
        <v>26950</v>
      </c>
      <c r="H2134" s="2">
        <v>4300.21</v>
      </c>
      <c r="I2134" s="2">
        <v>2805.55</v>
      </c>
      <c r="J2134" s="2">
        <v>5</v>
      </c>
      <c r="K2134" s="2" t="str">
        <f>_xlfn.XLOOKUP(E2134,[1]SKU_Master!A:A,[1]SKU_Master!C:C,"NOT FOUND")</f>
        <v>Bake &amp; Wrap</v>
      </c>
      <c r="L2134" s="2">
        <f>_xlfn.XLOOKUP(Table2[[#This Row],[SKU_CODE_CLEAN]],[1]SKU_Master!A:A,[1]SKU_Master!E:E,"Not Found")</f>
        <v>175</v>
      </c>
      <c r="M2134" s="2">
        <f>_xlfn.XLOOKUP(E2134,[1]SKU_Master!A:A,[1]SKU_Master!F:F,"NOT FOUND")</f>
        <v>92</v>
      </c>
      <c r="N2134" s="2" t="str">
        <f>IF(ISNUMBER(_xlfn.XMATCH(E2134,[1]SKU_Master!A:A)),"MATCH","NOT FOUND")</f>
        <v>MATCH</v>
      </c>
      <c r="O2134" s="2">
        <f>Table2[[#This Row],[GROSS_REVENUE]]-Table2[[#This Row],[DISCOUNT]]</f>
        <v>22649.79</v>
      </c>
      <c r="P2134" s="3">
        <f>IFERROR((Table2[[#This Row],[NET_REVENUE]]-(Table2[[#This Row],[UNITS_SOLD]]*Table2[[#This Row],[UNIT_COGS]]))/Table2[[#This Row],[NET_REVENUE]],0)</f>
        <v>0.37447543663760241</v>
      </c>
      <c r="Q2134" s="4">
        <f>IFERROR(Table2[[#This Row],[GROSS_REVENUE]]/Table2[[#This Row],[AD_SPEND]],0)</f>
        <v>9.6059596157616145</v>
      </c>
      <c r="R2134" s="2">
        <f>IFERROR((Table2[[#This Row],[NET_REVENUE]]-(Table2[[#This Row],[UNITS_SOLD]]*Table2[[#This Row],[UNIT_COGS]])-Table2[[#This Row],[AD_SPEND]]),0)</f>
        <v>5676.2400000000007</v>
      </c>
      <c r="S2134" s="3">
        <f>IFERROR(Table2[[#This Row],[RETURNS_UNITS]]/Table2[[#This Row],[UNITS_SOLD]],0)</f>
        <v>3.2467532467532464E-2</v>
      </c>
      <c r="T2134" s="2" t="str">
        <f>TRIM(CLEAN(Table2[[#This Row],[CHANNEL]]))</f>
        <v>Amazon</v>
      </c>
      <c r="U2134" s="1">
        <f t="shared" si="33"/>
        <v>45566</v>
      </c>
    </row>
    <row r="2135" spans="1:21" x14ac:dyDescent="0.3">
      <c r="A2135" s="1">
        <v>45809</v>
      </c>
      <c r="B2135" s="2" t="s">
        <v>37</v>
      </c>
      <c r="C2135" s="2" t="s">
        <v>25</v>
      </c>
      <c r="D2135" s="2" t="s">
        <v>45</v>
      </c>
      <c r="E2135" s="2" t="str">
        <f>TRIM(Table2[[#This Row],[SKU_CODE]])</f>
        <v>BEC-TIS-001</v>
      </c>
      <c r="F2135" s="2">
        <v>352</v>
      </c>
      <c r="G2135" s="2">
        <v>33440</v>
      </c>
      <c r="H2135" s="2">
        <v>9885.34</v>
      </c>
      <c r="I2135" s="2">
        <v>2805.64</v>
      </c>
      <c r="J2135" s="2">
        <v>15</v>
      </c>
      <c r="K2135" s="2" t="str">
        <f>_xlfn.XLOOKUP(E2135,[1]SKU_Master!A:A,[1]SKU_Master!C:C,"NOT FOUND")</f>
        <v>Tissues</v>
      </c>
      <c r="L2135" s="2">
        <f>_xlfn.XLOOKUP(Table2[[#This Row],[SKU_CODE_CLEAN]],[1]SKU_Master!A:A,[1]SKU_Master!E:E,"Not Found")</f>
        <v>95</v>
      </c>
      <c r="M2135" s="2">
        <f>_xlfn.XLOOKUP(E2135,[1]SKU_Master!A:A,[1]SKU_Master!F:F,"NOT FOUND")</f>
        <v>42</v>
      </c>
      <c r="N2135" s="2" t="str">
        <f>IF(ISNUMBER(_xlfn.XMATCH(E2135,[1]SKU_Master!A:A)),"MATCH","NOT FOUND")</f>
        <v>MATCH</v>
      </c>
      <c r="O2135" s="2">
        <f>Table2[[#This Row],[GROSS_REVENUE]]-Table2[[#This Row],[DISCOUNT]]</f>
        <v>23554.66</v>
      </c>
      <c r="P2135" s="3">
        <f>IFERROR((Table2[[#This Row],[NET_REVENUE]]-(Table2[[#This Row],[UNITS_SOLD]]*Table2[[#This Row],[UNIT_COGS]]))/Table2[[#This Row],[NET_REVENUE]],0)</f>
        <v>0.37235349608103024</v>
      </c>
      <c r="Q2135" s="4">
        <f>IFERROR(Table2[[#This Row],[GROSS_REVENUE]]/Table2[[#This Row],[AD_SPEND]],0)</f>
        <v>11.918849175232745</v>
      </c>
      <c r="R2135" s="2">
        <f>IFERROR((Table2[[#This Row],[NET_REVENUE]]-(Table2[[#This Row],[UNITS_SOLD]]*Table2[[#This Row],[UNIT_COGS]])-Table2[[#This Row],[AD_SPEND]]),0)</f>
        <v>5965.02</v>
      </c>
      <c r="S2135" s="3">
        <f>IFERROR(Table2[[#This Row],[RETURNS_UNITS]]/Table2[[#This Row],[UNITS_SOLD]],0)</f>
        <v>4.261363636363636E-2</v>
      </c>
      <c r="T2135" s="2" t="str">
        <f>TRIM(CLEAN(Table2[[#This Row],[CHANNEL]]))</f>
        <v>Blinkit</v>
      </c>
      <c r="U2135" s="1">
        <f t="shared" si="33"/>
        <v>45809</v>
      </c>
    </row>
    <row r="2136" spans="1:21" x14ac:dyDescent="0.3">
      <c r="A2136" s="1">
        <v>45627</v>
      </c>
      <c r="B2136" s="2" t="s">
        <v>27</v>
      </c>
      <c r="C2136" s="2" t="s">
        <v>22</v>
      </c>
      <c r="D2136" s="2" t="s">
        <v>30</v>
      </c>
      <c r="E2136" s="2" t="str">
        <f>TRIM(Table2[[#This Row],[SKU_CODE]])</f>
        <v>BEC-TIS-002</v>
      </c>
      <c r="F2136" s="2">
        <v>209</v>
      </c>
      <c r="G2136" s="2">
        <v>37620</v>
      </c>
      <c r="H2136" s="2">
        <v>8077.75</v>
      </c>
      <c r="I2136" s="2">
        <v>2806.45</v>
      </c>
      <c r="J2136" s="2">
        <v>5</v>
      </c>
      <c r="K2136" s="2" t="str">
        <f>_xlfn.XLOOKUP(E2136,[1]SKU_Master!A:A,[1]SKU_Master!C:C,"NOT FOUND")</f>
        <v>Tissues</v>
      </c>
      <c r="L2136" s="2">
        <f>_xlfn.XLOOKUP(Table2[[#This Row],[SKU_CODE_CLEAN]],[1]SKU_Master!A:A,[1]SKU_Master!E:E,"Not Found")</f>
        <v>180</v>
      </c>
      <c r="M2136" s="2">
        <f>_xlfn.XLOOKUP(E2136,[1]SKU_Master!A:A,[1]SKU_Master!F:F,"NOT FOUND")</f>
        <v>95</v>
      </c>
      <c r="N2136" s="2" t="str">
        <f>IF(ISNUMBER(_xlfn.XMATCH(E2136,[1]SKU_Master!A:A)),"MATCH","NOT FOUND")</f>
        <v>MATCH</v>
      </c>
      <c r="O2136" s="2">
        <f>Table2[[#This Row],[GROSS_REVENUE]]-Table2[[#This Row],[DISCOUNT]]</f>
        <v>29542.25</v>
      </c>
      <c r="P2136" s="3">
        <f>IFERROR((Table2[[#This Row],[NET_REVENUE]]-(Table2[[#This Row],[UNITS_SOLD]]*Table2[[#This Row],[UNIT_COGS]]))/Table2[[#This Row],[NET_REVENUE]],0)</f>
        <v>0.32791171965574728</v>
      </c>
      <c r="Q2136" s="4">
        <f>IFERROR(Table2[[#This Row],[GROSS_REVENUE]]/Table2[[#This Row],[AD_SPEND]],0)</f>
        <v>13.404835290135225</v>
      </c>
      <c r="R2136" s="2">
        <f>IFERROR((Table2[[#This Row],[NET_REVENUE]]-(Table2[[#This Row],[UNITS_SOLD]]*Table2[[#This Row],[UNIT_COGS]])-Table2[[#This Row],[AD_SPEND]]),0)</f>
        <v>6880.8</v>
      </c>
      <c r="S2136" s="3">
        <f>IFERROR(Table2[[#This Row],[RETURNS_UNITS]]/Table2[[#This Row],[UNITS_SOLD]],0)</f>
        <v>2.3923444976076555E-2</v>
      </c>
      <c r="T2136" s="2" t="str">
        <f>TRIM(CLEAN(Table2[[#This Row],[CHANNEL]]))</f>
        <v>Zepto</v>
      </c>
      <c r="U2136" s="1">
        <f t="shared" si="33"/>
        <v>45627</v>
      </c>
    </row>
    <row r="2137" spans="1:21" x14ac:dyDescent="0.3">
      <c r="A2137" s="1">
        <v>45597</v>
      </c>
      <c r="B2137" s="2" t="s">
        <v>37</v>
      </c>
      <c r="C2137" s="2" t="s">
        <v>22</v>
      </c>
      <c r="D2137" s="2" t="s">
        <v>32</v>
      </c>
      <c r="E2137" s="2" t="str">
        <f>TRIM(Table2[[#This Row],[SKU_CODE]])</f>
        <v>BEC-BW-001</v>
      </c>
      <c r="F2137" s="2">
        <v>123</v>
      </c>
      <c r="G2137" s="2">
        <v>27060</v>
      </c>
      <c r="H2137" s="2">
        <v>5350.23</v>
      </c>
      <c r="I2137" s="2">
        <v>2808.08</v>
      </c>
      <c r="J2137" s="2">
        <v>3</v>
      </c>
      <c r="K2137" s="2" t="str">
        <f>_xlfn.XLOOKUP(E2137,[1]SKU_Master!A:A,[1]SKU_Master!C:C,"NOT FOUND")</f>
        <v>Bake &amp; Wrap</v>
      </c>
      <c r="L2137" s="2">
        <f>_xlfn.XLOOKUP(Table2[[#This Row],[SKU_CODE_CLEAN]],[1]SKU_Master!A:A,[1]SKU_Master!E:E,"Not Found")</f>
        <v>220</v>
      </c>
      <c r="M2137" s="2">
        <f>_xlfn.XLOOKUP(E2137,[1]SKU_Master!A:A,[1]SKU_Master!F:F,"NOT FOUND")</f>
        <v>118</v>
      </c>
      <c r="N2137" s="2" t="str">
        <f>IF(ISNUMBER(_xlfn.XMATCH(E2137,[1]SKU_Master!A:A)),"MATCH","NOT FOUND")</f>
        <v>MATCH</v>
      </c>
      <c r="O2137" s="2">
        <f>Table2[[#This Row],[GROSS_REVENUE]]-Table2[[#This Row],[DISCOUNT]]</f>
        <v>21709.77</v>
      </c>
      <c r="P2137" s="3">
        <f>IFERROR((Table2[[#This Row],[NET_REVENUE]]-(Table2[[#This Row],[UNITS_SOLD]]*Table2[[#This Row],[UNIT_COGS]]))/Table2[[#This Row],[NET_REVENUE]],0)</f>
        <v>0.33145307389253781</v>
      </c>
      <c r="Q2137" s="4">
        <f>IFERROR(Table2[[#This Row],[GROSS_REVENUE]]/Table2[[#This Row],[AD_SPEND]],0)</f>
        <v>9.6364775932309623</v>
      </c>
      <c r="R2137" s="2">
        <f>IFERROR((Table2[[#This Row],[NET_REVENUE]]-(Table2[[#This Row],[UNITS_SOLD]]*Table2[[#This Row],[UNIT_COGS]])-Table2[[#This Row],[AD_SPEND]]),0)</f>
        <v>4387.6900000000005</v>
      </c>
      <c r="S2137" s="3">
        <f>IFERROR(Table2[[#This Row],[RETURNS_UNITS]]/Table2[[#This Row],[UNITS_SOLD]],0)</f>
        <v>2.4390243902439025E-2</v>
      </c>
      <c r="T2137" s="2" t="str">
        <f>TRIM(CLEAN(Table2[[#This Row],[CHANNEL]]))</f>
        <v>Blinkit</v>
      </c>
      <c r="U2137" s="1">
        <f t="shared" si="33"/>
        <v>45597</v>
      </c>
    </row>
    <row r="2138" spans="1:21" x14ac:dyDescent="0.3">
      <c r="A2138" s="1">
        <v>45292</v>
      </c>
      <c r="B2138" s="2" t="s">
        <v>39</v>
      </c>
      <c r="C2138" s="2" t="s">
        <v>28</v>
      </c>
      <c r="D2138" s="2" t="s">
        <v>31</v>
      </c>
      <c r="E2138" s="2" t="str">
        <f>TRIM(Table2[[#This Row],[SKU_CODE]])</f>
        <v>BEC-GB-002</v>
      </c>
      <c r="F2138" s="2">
        <v>272</v>
      </c>
      <c r="G2138" s="2">
        <v>48688</v>
      </c>
      <c r="H2138" s="2">
        <v>8898.7800000000007</v>
      </c>
      <c r="I2138" s="2">
        <v>2808.61</v>
      </c>
      <c r="J2138" s="2">
        <v>10</v>
      </c>
      <c r="K2138" s="2" t="str">
        <f>_xlfn.XLOOKUP(E2138,[1]SKU_Master!A:A,[1]SKU_Master!C:C,"NOT FOUND")</f>
        <v>Garbage Bags</v>
      </c>
      <c r="L2138" s="2">
        <f>_xlfn.XLOOKUP(Table2[[#This Row],[SKU_CODE_CLEAN]],[1]SKU_Master!A:A,[1]SKU_Master!E:E,"Not Found")</f>
        <v>179</v>
      </c>
      <c r="M2138" s="2">
        <f>_xlfn.XLOOKUP(E2138,[1]SKU_Master!A:A,[1]SKU_Master!F:F,"NOT FOUND")</f>
        <v>86</v>
      </c>
      <c r="N2138" s="2" t="str">
        <f>IF(ISNUMBER(_xlfn.XMATCH(E2138,[1]SKU_Master!A:A)),"MATCH","NOT FOUND")</f>
        <v>MATCH</v>
      </c>
      <c r="O2138" s="2">
        <f>Table2[[#This Row],[GROSS_REVENUE]]-Table2[[#This Row],[DISCOUNT]]</f>
        <v>39789.22</v>
      </c>
      <c r="P2138" s="3">
        <f>IFERROR((Table2[[#This Row],[NET_REVENUE]]-(Table2[[#This Row],[UNITS_SOLD]]*Table2[[#This Row],[UNIT_COGS]]))/Table2[[#This Row],[NET_REVENUE]],0)</f>
        <v>0.41210207186770692</v>
      </c>
      <c r="Q2138" s="4">
        <f>IFERROR(Table2[[#This Row],[GROSS_REVENUE]]/Table2[[#This Row],[AD_SPEND]],0)</f>
        <v>17.335265487198292</v>
      </c>
      <c r="R2138" s="2">
        <f>IFERROR((Table2[[#This Row],[NET_REVENUE]]-(Table2[[#This Row],[UNITS_SOLD]]*Table2[[#This Row],[UNIT_COGS]])-Table2[[#This Row],[AD_SPEND]]),0)</f>
        <v>13588.61</v>
      </c>
      <c r="S2138" s="3">
        <f>IFERROR(Table2[[#This Row],[RETURNS_UNITS]]/Table2[[#This Row],[UNITS_SOLD]],0)</f>
        <v>3.6764705882352942E-2</v>
      </c>
      <c r="T2138" s="2" t="str">
        <f>TRIM(CLEAN(Table2[[#This Row],[CHANNEL]]))</f>
        <v>Amazon</v>
      </c>
      <c r="U2138" s="1">
        <f t="shared" si="33"/>
        <v>45292</v>
      </c>
    </row>
    <row r="2139" spans="1:21" x14ac:dyDescent="0.3">
      <c r="A2139" s="1">
        <v>45717</v>
      </c>
      <c r="B2139" s="2" t="s">
        <v>34</v>
      </c>
      <c r="C2139" s="2" t="s">
        <v>25</v>
      </c>
      <c r="D2139" s="2" t="s">
        <v>32</v>
      </c>
      <c r="E2139" s="2" t="str">
        <f>TRIM(Table2[[#This Row],[SKU_CODE]])</f>
        <v>BEC-BW-001</v>
      </c>
      <c r="F2139" s="2">
        <v>215</v>
      </c>
      <c r="G2139" s="2">
        <v>47300</v>
      </c>
      <c r="H2139" s="2">
        <v>5508.83</v>
      </c>
      <c r="I2139" s="2">
        <v>2808.95</v>
      </c>
      <c r="J2139" s="2">
        <v>7</v>
      </c>
      <c r="K2139" s="2" t="str">
        <f>_xlfn.XLOOKUP(E2139,[1]SKU_Master!A:A,[1]SKU_Master!C:C,"NOT FOUND")</f>
        <v>Bake &amp; Wrap</v>
      </c>
      <c r="L2139" s="2">
        <f>_xlfn.XLOOKUP(Table2[[#This Row],[SKU_CODE_CLEAN]],[1]SKU_Master!A:A,[1]SKU_Master!E:E,"Not Found")</f>
        <v>220</v>
      </c>
      <c r="M2139" s="2">
        <f>_xlfn.XLOOKUP(E2139,[1]SKU_Master!A:A,[1]SKU_Master!F:F,"NOT FOUND")</f>
        <v>118</v>
      </c>
      <c r="N2139" s="2" t="str">
        <f>IF(ISNUMBER(_xlfn.XMATCH(E2139,[1]SKU_Master!A:A)),"MATCH","NOT FOUND")</f>
        <v>MATCH</v>
      </c>
      <c r="O2139" s="2">
        <f>Table2[[#This Row],[GROSS_REVENUE]]-Table2[[#This Row],[DISCOUNT]]</f>
        <v>41791.17</v>
      </c>
      <c r="P2139" s="3">
        <f>IFERROR((Table2[[#This Row],[NET_REVENUE]]-(Table2[[#This Row],[UNITS_SOLD]]*Table2[[#This Row],[UNIT_COGS]]))/Table2[[#This Row],[NET_REVENUE]],0)</f>
        <v>0.39293396188716417</v>
      </c>
      <c r="Q2139" s="4">
        <f>IFERROR(Table2[[#This Row],[GROSS_REVENUE]]/Table2[[#This Row],[AD_SPEND]],0)</f>
        <v>16.839032378646827</v>
      </c>
      <c r="R2139" s="2">
        <f>IFERROR((Table2[[#This Row],[NET_REVENUE]]-(Table2[[#This Row],[UNITS_SOLD]]*Table2[[#This Row],[UNIT_COGS]])-Table2[[#This Row],[AD_SPEND]]),0)</f>
        <v>13612.219999999998</v>
      </c>
      <c r="S2139" s="3">
        <f>IFERROR(Table2[[#This Row],[RETURNS_UNITS]]/Table2[[#This Row],[UNITS_SOLD]],0)</f>
        <v>3.255813953488372E-2</v>
      </c>
      <c r="T2139" s="2" t="str">
        <f>TRIM(CLEAN(Table2[[#This Row],[CHANNEL]]))</f>
        <v>Zepto</v>
      </c>
      <c r="U2139" s="1">
        <f t="shared" si="33"/>
        <v>45717</v>
      </c>
    </row>
    <row r="2140" spans="1:21" x14ac:dyDescent="0.3">
      <c r="A2140" s="1">
        <v>45383</v>
      </c>
      <c r="B2140" s="2" t="s">
        <v>21</v>
      </c>
      <c r="C2140" s="2" t="s">
        <v>25</v>
      </c>
      <c r="D2140" s="2" t="s">
        <v>35</v>
      </c>
      <c r="E2140" s="2" t="str">
        <f>TRIM(Table2[[#This Row],[SKU_CODE]])</f>
        <v>BEC-CMB-001</v>
      </c>
      <c r="F2140" s="2">
        <v>49</v>
      </c>
      <c r="G2140" s="2">
        <v>34251</v>
      </c>
      <c r="H2140" s="2">
        <v>8389.5300000000007</v>
      </c>
      <c r="I2140" s="2">
        <v>2809.3</v>
      </c>
      <c r="J2140" s="2">
        <v>1</v>
      </c>
      <c r="K2140" s="2" t="str">
        <f>_xlfn.XLOOKUP(E2140,[1]SKU_Master!A:A,[1]SKU_Master!C:C,"NOT FOUND")</f>
        <v>Others</v>
      </c>
      <c r="L2140" s="2">
        <f>_xlfn.XLOOKUP(Table2[[#This Row],[SKU_CODE_CLEAN]],[1]SKU_Master!A:A,[1]SKU_Master!E:E,"Not Found")</f>
        <v>699</v>
      </c>
      <c r="M2140" s="2">
        <f>_xlfn.XLOOKUP(E2140,[1]SKU_Master!A:A,[1]SKU_Master!F:F,"NOT FOUND")</f>
        <v>330</v>
      </c>
      <c r="N2140" s="2" t="str">
        <f>IF(ISNUMBER(_xlfn.XMATCH(E2140,[1]SKU_Master!A:A)),"MATCH","NOT FOUND")</f>
        <v>MATCH</v>
      </c>
      <c r="O2140" s="2">
        <f>Table2[[#This Row],[GROSS_REVENUE]]-Table2[[#This Row],[DISCOUNT]]</f>
        <v>25861.47</v>
      </c>
      <c r="P2140" s="3">
        <f>IFERROR((Table2[[#This Row],[NET_REVENUE]]-(Table2[[#This Row],[UNITS_SOLD]]*Table2[[#This Row],[UNIT_COGS]]))/Table2[[#This Row],[NET_REVENUE]],0)</f>
        <v>0.3747455191062225</v>
      </c>
      <c r="Q2140" s="4">
        <f>IFERROR(Table2[[#This Row],[GROSS_REVENUE]]/Table2[[#This Row],[AD_SPEND]],0)</f>
        <v>12.192005125832058</v>
      </c>
      <c r="R2140" s="2">
        <f>IFERROR((Table2[[#This Row],[NET_REVENUE]]-(Table2[[#This Row],[UNITS_SOLD]]*Table2[[#This Row],[UNIT_COGS]])-Table2[[#This Row],[AD_SPEND]]),0)</f>
        <v>6882.170000000001</v>
      </c>
      <c r="S2140" s="3">
        <f>IFERROR(Table2[[#This Row],[RETURNS_UNITS]]/Table2[[#This Row],[UNITS_SOLD]],0)</f>
        <v>2.0408163265306121E-2</v>
      </c>
      <c r="T2140" s="2" t="str">
        <f>TRIM(CLEAN(Table2[[#This Row],[CHANNEL]]))</f>
        <v>Flipkart</v>
      </c>
      <c r="U2140" s="1">
        <f t="shared" si="33"/>
        <v>45383</v>
      </c>
    </row>
    <row r="2141" spans="1:21" x14ac:dyDescent="0.3">
      <c r="A2141" s="1">
        <v>45566</v>
      </c>
      <c r="B2141" s="2" t="s">
        <v>50</v>
      </c>
      <c r="C2141" s="2" t="s">
        <v>22</v>
      </c>
      <c r="D2141" s="2" t="s">
        <v>45</v>
      </c>
      <c r="E2141" s="2" t="str">
        <f>TRIM(Table2[[#This Row],[SKU_CODE]])</f>
        <v>BEC-TIS-001</v>
      </c>
      <c r="F2141" s="2">
        <v>292</v>
      </c>
      <c r="G2141" s="2">
        <v>27740</v>
      </c>
      <c r="H2141" s="2">
        <v>4602.75</v>
      </c>
      <c r="I2141" s="2">
        <v>2811.28</v>
      </c>
      <c r="J2141" s="2">
        <v>11</v>
      </c>
      <c r="K2141" s="2" t="str">
        <f>_xlfn.XLOOKUP(E2141,[1]SKU_Master!A:A,[1]SKU_Master!C:C,"NOT FOUND")</f>
        <v>Tissues</v>
      </c>
      <c r="L2141" s="2">
        <f>_xlfn.XLOOKUP(Table2[[#This Row],[SKU_CODE_CLEAN]],[1]SKU_Master!A:A,[1]SKU_Master!E:E,"Not Found")</f>
        <v>95</v>
      </c>
      <c r="M2141" s="2">
        <f>_xlfn.XLOOKUP(E2141,[1]SKU_Master!A:A,[1]SKU_Master!F:F,"NOT FOUND")</f>
        <v>42</v>
      </c>
      <c r="N2141" s="2" t="str">
        <f>IF(ISNUMBER(_xlfn.XMATCH(E2141,[1]SKU_Master!A:A)),"MATCH","NOT FOUND")</f>
        <v>MATCH</v>
      </c>
      <c r="O2141" s="2">
        <f>Table2[[#This Row],[GROSS_REVENUE]]-Table2[[#This Row],[DISCOUNT]]</f>
        <v>23137.25</v>
      </c>
      <c r="P2141" s="3">
        <f>IFERROR((Table2[[#This Row],[NET_REVENUE]]-(Table2[[#This Row],[UNITS_SOLD]]*Table2[[#This Row],[UNIT_COGS]]))/Table2[[#This Row],[NET_REVENUE]],0)</f>
        <v>0.46994565041221409</v>
      </c>
      <c r="Q2141" s="4">
        <f>IFERROR(Table2[[#This Row],[GROSS_REVENUE]]/Table2[[#This Row],[AD_SPEND]],0)</f>
        <v>9.8673913662104091</v>
      </c>
      <c r="R2141" s="2">
        <f>IFERROR((Table2[[#This Row],[NET_REVENUE]]-(Table2[[#This Row],[UNITS_SOLD]]*Table2[[#This Row],[UNIT_COGS]])-Table2[[#This Row],[AD_SPEND]]),0)</f>
        <v>8061.9699999999993</v>
      </c>
      <c r="S2141" s="3">
        <f>IFERROR(Table2[[#This Row],[RETURNS_UNITS]]/Table2[[#This Row],[UNITS_SOLD]],0)</f>
        <v>3.7671232876712327E-2</v>
      </c>
      <c r="T2141" s="2" t="str">
        <f>TRIM(CLEAN(Table2[[#This Row],[CHANNEL]]))</f>
        <v>Amazon</v>
      </c>
      <c r="U2141" s="1">
        <f t="shared" si="33"/>
        <v>45566</v>
      </c>
    </row>
    <row r="2142" spans="1:21" x14ac:dyDescent="0.3">
      <c r="A2142" s="1">
        <v>45658</v>
      </c>
      <c r="B2142" s="2" t="s">
        <v>24</v>
      </c>
      <c r="C2142" s="2" t="s">
        <v>25</v>
      </c>
      <c r="D2142" s="2" t="s">
        <v>42</v>
      </c>
      <c r="E2142" s="2" t="str">
        <f>TRIM(Table2[[#This Row],[SKU_CODE]])</f>
        <v>BEC-BW-002</v>
      </c>
      <c r="F2142" s="2">
        <v>138</v>
      </c>
      <c r="G2142" s="2">
        <v>24150</v>
      </c>
      <c r="H2142" s="2">
        <v>1561.91</v>
      </c>
      <c r="I2142" s="2">
        <v>2811.57</v>
      </c>
      <c r="J2142" s="2">
        <v>20</v>
      </c>
      <c r="K2142" s="2" t="str">
        <f>_xlfn.XLOOKUP(E2142,[1]SKU_Master!A:A,[1]SKU_Master!C:C,"NOT FOUND")</f>
        <v>Bake &amp; Wrap</v>
      </c>
      <c r="L2142" s="2">
        <f>_xlfn.XLOOKUP(Table2[[#This Row],[SKU_CODE_CLEAN]],[1]SKU_Master!A:A,[1]SKU_Master!E:E,"Not Found")</f>
        <v>175</v>
      </c>
      <c r="M2142" s="2">
        <f>_xlfn.XLOOKUP(E2142,[1]SKU_Master!A:A,[1]SKU_Master!F:F,"NOT FOUND")</f>
        <v>92</v>
      </c>
      <c r="N2142" s="2" t="str">
        <f>IF(ISNUMBER(_xlfn.XMATCH(E2142,[1]SKU_Master!A:A)),"MATCH","NOT FOUND")</f>
        <v>MATCH</v>
      </c>
      <c r="O2142" s="2">
        <f>Table2[[#This Row],[GROSS_REVENUE]]-Table2[[#This Row],[DISCOUNT]]</f>
        <v>22588.09</v>
      </c>
      <c r="P2142" s="3">
        <f>IFERROR((Table2[[#This Row],[NET_REVENUE]]-(Table2[[#This Row],[UNITS_SOLD]]*Table2[[#This Row],[UNIT_COGS]]))/Table2[[#This Row],[NET_REVENUE]],0)</f>
        <v>0.43793388462680999</v>
      </c>
      <c r="Q2142" s="4">
        <f>IFERROR(Table2[[#This Row],[GROSS_REVENUE]]/Table2[[#This Row],[AD_SPEND]],0)</f>
        <v>8.5895069302916163</v>
      </c>
      <c r="R2142" s="2">
        <f>IFERROR((Table2[[#This Row],[NET_REVENUE]]-(Table2[[#This Row],[UNITS_SOLD]]*Table2[[#This Row],[UNIT_COGS]])-Table2[[#This Row],[AD_SPEND]]),0)</f>
        <v>7080.52</v>
      </c>
      <c r="S2142" s="3">
        <f>IFERROR(Table2[[#This Row],[RETURNS_UNITS]]/Table2[[#This Row],[UNITS_SOLD]],0)</f>
        <v>0.14492753623188406</v>
      </c>
      <c r="T2142" s="2" t="str">
        <f>TRIM(CLEAN(Table2[[#This Row],[CHANNEL]]))</f>
        <v>D2C</v>
      </c>
      <c r="U2142" s="1">
        <f t="shared" si="33"/>
        <v>45658</v>
      </c>
    </row>
    <row r="2143" spans="1:21" x14ac:dyDescent="0.3">
      <c r="A2143" s="1">
        <v>45748</v>
      </c>
      <c r="B2143" s="2" t="s">
        <v>37</v>
      </c>
      <c r="C2143" s="2" t="s">
        <v>28</v>
      </c>
      <c r="D2143" s="2" t="s">
        <v>47</v>
      </c>
      <c r="E2143" s="2" t="str">
        <f>TRIM(Table2[[#This Row],[SKU_CODE]])</f>
        <v>BEC-TIS-001</v>
      </c>
      <c r="F2143" s="2">
        <v>305</v>
      </c>
      <c r="G2143" s="2">
        <v>28975</v>
      </c>
      <c r="H2143" s="2">
        <v>4781.5600000000004</v>
      </c>
      <c r="I2143" s="2">
        <v>2811.75</v>
      </c>
      <c r="J2143" s="2">
        <v>13</v>
      </c>
      <c r="K2143" s="2" t="str">
        <f>_xlfn.XLOOKUP(E2143,[1]SKU_Master!A:A,[1]SKU_Master!C:C,"NOT FOUND")</f>
        <v>Tissues</v>
      </c>
      <c r="L2143" s="2">
        <f>_xlfn.XLOOKUP(Table2[[#This Row],[SKU_CODE_CLEAN]],[1]SKU_Master!A:A,[1]SKU_Master!E:E,"Not Found")</f>
        <v>95</v>
      </c>
      <c r="M2143" s="2">
        <f>_xlfn.XLOOKUP(E2143,[1]SKU_Master!A:A,[1]SKU_Master!F:F,"NOT FOUND")</f>
        <v>42</v>
      </c>
      <c r="N2143" s="2" t="str">
        <f>IF(ISNUMBER(_xlfn.XMATCH(E2143,[1]SKU_Master!A:A)),"MATCH","NOT FOUND")</f>
        <v>MATCH</v>
      </c>
      <c r="O2143" s="2">
        <f>Table2[[#This Row],[GROSS_REVENUE]]-Table2[[#This Row],[DISCOUNT]]</f>
        <v>24193.439999999999</v>
      </c>
      <c r="P2143" s="3">
        <f>IFERROR((Table2[[#This Row],[NET_REVENUE]]-(Table2[[#This Row],[UNITS_SOLD]]*Table2[[#This Row],[UNIT_COGS]]))/Table2[[#This Row],[NET_REVENUE]],0)</f>
        <v>0.47051762791897306</v>
      </c>
      <c r="Q2143" s="4">
        <f>IFERROR(Table2[[#This Row],[GROSS_REVENUE]]/Table2[[#This Row],[AD_SPEND]],0)</f>
        <v>10.304970214279363</v>
      </c>
      <c r="R2143" s="2">
        <f>IFERROR((Table2[[#This Row],[NET_REVENUE]]-(Table2[[#This Row],[UNITS_SOLD]]*Table2[[#This Row],[UNIT_COGS]])-Table2[[#This Row],[AD_SPEND]]),0)</f>
        <v>8571.6899999999987</v>
      </c>
      <c r="S2143" s="3">
        <f>IFERROR(Table2[[#This Row],[RETURNS_UNITS]]/Table2[[#This Row],[UNITS_SOLD]],0)</f>
        <v>4.2622950819672129E-2</v>
      </c>
      <c r="T2143" s="2" t="str">
        <f>TRIM(CLEAN(Table2[[#This Row],[CHANNEL]]))</f>
        <v>Blinkit</v>
      </c>
      <c r="U2143" s="1">
        <f t="shared" si="33"/>
        <v>45748</v>
      </c>
    </row>
    <row r="2144" spans="1:21" x14ac:dyDescent="0.3">
      <c r="A2144" s="1">
        <v>45778</v>
      </c>
      <c r="B2144" s="2" t="s">
        <v>27</v>
      </c>
      <c r="C2144" s="2" t="s">
        <v>25</v>
      </c>
      <c r="D2144" s="2" t="s">
        <v>31</v>
      </c>
      <c r="E2144" s="2" t="str">
        <f>TRIM(Table2[[#This Row],[SKU_CODE]])</f>
        <v>BEC-GB-002</v>
      </c>
      <c r="F2144" s="2">
        <v>302</v>
      </c>
      <c r="G2144" s="2">
        <v>54058</v>
      </c>
      <c r="H2144" s="2">
        <v>13134.77</v>
      </c>
      <c r="I2144" s="2">
        <v>2814.28</v>
      </c>
      <c r="J2144" s="2">
        <v>6</v>
      </c>
      <c r="K2144" s="2" t="str">
        <f>_xlfn.XLOOKUP(E2144,[1]SKU_Master!A:A,[1]SKU_Master!C:C,"NOT FOUND")</f>
        <v>Garbage Bags</v>
      </c>
      <c r="L2144" s="2">
        <f>_xlfn.XLOOKUP(Table2[[#This Row],[SKU_CODE_CLEAN]],[1]SKU_Master!A:A,[1]SKU_Master!E:E,"Not Found")</f>
        <v>179</v>
      </c>
      <c r="M2144" s="2">
        <f>_xlfn.XLOOKUP(E2144,[1]SKU_Master!A:A,[1]SKU_Master!F:F,"NOT FOUND")</f>
        <v>86</v>
      </c>
      <c r="N2144" s="2" t="str">
        <f>IF(ISNUMBER(_xlfn.XMATCH(E2144,[1]SKU_Master!A:A)),"MATCH","NOT FOUND")</f>
        <v>MATCH</v>
      </c>
      <c r="O2144" s="2">
        <f>Table2[[#This Row],[GROSS_REVENUE]]-Table2[[#This Row],[DISCOUNT]]</f>
        <v>40923.229999999996</v>
      </c>
      <c r="P2144" s="3">
        <f>IFERROR((Table2[[#This Row],[NET_REVENUE]]-(Table2[[#This Row],[UNITS_SOLD]]*Table2[[#This Row],[UNIT_COGS]]))/Table2[[#This Row],[NET_REVENUE]],0)</f>
        <v>0.36534823864098698</v>
      </c>
      <c r="Q2144" s="4">
        <f>IFERROR(Table2[[#This Row],[GROSS_REVENUE]]/Table2[[#This Row],[AD_SPEND]],0)</f>
        <v>19.208465397899285</v>
      </c>
      <c r="R2144" s="2">
        <f>IFERROR((Table2[[#This Row],[NET_REVENUE]]-(Table2[[#This Row],[UNITS_SOLD]]*Table2[[#This Row],[UNIT_COGS]])-Table2[[#This Row],[AD_SPEND]]),0)</f>
        <v>12136.949999999995</v>
      </c>
      <c r="S2144" s="3">
        <f>IFERROR(Table2[[#This Row],[RETURNS_UNITS]]/Table2[[#This Row],[UNITS_SOLD]],0)</f>
        <v>1.9867549668874173E-2</v>
      </c>
      <c r="T2144" s="2" t="str">
        <f>TRIM(CLEAN(Table2[[#This Row],[CHANNEL]]))</f>
        <v>Zepto</v>
      </c>
      <c r="U2144" s="1">
        <f t="shared" si="33"/>
        <v>45778</v>
      </c>
    </row>
    <row r="2145" spans="1:21" x14ac:dyDescent="0.3">
      <c r="A2145" s="1">
        <v>45717</v>
      </c>
      <c r="B2145" s="2" t="s">
        <v>21</v>
      </c>
      <c r="C2145" s="2" t="s">
        <v>28</v>
      </c>
      <c r="D2145" s="2" t="s">
        <v>35</v>
      </c>
      <c r="E2145" s="2" t="str">
        <f>TRIM(Table2[[#This Row],[SKU_CODE]])</f>
        <v>BEC-CMB-001</v>
      </c>
      <c r="F2145" s="2">
        <v>34</v>
      </c>
      <c r="G2145" s="2">
        <v>23766</v>
      </c>
      <c r="H2145" s="2">
        <v>4467.53</v>
      </c>
      <c r="I2145" s="2">
        <v>2814.88</v>
      </c>
      <c r="J2145" s="2">
        <v>0</v>
      </c>
      <c r="K2145" s="2" t="str">
        <f>_xlfn.XLOOKUP(E2145,[1]SKU_Master!A:A,[1]SKU_Master!C:C,"NOT FOUND")</f>
        <v>Others</v>
      </c>
      <c r="L2145" s="2">
        <f>_xlfn.XLOOKUP(Table2[[#This Row],[SKU_CODE_CLEAN]],[1]SKU_Master!A:A,[1]SKU_Master!E:E,"Not Found")</f>
        <v>699</v>
      </c>
      <c r="M2145" s="2">
        <f>_xlfn.XLOOKUP(E2145,[1]SKU_Master!A:A,[1]SKU_Master!F:F,"NOT FOUND")</f>
        <v>330</v>
      </c>
      <c r="N2145" s="2" t="str">
        <f>IF(ISNUMBER(_xlfn.XMATCH(E2145,[1]SKU_Master!A:A)),"MATCH","NOT FOUND")</f>
        <v>MATCH</v>
      </c>
      <c r="O2145" s="2">
        <f>Table2[[#This Row],[GROSS_REVENUE]]-Table2[[#This Row],[DISCOUNT]]</f>
        <v>19298.47</v>
      </c>
      <c r="P2145" s="3">
        <f>IFERROR((Table2[[#This Row],[NET_REVENUE]]-(Table2[[#This Row],[UNITS_SOLD]]*Table2[[#This Row],[UNIT_COGS]]))/Table2[[#This Row],[NET_REVENUE]],0)</f>
        <v>0.41860676001776309</v>
      </c>
      <c r="Q2145" s="4">
        <f>IFERROR(Table2[[#This Row],[GROSS_REVENUE]]/Table2[[#This Row],[AD_SPEND]],0)</f>
        <v>8.4429886886829983</v>
      </c>
      <c r="R2145" s="2">
        <f>IFERROR((Table2[[#This Row],[NET_REVENUE]]-(Table2[[#This Row],[UNITS_SOLD]]*Table2[[#This Row],[UNIT_COGS]])-Table2[[#This Row],[AD_SPEND]]),0)</f>
        <v>5263.5900000000011</v>
      </c>
      <c r="S2145" s="3">
        <f>IFERROR(Table2[[#This Row],[RETURNS_UNITS]]/Table2[[#This Row],[UNITS_SOLD]],0)</f>
        <v>0</v>
      </c>
      <c r="T2145" s="2" t="str">
        <f>TRIM(CLEAN(Table2[[#This Row],[CHANNEL]]))</f>
        <v>Flipkart</v>
      </c>
      <c r="U2145" s="1">
        <f t="shared" si="33"/>
        <v>45717</v>
      </c>
    </row>
    <row r="2146" spans="1:21" x14ac:dyDescent="0.3">
      <c r="A2146" s="1">
        <v>45383</v>
      </c>
      <c r="B2146" s="2" t="s">
        <v>27</v>
      </c>
      <c r="C2146" s="2" t="s">
        <v>22</v>
      </c>
      <c r="D2146" s="2" t="s">
        <v>43</v>
      </c>
      <c r="E2146" s="2" t="str">
        <f>TRIM(Table2[[#This Row],[SKU_CODE]])</f>
        <v>BEC-GB-001</v>
      </c>
      <c r="F2146" s="2">
        <v>265</v>
      </c>
      <c r="G2146" s="2">
        <v>39485</v>
      </c>
      <c r="H2146" s="2">
        <v>2288.5700000000002</v>
      </c>
      <c r="I2146" s="2">
        <v>2815.02</v>
      </c>
      <c r="J2146" s="2">
        <v>8</v>
      </c>
      <c r="K2146" s="2" t="str">
        <f>_xlfn.XLOOKUP(E2146,[1]SKU_Master!A:A,[1]SKU_Master!C:C,"NOT FOUND")</f>
        <v>Garbage Bags</v>
      </c>
      <c r="L2146" s="2">
        <f>_xlfn.XLOOKUP(Table2[[#This Row],[SKU_CODE_CLEAN]],[1]SKU_Master!A:A,[1]SKU_Master!E:E,"Not Found")</f>
        <v>149</v>
      </c>
      <c r="M2146" s="2">
        <f>_xlfn.XLOOKUP(E2146,[1]SKU_Master!A:A,[1]SKU_Master!F:F,"NOT FOUND")</f>
        <v>70</v>
      </c>
      <c r="N2146" s="2" t="str">
        <f>IF(ISNUMBER(_xlfn.XMATCH(E2146,[1]SKU_Master!A:A)),"MATCH","NOT FOUND")</f>
        <v>MATCH</v>
      </c>
      <c r="O2146" s="2">
        <f>Table2[[#This Row],[GROSS_REVENUE]]-Table2[[#This Row],[DISCOUNT]]</f>
        <v>37196.43</v>
      </c>
      <c r="P2146" s="3">
        <f>IFERROR((Table2[[#This Row],[NET_REVENUE]]-(Table2[[#This Row],[UNITS_SOLD]]*Table2[[#This Row],[UNIT_COGS]]))/Table2[[#This Row],[NET_REVENUE]],0)</f>
        <v>0.50129622654647232</v>
      </c>
      <c r="Q2146" s="4">
        <f>IFERROR(Table2[[#This Row],[GROSS_REVENUE]]/Table2[[#This Row],[AD_SPEND]],0)</f>
        <v>14.026543328288964</v>
      </c>
      <c r="R2146" s="2">
        <f>IFERROR((Table2[[#This Row],[NET_REVENUE]]-(Table2[[#This Row],[UNITS_SOLD]]*Table2[[#This Row],[UNIT_COGS]])-Table2[[#This Row],[AD_SPEND]]),0)</f>
        <v>15831.41</v>
      </c>
      <c r="S2146" s="3">
        <f>IFERROR(Table2[[#This Row],[RETURNS_UNITS]]/Table2[[#This Row],[UNITS_SOLD]],0)</f>
        <v>3.0188679245283019E-2</v>
      </c>
      <c r="T2146" s="2" t="str">
        <f>TRIM(CLEAN(Table2[[#This Row],[CHANNEL]]))</f>
        <v>Zepto</v>
      </c>
      <c r="U2146" s="1">
        <f t="shared" si="33"/>
        <v>45383</v>
      </c>
    </row>
    <row r="2147" spans="1:21" x14ac:dyDescent="0.3">
      <c r="A2147" s="1">
        <v>45292</v>
      </c>
      <c r="B2147" s="2" t="s">
        <v>24</v>
      </c>
      <c r="C2147" s="2" t="s">
        <v>28</v>
      </c>
      <c r="D2147" s="2" t="s">
        <v>29</v>
      </c>
      <c r="E2147" s="2" t="str">
        <f>TRIM(Table2[[#This Row],[SKU_CODE]])</f>
        <v>BEC-CLN-004</v>
      </c>
      <c r="F2147" s="2">
        <v>156</v>
      </c>
      <c r="G2147" s="2">
        <v>15444</v>
      </c>
      <c r="H2147" s="2">
        <v>1109.92</v>
      </c>
      <c r="I2147" s="2">
        <v>2817.59</v>
      </c>
      <c r="J2147" s="2">
        <v>21</v>
      </c>
      <c r="K2147" s="2" t="str">
        <f>_xlfn.XLOOKUP(E2147,[1]SKU_Master!A:A,[1]SKU_Master!C:C,"NOT FOUND")</f>
        <v>Cleaners</v>
      </c>
      <c r="L2147" s="2">
        <f>_xlfn.XLOOKUP(Table2[[#This Row],[SKU_CODE_CLEAN]],[1]SKU_Master!A:A,[1]SKU_Master!E:E,"Not Found")</f>
        <v>99</v>
      </c>
      <c r="M2147" s="2">
        <f>_xlfn.XLOOKUP(E2147,[1]SKU_Master!A:A,[1]SKU_Master!F:F,"NOT FOUND")</f>
        <v>44</v>
      </c>
      <c r="N2147" s="2" t="str">
        <f>IF(ISNUMBER(_xlfn.XMATCH(E2147,[1]SKU_Master!A:A)),"MATCH","NOT FOUND")</f>
        <v>MATCH</v>
      </c>
      <c r="O2147" s="2">
        <f>Table2[[#This Row],[GROSS_REVENUE]]-Table2[[#This Row],[DISCOUNT]]</f>
        <v>14334.08</v>
      </c>
      <c r="P2147" s="3">
        <f>IFERROR((Table2[[#This Row],[NET_REVENUE]]-(Table2[[#This Row],[UNITS_SOLD]]*Table2[[#This Row],[UNIT_COGS]]))/Table2[[#This Row],[NET_REVENUE]],0)</f>
        <v>0.52114122427110776</v>
      </c>
      <c r="Q2147" s="4">
        <f>IFERROR(Table2[[#This Row],[GROSS_REVENUE]]/Table2[[#This Row],[AD_SPEND]],0)</f>
        <v>5.4812801010792906</v>
      </c>
      <c r="R2147" s="2">
        <f>IFERROR((Table2[[#This Row],[NET_REVENUE]]-(Table2[[#This Row],[UNITS_SOLD]]*Table2[[#This Row],[UNIT_COGS]])-Table2[[#This Row],[AD_SPEND]]),0)</f>
        <v>4652.49</v>
      </c>
      <c r="S2147" s="3">
        <f>IFERROR(Table2[[#This Row],[RETURNS_UNITS]]/Table2[[#This Row],[UNITS_SOLD]],0)</f>
        <v>0.13461538461538461</v>
      </c>
      <c r="T2147" s="2" t="str">
        <f>TRIM(CLEAN(Table2[[#This Row],[CHANNEL]]))</f>
        <v>D2C</v>
      </c>
      <c r="U2147" s="1">
        <f t="shared" si="33"/>
        <v>45292</v>
      </c>
    </row>
    <row r="2148" spans="1:21" x14ac:dyDescent="0.3">
      <c r="A2148" s="1">
        <v>45597</v>
      </c>
      <c r="B2148" s="2" t="s">
        <v>34</v>
      </c>
      <c r="C2148" s="2" t="s">
        <v>28</v>
      </c>
      <c r="D2148" s="2" t="s">
        <v>41</v>
      </c>
      <c r="E2148" s="2" t="str">
        <f>TRIM(Table2[[#This Row],[SKU_CODE]])</f>
        <v>BEC-KT-002</v>
      </c>
      <c r="F2148" s="2">
        <v>133</v>
      </c>
      <c r="G2148" s="2">
        <v>55860</v>
      </c>
      <c r="H2148" s="2">
        <v>16506.22</v>
      </c>
      <c r="I2148" s="2">
        <v>2821.74</v>
      </c>
      <c r="J2148" s="2">
        <v>4</v>
      </c>
      <c r="K2148" s="2" t="str">
        <f>_xlfn.XLOOKUP(E2148,[1]SKU_Master!A:A,[1]SKU_Master!C:C,"NOT FOUND")</f>
        <v>Kitchen Towel</v>
      </c>
      <c r="L2148" s="2">
        <f>_xlfn.XLOOKUP(Table2[[#This Row],[SKU_CODE_CLEAN]],[1]SKU_Master!A:A,[1]SKU_Master!E:E,"Not Found")</f>
        <v>420</v>
      </c>
      <c r="M2148" s="2">
        <f>_xlfn.XLOOKUP(E2148,[1]SKU_Master!A:A,[1]SKU_Master!F:F,"NOT FOUND")</f>
        <v>205</v>
      </c>
      <c r="N2148" s="2" t="str">
        <f>IF(ISNUMBER(_xlfn.XMATCH(E2148,[1]SKU_Master!A:A)),"MATCH","NOT FOUND")</f>
        <v>MATCH</v>
      </c>
      <c r="O2148" s="2">
        <f>Table2[[#This Row],[GROSS_REVENUE]]-Table2[[#This Row],[DISCOUNT]]</f>
        <v>39353.78</v>
      </c>
      <c r="P2148" s="3">
        <f>IFERROR((Table2[[#This Row],[NET_REVENUE]]-(Table2[[#This Row],[UNITS_SOLD]]*Table2[[#This Row],[UNIT_COGS]]))/Table2[[#This Row],[NET_REVENUE]],0)</f>
        <v>0.30718218173705292</v>
      </c>
      <c r="Q2148" s="4">
        <f>IFERROR(Table2[[#This Row],[GROSS_REVENUE]]/Table2[[#This Row],[AD_SPEND]],0)</f>
        <v>19.796295902528229</v>
      </c>
      <c r="R2148" s="2">
        <f>IFERROR((Table2[[#This Row],[NET_REVENUE]]-(Table2[[#This Row],[UNITS_SOLD]]*Table2[[#This Row],[UNIT_COGS]])-Table2[[#This Row],[AD_SPEND]]),0)</f>
        <v>9267.0399999999991</v>
      </c>
      <c r="S2148" s="3">
        <f>IFERROR(Table2[[#This Row],[RETURNS_UNITS]]/Table2[[#This Row],[UNITS_SOLD]],0)</f>
        <v>3.007518796992481E-2</v>
      </c>
      <c r="T2148" s="2" t="str">
        <f>TRIM(CLEAN(Table2[[#This Row],[CHANNEL]]))</f>
        <v>Zepto</v>
      </c>
      <c r="U2148" s="1">
        <f t="shared" si="33"/>
        <v>45597</v>
      </c>
    </row>
    <row r="2149" spans="1:21" x14ac:dyDescent="0.3">
      <c r="A2149" s="1">
        <v>45689</v>
      </c>
      <c r="B2149" s="2" t="s">
        <v>39</v>
      </c>
      <c r="C2149" s="2" t="s">
        <v>28</v>
      </c>
      <c r="D2149" s="2" t="s">
        <v>35</v>
      </c>
      <c r="E2149" s="2" t="str">
        <f>TRIM(Table2[[#This Row],[SKU_CODE]])</f>
        <v>BEC-CMB-001</v>
      </c>
      <c r="F2149" s="2">
        <v>71</v>
      </c>
      <c r="G2149" s="2">
        <v>49629</v>
      </c>
      <c r="H2149" s="2">
        <v>10961.02</v>
      </c>
      <c r="I2149" s="2">
        <v>2824.93</v>
      </c>
      <c r="J2149" s="2">
        <v>2</v>
      </c>
      <c r="K2149" s="2" t="str">
        <f>_xlfn.XLOOKUP(E2149,[1]SKU_Master!A:A,[1]SKU_Master!C:C,"NOT FOUND")</f>
        <v>Others</v>
      </c>
      <c r="L2149" s="2">
        <f>_xlfn.XLOOKUP(Table2[[#This Row],[SKU_CODE_CLEAN]],[1]SKU_Master!A:A,[1]SKU_Master!E:E,"Not Found")</f>
        <v>699</v>
      </c>
      <c r="M2149" s="2">
        <f>_xlfn.XLOOKUP(E2149,[1]SKU_Master!A:A,[1]SKU_Master!F:F,"NOT FOUND")</f>
        <v>330</v>
      </c>
      <c r="N2149" s="2" t="str">
        <f>IF(ISNUMBER(_xlfn.XMATCH(E2149,[1]SKU_Master!A:A)),"MATCH","NOT FOUND")</f>
        <v>MATCH</v>
      </c>
      <c r="O2149" s="2">
        <f>Table2[[#This Row],[GROSS_REVENUE]]-Table2[[#This Row],[DISCOUNT]]</f>
        <v>38667.979999999996</v>
      </c>
      <c r="P2149" s="3">
        <f>IFERROR((Table2[[#This Row],[NET_REVENUE]]-(Table2[[#This Row],[UNITS_SOLD]]*Table2[[#This Row],[UNIT_COGS]]))/Table2[[#This Row],[NET_REVENUE]],0)</f>
        <v>0.39407230478550981</v>
      </c>
      <c r="Q2149" s="4">
        <f>IFERROR(Table2[[#This Row],[GROSS_REVENUE]]/Table2[[#This Row],[AD_SPEND]],0)</f>
        <v>17.568222929417722</v>
      </c>
      <c r="R2149" s="2">
        <f>IFERROR((Table2[[#This Row],[NET_REVENUE]]-(Table2[[#This Row],[UNITS_SOLD]]*Table2[[#This Row],[UNIT_COGS]])-Table2[[#This Row],[AD_SPEND]]),0)</f>
        <v>12413.049999999996</v>
      </c>
      <c r="S2149" s="3">
        <f>IFERROR(Table2[[#This Row],[RETURNS_UNITS]]/Table2[[#This Row],[UNITS_SOLD]],0)</f>
        <v>2.8169014084507043E-2</v>
      </c>
      <c r="T2149" s="2" t="str">
        <f>TRIM(CLEAN(Table2[[#This Row],[CHANNEL]]))</f>
        <v>Amazon</v>
      </c>
      <c r="U2149" s="1">
        <f t="shared" si="33"/>
        <v>45689</v>
      </c>
    </row>
    <row r="2150" spans="1:21" x14ac:dyDescent="0.3">
      <c r="A2150" s="1">
        <v>45717</v>
      </c>
      <c r="B2150" s="2" t="s">
        <v>39</v>
      </c>
      <c r="C2150" s="2" t="s">
        <v>22</v>
      </c>
      <c r="D2150" s="2" t="s">
        <v>23</v>
      </c>
      <c r="E2150" s="2" t="str">
        <f>TRIM(Table2[[#This Row],[SKU_CODE]])</f>
        <v>BEC-OTH-001</v>
      </c>
      <c r="F2150" s="2">
        <v>142</v>
      </c>
      <c r="G2150" s="2">
        <v>21158</v>
      </c>
      <c r="H2150" s="2">
        <v>2195.98</v>
      </c>
      <c r="I2150" s="2">
        <v>2825.49</v>
      </c>
      <c r="J2150" s="2">
        <v>6</v>
      </c>
      <c r="K2150" s="2" t="str">
        <f>_xlfn.XLOOKUP(E2150,[1]SKU_Master!A:A,[1]SKU_Master!C:C,"NOT FOUND")</f>
        <v>Others</v>
      </c>
      <c r="L2150" s="2">
        <f>_xlfn.XLOOKUP(Table2[[#This Row],[SKU_CODE_CLEAN]],[1]SKU_Master!A:A,[1]SKU_Master!E:E,"Not Found")</f>
        <v>149</v>
      </c>
      <c r="M2150" s="2">
        <f>_xlfn.XLOOKUP(E2150,[1]SKU_Master!A:A,[1]SKU_Master!F:F,"NOT FOUND")</f>
        <v>72</v>
      </c>
      <c r="N2150" s="2" t="str">
        <f>IF(ISNUMBER(_xlfn.XMATCH(E2150,[1]SKU_Master!A:A)),"MATCH","NOT FOUND")</f>
        <v>MATCH</v>
      </c>
      <c r="O2150" s="2">
        <f>Table2[[#This Row],[GROSS_REVENUE]]-Table2[[#This Row],[DISCOUNT]]</f>
        <v>18962.02</v>
      </c>
      <c r="P2150" s="3">
        <f>IFERROR((Table2[[#This Row],[NET_REVENUE]]-(Table2[[#This Row],[UNITS_SOLD]]*Table2[[#This Row],[UNIT_COGS]]))/Table2[[#This Row],[NET_REVENUE]],0)</f>
        <v>0.46081693827978243</v>
      </c>
      <c r="Q2150" s="4">
        <f>IFERROR(Table2[[#This Row],[GROSS_REVENUE]]/Table2[[#This Row],[AD_SPEND]],0)</f>
        <v>7.4882586737167722</v>
      </c>
      <c r="R2150" s="2">
        <f>IFERROR((Table2[[#This Row],[NET_REVENUE]]-(Table2[[#This Row],[UNITS_SOLD]]*Table2[[#This Row],[UNIT_COGS]])-Table2[[#This Row],[AD_SPEND]]),0)</f>
        <v>5912.5300000000007</v>
      </c>
      <c r="S2150" s="3">
        <f>IFERROR(Table2[[#This Row],[RETURNS_UNITS]]/Table2[[#This Row],[UNITS_SOLD]],0)</f>
        <v>4.2253521126760563E-2</v>
      </c>
      <c r="T2150" s="2" t="str">
        <f>TRIM(CLEAN(Table2[[#This Row],[CHANNEL]]))</f>
        <v>Amazon</v>
      </c>
      <c r="U2150" s="1">
        <f t="shared" si="33"/>
        <v>45717</v>
      </c>
    </row>
    <row r="2151" spans="1:21" x14ac:dyDescent="0.3">
      <c r="A2151" s="1">
        <v>45597</v>
      </c>
      <c r="B2151" s="2" t="s">
        <v>34</v>
      </c>
      <c r="C2151" s="2" t="s">
        <v>22</v>
      </c>
      <c r="D2151" s="2" t="s">
        <v>35</v>
      </c>
      <c r="E2151" s="2" t="str">
        <f>TRIM(Table2[[#This Row],[SKU_CODE]])</f>
        <v>BEC-CMB-001</v>
      </c>
      <c r="F2151" s="2">
        <v>35</v>
      </c>
      <c r="G2151" s="2">
        <v>24465</v>
      </c>
      <c r="H2151" s="2">
        <v>3567.92</v>
      </c>
      <c r="I2151" s="2">
        <v>2826.38</v>
      </c>
      <c r="J2151" s="2">
        <v>1</v>
      </c>
      <c r="K2151" s="2" t="str">
        <f>_xlfn.XLOOKUP(E2151,[1]SKU_Master!A:A,[1]SKU_Master!C:C,"NOT FOUND")</f>
        <v>Others</v>
      </c>
      <c r="L2151" s="2">
        <f>_xlfn.XLOOKUP(Table2[[#This Row],[SKU_CODE_CLEAN]],[1]SKU_Master!A:A,[1]SKU_Master!E:E,"Not Found")</f>
        <v>699</v>
      </c>
      <c r="M2151" s="2">
        <f>_xlfn.XLOOKUP(E2151,[1]SKU_Master!A:A,[1]SKU_Master!F:F,"NOT FOUND")</f>
        <v>330</v>
      </c>
      <c r="N2151" s="2" t="str">
        <f>IF(ISNUMBER(_xlfn.XMATCH(E2151,[1]SKU_Master!A:A)),"MATCH","NOT FOUND")</f>
        <v>MATCH</v>
      </c>
      <c r="O2151" s="2">
        <f>Table2[[#This Row],[GROSS_REVENUE]]-Table2[[#This Row],[DISCOUNT]]</f>
        <v>20897.080000000002</v>
      </c>
      <c r="P2151" s="3">
        <f>IFERROR((Table2[[#This Row],[NET_REVENUE]]-(Table2[[#This Row],[UNITS_SOLD]]*Table2[[#This Row],[UNIT_COGS]]))/Table2[[#This Row],[NET_REVENUE]],0)</f>
        <v>0.4472912004930833</v>
      </c>
      <c r="Q2151" s="4">
        <f>IFERROR(Table2[[#This Row],[GROSS_REVENUE]]/Table2[[#This Row],[AD_SPEND]],0)</f>
        <v>8.6559485985607019</v>
      </c>
      <c r="R2151" s="2">
        <f>IFERROR((Table2[[#This Row],[NET_REVENUE]]-(Table2[[#This Row],[UNITS_SOLD]]*Table2[[#This Row],[UNIT_COGS]])-Table2[[#This Row],[AD_SPEND]]),0)</f>
        <v>6520.7000000000016</v>
      </c>
      <c r="S2151" s="3">
        <f>IFERROR(Table2[[#This Row],[RETURNS_UNITS]]/Table2[[#This Row],[UNITS_SOLD]],0)</f>
        <v>2.8571428571428571E-2</v>
      </c>
      <c r="T2151" s="2" t="str">
        <f>TRIM(CLEAN(Table2[[#This Row],[CHANNEL]]))</f>
        <v>Zepto</v>
      </c>
      <c r="U2151" s="1">
        <f t="shared" si="33"/>
        <v>45597</v>
      </c>
    </row>
    <row r="2152" spans="1:21" x14ac:dyDescent="0.3">
      <c r="A2152" s="1">
        <v>45658</v>
      </c>
      <c r="B2152" s="2" t="s">
        <v>21</v>
      </c>
      <c r="C2152" s="2" t="s">
        <v>25</v>
      </c>
      <c r="D2152" s="2" t="s">
        <v>45</v>
      </c>
      <c r="E2152" s="2" t="str">
        <f>TRIM(Table2[[#This Row],[SKU_CODE]])</f>
        <v>BEC-TIS-001</v>
      </c>
      <c r="F2152" s="2">
        <v>343</v>
      </c>
      <c r="G2152" s="2">
        <v>32585</v>
      </c>
      <c r="H2152" s="2">
        <v>6547.9</v>
      </c>
      <c r="I2152" s="2">
        <v>2826.65</v>
      </c>
      <c r="J2152" s="2">
        <v>9</v>
      </c>
      <c r="K2152" s="2" t="str">
        <f>_xlfn.XLOOKUP(E2152,[1]SKU_Master!A:A,[1]SKU_Master!C:C,"NOT FOUND")</f>
        <v>Tissues</v>
      </c>
      <c r="L2152" s="2">
        <f>_xlfn.XLOOKUP(Table2[[#This Row],[SKU_CODE_CLEAN]],[1]SKU_Master!A:A,[1]SKU_Master!E:E,"Not Found")</f>
        <v>95</v>
      </c>
      <c r="M2152" s="2">
        <f>_xlfn.XLOOKUP(E2152,[1]SKU_Master!A:A,[1]SKU_Master!F:F,"NOT FOUND")</f>
        <v>42</v>
      </c>
      <c r="N2152" s="2" t="str">
        <f>IF(ISNUMBER(_xlfn.XMATCH(E2152,[1]SKU_Master!A:A)),"MATCH","NOT FOUND")</f>
        <v>MATCH</v>
      </c>
      <c r="O2152" s="2">
        <f>Table2[[#This Row],[GROSS_REVENUE]]-Table2[[#This Row],[DISCOUNT]]</f>
        <v>26037.1</v>
      </c>
      <c r="P2152" s="3">
        <f>IFERROR((Table2[[#This Row],[NET_REVENUE]]-(Table2[[#This Row],[UNITS_SOLD]]*Table2[[#This Row],[UNIT_COGS]]))/Table2[[#This Row],[NET_REVENUE]],0)</f>
        <v>0.44671257551724269</v>
      </c>
      <c r="Q2152" s="4">
        <f>IFERROR(Table2[[#This Row],[GROSS_REVENUE]]/Table2[[#This Row],[AD_SPEND]],0)</f>
        <v>11.527780234553269</v>
      </c>
      <c r="R2152" s="2">
        <f>IFERROR((Table2[[#This Row],[NET_REVENUE]]-(Table2[[#This Row],[UNITS_SOLD]]*Table2[[#This Row],[UNIT_COGS]])-Table2[[#This Row],[AD_SPEND]]),0)</f>
        <v>8804.4499999999989</v>
      </c>
      <c r="S2152" s="3">
        <f>IFERROR(Table2[[#This Row],[RETURNS_UNITS]]/Table2[[#This Row],[UNITS_SOLD]],0)</f>
        <v>2.6239067055393587E-2</v>
      </c>
      <c r="T2152" s="2" t="str">
        <f>TRIM(CLEAN(Table2[[#This Row],[CHANNEL]]))</f>
        <v>Flipkart</v>
      </c>
      <c r="U2152" s="1">
        <f t="shared" si="33"/>
        <v>45658</v>
      </c>
    </row>
    <row r="2153" spans="1:21" x14ac:dyDescent="0.3">
      <c r="A2153" s="1">
        <v>45413</v>
      </c>
      <c r="B2153" s="2" t="s">
        <v>21</v>
      </c>
      <c r="C2153" s="2" t="s">
        <v>28</v>
      </c>
      <c r="D2153" s="2" t="s">
        <v>31</v>
      </c>
      <c r="E2153" s="2" t="str">
        <f>TRIM(Table2[[#This Row],[SKU_CODE]])</f>
        <v>BEC-GB-002</v>
      </c>
      <c r="F2153" s="2">
        <v>150</v>
      </c>
      <c r="G2153" s="2">
        <v>26850</v>
      </c>
      <c r="H2153" s="2">
        <v>7985.62</v>
      </c>
      <c r="I2153" s="2">
        <v>2827.59</v>
      </c>
      <c r="J2153" s="2">
        <v>7</v>
      </c>
      <c r="K2153" s="2" t="str">
        <f>_xlfn.XLOOKUP(E2153,[1]SKU_Master!A:A,[1]SKU_Master!C:C,"NOT FOUND")</f>
        <v>Garbage Bags</v>
      </c>
      <c r="L2153" s="2">
        <f>_xlfn.XLOOKUP(Table2[[#This Row],[SKU_CODE_CLEAN]],[1]SKU_Master!A:A,[1]SKU_Master!E:E,"Not Found")</f>
        <v>179</v>
      </c>
      <c r="M2153" s="2">
        <f>_xlfn.XLOOKUP(E2153,[1]SKU_Master!A:A,[1]SKU_Master!F:F,"NOT FOUND")</f>
        <v>86</v>
      </c>
      <c r="N2153" s="2" t="str">
        <f>IF(ISNUMBER(_xlfn.XMATCH(E2153,[1]SKU_Master!A:A)),"MATCH","NOT FOUND")</f>
        <v>MATCH</v>
      </c>
      <c r="O2153" s="2">
        <f>Table2[[#This Row],[GROSS_REVENUE]]-Table2[[#This Row],[DISCOUNT]]</f>
        <v>18864.38</v>
      </c>
      <c r="P2153" s="3">
        <f>IFERROR((Table2[[#This Row],[NET_REVENUE]]-(Table2[[#This Row],[UNITS_SOLD]]*Table2[[#This Row],[UNIT_COGS]]))/Table2[[#This Row],[NET_REVENUE]],0)</f>
        <v>0.31617153598475012</v>
      </c>
      <c r="Q2153" s="4">
        <f>IFERROR(Table2[[#This Row],[GROSS_REVENUE]]/Table2[[#This Row],[AD_SPEND]],0)</f>
        <v>9.4957189691574797</v>
      </c>
      <c r="R2153" s="2">
        <f>IFERROR((Table2[[#This Row],[NET_REVENUE]]-(Table2[[#This Row],[UNITS_SOLD]]*Table2[[#This Row],[UNIT_COGS]])-Table2[[#This Row],[AD_SPEND]]),0)</f>
        <v>3136.7900000000009</v>
      </c>
      <c r="S2153" s="3">
        <f>IFERROR(Table2[[#This Row],[RETURNS_UNITS]]/Table2[[#This Row],[UNITS_SOLD]],0)</f>
        <v>4.6666666666666669E-2</v>
      </c>
      <c r="T2153" s="2" t="str">
        <f>TRIM(CLEAN(Table2[[#This Row],[CHANNEL]]))</f>
        <v>Flipkart</v>
      </c>
      <c r="U2153" s="1">
        <f t="shared" si="33"/>
        <v>45413</v>
      </c>
    </row>
    <row r="2154" spans="1:21" x14ac:dyDescent="0.3">
      <c r="A2154" s="1">
        <v>45658</v>
      </c>
      <c r="B2154" s="2" t="s">
        <v>21</v>
      </c>
      <c r="C2154" s="2" t="s">
        <v>28</v>
      </c>
      <c r="D2154" s="2" t="s">
        <v>43</v>
      </c>
      <c r="E2154" s="2" t="str">
        <f>TRIM(Table2[[#This Row],[SKU_CODE]])</f>
        <v>BEC-GB-001</v>
      </c>
      <c r="F2154" s="2">
        <v>164</v>
      </c>
      <c r="G2154" s="2">
        <v>24436</v>
      </c>
      <c r="H2154" s="2">
        <v>4344.26</v>
      </c>
      <c r="I2154" s="2">
        <v>2828.42</v>
      </c>
      <c r="J2154" s="2">
        <v>3</v>
      </c>
      <c r="K2154" s="2" t="str">
        <f>_xlfn.XLOOKUP(E2154,[1]SKU_Master!A:A,[1]SKU_Master!C:C,"NOT FOUND")</f>
        <v>Garbage Bags</v>
      </c>
      <c r="L2154" s="2">
        <f>_xlfn.XLOOKUP(Table2[[#This Row],[SKU_CODE_CLEAN]],[1]SKU_Master!A:A,[1]SKU_Master!E:E,"Not Found")</f>
        <v>149</v>
      </c>
      <c r="M2154" s="2">
        <f>_xlfn.XLOOKUP(E2154,[1]SKU_Master!A:A,[1]SKU_Master!F:F,"NOT FOUND")</f>
        <v>70</v>
      </c>
      <c r="N2154" s="2" t="str">
        <f>IF(ISNUMBER(_xlfn.XMATCH(E2154,[1]SKU_Master!A:A)),"MATCH","NOT FOUND")</f>
        <v>MATCH</v>
      </c>
      <c r="O2154" s="2">
        <f>Table2[[#This Row],[GROSS_REVENUE]]-Table2[[#This Row],[DISCOUNT]]</f>
        <v>20091.739999999998</v>
      </c>
      <c r="P2154" s="3">
        <f>IFERROR((Table2[[#This Row],[NET_REVENUE]]-(Table2[[#This Row],[UNITS_SOLD]]*Table2[[#This Row],[UNIT_COGS]]))/Table2[[#This Row],[NET_REVENUE]],0)</f>
        <v>0.4286209158589549</v>
      </c>
      <c r="Q2154" s="4">
        <f>IFERROR(Table2[[#This Row],[GROSS_REVENUE]]/Table2[[#This Row],[AD_SPEND]],0)</f>
        <v>8.6394524151292948</v>
      </c>
      <c r="R2154" s="2">
        <f>IFERROR((Table2[[#This Row],[NET_REVENUE]]-(Table2[[#This Row],[UNITS_SOLD]]*Table2[[#This Row],[UNIT_COGS]])-Table2[[#This Row],[AD_SPEND]]),0)</f>
        <v>5783.3199999999979</v>
      </c>
      <c r="S2154" s="3">
        <f>IFERROR(Table2[[#This Row],[RETURNS_UNITS]]/Table2[[#This Row],[UNITS_SOLD]],0)</f>
        <v>1.8292682926829267E-2</v>
      </c>
      <c r="T2154" s="2" t="str">
        <f>TRIM(CLEAN(Table2[[#This Row],[CHANNEL]]))</f>
        <v>Flipkart</v>
      </c>
      <c r="U2154" s="1">
        <f t="shared" si="33"/>
        <v>45658</v>
      </c>
    </row>
    <row r="2155" spans="1:21" x14ac:dyDescent="0.3">
      <c r="A2155" s="1">
        <v>45566</v>
      </c>
      <c r="B2155" s="2" t="s">
        <v>33</v>
      </c>
      <c r="C2155" s="2" t="s">
        <v>25</v>
      </c>
      <c r="D2155" s="2" t="s">
        <v>57</v>
      </c>
      <c r="E2155" s="2" t="str">
        <f>TRIM(Table2[[#This Row],[SKU_CODE]])</f>
        <v>BEC-KT-002</v>
      </c>
      <c r="F2155" s="2">
        <v>137</v>
      </c>
      <c r="G2155" s="2">
        <v>57540</v>
      </c>
      <c r="H2155" s="2">
        <v>10462.85</v>
      </c>
      <c r="I2155" s="2">
        <v>2830.14</v>
      </c>
      <c r="J2155" s="2">
        <v>4</v>
      </c>
      <c r="K2155" s="2" t="str">
        <f>_xlfn.XLOOKUP(E2155,[1]SKU_Master!A:A,[1]SKU_Master!C:C,"NOT FOUND")</f>
        <v>Kitchen Towel</v>
      </c>
      <c r="L2155" s="2">
        <f>_xlfn.XLOOKUP(Table2[[#This Row],[SKU_CODE_CLEAN]],[1]SKU_Master!A:A,[1]SKU_Master!E:E,"Not Found")</f>
        <v>420</v>
      </c>
      <c r="M2155" s="2">
        <f>_xlfn.XLOOKUP(E2155,[1]SKU_Master!A:A,[1]SKU_Master!F:F,"NOT FOUND")</f>
        <v>205</v>
      </c>
      <c r="N2155" s="2" t="str">
        <f>IF(ISNUMBER(_xlfn.XMATCH(E2155,[1]SKU_Master!A:A)),"MATCH","NOT FOUND")</f>
        <v>MATCH</v>
      </c>
      <c r="O2155" s="2">
        <f>Table2[[#This Row],[GROSS_REVENUE]]-Table2[[#This Row],[DISCOUNT]]</f>
        <v>47077.15</v>
      </c>
      <c r="P2155" s="3">
        <f>IFERROR((Table2[[#This Row],[NET_REVENUE]]-(Table2[[#This Row],[UNITS_SOLD]]*Table2[[#This Row],[UNIT_COGS]]))/Table2[[#This Row],[NET_REVENUE]],0)</f>
        <v>0.40342607825664895</v>
      </c>
      <c r="Q2155" s="4">
        <f>IFERROR(Table2[[#This Row],[GROSS_REVENUE]]/Table2[[#This Row],[AD_SPEND]],0)</f>
        <v>20.331149695774769</v>
      </c>
      <c r="R2155" s="2">
        <f>IFERROR((Table2[[#This Row],[NET_REVENUE]]-(Table2[[#This Row],[UNITS_SOLD]]*Table2[[#This Row],[UNIT_COGS]])-Table2[[#This Row],[AD_SPEND]]),0)</f>
        <v>16162.010000000002</v>
      </c>
      <c r="S2155" s="3">
        <f>IFERROR(Table2[[#This Row],[RETURNS_UNITS]]/Table2[[#This Row],[UNITS_SOLD]],0)</f>
        <v>2.9197080291970802E-2</v>
      </c>
      <c r="T2155" s="2" t="str">
        <f>TRIM(CLEAN(Table2[[#This Row],[CHANNEL]]))</f>
        <v>Swiggy Instamart</v>
      </c>
      <c r="U2155" s="1">
        <f t="shared" si="33"/>
        <v>45566</v>
      </c>
    </row>
    <row r="2156" spans="1:21" x14ac:dyDescent="0.3">
      <c r="A2156" s="1">
        <v>45323</v>
      </c>
      <c r="B2156" s="2" t="s">
        <v>24</v>
      </c>
      <c r="C2156" s="2" t="s">
        <v>25</v>
      </c>
      <c r="D2156" s="2" t="s">
        <v>45</v>
      </c>
      <c r="E2156" s="2" t="str">
        <f>TRIM(Table2[[#This Row],[SKU_CODE]])</f>
        <v>BEC-TIS-001</v>
      </c>
      <c r="F2156" s="2">
        <v>279</v>
      </c>
      <c r="G2156" s="2">
        <v>26505</v>
      </c>
      <c r="H2156" s="2">
        <v>1781.79</v>
      </c>
      <c r="I2156" s="2">
        <v>2830.53</v>
      </c>
      <c r="J2156" s="2">
        <v>39</v>
      </c>
      <c r="K2156" s="2" t="str">
        <f>_xlfn.XLOOKUP(E2156,[1]SKU_Master!A:A,[1]SKU_Master!C:C,"NOT FOUND")</f>
        <v>Tissues</v>
      </c>
      <c r="L2156" s="2">
        <f>_xlfn.XLOOKUP(Table2[[#This Row],[SKU_CODE_CLEAN]],[1]SKU_Master!A:A,[1]SKU_Master!E:E,"Not Found")</f>
        <v>95</v>
      </c>
      <c r="M2156" s="2">
        <f>_xlfn.XLOOKUP(E2156,[1]SKU_Master!A:A,[1]SKU_Master!F:F,"NOT FOUND")</f>
        <v>42</v>
      </c>
      <c r="N2156" s="2" t="str">
        <f>IF(ISNUMBER(_xlfn.XMATCH(E2156,[1]SKU_Master!A:A)),"MATCH","NOT FOUND")</f>
        <v>MATCH</v>
      </c>
      <c r="O2156" s="2">
        <f>Table2[[#This Row],[GROSS_REVENUE]]-Table2[[#This Row],[DISCOUNT]]</f>
        <v>24723.21</v>
      </c>
      <c r="P2156" s="3">
        <f>IFERROR((Table2[[#This Row],[NET_REVENUE]]-(Table2[[#This Row],[UNITS_SOLD]]*Table2[[#This Row],[UNIT_COGS]]))/Table2[[#This Row],[NET_REVENUE]],0)</f>
        <v>0.52603242054733179</v>
      </c>
      <c r="Q2156" s="4">
        <f>IFERROR(Table2[[#This Row],[GROSS_REVENUE]]/Table2[[#This Row],[AD_SPEND]],0)</f>
        <v>9.3639707051329601</v>
      </c>
      <c r="R2156" s="2">
        <f>IFERROR((Table2[[#This Row],[NET_REVENUE]]-(Table2[[#This Row],[UNITS_SOLD]]*Table2[[#This Row],[UNIT_COGS]])-Table2[[#This Row],[AD_SPEND]]),0)</f>
        <v>10174.679999999998</v>
      </c>
      <c r="S2156" s="3">
        <f>IFERROR(Table2[[#This Row],[RETURNS_UNITS]]/Table2[[#This Row],[UNITS_SOLD]],0)</f>
        <v>0.13978494623655913</v>
      </c>
      <c r="T2156" s="2" t="str">
        <f>TRIM(CLEAN(Table2[[#This Row],[CHANNEL]]))</f>
        <v>D2C</v>
      </c>
      <c r="U2156" s="1">
        <f t="shared" si="33"/>
        <v>45323</v>
      </c>
    </row>
    <row r="2157" spans="1:21" x14ac:dyDescent="0.3">
      <c r="A2157" s="1">
        <v>45352</v>
      </c>
      <c r="B2157" s="2" t="s">
        <v>21</v>
      </c>
      <c r="C2157" s="2" t="s">
        <v>22</v>
      </c>
      <c r="D2157" s="2" t="s">
        <v>35</v>
      </c>
      <c r="E2157" s="2" t="str">
        <f>TRIM(Table2[[#This Row],[SKU_CODE]])</f>
        <v>BEC-CMB-001</v>
      </c>
      <c r="F2157" s="2">
        <v>40</v>
      </c>
      <c r="G2157" s="2">
        <v>27960</v>
      </c>
      <c r="H2157" s="2">
        <v>6757.78</v>
      </c>
      <c r="I2157" s="2">
        <v>2831.64</v>
      </c>
      <c r="J2157" s="2">
        <v>1</v>
      </c>
      <c r="K2157" s="2" t="str">
        <f>_xlfn.XLOOKUP(E2157,[1]SKU_Master!A:A,[1]SKU_Master!C:C,"NOT FOUND")</f>
        <v>Others</v>
      </c>
      <c r="L2157" s="2">
        <f>_xlfn.XLOOKUP(Table2[[#This Row],[SKU_CODE_CLEAN]],[1]SKU_Master!A:A,[1]SKU_Master!E:E,"Not Found")</f>
        <v>699</v>
      </c>
      <c r="M2157" s="2">
        <f>_xlfn.XLOOKUP(E2157,[1]SKU_Master!A:A,[1]SKU_Master!F:F,"NOT FOUND")</f>
        <v>330</v>
      </c>
      <c r="N2157" s="2" t="str">
        <f>IF(ISNUMBER(_xlfn.XMATCH(E2157,[1]SKU_Master!A:A)),"MATCH","NOT FOUND")</f>
        <v>MATCH</v>
      </c>
      <c r="O2157" s="2">
        <f>Table2[[#This Row],[GROSS_REVENUE]]-Table2[[#This Row],[DISCOUNT]]</f>
        <v>21202.22</v>
      </c>
      <c r="P2157" s="3">
        <f>IFERROR((Table2[[#This Row],[NET_REVENUE]]-(Table2[[#This Row],[UNITS_SOLD]]*Table2[[#This Row],[UNIT_COGS]]))/Table2[[#This Row],[NET_REVENUE]],0)</f>
        <v>0.37742368487828165</v>
      </c>
      <c r="Q2157" s="4">
        <f>IFERROR(Table2[[#This Row],[GROSS_REVENUE]]/Table2[[#This Row],[AD_SPEND]],0)</f>
        <v>9.8741365427808621</v>
      </c>
      <c r="R2157" s="2">
        <f>IFERROR((Table2[[#This Row],[NET_REVENUE]]-(Table2[[#This Row],[UNITS_SOLD]]*Table2[[#This Row],[UNIT_COGS]])-Table2[[#This Row],[AD_SPEND]]),0)</f>
        <v>5170.5800000000017</v>
      </c>
      <c r="S2157" s="3">
        <f>IFERROR(Table2[[#This Row],[RETURNS_UNITS]]/Table2[[#This Row],[UNITS_SOLD]],0)</f>
        <v>2.5000000000000001E-2</v>
      </c>
      <c r="T2157" s="2" t="str">
        <f>TRIM(CLEAN(Table2[[#This Row],[CHANNEL]]))</f>
        <v>Flipkart</v>
      </c>
      <c r="U2157" s="1">
        <f t="shared" si="33"/>
        <v>45352</v>
      </c>
    </row>
    <row r="2158" spans="1:21" x14ac:dyDescent="0.3">
      <c r="A2158" s="1">
        <v>45717</v>
      </c>
      <c r="B2158" s="2" t="s">
        <v>34</v>
      </c>
      <c r="C2158" s="2" t="s">
        <v>28</v>
      </c>
      <c r="D2158" s="2" t="s">
        <v>31</v>
      </c>
      <c r="E2158" s="2" t="str">
        <f>TRIM(Table2[[#This Row],[SKU_CODE]])</f>
        <v>BEC-GB-002</v>
      </c>
      <c r="F2158" s="2">
        <v>264</v>
      </c>
      <c r="G2158" s="2">
        <v>47256</v>
      </c>
      <c r="H2158" s="2">
        <v>9949.59</v>
      </c>
      <c r="I2158" s="2">
        <v>2833.52</v>
      </c>
      <c r="J2158" s="2">
        <v>14</v>
      </c>
      <c r="K2158" s="2" t="str">
        <f>_xlfn.XLOOKUP(E2158,[1]SKU_Master!A:A,[1]SKU_Master!C:C,"NOT FOUND")</f>
        <v>Garbage Bags</v>
      </c>
      <c r="L2158" s="2">
        <f>_xlfn.XLOOKUP(Table2[[#This Row],[SKU_CODE_CLEAN]],[1]SKU_Master!A:A,[1]SKU_Master!E:E,"Not Found")</f>
        <v>179</v>
      </c>
      <c r="M2158" s="2">
        <f>_xlfn.XLOOKUP(E2158,[1]SKU_Master!A:A,[1]SKU_Master!F:F,"NOT FOUND")</f>
        <v>86</v>
      </c>
      <c r="N2158" s="2" t="str">
        <f>IF(ISNUMBER(_xlfn.XMATCH(E2158,[1]SKU_Master!A:A)),"MATCH","NOT FOUND")</f>
        <v>MATCH</v>
      </c>
      <c r="O2158" s="2">
        <f>Table2[[#This Row],[GROSS_REVENUE]]-Table2[[#This Row],[DISCOUNT]]</f>
        <v>37306.410000000003</v>
      </c>
      <c r="P2158" s="3">
        <f>IFERROR((Table2[[#This Row],[NET_REVENUE]]-(Table2[[#This Row],[UNITS_SOLD]]*Table2[[#This Row],[UNIT_COGS]]))/Table2[[#This Row],[NET_REVENUE]],0)</f>
        <v>0.39141825761310195</v>
      </c>
      <c r="Q2158" s="4">
        <f>IFERROR(Table2[[#This Row],[GROSS_REVENUE]]/Table2[[#This Row],[AD_SPEND]],0)</f>
        <v>16.677489483045822</v>
      </c>
      <c r="R2158" s="2">
        <f>IFERROR((Table2[[#This Row],[NET_REVENUE]]-(Table2[[#This Row],[UNITS_SOLD]]*Table2[[#This Row],[UNIT_COGS]])-Table2[[#This Row],[AD_SPEND]]),0)</f>
        <v>11768.890000000003</v>
      </c>
      <c r="S2158" s="3">
        <f>IFERROR(Table2[[#This Row],[RETURNS_UNITS]]/Table2[[#This Row],[UNITS_SOLD]],0)</f>
        <v>5.3030303030303032E-2</v>
      </c>
      <c r="T2158" s="2" t="str">
        <f>TRIM(CLEAN(Table2[[#This Row],[CHANNEL]]))</f>
        <v>Zepto</v>
      </c>
      <c r="U2158" s="1">
        <f t="shared" si="33"/>
        <v>45717</v>
      </c>
    </row>
    <row r="2159" spans="1:21" x14ac:dyDescent="0.3">
      <c r="A2159" s="1">
        <v>45352</v>
      </c>
      <c r="B2159" s="2" t="s">
        <v>27</v>
      </c>
      <c r="C2159" s="2" t="s">
        <v>22</v>
      </c>
      <c r="D2159" s="2" t="s">
        <v>31</v>
      </c>
      <c r="E2159" s="2" t="str">
        <f>TRIM(Table2[[#This Row],[SKU_CODE]])</f>
        <v>BEC-GB-002</v>
      </c>
      <c r="F2159" s="2">
        <v>240</v>
      </c>
      <c r="G2159" s="2">
        <v>42960</v>
      </c>
      <c r="H2159" s="2">
        <v>8220.14</v>
      </c>
      <c r="I2159" s="2">
        <v>2833.66</v>
      </c>
      <c r="J2159" s="2">
        <v>8</v>
      </c>
      <c r="K2159" s="2" t="str">
        <f>_xlfn.XLOOKUP(E2159,[1]SKU_Master!A:A,[1]SKU_Master!C:C,"NOT FOUND")</f>
        <v>Garbage Bags</v>
      </c>
      <c r="L2159" s="2">
        <f>_xlfn.XLOOKUP(Table2[[#This Row],[SKU_CODE_CLEAN]],[1]SKU_Master!A:A,[1]SKU_Master!E:E,"Not Found")</f>
        <v>179</v>
      </c>
      <c r="M2159" s="2">
        <f>_xlfn.XLOOKUP(E2159,[1]SKU_Master!A:A,[1]SKU_Master!F:F,"NOT FOUND")</f>
        <v>86</v>
      </c>
      <c r="N2159" s="2" t="str">
        <f>IF(ISNUMBER(_xlfn.XMATCH(E2159,[1]SKU_Master!A:A)),"MATCH","NOT FOUND")</f>
        <v>MATCH</v>
      </c>
      <c r="O2159" s="2">
        <f>Table2[[#This Row],[GROSS_REVENUE]]-Table2[[#This Row],[DISCOUNT]]</f>
        <v>34739.86</v>
      </c>
      <c r="P2159" s="3">
        <f>IFERROR((Table2[[#This Row],[NET_REVENUE]]-(Table2[[#This Row],[UNITS_SOLD]]*Table2[[#This Row],[UNIT_COGS]]))/Table2[[#This Row],[NET_REVENUE]],0)</f>
        <v>0.40586979912987559</v>
      </c>
      <c r="Q2159" s="4">
        <f>IFERROR(Table2[[#This Row],[GROSS_REVENUE]]/Table2[[#This Row],[AD_SPEND]],0)</f>
        <v>15.160605012598548</v>
      </c>
      <c r="R2159" s="2">
        <f>IFERROR((Table2[[#This Row],[NET_REVENUE]]-(Table2[[#This Row],[UNITS_SOLD]]*Table2[[#This Row],[UNIT_COGS]])-Table2[[#This Row],[AD_SPEND]]),0)</f>
        <v>11266.2</v>
      </c>
      <c r="S2159" s="3">
        <f>IFERROR(Table2[[#This Row],[RETURNS_UNITS]]/Table2[[#This Row],[UNITS_SOLD]],0)</f>
        <v>3.3333333333333333E-2</v>
      </c>
      <c r="T2159" s="2" t="str">
        <f>TRIM(CLEAN(Table2[[#This Row],[CHANNEL]]))</f>
        <v>Zepto</v>
      </c>
      <c r="U2159" s="1">
        <f t="shared" si="33"/>
        <v>45352</v>
      </c>
    </row>
    <row r="2160" spans="1:21" x14ac:dyDescent="0.3">
      <c r="A2160" s="1">
        <v>45505</v>
      </c>
      <c r="B2160" s="2" t="s">
        <v>24</v>
      </c>
      <c r="C2160" s="2" t="s">
        <v>22</v>
      </c>
      <c r="D2160" s="2" t="s">
        <v>43</v>
      </c>
      <c r="E2160" s="2" t="str">
        <f>TRIM(Table2[[#This Row],[SKU_CODE]])</f>
        <v>BEC-GB-001</v>
      </c>
      <c r="F2160" s="2">
        <v>150</v>
      </c>
      <c r="G2160" s="2">
        <v>22350</v>
      </c>
      <c r="H2160" s="2">
        <v>2772.62</v>
      </c>
      <c r="I2160" s="2">
        <v>2834.92</v>
      </c>
      <c r="J2160" s="2">
        <v>18</v>
      </c>
      <c r="K2160" s="2" t="str">
        <f>_xlfn.XLOOKUP(E2160,[1]SKU_Master!A:A,[1]SKU_Master!C:C,"NOT FOUND")</f>
        <v>Garbage Bags</v>
      </c>
      <c r="L2160" s="2">
        <f>_xlfn.XLOOKUP(Table2[[#This Row],[SKU_CODE_CLEAN]],[1]SKU_Master!A:A,[1]SKU_Master!E:E,"Not Found")</f>
        <v>149</v>
      </c>
      <c r="M2160" s="2">
        <f>_xlfn.XLOOKUP(E2160,[1]SKU_Master!A:A,[1]SKU_Master!F:F,"NOT FOUND")</f>
        <v>70</v>
      </c>
      <c r="N2160" s="2" t="str">
        <f>IF(ISNUMBER(_xlfn.XMATCH(E2160,[1]SKU_Master!A:A)),"MATCH","NOT FOUND")</f>
        <v>MATCH</v>
      </c>
      <c r="O2160" s="2">
        <f>Table2[[#This Row],[GROSS_REVENUE]]-Table2[[#This Row],[DISCOUNT]]</f>
        <v>19577.38</v>
      </c>
      <c r="P2160" s="3">
        <f>IFERROR((Table2[[#This Row],[NET_REVENUE]]-(Table2[[#This Row],[UNITS_SOLD]]*Table2[[#This Row],[UNIT_COGS]]))/Table2[[#This Row],[NET_REVENUE]],0)</f>
        <v>0.46366674192358737</v>
      </c>
      <c r="Q2160" s="4">
        <f>IFERROR(Table2[[#This Row],[GROSS_REVENUE]]/Table2[[#This Row],[AD_SPEND]],0)</f>
        <v>7.8838203547190044</v>
      </c>
      <c r="R2160" s="2">
        <f>IFERROR((Table2[[#This Row],[NET_REVENUE]]-(Table2[[#This Row],[UNITS_SOLD]]*Table2[[#This Row],[UNIT_COGS]])-Table2[[#This Row],[AD_SPEND]]),0)</f>
        <v>6242.4600000000009</v>
      </c>
      <c r="S2160" s="3">
        <f>IFERROR(Table2[[#This Row],[RETURNS_UNITS]]/Table2[[#This Row],[UNITS_SOLD]],0)</f>
        <v>0.12</v>
      </c>
      <c r="T2160" s="2" t="str">
        <f>TRIM(CLEAN(Table2[[#This Row],[CHANNEL]]))</f>
        <v>D2C</v>
      </c>
      <c r="U2160" s="1">
        <f t="shared" si="33"/>
        <v>45505</v>
      </c>
    </row>
    <row r="2161" spans="1:21" x14ac:dyDescent="0.3">
      <c r="A2161" s="1">
        <v>45809</v>
      </c>
      <c r="B2161" s="2" t="s">
        <v>21</v>
      </c>
      <c r="C2161" s="2" t="s">
        <v>28</v>
      </c>
      <c r="D2161" s="2" t="s">
        <v>41</v>
      </c>
      <c r="E2161" s="2" t="str">
        <f>TRIM(Table2[[#This Row],[SKU_CODE]])</f>
        <v>BEC-KT-002</v>
      </c>
      <c r="F2161" s="2">
        <v>114</v>
      </c>
      <c r="G2161" s="2">
        <v>47880</v>
      </c>
      <c r="H2161" s="2">
        <v>5784.39</v>
      </c>
      <c r="I2161" s="2">
        <v>2835.67</v>
      </c>
      <c r="J2161" s="2">
        <v>5</v>
      </c>
      <c r="K2161" s="2" t="str">
        <f>_xlfn.XLOOKUP(E2161,[1]SKU_Master!A:A,[1]SKU_Master!C:C,"NOT FOUND")</f>
        <v>Kitchen Towel</v>
      </c>
      <c r="L2161" s="2">
        <f>_xlfn.XLOOKUP(Table2[[#This Row],[SKU_CODE_CLEAN]],[1]SKU_Master!A:A,[1]SKU_Master!E:E,"Not Found")</f>
        <v>420</v>
      </c>
      <c r="M2161" s="2">
        <f>_xlfn.XLOOKUP(E2161,[1]SKU_Master!A:A,[1]SKU_Master!F:F,"NOT FOUND")</f>
        <v>205</v>
      </c>
      <c r="N2161" s="2" t="str">
        <f>IF(ISNUMBER(_xlfn.XMATCH(E2161,[1]SKU_Master!A:A)),"MATCH","NOT FOUND")</f>
        <v>MATCH</v>
      </c>
      <c r="O2161" s="2">
        <f>Table2[[#This Row],[GROSS_REVENUE]]-Table2[[#This Row],[DISCOUNT]]</f>
        <v>42095.61</v>
      </c>
      <c r="P2161" s="3">
        <f>IFERROR((Table2[[#This Row],[NET_REVENUE]]-(Table2[[#This Row],[UNITS_SOLD]]*Table2[[#This Row],[UNIT_COGS]]))/Table2[[#This Row],[NET_REVENUE]],0)</f>
        <v>0.44483522153497718</v>
      </c>
      <c r="Q2161" s="4">
        <f>IFERROR(Table2[[#This Row],[GROSS_REVENUE]]/Table2[[#This Row],[AD_SPEND]],0)</f>
        <v>16.884898454333545</v>
      </c>
      <c r="R2161" s="2">
        <f>IFERROR((Table2[[#This Row],[NET_REVENUE]]-(Table2[[#This Row],[UNITS_SOLD]]*Table2[[#This Row],[UNIT_COGS]])-Table2[[#This Row],[AD_SPEND]]),0)</f>
        <v>15889.94</v>
      </c>
      <c r="S2161" s="3">
        <f>IFERROR(Table2[[#This Row],[RETURNS_UNITS]]/Table2[[#This Row],[UNITS_SOLD]],0)</f>
        <v>4.3859649122807015E-2</v>
      </c>
      <c r="T2161" s="2" t="str">
        <f>TRIM(CLEAN(Table2[[#This Row],[CHANNEL]]))</f>
        <v>Flipkart</v>
      </c>
      <c r="U2161" s="1">
        <f t="shared" si="33"/>
        <v>45809</v>
      </c>
    </row>
    <row r="2162" spans="1:21" x14ac:dyDescent="0.3">
      <c r="A2162" s="1">
        <v>45474</v>
      </c>
      <c r="B2162" s="2" t="s">
        <v>39</v>
      </c>
      <c r="C2162" s="2" t="s">
        <v>22</v>
      </c>
      <c r="D2162" s="2" t="s">
        <v>43</v>
      </c>
      <c r="E2162" s="2" t="str">
        <f>TRIM(Table2[[#This Row],[SKU_CODE]])</f>
        <v>BEC-GB-001</v>
      </c>
      <c r="F2162" s="2">
        <v>342</v>
      </c>
      <c r="G2162" s="2">
        <v>50958</v>
      </c>
      <c r="H2162" s="2">
        <v>14571.55</v>
      </c>
      <c r="I2162" s="2">
        <v>2836.21</v>
      </c>
      <c r="J2162" s="2">
        <v>19</v>
      </c>
      <c r="K2162" s="2" t="str">
        <f>_xlfn.XLOOKUP(E2162,[1]SKU_Master!A:A,[1]SKU_Master!C:C,"NOT FOUND")</f>
        <v>Garbage Bags</v>
      </c>
      <c r="L2162" s="2">
        <f>_xlfn.XLOOKUP(Table2[[#This Row],[SKU_CODE_CLEAN]],[1]SKU_Master!A:A,[1]SKU_Master!E:E,"Not Found")</f>
        <v>149</v>
      </c>
      <c r="M2162" s="2">
        <f>_xlfn.XLOOKUP(E2162,[1]SKU_Master!A:A,[1]SKU_Master!F:F,"NOT FOUND")</f>
        <v>70</v>
      </c>
      <c r="N2162" s="2" t="str">
        <f>IF(ISNUMBER(_xlfn.XMATCH(E2162,[1]SKU_Master!A:A)),"MATCH","NOT FOUND")</f>
        <v>MATCH</v>
      </c>
      <c r="O2162" s="2">
        <f>Table2[[#This Row],[GROSS_REVENUE]]-Table2[[#This Row],[DISCOUNT]]</f>
        <v>36386.449999999997</v>
      </c>
      <c r="P2162" s="3">
        <f>IFERROR((Table2[[#This Row],[NET_REVENUE]]-(Table2[[#This Row],[UNITS_SOLD]]*Table2[[#This Row],[UNIT_COGS]]))/Table2[[#This Row],[NET_REVENUE]],0)</f>
        <v>0.34206277336755847</v>
      </c>
      <c r="Q2162" s="4">
        <f>IFERROR(Table2[[#This Row],[GROSS_REVENUE]]/Table2[[#This Row],[AD_SPEND]],0)</f>
        <v>17.966934747427025</v>
      </c>
      <c r="R2162" s="2">
        <f>IFERROR((Table2[[#This Row],[NET_REVENUE]]-(Table2[[#This Row],[UNITS_SOLD]]*Table2[[#This Row],[UNIT_COGS]])-Table2[[#This Row],[AD_SPEND]]),0)</f>
        <v>9610.239999999998</v>
      </c>
      <c r="S2162" s="3">
        <f>IFERROR(Table2[[#This Row],[RETURNS_UNITS]]/Table2[[#This Row],[UNITS_SOLD]],0)</f>
        <v>5.5555555555555552E-2</v>
      </c>
      <c r="T2162" s="2" t="str">
        <f>TRIM(CLEAN(Table2[[#This Row],[CHANNEL]]))</f>
        <v>Amazon</v>
      </c>
      <c r="U2162" s="1">
        <f t="shared" si="33"/>
        <v>45474</v>
      </c>
    </row>
    <row r="2163" spans="1:21" x14ac:dyDescent="0.3">
      <c r="A2163" s="1">
        <v>45444</v>
      </c>
      <c r="B2163" s="2" t="s">
        <v>50</v>
      </c>
      <c r="C2163" s="2" t="s">
        <v>25</v>
      </c>
      <c r="D2163" s="2" t="s">
        <v>31</v>
      </c>
      <c r="E2163" s="2" t="str">
        <f>TRIM(Table2[[#This Row],[SKU_CODE]])</f>
        <v>BEC-GB-002</v>
      </c>
      <c r="F2163" s="2">
        <v>295</v>
      </c>
      <c r="G2163" s="2">
        <v>52805</v>
      </c>
      <c r="H2163" s="2">
        <v>14307.75</v>
      </c>
      <c r="I2163" s="2">
        <v>2840.26</v>
      </c>
      <c r="J2163" s="2">
        <v>10</v>
      </c>
      <c r="K2163" s="2" t="str">
        <f>_xlfn.XLOOKUP(E2163,[1]SKU_Master!A:A,[1]SKU_Master!C:C,"NOT FOUND")</f>
        <v>Garbage Bags</v>
      </c>
      <c r="L2163" s="2">
        <f>_xlfn.XLOOKUP(Table2[[#This Row],[SKU_CODE_CLEAN]],[1]SKU_Master!A:A,[1]SKU_Master!E:E,"Not Found")</f>
        <v>179</v>
      </c>
      <c r="M2163" s="2">
        <f>_xlfn.XLOOKUP(E2163,[1]SKU_Master!A:A,[1]SKU_Master!F:F,"NOT FOUND")</f>
        <v>86</v>
      </c>
      <c r="N2163" s="2" t="str">
        <f>IF(ISNUMBER(_xlfn.XMATCH(E2163,[1]SKU_Master!A:A)),"MATCH","NOT FOUND")</f>
        <v>MATCH</v>
      </c>
      <c r="O2163" s="2">
        <f>Table2[[#This Row],[GROSS_REVENUE]]-Table2[[#This Row],[DISCOUNT]]</f>
        <v>38497.25</v>
      </c>
      <c r="P2163" s="3">
        <f>IFERROR((Table2[[#This Row],[NET_REVENUE]]-(Table2[[#This Row],[UNITS_SOLD]]*Table2[[#This Row],[UNIT_COGS]]))/Table2[[#This Row],[NET_REVENUE]],0)</f>
        <v>0.34099188903103467</v>
      </c>
      <c r="Q2163" s="4">
        <f>IFERROR(Table2[[#This Row],[GROSS_REVENUE]]/Table2[[#This Row],[AD_SPEND]],0)</f>
        <v>18.591607810552553</v>
      </c>
      <c r="R2163" s="2">
        <f>IFERROR((Table2[[#This Row],[NET_REVENUE]]-(Table2[[#This Row],[UNITS_SOLD]]*Table2[[#This Row],[UNIT_COGS]])-Table2[[#This Row],[AD_SPEND]]),0)</f>
        <v>10286.99</v>
      </c>
      <c r="S2163" s="3">
        <f>IFERROR(Table2[[#This Row],[RETURNS_UNITS]]/Table2[[#This Row],[UNITS_SOLD]],0)</f>
        <v>3.3898305084745763E-2</v>
      </c>
      <c r="T2163" s="2" t="str">
        <f>TRIM(CLEAN(Table2[[#This Row],[CHANNEL]]))</f>
        <v>Amazon</v>
      </c>
      <c r="U2163" s="1">
        <f t="shared" si="33"/>
        <v>45444</v>
      </c>
    </row>
    <row r="2164" spans="1:21" x14ac:dyDescent="0.3">
      <c r="A2164" s="1">
        <v>45323</v>
      </c>
      <c r="B2164" s="2" t="s">
        <v>21</v>
      </c>
      <c r="C2164" s="2" t="s">
        <v>22</v>
      </c>
      <c r="D2164" s="2" t="s">
        <v>35</v>
      </c>
      <c r="E2164" s="2" t="str">
        <f>TRIM(Table2[[#This Row],[SKU_CODE]])</f>
        <v>BEC-CMB-001</v>
      </c>
      <c r="F2164" s="2">
        <v>39</v>
      </c>
      <c r="G2164" s="2">
        <v>27261</v>
      </c>
      <c r="H2164" s="2">
        <v>1744.82</v>
      </c>
      <c r="I2164" s="2">
        <v>2842.42</v>
      </c>
      <c r="J2164" s="2">
        <v>1</v>
      </c>
      <c r="K2164" s="2" t="str">
        <f>_xlfn.XLOOKUP(E2164,[1]SKU_Master!A:A,[1]SKU_Master!C:C,"NOT FOUND")</f>
        <v>Others</v>
      </c>
      <c r="L2164" s="2">
        <f>_xlfn.XLOOKUP(Table2[[#This Row],[SKU_CODE_CLEAN]],[1]SKU_Master!A:A,[1]SKU_Master!E:E,"Not Found")</f>
        <v>699</v>
      </c>
      <c r="M2164" s="2">
        <f>_xlfn.XLOOKUP(E2164,[1]SKU_Master!A:A,[1]SKU_Master!F:F,"NOT FOUND")</f>
        <v>330</v>
      </c>
      <c r="N2164" s="2" t="str">
        <f>IF(ISNUMBER(_xlfn.XMATCH(E2164,[1]SKU_Master!A:A)),"MATCH","NOT FOUND")</f>
        <v>MATCH</v>
      </c>
      <c r="O2164" s="2">
        <f>Table2[[#This Row],[GROSS_REVENUE]]-Table2[[#This Row],[DISCOUNT]]</f>
        <v>25516.18</v>
      </c>
      <c r="P2164" s="3">
        <f>IFERROR((Table2[[#This Row],[NET_REVENUE]]-(Table2[[#This Row],[UNITS_SOLD]]*Table2[[#This Row],[UNIT_COGS]]))/Table2[[#This Row],[NET_REVENUE]],0)</f>
        <v>0.49561415541041021</v>
      </c>
      <c r="Q2164" s="4">
        <f>IFERROR(Table2[[#This Row],[GROSS_REVENUE]]/Table2[[#This Row],[AD_SPEND]],0)</f>
        <v>9.5907712442214734</v>
      </c>
      <c r="R2164" s="2">
        <f>IFERROR((Table2[[#This Row],[NET_REVENUE]]-(Table2[[#This Row],[UNITS_SOLD]]*Table2[[#This Row],[UNIT_COGS]])-Table2[[#This Row],[AD_SPEND]]),0)</f>
        <v>9803.76</v>
      </c>
      <c r="S2164" s="3">
        <f>IFERROR(Table2[[#This Row],[RETURNS_UNITS]]/Table2[[#This Row],[UNITS_SOLD]],0)</f>
        <v>2.564102564102564E-2</v>
      </c>
      <c r="T2164" s="2" t="str">
        <f>TRIM(CLEAN(Table2[[#This Row],[CHANNEL]]))</f>
        <v>Flipkart</v>
      </c>
      <c r="U2164" s="1">
        <f t="shared" si="33"/>
        <v>45323</v>
      </c>
    </row>
    <row r="2165" spans="1:21" x14ac:dyDescent="0.3">
      <c r="A2165" s="1">
        <v>45658</v>
      </c>
      <c r="B2165" s="2" t="s">
        <v>27</v>
      </c>
      <c r="C2165" s="2" t="s">
        <v>25</v>
      </c>
      <c r="D2165" s="2" t="s">
        <v>43</v>
      </c>
      <c r="E2165" s="2" t="str">
        <f>TRIM(Table2[[#This Row],[SKU_CODE]])</f>
        <v>BEC-GB-001</v>
      </c>
      <c r="F2165" s="2">
        <v>314</v>
      </c>
      <c r="G2165" s="2">
        <v>46786</v>
      </c>
      <c r="H2165" s="2">
        <v>12587.14</v>
      </c>
      <c r="I2165" s="2">
        <v>2842.74</v>
      </c>
      <c r="J2165" s="2">
        <v>18</v>
      </c>
      <c r="K2165" s="2" t="str">
        <f>_xlfn.XLOOKUP(E2165,[1]SKU_Master!A:A,[1]SKU_Master!C:C,"NOT FOUND")</f>
        <v>Garbage Bags</v>
      </c>
      <c r="L2165" s="2">
        <f>_xlfn.XLOOKUP(Table2[[#This Row],[SKU_CODE_CLEAN]],[1]SKU_Master!A:A,[1]SKU_Master!E:E,"Not Found")</f>
        <v>149</v>
      </c>
      <c r="M2165" s="2">
        <f>_xlfn.XLOOKUP(E2165,[1]SKU_Master!A:A,[1]SKU_Master!F:F,"NOT FOUND")</f>
        <v>70</v>
      </c>
      <c r="N2165" s="2" t="str">
        <f>IF(ISNUMBER(_xlfn.XMATCH(E2165,[1]SKU_Master!A:A)),"MATCH","NOT FOUND")</f>
        <v>MATCH</v>
      </c>
      <c r="O2165" s="2">
        <f>Table2[[#This Row],[GROSS_REVENUE]]-Table2[[#This Row],[DISCOUNT]]</f>
        <v>34198.86</v>
      </c>
      <c r="P2165" s="3">
        <f>IFERROR((Table2[[#This Row],[NET_REVENUE]]-(Table2[[#This Row],[UNITS_SOLD]]*Table2[[#This Row],[UNIT_COGS]]))/Table2[[#This Row],[NET_REVENUE]],0)</f>
        <v>0.35728851780439463</v>
      </c>
      <c r="Q2165" s="4">
        <f>IFERROR(Table2[[#This Row],[GROSS_REVENUE]]/Table2[[#This Row],[AD_SPEND]],0)</f>
        <v>16.458065106200358</v>
      </c>
      <c r="R2165" s="2">
        <f>IFERROR((Table2[[#This Row],[NET_REVENUE]]-(Table2[[#This Row],[UNITS_SOLD]]*Table2[[#This Row],[UNIT_COGS]])-Table2[[#This Row],[AD_SPEND]]),0)</f>
        <v>9376.1200000000008</v>
      </c>
      <c r="S2165" s="3">
        <f>IFERROR(Table2[[#This Row],[RETURNS_UNITS]]/Table2[[#This Row],[UNITS_SOLD]],0)</f>
        <v>5.7324840764331211E-2</v>
      </c>
      <c r="T2165" s="2" t="str">
        <f>TRIM(CLEAN(Table2[[#This Row],[CHANNEL]]))</f>
        <v>Zepto</v>
      </c>
      <c r="U2165" s="1">
        <f t="shared" si="33"/>
        <v>45658</v>
      </c>
    </row>
    <row r="2166" spans="1:21" x14ac:dyDescent="0.3">
      <c r="A2166" s="1">
        <v>45444</v>
      </c>
      <c r="B2166" s="2" t="s">
        <v>24</v>
      </c>
      <c r="C2166" s="2" t="s">
        <v>22</v>
      </c>
      <c r="D2166" s="2" t="s">
        <v>30</v>
      </c>
      <c r="E2166" s="2" t="str">
        <f>TRIM(Table2[[#This Row],[SKU_CODE]])</f>
        <v>BEC-TIS-002</v>
      </c>
      <c r="F2166" s="2">
        <v>131</v>
      </c>
      <c r="G2166" s="2">
        <v>23580</v>
      </c>
      <c r="H2166" s="2">
        <v>2861.21</v>
      </c>
      <c r="I2166" s="2">
        <v>2845.74</v>
      </c>
      <c r="J2166" s="2">
        <v>12</v>
      </c>
      <c r="K2166" s="2" t="str">
        <f>_xlfn.XLOOKUP(E2166,[1]SKU_Master!A:A,[1]SKU_Master!C:C,"NOT FOUND")</f>
        <v>Tissues</v>
      </c>
      <c r="L2166" s="2">
        <f>_xlfn.XLOOKUP(Table2[[#This Row],[SKU_CODE_CLEAN]],[1]SKU_Master!A:A,[1]SKU_Master!E:E,"Not Found")</f>
        <v>180</v>
      </c>
      <c r="M2166" s="2">
        <f>_xlfn.XLOOKUP(E2166,[1]SKU_Master!A:A,[1]SKU_Master!F:F,"NOT FOUND")</f>
        <v>95</v>
      </c>
      <c r="N2166" s="2" t="str">
        <f>IF(ISNUMBER(_xlfn.XMATCH(E2166,[1]SKU_Master!A:A)),"MATCH","NOT FOUND")</f>
        <v>MATCH</v>
      </c>
      <c r="O2166" s="2">
        <f>Table2[[#This Row],[GROSS_REVENUE]]-Table2[[#This Row],[DISCOUNT]]</f>
        <v>20718.79</v>
      </c>
      <c r="P2166" s="3">
        <f>IFERROR((Table2[[#This Row],[NET_REVENUE]]-(Table2[[#This Row],[UNITS_SOLD]]*Table2[[#This Row],[UNIT_COGS]]))/Table2[[#This Row],[NET_REVENUE]],0)</f>
        <v>0.39933750957464215</v>
      </c>
      <c r="Q2166" s="4">
        <f>IFERROR(Table2[[#This Row],[GROSS_REVENUE]]/Table2[[#This Row],[AD_SPEND]],0)</f>
        <v>8.2860697041894209</v>
      </c>
      <c r="R2166" s="2">
        <f>IFERROR((Table2[[#This Row],[NET_REVENUE]]-(Table2[[#This Row],[UNITS_SOLD]]*Table2[[#This Row],[UNIT_COGS]])-Table2[[#This Row],[AD_SPEND]]),0)</f>
        <v>5428.0500000000011</v>
      </c>
      <c r="S2166" s="3">
        <f>IFERROR(Table2[[#This Row],[RETURNS_UNITS]]/Table2[[#This Row],[UNITS_SOLD]],0)</f>
        <v>9.1603053435114504E-2</v>
      </c>
      <c r="T2166" s="2" t="str">
        <f>TRIM(CLEAN(Table2[[#This Row],[CHANNEL]]))</f>
        <v>D2C</v>
      </c>
      <c r="U2166" s="1">
        <f t="shared" si="33"/>
        <v>45444</v>
      </c>
    </row>
    <row r="2167" spans="1:21" x14ac:dyDescent="0.3">
      <c r="A2167" s="1">
        <v>45474</v>
      </c>
      <c r="B2167" s="2" t="s">
        <v>37</v>
      </c>
      <c r="C2167" s="2" t="s">
        <v>25</v>
      </c>
      <c r="D2167" s="2" t="s">
        <v>32</v>
      </c>
      <c r="E2167" s="2" t="str">
        <f>TRIM(Table2[[#This Row],[SKU_CODE]])</f>
        <v>BEC-BW-001</v>
      </c>
      <c r="F2167" s="2">
        <v>141</v>
      </c>
      <c r="G2167" s="2">
        <v>31020</v>
      </c>
      <c r="H2167" s="2">
        <v>7954.22</v>
      </c>
      <c r="I2167" s="2">
        <v>2848.65</v>
      </c>
      <c r="J2167" s="2">
        <v>5</v>
      </c>
      <c r="K2167" s="2" t="str">
        <f>_xlfn.XLOOKUP(E2167,[1]SKU_Master!A:A,[1]SKU_Master!C:C,"NOT FOUND")</f>
        <v>Bake &amp; Wrap</v>
      </c>
      <c r="L2167" s="2">
        <f>_xlfn.XLOOKUP(Table2[[#This Row],[SKU_CODE_CLEAN]],[1]SKU_Master!A:A,[1]SKU_Master!E:E,"Not Found")</f>
        <v>220</v>
      </c>
      <c r="M2167" s="2">
        <f>_xlfn.XLOOKUP(E2167,[1]SKU_Master!A:A,[1]SKU_Master!F:F,"NOT FOUND")</f>
        <v>118</v>
      </c>
      <c r="N2167" s="2" t="str">
        <f>IF(ISNUMBER(_xlfn.XMATCH(E2167,[1]SKU_Master!A:A)),"MATCH","NOT FOUND")</f>
        <v>MATCH</v>
      </c>
      <c r="O2167" s="2">
        <f>Table2[[#This Row],[GROSS_REVENUE]]-Table2[[#This Row],[DISCOUNT]]</f>
        <v>23065.78</v>
      </c>
      <c r="P2167" s="3">
        <f>IFERROR((Table2[[#This Row],[NET_REVENUE]]-(Table2[[#This Row],[UNITS_SOLD]]*Table2[[#This Row],[UNIT_COGS]]))/Table2[[#This Row],[NET_REVENUE]],0)</f>
        <v>0.27867169460560187</v>
      </c>
      <c r="Q2167" s="4">
        <f>IFERROR(Table2[[#This Row],[GROSS_REVENUE]]/Table2[[#This Row],[AD_SPEND]],0)</f>
        <v>10.889368648307093</v>
      </c>
      <c r="R2167" s="2">
        <f>IFERROR((Table2[[#This Row],[NET_REVENUE]]-(Table2[[#This Row],[UNITS_SOLD]]*Table2[[#This Row],[UNIT_COGS]])-Table2[[#This Row],[AD_SPEND]]),0)</f>
        <v>3579.1299999999987</v>
      </c>
      <c r="S2167" s="3">
        <f>IFERROR(Table2[[#This Row],[RETURNS_UNITS]]/Table2[[#This Row],[UNITS_SOLD]],0)</f>
        <v>3.5460992907801421E-2</v>
      </c>
      <c r="T2167" s="2" t="str">
        <f>TRIM(CLEAN(Table2[[#This Row],[CHANNEL]]))</f>
        <v>Blinkit</v>
      </c>
      <c r="U2167" s="1">
        <f t="shared" si="33"/>
        <v>45474</v>
      </c>
    </row>
    <row r="2168" spans="1:21" x14ac:dyDescent="0.3">
      <c r="A2168" s="1">
        <v>45383</v>
      </c>
      <c r="B2168" s="2" t="s">
        <v>37</v>
      </c>
      <c r="C2168" s="2" t="s">
        <v>28</v>
      </c>
      <c r="D2168" s="2" t="s">
        <v>43</v>
      </c>
      <c r="E2168" s="2" t="str">
        <f>TRIM(Table2[[#This Row],[SKU_CODE]])</f>
        <v>BEC-GB-001</v>
      </c>
      <c r="F2168" s="2">
        <v>160</v>
      </c>
      <c r="G2168" s="2">
        <v>23840</v>
      </c>
      <c r="H2168" s="2">
        <v>1849.97</v>
      </c>
      <c r="I2168" s="2">
        <v>2851.78</v>
      </c>
      <c r="J2168" s="2">
        <v>3</v>
      </c>
      <c r="K2168" s="2" t="str">
        <f>_xlfn.XLOOKUP(E2168,[1]SKU_Master!A:A,[1]SKU_Master!C:C,"NOT FOUND")</f>
        <v>Garbage Bags</v>
      </c>
      <c r="L2168" s="2">
        <f>_xlfn.XLOOKUP(Table2[[#This Row],[SKU_CODE_CLEAN]],[1]SKU_Master!A:A,[1]SKU_Master!E:E,"Not Found")</f>
        <v>149</v>
      </c>
      <c r="M2168" s="2">
        <f>_xlfn.XLOOKUP(E2168,[1]SKU_Master!A:A,[1]SKU_Master!F:F,"NOT FOUND")</f>
        <v>70</v>
      </c>
      <c r="N2168" s="2" t="str">
        <f>IF(ISNUMBER(_xlfn.XMATCH(E2168,[1]SKU_Master!A:A)),"MATCH","NOT FOUND")</f>
        <v>MATCH</v>
      </c>
      <c r="O2168" s="2">
        <f>Table2[[#This Row],[GROSS_REVENUE]]-Table2[[#This Row],[DISCOUNT]]</f>
        <v>21990.03</v>
      </c>
      <c r="P2168" s="3">
        <f>IFERROR((Table2[[#This Row],[NET_REVENUE]]-(Table2[[#This Row],[UNITS_SOLD]]*Table2[[#This Row],[UNIT_COGS]]))/Table2[[#This Row],[NET_REVENUE]],0)</f>
        <v>0.49067827556397148</v>
      </c>
      <c r="Q2168" s="4">
        <f>IFERROR(Table2[[#This Row],[GROSS_REVENUE]]/Table2[[#This Row],[AD_SPEND]],0)</f>
        <v>8.3596911402702876</v>
      </c>
      <c r="R2168" s="2">
        <f>IFERROR((Table2[[#This Row],[NET_REVENUE]]-(Table2[[#This Row],[UNITS_SOLD]]*Table2[[#This Row],[UNIT_COGS]])-Table2[[#This Row],[AD_SPEND]]),0)</f>
        <v>7938.2499999999982</v>
      </c>
      <c r="S2168" s="3">
        <f>IFERROR(Table2[[#This Row],[RETURNS_UNITS]]/Table2[[#This Row],[UNITS_SOLD]],0)</f>
        <v>1.8749999999999999E-2</v>
      </c>
      <c r="T2168" s="2" t="str">
        <f>TRIM(CLEAN(Table2[[#This Row],[CHANNEL]]))</f>
        <v>Blinkit</v>
      </c>
      <c r="U2168" s="1">
        <f t="shared" si="33"/>
        <v>45383</v>
      </c>
    </row>
    <row r="2169" spans="1:21" x14ac:dyDescent="0.3">
      <c r="A2169" s="1">
        <v>45536</v>
      </c>
      <c r="B2169" s="2" t="s">
        <v>39</v>
      </c>
      <c r="C2169" s="2" t="s">
        <v>25</v>
      </c>
      <c r="D2169" s="2" t="s">
        <v>45</v>
      </c>
      <c r="E2169" s="2" t="str">
        <f>TRIM(Table2[[#This Row],[SKU_CODE]])</f>
        <v>BEC-TIS-001</v>
      </c>
      <c r="F2169" s="2">
        <v>383</v>
      </c>
      <c r="G2169" s="2">
        <v>36385</v>
      </c>
      <c r="H2169" s="2">
        <v>9526.32</v>
      </c>
      <c r="I2169" s="2">
        <v>2853.01</v>
      </c>
      <c r="J2169" s="2">
        <v>19</v>
      </c>
      <c r="K2169" s="2" t="str">
        <f>_xlfn.XLOOKUP(E2169,[1]SKU_Master!A:A,[1]SKU_Master!C:C,"NOT FOUND")</f>
        <v>Tissues</v>
      </c>
      <c r="L2169" s="2">
        <f>_xlfn.XLOOKUP(Table2[[#This Row],[SKU_CODE_CLEAN]],[1]SKU_Master!A:A,[1]SKU_Master!E:E,"Not Found")</f>
        <v>95</v>
      </c>
      <c r="M2169" s="2">
        <f>_xlfn.XLOOKUP(E2169,[1]SKU_Master!A:A,[1]SKU_Master!F:F,"NOT FOUND")</f>
        <v>42</v>
      </c>
      <c r="N2169" s="2" t="str">
        <f>IF(ISNUMBER(_xlfn.XMATCH(E2169,[1]SKU_Master!A:A)),"MATCH","NOT FOUND")</f>
        <v>MATCH</v>
      </c>
      <c r="O2169" s="2">
        <f>Table2[[#This Row],[GROSS_REVENUE]]-Table2[[#This Row],[DISCOUNT]]</f>
        <v>26858.68</v>
      </c>
      <c r="P2169" s="3">
        <f>IFERROR((Table2[[#This Row],[NET_REVENUE]]-(Table2[[#This Row],[UNITS_SOLD]]*Table2[[#This Row],[UNIT_COGS]]))/Table2[[#This Row],[NET_REVENUE]],0)</f>
        <v>0.40108746967460801</v>
      </c>
      <c r="Q2169" s="4">
        <f>IFERROR(Table2[[#This Row],[GROSS_REVENUE]]/Table2[[#This Row],[AD_SPEND]],0)</f>
        <v>12.753197500184015</v>
      </c>
      <c r="R2169" s="2">
        <f>IFERROR((Table2[[#This Row],[NET_REVENUE]]-(Table2[[#This Row],[UNITS_SOLD]]*Table2[[#This Row],[UNIT_COGS]])-Table2[[#This Row],[AD_SPEND]]),0)</f>
        <v>7919.67</v>
      </c>
      <c r="S2169" s="3">
        <f>IFERROR(Table2[[#This Row],[RETURNS_UNITS]]/Table2[[#This Row],[UNITS_SOLD]],0)</f>
        <v>4.960835509138381E-2</v>
      </c>
      <c r="T2169" s="2" t="str">
        <f>TRIM(CLEAN(Table2[[#This Row],[CHANNEL]]))</f>
        <v>Amazon</v>
      </c>
      <c r="U2169" s="1">
        <f t="shared" si="33"/>
        <v>45536</v>
      </c>
    </row>
    <row r="2170" spans="1:21" x14ac:dyDescent="0.3">
      <c r="A2170" s="1">
        <v>45383</v>
      </c>
      <c r="B2170" s="2" t="s">
        <v>39</v>
      </c>
      <c r="C2170" s="2" t="s">
        <v>28</v>
      </c>
      <c r="D2170" s="2" t="s">
        <v>46</v>
      </c>
      <c r="E2170" s="2" t="str">
        <f>TRIM(Table2[[#This Row],[SKU_CODE]])</f>
        <v>BEC-KT-001</v>
      </c>
      <c r="F2170" s="2">
        <v>252</v>
      </c>
      <c r="G2170" s="2">
        <v>40320</v>
      </c>
      <c r="H2170" s="2">
        <v>9377.94</v>
      </c>
      <c r="I2170" s="2">
        <v>2853.55</v>
      </c>
      <c r="J2170" s="2">
        <v>11</v>
      </c>
      <c r="K2170" s="2" t="str">
        <f>_xlfn.XLOOKUP(E2170,[1]SKU_Master!A:A,[1]SKU_Master!C:C,"NOT FOUND")</f>
        <v>Kitchen Towel</v>
      </c>
      <c r="L2170" s="2">
        <f>_xlfn.XLOOKUP(Table2[[#This Row],[SKU_CODE_CLEAN]],[1]SKU_Master!A:A,[1]SKU_Master!E:E,"Not Found")</f>
        <v>160</v>
      </c>
      <c r="M2170" s="2">
        <f>_xlfn.XLOOKUP(E2170,[1]SKU_Master!A:A,[1]SKU_Master!F:F,"NOT FOUND")</f>
        <v>78</v>
      </c>
      <c r="N2170" s="2" t="str">
        <f>IF(ISNUMBER(_xlfn.XMATCH(E2170,[1]SKU_Master!A:A)),"MATCH","NOT FOUND")</f>
        <v>MATCH</v>
      </c>
      <c r="O2170" s="2">
        <f>Table2[[#This Row],[GROSS_REVENUE]]-Table2[[#This Row],[DISCOUNT]]</f>
        <v>30942.059999999998</v>
      </c>
      <c r="P2170" s="3">
        <f>IFERROR((Table2[[#This Row],[NET_REVENUE]]-(Table2[[#This Row],[UNITS_SOLD]]*Table2[[#This Row],[UNIT_COGS]]))/Table2[[#This Row],[NET_REVENUE]],0)</f>
        <v>0.36474817772313795</v>
      </c>
      <c r="Q2170" s="4">
        <f>IFERROR(Table2[[#This Row],[GROSS_REVENUE]]/Table2[[#This Row],[AD_SPEND]],0)</f>
        <v>14.129768183490739</v>
      </c>
      <c r="R2170" s="2">
        <f>IFERROR((Table2[[#This Row],[NET_REVENUE]]-(Table2[[#This Row],[UNITS_SOLD]]*Table2[[#This Row],[UNIT_COGS]])-Table2[[#This Row],[AD_SPEND]]),0)</f>
        <v>8432.5099999999984</v>
      </c>
      <c r="S2170" s="3">
        <f>IFERROR(Table2[[#This Row],[RETURNS_UNITS]]/Table2[[#This Row],[UNITS_SOLD]],0)</f>
        <v>4.3650793650793648E-2</v>
      </c>
      <c r="T2170" s="2" t="str">
        <f>TRIM(CLEAN(Table2[[#This Row],[CHANNEL]]))</f>
        <v>Amazon</v>
      </c>
      <c r="U2170" s="1">
        <f t="shared" si="33"/>
        <v>45383</v>
      </c>
    </row>
    <row r="2171" spans="1:21" x14ac:dyDescent="0.3">
      <c r="A2171" s="1">
        <v>45778</v>
      </c>
      <c r="B2171" s="2" t="s">
        <v>37</v>
      </c>
      <c r="C2171" s="2" t="s">
        <v>25</v>
      </c>
      <c r="D2171" s="2" t="s">
        <v>23</v>
      </c>
      <c r="E2171" s="2" t="str">
        <f>TRIM(Table2[[#This Row],[SKU_CODE]])</f>
        <v>BEC-OTH-001</v>
      </c>
      <c r="F2171" s="2">
        <v>190</v>
      </c>
      <c r="G2171" s="2">
        <v>28310</v>
      </c>
      <c r="H2171" s="2">
        <v>8326.86</v>
      </c>
      <c r="I2171" s="2">
        <v>2854.42</v>
      </c>
      <c r="J2171" s="2">
        <v>7</v>
      </c>
      <c r="K2171" s="2" t="str">
        <f>_xlfn.XLOOKUP(E2171,[1]SKU_Master!A:A,[1]SKU_Master!C:C,"NOT FOUND")</f>
        <v>Others</v>
      </c>
      <c r="L2171" s="2">
        <f>_xlfn.XLOOKUP(Table2[[#This Row],[SKU_CODE_CLEAN]],[1]SKU_Master!A:A,[1]SKU_Master!E:E,"Not Found")</f>
        <v>149</v>
      </c>
      <c r="M2171" s="2">
        <f>_xlfn.XLOOKUP(E2171,[1]SKU_Master!A:A,[1]SKU_Master!F:F,"NOT FOUND")</f>
        <v>72</v>
      </c>
      <c r="N2171" s="2" t="str">
        <f>IF(ISNUMBER(_xlfn.XMATCH(E2171,[1]SKU_Master!A:A)),"MATCH","NOT FOUND")</f>
        <v>MATCH</v>
      </c>
      <c r="O2171" s="2">
        <f>Table2[[#This Row],[GROSS_REVENUE]]-Table2[[#This Row],[DISCOUNT]]</f>
        <v>19983.14</v>
      </c>
      <c r="P2171" s="3">
        <f>IFERROR((Table2[[#This Row],[NET_REVENUE]]-(Table2[[#This Row],[UNITS_SOLD]]*Table2[[#This Row],[UNIT_COGS]]))/Table2[[#This Row],[NET_REVENUE]],0)</f>
        <v>0.31542290150596952</v>
      </c>
      <c r="Q2171" s="4">
        <f>IFERROR(Table2[[#This Row],[GROSS_REVENUE]]/Table2[[#This Row],[AD_SPEND]],0)</f>
        <v>9.9179518080730933</v>
      </c>
      <c r="R2171" s="2">
        <f>IFERROR((Table2[[#This Row],[NET_REVENUE]]-(Table2[[#This Row],[UNITS_SOLD]]*Table2[[#This Row],[UNIT_COGS]])-Table2[[#This Row],[AD_SPEND]]),0)</f>
        <v>3448.7199999999993</v>
      </c>
      <c r="S2171" s="3">
        <f>IFERROR(Table2[[#This Row],[RETURNS_UNITS]]/Table2[[#This Row],[UNITS_SOLD]],0)</f>
        <v>3.6842105263157891E-2</v>
      </c>
      <c r="T2171" s="2" t="str">
        <f>TRIM(CLEAN(Table2[[#This Row],[CHANNEL]]))</f>
        <v>Blinkit</v>
      </c>
      <c r="U2171" s="1">
        <f t="shared" si="33"/>
        <v>45778</v>
      </c>
    </row>
    <row r="2172" spans="1:21" x14ac:dyDescent="0.3">
      <c r="A2172" s="1">
        <v>45597</v>
      </c>
      <c r="B2172" s="2" t="s">
        <v>37</v>
      </c>
      <c r="C2172" s="2" t="s">
        <v>22</v>
      </c>
      <c r="D2172" s="2" t="s">
        <v>54</v>
      </c>
      <c r="E2172" s="2" t="str">
        <f>TRIM(Table2[[#This Row],[SKU_CODE]])</f>
        <v>BEC-GB-002</v>
      </c>
      <c r="F2172" s="2">
        <v>234</v>
      </c>
      <c r="G2172" s="2">
        <v>41886</v>
      </c>
      <c r="H2172" s="2">
        <v>5165.75</v>
      </c>
      <c r="I2172" s="2">
        <v>2855.47</v>
      </c>
      <c r="J2172" s="2">
        <v>11</v>
      </c>
      <c r="K2172" s="2" t="str">
        <f>_xlfn.XLOOKUP(E2172,[1]SKU_Master!A:A,[1]SKU_Master!C:C,"NOT FOUND")</f>
        <v>Garbage Bags</v>
      </c>
      <c r="L2172" s="2">
        <f>_xlfn.XLOOKUP(Table2[[#This Row],[SKU_CODE_CLEAN]],[1]SKU_Master!A:A,[1]SKU_Master!E:E,"Not Found")</f>
        <v>179</v>
      </c>
      <c r="M2172" s="2">
        <f>_xlfn.XLOOKUP(E2172,[1]SKU_Master!A:A,[1]SKU_Master!F:F,"NOT FOUND")</f>
        <v>86</v>
      </c>
      <c r="N2172" s="2" t="str">
        <f>IF(ISNUMBER(_xlfn.XMATCH(E2172,[1]SKU_Master!A:A)),"MATCH","NOT FOUND")</f>
        <v>MATCH</v>
      </c>
      <c r="O2172" s="2">
        <f>Table2[[#This Row],[GROSS_REVENUE]]-Table2[[#This Row],[DISCOUNT]]</f>
        <v>36720.25</v>
      </c>
      <c r="P2172" s="3">
        <f>IFERROR((Table2[[#This Row],[NET_REVENUE]]-(Table2[[#This Row],[UNITS_SOLD]]*Table2[[#This Row],[UNIT_COGS]]))/Table2[[#This Row],[NET_REVENUE]],0)</f>
        <v>0.45196451549213307</v>
      </c>
      <c r="Q2172" s="4">
        <f>IFERROR(Table2[[#This Row],[GROSS_REVENUE]]/Table2[[#This Row],[AD_SPEND]],0)</f>
        <v>14.668688517126778</v>
      </c>
      <c r="R2172" s="2">
        <f>IFERROR((Table2[[#This Row],[NET_REVENUE]]-(Table2[[#This Row],[UNITS_SOLD]]*Table2[[#This Row],[UNIT_COGS]])-Table2[[#This Row],[AD_SPEND]]),0)</f>
        <v>13740.78</v>
      </c>
      <c r="S2172" s="3">
        <f>IFERROR(Table2[[#This Row],[RETURNS_UNITS]]/Table2[[#This Row],[UNITS_SOLD]],0)</f>
        <v>4.7008547008547008E-2</v>
      </c>
      <c r="T2172" s="2" t="str">
        <f>TRIM(CLEAN(Table2[[#This Row],[CHANNEL]]))</f>
        <v>Blinkit</v>
      </c>
      <c r="U2172" s="1">
        <f t="shared" si="33"/>
        <v>45597</v>
      </c>
    </row>
    <row r="2173" spans="1:21" x14ac:dyDescent="0.3">
      <c r="A2173" s="1">
        <v>45474</v>
      </c>
      <c r="B2173" s="2" t="s">
        <v>37</v>
      </c>
      <c r="C2173" s="2" t="s">
        <v>25</v>
      </c>
      <c r="D2173" s="2" t="s">
        <v>43</v>
      </c>
      <c r="E2173" s="2" t="str">
        <f>TRIM(Table2[[#This Row],[SKU_CODE]])</f>
        <v>BEC-GB-001</v>
      </c>
      <c r="F2173" s="2">
        <v>283</v>
      </c>
      <c r="G2173" s="2">
        <v>42167</v>
      </c>
      <c r="H2173" s="2">
        <v>10057.44</v>
      </c>
      <c r="I2173" s="2">
        <v>2855.92</v>
      </c>
      <c r="J2173" s="2">
        <v>9</v>
      </c>
      <c r="K2173" s="2" t="str">
        <f>_xlfn.XLOOKUP(E2173,[1]SKU_Master!A:A,[1]SKU_Master!C:C,"NOT FOUND")</f>
        <v>Garbage Bags</v>
      </c>
      <c r="L2173" s="2">
        <f>_xlfn.XLOOKUP(Table2[[#This Row],[SKU_CODE_CLEAN]],[1]SKU_Master!A:A,[1]SKU_Master!E:E,"Not Found")</f>
        <v>149</v>
      </c>
      <c r="M2173" s="2">
        <f>_xlfn.XLOOKUP(E2173,[1]SKU_Master!A:A,[1]SKU_Master!F:F,"NOT FOUND")</f>
        <v>70</v>
      </c>
      <c r="N2173" s="2" t="str">
        <f>IF(ISNUMBER(_xlfn.XMATCH(E2173,[1]SKU_Master!A:A)),"MATCH","NOT FOUND")</f>
        <v>MATCH</v>
      </c>
      <c r="O2173" s="2">
        <f>Table2[[#This Row],[GROSS_REVENUE]]-Table2[[#This Row],[DISCOUNT]]</f>
        <v>32109.559999999998</v>
      </c>
      <c r="P2173" s="3">
        <f>IFERROR((Table2[[#This Row],[NET_REVENUE]]-(Table2[[#This Row],[UNITS_SOLD]]*Table2[[#This Row],[UNIT_COGS]]))/Table2[[#This Row],[NET_REVENUE]],0)</f>
        <v>0.38304978330441147</v>
      </c>
      <c r="Q2173" s="4">
        <f>IFERROR(Table2[[#This Row],[GROSS_REVENUE]]/Table2[[#This Row],[AD_SPEND]],0)</f>
        <v>14.764769321269503</v>
      </c>
      <c r="R2173" s="2">
        <f>IFERROR((Table2[[#This Row],[NET_REVENUE]]-(Table2[[#This Row],[UNITS_SOLD]]*Table2[[#This Row],[UNIT_COGS]])-Table2[[#This Row],[AD_SPEND]]),0)</f>
        <v>9443.6399999999976</v>
      </c>
      <c r="S2173" s="3">
        <f>IFERROR(Table2[[#This Row],[RETURNS_UNITS]]/Table2[[#This Row],[UNITS_SOLD]],0)</f>
        <v>3.1802120141342753E-2</v>
      </c>
      <c r="T2173" s="2" t="str">
        <f>TRIM(CLEAN(Table2[[#This Row],[CHANNEL]]))</f>
        <v>Blinkit</v>
      </c>
      <c r="U2173" s="1">
        <f t="shared" si="33"/>
        <v>45474</v>
      </c>
    </row>
    <row r="2174" spans="1:21" x14ac:dyDescent="0.3">
      <c r="A2174" s="1">
        <v>45748</v>
      </c>
      <c r="B2174" s="2" t="s">
        <v>39</v>
      </c>
      <c r="C2174" s="2" t="s">
        <v>28</v>
      </c>
      <c r="D2174" s="2" t="s">
        <v>30</v>
      </c>
      <c r="E2174" s="2" t="str">
        <f>TRIM(Table2[[#This Row],[SKU_CODE]])</f>
        <v>BEC-TIS-002</v>
      </c>
      <c r="F2174" s="2">
        <v>300</v>
      </c>
      <c r="G2174" s="2">
        <v>54000</v>
      </c>
      <c r="H2174" s="2">
        <v>13923.25</v>
      </c>
      <c r="I2174" s="2">
        <v>2857.3</v>
      </c>
      <c r="J2174" s="2">
        <v>10</v>
      </c>
      <c r="K2174" s="2" t="str">
        <f>_xlfn.XLOOKUP(E2174,[1]SKU_Master!A:A,[1]SKU_Master!C:C,"NOT FOUND")</f>
        <v>Tissues</v>
      </c>
      <c r="L2174" s="2">
        <f>_xlfn.XLOOKUP(Table2[[#This Row],[SKU_CODE_CLEAN]],[1]SKU_Master!A:A,[1]SKU_Master!E:E,"Not Found")</f>
        <v>180</v>
      </c>
      <c r="M2174" s="2">
        <f>_xlfn.XLOOKUP(E2174,[1]SKU_Master!A:A,[1]SKU_Master!F:F,"NOT FOUND")</f>
        <v>95</v>
      </c>
      <c r="N2174" s="2" t="str">
        <f>IF(ISNUMBER(_xlfn.XMATCH(E2174,[1]SKU_Master!A:A)),"MATCH","NOT FOUND")</f>
        <v>MATCH</v>
      </c>
      <c r="O2174" s="2">
        <f>Table2[[#This Row],[GROSS_REVENUE]]-Table2[[#This Row],[DISCOUNT]]</f>
        <v>40076.75</v>
      </c>
      <c r="P2174" s="3">
        <f>IFERROR((Table2[[#This Row],[NET_REVENUE]]-(Table2[[#This Row],[UNITS_SOLD]]*Table2[[#This Row],[UNIT_COGS]]))/Table2[[#This Row],[NET_REVENUE]],0)</f>
        <v>0.28886449125739988</v>
      </c>
      <c r="Q2174" s="4">
        <f>IFERROR(Table2[[#This Row],[GROSS_REVENUE]]/Table2[[#This Row],[AD_SPEND]],0)</f>
        <v>18.898960557169353</v>
      </c>
      <c r="R2174" s="2">
        <f>IFERROR((Table2[[#This Row],[NET_REVENUE]]-(Table2[[#This Row],[UNITS_SOLD]]*Table2[[#This Row],[UNIT_COGS]])-Table2[[#This Row],[AD_SPEND]]),0)</f>
        <v>8719.4500000000007</v>
      </c>
      <c r="S2174" s="3">
        <f>IFERROR(Table2[[#This Row],[RETURNS_UNITS]]/Table2[[#This Row],[UNITS_SOLD]],0)</f>
        <v>3.3333333333333333E-2</v>
      </c>
      <c r="T2174" s="2" t="str">
        <f>TRIM(CLEAN(Table2[[#This Row],[CHANNEL]]))</f>
        <v>Amazon</v>
      </c>
      <c r="U2174" s="1">
        <f t="shared" si="33"/>
        <v>45748</v>
      </c>
    </row>
    <row r="2175" spans="1:21" x14ac:dyDescent="0.3">
      <c r="A2175" s="1">
        <v>45689</v>
      </c>
      <c r="B2175" s="2" t="s">
        <v>37</v>
      </c>
      <c r="C2175" s="2" t="s">
        <v>22</v>
      </c>
      <c r="D2175" s="2" t="s">
        <v>43</v>
      </c>
      <c r="E2175" s="2" t="str">
        <f>TRIM(Table2[[#This Row],[SKU_CODE]])</f>
        <v>BEC-GB-001</v>
      </c>
      <c r="F2175" s="2">
        <v>295</v>
      </c>
      <c r="G2175" s="2">
        <v>43955</v>
      </c>
      <c r="H2175" s="2">
        <v>4423.21</v>
      </c>
      <c r="I2175" s="2">
        <v>2857.92</v>
      </c>
      <c r="J2175" s="2">
        <v>8</v>
      </c>
      <c r="K2175" s="2" t="str">
        <f>_xlfn.XLOOKUP(E2175,[1]SKU_Master!A:A,[1]SKU_Master!C:C,"NOT FOUND")</f>
        <v>Garbage Bags</v>
      </c>
      <c r="L2175" s="2">
        <f>_xlfn.XLOOKUP(Table2[[#This Row],[SKU_CODE_CLEAN]],[1]SKU_Master!A:A,[1]SKU_Master!E:E,"Not Found")</f>
        <v>149</v>
      </c>
      <c r="M2175" s="2">
        <f>_xlfn.XLOOKUP(E2175,[1]SKU_Master!A:A,[1]SKU_Master!F:F,"NOT FOUND")</f>
        <v>70</v>
      </c>
      <c r="N2175" s="2" t="str">
        <f>IF(ISNUMBER(_xlfn.XMATCH(E2175,[1]SKU_Master!A:A)),"MATCH","NOT FOUND")</f>
        <v>MATCH</v>
      </c>
      <c r="O2175" s="2">
        <f>Table2[[#This Row],[GROSS_REVENUE]]-Table2[[#This Row],[DISCOUNT]]</f>
        <v>39531.79</v>
      </c>
      <c r="P2175" s="3">
        <f>IFERROR((Table2[[#This Row],[NET_REVENUE]]-(Table2[[#This Row],[UNITS_SOLD]]*Table2[[#This Row],[UNIT_COGS]]))/Table2[[#This Row],[NET_REVENUE]],0)</f>
        <v>0.47763559403710282</v>
      </c>
      <c r="Q2175" s="4">
        <f>IFERROR(Table2[[#This Row],[GROSS_REVENUE]]/Table2[[#This Row],[AD_SPEND]],0)</f>
        <v>15.380066621878848</v>
      </c>
      <c r="R2175" s="2">
        <f>IFERROR((Table2[[#This Row],[NET_REVENUE]]-(Table2[[#This Row],[UNITS_SOLD]]*Table2[[#This Row],[UNIT_COGS]])-Table2[[#This Row],[AD_SPEND]]),0)</f>
        <v>16023.87</v>
      </c>
      <c r="S2175" s="3">
        <f>IFERROR(Table2[[#This Row],[RETURNS_UNITS]]/Table2[[#This Row],[UNITS_SOLD]],0)</f>
        <v>2.7118644067796609E-2</v>
      </c>
      <c r="T2175" s="2" t="str">
        <f>TRIM(CLEAN(Table2[[#This Row],[CHANNEL]]))</f>
        <v>Blinkit</v>
      </c>
      <c r="U2175" s="1">
        <f t="shared" si="33"/>
        <v>45689</v>
      </c>
    </row>
    <row r="2176" spans="1:21" x14ac:dyDescent="0.3">
      <c r="A2176" s="1">
        <v>45292</v>
      </c>
      <c r="B2176" s="2" t="s">
        <v>21</v>
      </c>
      <c r="C2176" s="2" t="s">
        <v>25</v>
      </c>
      <c r="D2176" s="2" t="s">
        <v>46</v>
      </c>
      <c r="E2176" s="2" t="str">
        <f>TRIM(Table2[[#This Row],[SKU_CODE]])</f>
        <v>BEC-KT-001</v>
      </c>
      <c r="F2176" s="2">
        <v>202</v>
      </c>
      <c r="G2176" s="2">
        <v>32320</v>
      </c>
      <c r="H2176" s="2">
        <v>5406.8</v>
      </c>
      <c r="I2176" s="2">
        <v>2858.33</v>
      </c>
      <c r="J2176" s="2">
        <v>5</v>
      </c>
      <c r="K2176" s="2" t="str">
        <f>_xlfn.XLOOKUP(E2176,[1]SKU_Master!A:A,[1]SKU_Master!C:C,"NOT FOUND")</f>
        <v>Kitchen Towel</v>
      </c>
      <c r="L2176" s="2">
        <f>_xlfn.XLOOKUP(Table2[[#This Row],[SKU_CODE_CLEAN]],[1]SKU_Master!A:A,[1]SKU_Master!E:E,"Not Found")</f>
        <v>160</v>
      </c>
      <c r="M2176" s="2">
        <f>_xlfn.XLOOKUP(E2176,[1]SKU_Master!A:A,[1]SKU_Master!F:F,"NOT FOUND")</f>
        <v>78</v>
      </c>
      <c r="N2176" s="2" t="str">
        <f>IF(ISNUMBER(_xlfn.XMATCH(E2176,[1]SKU_Master!A:A)),"MATCH","NOT FOUND")</f>
        <v>MATCH</v>
      </c>
      <c r="O2176" s="2">
        <f>Table2[[#This Row],[GROSS_REVENUE]]-Table2[[#This Row],[DISCOUNT]]</f>
        <v>26913.200000000001</v>
      </c>
      <c r="P2176" s="3">
        <f>IFERROR((Table2[[#This Row],[NET_REVENUE]]-(Table2[[#This Row],[UNITS_SOLD]]*Table2[[#This Row],[UNIT_COGS]]))/Table2[[#This Row],[NET_REVENUE]],0)</f>
        <v>0.41456237088120329</v>
      </c>
      <c r="Q2176" s="4">
        <f>IFERROR(Table2[[#This Row],[GROSS_REVENUE]]/Table2[[#This Row],[AD_SPEND]],0)</f>
        <v>11.307301816095412</v>
      </c>
      <c r="R2176" s="2">
        <f>IFERROR((Table2[[#This Row],[NET_REVENUE]]-(Table2[[#This Row],[UNITS_SOLD]]*Table2[[#This Row],[UNIT_COGS]])-Table2[[#This Row],[AD_SPEND]]),0)</f>
        <v>8298.8700000000008</v>
      </c>
      <c r="S2176" s="3">
        <f>IFERROR(Table2[[#This Row],[RETURNS_UNITS]]/Table2[[#This Row],[UNITS_SOLD]],0)</f>
        <v>2.4752475247524754E-2</v>
      </c>
      <c r="T2176" s="2" t="str">
        <f>TRIM(CLEAN(Table2[[#This Row],[CHANNEL]]))</f>
        <v>Flipkart</v>
      </c>
      <c r="U2176" s="1">
        <f t="shared" si="33"/>
        <v>45292</v>
      </c>
    </row>
    <row r="2177" spans="1:21" x14ac:dyDescent="0.3">
      <c r="A2177" s="1">
        <v>45352</v>
      </c>
      <c r="B2177" s="2" t="s">
        <v>37</v>
      </c>
      <c r="C2177" s="2" t="s">
        <v>22</v>
      </c>
      <c r="D2177" s="2" t="s">
        <v>32</v>
      </c>
      <c r="E2177" s="2" t="str">
        <f>TRIM(Table2[[#This Row],[SKU_CODE]])</f>
        <v>BEC-BW-001</v>
      </c>
      <c r="F2177" s="2">
        <v>160</v>
      </c>
      <c r="G2177" s="2">
        <v>35200</v>
      </c>
      <c r="H2177" s="2">
        <v>3989.4</v>
      </c>
      <c r="I2177" s="2">
        <v>2858.98</v>
      </c>
      <c r="J2177" s="2">
        <v>6</v>
      </c>
      <c r="K2177" s="2" t="str">
        <f>_xlfn.XLOOKUP(E2177,[1]SKU_Master!A:A,[1]SKU_Master!C:C,"NOT FOUND")</f>
        <v>Bake &amp; Wrap</v>
      </c>
      <c r="L2177" s="2">
        <f>_xlfn.XLOOKUP(Table2[[#This Row],[SKU_CODE_CLEAN]],[1]SKU_Master!A:A,[1]SKU_Master!E:E,"Not Found")</f>
        <v>220</v>
      </c>
      <c r="M2177" s="2">
        <f>_xlfn.XLOOKUP(E2177,[1]SKU_Master!A:A,[1]SKU_Master!F:F,"NOT FOUND")</f>
        <v>118</v>
      </c>
      <c r="N2177" s="2" t="str">
        <f>IF(ISNUMBER(_xlfn.XMATCH(E2177,[1]SKU_Master!A:A)),"MATCH","NOT FOUND")</f>
        <v>MATCH</v>
      </c>
      <c r="O2177" s="2">
        <f>Table2[[#This Row],[GROSS_REVENUE]]-Table2[[#This Row],[DISCOUNT]]</f>
        <v>31210.6</v>
      </c>
      <c r="P2177" s="3">
        <f>IFERROR((Table2[[#This Row],[NET_REVENUE]]-(Table2[[#This Row],[UNITS_SOLD]]*Table2[[#This Row],[UNIT_COGS]]))/Table2[[#This Row],[NET_REVENUE]],0)</f>
        <v>0.39507731347683156</v>
      </c>
      <c r="Q2177" s="4">
        <f>IFERROR(Table2[[#This Row],[GROSS_REVENUE]]/Table2[[#This Row],[AD_SPEND]],0)</f>
        <v>12.31208333041854</v>
      </c>
      <c r="R2177" s="2">
        <f>IFERROR((Table2[[#This Row],[NET_REVENUE]]-(Table2[[#This Row],[UNITS_SOLD]]*Table2[[#This Row],[UNIT_COGS]])-Table2[[#This Row],[AD_SPEND]]),0)</f>
        <v>9471.619999999999</v>
      </c>
      <c r="S2177" s="3">
        <f>IFERROR(Table2[[#This Row],[RETURNS_UNITS]]/Table2[[#This Row],[UNITS_SOLD]],0)</f>
        <v>3.7499999999999999E-2</v>
      </c>
      <c r="T2177" s="2" t="str">
        <f>TRIM(CLEAN(Table2[[#This Row],[CHANNEL]]))</f>
        <v>Blinkit</v>
      </c>
      <c r="U2177" s="1">
        <f t="shared" si="33"/>
        <v>45352</v>
      </c>
    </row>
    <row r="2178" spans="1:21" x14ac:dyDescent="0.3">
      <c r="A2178" s="1">
        <v>45809</v>
      </c>
      <c r="B2178" s="2" t="s">
        <v>37</v>
      </c>
      <c r="C2178" s="2" t="s">
        <v>28</v>
      </c>
      <c r="D2178" s="2" t="s">
        <v>30</v>
      </c>
      <c r="E2178" s="2" t="str">
        <f>TRIM(Table2[[#This Row],[SKU_CODE]])</f>
        <v>BEC-TIS-002</v>
      </c>
      <c r="F2178" s="2">
        <v>312</v>
      </c>
      <c r="G2178" s="2">
        <v>56160</v>
      </c>
      <c r="H2178" s="2">
        <v>5723.1</v>
      </c>
      <c r="I2178" s="2">
        <v>2859.71</v>
      </c>
      <c r="J2178" s="2">
        <v>7</v>
      </c>
      <c r="K2178" s="2" t="str">
        <f>_xlfn.XLOOKUP(E2178,[1]SKU_Master!A:A,[1]SKU_Master!C:C,"NOT FOUND")</f>
        <v>Tissues</v>
      </c>
      <c r="L2178" s="2">
        <f>_xlfn.XLOOKUP(Table2[[#This Row],[SKU_CODE_CLEAN]],[1]SKU_Master!A:A,[1]SKU_Master!E:E,"Not Found")</f>
        <v>180</v>
      </c>
      <c r="M2178" s="2">
        <f>_xlfn.XLOOKUP(E2178,[1]SKU_Master!A:A,[1]SKU_Master!F:F,"NOT FOUND")</f>
        <v>95</v>
      </c>
      <c r="N2178" s="2" t="str">
        <f>IF(ISNUMBER(_xlfn.XMATCH(E2178,[1]SKU_Master!A:A)),"MATCH","NOT FOUND")</f>
        <v>MATCH</v>
      </c>
      <c r="O2178" s="2">
        <f>Table2[[#This Row],[GROSS_REVENUE]]-Table2[[#This Row],[DISCOUNT]]</f>
        <v>50436.9</v>
      </c>
      <c r="P2178" s="3">
        <f>IFERROR((Table2[[#This Row],[NET_REVENUE]]-(Table2[[#This Row],[UNITS_SOLD]]*Table2[[#This Row],[UNIT_COGS]]))/Table2[[#This Row],[NET_REVENUE]],0)</f>
        <v>0.4123350166247331</v>
      </c>
      <c r="Q2178" s="4">
        <f>IFERROR(Table2[[#This Row],[GROSS_REVENUE]]/Table2[[#This Row],[AD_SPEND]],0)</f>
        <v>19.638354938088128</v>
      </c>
      <c r="R2178" s="2">
        <f>IFERROR((Table2[[#This Row],[NET_REVENUE]]-(Table2[[#This Row],[UNITS_SOLD]]*Table2[[#This Row],[UNIT_COGS]])-Table2[[#This Row],[AD_SPEND]]),0)</f>
        <v>17937.190000000002</v>
      </c>
      <c r="S2178" s="3">
        <f>IFERROR(Table2[[#This Row],[RETURNS_UNITS]]/Table2[[#This Row],[UNITS_SOLD]],0)</f>
        <v>2.2435897435897436E-2</v>
      </c>
      <c r="T2178" s="2" t="str">
        <f>TRIM(CLEAN(Table2[[#This Row],[CHANNEL]]))</f>
        <v>Blinkit</v>
      </c>
      <c r="U2178" s="1">
        <f t="shared" si="33"/>
        <v>45809</v>
      </c>
    </row>
    <row r="2179" spans="1:21" x14ac:dyDescent="0.3">
      <c r="A2179" s="1">
        <v>45748</v>
      </c>
      <c r="B2179" s="2" t="s">
        <v>21</v>
      </c>
      <c r="C2179" s="2" t="s">
        <v>22</v>
      </c>
      <c r="D2179" s="2" t="s">
        <v>31</v>
      </c>
      <c r="E2179" s="2" t="str">
        <f>TRIM(Table2[[#This Row],[SKU_CODE]])</f>
        <v>BEC-GB-002</v>
      </c>
      <c r="F2179" s="2">
        <v>168</v>
      </c>
      <c r="G2179" s="2">
        <v>30072</v>
      </c>
      <c r="H2179" s="2">
        <v>4380.51</v>
      </c>
      <c r="I2179" s="2">
        <v>2859.89</v>
      </c>
      <c r="J2179" s="2">
        <v>9</v>
      </c>
      <c r="K2179" s="2" t="str">
        <f>_xlfn.XLOOKUP(E2179,[1]SKU_Master!A:A,[1]SKU_Master!C:C,"NOT FOUND")</f>
        <v>Garbage Bags</v>
      </c>
      <c r="L2179" s="2">
        <f>_xlfn.XLOOKUP(Table2[[#This Row],[SKU_CODE_CLEAN]],[1]SKU_Master!A:A,[1]SKU_Master!E:E,"Not Found")</f>
        <v>179</v>
      </c>
      <c r="M2179" s="2">
        <f>_xlfn.XLOOKUP(E2179,[1]SKU_Master!A:A,[1]SKU_Master!F:F,"NOT FOUND")</f>
        <v>86</v>
      </c>
      <c r="N2179" s="2" t="str">
        <f>IF(ISNUMBER(_xlfn.XMATCH(E2179,[1]SKU_Master!A:A)),"MATCH","NOT FOUND")</f>
        <v>MATCH</v>
      </c>
      <c r="O2179" s="2">
        <f>Table2[[#This Row],[GROSS_REVENUE]]-Table2[[#This Row],[DISCOUNT]]</f>
        <v>25691.489999999998</v>
      </c>
      <c r="P2179" s="3">
        <f>IFERROR((Table2[[#This Row],[NET_REVENUE]]-(Table2[[#This Row],[UNITS_SOLD]]*Table2[[#This Row],[UNIT_COGS]]))/Table2[[#This Row],[NET_REVENUE]],0)</f>
        <v>0.43763479658050192</v>
      </c>
      <c r="Q2179" s="4">
        <f>IFERROR(Table2[[#This Row],[GROSS_REVENUE]]/Table2[[#This Row],[AD_SPEND]],0)</f>
        <v>10.515089741213824</v>
      </c>
      <c r="R2179" s="2">
        <f>IFERROR((Table2[[#This Row],[NET_REVENUE]]-(Table2[[#This Row],[UNITS_SOLD]]*Table2[[#This Row],[UNIT_COGS]])-Table2[[#This Row],[AD_SPEND]]),0)</f>
        <v>8383.5999999999985</v>
      </c>
      <c r="S2179" s="3">
        <f>IFERROR(Table2[[#This Row],[RETURNS_UNITS]]/Table2[[#This Row],[UNITS_SOLD]],0)</f>
        <v>5.3571428571428568E-2</v>
      </c>
      <c r="T2179" s="2" t="str">
        <f>TRIM(CLEAN(Table2[[#This Row],[CHANNEL]]))</f>
        <v>Flipkart</v>
      </c>
      <c r="U2179" s="1">
        <f t="shared" ref="U2179:U2242" si="34">IF(AND(MONTH(A2179)=1,DAY(A2179)&gt;1),DATE(YEAR(A2179),DAY(A2179),1),A2179)</f>
        <v>45748</v>
      </c>
    </row>
    <row r="2180" spans="1:21" x14ac:dyDescent="0.3">
      <c r="A2180" s="1">
        <v>45566</v>
      </c>
      <c r="B2180" s="2" t="s">
        <v>27</v>
      </c>
      <c r="C2180" s="2" t="s">
        <v>25</v>
      </c>
      <c r="D2180" s="2" t="s">
        <v>32</v>
      </c>
      <c r="E2180" s="2" t="str">
        <f>TRIM(Table2[[#This Row],[SKU_CODE]])</f>
        <v>BEC-BW-001</v>
      </c>
      <c r="F2180" s="2">
        <v>141</v>
      </c>
      <c r="G2180" s="2">
        <v>31020</v>
      </c>
      <c r="H2180" s="2">
        <v>7723.66</v>
      </c>
      <c r="I2180" s="2">
        <v>2861.38</v>
      </c>
      <c r="J2180" s="2">
        <v>4</v>
      </c>
      <c r="K2180" s="2" t="str">
        <f>_xlfn.XLOOKUP(E2180,[1]SKU_Master!A:A,[1]SKU_Master!C:C,"NOT FOUND")</f>
        <v>Bake &amp; Wrap</v>
      </c>
      <c r="L2180" s="2">
        <f>_xlfn.XLOOKUP(Table2[[#This Row],[SKU_CODE_CLEAN]],[1]SKU_Master!A:A,[1]SKU_Master!E:E,"Not Found")</f>
        <v>220</v>
      </c>
      <c r="M2180" s="2">
        <f>_xlfn.XLOOKUP(E2180,[1]SKU_Master!A:A,[1]SKU_Master!F:F,"NOT FOUND")</f>
        <v>118</v>
      </c>
      <c r="N2180" s="2" t="str">
        <f>IF(ISNUMBER(_xlfn.XMATCH(E2180,[1]SKU_Master!A:A)),"MATCH","NOT FOUND")</f>
        <v>MATCH</v>
      </c>
      <c r="O2180" s="2">
        <f>Table2[[#This Row],[GROSS_REVENUE]]-Table2[[#This Row],[DISCOUNT]]</f>
        <v>23296.34</v>
      </c>
      <c r="P2180" s="3">
        <f>IFERROR((Table2[[#This Row],[NET_REVENUE]]-(Table2[[#This Row],[UNITS_SOLD]]*Table2[[#This Row],[UNIT_COGS]]))/Table2[[#This Row],[NET_REVENUE]],0)</f>
        <v>0.28581056080053779</v>
      </c>
      <c r="Q2180" s="4">
        <f>IFERROR(Table2[[#This Row],[GROSS_REVENUE]]/Table2[[#This Row],[AD_SPEND]],0)</f>
        <v>10.840922911322508</v>
      </c>
      <c r="R2180" s="2">
        <f>IFERROR((Table2[[#This Row],[NET_REVENUE]]-(Table2[[#This Row],[UNITS_SOLD]]*Table2[[#This Row],[UNIT_COGS]])-Table2[[#This Row],[AD_SPEND]]),0)</f>
        <v>3796.96</v>
      </c>
      <c r="S2180" s="3">
        <f>IFERROR(Table2[[#This Row],[RETURNS_UNITS]]/Table2[[#This Row],[UNITS_SOLD]],0)</f>
        <v>2.8368794326241134E-2</v>
      </c>
      <c r="T2180" s="2" t="str">
        <f>TRIM(CLEAN(Table2[[#This Row],[CHANNEL]]))</f>
        <v>Zepto</v>
      </c>
      <c r="U2180" s="1">
        <f t="shared" si="34"/>
        <v>45566</v>
      </c>
    </row>
    <row r="2181" spans="1:21" x14ac:dyDescent="0.3">
      <c r="A2181" s="1">
        <v>45444</v>
      </c>
      <c r="B2181" s="2" t="s">
        <v>27</v>
      </c>
      <c r="C2181" s="2" t="s">
        <v>22</v>
      </c>
      <c r="D2181" s="2" t="s">
        <v>46</v>
      </c>
      <c r="E2181" s="2" t="str">
        <f>TRIM(Table2[[#This Row],[SKU_CODE]])</f>
        <v>BEC-KT-001</v>
      </c>
      <c r="F2181" s="2">
        <v>206</v>
      </c>
      <c r="G2181" s="2">
        <v>32960</v>
      </c>
      <c r="H2181" s="2">
        <v>5835.15</v>
      </c>
      <c r="I2181" s="2">
        <v>2863.88</v>
      </c>
      <c r="J2181" s="2">
        <v>7</v>
      </c>
      <c r="K2181" s="2" t="str">
        <f>_xlfn.XLOOKUP(E2181,[1]SKU_Master!A:A,[1]SKU_Master!C:C,"NOT FOUND")</f>
        <v>Kitchen Towel</v>
      </c>
      <c r="L2181" s="2">
        <f>_xlfn.XLOOKUP(Table2[[#This Row],[SKU_CODE_CLEAN]],[1]SKU_Master!A:A,[1]SKU_Master!E:E,"Not Found")</f>
        <v>160</v>
      </c>
      <c r="M2181" s="2">
        <f>_xlfn.XLOOKUP(E2181,[1]SKU_Master!A:A,[1]SKU_Master!F:F,"NOT FOUND")</f>
        <v>78</v>
      </c>
      <c r="N2181" s="2" t="str">
        <f>IF(ISNUMBER(_xlfn.XMATCH(E2181,[1]SKU_Master!A:A)),"MATCH","NOT FOUND")</f>
        <v>MATCH</v>
      </c>
      <c r="O2181" s="2">
        <f>Table2[[#This Row],[GROSS_REVENUE]]-Table2[[#This Row],[DISCOUNT]]</f>
        <v>27124.85</v>
      </c>
      <c r="P2181" s="3">
        <f>IFERROR((Table2[[#This Row],[NET_REVENUE]]-(Table2[[#This Row],[UNITS_SOLD]]*Table2[[#This Row],[UNIT_COGS]]))/Table2[[#This Row],[NET_REVENUE]],0)</f>
        <v>0.40762806061600337</v>
      </c>
      <c r="Q2181" s="4">
        <f>IFERROR(Table2[[#This Row],[GROSS_REVENUE]]/Table2[[#This Row],[AD_SPEND]],0)</f>
        <v>11.508862103160746</v>
      </c>
      <c r="R2181" s="2">
        <f>IFERROR((Table2[[#This Row],[NET_REVENUE]]-(Table2[[#This Row],[UNITS_SOLD]]*Table2[[#This Row],[UNIT_COGS]])-Table2[[#This Row],[AD_SPEND]]),0)</f>
        <v>8192.9699999999975</v>
      </c>
      <c r="S2181" s="3">
        <f>IFERROR(Table2[[#This Row],[RETURNS_UNITS]]/Table2[[#This Row],[UNITS_SOLD]],0)</f>
        <v>3.3980582524271843E-2</v>
      </c>
      <c r="T2181" s="2" t="str">
        <f>TRIM(CLEAN(Table2[[#This Row],[CHANNEL]]))</f>
        <v>Zepto</v>
      </c>
      <c r="U2181" s="1">
        <f t="shared" si="34"/>
        <v>45444</v>
      </c>
    </row>
    <row r="2182" spans="1:21" x14ac:dyDescent="0.3">
      <c r="A2182" s="1">
        <v>45658</v>
      </c>
      <c r="B2182" s="2" t="s">
        <v>34</v>
      </c>
      <c r="C2182" s="2" t="s">
        <v>22</v>
      </c>
      <c r="D2182" s="2" t="s">
        <v>42</v>
      </c>
      <c r="E2182" s="2" t="str">
        <f>TRIM(Table2[[#This Row],[SKU_CODE]])</f>
        <v>BEC-BW-002</v>
      </c>
      <c r="F2182" s="2">
        <v>156</v>
      </c>
      <c r="G2182" s="2">
        <v>27300</v>
      </c>
      <c r="H2182" s="2">
        <v>5084.92</v>
      </c>
      <c r="I2182" s="2">
        <v>2867.18</v>
      </c>
      <c r="J2182" s="2">
        <v>8</v>
      </c>
      <c r="K2182" s="2" t="str">
        <f>_xlfn.XLOOKUP(E2182,[1]SKU_Master!A:A,[1]SKU_Master!C:C,"NOT FOUND")</f>
        <v>Bake &amp; Wrap</v>
      </c>
      <c r="L2182" s="2">
        <f>_xlfn.XLOOKUP(Table2[[#This Row],[SKU_CODE_CLEAN]],[1]SKU_Master!A:A,[1]SKU_Master!E:E,"Not Found")</f>
        <v>175</v>
      </c>
      <c r="M2182" s="2">
        <f>_xlfn.XLOOKUP(E2182,[1]SKU_Master!A:A,[1]SKU_Master!F:F,"NOT FOUND")</f>
        <v>92</v>
      </c>
      <c r="N2182" s="2" t="str">
        <f>IF(ISNUMBER(_xlfn.XMATCH(E2182,[1]SKU_Master!A:A)),"MATCH","NOT FOUND")</f>
        <v>MATCH</v>
      </c>
      <c r="O2182" s="2">
        <f>Table2[[#This Row],[GROSS_REVENUE]]-Table2[[#This Row],[DISCOUNT]]</f>
        <v>22215.08</v>
      </c>
      <c r="P2182" s="3">
        <f>IFERROR((Table2[[#This Row],[NET_REVENUE]]-(Table2[[#This Row],[UNITS_SOLD]]*Table2[[#This Row],[UNIT_COGS]]))/Table2[[#This Row],[NET_REVENUE]],0)</f>
        <v>0.35395236028859678</v>
      </c>
      <c r="Q2182" s="4">
        <f>IFERROR(Table2[[#This Row],[GROSS_REVENUE]]/Table2[[#This Row],[AD_SPEND]],0)</f>
        <v>9.5215507920674671</v>
      </c>
      <c r="R2182" s="2">
        <f>IFERROR((Table2[[#This Row],[NET_REVENUE]]-(Table2[[#This Row],[UNITS_SOLD]]*Table2[[#This Row],[UNIT_COGS]])-Table2[[#This Row],[AD_SPEND]]),0)</f>
        <v>4995.9000000000015</v>
      </c>
      <c r="S2182" s="3">
        <f>IFERROR(Table2[[#This Row],[RETURNS_UNITS]]/Table2[[#This Row],[UNITS_SOLD]],0)</f>
        <v>5.128205128205128E-2</v>
      </c>
      <c r="T2182" s="2" t="str">
        <f>TRIM(CLEAN(Table2[[#This Row],[CHANNEL]]))</f>
        <v>Zepto</v>
      </c>
      <c r="U2182" s="1">
        <f t="shared" si="34"/>
        <v>45658</v>
      </c>
    </row>
    <row r="2183" spans="1:21" x14ac:dyDescent="0.3">
      <c r="A2183" s="1">
        <v>45383</v>
      </c>
      <c r="B2183" s="2" t="s">
        <v>39</v>
      </c>
      <c r="C2183" s="2" t="s">
        <v>22</v>
      </c>
      <c r="D2183" s="2" t="s">
        <v>45</v>
      </c>
      <c r="E2183" s="2" t="str">
        <f>TRIM(Table2[[#This Row],[SKU_CODE]])</f>
        <v>BEC-TIS-001</v>
      </c>
      <c r="F2183" s="2">
        <v>520</v>
      </c>
      <c r="G2183" s="2">
        <v>49400</v>
      </c>
      <c r="H2183" s="2">
        <v>8292.1299999999992</v>
      </c>
      <c r="I2183" s="2">
        <v>2869.15</v>
      </c>
      <c r="J2183" s="2">
        <v>22</v>
      </c>
      <c r="K2183" s="2" t="str">
        <f>_xlfn.XLOOKUP(E2183,[1]SKU_Master!A:A,[1]SKU_Master!C:C,"NOT FOUND")</f>
        <v>Tissues</v>
      </c>
      <c r="L2183" s="2">
        <f>_xlfn.XLOOKUP(Table2[[#This Row],[SKU_CODE_CLEAN]],[1]SKU_Master!A:A,[1]SKU_Master!E:E,"Not Found")</f>
        <v>95</v>
      </c>
      <c r="M2183" s="2">
        <f>_xlfn.XLOOKUP(E2183,[1]SKU_Master!A:A,[1]SKU_Master!F:F,"NOT FOUND")</f>
        <v>42</v>
      </c>
      <c r="N2183" s="2" t="str">
        <f>IF(ISNUMBER(_xlfn.XMATCH(E2183,[1]SKU_Master!A:A)),"MATCH","NOT FOUND")</f>
        <v>MATCH</v>
      </c>
      <c r="O2183" s="2">
        <f>Table2[[#This Row],[GROSS_REVENUE]]-Table2[[#This Row],[DISCOUNT]]</f>
        <v>41107.870000000003</v>
      </c>
      <c r="P2183" s="3">
        <f>IFERROR((Table2[[#This Row],[NET_REVENUE]]-(Table2[[#This Row],[UNITS_SOLD]]*Table2[[#This Row],[UNIT_COGS]]))/Table2[[#This Row],[NET_REVENUE]],0)</f>
        <v>0.46871487138594148</v>
      </c>
      <c r="Q2183" s="4">
        <f>IFERROR(Table2[[#This Row],[GROSS_REVENUE]]/Table2[[#This Row],[AD_SPEND]],0)</f>
        <v>17.217642855898088</v>
      </c>
      <c r="R2183" s="2">
        <f>IFERROR((Table2[[#This Row],[NET_REVENUE]]-(Table2[[#This Row],[UNITS_SOLD]]*Table2[[#This Row],[UNIT_COGS]])-Table2[[#This Row],[AD_SPEND]]),0)</f>
        <v>16398.72</v>
      </c>
      <c r="S2183" s="3">
        <f>IFERROR(Table2[[#This Row],[RETURNS_UNITS]]/Table2[[#This Row],[UNITS_SOLD]],0)</f>
        <v>4.230769230769231E-2</v>
      </c>
      <c r="T2183" s="2" t="str">
        <f>TRIM(CLEAN(Table2[[#This Row],[CHANNEL]]))</f>
        <v>Amazon</v>
      </c>
      <c r="U2183" s="1">
        <f t="shared" si="34"/>
        <v>45383</v>
      </c>
    </row>
    <row r="2184" spans="1:21" x14ac:dyDescent="0.3">
      <c r="A2184" s="1">
        <v>45413</v>
      </c>
      <c r="B2184" s="2" t="s">
        <v>21</v>
      </c>
      <c r="C2184" s="2" t="s">
        <v>28</v>
      </c>
      <c r="D2184" s="2" t="s">
        <v>57</v>
      </c>
      <c r="E2184" s="2" t="str">
        <f>TRIM(Table2[[#This Row],[SKU_CODE]])</f>
        <v>BEC-KT-002</v>
      </c>
      <c r="F2184" s="2">
        <v>148</v>
      </c>
      <c r="G2184" s="2">
        <v>62160</v>
      </c>
      <c r="H2184" s="2">
        <v>13304.38</v>
      </c>
      <c r="I2184" s="2">
        <v>2871.33</v>
      </c>
      <c r="J2184" s="2">
        <v>4</v>
      </c>
      <c r="K2184" s="2" t="str">
        <f>_xlfn.XLOOKUP(E2184,[1]SKU_Master!A:A,[1]SKU_Master!C:C,"NOT FOUND")</f>
        <v>Kitchen Towel</v>
      </c>
      <c r="L2184" s="2">
        <f>_xlfn.XLOOKUP(Table2[[#This Row],[SKU_CODE_CLEAN]],[1]SKU_Master!A:A,[1]SKU_Master!E:E,"Not Found")</f>
        <v>420</v>
      </c>
      <c r="M2184" s="2">
        <f>_xlfn.XLOOKUP(E2184,[1]SKU_Master!A:A,[1]SKU_Master!F:F,"NOT FOUND")</f>
        <v>205</v>
      </c>
      <c r="N2184" s="2" t="str">
        <f>IF(ISNUMBER(_xlfn.XMATCH(E2184,[1]SKU_Master!A:A)),"MATCH","NOT FOUND")</f>
        <v>MATCH</v>
      </c>
      <c r="O2184" s="2">
        <f>Table2[[#This Row],[GROSS_REVENUE]]-Table2[[#This Row],[DISCOUNT]]</f>
        <v>48855.62</v>
      </c>
      <c r="P2184" s="3">
        <f>IFERROR((Table2[[#This Row],[NET_REVENUE]]-(Table2[[#This Row],[UNITS_SOLD]]*Table2[[#This Row],[UNIT_COGS]]))/Table2[[#This Row],[NET_REVENUE]],0)</f>
        <v>0.37898649121636369</v>
      </c>
      <c r="Q2184" s="4">
        <f>IFERROR(Table2[[#This Row],[GROSS_REVENUE]]/Table2[[#This Row],[AD_SPEND]],0)</f>
        <v>21.648504351641922</v>
      </c>
      <c r="R2184" s="2">
        <f>IFERROR((Table2[[#This Row],[NET_REVENUE]]-(Table2[[#This Row],[UNITS_SOLD]]*Table2[[#This Row],[UNIT_COGS]])-Table2[[#This Row],[AD_SPEND]]),0)</f>
        <v>15644.290000000003</v>
      </c>
      <c r="S2184" s="3">
        <f>IFERROR(Table2[[#This Row],[RETURNS_UNITS]]/Table2[[#This Row],[UNITS_SOLD]],0)</f>
        <v>2.7027027027027029E-2</v>
      </c>
      <c r="T2184" s="2" t="str">
        <f>TRIM(CLEAN(Table2[[#This Row],[CHANNEL]]))</f>
        <v>Flipkart</v>
      </c>
      <c r="U2184" s="1">
        <f t="shared" si="34"/>
        <v>45413</v>
      </c>
    </row>
    <row r="2185" spans="1:21" x14ac:dyDescent="0.3">
      <c r="A2185" s="1">
        <v>45717</v>
      </c>
      <c r="B2185" s="2" t="s">
        <v>27</v>
      </c>
      <c r="C2185" s="2" t="s">
        <v>22</v>
      </c>
      <c r="D2185" s="2" t="s">
        <v>32</v>
      </c>
      <c r="E2185" s="2" t="str">
        <f>TRIM(Table2[[#This Row],[SKU_CODE]])</f>
        <v>BEC-BW-001</v>
      </c>
      <c r="F2185" s="2">
        <v>155</v>
      </c>
      <c r="G2185" s="2">
        <v>34100</v>
      </c>
      <c r="H2185" s="2">
        <v>5087.34</v>
      </c>
      <c r="I2185" s="2">
        <v>2872.56</v>
      </c>
      <c r="J2185" s="2">
        <v>6</v>
      </c>
      <c r="K2185" s="2" t="str">
        <f>_xlfn.XLOOKUP(E2185,[1]SKU_Master!A:A,[1]SKU_Master!C:C,"NOT FOUND")</f>
        <v>Bake &amp; Wrap</v>
      </c>
      <c r="L2185" s="2">
        <f>_xlfn.XLOOKUP(Table2[[#This Row],[SKU_CODE_CLEAN]],[1]SKU_Master!A:A,[1]SKU_Master!E:E,"Not Found")</f>
        <v>220</v>
      </c>
      <c r="M2185" s="2">
        <f>_xlfn.XLOOKUP(E2185,[1]SKU_Master!A:A,[1]SKU_Master!F:F,"NOT FOUND")</f>
        <v>118</v>
      </c>
      <c r="N2185" s="2" t="str">
        <f>IF(ISNUMBER(_xlfn.XMATCH(E2185,[1]SKU_Master!A:A)),"MATCH","NOT FOUND")</f>
        <v>MATCH</v>
      </c>
      <c r="O2185" s="2">
        <f>Table2[[#This Row],[GROSS_REVENUE]]-Table2[[#This Row],[DISCOUNT]]</f>
        <v>29012.66</v>
      </c>
      <c r="P2185" s="3">
        <f>IFERROR((Table2[[#This Row],[NET_REVENUE]]-(Table2[[#This Row],[UNITS_SOLD]]*Table2[[#This Row],[UNIT_COGS]]))/Table2[[#This Row],[NET_REVENUE]],0)</f>
        <v>0.36958555334119658</v>
      </c>
      <c r="Q2185" s="4">
        <f>IFERROR(Table2[[#This Row],[GROSS_REVENUE]]/Table2[[#This Row],[AD_SPEND]],0)</f>
        <v>11.870944384103378</v>
      </c>
      <c r="R2185" s="2">
        <f>IFERROR((Table2[[#This Row],[NET_REVENUE]]-(Table2[[#This Row],[UNITS_SOLD]]*Table2[[#This Row],[UNIT_COGS]])-Table2[[#This Row],[AD_SPEND]]),0)</f>
        <v>7850.1</v>
      </c>
      <c r="S2185" s="3">
        <f>IFERROR(Table2[[#This Row],[RETURNS_UNITS]]/Table2[[#This Row],[UNITS_SOLD]],0)</f>
        <v>3.870967741935484E-2</v>
      </c>
      <c r="T2185" s="2" t="str">
        <f>TRIM(CLEAN(Table2[[#This Row],[CHANNEL]]))</f>
        <v>Zepto</v>
      </c>
      <c r="U2185" s="1">
        <f t="shared" si="34"/>
        <v>45717</v>
      </c>
    </row>
    <row r="2186" spans="1:21" x14ac:dyDescent="0.3">
      <c r="A2186" s="1">
        <v>45536</v>
      </c>
      <c r="B2186" s="2" t="s">
        <v>39</v>
      </c>
      <c r="C2186" s="2" t="s">
        <v>22</v>
      </c>
      <c r="D2186" s="2" t="s">
        <v>45</v>
      </c>
      <c r="E2186" s="2" t="str">
        <f>TRIM(Table2[[#This Row],[SKU_CODE]])</f>
        <v>BEC-TIS-001</v>
      </c>
      <c r="F2186" s="2">
        <v>379</v>
      </c>
      <c r="G2186" s="2">
        <v>36005</v>
      </c>
      <c r="H2186" s="2">
        <v>2900.75</v>
      </c>
      <c r="I2186" s="2">
        <v>2873.66</v>
      </c>
      <c r="J2186" s="2">
        <v>13</v>
      </c>
      <c r="K2186" s="2" t="str">
        <f>_xlfn.XLOOKUP(E2186,[1]SKU_Master!A:A,[1]SKU_Master!C:C,"NOT FOUND")</f>
        <v>Tissues</v>
      </c>
      <c r="L2186" s="2">
        <f>_xlfn.XLOOKUP(Table2[[#This Row],[SKU_CODE_CLEAN]],[1]SKU_Master!A:A,[1]SKU_Master!E:E,"Not Found")</f>
        <v>95</v>
      </c>
      <c r="M2186" s="2">
        <f>_xlfn.XLOOKUP(E2186,[1]SKU_Master!A:A,[1]SKU_Master!F:F,"NOT FOUND")</f>
        <v>42</v>
      </c>
      <c r="N2186" s="2" t="str">
        <f>IF(ISNUMBER(_xlfn.XMATCH(E2186,[1]SKU_Master!A:A)),"MATCH","NOT FOUND")</f>
        <v>MATCH</v>
      </c>
      <c r="O2186" s="2">
        <f>Table2[[#This Row],[GROSS_REVENUE]]-Table2[[#This Row],[DISCOUNT]]</f>
        <v>33104.25</v>
      </c>
      <c r="P2186" s="3">
        <f>IFERROR((Table2[[#This Row],[NET_REVENUE]]-(Table2[[#This Row],[UNITS_SOLD]]*Table2[[#This Row],[UNIT_COGS]]))/Table2[[#This Row],[NET_REVENUE]],0)</f>
        <v>0.51915539545526634</v>
      </c>
      <c r="Q2186" s="4">
        <f>IFERROR(Table2[[#This Row],[GROSS_REVENUE]]/Table2[[#This Row],[AD_SPEND]],0)</f>
        <v>12.529318012569338</v>
      </c>
      <c r="R2186" s="2">
        <f>IFERROR((Table2[[#This Row],[NET_REVENUE]]-(Table2[[#This Row],[UNITS_SOLD]]*Table2[[#This Row],[UNIT_COGS]])-Table2[[#This Row],[AD_SPEND]]),0)</f>
        <v>14312.59</v>
      </c>
      <c r="S2186" s="3">
        <f>IFERROR(Table2[[#This Row],[RETURNS_UNITS]]/Table2[[#This Row],[UNITS_SOLD]],0)</f>
        <v>3.430079155672823E-2</v>
      </c>
      <c r="T2186" s="2" t="str">
        <f>TRIM(CLEAN(Table2[[#This Row],[CHANNEL]]))</f>
        <v>Amazon</v>
      </c>
      <c r="U2186" s="1">
        <f t="shared" si="34"/>
        <v>45536</v>
      </c>
    </row>
    <row r="2187" spans="1:21" x14ac:dyDescent="0.3">
      <c r="A2187" s="1">
        <v>45323</v>
      </c>
      <c r="B2187" s="2" t="s">
        <v>33</v>
      </c>
      <c r="C2187" s="2" t="s">
        <v>25</v>
      </c>
      <c r="D2187" s="2" t="s">
        <v>26</v>
      </c>
      <c r="E2187" s="2" t="str">
        <f>TRIM(Table2[[#This Row],[SKU_CODE]])</f>
        <v>BEC-TIS-002</v>
      </c>
      <c r="F2187" s="2">
        <v>181</v>
      </c>
      <c r="G2187" s="2">
        <v>32580</v>
      </c>
      <c r="H2187" s="2">
        <v>9751.75</v>
      </c>
      <c r="I2187" s="2">
        <v>2879.66</v>
      </c>
      <c r="J2187" s="2">
        <v>5</v>
      </c>
      <c r="K2187" s="2" t="str">
        <f>_xlfn.XLOOKUP(E2187,[1]SKU_Master!A:A,[1]SKU_Master!C:C,"NOT FOUND")</f>
        <v>Tissues</v>
      </c>
      <c r="L2187" s="2">
        <f>_xlfn.XLOOKUP(Table2[[#This Row],[SKU_CODE_CLEAN]],[1]SKU_Master!A:A,[1]SKU_Master!E:E,"Not Found")</f>
        <v>180</v>
      </c>
      <c r="M2187" s="2">
        <f>_xlfn.XLOOKUP(E2187,[1]SKU_Master!A:A,[1]SKU_Master!F:F,"NOT FOUND")</f>
        <v>95</v>
      </c>
      <c r="N2187" s="2" t="str">
        <f>IF(ISNUMBER(_xlfn.XMATCH(E2187,[1]SKU_Master!A:A)),"MATCH","NOT FOUND")</f>
        <v>MATCH</v>
      </c>
      <c r="O2187" s="2">
        <f>Table2[[#This Row],[GROSS_REVENUE]]-Table2[[#This Row],[DISCOUNT]]</f>
        <v>22828.25</v>
      </c>
      <c r="P2187" s="3">
        <f>IFERROR((Table2[[#This Row],[NET_REVENUE]]-(Table2[[#This Row],[UNITS_SOLD]]*Table2[[#This Row],[UNIT_COGS]]))/Table2[[#This Row],[NET_REVENUE]],0)</f>
        <v>0.24676661592544324</v>
      </c>
      <c r="Q2187" s="4">
        <f>IFERROR(Table2[[#This Row],[GROSS_REVENUE]]/Table2[[#This Row],[AD_SPEND]],0)</f>
        <v>11.313835661154442</v>
      </c>
      <c r="R2187" s="2">
        <f>IFERROR((Table2[[#This Row],[NET_REVENUE]]-(Table2[[#This Row],[UNITS_SOLD]]*Table2[[#This Row],[UNIT_COGS]])-Table2[[#This Row],[AD_SPEND]]),0)</f>
        <v>2753.59</v>
      </c>
      <c r="S2187" s="3">
        <f>IFERROR(Table2[[#This Row],[RETURNS_UNITS]]/Table2[[#This Row],[UNITS_SOLD]],0)</f>
        <v>2.7624309392265192E-2</v>
      </c>
      <c r="T2187" s="2" t="str">
        <f>TRIM(CLEAN(Table2[[#This Row],[CHANNEL]]))</f>
        <v>Swiggy Instamart</v>
      </c>
      <c r="U2187" s="1">
        <f t="shared" si="34"/>
        <v>45323</v>
      </c>
    </row>
    <row r="2188" spans="1:21" x14ac:dyDescent="0.3">
      <c r="A2188" s="1">
        <v>45717</v>
      </c>
      <c r="B2188" s="2" t="s">
        <v>27</v>
      </c>
      <c r="C2188" s="2" t="s">
        <v>25</v>
      </c>
      <c r="D2188" s="2" t="s">
        <v>45</v>
      </c>
      <c r="E2188" s="2" t="str">
        <f>TRIM(Table2[[#This Row],[SKU_CODE]])</f>
        <v>BEC-TIS-001</v>
      </c>
      <c r="F2188" s="2">
        <v>454</v>
      </c>
      <c r="G2188" s="2">
        <v>43130</v>
      </c>
      <c r="H2188" s="2">
        <v>6793.41</v>
      </c>
      <c r="I2188" s="2">
        <v>2881.96</v>
      </c>
      <c r="J2188" s="2">
        <v>14</v>
      </c>
      <c r="K2188" s="2" t="str">
        <f>_xlfn.XLOOKUP(E2188,[1]SKU_Master!A:A,[1]SKU_Master!C:C,"NOT FOUND")</f>
        <v>Tissues</v>
      </c>
      <c r="L2188" s="2">
        <f>_xlfn.XLOOKUP(Table2[[#This Row],[SKU_CODE_CLEAN]],[1]SKU_Master!A:A,[1]SKU_Master!E:E,"Not Found")</f>
        <v>95</v>
      </c>
      <c r="M2188" s="2">
        <f>_xlfn.XLOOKUP(E2188,[1]SKU_Master!A:A,[1]SKU_Master!F:F,"NOT FOUND")</f>
        <v>42</v>
      </c>
      <c r="N2188" s="2" t="str">
        <f>IF(ISNUMBER(_xlfn.XMATCH(E2188,[1]SKU_Master!A:A)),"MATCH","NOT FOUND")</f>
        <v>MATCH</v>
      </c>
      <c r="O2188" s="2">
        <f>Table2[[#This Row],[GROSS_REVENUE]]-Table2[[#This Row],[DISCOUNT]]</f>
        <v>36336.589999999997</v>
      </c>
      <c r="P2188" s="3">
        <f>IFERROR((Table2[[#This Row],[NET_REVENUE]]-(Table2[[#This Row],[UNITS_SOLD]]*Table2[[#This Row],[UNIT_COGS]]))/Table2[[#This Row],[NET_REVENUE]],0)</f>
        <v>0.4752396964051937</v>
      </c>
      <c r="Q2188" s="4">
        <f>IFERROR(Table2[[#This Row],[GROSS_REVENUE]]/Table2[[#This Row],[AD_SPEND]],0)</f>
        <v>14.9655095837555</v>
      </c>
      <c r="R2188" s="2">
        <f>IFERROR((Table2[[#This Row],[NET_REVENUE]]-(Table2[[#This Row],[UNITS_SOLD]]*Table2[[#This Row],[UNIT_COGS]])-Table2[[#This Row],[AD_SPEND]]),0)</f>
        <v>14386.629999999997</v>
      </c>
      <c r="S2188" s="3">
        <f>IFERROR(Table2[[#This Row],[RETURNS_UNITS]]/Table2[[#This Row],[UNITS_SOLD]],0)</f>
        <v>3.0837004405286344E-2</v>
      </c>
      <c r="T2188" s="2" t="str">
        <f>TRIM(CLEAN(Table2[[#This Row],[CHANNEL]]))</f>
        <v>Zepto</v>
      </c>
      <c r="U2188" s="1">
        <f t="shared" si="34"/>
        <v>45717</v>
      </c>
    </row>
    <row r="2189" spans="1:21" x14ac:dyDescent="0.3">
      <c r="A2189" s="1">
        <v>45413</v>
      </c>
      <c r="B2189" s="2" t="s">
        <v>27</v>
      </c>
      <c r="C2189" s="2" t="s">
        <v>28</v>
      </c>
      <c r="D2189" s="2" t="s">
        <v>30</v>
      </c>
      <c r="E2189" s="2" t="str">
        <f>TRIM(Table2[[#This Row],[SKU_CODE]])</f>
        <v>BEC-TIS-002</v>
      </c>
      <c r="F2189" s="2">
        <v>212</v>
      </c>
      <c r="G2189" s="2">
        <v>38160</v>
      </c>
      <c r="H2189" s="2">
        <v>3357.61</v>
      </c>
      <c r="I2189" s="2">
        <v>2882.74</v>
      </c>
      <c r="J2189" s="2">
        <v>11</v>
      </c>
      <c r="K2189" s="2" t="str">
        <f>_xlfn.XLOOKUP(E2189,[1]SKU_Master!A:A,[1]SKU_Master!C:C,"NOT FOUND")</f>
        <v>Tissues</v>
      </c>
      <c r="L2189" s="2">
        <f>_xlfn.XLOOKUP(Table2[[#This Row],[SKU_CODE_CLEAN]],[1]SKU_Master!A:A,[1]SKU_Master!E:E,"Not Found")</f>
        <v>180</v>
      </c>
      <c r="M2189" s="2">
        <f>_xlfn.XLOOKUP(E2189,[1]SKU_Master!A:A,[1]SKU_Master!F:F,"NOT FOUND")</f>
        <v>95</v>
      </c>
      <c r="N2189" s="2" t="str">
        <f>IF(ISNUMBER(_xlfn.XMATCH(E2189,[1]SKU_Master!A:A)),"MATCH","NOT FOUND")</f>
        <v>MATCH</v>
      </c>
      <c r="O2189" s="2">
        <f>Table2[[#This Row],[GROSS_REVENUE]]-Table2[[#This Row],[DISCOUNT]]</f>
        <v>34802.39</v>
      </c>
      <c r="P2189" s="3">
        <f>IFERROR((Table2[[#This Row],[NET_REVENUE]]-(Table2[[#This Row],[UNITS_SOLD]]*Table2[[#This Row],[UNIT_COGS]]))/Table2[[#This Row],[NET_REVENUE]],0)</f>
        <v>0.42130411158543996</v>
      </c>
      <c r="Q2189" s="4">
        <f>IFERROR(Table2[[#This Row],[GROSS_REVENUE]]/Table2[[#This Row],[AD_SPEND]],0)</f>
        <v>13.237406078938788</v>
      </c>
      <c r="R2189" s="2">
        <f>IFERROR((Table2[[#This Row],[NET_REVENUE]]-(Table2[[#This Row],[UNITS_SOLD]]*Table2[[#This Row],[UNIT_COGS]])-Table2[[#This Row],[AD_SPEND]]),0)</f>
        <v>11779.65</v>
      </c>
      <c r="S2189" s="3">
        <f>IFERROR(Table2[[#This Row],[RETURNS_UNITS]]/Table2[[#This Row],[UNITS_SOLD]],0)</f>
        <v>5.1886792452830191E-2</v>
      </c>
      <c r="T2189" s="2" t="str">
        <f>TRIM(CLEAN(Table2[[#This Row],[CHANNEL]]))</f>
        <v>Zepto</v>
      </c>
      <c r="U2189" s="1">
        <f t="shared" si="34"/>
        <v>45413</v>
      </c>
    </row>
    <row r="2190" spans="1:21" x14ac:dyDescent="0.3">
      <c r="A2190" s="1">
        <v>45352</v>
      </c>
      <c r="B2190" s="2" t="s">
        <v>39</v>
      </c>
      <c r="C2190" s="2" t="s">
        <v>22</v>
      </c>
      <c r="D2190" s="2" t="s">
        <v>31</v>
      </c>
      <c r="E2190" s="2" t="str">
        <f>TRIM(Table2[[#This Row],[SKU_CODE]])</f>
        <v>BEC-GB-002</v>
      </c>
      <c r="F2190" s="2">
        <v>336</v>
      </c>
      <c r="G2190" s="2">
        <v>60144</v>
      </c>
      <c r="H2190" s="2">
        <v>13215.24</v>
      </c>
      <c r="I2190" s="2">
        <v>2883.18</v>
      </c>
      <c r="J2190" s="2">
        <v>17</v>
      </c>
      <c r="K2190" s="2" t="str">
        <f>_xlfn.XLOOKUP(E2190,[1]SKU_Master!A:A,[1]SKU_Master!C:C,"NOT FOUND")</f>
        <v>Garbage Bags</v>
      </c>
      <c r="L2190" s="2">
        <f>_xlfn.XLOOKUP(Table2[[#This Row],[SKU_CODE_CLEAN]],[1]SKU_Master!A:A,[1]SKU_Master!E:E,"Not Found")</f>
        <v>179</v>
      </c>
      <c r="M2190" s="2">
        <f>_xlfn.XLOOKUP(E2190,[1]SKU_Master!A:A,[1]SKU_Master!F:F,"NOT FOUND")</f>
        <v>86</v>
      </c>
      <c r="N2190" s="2" t="str">
        <f>IF(ISNUMBER(_xlfn.XMATCH(E2190,[1]SKU_Master!A:A)),"MATCH","NOT FOUND")</f>
        <v>MATCH</v>
      </c>
      <c r="O2190" s="2">
        <f>Table2[[#This Row],[GROSS_REVENUE]]-Table2[[#This Row],[DISCOUNT]]</f>
        <v>46928.76</v>
      </c>
      <c r="P2190" s="3">
        <f>IFERROR((Table2[[#This Row],[NET_REVENUE]]-(Table2[[#This Row],[UNITS_SOLD]]*Table2[[#This Row],[UNIT_COGS]]))/Table2[[#This Row],[NET_REVENUE]],0)</f>
        <v>0.38425818197625511</v>
      </c>
      <c r="Q2190" s="4">
        <f>IFERROR(Table2[[#This Row],[GROSS_REVENUE]]/Table2[[#This Row],[AD_SPEND]],0)</f>
        <v>20.860300085322457</v>
      </c>
      <c r="R2190" s="2">
        <f>IFERROR((Table2[[#This Row],[NET_REVENUE]]-(Table2[[#This Row],[UNITS_SOLD]]*Table2[[#This Row],[UNIT_COGS]])-Table2[[#This Row],[AD_SPEND]]),0)</f>
        <v>15149.580000000002</v>
      </c>
      <c r="S2190" s="3">
        <f>IFERROR(Table2[[#This Row],[RETURNS_UNITS]]/Table2[[#This Row],[UNITS_SOLD]],0)</f>
        <v>5.0595238095238096E-2</v>
      </c>
      <c r="T2190" s="2" t="str">
        <f>TRIM(CLEAN(Table2[[#This Row],[CHANNEL]]))</f>
        <v>Amazon</v>
      </c>
      <c r="U2190" s="1">
        <f t="shared" si="34"/>
        <v>45352</v>
      </c>
    </row>
    <row r="2191" spans="1:21" x14ac:dyDescent="0.3">
      <c r="A2191" s="1">
        <v>45809</v>
      </c>
      <c r="B2191" s="2" t="s">
        <v>37</v>
      </c>
      <c r="C2191" s="2" t="s">
        <v>28</v>
      </c>
      <c r="D2191" s="2" t="s">
        <v>32</v>
      </c>
      <c r="E2191" s="2" t="str">
        <f>TRIM(Table2[[#This Row],[SKU_CODE]])</f>
        <v>BEC-BW-001</v>
      </c>
      <c r="F2191" s="2">
        <v>99</v>
      </c>
      <c r="G2191" s="2">
        <v>21780</v>
      </c>
      <c r="H2191" s="2">
        <v>1538.84</v>
      </c>
      <c r="I2191" s="2">
        <v>2883.61</v>
      </c>
      <c r="J2191" s="2">
        <v>3</v>
      </c>
      <c r="K2191" s="2" t="str">
        <f>_xlfn.XLOOKUP(E2191,[1]SKU_Master!A:A,[1]SKU_Master!C:C,"NOT FOUND")</f>
        <v>Bake &amp; Wrap</v>
      </c>
      <c r="L2191" s="2">
        <f>_xlfn.XLOOKUP(Table2[[#This Row],[SKU_CODE_CLEAN]],[1]SKU_Master!A:A,[1]SKU_Master!E:E,"Not Found")</f>
        <v>220</v>
      </c>
      <c r="M2191" s="2">
        <f>_xlfn.XLOOKUP(E2191,[1]SKU_Master!A:A,[1]SKU_Master!F:F,"NOT FOUND")</f>
        <v>118</v>
      </c>
      <c r="N2191" s="2" t="str">
        <f>IF(ISNUMBER(_xlfn.XMATCH(E2191,[1]SKU_Master!A:A)),"MATCH","NOT FOUND")</f>
        <v>MATCH</v>
      </c>
      <c r="O2191" s="2">
        <f>Table2[[#This Row],[GROSS_REVENUE]]-Table2[[#This Row],[DISCOUNT]]</f>
        <v>20241.16</v>
      </c>
      <c r="P2191" s="3">
        <f>IFERROR((Table2[[#This Row],[NET_REVENUE]]-(Table2[[#This Row],[UNITS_SOLD]]*Table2[[#This Row],[UNIT_COGS]]))/Table2[[#This Row],[NET_REVENUE]],0)</f>
        <v>0.42285916419809932</v>
      </c>
      <c r="Q2191" s="4">
        <f>IFERROR(Table2[[#This Row],[GROSS_REVENUE]]/Table2[[#This Row],[AD_SPEND]],0)</f>
        <v>7.5530324835882796</v>
      </c>
      <c r="R2191" s="2">
        <f>IFERROR((Table2[[#This Row],[NET_REVENUE]]-(Table2[[#This Row],[UNITS_SOLD]]*Table2[[#This Row],[UNIT_COGS]])-Table2[[#This Row],[AD_SPEND]]),0)</f>
        <v>5675.5499999999993</v>
      </c>
      <c r="S2191" s="3">
        <f>IFERROR(Table2[[#This Row],[RETURNS_UNITS]]/Table2[[#This Row],[UNITS_SOLD]],0)</f>
        <v>3.0303030303030304E-2</v>
      </c>
      <c r="T2191" s="2" t="str">
        <f>TRIM(CLEAN(Table2[[#This Row],[CHANNEL]]))</f>
        <v>Blinkit</v>
      </c>
      <c r="U2191" s="1">
        <f t="shared" si="34"/>
        <v>45809</v>
      </c>
    </row>
    <row r="2192" spans="1:21" x14ac:dyDescent="0.3">
      <c r="A2192" s="1">
        <v>45352</v>
      </c>
      <c r="B2192" s="2" t="s">
        <v>37</v>
      </c>
      <c r="C2192" s="2" t="s">
        <v>22</v>
      </c>
      <c r="D2192" s="2" t="s">
        <v>45</v>
      </c>
      <c r="E2192" s="2" t="str">
        <f>TRIM(Table2[[#This Row],[SKU_CODE]])</f>
        <v>BEC-TIS-001</v>
      </c>
      <c r="F2192" s="2">
        <v>284</v>
      </c>
      <c r="G2192" s="2">
        <v>26980</v>
      </c>
      <c r="H2192" s="2">
        <v>1936.48</v>
      </c>
      <c r="I2192" s="2">
        <v>2886.21</v>
      </c>
      <c r="J2192" s="2">
        <v>15</v>
      </c>
      <c r="K2192" s="2" t="str">
        <f>_xlfn.XLOOKUP(E2192,[1]SKU_Master!A:A,[1]SKU_Master!C:C,"NOT FOUND")</f>
        <v>Tissues</v>
      </c>
      <c r="L2192" s="2">
        <f>_xlfn.XLOOKUP(Table2[[#This Row],[SKU_CODE_CLEAN]],[1]SKU_Master!A:A,[1]SKU_Master!E:E,"Not Found")</f>
        <v>95</v>
      </c>
      <c r="M2192" s="2">
        <f>_xlfn.XLOOKUP(E2192,[1]SKU_Master!A:A,[1]SKU_Master!F:F,"NOT FOUND")</f>
        <v>42</v>
      </c>
      <c r="N2192" s="2" t="str">
        <f>IF(ISNUMBER(_xlfn.XMATCH(E2192,[1]SKU_Master!A:A)),"MATCH","NOT FOUND")</f>
        <v>MATCH</v>
      </c>
      <c r="O2192" s="2">
        <f>Table2[[#This Row],[GROSS_REVENUE]]-Table2[[#This Row],[DISCOUNT]]</f>
        <v>25043.52</v>
      </c>
      <c r="P2192" s="3">
        <f>IFERROR((Table2[[#This Row],[NET_REVENUE]]-(Table2[[#This Row],[UNITS_SOLD]]*Table2[[#This Row],[UNIT_COGS]]))/Table2[[#This Row],[NET_REVENUE]],0)</f>
        <v>0.52370912715145479</v>
      </c>
      <c r="Q2192" s="4">
        <f>IFERROR(Table2[[#This Row],[GROSS_REVENUE]]/Table2[[#This Row],[AD_SPEND]],0)</f>
        <v>9.3478991480176425</v>
      </c>
      <c r="R2192" s="2">
        <f>IFERROR((Table2[[#This Row],[NET_REVENUE]]-(Table2[[#This Row],[UNITS_SOLD]]*Table2[[#This Row],[UNIT_COGS]])-Table2[[#This Row],[AD_SPEND]]),0)</f>
        <v>10229.310000000001</v>
      </c>
      <c r="S2192" s="3">
        <f>IFERROR(Table2[[#This Row],[RETURNS_UNITS]]/Table2[[#This Row],[UNITS_SOLD]],0)</f>
        <v>5.2816901408450703E-2</v>
      </c>
      <c r="T2192" s="2" t="str">
        <f>TRIM(CLEAN(Table2[[#This Row],[CHANNEL]]))</f>
        <v>Blinkit</v>
      </c>
      <c r="U2192" s="1">
        <f t="shared" si="34"/>
        <v>45352</v>
      </c>
    </row>
    <row r="2193" spans="1:21" x14ac:dyDescent="0.3">
      <c r="A2193" s="1">
        <v>45778</v>
      </c>
      <c r="B2193" s="2" t="s">
        <v>39</v>
      </c>
      <c r="C2193" s="2" t="s">
        <v>28</v>
      </c>
      <c r="D2193" s="2" t="s">
        <v>42</v>
      </c>
      <c r="E2193" s="2" t="str">
        <f>TRIM(Table2[[#This Row],[SKU_CODE]])</f>
        <v>BEC-BW-002</v>
      </c>
      <c r="F2193" s="2">
        <v>131</v>
      </c>
      <c r="G2193" s="2">
        <v>22925</v>
      </c>
      <c r="H2193" s="2">
        <v>1851.07</v>
      </c>
      <c r="I2193" s="2">
        <v>2886.77</v>
      </c>
      <c r="J2193" s="2">
        <v>2</v>
      </c>
      <c r="K2193" s="2" t="str">
        <f>_xlfn.XLOOKUP(E2193,[1]SKU_Master!A:A,[1]SKU_Master!C:C,"NOT FOUND")</f>
        <v>Bake &amp; Wrap</v>
      </c>
      <c r="L2193" s="2">
        <f>_xlfn.XLOOKUP(Table2[[#This Row],[SKU_CODE_CLEAN]],[1]SKU_Master!A:A,[1]SKU_Master!E:E,"Not Found")</f>
        <v>175</v>
      </c>
      <c r="M2193" s="2">
        <f>_xlfn.XLOOKUP(E2193,[1]SKU_Master!A:A,[1]SKU_Master!F:F,"NOT FOUND")</f>
        <v>92</v>
      </c>
      <c r="N2193" s="2" t="str">
        <f>IF(ISNUMBER(_xlfn.XMATCH(E2193,[1]SKU_Master!A:A)),"MATCH","NOT FOUND")</f>
        <v>MATCH</v>
      </c>
      <c r="O2193" s="2">
        <f>Table2[[#This Row],[GROSS_REVENUE]]-Table2[[#This Row],[DISCOUNT]]</f>
        <v>21073.93</v>
      </c>
      <c r="P2193" s="3">
        <f>IFERROR((Table2[[#This Row],[NET_REVENUE]]-(Table2[[#This Row],[UNITS_SOLD]]*Table2[[#This Row],[UNIT_COGS]]))/Table2[[#This Row],[NET_REVENUE]],0)</f>
        <v>0.42810856826420129</v>
      </c>
      <c r="Q2193" s="4">
        <f>IFERROR(Table2[[#This Row],[GROSS_REVENUE]]/Table2[[#This Row],[AD_SPEND]],0)</f>
        <v>7.9414016357382122</v>
      </c>
      <c r="R2193" s="2">
        <f>IFERROR((Table2[[#This Row],[NET_REVENUE]]-(Table2[[#This Row],[UNITS_SOLD]]*Table2[[#This Row],[UNIT_COGS]])-Table2[[#This Row],[AD_SPEND]]),0)</f>
        <v>6135.16</v>
      </c>
      <c r="S2193" s="3">
        <f>IFERROR(Table2[[#This Row],[RETURNS_UNITS]]/Table2[[#This Row],[UNITS_SOLD]],0)</f>
        <v>1.5267175572519083E-2</v>
      </c>
      <c r="T2193" s="2" t="str">
        <f>TRIM(CLEAN(Table2[[#This Row],[CHANNEL]]))</f>
        <v>Amazon</v>
      </c>
      <c r="U2193" s="1">
        <f t="shared" si="34"/>
        <v>45778</v>
      </c>
    </row>
    <row r="2194" spans="1:21" x14ac:dyDescent="0.3">
      <c r="A2194" s="1">
        <v>45566</v>
      </c>
      <c r="B2194" s="2" t="s">
        <v>34</v>
      </c>
      <c r="C2194" s="2" t="s">
        <v>25</v>
      </c>
      <c r="D2194" s="2" t="s">
        <v>35</v>
      </c>
      <c r="E2194" s="2" t="str">
        <f>TRIM(Table2[[#This Row],[SKU_CODE]])</f>
        <v>BEC-CMB-001</v>
      </c>
      <c r="F2194" s="2">
        <v>40</v>
      </c>
      <c r="G2194" s="2">
        <v>27960</v>
      </c>
      <c r="H2194" s="2">
        <v>5936</v>
      </c>
      <c r="I2194" s="2">
        <v>2886.84</v>
      </c>
      <c r="J2194" s="2">
        <v>1</v>
      </c>
      <c r="K2194" s="2" t="str">
        <f>_xlfn.XLOOKUP(E2194,[1]SKU_Master!A:A,[1]SKU_Master!C:C,"NOT FOUND")</f>
        <v>Others</v>
      </c>
      <c r="L2194" s="2">
        <f>_xlfn.XLOOKUP(Table2[[#This Row],[SKU_CODE_CLEAN]],[1]SKU_Master!A:A,[1]SKU_Master!E:E,"Not Found")</f>
        <v>699</v>
      </c>
      <c r="M2194" s="2">
        <f>_xlfn.XLOOKUP(E2194,[1]SKU_Master!A:A,[1]SKU_Master!F:F,"NOT FOUND")</f>
        <v>330</v>
      </c>
      <c r="N2194" s="2" t="str">
        <f>IF(ISNUMBER(_xlfn.XMATCH(E2194,[1]SKU_Master!A:A)),"MATCH","NOT FOUND")</f>
        <v>MATCH</v>
      </c>
      <c r="O2194" s="2">
        <f>Table2[[#This Row],[GROSS_REVENUE]]-Table2[[#This Row],[DISCOUNT]]</f>
        <v>22024</v>
      </c>
      <c r="P2194" s="3">
        <f>IFERROR((Table2[[#This Row],[NET_REVENUE]]-(Table2[[#This Row],[UNITS_SOLD]]*Table2[[#This Row],[UNIT_COGS]]))/Table2[[#This Row],[NET_REVENUE]],0)</f>
        <v>0.40065383218307299</v>
      </c>
      <c r="Q2194" s="4">
        <f>IFERROR(Table2[[#This Row],[GROSS_REVENUE]]/Table2[[#This Row],[AD_SPEND]],0)</f>
        <v>9.6853306729849926</v>
      </c>
      <c r="R2194" s="2">
        <f>IFERROR((Table2[[#This Row],[NET_REVENUE]]-(Table2[[#This Row],[UNITS_SOLD]]*Table2[[#This Row],[UNIT_COGS]])-Table2[[#This Row],[AD_SPEND]]),0)</f>
        <v>5937.16</v>
      </c>
      <c r="S2194" s="3">
        <f>IFERROR(Table2[[#This Row],[RETURNS_UNITS]]/Table2[[#This Row],[UNITS_SOLD]],0)</f>
        <v>2.5000000000000001E-2</v>
      </c>
      <c r="T2194" s="2" t="str">
        <f>TRIM(CLEAN(Table2[[#This Row],[CHANNEL]]))</f>
        <v>Zepto</v>
      </c>
      <c r="U2194" s="1">
        <f t="shared" si="34"/>
        <v>45566</v>
      </c>
    </row>
    <row r="2195" spans="1:21" x14ac:dyDescent="0.3">
      <c r="A2195" s="1">
        <v>45689</v>
      </c>
      <c r="B2195" s="2" t="s">
        <v>24</v>
      </c>
      <c r="C2195" s="2" t="s">
        <v>28</v>
      </c>
      <c r="D2195" s="2" t="s">
        <v>41</v>
      </c>
      <c r="E2195" s="2" t="str">
        <f>TRIM(Table2[[#This Row],[SKU_CODE]])</f>
        <v>BEC-KT-002</v>
      </c>
      <c r="F2195" s="2">
        <v>97</v>
      </c>
      <c r="G2195" s="2">
        <v>40740</v>
      </c>
      <c r="H2195" s="2">
        <v>3544.85</v>
      </c>
      <c r="I2195" s="2">
        <v>2887.03</v>
      </c>
      <c r="J2195" s="2">
        <v>10</v>
      </c>
      <c r="K2195" s="2" t="str">
        <f>_xlfn.XLOOKUP(E2195,[1]SKU_Master!A:A,[1]SKU_Master!C:C,"NOT FOUND")</f>
        <v>Kitchen Towel</v>
      </c>
      <c r="L2195" s="2">
        <f>_xlfn.XLOOKUP(Table2[[#This Row],[SKU_CODE_CLEAN]],[1]SKU_Master!A:A,[1]SKU_Master!E:E,"Not Found")</f>
        <v>420</v>
      </c>
      <c r="M2195" s="2">
        <f>_xlfn.XLOOKUP(E2195,[1]SKU_Master!A:A,[1]SKU_Master!F:F,"NOT FOUND")</f>
        <v>205</v>
      </c>
      <c r="N2195" s="2" t="str">
        <f>IF(ISNUMBER(_xlfn.XMATCH(E2195,[1]SKU_Master!A:A)),"MATCH","NOT FOUND")</f>
        <v>MATCH</v>
      </c>
      <c r="O2195" s="2">
        <f>Table2[[#This Row],[GROSS_REVENUE]]-Table2[[#This Row],[DISCOUNT]]</f>
        <v>37195.15</v>
      </c>
      <c r="P2195" s="3">
        <f>IFERROR((Table2[[#This Row],[NET_REVENUE]]-(Table2[[#This Row],[UNITS_SOLD]]*Table2[[#This Row],[UNIT_COGS]]))/Table2[[#This Row],[NET_REVENUE]],0)</f>
        <v>0.46538728839647109</v>
      </c>
      <c r="Q2195" s="4">
        <f>IFERROR(Table2[[#This Row],[GROSS_REVENUE]]/Table2[[#This Row],[AD_SPEND]],0)</f>
        <v>14.111387827629086</v>
      </c>
      <c r="R2195" s="2">
        <f>IFERROR((Table2[[#This Row],[NET_REVENUE]]-(Table2[[#This Row],[UNITS_SOLD]]*Table2[[#This Row],[UNIT_COGS]])-Table2[[#This Row],[AD_SPEND]]),0)</f>
        <v>14423.12</v>
      </c>
      <c r="S2195" s="3">
        <f>IFERROR(Table2[[#This Row],[RETURNS_UNITS]]/Table2[[#This Row],[UNITS_SOLD]],0)</f>
        <v>0.10309278350515463</v>
      </c>
      <c r="T2195" s="2" t="str">
        <f>TRIM(CLEAN(Table2[[#This Row],[CHANNEL]]))</f>
        <v>D2C</v>
      </c>
      <c r="U2195" s="1">
        <f t="shared" si="34"/>
        <v>45689</v>
      </c>
    </row>
    <row r="2196" spans="1:21" x14ac:dyDescent="0.3">
      <c r="A2196" s="1">
        <v>45627</v>
      </c>
      <c r="B2196" s="2" t="s">
        <v>37</v>
      </c>
      <c r="C2196" s="2" t="s">
        <v>25</v>
      </c>
      <c r="D2196" s="2" t="s">
        <v>43</v>
      </c>
      <c r="E2196" s="2" t="str">
        <f>TRIM(Table2[[#This Row],[SKU_CODE]])</f>
        <v>BEC-GB-001</v>
      </c>
      <c r="F2196" s="2">
        <v>301</v>
      </c>
      <c r="G2196" s="2">
        <v>44849</v>
      </c>
      <c r="H2196" s="2">
        <v>12215.63</v>
      </c>
      <c r="I2196" s="2">
        <v>2889.96</v>
      </c>
      <c r="J2196" s="2">
        <v>13</v>
      </c>
      <c r="K2196" s="2" t="str">
        <f>_xlfn.XLOOKUP(E2196,[1]SKU_Master!A:A,[1]SKU_Master!C:C,"NOT FOUND")</f>
        <v>Garbage Bags</v>
      </c>
      <c r="L2196" s="2">
        <f>_xlfn.XLOOKUP(Table2[[#This Row],[SKU_CODE_CLEAN]],[1]SKU_Master!A:A,[1]SKU_Master!E:E,"Not Found")</f>
        <v>149</v>
      </c>
      <c r="M2196" s="2">
        <f>_xlfn.XLOOKUP(E2196,[1]SKU_Master!A:A,[1]SKU_Master!F:F,"NOT FOUND")</f>
        <v>70</v>
      </c>
      <c r="N2196" s="2" t="str">
        <f>IF(ISNUMBER(_xlfn.XMATCH(E2196,[1]SKU_Master!A:A)),"MATCH","NOT FOUND")</f>
        <v>MATCH</v>
      </c>
      <c r="O2196" s="2">
        <f>Table2[[#This Row],[GROSS_REVENUE]]-Table2[[#This Row],[DISCOUNT]]</f>
        <v>32633.370000000003</v>
      </c>
      <c r="P2196" s="3">
        <f>IFERROR((Table2[[#This Row],[NET_REVENUE]]-(Table2[[#This Row],[UNITS_SOLD]]*Table2[[#This Row],[UNIT_COGS]]))/Table2[[#This Row],[NET_REVENUE]],0)</f>
        <v>0.35434188991207471</v>
      </c>
      <c r="Q2196" s="4">
        <f>IFERROR(Table2[[#This Row],[GROSS_REVENUE]]/Table2[[#This Row],[AD_SPEND]],0)</f>
        <v>15.518899915569765</v>
      </c>
      <c r="R2196" s="2">
        <f>IFERROR((Table2[[#This Row],[NET_REVENUE]]-(Table2[[#This Row],[UNITS_SOLD]]*Table2[[#This Row],[UNIT_COGS]])-Table2[[#This Row],[AD_SPEND]]),0)</f>
        <v>8673.4100000000035</v>
      </c>
      <c r="S2196" s="3">
        <f>IFERROR(Table2[[#This Row],[RETURNS_UNITS]]/Table2[[#This Row],[UNITS_SOLD]],0)</f>
        <v>4.3189368770764118E-2</v>
      </c>
      <c r="T2196" s="2" t="str">
        <f>TRIM(CLEAN(Table2[[#This Row],[CHANNEL]]))</f>
        <v>Blinkit</v>
      </c>
      <c r="U2196" s="1">
        <f t="shared" si="34"/>
        <v>45627</v>
      </c>
    </row>
    <row r="2197" spans="1:21" x14ac:dyDescent="0.3">
      <c r="A2197" s="1">
        <v>45474</v>
      </c>
      <c r="B2197" s="2" t="s">
        <v>37</v>
      </c>
      <c r="C2197" s="2" t="s">
        <v>28</v>
      </c>
      <c r="D2197" s="2" t="s">
        <v>46</v>
      </c>
      <c r="E2197" s="2" t="str">
        <f>TRIM(Table2[[#This Row],[SKU_CODE]])</f>
        <v>BEC-KT-001</v>
      </c>
      <c r="F2197" s="2">
        <v>187</v>
      </c>
      <c r="G2197" s="2">
        <v>29920</v>
      </c>
      <c r="H2197" s="2">
        <v>8859.6200000000008</v>
      </c>
      <c r="I2197" s="2">
        <v>2890.42</v>
      </c>
      <c r="J2197" s="2">
        <v>6</v>
      </c>
      <c r="K2197" s="2" t="str">
        <f>_xlfn.XLOOKUP(E2197,[1]SKU_Master!A:A,[1]SKU_Master!C:C,"NOT FOUND")</f>
        <v>Kitchen Towel</v>
      </c>
      <c r="L2197" s="2">
        <f>_xlfn.XLOOKUP(Table2[[#This Row],[SKU_CODE_CLEAN]],[1]SKU_Master!A:A,[1]SKU_Master!E:E,"Not Found")</f>
        <v>160</v>
      </c>
      <c r="M2197" s="2">
        <f>_xlfn.XLOOKUP(E2197,[1]SKU_Master!A:A,[1]SKU_Master!F:F,"NOT FOUND")</f>
        <v>78</v>
      </c>
      <c r="N2197" s="2" t="str">
        <f>IF(ISNUMBER(_xlfn.XMATCH(E2197,[1]SKU_Master!A:A)),"MATCH","NOT FOUND")</f>
        <v>MATCH</v>
      </c>
      <c r="O2197" s="2">
        <f>Table2[[#This Row],[GROSS_REVENUE]]-Table2[[#This Row],[DISCOUNT]]</f>
        <v>21060.379999999997</v>
      </c>
      <c r="P2197" s="3">
        <f>IFERROR((Table2[[#This Row],[NET_REVENUE]]-(Table2[[#This Row],[UNITS_SOLD]]*Table2[[#This Row],[UNIT_COGS]]))/Table2[[#This Row],[NET_REVENUE]],0)</f>
        <v>0.30741990410429432</v>
      </c>
      <c r="Q2197" s="4">
        <f>IFERROR(Table2[[#This Row],[GROSS_REVENUE]]/Table2[[#This Row],[AD_SPEND]],0)</f>
        <v>10.351436815410908</v>
      </c>
      <c r="R2197" s="2">
        <f>IFERROR((Table2[[#This Row],[NET_REVENUE]]-(Table2[[#This Row],[UNITS_SOLD]]*Table2[[#This Row],[UNIT_COGS]])-Table2[[#This Row],[AD_SPEND]]),0)</f>
        <v>3583.9599999999973</v>
      </c>
      <c r="S2197" s="3">
        <f>IFERROR(Table2[[#This Row],[RETURNS_UNITS]]/Table2[[#This Row],[UNITS_SOLD]],0)</f>
        <v>3.2085561497326207E-2</v>
      </c>
      <c r="T2197" s="2" t="str">
        <f>TRIM(CLEAN(Table2[[#This Row],[CHANNEL]]))</f>
        <v>Blinkit</v>
      </c>
      <c r="U2197" s="1">
        <f t="shared" si="34"/>
        <v>45474</v>
      </c>
    </row>
    <row r="2198" spans="1:21" x14ac:dyDescent="0.3">
      <c r="A2198" s="1">
        <v>45717</v>
      </c>
      <c r="B2198" s="2" t="s">
        <v>37</v>
      </c>
      <c r="C2198" s="2" t="s">
        <v>28</v>
      </c>
      <c r="D2198" s="2" t="s">
        <v>35</v>
      </c>
      <c r="E2198" s="2" t="str">
        <f>TRIM(Table2[[#This Row],[SKU_CODE]])</f>
        <v>BEC-CMB-001</v>
      </c>
      <c r="F2198" s="2">
        <v>33</v>
      </c>
      <c r="G2198" s="2">
        <v>23067</v>
      </c>
      <c r="H2198" s="2">
        <v>2198.3000000000002</v>
      </c>
      <c r="I2198" s="2">
        <v>2891.07</v>
      </c>
      <c r="J2198" s="2">
        <v>0</v>
      </c>
      <c r="K2198" s="2" t="str">
        <f>_xlfn.XLOOKUP(E2198,[1]SKU_Master!A:A,[1]SKU_Master!C:C,"NOT FOUND")</f>
        <v>Others</v>
      </c>
      <c r="L2198" s="2">
        <f>_xlfn.XLOOKUP(Table2[[#This Row],[SKU_CODE_CLEAN]],[1]SKU_Master!A:A,[1]SKU_Master!E:E,"Not Found")</f>
        <v>699</v>
      </c>
      <c r="M2198" s="2">
        <f>_xlfn.XLOOKUP(E2198,[1]SKU_Master!A:A,[1]SKU_Master!F:F,"NOT FOUND")</f>
        <v>330</v>
      </c>
      <c r="N2198" s="2" t="str">
        <f>IF(ISNUMBER(_xlfn.XMATCH(E2198,[1]SKU_Master!A:A)),"MATCH","NOT FOUND")</f>
        <v>MATCH</v>
      </c>
      <c r="O2198" s="2">
        <f>Table2[[#This Row],[GROSS_REVENUE]]-Table2[[#This Row],[DISCOUNT]]</f>
        <v>20868.7</v>
      </c>
      <c r="P2198" s="3">
        <f>IFERROR((Table2[[#This Row],[NET_REVENUE]]-(Table2[[#This Row],[UNITS_SOLD]]*Table2[[#This Row],[UNIT_COGS]]))/Table2[[#This Row],[NET_REVENUE]],0)</f>
        <v>0.47816586562651248</v>
      </c>
      <c r="Q2198" s="4">
        <f>IFERROR(Table2[[#This Row],[GROSS_REVENUE]]/Table2[[#This Row],[AD_SPEND]],0)</f>
        <v>7.9787068455623693</v>
      </c>
      <c r="R2198" s="2">
        <f>IFERROR((Table2[[#This Row],[NET_REVENUE]]-(Table2[[#This Row],[UNITS_SOLD]]*Table2[[#This Row],[UNIT_COGS]])-Table2[[#This Row],[AD_SPEND]]),0)</f>
        <v>7087.630000000001</v>
      </c>
      <c r="S2198" s="3">
        <f>IFERROR(Table2[[#This Row],[RETURNS_UNITS]]/Table2[[#This Row],[UNITS_SOLD]],0)</f>
        <v>0</v>
      </c>
      <c r="T2198" s="2" t="str">
        <f>TRIM(CLEAN(Table2[[#This Row],[CHANNEL]]))</f>
        <v>Blinkit</v>
      </c>
      <c r="U2198" s="1">
        <f t="shared" si="34"/>
        <v>45717</v>
      </c>
    </row>
    <row r="2199" spans="1:21" x14ac:dyDescent="0.3">
      <c r="A2199" s="1">
        <v>45597</v>
      </c>
      <c r="B2199" s="2" t="s">
        <v>33</v>
      </c>
      <c r="C2199" s="2" t="s">
        <v>25</v>
      </c>
      <c r="D2199" s="2" t="s">
        <v>31</v>
      </c>
      <c r="E2199" s="2" t="str">
        <f>TRIM(Table2[[#This Row],[SKU_CODE]])</f>
        <v>BEC-GB-002</v>
      </c>
      <c r="F2199" s="2">
        <v>130</v>
      </c>
      <c r="G2199" s="2">
        <v>23270</v>
      </c>
      <c r="H2199" s="2">
        <v>3938</v>
      </c>
      <c r="I2199" s="2">
        <v>2893.05</v>
      </c>
      <c r="J2199" s="2">
        <v>3</v>
      </c>
      <c r="K2199" s="2" t="str">
        <f>_xlfn.XLOOKUP(E2199,[1]SKU_Master!A:A,[1]SKU_Master!C:C,"NOT FOUND")</f>
        <v>Garbage Bags</v>
      </c>
      <c r="L2199" s="2">
        <f>_xlfn.XLOOKUP(Table2[[#This Row],[SKU_CODE_CLEAN]],[1]SKU_Master!A:A,[1]SKU_Master!E:E,"Not Found")</f>
        <v>179</v>
      </c>
      <c r="M2199" s="2">
        <f>_xlfn.XLOOKUP(E2199,[1]SKU_Master!A:A,[1]SKU_Master!F:F,"NOT FOUND")</f>
        <v>86</v>
      </c>
      <c r="N2199" s="2" t="str">
        <f>IF(ISNUMBER(_xlfn.XMATCH(E2199,[1]SKU_Master!A:A)),"MATCH","NOT FOUND")</f>
        <v>MATCH</v>
      </c>
      <c r="O2199" s="2">
        <f>Table2[[#This Row],[GROSS_REVENUE]]-Table2[[#This Row],[DISCOUNT]]</f>
        <v>19332</v>
      </c>
      <c r="P2199" s="3">
        <f>IFERROR((Table2[[#This Row],[NET_REVENUE]]-(Table2[[#This Row],[UNITS_SOLD]]*Table2[[#This Row],[UNIT_COGS]]))/Table2[[#This Row],[NET_REVENUE]],0)</f>
        <v>0.42168425408648874</v>
      </c>
      <c r="Q2199" s="4">
        <f>IFERROR(Table2[[#This Row],[GROSS_REVENUE]]/Table2[[#This Row],[AD_SPEND]],0)</f>
        <v>8.0434143896579737</v>
      </c>
      <c r="R2199" s="2">
        <f>IFERROR((Table2[[#This Row],[NET_REVENUE]]-(Table2[[#This Row],[UNITS_SOLD]]*Table2[[#This Row],[UNIT_COGS]])-Table2[[#This Row],[AD_SPEND]]),0)</f>
        <v>5258.95</v>
      </c>
      <c r="S2199" s="3">
        <f>IFERROR(Table2[[#This Row],[RETURNS_UNITS]]/Table2[[#This Row],[UNITS_SOLD]],0)</f>
        <v>2.3076923076923078E-2</v>
      </c>
      <c r="T2199" s="2" t="str">
        <f>TRIM(CLEAN(Table2[[#This Row],[CHANNEL]]))</f>
        <v>Swiggy Instamart</v>
      </c>
      <c r="U2199" s="1">
        <f t="shared" si="34"/>
        <v>45597</v>
      </c>
    </row>
    <row r="2200" spans="1:21" x14ac:dyDescent="0.3">
      <c r="A2200" s="1">
        <v>45413</v>
      </c>
      <c r="B2200" s="2" t="s">
        <v>37</v>
      </c>
      <c r="C2200" s="2" t="s">
        <v>25</v>
      </c>
      <c r="D2200" s="2" t="s">
        <v>42</v>
      </c>
      <c r="E2200" s="2" t="str">
        <f>TRIM(Table2[[#This Row],[SKU_CODE]])</f>
        <v>BEC-BW-002</v>
      </c>
      <c r="F2200" s="2">
        <v>185</v>
      </c>
      <c r="G2200" s="2">
        <v>32375</v>
      </c>
      <c r="H2200" s="2">
        <v>9589.2900000000009</v>
      </c>
      <c r="I2200" s="2">
        <v>2893.47</v>
      </c>
      <c r="J2200" s="2">
        <v>5</v>
      </c>
      <c r="K2200" s="2" t="str">
        <f>_xlfn.XLOOKUP(E2200,[1]SKU_Master!A:A,[1]SKU_Master!C:C,"NOT FOUND")</f>
        <v>Bake &amp; Wrap</v>
      </c>
      <c r="L2200" s="2">
        <f>_xlfn.XLOOKUP(Table2[[#This Row],[SKU_CODE_CLEAN]],[1]SKU_Master!A:A,[1]SKU_Master!E:E,"Not Found")</f>
        <v>175</v>
      </c>
      <c r="M2200" s="2">
        <f>_xlfn.XLOOKUP(E2200,[1]SKU_Master!A:A,[1]SKU_Master!F:F,"NOT FOUND")</f>
        <v>92</v>
      </c>
      <c r="N2200" s="2" t="str">
        <f>IF(ISNUMBER(_xlfn.XMATCH(E2200,[1]SKU_Master!A:A)),"MATCH","NOT FOUND")</f>
        <v>MATCH</v>
      </c>
      <c r="O2200" s="2">
        <f>Table2[[#This Row],[GROSS_REVENUE]]-Table2[[#This Row],[DISCOUNT]]</f>
        <v>22785.71</v>
      </c>
      <c r="P2200" s="3">
        <f>IFERROR((Table2[[#This Row],[NET_REVENUE]]-(Table2[[#This Row],[UNITS_SOLD]]*Table2[[#This Row],[UNIT_COGS]]))/Table2[[#This Row],[NET_REVENUE]],0)</f>
        <v>0.25304061185716836</v>
      </c>
      <c r="Q2200" s="4">
        <f>IFERROR(Table2[[#This Row],[GROSS_REVENUE]]/Table2[[#This Row],[AD_SPEND]],0)</f>
        <v>11.188987616944361</v>
      </c>
      <c r="R2200" s="2">
        <f>IFERROR((Table2[[#This Row],[NET_REVENUE]]-(Table2[[#This Row],[UNITS_SOLD]]*Table2[[#This Row],[UNIT_COGS]])-Table2[[#This Row],[AD_SPEND]]),0)</f>
        <v>2872.2399999999993</v>
      </c>
      <c r="S2200" s="3">
        <f>IFERROR(Table2[[#This Row],[RETURNS_UNITS]]/Table2[[#This Row],[UNITS_SOLD]],0)</f>
        <v>2.7027027027027029E-2</v>
      </c>
      <c r="T2200" s="2" t="str">
        <f>TRIM(CLEAN(Table2[[#This Row],[CHANNEL]]))</f>
        <v>Blinkit</v>
      </c>
      <c r="U2200" s="1">
        <f t="shared" si="34"/>
        <v>45413</v>
      </c>
    </row>
    <row r="2201" spans="1:21" x14ac:dyDescent="0.3">
      <c r="A2201" s="1">
        <v>45292</v>
      </c>
      <c r="B2201" s="2" t="s">
        <v>37</v>
      </c>
      <c r="C2201" s="2" t="s">
        <v>28</v>
      </c>
      <c r="D2201" s="2" t="s">
        <v>43</v>
      </c>
      <c r="E2201" s="2" t="str">
        <f>TRIM(Table2[[#This Row],[SKU_CODE]])</f>
        <v>BEC-GB-001</v>
      </c>
      <c r="F2201" s="2">
        <v>178</v>
      </c>
      <c r="G2201" s="2">
        <v>26522</v>
      </c>
      <c r="H2201" s="2">
        <v>3532.96</v>
      </c>
      <c r="I2201" s="2">
        <v>2894.89</v>
      </c>
      <c r="J2201" s="2">
        <v>6</v>
      </c>
      <c r="K2201" s="2" t="str">
        <f>_xlfn.XLOOKUP(E2201,[1]SKU_Master!A:A,[1]SKU_Master!C:C,"NOT FOUND")</f>
        <v>Garbage Bags</v>
      </c>
      <c r="L2201" s="2">
        <f>_xlfn.XLOOKUP(Table2[[#This Row],[SKU_CODE_CLEAN]],[1]SKU_Master!A:A,[1]SKU_Master!E:E,"Not Found")</f>
        <v>149</v>
      </c>
      <c r="M2201" s="2">
        <f>_xlfn.XLOOKUP(E2201,[1]SKU_Master!A:A,[1]SKU_Master!F:F,"NOT FOUND")</f>
        <v>70</v>
      </c>
      <c r="N2201" s="2" t="str">
        <f>IF(ISNUMBER(_xlfn.XMATCH(E2201,[1]SKU_Master!A:A)),"MATCH","NOT FOUND")</f>
        <v>MATCH</v>
      </c>
      <c r="O2201" s="2">
        <f>Table2[[#This Row],[GROSS_REVENUE]]-Table2[[#This Row],[DISCOUNT]]</f>
        <v>22989.040000000001</v>
      </c>
      <c r="P2201" s="3">
        <f>IFERROR((Table2[[#This Row],[NET_REVENUE]]-(Table2[[#This Row],[UNITS_SOLD]]*Table2[[#This Row],[UNIT_COGS]]))/Table2[[#This Row],[NET_REVENUE]],0)</f>
        <v>0.45800259601966853</v>
      </c>
      <c r="Q2201" s="4">
        <f>IFERROR(Table2[[#This Row],[GROSS_REVENUE]]/Table2[[#This Row],[AD_SPEND]],0)</f>
        <v>9.1616607194055728</v>
      </c>
      <c r="R2201" s="2">
        <f>IFERROR((Table2[[#This Row],[NET_REVENUE]]-(Table2[[#This Row],[UNITS_SOLD]]*Table2[[#This Row],[UNIT_COGS]])-Table2[[#This Row],[AD_SPEND]]),0)</f>
        <v>7634.1500000000015</v>
      </c>
      <c r="S2201" s="3">
        <f>IFERROR(Table2[[#This Row],[RETURNS_UNITS]]/Table2[[#This Row],[UNITS_SOLD]],0)</f>
        <v>3.3707865168539325E-2</v>
      </c>
      <c r="T2201" s="2" t="str">
        <f>TRIM(CLEAN(Table2[[#This Row],[CHANNEL]]))</f>
        <v>Blinkit</v>
      </c>
      <c r="U2201" s="1">
        <f t="shared" si="34"/>
        <v>45292</v>
      </c>
    </row>
    <row r="2202" spans="1:21" x14ac:dyDescent="0.3">
      <c r="A2202" s="1">
        <v>45566</v>
      </c>
      <c r="B2202" s="2" t="s">
        <v>37</v>
      </c>
      <c r="C2202" s="2" t="s">
        <v>28</v>
      </c>
      <c r="D2202" s="2" t="s">
        <v>31</v>
      </c>
      <c r="E2202" s="2" t="str">
        <f>TRIM(Table2[[#This Row],[SKU_CODE]])</f>
        <v>BEC-GB-002</v>
      </c>
      <c r="F2202" s="2">
        <v>175</v>
      </c>
      <c r="G2202" s="2">
        <v>31325</v>
      </c>
      <c r="H2202" s="2">
        <v>7061.18</v>
      </c>
      <c r="I2202" s="2">
        <v>2895.14</v>
      </c>
      <c r="J2202" s="2">
        <v>3</v>
      </c>
      <c r="K2202" s="2" t="str">
        <f>_xlfn.XLOOKUP(E2202,[1]SKU_Master!A:A,[1]SKU_Master!C:C,"NOT FOUND")</f>
        <v>Garbage Bags</v>
      </c>
      <c r="L2202" s="2">
        <f>_xlfn.XLOOKUP(Table2[[#This Row],[SKU_CODE_CLEAN]],[1]SKU_Master!A:A,[1]SKU_Master!E:E,"Not Found")</f>
        <v>179</v>
      </c>
      <c r="M2202" s="2">
        <f>_xlfn.XLOOKUP(E2202,[1]SKU_Master!A:A,[1]SKU_Master!F:F,"NOT FOUND")</f>
        <v>86</v>
      </c>
      <c r="N2202" s="2" t="str">
        <f>IF(ISNUMBER(_xlfn.XMATCH(E2202,[1]SKU_Master!A:A)),"MATCH","NOT FOUND")</f>
        <v>MATCH</v>
      </c>
      <c r="O2202" s="2">
        <f>Table2[[#This Row],[GROSS_REVENUE]]-Table2[[#This Row],[DISCOUNT]]</f>
        <v>24263.82</v>
      </c>
      <c r="P2202" s="3">
        <f>IFERROR((Table2[[#This Row],[NET_REVENUE]]-(Table2[[#This Row],[UNITS_SOLD]]*Table2[[#This Row],[UNIT_COGS]]))/Table2[[#This Row],[NET_REVENUE]],0)</f>
        <v>0.37973493044376361</v>
      </c>
      <c r="Q2202" s="4">
        <f>IFERROR(Table2[[#This Row],[GROSS_REVENUE]]/Table2[[#This Row],[AD_SPEND]],0)</f>
        <v>10.819856725408789</v>
      </c>
      <c r="R2202" s="2">
        <f>IFERROR((Table2[[#This Row],[NET_REVENUE]]-(Table2[[#This Row],[UNITS_SOLD]]*Table2[[#This Row],[UNIT_COGS]])-Table2[[#This Row],[AD_SPEND]]),0)</f>
        <v>6318.68</v>
      </c>
      <c r="S2202" s="3">
        <f>IFERROR(Table2[[#This Row],[RETURNS_UNITS]]/Table2[[#This Row],[UNITS_SOLD]],0)</f>
        <v>1.7142857142857144E-2</v>
      </c>
      <c r="T2202" s="2" t="str">
        <f>TRIM(CLEAN(Table2[[#This Row],[CHANNEL]]))</f>
        <v>Blinkit</v>
      </c>
      <c r="U2202" s="1">
        <f t="shared" si="34"/>
        <v>45566</v>
      </c>
    </row>
    <row r="2203" spans="1:21" x14ac:dyDescent="0.3">
      <c r="A2203" s="1">
        <v>45413</v>
      </c>
      <c r="B2203" s="2" t="s">
        <v>33</v>
      </c>
      <c r="C2203" s="2" t="s">
        <v>22</v>
      </c>
      <c r="D2203" s="2" t="s">
        <v>31</v>
      </c>
      <c r="E2203" s="2" t="str">
        <f>TRIM(Table2[[#This Row],[SKU_CODE]])</f>
        <v>BEC-GB-002</v>
      </c>
      <c r="F2203" s="2">
        <v>154</v>
      </c>
      <c r="G2203" s="2">
        <v>27566</v>
      </c>
      <c r="H2203" s="2">
        <v>5994.03</v>
      </c>
      <c r="I2203" s="2">
        <v>2896.95</v>
      </c>
      <c r="J2203" s="2">
        <v>5</v>
      </c>
      <c r="K2203" s="2" t="str">
        <f>_xlfn.XLOOKUP(E2203,[1]SKU_Master!A:A,[1]SKU_Master!C:C,"NOT FOUND")</f>
        <v>Garbage Bags</v>
      </c>
      <c r="L2203" s="2">
        <f>_xlfn.XLOOKUP(Table2[[#This Row],[SKU_CODE_CLEAN]],[1]SKU_Master!A:A,[1]SKU_Master!E:E,"Not Found")</f>
        <v>179</v>
      </c>
      <c r="M2203" s="2">
        <f>_xlfn.XLOOKUP(E2203,[1]SKU_Master!A:A,[1]SKU_Master!F:F,"NOT FOUND")</f>
        <v>86</v>
      </c>
      <c r="N2203" s="2" t="str">
        <f>IF(ISNUMBER(_xlfn.XMATCH(E2203,[1]SKU_Master!A:A)),"MATCH","NOT FOUND")</f>
        <v>MATCH</v>
      </c>
      <c r="O2203" s="2">
        <f>Table2[[#This Row],[GROSS_REVENUE]]-Table2[[#This Row],[DISCOUNT]]</f>
        <v>21571.97</v>
      </c>
      <c r="P2203" s="3">
        <f>IFERROR((Table2[[#This Row],[NET_REVENUE]]-(Table2[[#This Row],[UNITS_SOLD]]*Table2[[#This Row],[UNIT_COGS]]))/Table2[[#This Row],[NET_REVENUE]],0)</f>
        <v>0.38605514470861962</v>
      </c>
      <c r="Q2203" s="4">
        <f>IFERROR(Table2[[#This Row],[GROSS_REVENUE]]/Table2[[#This Row],[AD_SPEND]],0)</f>
        <v>9.5155249486528941</v>
      </c>
      <c r="R2203" s="2">
        <f>IFERROR((Table2[[#This Row],[NET_REVENUE]]-(Table2[[#This Row],[UNITS_SOLD]]*Table2[[#This Row],[UNIT_COGS]])-Table2[[#This Row],[AD_SPEND]]),0)</f>
        <v>5431.0200000000013</v>
      </c>
      <c r="S2203" s="3">
        <f>IFERROR(Table2[[#This Row],[RETURNS_UNITS]]/Table2[[#This Row],[UNITS_SOLD]],0)</f>
        <v>3.2467532467532464E-2</v>
      </c>
      <c r="T2203" s="2" t="str">
        <f>TRIM(CLEAN(Table2[[#This Row],[CHANNEL]]))</f>
        <v>Swiggy Instamart</v>
      </c>
      <c r="U2203" s="1">
        <f t="shared" si="34"/>
        <v>45413</v>
      </c>
    </row>
    <row r="2204" spans="1:21" x14ac:dyDescent="0.3">
      <c r="A2204" s="1">
        <v>45809</v>
      </c>
      <c r="B2204" s="2" t="s">
        <v>24</v>
      </c>
      <c r="C2204" s="2" t="s">
        <v>25</v>
      </c>
      <c r="D2204" s="2" t="s">
        <v>43</v>
      </c>
      <c r="E2204" s="2" t="str">
        <f>TRIM(Table2[[#This Row],[SKU_CODE]])</f>
        <v>BEC-GB-001</v>
      </c>
      <c r="F2204" s="2">
        <v>178</v>
      </c>
      <c r="G2204" s="2">
        <v>26522</v>
      </c>
      <c r="H2204" s="2">
        <v>2536.0300000000002</v>
      </c>
      <c r="I2204" s="2">
        <v>2898.67</v>
      </c>
      <c r="J2204" s="2">
        <v>18</v>
      </c>
      <c r="K2204" s="2" t="str">
        <f>_xlfn.XLOOKUP(E2204,[1]SKU_Master!A:A,[1]SKU_Master!C:C,"NOT FOUND")</f>
        <v>Garbage Bags</v>
      </c>
      <c r="L2204" s="2">
        <f>_xlfn.XLOOKUP(Table2[[#This Row],[SKU_CODE_CLEAN]],[1]SKU_Master!A:A,[1]SKU_Master!E:E,"Not Found")</f>
        <v>149</v>
      </c>
      <c r="M2204" s="2">
        <f>_xlfn.XLOOKUP(E2204,[1]SKU_Master!A:A,[1]SKU_Master!F:F,"NOT FOUND")</f>
        <v>70</v>
      </c>
      <c r="N2204" s="2" t="str">
        <f>IF(ISNUMBER(_xlfn.XMATCH(E2204,[1]SKU_Master!A:A)),"MATCH","NOT FOUND")</f>
        <v>MATCH</v>
      </c>
      <c r="O2204" s="2">
        <f>Table2[[#This Row],[GROSS_REVENUE]]-Table2[[#This Row],[DISCOUNT]]</f>
        <v>23985.97</v>
      </c>
      <c r="P2204" s="3">
        <f>IFERROR((Table2[[#This Row],[NET_REVENUE]]-(Table2[[#This Row],[UNITS_SOLD]]*Table2[[#This Row],[UNIT_COGS]]))/Table2[[#This Row],[NET_REVENUE]],0)</f>
        <v>0.48052965963019217</v>
      </c>
      <c r="Q2204" s="4">
        <f>IFERROR(Table2[[#This Row],[GROSS_REVENUE]]/Table2[[#This Row],[AD_SPEND]],0)</f>
        <v>9.1497134892899155</v>
      </c>
      <c r="R2204" s="2">
        <f>IFERROR((Table2[[#This Row],[NET_REVENUE]]-(Table2[[#This Row],[UNITS_SOLD]]*Table2[[#This Row],[UNIT_COGS]])-Table2[[#This Row],[AD_SPEND]]),0)</f>
        <v>8627.3000000000011</v>
      </c>
      <c r="S2204" s="3">
        <f>IFERROR(Table2[[#This Row],[RETURNS_UNITS]]/Table2[[#This Row],[UNITS_SOLD]],0)</f>
        <v>0.10112359550561797</v>
      </c>
      <c r="T2204" s="2" t="str">
        <f>TRIM(CLEAN(Table2[[#This Row],[CHANNEL]]))</f>
        <v>D2C</v>
      </c>
      <c r="U2204" s="1">
        <f t="shared" si="34"/>
        <v>45809</v>
      </c>
    </row>
    <row r="2205" spans="1:21" x14ac:dyDescent="0.3">
      <c r="A2205" s="1">
        <v>45474</v>
      </c>
      <c r="B2205" s="2" t="s">
        <v>34</v>
      </c>
      <c r="C2205" s="2" t="s">
        <v>22</v>
      </c>
      <c r="D2205" s="2" t="s">
        <v>45</v>
      </c>
      <c r="E2205" s="2" t="str">
        <f>TRIM(Table2[[#This Row],[SKU_CODE]])</f>
        <v>BEC-TIS-001</v>
      </c>
      <c r="F2205" s="2">
        <v>252</v>
      </c>
      <c r="G2205" s="2">
        <v>23940</v>
      </c>
      <c r="H2205" s="2">
        <v>4391.9399999999996</v>
      </c>
      <c r="I2205" s="2">
        <v>2898.99</v>
      </c>
      <c r="J2205" s="2">
        <v>5</v>
      </c>
      <c r="K2205" s="2" t="str">
        <f>_xlfn.XLOOKUP(E2205,[1]SKU_Master!A:A,[1]SKU_Master!C:C,"NOT FOUND")</f>
        <v>Tissues</v>
      </c>
      <c r="L2205" s="2">
        <f>_xlfn.XLOOKUP(Table2[[#This Row],[SKU_CODE_CLEAN]],[1]SKU_Master!A:A,[1]SKU_Master!E:E,"Not Found")</f>
        <v>95</v>
      </c>
      <c r="M2205" s="2">
        <f>_xlfn.XLOOKUP(E2205,[1]SKU_Master!A:A,[1]SKU_Master!F:F,"NOT FOUND")</f>
        <v>42</v>
      </c>
      <c r="N2205" s="2" t="str">
        <f>IF(ISNUMBER(_xlfn.XMATCH(E2205,[1]SKU_Master!A:A)),"MATCH","NOT FOUND")</f>
        <v>MATCH</v>
      </c>
      <c r="O2205" s="2">
        <f>Table2[[#This Row],[GROSS_REVENUE]]-Table2[[#This Row],[DISCOUNT]]</f>
        <v>19548.060000000001</v>
      </c>
      <c r="P2205" s="3">
        <f>IFERROR((Table2[[#This Row],[NET_REVENUE]]-(Table2[[#This Row],[UNITS_SOLD]]*Table2[[#This Row],[UNIT_COGS]]))/Table2[[#This Row],[NET_REVENUE]],0)</f>
        <v>0.45856519777410143</v>
      </c>
      <c r="Q2205" s="4">
        <f>IFERROR(Table2[[#This Row],[GROSS_REVENUE]]/Table2[[#This Row],[AD_SPEND]],0)</f>
        <v>8.258048492750925</v>
      </c>
      <c r="R2205" s="2">
        <f>IFERROR((Table2[[#This Row],[NET_REVENUE]]-(Table2[[#This Row],[UNITS_SOLD]]*Table2[[#This Row],[UNIT_COGS]])-Table2[[#This Row],[AD_SPEND]]),0)</f>
        <v>6065.0700000000015</v>
      </c>
      <c r="S2205" s="3">
        <f>IFERROR(Table2[[#This Row],[RETURNS_UNITS]]/Table2[[#This Row],[UNITS_SOLD]],0)</f>
        <v>1.984126984126984E-2</v>
      </c>
      <c r="T2205" s="2" t="str">
        <f>TRIM(CLEAN(Table2[[#This Row],[CHANNEL]]))</f>
        <v>Zepto</v>
      </c>
      <c r="U2205" s="1">
        <f t="shared" si="34"/>
        <v>45474</v>
      </c>
    </row>
    <row r="2206" spans="1:21" x14ac:dyDescent="0.3">
      <c r="A2206" s="1">
        <v>45778</v>
      </c>
      <c r="B2206" s="2" t="s">
        <v>27</v>
      </c>
      <c r="C2206" s="2" t="s">
        <v>28</v>
      </c>
      <c r="D2206" s="2" t="s">
        <v>35</v>
      </c>
      <c r="E2206" s="2" t="str">
        <f>TRIM(Table2[[#This Row],[SKU_CODE]])</f>
        <v>BEC-CMB-001</v>
      </c>
      <c r="F2206" s="2">
        <v>44</v>
      </c>
      <c r="G2206" s="2">
        <v>30756</v>
      </c>
      <c r="H2206" s="2">
        <v>7861.84</v>
      </c>
      <c r="I2206" s="2">
        <v>2901.24</v>
      </c>
      <c r="J2206" s="2">
        <v>2</v>
      </c>
      <c r="K2206" s="2" t="str">
        <f>_xlfn.XLOOKUP(E2206,[1]SKU_Master!A:A,[1]SKU_Master!C:C,"NOT FOUND")</f>
        <v>Others</v>
      </c>
      <c r="L2206" s="2">
        <f>_xlfn.XLOOKUP(Table2[[#This Row],[SKU_CODE_CLEAN]],[1]SKU_Master!A:A,[1]SKU_Master!E:E,"Not Found")</f>
        <v>699</v>
      </c>
      <c r="M2206" s="2">
        <f>_xlfn.XLOOKUP(E2206,[1]SKU_Master!A:A,[1]SKU_Master!F:F,"NOT FOUND")</f>
        <v>330</v>
      </c>
      <c r="N2206" s="2" t="str">
        <f>IF(ISNUMBER(_xlfn.XMATCH(E2206,[1]SKU_Master!A:A)),"MATCH","NOT FOUND")</f>
        <v>MATCH</v>
      </c>
      <c r="O2206" s="2">
        <f>Table2[[#This Row],[GROSS_REVENUE]]-Table2[[#This Row],[DISCOUNT]]</f>
        <v>22894.16</v>
      </c>
      <c r="P2206" s="3">
        <f>IFERROR((Table2[[#This Row],[NET_REVENUE]]-(Table2[[#This Row],[UNITS_SOLD]]*Table2[[#This Row],[UNIT_COGS]]))/Table2[[#This Row],[NET_REVENUE]],0)</f>
        <v>0.36577712394776657</v>
      </c>
      <c r="Q2206" s="4">
        <f>IFERROR(Table2[[#This Row],[GROSS_REVENUE]]/Table2[[#This Row],[AD_SPEND]],0)</f>
        <v>10.600984406667495</v>
      </c>
      <c r="R2206" s="2">
        <f>IFERROR((Table2[[#This Row],[NET_REVENUE]]-(Table2[[#This Row],[UNITS_SOLD]]*Table2[[#This Row],[UNIT_COGS]])-Table2[[#This Row],[AD_SPEND]]),0)</f>
        <v>5472.92</v>
      </c>
      <c r="S2206" s="3">
        <f>IFERROR(Table2[[#This Row],[RETURNS_UNITS]]/Table2[[#This Row],[UNITS_SOLD]],0)</f>
        <v>4.5454545454545456E-2</v>
      </c>
      <c r="T2206" s="2" t="str">
        <f>TRIM(CLEAN(Table2[[#This Row],[CHANNEL]]))</f>
        <v>Zepto</v>
      </c>
      <c r="U2206" s="1">
        <f t="shared" si="34"/>
        <v>45778</v>
      </c>
    </row>
    <row r="2207" spans="1:21" x14ac:dyDescent="0.3">
      <c r="A2207" s="1">
        <v>45323</v>
      </c>
      <c r="B2207" s="2" t="s">
        <v>39</v>
      </c>
      <c r="C2207" s="2" t="s">
        <v>25</v>
      </c>
      <c r="D2207" s="2" t="s">
        <v>23</v>
      </c>
      <c r="E2207" s="2" t="str">
        <f>TRIM(Table2[[#This Row],[SKU_CODE]])</f>
        <v>BEC-OTH-001</v>
      </c>
      <c r="F2207" s="2">
        <v>153</v>
      </c>
      <c r="G2207" s="2">
        <v>22797</v>
      </c>
      <c r="H2207" s="2">
        <v>1832.55</v>
      </c>
      <c r="I2207" s="2">
        <v>2902.4</v>
      </c>
      <c r="J2207" s="2">
        <v>6</v>
      </c>
      <c r="K2207" s="2" t="str">
        <f>_xlfn.XLOOKUP(E2207,[1]SKU_Master!A:A,[1]SKU_Master!C:C,"NOT FOUND")</f>
        <v>Others</v>
      </c>
      <c r="L2207" s="2">
        <f>_xlfn.XLOOKUP(Table2[[#This Row],[SKU_CODE_CLEAN]],[1]SKU_Master!A:A,[1]SKU_Master!E:E,"Not Found")</f>
        <v>149</v>
      </c>
      <c r="M2207" s="2">
        <f>_xlfn.XLOOKUP(E2207,[1]SKU_Master!A:A,[1]SKU_Master!F:F,"NOT FOUND")</f>
        <v>72</v>
      </c>
      <c r="N2207" s="2" t="str">
        <f>IF(ISNUMBER(_xlfn.XMATCH(E2207,[1]SKU_Master!A:A)),"MATCH","NOT FOUND")</f>
        <v>MATCH</v>
      </c>
      <c r="O2207" s="2">
        <f>Table2[[#This Row],[GROSS_REVENUE]]-Table2[[#This Row],[DISCOUNT]]</f>
        <v>20964.45</v>
      </c>
      <c r="P2207" s="3">
        <f>IFERROR((Table2[[#This Row],[NET_REVENUE]]-(Table2[[#This Row],[UNITS_SOLD]]*Table2[[#This Row],[UNIT_COGS]]))/Table2[[#This Row],[NET_REVENUE]],0)</f>
        <v>0.47453904109098977</v>
      </c>
      <c r="Q2207" s="4">
        <f>IFERROR(Table2[[#This Row],[GROSS_REVENUE]]/Table2[[#This Row],[AD_SPEND]],0)</f>
        <v>7.8545341786108045</v>
      </c>
      <c r="R2207" s="2">
        <f>IFERROR((Table2[[#This Row],[NET_REVENUE]]-(Table2[[#This Row],[UNITS_SOLD]]*Table2[[#This Row],[UNIT_COGS]])-Table2[[#This Row],[AD_SPEND]]),0)</f>
        <v>7046.0500000000011</v>
      </c>
      <c r="S2207" s="3">
        <f>IFERROR(Table2[[#This Row],[RETURNS_UNITS]]/Table2[[#This Row],[UNITS_SOLD]],0)</f>
        <v>3.9215686274509803E-2</v>
      </c>
      <c r="T2207" s="2" t="str">
        <f>TRIM(CLEAN(Table2[[#This Row],[CHANNEL]]))</f>
        <v>Amazon</v>
      </c>
      <c r="U2207" s="1">
        <f t="shared" si="34"/>
        <v>45323</v>
      </c>
    </row>
    <row r="2208" spans="1:21" x14ac:dyDescent="0.3">
      <c r="A2208" s="1">
        <v>45717</v>
      </c>
      <c r="B2208" s="2" t="s">
        <v>33</v>
      </c>
      <c r="C2208" s="2" t="s">
        <v>28</v>
      </c>
      <c r="D2208" s="2" t="s">
        <v>29</v>
      </c>
      <c r="E2208" s="2" t="str">
        <f>TRIM(Table2[[#This Row],[SKU_CODE]])</f>
        <v>BEC-CLN-004</v>
      </c>
      <c r="F2208" s="2">
        <v>199</v>
      </c>
      <c r="G2208" s="2">
        <v>19701</v>
      </c>
      <c r="H2208" s="2">
        <v>4544.62</v>
      </c>
      <c r="I2208" s="2">
        <v>2905.05</v>
      </c>
      <c r="J2208" s="2">
        <v>9</v>
      </c>
      <c r="K2208" s="2" t="str">
        <f>_xlfn.XLOOKUP(E2208,[1]SKU_Master!A:A,[1]SKU_Master!C:C,"NOT FOUND")</f>
        <v>Cleaners</v>
      </c>
      <c r="L2208" s="2">
        <f>_xlfn.XLOOKUP(Table2[[#This Row],[SKU_CODE_CLEAN]],[1]SKU_Master!A:A,[1]SKU_Master!E:E,"Not Found")</f>
        <v>99</v>
      </c>
      <c r="M2208" s="2">
        <f>_xlfn.XLOOKUP(E2208,[1]SKU_Master!A:A,[1]SKU_Master!F:F,"NOT FOUND")</f>
        <v>44</v>
      </c>
      <c r="N2208" s="2" t="str">
        <f>IF(ISNUMBER(_xlfn.XMATCH(E2208,[1]SKU_Master!A:A)),"MATCH","NOT FOUND")</f>
        <v>MATCH</v>
      </c>
      <c r="O2208" s="2">
        <f>Table2[[#This Row],[GROSS_REVENUE]]-Table2[[#This Row],[DISCOUNT]]</f>
        <v>15156.380000000001</v>
      </c>
      <c r="P2208" s="3">
        <f>IFERROR((Table2[[#This Row],[NET_REVENUE]]-(Table2[[#This Row],[UNITS_SOLD]]*Table2[[#This Row],[UNIT_COGS]]))/Table2[[#This Row],[NET_REVENUE]],0)</f>
        <v>0.4222894912901366</v>
      </c>
      <c r="Q2208" s="4">
        <f>IFERROR(Table2[[#This Row],[GROSS_REVENUE]]/Table2[[#This Row],[AD_SPEND]],0)</f>
        <v>6.7816388702431967</v>
      </c>
      <c r="R2208" s="2">
        <f>IFERROR((Table2[[#This Row],[NET_REVENUE]]-(Table2[[#This Row],[UNITS_SOLD]]*Table2[[#This Row],[UNIT_COGS]])-Table2[[#This Row],[AD_SPEND]]),0)</f>
        <v>3495.3300000000008</v>
      </c>
      <c r="S2208" s="3">
        <f>IFERROR(Table2[[#This Row],[RETURNS_UNITS]]/Table2[[#This Row],[UNITS_SOLD]],0)</f>
        <v>4.5226130653266333E-2</v>
      </c>
      <c r="T2208" s="2" t="str">
        <f>TRIM(CLEAN(Table2[[#This Row],[CHANNEL]]))</f>
        <v>Swiggy Instamart</v>
      </c>
      <c r="U2208" s="1">
        <f t="shared" si="34"/>
        <v>45717</v>
      </c>
    </row>
    <row r="2209" spans="1:21" x14ac:dyDescent="0.3">
      <c r="A2209" s="1">
        <v>45809</v>
      </c>
      <c r="B2209" s="2" t="s">
        <v>39</v>
      </c>
      <c r="C2209" s="2" t="s">
        <v>22</v>
      </c>
      <c r="D2209" s="2" t="s">
        <v>55</v>
      </c>
      <c r="E2209" s="2" t="str">
        <f>TRIM(Table2[[#This Row],[SKU_CODE]])</f>
        <v>BEC-KT-001</v>
      </c>
      <c r="F2209" s="2">
        <v>406</v>
      </c>
      <c r="G2209" s="2">
        <v>64960</v>
      </c>
      <c r="H2209" s="2">
        <v>18577.22</v>
      </c>
      <c r="I2209" s="2">
        <v>2905.18</v>
      </c>
      <c r="J2209" s="2">
        <v>19</v>
      </c>
      <c r="K2209" s="2" t="str">
        <f>_xlfn.XLOOKUP(E2209,[1]SKU_Master!A:A,[1]SKU_Master!C:C,"NOT FOUND")</f>
        <v>Kitchen Towel</v>
      </c>
      <c r="L2209" s="2">
        <f>_xlfn.XLOOKUP(Table2[[#This Row],[SKU_CODE_CLEAN]],[1]SKU_Master!A:A,[1]SKU_Master!E:E,"Not Found")</f>
        <v>160</v>
      </c>
      <c r="M2209" s="2">
        <f>_xlfn.XLOOKUP(E2209,[1]SKU_Master!A:A,[1]SKU_Master!F:F,"NOT FOUND")</f>
        <v>78</v>
      </c>
      <c r="N2209" s="2" t="str">
        <f>IF(ISNUMBER(_xlfn.XMATCH(E2209,[1]SKU_Master!A:A)),"MATCH","NOT FOUND")</f>
        <v>MATCH</v>
      </c>
      <c r="O2209" s="2">
        <f>Table2[[#This Row],[GROSS_REVENUE]]-Table2[[#This Row],[DISCOUNT]]</f>
        <v>46382.78</v>
      </c>
      <c r="P2209" s="3">
        <f>IFERROR((Table2[[#This Row],[NET_REVENUE]]-(Table2[[#This Row],[UNITS_SOLD]]*Table2[[#This Row],[UNIT_COGS]]))/Table2[[#This Row],[NET_REVENUE]],0)</f>
        <v>0.31724661609330013</v>
      </c>
      <c r="Q2209" s="4">
        <f>IFERROR(Table2[[#This Row],[GROSS_REVENUE]]/Table2[[#This Row],[AD_SPEND]],0)</f>
        <v>22.360060306073979</v>
      </c>
      <c r="R2209" s="2">
        <f>IFERROR((Table2[[#This Row],[NET_REVENUE]]-(Table2[[#This Row],[UNITS_SOLD]]*Table2[[#This Row],[UNIT_COGS]])-Table2[[#This Row],[AD_SPEND]]),0)</f>
        <v>11809.599999999999</v>
      </c>
      <c r="S2209" s="3">
        <f>IFERROR(Table2[[#This Row],[RETURNS_UNITS]]/Table2[[#This Row],[UNITS_SOLD]],0)</f>
        <v>4.6798029556650245E-2</v>
      </c>
      <c r="T2209" s="2" t="str">
        <f>TRIM(CLEAN(Table2[[#This Row],[CHANNEL]]))</f>
        <v>Amazon</v>
      </c>
      <c r="U2209" s="1">
        <f t="shared" si="34"/>
        <v>45809</v>
      </c>
    </row>
    <row r="2210" spans="1:21" x14ac:dyDescent="0.3">
      <c r="A2210" s="1">
        <v>45444</v>
      </c>
      <c r="B2210" s="2" t="s">
        <v>27</v>
      </c>
      <c r="C2210" s="2" t="s">
        <v>22</v>
      </c>
      <c r="D2210" s="2" t="s">
        <v>35</v>
      </c>
      <c r="E2210" s="2" t="str">
        <f>TRIM(Table2[[#This Row],[SKU_CODE]])</f>
        <v>BEC-CMB-001</v>
      </c>
      <c r="F2210" s="2">
        <v>40</v>
      </c>
      <c r="G2210" s="2">
        <v>27960</v>
      </c>
      <c r="H2210" s="2">
        <v>7231.1</v>
      </c>
      <c r="I2210" s="2">
        <v>2906.61</v>
      </c>
      <c r="J2210" s="2">
        <v>1</v>
      </c>
      <c r="K2210" s="2" t="str">
        <f>_xlfn.XLOOKUP(E2210,[1]SKU_Master!A:A,[1]SKU_Master!C:C,"NOT FOUND")</f>
        <v>Others</v>
      </c>
      <c r="L2210" s="2">
        <f>_xlfn.XLOOKUP(Table2[[#This Row],[SKU_CODE_CLEAN]],[1]SKU_Master!A:A,[1]SKU_Master!E:E,"Not Found")</f>
        <v>699</v>
      </c>
      <c r="M2210" s="2">
        <f>_xlfn.XLOOKUP(E2210,[1]SKU_Master!A:A,[1]SKU_Master!F:F,"NOT FOUND")</f>
        <v>330</v>
      </c>
      <c r="N2210" s="2" t="str">
        <f>IF(ISNUMBER(_xlfn.XMATCH(E2210,[1]SKU_Master!A:A)),"MATCH","NOT FOUND")</f>
        <v>MATCH</v>
      </c>
      <c r="O2210" s="2">
        <f>Table2[[#This Row],[GROSS_REVENUE]]-Table2[[#This Row],[DISCOUNT]]</f>
        <v>20728.900000000001</v>
      </c>
      <c r="P2210" s="3">
        <f>IFERROR((Table2[[#This Row],[NET_REVENUE]]-(Table2[[#This Row],[UNITS_SOLD]]*Table2[[#This Row],[UNIT_COGS]]))/Table2[[#This Row],[NET_REVENUE]],0)</f>
        <v>0.36320788850349034</v>
      </c>
      <c r="Q2210" s="4">
        <f>IFERROR(Table2[[#This Row],[GROSS_REVENUE]]/Table2[[#This Row],[AD_SPEND]],0)</f>
        <v>9.6194535902649481</v>
      </c>
      <c r="R2210" s="2">
        <f>IFERROR((Table2[[#This Row],[NET_REVENUE]]-(Table2[[#This Row],[UNITS_SOLD]]*Table2[[#This Row],[UNIT_COGS]])-Table2[[#This Row],[AD_SPEND]]),0)</f>
        <v>4622.2900000000009</v>
      </c>
      <c r="S2210" s="3">
        <f>IFERROR(Table2[[#This Row],[RETURNS_UNITS]]/Table2[[#This Row],[UNITS_SOLD]],0)</f>
        <v>2.5000000000000001E-2</v>
      </c>
      <c r="T2210" s="2" t="str">
        <f>TRIM(CLEAN(Table2[[#This Row],[CHANNEL]]))</f>
        <v>Zepto</v>
      </c>
      <c r="U2210" s="1">
        <f t="shared" si="34"/>
        <v>45444</v>
      </c>
    </row>
    <row r="2211" spans="1:21" x14ac:dyDescent="0.3">
      <c r="A2211" s="1">
        <v>45689</v>
      </c>
      <c r="B2211" s="2" t="s">
        <v>37</v>
      </c>
      <c r="C2211" s="2" t="s">
        <v>28</v>
      </c>
      <c r="D2211" s="2" t="s">
        <v>35</v>
      </c>
      <c r="E2211" s="2" t="str">
        <f>TRIM(Table2[[#This Row],[SKU_CODE]])</f>
        <v>BEC-CMB-001</v>
      </c>
      <c r="F2211" s="2">
        <v>39</v>
      </c>
      <c r="G2211" s="2">
        <v>27261</v>
      </c>
      <c r="H2211" s="2">
        <v>6339.37</v>
      </c>
      <c r="I2211" s="2">
        <v>2907.91</v>
      </c>
      <c r="J2211" s="2">
        <v>1</v>
      </c>
      <c r="K2211" s="2" t="str">
        <f>_xlfn.XLOOKUP(E2211,[1]SKU_Master!A:A,[1]SKU_Master!C:C,"NOT FOUND")</f>
        <v>Others</v>
      </c>
      <c r="L2211" s="2">
        <f>_xlfn.XLOOKUP(Table2[[#This Row],[SKU_CODE_CLEAN]],[1]SKU_Master!A:A,[1]SKU_Master!E:E,"Not Found")</f>
        <v>699</v>
      </c>
      <c r="M2211" s="2">
        <f>_xlfn.XLOOKUP(E2211,[1]SKU_Master!A:A,[1]SKU_Master!F:F,"NOT FOUND")</f>
        <v>330</v>
      </c>
      <c r="N2211" s="2" t="str">
        <f>IF(ISNUMBER(_xlfn.XMATCH(E2211,[1]SKU_Master!A:A)),"MATCH","NOT FOUND")</f>
        <v>MATCH</v>
      </c>
      <c r="O2211" s="2">
        <f>Table2[[#This Row],[GROSS_REVENUE]]-Table2[[#This Row],[DISCOUNT]]</f>
        <v>20921.63</v>
      </c>
      <c r="P2211" s="3">
        <f>IFERROR((Table2[[#This Row],[NET_REVENUE]]-(Table2[[#This Row],[UNITS_SOLD]]*Table2[[#This Row],[UNIT_COGS]]))/Table2[[#This Row],[NET_REVENUE]],0)</f>
        <v>0.38484716534992736</v>
      </c>
      <c r="Q2211" s="4">
        <f>IFERROR(Table2[[#This Row],[GROSS_REVENUE]]/Table2[[#This Row],[AD_SPEND]],0)</f>
        <v>9.3747743224515201</v>
      </c>
      <c r="R2211" s="2">
        <f>IFERROR((Table2[[#This Row],[NET_REVENUE]]-(Table2[[#This Row],[UNITS_SOLD]]*Table2[[#This Row],[UNIT_COGS]])-Table2[[#This Row],[AD_SPEND]]),0)</f>
        <v>5143.7200000000012</v>
      </c>
      <c r="S2211" s="3">
        <f>IFERROR(Table2[[#This Row],[RETURNS_UNITS]]/Table2[[#This Row],[UNITS_SOLD]],0)</f>
        <v>2.564102564102564E-2</v>
      </c>
      <c r="T2211" s="2" t="str">
        <f>TRIM(CLEAN(Table2[[#This Row],[CHANNEL]]))</f>
        <v>Blinkit</v>
      </c>
      <c r="U2211" s="1">
        <f t="shared" si="34"/>
        <v>45689</v>
      </c>
    </row>
    <row r="2212" spans="1:21" x14ac:dyDescent="0.3">
      <c r="A2212" s="1">
        <v>45444</v>
      </c>
      <c r="B2212" s="2" t="s">
        <v>39</v>
      </c>
      <c r="C2212" s="2" t="s">
        <v>28</v>
      </c>
      <c r="D2212" s="2" t="s">
        <v>45</v>
      </c>
      <c r="E2212" s="2" t="str">
        <f>TRIM(Table2[[#This Row],[SKU_CODE]])</f>
        <v>BEC-TIS-001</v>
      </c>
      <c r="F2212" s="2">
        <v>341</v>
      </c>
      <c r="G2212" s="2">
        <v>32395</v>
      </c>
      <c r="H2212" s="2">
        <v>4574.8100000000004</v>
      </c>
      <c r="I2212" s="2">
        <v>2907.97</v>
      </c>
      <c r="J2212" s="2">
        <v>9</v>
      </c>
      <c r="K2212" s="2" t="str">
        <f>_xlfn.XLOOKUP(E2212,[1]SKU_Master!A:A,[1]SKU_Master!C:C,"NOT FOUND")</f>
        <v>Tissues</v>
      </c>
      <c r="L2212" s="2">
        <f>_xlfn.XLOOKUP(Table2[[#This Row],[SKU_CODE_CLEAN]],[1]SKU_Master!A:A,[1]SKU_Master!E:E,"Not Found")</f>
        <v>95</v>
      </c>
      <c r="M2212" s="2">
        <f>_xlfn.XLOOKUP(E2212,[1]SKU_Master!A:A,[1]SKU_Master!F:F,"NOT FOUND")</f>
        <v>42</v>
      </c>
      <c r="N2212" s="2" t="str">
        <f>IF(ISNUMBER(_xlfn.XMATCH(E2212,[1]SKU_Master!A:A)),"MATCH","NOT FOUND")</f>
        <v>MATCH</v>
      </c>
      <c r="O2212" s="2">
        <f>Table2[[#This Row],[GROSS_REVENUE]]-Table2[[#This Row],[DISCOUNT]]</f>
        <v>27820.19</v>
      </c>
      <c r="P2212" s="3">
        <f>IFERROR((Table2[[#This Row],[NET_REVENUE]]-(Table2[[#This Row],[UNITS_SOLD]]*Table2[[#This Row],[UNIT_COGS]]))/Table2[[#This Row],[NET_REVENUE]],0)</f>
        <v>0.48519402635280345</v>
      </c>
      <c r="Q2212" s="4">
        <f>IFERROR(Table2[[#This Row],[GROSS_REVENUE]]/Table2[[#This Row],[AD_SPEND]],0)</f>
        <v>11.140073659631978</v>
      </c>
      <c r="R2212" s="2">
        <f>IFERROR((Table2[[#This Row],[NET_REVENUE]]-(Table2[[#This Row],[UNITS_SOLD]]*Table2[[#This Row],[UNIT_COGS]])-Table2[[#This Row],[AD_SPEND]]),0)</f>
        <v>10590.22</v>
      </c>
      <c r="S2212" s="3">
        <f>IFERROR(Table2[[#This Row],[RETURNS_UNITS]]/Table2[[#This Row],[UNITS_SOLD]],0)</f>
        <v>2.6392961876832845E-2</v>
      </c>
      <c r="T2212" s="2" t="str">
        <f>TRIM(CLEAN(Table2[[#This Row],[CHANNEL]]))</f>
        <v>Amazon</v>
      </c>
      <c r="U2212" s="1">
        <f t="shared" si="34"/>
        <v>45444</v>
      </c>
    </row>
    <row r="2213" spans="1:21" x14ac:dyDescent="0.3">
      <c r="A2213" s="1">
        <v>45748</v>
      </c>
      <c r="B2213" s="2" t="s">
        <v>34</v>
      </c>
      <c r="C2213" s="2" t="s">
        <v>22</v>
      </c>
      <c r="D2213" s="2" t="s">
        <v>35</v>
      </c>
      <c r="E2213" s="2" t="str">
        <f>TRIM(Table2[[#This Row],[SKU_CODE]])</f>
        <v>BEC-CMB-001</v>
      </c>
      <c r="F2213" s="2">
        <v>39</v>
      </c>
      <c r="G2213" s="2">
        <v>27261</v>
      </c>
      <c r="H2213" s="2">
        <v>1903.91</v>
      </c>
      <c r="I2213" s="2">
        <v>2912.43</v>
      </c>
      <c r="J2213" s="2">
        <v>0</v>
      </c>
      <c r="K2213" s="2" t="str">
        <f>_xlfn.XLOOKUP(E2213,[1]SKU_Master!A:A,[1]SKU_Master!C:C,"NOT FOUND")</f>
        <v>Others</v>
      </c>
      <c r="L2213" s="2">
        <f>_xlfn.XLOOKUP(Table2[[#This Row],[SKU_CODE_CLEAN]],[1]SKU_Master!A:A,[1]SKU_Master!E:E,"Not Found")</f>
        <v>699</v>
      </c>
      <c r="M2213" s="2">
        <f>_xlfn.XLOOKUP(E2213,[1]SKU_Master!A:A,[1]SKU_Master!F:F,"NOT FOUND")</f>
        <v>330</v>
      </c>
      <c r="N2213" s="2" t="str">
        <f>IF(ISNUMBER(_xlfn.XMATCH(E2213,[1]SKU_Master!A:A)),"MATCH","NOT FOUND")</f>
        <v>MATCH</v>
      </c>
      <c r="O2213" s="2">
        <f>Table2[[#This Row],[GROSS_REVENUE]]-Table2[[#This Row],[DISCOUNT]]</f>
        <v>25357.09</v>
      </c>
      <c r="P2213" s="3">
        <f>IFERROR((Table2[[#This Row],[NET_REVENUE]]-(Table2[[#This Row],[UNITS_SOLD]]*Table2[[#This Row],[UNIT_COGS]]))/Table2[[#This Row],[NET_REVENUE]],0)</f>
        <v>0.49244964623306536</v>
      </c>
      <c r="Q2213" s="4">
        <f>IFERROR(Table2[[#This Row],[GROSS_REVENUE]]/Table2[[#This Row],[AD_SPEND]],0)</f>
        <v>9.3602249667803186</v>
      </c>
      <c r="R2213" s="2">
        <f>IFERROR((Table2[[#This Row],[NET_REVENUE]]-(Table2[[#This Row],[UNITS_SOLD]]*Table2[[#This Row],[UNIT_COGS]])-Table2[[#This Row],[AD_SPEND]]),0)</f>
        <v>9574.66</v>
      </c>
      <c r="S2213" s="3">
        <f>IFERROR(Table2[[#This Row],[RETURNS_UNITS]]/Table2[[#This Row],[UNITS_SOLD]],0)</f>
        <v>0</v>
      </c>
      <c r="T2213" s="2" t="str">
        <f>TRIM(CLEAN(Table2[[#This Row],[CHANNEL]]))</f>
        <v>Zepto</v>
      </c>
      <c r="U2213" s="1">
        <f t="shared" si="34"/>
        <v>45748</v>
      </c>
    </row>
    <row r="2214" spans="1:21" x14ac:dyDescent="0.3">
      <c r="A2214" s="1">
        <v>45689</v>
      </c>
      <c r="B2214" s="2" t="s">
        <v>34</v>
      </c>
      <c r="C2214" s="2" t="s">
        <v>28</v>
      </c>
      <c r="D2214" s="2" t="s">
        <v>32</v>
      </c>
      <c r="E2214" s="2" t="str">
        <f>TRIM(Table2[[#This Row],[SKU_CODE]])</f>
        <v>BEC-BW-001</v>
      </c>
      <c r="F2214" s="2">
        <v>125</v>
      </c>
      <c r="G2214" s="2">
        <v>27500</v>
      </c>
      <c r="H2214" s="2">
        <v>4640.41</v>
      </c>
      <c r="I2214" s="2">
        <v>2913.5</v>
      </c>
      <c r="J2214" s="2">
        <v>4</v>
      </c>
      <c r="K2214" s="2" t="str">
        <f>_xlfn.XLOOKUP(E2214,[1]SKU_Master!A:A,[1]SKU_Master!C:C,"NOT FOUND")</f>
        <v>Bake &amp; Wrap</v>
      </c>
      <c r="L2214" s="2">
        <f>_xlfn.XLOOKUP(Table2[[#This Row],[SKU_CODE_CLEAN]],[1]SKU_Master!A:A,[1]SKU_Master!E:E,"Not Found")</f>
        <v>220</v>
      </c>
      <c r="M2214" s="2">
        <f>_xlfn.XLOOKUP(E2214,[1]SKU_Master!A:A,[1]SKU_Master!F:F,"NOT FOUND")</f>
        <v>118</v>
      </c>
      <c r="N2214" s="2" t="str">
        <f>IF(ISNUMBER(_xlfn.XMATCH(E2214,[1]SKU_Master!A:A)),"MATCH","NOT FOUND")</f>
        <v>MATCH</v>
      </c>
      <c r="O2214" s="2">
        <f>Table2[[#This Row],[GROSS_REVENUE]]-Table2[[#This Row],[DISCOUNT]]</f>
        <v>22859.59</v>
      </c>
      <c r="P2214" s="3">
        <f>IFERROR((Table2[[#This Row],[NET_REVENUE]]-(Table2[[#This Row],[UNITS_SOLD]]*Table2[[#This Row],[UNIT_COGS]]))/Table2[[#This Row],[NET_REVENUE]],0)</f>
        <v>0.35475658137350669</v>
      </c>
      <c r="Q2214" s="4">
        <f>IFERROR(Table2[[#This Row],[GROSS_REVENUE]]/Table2[[#This Row],[AD_SPEND]],0)</f>
        <v>9.4388192895143295</v>
      </c>
      <c r="R2214" s="2">
        <f>IFERROR((Table2[[#This Row],[NET_REVENUE]]-(Table2[[#This Row],[UNITS_SOLD]]*Table2[[#This Row],[UNIT_COGS]])-Table2[[#This Row],[AD_SPEND]]),0)</f>
        <v>5196.09</v>
      </c>
      <c r="S2214" s="3">
        <f>IFERROR(Table2[[#This Row],[RETURNS_UNITS]]/Table2[[#This Row],[UNITS_SOLD]],0)</f>
        <v>3.2000000000000001E-2</v>
      </c>
      <c r="T2214" s="2" t="str">
        <f>TRIM(CLEAN(Table2[[#This Row],[CHANNEL]]))</f>
        <v>Zepto</v>
      </c>
      <c r="U2214" s="1">
        <f t="shared" si="34"/>
        <v>45689</v>
      </c>
    </row>
    <row r="2215" spans="1:21" x14ac:dyDescent="0.3">
      <c r="A2215" s="1">
        <v>45566</v>
      </c>
      <c r="B2215" s="2" t="s">
        <v>24</v>
      </c>
      <c r="C2215" s="2" t="s">
        <v>22</v>
      </c>
      <c r="D2215" s="2" t="s">
        <v>41</v>
      </c>
      <c r="E2215" s="2" t="str">
        <f>TRIM(Table2[[#This Row],[SKU_CODE]])</f>
        <v>BEC-KT-002</v>
      </c>
      <c r="F2215" s="2">
        <v>103</v>
      </c>
      <c r="G2215" s="2">
        <v>43260</v>
      </c>
      <c r="H2215" s="2">
        <v>4831.2</v>
      </c>
      <c r="I2215" s="2">
        <v>2915.38</v>
      </c>
      <c r="J2215" s="2">
        <v>10</v>
      </c>
      <c r="K2215" s="2" t="str">
        <f>_xlfn.XLOOKUP(E2215,[1]SKU_Master!A:A,[1]SKU_Master!C:C,"NOT FOUND")</f>
        <v>Kitchen Towel</v>
      </c>
      <c r="L2215" s="2">
        <f>_xlfn.XLOOKUP(Table2[[#This Row],[SKU_CODE_CLEAN]],[1]SKU_Master!A:A,[1]SKU_Master!E:E,"Not Found")</f>
        <v>420</v>
      </c>
      <c r="M2215" s="2">
        <f>_xlfn.XLOOKUP(E2215,[1]SKU_Master!A:A,[1]SKU_Master!F:F,"NOT FOUND")</f>
        <v>205</v>
      </c>
      <c r="N2215" s="2" t="str">
        <f>IF(ISNUMBER(_xlfn.XMATCH(E2215,[1]SKU_Master!A:A)),"MATCH","NOT FOUND")</f>
        <v>MATCH</v>
      </c>
      <c r="O2215" s="2">
        <f>Table2[[#This Row],[GROSS_REVENUE]]-Table2[[#This Row],[DISCOUNT]]</f>
        <v>38428.800000000003</v>
      </c>
      <c r="P2215" s="3">
        <f>IFERROR((Table2[[#This Row],[NET_REVENUE]]-(Table2[[#This Row],[UNITS_SOLD]]*Table2[[#This Row],[UNIT_COGS]]))/Table2[[#This Row],[NET_REVENUE]],0)</f>
        <v>0.45054230160712805</v>
      </c>
      <c r="Q2215" s="4">
        <f>IFERROR(Table2[[#This Row],[GROSS_REVENUE]]/Table2[[#This Row],[AD_SPEND]],0)</f>
        <v>14.838545918542351</v>
      </c>
      <c r="R2215" s="2">
        <f>IFERROR((Table2[[#This Row],[NET_REVENUE]]-(Table2[[#This Row],[UNITS_SOLD]]*Table2[[#This Row],[UNIT_COGS]])-Table2[[#This Row],[AD_SPEND]]),0)</f>
        <v>14398.420000000002</v>
      </c>
      <c r="S2215" s="3">
        <f>IFERROR(Table2[[#This Row],[RETURNS_UNITS]]/Table2[[#This Row],[UNITS_SOLD]],0)</f>
        <v>9.7087378640776698E-2</v>
      </c>
      <c r="T2215" s="2" t="str">
        <f>TRIM(CLEAN(Table2[[#This Row],[CHANNEL]]))</f>
        <v>D2C</v>
      </c>
      <c r="U2215" s="1">
        <f t="shared" si="34"/>
        <v>45566</v>
      </c>
    </row>
    <row r="2216" spans="1:21" x14ac:dyDescent="0.3">
      <c r="A2216" s="1">
        <v>45536</v>
      </c>
      <c r="B2216" s="2" t="s">
        <v>27</v>
      </c>
      <c r="C2216" s="2" t="s">
        <v>25</v>
      </c>
      <c r="D2216" s="2" t="s">
        <v>42</v>
      </c>
      <c r="E2216" s="2" t="str">
        <f>TRIM(Table2[[#This Row],[SKU_CODE]])</f>
        <v>BEC-BW-002</v>
      </c>
      <c r="F2216" s="2">
        <v>138</v>
      </c>
      <c r="G2216" s="2">
        <v>24150</v>
      </c>
      <c r="H2216" s="2">
        <v>3876.86</v>
      </c>
      <c r="I2216" s="2">
        <v>2916.25</v>
      </c>
      <c r="J2216" s="2">
        <v>5</v>
      </c>
      <c r="K2216" s="2" t="str">
        <f>_xlfn.XLOOKUP(E2216,[1]SKU_Master!A:A,[1]SKU_Master!C:C,"NOT FOUND")</f>
        <v>Bake &amp; Wrap</v>
      </c>
      <c r="L2216" s="2">
        <f>_xlfn.XLOOKUP(Table2[[#This Row],[SKU_CODE_CLEAN]],[1]SKU_Master!A:A,[1]SKU_Master!E:E,"Not Found")</f>
        <v>175</v>
      </c>
      <c r="M2216" s="2">
        <f>_xlfn.XLOOKUP(E2216,[1]SKU_Master!A:A,[1]SKU_Master!F:F,"NOT FOUND")</f>
        <v>92</v>
      </c>
      <c r="N2216" s="2" t="str">
        <f>IF(ISNUMBER(_xlfn.XMATCH(E2216,[1]SKU_Master!A:A)),"MATCH","NOT FOUND")</f>
        <v>MATCH</v>
      </c>
      <c r="O2216" s="2">
        <f>Table2[[#This Row],[GROSS_REVENUE]]-Table2[[#This Row],[DISCOUNT]]</f>
        <v>20273.14</v>
      </c>
      <c r="P2216" s="3">
        <f>IFERROR((Table2[[#This Row],[NET_REVENUE]]-(Table2[[#This Row],[UNITS_SOLD]]*Table2[[#This Row],[UNIT_COGS]]))/Table2[[#This Row],[NET_REVENUE]],0)</f>
        <v>0.37375265992342577</v>
      </c>
      <c r="Q2216" s="4">
        <f>IFERROR(Table2[[#This Row],[GROSS_REVENUE]]/Table2[[#This Row],[AD_SPEND]],0)</f>
        <v>8.2811830261465929</v>
      </c>
      <c r="R2216" s="2">
        <f>IFERROR((Table2[[#This Row],[NET_REVENUE]]-(Table2[[#This Row],[UNITS_SOLD]]*Table2[[#This Row],[UNIT_COGS]])-Table2[[#This Row],[AD_SPEND]]),0)</f>
        <v>4660.8899999999994</v>
      </c>
      <c r="S2216" s="3">
        <f>IFERROR(Table2[[#This Row],[RETURNS_UNITS]]/Table2[[#This Row],[UNITS_SOLD]],0)</f>
        <v>3.6231884057971016E-2</v>
      </c>
      <c r="T2216" s="2" t="str">
        <f>TRIM(CLEAN(Table2[[#This Row],[CHANNEL]]))</f>
        <v>Zepto</v>
      </c>
      <c r="U2216" s="1">
        <f t="shared" si="34"/>
        <v>45536</v>
      </c>
    </row>
    <row r="2217" spans="1:21" x14ac:dyDescent="0.3">
      <c r="A2217" s="1">
        <v>45536</v>
      </c>
      <c r="B2217" s="2" t="s">
        <v>34</v>
      </c>
      <c r="C2217" s="2" t="s">
        <v>25</v>
      </c>
      <c r="D2217" s="2" t="s">
        <v>31</v>
      </c>
      <c r="E2217" s="2" t="str">
        <f>TRIM(Table2[[#This Row],[SKU_CODE]])</f>
        <v>BEC-GB-002</v>
      </c>
      <c r="F2217" s="2">
        <v>170</v>
      </c>
      <c r="G2217" s="2">
        <v>30430</v>
      </c>
      <c r="H2217" s="2">
        <v>3463.38</v>
      </c>
      <c r="I2217" s="2">
        <v>2916.8</v>
      </c>
      <c r="J2217" s="2">
        <v>8</v>
      </c>
      <c r="K2217" s="2" t="str">
        <f>_xlfn.XLOOKUP(E2217,[1]SKU_Master!A:A,[1]SKU_Master!C:C,"NOT FOUND")</f>
        <v>Garbage Bags</v>
      </c>
      <c r="L2217" s="2">
        <f>_xlfn.XLOOKUP(Table2[[#This Row],[SKU_CODE_CLEAN]],[1]SKU_Master!A:A,[1]SKU_Master!E:E,"Not Found")</f>
        <v>179</v>
      </c>
      <c r="M2217" s="2">
        <f>_xlfn.XLOOKUP(E2217,[1]SKU_Master!A:A,[1]SKU_Master!F:F,"NOT FOUND")</f>
        <v>86</v>
      </c>
      <c r="N2217" s="2" t="str">
        <f>IF(ISNUMBER(_xlfn.XMATCH(E2217,[1]SKU_Master!A:A)),"MATCH","NOT FOUND")</f>
        <v>MATCH</v>
      </c>
      <c r="O2217" s="2">
        <f>Table2[[#This Row],[GROSS_REVENUE]]-Table2[[#This Row],[DISCOUNT]]</f>
        <v>26966.62</v>
      </c>
      <c r="P2217" s="3">
        <f>IFERROR((Table2[[#This Row],[NET_REVENUE]]-(Table2[[#This Row],[UNITS_SOLD]]*Table2[[#This Row],[UNIT_COGS]]))/Table2[[#This Row],[NET_REVENUE]],0)</f>
        <v>0.45784825832825915</v>
      </c>
      <c r="Q2217" s="4">
        <f>IFERROR(Table2[[#This Row],[GROSS_REVENUE]]/Table2[[#This Row],[AD_SPEND]],0)</f>
        <v>10.43266593527153</v>
      </c>
      <c r="R2217" s="2">
        <f>IFERROR((Table2[[#This Row],[NET_REVENUE]]-(Table2[[#This Row],[UNITS_SOLD]]*Table2[[#This Row],[UNIT_COGS]])-Table2[[#This Row],[AD_SPEND]]),0)</f>
        <v>9429.82</v>
      </c>
      <c r="S2217" s="3">
        <f>IFERROR(Table2[[#This Row],[RETURNS_UNITS]]/Table2[[#This Row],[UNITS_SOLD]],0)</f>
        <v>4.7058823529411764E-2</v>
      </c>
      <c r="T2217" s="2" t="str">
        <f>TRIM(CLEAN(Table2[[#This Row],[CHANNEL]]))</f>
        <v>Zepto</v>
      </c>
      <c r="U2217" s="1">
        <f t="shared" si="34"/>
        <v>45536</v>
      </c>
    </row>
    <row r="2218" spans="1:21" x14ac:dyDescent="0.3">
      <c r="A2218" s="1">
        <v>45748</v>
      </c>
      <c r="B2218" s="2" t="s">
        <v>33</v>
      </c>
      <c r="C2218" s="2" t="s">
        <v>28</v>
      </c>
      <c r="D2218" s="2" t="s">
        <v>41</v>
      </c>
      <c r="E2218" s="2" t="str">
        <f>TRIM(Table2[[#This Row],[SKU_CODE]])</f>
        <v>BEC-KT-002</v>
      </c>
      <c r="F2218" s="2">
        <v>130</v>
      </c>
      <c r="G2218" s="2">
        <v>54600</v>
      </c>
      <c r="H2218" s="2">
        <v>14097</v>
      </c>
      <c r="I2218" s="2">
        <v>2919.22</v>
      </c>
      <c r="J2218" s="2">
        <v>3</v>
      </c>
      <c r="K2218" s="2" t="str">
        <f>_xlfn.XLOOKUP(E2218,[1]SKU_Master!A:A,[1]SKU_Master!C:C,"NOT FOUND")</f>
        <v>Kitchen Towel</v>
      </c>
      <c r="L2218" s="2">
        <f>_xlfn.XLOOKUP(Table2[[#This Row],[SKU_CODE_CLEAN]],[1]SKU_Master!A:A,[1]SKU_Master!E:E,"Not Found")</f>
        <v>420</v>
      </c>
      <c r="M2218" s="2">
        <f>_xlfn.XLOOKUP(E2218,[1]SKU_Master!A:A,[1]SKU_Master!F:F,"NOT FOUND")</f>
        <v>205</v>
      </c>
      <c r="N2218" s="2" t="str">
        <f>IF(ISNUMBER(_xlfn.XMATCH(E2218,[1]SKU_Master!A:A)),"MATCH","NOT FOUND")</f>
        <v>MATCH</v>
      </c>
      <c r="O2218" s="2">
        <f>Table2[[#This Row],[GROSS_REVENUE]]-Table2[[#This Row],[DISCOUNT]]</f>
        <v>40503</v>
      </c>
      <c r="P2218" s="3">
        <f>IFERROR((Table2[[#This Row],[NET_REVENUE]]-(Table2[[#This Row],[UNITS_SOLD]]*Table2[[#This Row],[UNIT_COGS]]))/Table2[[#This Row],[NET_REVENUE]],0)</f>
        <v>0.34202404760141225</v>
      </c>
      <c r="Q2218" s="4">
        <f>IFERROR(Table2[[#This Row],[GROSS_REVENUE]]/Table2[[#This Row],[AD_SPEND]],0)</f>
        <v>18.703626311137906</v>
      </c>
      <c r="R2218" s="2">
        <f>IFERROR((Table2[[#This Row],[NET_REVENUE]]-(Table2[[#This Row],[UNITS_SOLD]]*Table2[[#This Row],[UNIT_COGS]])-Table2[[#This Row],[AD_SPEND]]),0)</f>
        <v>10933.78</v>
      </c>
      <c r="S2218" s="3">
        <f>IFERROR(Table2[[#This Row],[RETURNS_UNITS]]/Table2[[#This Row],[UNITS_SOLD]],0)</f>
        <v>2.3076923076923078E-2</v>
      </c>
      <c r="T2218" s="2" t="str">
        <f>TRIM(CLEAN(Table2[[#This Row],[CHANNEL]]))</f>
        <v>Swiggy Instamart</v>
      </c>
      <c r="U2218" s="1">
        <f t="shared" si="34"/>
        <v>45748</v>
      </c>
    </row>
    <row r="2219" spans="1:21" x14ac:dyDescent="0.3">
      <c r="A2219" s="1">
        <v>45352</v>
      </c>
      <c r="B2219" s="2" t="s">
        <v>24</v>
      </c>
      <c r="C2219" s="2" t="s">
        <v>25</v>
      </c>
      <c r="D2219" s="2" t="s">
        <v>35</v>
      </c>
      <c r="E2219" s="2" t="str">
        <f>TRIM(Table2[[#This Row],[SKU_CODE]])</f>
        <v>BEC-CMB-001</v>
      </c>
      <c r="F2219" s="2">
        <v>46</v>
      </c>
      <c r="G2219" s="2">
        <v>32154</v>
      </c>
      <c r="H2219" s="2">
        <v>884.34</v>
      </c>
      <c r="I2219" s="2">
        <v>2919.71</v>
      </c>
      <c r="J2219" s="2">
        <v>6</v>
      </c>
      <c r="K2219" s="2" t="str">
        <f>_xlfn.XLOOKUP(E2219,[1]SKU_Master!A:A,[1]SKU_Master!C:C,"NOT FOUND")</f>
        <v>Others</v>
      </c>
      <c r="L2219" s="2">
        <f>_xlfn.XLOOKUP(Table2[[#This Row],[SKU_CODE_CLEAN]],[1]SKU_Master!A:A,[1]SKU_Master!E:E,"Not Found")</f>
        <v>699</v>
      </c>
      <c r="M2219" s="2">
        <f>_xlfn.XLOOKUP(E2219,[1]SKU_Master!A:A,[1]SKU_Master!F:F,"NOT FOUND")</f>
        <v>330</v>
      </c>
      <c r="N2219" s="2" t="str">
        <f>IF(ISNUMBER(_xlfn.XMATCH(E2219,[1]SKU_Master!A:A)),"MATCH","NOT FOUND")</f>
        <v>MATCH</v>
      </c>
      <c r="O2219" s="2">
        <f>Table2[[#This Row],[GROSS_REVENUE]]-Table2[[#This Row],[DISCOUNT]]</f>
        <v>31269.66</v>
      </c>
      <c r="P2219" s="3">
        <f>IFERROR((Table2[[#This Row],[NET_REVENUE]]-(Table2[[#This Row],[UNITS_SOLD]]*Table2[[#This Row],[UNIT_COGS]]))/Table2[[#This Row],[NET_REVENUE]],0)</f>
        <v>0.51454540919216907</v>
      </c>
      <c r="Q2219" s="4">
        <f>IFERROR(Table2[[#This Row],[GROSS_REVENUE]]/Table2[[#This Row],[AD_SPEND]],0)</f>
        <v>11.012737566402143</v>
      </c>
      <c r="R2219" s="2">
        <f>IFERROR((Table2[[#This Row],[NET_REVENUE]]-(Table2[[#This Row],[UNITS_SOLD]]*Table2[[#This Row],[UNIT_COGS]])-Table2[[#This Row],[AD_SPEND]]),0)</f>
        <v>13169.95</v>
      </c>
      <c r="S2219" s="3">
        <f>IFERROR(Table2[[#This Row],[RETURNS_UNITS]]/Table2[[#This Row],[UNITS_SOLD]],0)</f>
        <v>0.13043478260869565</v>
      </c>
      <c r="T2219" s="2" t="str">
        <f>TRIM(CLEAN(Table2[[#This Row],[CHANNEL]]))</f>
        <v>D2C</v>
      </c>
      <c r="U2219" s="1">
        <f t="shared" si="34"/>
        <v>45352</v>
      </c>
    </row>
    <row r="2220" spans="1:21" x14ac:dyDescent="0.3">
      <c r="A2220" s="1">
        <v>45323</v>
      </c>
      <c r="B2220" s="2" t="s">
        <v>24</v>
      </c>
      <c r="C2220" s="2" t="s">
        <v>22</v>
      </c>
      <c r="D2220" s="2" t="s">
        <v>30</v>
      </c>
      <c r="E2220" s="2" t="str">
        <f>TRIM(Table2[[#This Row],[SKU_CODE]])</f>
        <v>BEC-TIS-002</v>
      </c>
      <c r="F2220" s="2">
        <v>154</v>
      </c>
      <c r="G2220" s="2">
        <v>27720</v>
      </c>
      <c r="H2220" s="2">
        <v>1147.6099999999999</v>
      </c>
      <c r="I2220" s="2">
        <v>2921.9</v>
      </c>
      <c r="J2220" s="2">
        <v>22</v>
      </c>
      <c r="K2220" s="2" t="str">
        <f>_xlfn.XLOOKUP(E2220,[1]SKU_Master!A:A,[1]SKU_Master!C:C,"NOT FOUND")</f>
        <v>Tissues</v>
      </c>
      <c r="L2220" s="2">
        <f>_xlfn.XLOOKUP(Table2[[#This Row],[SKU_CODE_CLEAN]],[1]SKU_Master!A:A,[1]SKU_Master!E:E,"Not Found")</f>
        <v>180</v>
      </c>
      <c r="M2220" s="2">
        <f>_xlfn.XLOOKUP(E2220,[1]SKU_Master!A:A,[1]SKU_Master!F:F,"NOT FOUND")</f>
        <v>95</v>
      </c>
      <c r="N2220" s="2" t="str">
        <f>IF(ISNUMBER(_xlfn.XMATCH(E2220,[1]SKU_Master!A:A)),"MATCH","NOT FOUND")</f>
        <v>MATCH</v>
      </c>
      <c r="O2220" s="2">
        <f>Table2[[#This Row],[GROSS_REVENUE]]-Table2[[#This Row],[DISCOUNT]]</f>
        <v>26572.39</v>
      </c>
      <c r="P2220" s="3">
        <f>IFERROR((Table2[[#This Row],[NET_REVENUE]]-(Table2[[#This Row],[UNITS_SOLD]]*Table2[[#This Row],[UNIT_COGS]]))/Table2[[#This Row],[NET_REVENUE]],0)</f>
        <v>0.44942852336579431</v>
      </c>
      <c r="Q2220" s="4">
        <f>IFERROR(Table2[[#This Row],[GROSS_REVENUE]]/Table2[[#This Row],[AD_SPEND]],0)</f>
        <v>9.4869776515281146</v>
      </c>
      <c r="R2220" s="2">
        <f>IFERROR((Table2[[#This Row],[NET_REVENUE]]-(Table2[[#This Row],[UNITS_SOLD]]*Table2[[#This Row],[UNIT_COGS]])-Table2[[#This Row],[AD_SPEND]]),0)</f>
        <v>9020.49</v>
      </c>
      <c r="S2220" s="3">
        <f>IFERROR(Table2[[#This Row],[RETURNS_UNITS]]/Table2[[#This Row],[UNITS_SOLD]],0)</f>
        <v>0.14285714285714285</v>
      </c>
      <c r="T2220" s="2" t="str">
        <f>TRIM(CLEAN(Table2[[#This Row],[CHANNEL]]))</f>
        <v>D2C</v>
      </c>
      <c r="U2220" s="1">
        <f t="shared" si="34"/>
        <v>45323</v>
      </c>
    </row>
    <row r="2221" spans="1:21" x14ac:dyDescent="0.3">
      <c r="A2221" s="1">
        <v>45323</v>
      </c>
      <c r="B2221" s="2" t="s">
        <v>37</v>
      </c>
      <c r="C2221" s="2" t="s">
        <v>22</v>
      </c>
      <c r="D2221" s="2" t="s">
        <v>45</v>
      </c>
      <c r="E2221" s="2" t="str">
        <f>TRIM(Table2[[#This Row],[SKU_CODE]])</f>
        <v>BEC-TIS-001</v>
      </c>
      <c r="F2221" s="2">
        <v>272</v>
      </c>
      <c r="G2221" s="2">
        <v>25840</v>
      </c>
      <c r="H2221" s="2">
        <v>4008.33</v>
      </c>
      <c r="I2221" s="2">
        <v>2924.84</v>
      </c>
      <c r="J2221" s="2">
        <v>11</v>
      </c>
      <c r="K2221" s="2" t="str">
        <f>_xlfn.XLOOKUP(E2221,[1]SKU_Master!A:A,[1]SKU_Master!C:C,"NOT FOUND")</f>
        <v>Tissues</v>
      </c>
      <c r="L2221" s="2">
        <f>_xlfn.XLOOKUP(Table2[[#This Row],[SKU_CODE_CLEAN]],[1]SKU_Master!A:A,[1]SKU_Master!E:E,"Not Found")</f>
        <v>95</v>
      </c>
      <c r="M2221" s="2">
        <f>_xlfn.XLOOKUP(E2221,[1]SKU_Master!A:A,[1]SKU_Master!F:F,"NOT FOUND")</f>
        <v>42</v>
      </c>
      <c r="N2221" s="2" t="str">
        <f>IF(ISNUMBER(_xlfn.XMATCH(E2221,[1]SKU_Master!A:A)),"MATCH","NOT FOUND")</f>
        <v>MATCH</v>
      </c>
      <c r="O2221" s="2">
        <f>Table2[[#This Row],[GROSS_REVENUE]]-Table2[[#This Row],[DISCOUNT]]</f>
        <v>21831.67</v>
      </c>
      <c r="P2221" s="3">
        <f>IFERROR((Table2[[#This Row],[NET_REVENUE]]-(Table2[[#This Row],[UNITS_SOLD]]*Table2[[#This Row],[UNIT_COGS]]))/Table2[[#This Row],[NET_REVENUE]],0)</f>
        <v>0.47672349389671054</v>
      </c>
      <c r="Q2221" s="4">
        <f>IFERROR(Table2[[#This Row],[GROSS_REVENUE]]/Table2[[#This Row],[AD_SPEND]],0)</f>
        <v>8.8346712982590496</v>
      </c>
      <c r="R2221" s="2">
        <f>IFERROR((Table2[[#This Row],[NET_REVENUE]]-(Table2[[#This Row],[UNITS_SOLD]]*Table2[[#This Row],[UNIT_COGS]])-Table2[[#This Row],[AD_SPEND]]),0)</f>
        <v>7482.8299999999981</v>
      </c>
      <c r="S2221" s="3">
        <f>IFERROR(Table2[[#This Row],[RETURNS_UNITS]]/Table2[[#This Row],[UNITS_SOLD]],0)</f>
        <v>4.0441176470588237E-2</v>
      </c>
      <c r="T2221" s="2" t="str">
        <f>TRIM(CLEAN(Table2[[#This Row],[CHANNEL]]))</f>
        <v>Blinkit</v>
      </c>
      <c r="U2221" s="1">
        <f t="shared" si="34"/>
        <v>45323</v>
      </c>
    </row>
    <row r="2222" spans="1:21" x14ac:dyDescent="0.3">
      <c r="A2222" s="1">
        <v>45778</v>
      </c>
      <c r="B2222" s="2" t="s">
        <v>37</v>
      </c>
      <c r="C2222" s="2" t="s">
        <v>25</v>
      </c>
      <c r="D2222" s="2" t="s">
        <v>43</v>
      </c>
      <c r="E2222" s="2" t="str">
        <f>TRIM(Table2[[#This Row],[SKU_CODE]])</f>
        <v>BEC-GB-001</v>
      </c>
      <c r="F2222" s="2">
        <v>276</v>
      </c>
      <c r="G2222" s="2">
        <v>41124</v>
      </c>
      <c r="H2222" s="2">
        <v>11742.4</v>
      </c>
      <c r="I2222" s="2">
        <v>2925.96</v>
      </c>
      <c r="J2222" s="2">
        <v>11</v>
      </c>
      <c r="K2222" s="2" t="str">
        <f>_xlfn.XLOOKUP(E2222,[1]SKU_Master!A:A,[1]SKU_Master!C:C,"NOT FOUND")</f>
        <v>Garbage Bags</v>
      </c>
      <c r="L2222" s="2">
        <f>_xlfn.XLOOKUP(Table2[[#This Row],[SKU_CODE_CLEAN]],[1]SKU_Master!A:A,[1]SKU_Master!E:E,"Not Found")</f>
        <v>149</v>
      </c>
      <c r="M2222" s="2">
        <f>_xlfn.XLOOKUP(E2222,[1]SKU_Master!A:A,[1]SKU_Master!F:F,"NOT FOUND")</f>
        <v>70</v>
      </c>
      <c r="N2222" s="2" t="str">
        <f>IF(ISNUMBER(_xlfn.XMATCH(E2222,[1]SKU_Master!A:A)),"MATCH","NOT FOUND")</f>
        <v>MATCH</v>
      </c>
      <c r="O2222" s="2">
        <f>Table2[[#This Row],[GROSS_REVENUE]]-Table2[[#This Row],[DISCOUNT]]</f>
        <v>29381.599999999999</v>
      </c>
      <c r="P2222" s="3">
        <f>IFERROR((Table2[[#This Row],[NET_REVENUE]]-(Table2[[#This Row],[UNITS_SOLD]]*Table2[[#This Row],[UNIT_COGS]]))/Table2[[#This Row],[NET_REVENUE]],0)</f>
        <v>0.34244561221989267</v>
      </c>
      <c r="Q2222" s="4">
        <f>IFERROR(Table2[[#This Row],[GROSS_REVENUE]]/Table2[[#This Row],[AD_SPEND]],0)</f>
        <v>14.054874297666407</v>
      </c>
      <c r="R2222" s="2">
        <f>IFERROR((Table2[[#This Row],[NET_REVENUE]]-(Table2[[#This Row],[UNITS_SOLD]]*Table2[[#This Row],[UNIT_COGS]])-Table2[[#This Row],[AD_SPEND]]),0)</f>
        <v>7135.6399999999985</v>
      </c>
      <c r="S2222" s="3">
        <f>IFERROR(Table2[[#This Row],[RETURNS_UNITS]]/Table2[[#This Row],[UNITS_SOLD]],0)</f>
        <v>3.9855072463768113E-2</v>
      </c>
      <c r="T2222" s="2" t="str">
        <f>TRIM(CLEAN(Table2[[#This Row],[CHANNEL]]))</f>
        <v>Blinkit</v>
      </c>
      <c r="U2222" s="1">
        <f t="shared" si="34"/>
        <v>45778</v>
      </c>
    </row>
    <row r="2223" spans="1:21" x14ac:dyDescent="0.3">
      <c r="A2223" s="1">
        <v>45352</v>
      </c>
      <c r="B2223" s="2" t="s">
        <v>39</v>
      </c>
      <c r="C2223" s="2" t="s">
        <v>22</v>
      </c>
      <c r="D2223" s="2" t="s">
        <v>35</v>
      </c>
      <c r="E2223" s="2" t="str">
        <f>TRIM(Table2[[#This Row],[SKU_CODE]])</f>
        <v>BEC-CMB-001</v>
      </c>
      <c r="F2223" s="2">
        <v>78</v>
      </c>
      <c r="G2223" s="2">
        <v>54522</v>
      </c>
      <c r="H2223" s="2">
        <v>14249.43</v>
      </c>
      <c r="I2223" s="2">
        <v>2928.53</v>
      </c>
      <c r="J2223" s="2">
        <v>4</v>
      </c>
      <c r="K2223" s="2" t="str">
        <f>_xlfn.XLOOKUP(E2223,[1]SKU_Master!A:A,[1]SKU_Master!C:C,"NOT FOUND")</f>
        <v>Others</v>
      </c>
      <c r="L2223" s="2">
        <f>_xlfn.XLOOKUP(Table2[[#This Row],[SKU_CODE_CLEAN]],[1]SKU_Master!A:A,[1]SKU_Master!E:E,"Not Found")</f>
        <v>699</v>
      </c>
      <c r="M2223" s="2">
        <f>_xlfn.XLOOKUP(E2223,[1]SKU_Master!A:A,[1]SKU_Master!F:F,"NOT FOUND")</f>
        <v>330</v>
      </c>
      <c r="N2223" s="2" t="str">
        <f>IF(ISNUMBER(_xlfn.XMATCH(E2223,[1]SKU_Master!A:A)),"MATCH","NOT FOUND")</f>
        <v>MATCH</v>
      </c>
      <c r="O2223" s="2">
        <f>Table2[[#This Row],[GROSS_REVENUE]]-Table2[[#This Row],[DISCOUNT]]</f>
        <v>40272.57</v>
      </c>
      <c r="P2223" s="3">
        <f>IFERROR((Table2[[#This Row],[NET_REVENUE]]-(Table2[[#This Row],[UNITS_SOLD]]*Table2[[#This Row],[UNIT_COGS]]))/Table2[[#This Row],[NET_REVENUE]],0)</f>
        <v>0.36085529182766335</v>
      </c>
      <c r="Q2223" s="4">
        <f>IFERROR(Table2[[#This Row],[GROSS_REVENUE]]/Table2[[#This Row],[AD_SPEND]],0)</f>
        <v>18.617531662643032</v>
      </c>
      <c r="R2223" s="2">
        <f>IFERROR((Table2[[#This Row],[NET_REVENUE]]-(Table2[[#This Row],[UNITS_SOLD]]*Table2[[#This Row],[UNIT_COGS]])-Table2[[#This Row],[AD_SPEND]]),0)</f>
        <v>11604.039999999999</v>
      </c>
      <c r="S2223" s="3">
        <f>IFERROR(Table2[[#This Row],[RETURNS_UNITS]]/Table2[[#This Row],[UNITS_SOLD]],0)</f>
        <v>5.128205128205128E-2</v>
      </c>
      <c r="T2223" s="2" t="str">
        <f>TRIM(CLEAN(Table2[[#This Row],[CHANNEL]]))</f>
        <v>Amazon</v>
      </c>
      <c r="U2223" s="1">
        <f t="shared" si="34"/>
        <v>45352</v>
      </c>
    </row>
    <row r="2224" spans="1:21" x14ac:dyDescent="0.3">
      <c r="A2224" s="1">
        <v>45658</v>
      </c>
      <c r="B2224" s="2" t="s">
        <v>27</v>
      </c>
      <c r="C2224" s="2" t="s">
        <v>25</v>
      </c>
      <c r="D2224" s="2" t="s">
        <v>32</v>
      </c>
      <c r="E2224" s="2" t="str">
        <f>TRIM(Table2[[#This Row],[SKU_CODE]])</f>
        <v>BEC-BW-001</v>
      </c>
      <c r="F2224" s="2">
        <v>167</v>
      </c>
      <c r="G2224" s="2">
        <v>36740</v>
      </c>
      <c r="H2224" s="2">
        <v>8694.67</v>
      </c>
      <c r="I2224" s="2">
        <v>2933.55</v>
      </c>
      <c r="J2224" s="2">
        <v>6</v>
      </c>
      <c r="K2224" s="2" t="str">
        <f>_xlfn.XLOOKUP(E2224,[1]SKU_Master!A:A,[1]SKU_Master!C:C,"NOT FOUND")</f>
        <v>Bake &amp; Wrap</v>
      </c>
      <c r="L2224" s="2">
        <f>_xlfn.XLOOKUP(Table2[[#This Row],[SKU_CODE_CLEAN]],[1]SKU_Master!A:A,[1]SKU_Master!E:E,"Not Found")</f>
        <v>220</v>
      </c>
      <c r="M2224" s="2">
        <f>_xlfn.XLOOKUP(E2224,[1]SKU_Master!A:A,[1]SKU_Master!F:F,"NOT FOUND")</f>
        <v>118</v>
      </c>
      <c r="N2224" s="2" t="str">
        <f>IF(ISNUMBER(_xlfn.XMATCH(E2224,[1]SKU_Master!A:A)),"MATCH","NOT FOUND")</f>
        <v>MATCH</v>
      </c>
      <c r="O2224" s="2">
        <f>Table2[[#This Row],[GROSS_REVENUE]]-Table2[[#This Row],[DISCOUNT]]</f>
        <v>28045.33</v>
      </c>
      <c r="P2224" s="3">
        <f>IFERROR((Table2[[#This Row],[NET_REVENUE]]-(Table2[[#This Row],[UNITS_SOLD]]*Table2[[#This Row],[UNIT_COGS]]))/Table2[[#This Row],[NET_REVENUE]],0)</f>
        <v>0.29735182292381657</v>
      </c>
      <c r="Q2224" s="4">
        <f>IFERROR(Table2[[#This Row],[GROSS_REVENUE]]/Table2[[#This Row],[AD_SPEND]],0)</f>
        <v>12.524074926283854</v>
      </c>
      <c r="R2224" s="2">
        <f>IFERROR((Table2[[#This Row],[NET_REVENUE]]-(Table2[[#This Row],[UNITS_SOLD]]*Table2[[#This Row],[UNIT_COGS]])-Table2[[#This Row],[AD_SPEND]]),0)</f>
        <v>5405.7800000000016</v>
      </c>
      <c r="S2224" s="3">
        <f>IFERROR(Table2[[#This Row],[RETURNS_UNITS]]/Table2[[#This Row],[UNITS_SOLD]],0)</f>
        <v>3.5928143712574849E-2</v>
      </c>
      <c r="T2224" s="2" t="str">
        <f>TRIM(CLEAN(Table2[[#This Row],[CHANNEL]]))</f>
        <v>Zepto</v>
      </c>
      <c r="U2224" s="1">
        <f t="shared" si="34"/>
        <v>45658</v>
      </c>
    </row>
    <row r="2225" spans="1:21" x14ac:dyDescent="0.3">
      <c r="A2225" s="1">
        <v>45658</v>
      </c>
      <c r="B2225" s="2" t="s">
        <v>39</v>
      </c>
      <c r="C2225" s="2" t="s">
        <v>22</v>
      </c>
      <c r="D2225" s="2" t="s">
        <v>35</v>
      </c>
      <c r="E2225" s="2" t="str">
        <f>TRIM(Table2[[#This Row],[SKU_CODE]])</f>
        <v>BEC-CMB-001</v>
      </c>
      <c r="F2225" s="2">
        <v>61</v>
      </c>
      <c r="G2225" s="2">
        <v>42639</v>
      </c>
      <c r="H2225" s="2">
        <v>12680.3</v>
      </c>
      <c r="I2225" s="2">
        <v>2935.27</v>
      </c>
      <c r="J2225" s="2">
        <v>3</v>
      </c>
      <c r="K2225" s="2" t="str">
        <f>_xlfn.XLOOKUP(E2225,[1]SKU_Master!A:A,[1]SKU_Master!C:C,"NOT FOUND")</f>
        <v>Others</v>
      </c>
      <c r="L2225" s="2">
        <f>_xlfn.XLOOKUP(Table2[[#This Row],[SKU_CODE_CLEAN]],[1]SKU_Master!A:A,[1]SKU_Master!E:E,"Not Found")</f>
        <v>699</v>
      </c>
      <c r="M2225" s="2">
        <f>_xlfn.XLOOKUP(E2225,[1]SKU_Master!A:A,[1]SKU_Master!F:F,"NOT FOUND")</f>
        <v>330</v>
      </c>
      <c r="N2225" s="2" t="str">
        <f>IF(ISNUMBER(_xlfn.XMATCH(E2225,[1]SKU_Master!A:A)),"MATCH","NOT FOUND")</f>
        <v>MATCH</v>
      </c>
      <c r="O2225" s="2">
        <f>Table2[[#This Row],[GROSS_REVENUE]]-Table2[[#This Row],[DISCOUNT]]</f>
        <v>29958.7</v>
      </c>
      <c r="P2225" s="3">
        <f>IFERROR((Table2[[#This Row],[NET_REVENUE]]-(Table2[[#This Row],[UNITS_SOLD]]*Table2[[#This Row],[UNIT_COGS]]))/Table2[[#This Row],[NET_REVENUE]],0)</f>
        <v>0.32807498322690903</v>
      </c>
      <c r="Q2225" s="4">
        <f>IFERROR(Table2[[#This Row],[GROSS_REVENUE]]/Table2[[#This Row],[AD_SPEND]],0)</f>
        <v>14.526431980703649</v>
      </c>
      <c r="R2225" s="2">
        <f>IFERROR((Table2[[#This Row],[NET_REVENUE]]-(Table2[[#This Row],[UNITS_SOLD]]*Table2[[#This Row],[UNIT_COGS]])-Table2[[#This Row],[AD_SPEND]]),0)</f>
        <v>6893.43</v>
      </c>
      <c r="S2225" s="3">
        <f>IFERROR(Table2[[#This Row],[RETURNS_UNITS]]/Table2[[#This Row],[UNITS_SOLD]],0)</f>
        <v>4.9180327868852458E-2</v>
      </c>
      <c r="T2225" s="2" t="str">
        <f>TRIM(CLEAN(Table2[[#This Row],[CHANNEL]]))</f>
        <v>Amazon</v>
      </c>
      <c r="U2225" s="1">
        <f t="shared" si="34"/>
        <v>45658</v>
      </c>
    </row>
    <row r="2226" spans="1:21" x14ac:dyDescent="0.3">
      <c r="A2226" s="1">
        <v>45505</v>
      </c>
      <c r="B2226" s="2" t="s">
        <v>34</v>
      </c>
      <c r="C2226" s="2" t="s">
        <v>28</v>
      </c>
      <c r="D2226" s="2" t="s">
        <v>46</v>
      </c>
      <c r="E2226" s="2" t="str">
        <f>TRIM(Table2[[#This Row],[SKU_CODE]])</f>
        <v>BEC-KT-001</v>
      </c>
      <c r="F2226" s="2">
        <v>137</v>
      </c>
      <c r="G2226" s="2">
        <v>21920</v>
      </c>
      <c r="H2226" s="2">
        <v>2087.7800000000002</v>
      </c>
      <c r="I2226" s="2">
        <v>2937.73</v>
      </c>
      <c r="J2226" s="2">
        <v>5</v>
      </c>
      <c r="K2226" s="2" t="str">
        <f>_xlfn.XLOOKUP(E2226,[1]SKU_Master!A:A,[1]SKU_Master!C:C,"NOT FOUND")</f>
        <v>Kitchen Towel</v>
      </c>
      <c r="L2226" s="2">
        <f>_xlfn.XLOOKUP(Table2[[#This Row],[SKU_CODE_CLEAN]],[1]SKU_Master!A:A,[1]SKU_Master!E:E,"Not Found")</f>
        <v>160</v>
      </c>
      <c r="M2226" s="2">
        <f>_xlfn.XLOOKUP(E2226,[1]SKU_Master!A:A,[1]SKU_Master!F:F,"NOT FOUND")</f>
        <v>78</v>
      </c>
      <c r="N2226" s="2" t="str">
        <f>IF(ISNUMBER(_xlfn.XMATCH(E2226,[1]SKU_Master!A:A)),"MATCH","NOT FOUND")</f>
        <v>MATCH</v>
      </c>
      <c r="O2226" s="2">
        <f>Table2[[#This Row],[GROSS_REVENUE]]-Table2[[#This Row],[DISCOUNT]]</f>
        <v>19832.22</v>
      </c>
      <c r="P2226" s="3">
        <f>IFERROR((Table2[[#This Row],[NET_REVENUE]]-(Table2[[#This Row],[UNITS_SOLD]]*Table2[[#This Row],[UNIT_COGS]]))/Table2[[#This Row],[NET_REVENUE]],0)</f>
        <v>0.46117983765811393</v>
      </c>
      <c r="Q2226" s="4">
        <f>IFERROR(Table2[[#This Row],[GROSS_REVENUE]]/Table2[[#This Row],[AD_SPEND]],0)</f>
        <v>7.4615434365990065</v>
      </c>
      <c r="R2226" s="2">
        <f>IFERROR((Table2[[#This Row],[NET_REVENUE]]-(Table2[[#This Row],[UNITS_SOLD]]*Table2[[#This Row],[UNIT_COGS]])-Table2[[#This Row],[AD_SPEND]]),0)</f>
        <v>6208.4900000000016</v>
      </c>
      <c r="S2226" s="3">
        <f>IFERROR(Table2[[#This Row],[RETURNS_UNITS]]/Table2[[#This Row],[UNITS_SOLD]],0)</f>
        <v>3.6496350364963501E-2</v>
      </c>
      <c r="T2226" s="2" t="str">
        <f>TRIM(CLEAN(Table2[[#This Row],[CHANNEL]]))</f>
        <v>Zepto</v>
      </c>
      <c r="U2226" s="1">
        <f t="shared" si="34"/>
        <v>45505</v>
      </c>
    </row>
    <row r="2227" spans="1:21" x14ac:dyDescent="0.3">
      <c r="A2227" s="1">
        <v>45444</v>
      </c>
      <c r="B2227" s="2" t="s">
        <v>21</v>
      </c>
      <c r="C2227" s="2" t="s">
        <v>22</v>
      </c>
      <c r="D2227" s="2" t="s">
        <v>31</v>
      </c>
      <c r="E2227" s="2" t="str">
        <f>TRIM(Table2[[#This Row],[SKU_CODE]])</f>
        <v>BEC-GB-002</v>
      </c>
      <c r="F2227" s="2">
        <v>172</v>
      </c>
      <c r="G2227" s="2">
        <v>30788</v>
      </c>
      <c r="H2227" s="2">
        <v>4288.21</v>
      </c>
      <c r="I2227" s="2">
        <v>2937.97</v>
      </c>
      <c r="J2227" s="2">
        <v>7</v>
      </c>
      <c r="K2227" s="2" t="str">
        <f>_xlfn.XLOOKUP(E2227,[1]SKU_Master!A:A,[1]SKU_Master!C:C,"NOT FOUND")</f>
        <v>Garbage Bags</v>
      </c>
      <c r="L2227" s="2">
        <f>_xlfn.XLOOKUP(Table2[[#This Row],[SKU_CODE_CLEAN]],[1]SKU_Master!A:A,[1]SKU_Master!E:E,"Not Found")</f>
        <v>179</v>
      </c>
      <c r="M2227" s="2">
        <f>_xlfn.XLOOKUP(E2227,[1]SKU_Master!A:A,[1]SKU_Master!F:F,"NOT FOUND")</f>
        <v>86</v>
      </c>
      <c r="N2227" s="2" t="str">
        <f>IF(ISNUMBER(_xlfn.XMATCH(E2227,[1]SKU_Master!A:A)),"MATCH","NOT FOUND")</f>
        <v>MATCH</v>
      </c>
      <c r="O2227" s="2">
        <f>Table2[[#This Row],[GROSS_REVENUE]]-Table2[[#This Row],[DISCOUNT]]</f>
        <v>26499.79</v>
      </c>
      <c r="P2227" s="3">
        <f>IFERROR((Table2[[#This Row],[NET_REVENUE]]-(Table2[[#This Row],[UNITS_SOLD]]*Table2[[#This Row],[UNIT_COGS]]))/Table2[[#This Row],[NET_REVENUE]],0)</f>
        <v>0.44180689733767703</v>
      </c>
      <c r="Q2227" s="4">
        <f>IFERROR(Table2[[#This Row],[GROSS_REVENUE]]/Table2[[#This Row],[AD_SPEND]],0)</f>
        <v>10.479344581462712</v>
      </c>
      <c r="R2227" s="2">
        <f>IFERROR((Table2[[#This Row],[NET_REVENUE]]-(Table2[[#This Row],[UNITS_SOLD]]*Table2[[#This Row],[UNIT_COGS]])-Table2[[#This Row],[AD_SPEND]]),0)</f>
        <v>8769.8200000000015</v>
      </c>
      <c r="S2227" s="3">
        <f>IFERROR(Table2[[#This Row],[RETURNS_UNITS]]/Table2[[#This Row],[UNITS_SOLD]],0)</f>
        <v>4.0697674418604654E-2</v>
      </c>
      <c r="T2227" s="2" t="str">
        <f>TRIM(CLEAN(Table2[[#This Row],[CHANNEL]]))</f>
        <v>Flipkart</v>
      </c>
      <c r="U2227" s="1">
        <f t="shared" si="34"/>
        <v>45444</v>
      </c>
    </row>
    <row r="2228" spans="1:21" x14ac:dyDescent="0.3">
      <c r="A2228" s="1">
        <v>45748</v>
      </c>
      <c r="B2228" s="2" t="s">
        <v>21</v>
      </c>
      <c r="C2228" s="2" t="s">
        <v>25</v>
      </c>
      <c r="D2228" s="2" t="s">
        <v>35</v>
      </c>
      <c r="E2228" s="2" t="str">
        <f>TRIM(Table2[[#This Row],[SKU_CODE]])</f>
        <v>BEC-CMB-001</v>
      </c>
      <c r="F2228" s="2">
        <v>42</v>
      </c>
      <c r="G2228" s="2">
        <v>29358</v>
      </c>
      <c r="H2228" s="2">
        <v>5158.67</v>
      </c>
      <c r="I2228" s="2">
        <v>2938.83</v>
      </c>
      <c r="J2228" s="2">
        <v>1</v>
      </c>
      <c r="K2228" s="2" t="str">
        <f>_xlfn.XLOOKUP(E2228,[1]SKU_Master!A:A,[1]SKU_Master!C:C,"NOT FOUND")</f>
        <v>Others</v>
      </c>
      <c r="L2228" s="2">
        <f>_xlfn.XLOOKUP(Table2[[#This Row],[SKU_CODE_CLEAN]],[1]SKU_Master!A:A,[1]SKU_Master!E:E,"Not Found")</f>
        <v>699</v>
      </c>
      <c r="M2228" s="2">
        <f>_xlfn.XLOOKUP(E2228,[1]SKU_Master!A:A,[1]SKU_Master!F:F,"NOT FOUND")</f>
        <v>330</v>
      </c>
      <c r="N2228" s="2" t="str">
        <f>IF(ISNUMBER(_xlfn.XMATCH(E2228,[1]SKU_Master!A:A)),"MATCH","NOT FOUND")</f>
        <v>MATCH</v>
      </c>
      <c r="O2228" s="2">
        <f>Table2[[#This Row],[GROSS_REVENUE]]-Table2[[#This Row],[DISCOUNT]]</f>
        <v>24199.33</v>
      </c>
      <c r="P2228" s="3">
        <f>IFERROR((Table2[[#This Row],[NET_REVENUE]]-(Table2[[#This Row],[UNITS_SOLD]]*Table2[[#This Row],[UNIT_COGS]]))/Table2[[#This Row],[NET_REVENUE]],0)</f>
        <v>0.42725687033483989</v>
      </c>
      <c r="Q2228" s="4">
        <f>IFERROR(Table2[[#This Row],[GROSS_REVENUE]]/Table2[[#This Row],[AD_SPEND]],0)</f>
        <v>9.9896897745020983</v>
      </c>
      <c r="R2228" s="2">
        <f>IFERROR((Table2[[#This Row],[NET_REVENUE]]-(Table2[[#This Row],[UNITS_SOLD]]*Table2[[#This Row],[UNIT_COGS]])-Table2[[#This Row],[AD_SPEND]]),0)</f>
        <v>7400.5000000000018</v>
      </c>
      <c r="S2228" s="3">
        <f>IFERROR(Table2[[#This Row],[RETURNS_UNITS]]/Table2[[#This Row],[UNITS_SOLD]],0)</f>
        <v>2.3809523809523808E-2</v>
      </c>
      <c r="T2228" s="2" t="str">
        <f>TRIM(CLEAN(Table2[[#This Row],[CHANNEL]]))</f>
        <v>Flipkart</v>
      </c>
      <c r="U2228" s="1">
        <f t="shared" si="34"/>
        <v>45748</v>
      </c>
    </row>
    <row r="2229" spans="1:21" x14ac:dyDescent="0.3">
      <c r="A2229" s="1">
        <v>45689</v>
      </c>
      <c r="B2229" s="2" t="s">
        <v>37</v>
      </c>
      <c r="C2229" s="2" t="s">
        <v>25</v>
      </c>
      <c r="D2229" s="2" t="s">
        <v>30</v>
      </c>
      <c r="E2229" s="2" t="str">
        <f>TRIM(Table2[[#This Row],[SKU_CODE]])</f>
        <v>BEC-TIS-002</v>
      </c>
      <c r="F2229" s="2">
        <v>379</v>
      </c>
      <c r="G2229" s="2">
        <v>68220</v>
      </c>
      <c r="H2229" s="2">
        <v>10456.700000000001</v>
      </c>
      <c r="I2229" s="2">
        <v>2939.8</v>
      </c>
      <c r="J2229" s="2">
        <v>10</v>
      </c>
      <c r="K2229" s="2" t="str">
        <f>_xlfn.XLOOKUP(E2229,[1]SKU_Master!A:A,[1]SKU_Master!C:C,"NOT FOUND")</f>
        <v>Tissues</v>
      </c>
      <c r="L2229" s="2">
        <f>_xlfn.XLOOKUP(Table2[[#This Row],[SKU_CODE_CLEAN]],[1]SKU_Master!A:A,[1]SKU_Master!E:E,"Not Found")</f>
        <v>180</v>
      </c>
      <c r="M2229" s="2">
        <f>_xlfn.XLOOKUP(E2229,[1]SKU_Master!A:A,[1]SKU_Master!F:F,"NOT FOUND")</f>
        <v>95</v>
      </c>
      <c r="N2229" s="2" t="str">
        <f>IF(ISNUMBER(_xlfn.XMATCH(E2229,[1]SKU_Master!A:A)),"MATCH","NOT FOUND")</f>
        <v>MATCH</v>
      </c>
      <c r="O2229" s="2">
        <f>Table2[[#This Row],[GROSS_REVENUE]]-Table2[[#This Row],[DISCOUNT]]</f>
        <v>57763.3</v>
      </c>
      <c r="P2229" s="3">
        <f>IFERROR((Table2[[#This Row],[NET_REVENUE]]-(Table2[[#This Row],[UNITS_SOLD]]*Table2[[#This Row],[UNIT_COGS]]))/Table2[[#This Row],[NET_REVENUE]],0)</f>
        <v>0.37668034894128283</v>
      </c>
      <c r="Q2229" s="4">
        <f>IFERROR(Table2[[#This Row],[GROSS_REVENUE]]/Table2[[#This Row],[AD_SPEND]],0)</f>
        <v>23.20566024899653</v>
      </c>
      <c r="R2229" s="2">
        <f>IFERROR((Table2[[#This Row],[NET_REVENUE]]-(Table2[[#This Row],[UNITS_SOLD]]*Table2[[#This Row],[UNIT_COGS]])-Table2[[#This Row],[AD_SPEND]]),0)</f>
        <v>18818.500000000004</v>
      </c>
      <c r="S2229" s="3">
        <f>IFERROR(Table2[[#This Row],[RETURNS_UNITS]]/Table2[[#This Row],[UNITS_SOLD]],0)</f>
        <v>2.6385224274406333E-2</v>
      </c>
      <c r="T2229" s="2" t="str">
        <f>TRIM(CLEAN(Table2[[#This Row],[CHANNEL]]))</f>
        <v>Blinkit</v>
      </c>
      <c r="U2229" s="1">
        <f t="shared" si="34"/>
        <v>45689</v>
      </c>
    </row>
    <row r="2230" spans="1:21" x14ac:dyDescent="0.3">
      <c r="A2230" s="1">
        <v>45413</v>
      </c>
      <c r="B2230" s="2" t="s">
        <v>33</v>
      </c>
      <c r="C2230" s="2" t="s">
        <v>25</v>
      </c>
      <c r="D2230" s="2" t="s">
        <v>30</v>
      </c>
      <c r="E2230" s="2" t="str">
        <f>TRIM(Table2[[#This Row],[SKU_CODE]])</f>
        <v>BEC-TIS-002</v>
      </c>
      <c r="F2230" s="2">
        <v>250</v>
      </c>
      <c r="G2230" s="2">
        <v>45000</v>
      </c>
      <c r="H2230" s="2">
        <v>10643.69</v>
      </c>
      <c r="I2230" s="2">
        <v>2941.74</v>
      </c>
      <c r="J2230" s="2">
        <v>13</v>
      </c>
      <c r="K2230" s="2" t="str">
        <f>_xlfn.XLOOKUP(E2230,[1]SKU_Master!A:A,[1]SKU_Master!C:C,"NOT FOUND")</f>
        <v>Tissues</v>
      </c>
      <c r="L2230" s="2">
        <f>_xlfn.XLOOKUP(Table2[[#This Row],[SKU_CODE_CLEAN]],[1]SKU_Master!A:A,[1]SKU_Master!E:E,"Not Found")</f>
        <v>180</v>
      </c>
      <c r="M2230" s="2">
        <f>_xlfn.XLOOKUP(E2230,[1]SKU_Master!A:A,[1]SKU_Master!F:F,"NOT FOUND")</f>
        <v>95</v>
      </c>
      <c r="N2230" s="2" t="str">
        <f>IF(ISNUMBER(_xlfn.XMATCH(E2230,[1]SKU_Master!A:A)),"MATCH","NOT FOUND")</f>
        <v>MATCH</v>
      </c>
      <c r="O2230" s="2">
        <f>Table2[[#This Row],[GROSS_REVENUE]]-Table2[[#This Row],[DISCOUNT]]</f>
        <v>34356.31</v>
      </c>
      <c r="P2230" s="3">
        <f>IFERROR((Table2[[#This Row],[NET_REVENUE]]-(Table2[[#This Row],[UNITS_SOLD]]*Table2[[#This Row],[UNIT_COGS]]))/Table2[[#This Row],[NET_REVENUE]],0)</f>
        <v>0.30871505117982689</v>
      </c>
      <c r="Q2230" s="4">
        <f>IFERROR(Table2[[#This Row],[GROSS_REVENUE]]/Table2[[#This Row],[AD_SPEND]],0)</f>
        <v>15.297069081563974</v>
      </c>
      <c r="R2230" s="2">
        <f>IFERROR((Table2[[#This Row],[NET_REVENUE]]-(Table2[[#This Row],[UNITS_SOLD]]*Table2[[#This Row],[UNIT_COGS]])-Table2[[#This Row],[AD_SPEND]]),0)</f>
        <v>7664.5699999999979</v>
      </c>
      <c r="S2230" s="3">
        <f>IFERROR(Table2[[#This Row],[RETURNS_UNITS]]/Table2[[#This Row],[UNITS_SOLD]],0)</f>
        <v>5.1999999999999998E-2</v>
      </c>
      <c r="T2230" s="2" t="str">
        <f>TRIM(CLEAN(Table2[[#This Row],[CHANNEL]]))</f>
        <v>Swiggy Instamart</v>
      </c>
      <c r="U2230" s="1">
        <f t="shared" si="34"/>
        <v>45413</v>
      </c>
    </row>
    <row r="2231" spans="1:21" x14ac:dyDescent="0.3">
      <c r="A2231" s="1">
        <v>45352</v>
      </c>
      <c r="B2231" s="2" t="s">
        <v>50</v>
      </c>
      <c r="C2231" s="2" t="s">
        <v>25</v>
      </c>
      <c r="D2231" s="2" t="s">
        <v>35</v>
      </c>
      <c r="E2231" s="2" t="str">
        <f>TRIM(Table2[[#This Row],[SKU_CODE]])</f>
        <v>BEC-CMB-001</v>
      </c>
      <c r="F2231" s="2">
        <v>60</v>
      </c>
      <c r="G2231" s="2">
        <v>41940</v>
      </c>
      <c r="H2231" s="2">
        <v>9054.99</v>
      </c>
      <c r="I2231" s="2">
        <v>2942.6</v>
      </c>
      <c r="J2231" s="2">
        <v>2</v>
      </c>
      <c r="K2231" s="2" t="str">
        <f>_xlfn.XLOOKUP(E2231,[1]SKU_Master!A:A,[1]SKU_Master!C:C,"NOT FOUND")</f>
        <v>Others</v>
      </c>
      <c r="L2231" s="2">
        <f>_xlfn.XLOOKUP(Table2[[#This Row],[SKU_CODE_CLEAN]],[1]SKU_Master!A:A,[1]SKU_Master!E:E,"Not Found")</f>
        <v>699</v>
      </c>
      <c r="M2231" s="2">
        <f>_xlfn.XLOOKUP(E2231,[1]SKU_Master!A:A,[1]SKU_Master!F:F,"NOT FOUND")</f>
        <v>330</v>
      </c>
      <c r="N2231" s="2" t="str">
        <f>IF(ISNUMBER(_xlfn.XMATCH(E2231,[1]SKU_Master!A:A)),"MATCH","NOT FOUND")</f>
        <v>MATCH</v>
      </c>
      <c r="O2231" s="2">
        <f>Table2[[#This Row],[GROSS_REVENUE]]-Table2[[#This Row],[DISCOUNT]]</f>
        <v>32885.01</v>
      </c>
      <c r="P2231" s="3">
        <f>IFERROR((Table2[[#This Row],[NET_REVENUE]]-(Table2[[#This Row],[UNITS_SOLD]]*Table2[[#This Row],[UNIT_COGS]]))/Table2[[#This Row],[NET_REVENUE]],0)</f>
        <v>0.3979019620185611</v>
      </c>
      <c r="Q2231" s="4">
        <f>IFERROR(Table2[[#This Row],[GROSS_REVENUE]]/Table2[[#This Row],[AD_SPEND]],0)</f>
        <v>14.252701692380889</v>
      </c>
      <c r="R2231" s="2">
        <f>IFERROR((Table2[[#This Row],[NET_REVENUE]]-(Table2[[#This Row],[UNITS_SOLD]]*Table2[[#This Row],[UNIT_COGS]])-Table2[[#This Row],[AD_SPEND]]),0)</f>
        <v>10142.410000000002</v>
      </c>
      <c r="S2231" s="3">
        <f>IFERROR(Table2[[#This Row],[RETURNS_UNITS]]/Table2[[#This Row],[UNITS_SOLD]],0)</f>
        <v>3.3333333333333333E-2</v>
      </c>
      <c r="T2231" s="2" t="str">
        <f>TRIM(CLEAN(Table2[[#This Row],[CHANNEL]]))</f>
        <v>Amazon</v>
      </c>
      <c r="U2231" s="1">
        <f t="shared" si="34"/>
        <v>45352</v>
      </c>
    </row>
    <row r="2232" spans="1:21" x14ac:dyDescent="0.3">
      <c r="A2232" s="1">
        <v>45383</v>
      </c>
      <c r="B2232" s="2" t="s">
        <v>27</v>
      </c>
      <c r="C2232" s="2" t="s">
        <v>25</v>
      </c>
      <c r="D2232" s="2" t="s">
        <v>35</v>
      </c>
      <c r="E2232" s="2" t="str">
        <f>TRIM(Table2[[#This Row],[SKU_CODE]])</f>
        <v>BEC-CMB-001</v>
      </c>
      <c r="F2232" s="2">
        <v>59</v>
      </c>
      <c r="G2232" s="2">
        <v>41241</v>
      </c>
      <c r="H2232" s="2">
        <v>3209.25</v>
      </c>
      <c r="I2232" s="2">
        <v>2942.63</v>
      </c>
      <c r="J2232" s="2">
        <v>1</v>
      </c>
      <c r="K2232" s="2" t="str">
        <f>_xlfn.XLOOKUP(E2232,[1]SKU_Master!A:A,[1]SKU_Master!C:C,"NOT FOUND")</f>
        <v>Others</v>
      </c>
      <c r="L2232" s="2">
        <f>_xlfn.XLOOKUP(Table2[[#This Row],[SKU_CODE_CLEAN]],[1]SKU_Master!A:A,[1]SKU_Master!E:E,"Not Found")</f>
        <v>699</v>
      </c>
      <c r="M2232" s="2">
        <f>_xlfn.XLOOKUP(E2232,[1]SKU_Master!A:A,[1]SKU_Master!F:F,"NOT FOUND")</f>
        <v>330</v>
      </c>
      <c r="N2232" s="2" t="str">
        <f>IF(ISNUMBER(_xlfn.XMATCH(E2232,[1]SKU_Master!A:A)),"MATCH","NOT FOUND")</f>
        <v>MATCH</v>
      </c>
      <c r="O2232" s="2">
        <f>Table2[[#This Row],[GROSS_REVENUE]]-Table2[[#This Row],[DISCOUNT]]</f>
        <v>38031.75</v>
      </c>
      <c r="P2232" s="3">
        <f>IFERROR((Table2[[#This Row],[NET_REVENUE]]-(Table2[[#This Row],[UNITS_SOLD]]*Table2[[#This Row],[UNIT_COGS]]))/Table2[[#This Row],[NET_REVENUE]],0)</f>
        <v>0.48805931885858528</v>
      </c>
      <c r="Q2232" s="4">
        <f>IFERROR(Table2[[#This Row],[GROSS_REVENUE]]/Table2[[#This Row],[AD_SPEND]],0)</f>
        <v>14.015013780189829</v>
      </c>
      <c r="R2232" s="2">
        <f>IFERROR((Table2[[#This Row],[NET_REVENUE]]-(Table2[[#This Row],[UNITS_SOLD]]*Table2[[#This Row],[UNIT_COGS]])-Table2[[#This Row],[AD_SPEND]]),0)</f>
        <v>15619.119999999999</v>
      </c>
      <c r="S2232" s="3">
        <f>IFERROR(Table2[[#This Row],[RETURNS_UNITS]]/Table2[[#This Row],[UNITS_SOLD]],0)</f>
        <v>1.6949152542372881E-2</v>
      </c>
      <c r="T2232" s="2" t="str">
        <f>TRIM(CLEAN(Table2[[#This Row],[CHANNEL]]))</f>
        <v>Zepto</v>
      </c>
      <c r="U2232" s="1">
        <f t="shared" si="34"/>
        <v>45383</v>
      </c>
    </row>
    <row r="2233" spans="1:21" x14ac:dyDescent="0.3">
      <c r="A2233" s="1">
        <v>45627</v>
      </c>
      <c r="B2233" s="2" t="s">
        <v>21</v>
      </c>
      <c r="C2233" s="2" t="s">
        <v>28</v>
      </c>
      <c r="D2233" s="2" t="s">
        <v>41</v>
      </c>
      <c r="E2233" s="2" t="str">
        <f>TRIM(Table2[[#This Row],[SKU_CODE]])</f>
        <v>BEC-KT-002</v>
      </c>
      <c r="F2233" s="2">
        <v>152</v>
      </c>
      <c r="G2233" s="2">
        <v>63840</v>
      </c>
      <c r="H2233" s="2">
        <v>18125.52</v>
      </c>
      <c r="I2233" s="2">
        <v>2946.5</v>
      </c>
      <c r="J2233" s="2">
        <v>7</v>
      </c>
      <c r="K2233" s="2" t="str">
        <f>_xlfn.XLOOKUP(E2233,[1]SKU_Master!A:A,[1]SKU_Master!C:C,"NOT FOUND")</f>
        <v>Kitchen Towel</v>
      </c>
      <c r="L2233" s="2">
        <f>_xlfn.XLOOKUP(Table2[[#This Row],[SKU_CODE_CLEAN]],[1]SKU_Master!A:A,[1]SKU_Master!E:E,"Not Found")</f>
        <v>420</v>
      </c>
      <c r="M2233" s="2">
        <f>_xlfn.XLOOKUP(E2233,[1]SKU_Master!A:A,[1]SKU_Master!F:F,"NOT FOUND")</f>
        <v>205</v>
      </c>
      <c r="N2233" s="2" t="str">
        <f>IF(ISNUMBER(_xlfn.XMATCH(E2233,[1]SKU_Master!A:A)),"MATCH","NOT FOUND")</f>
        <v>MATCH</v>
      </c>
      <c r="O2233" s="2">
        <f>Table2[[#This Row],[GROSS_REVENUE]]-Table2[[#This Row],[DISCOUNT]]</f>
        <v>45714.479999999996</v>
      </c>
      <c r="P2233" s="3">
        <f>IFERROR((Table2[[#This Row],[NET_REVENUE]]-(Table2[[#This Row],[UNITS_SOLD]]*Table2[[#This Row],[UNIT_COGS]]))/Table2[[#This Row],[NET_REVENUE]],0)</f>
        <v>0.31837789689393814</v>
      </c>
      <c r="Q2233" s="4">
        <f>IFERROR(Table2[[#This Row],[GROSS_REVENUE]]/Table2[[#This Row],[AD_SPEND]],0)</f>
        <v>21.666383845240116</v>
      </c>
      <c r="R2233" s="2">
        <f>IFERROR((Table2[[#This Row],[NET_REVENUE]]-(Table2[[#This Row],[UNITS_SOLD]]*Table2[[#This Row],[UNIT_COGS]])-Table2[[#This Row],[AD_SPEND]]),0)</f>
        <v>11607.979999999996</v>
      </c>
      <c r="S2233" s="3">
        <f>IFERROR(Table2[[#This Row],[RETURNS_UNITS]]/Table2[[#This Row],[UNITS_SOLD]],0)</f>
        <v>4.6052631578947366E-2</v>
      </c>
      <c r="T2233" s="2" t="str">
        <f>TRIM(CLEAN(Table2[[#This Row],[CHANNEL]]))</f>
        <v>Flipkart</v>
      </c>
      <c r="U2233" s="1">
        <f t="shared" si="34"/>
        <v>45627</v>
      </c>
    </row>
    <row r="2234" spans="1:21" x14ac:dyDescent="0.3">
      <c r="A2234" s="1">
        <v>45809</v>
      </c>
      <c r="B2234" s="2" t="s">
        <v>24</v>
      </c>
      <c r="C2234" s="2" t="s">
        <v>25</v>
      </c>
      <c r="D2234" s="2" t="s">
        <v>31</v>
      </c>
      <c r="E2234" s="2" t="str">
        <f>TRIM(Table2[[#This Row],[SKU_CODE]])</f>
        <v>BEC-GB-002</v>
      </c>
      <c r="F2234" s="2">
        <v>219</v>
      </c>
      <c r="G2234" s="2">
        <v>39201</v>
      </c>
      <c r="H2234" s="2">
        <v>3656.53</v>
      </c>
      <c r="I2234" s="2">
        <v>2946.73</v>
      </c>
      <c r="J2234" s="2">
        <v>34</v>
      </c>
      <c r="K2234" s="2" t="str">
        <f>_xlfn.XLOOKUP(E2234,[1]SKU_Master!A:A,[1]SKU_Master!C:C,"NOT FOUND")</f>
        <v>Garbage Bags</v>
      </c>
      <c r="L2234" s="2">
        <f>_xlfn.XLOOKUP(Table2[[#This Row],[SKU_CODE_CLEAN]],[1]SKU_Master!A:A,[1]SKU_Master!E:E,"Not Found")</f>
        <v>179</v>
      </c>
      <c r="M2234" s="2">
        <f>_xlfn.XLOOKUP(E2234,[1]SKU_Master!A:A,[1]SKU_Master!F:F,"NOT FOUND")</f>
        <v>86</v>
      </c>
      <c r="N2234" s="2" t="str">
        <f>IF(ISNUMBER(_xlfn.XMATCH(E2234,[1]SKU_Master!A:A)),"MATCH","NOT FOUND")</f>
        <v>MATCH</v>
      </c>
      <c r="O2234" s="2">
        <f>Table2[[#This Row],[GROSS_REVENUE]]-Table2[[#This Row],[DISCOUNT]]</f>
        <v>35544.47</v>
      </c>
      <c r="P2234" s="3">
        <f>IFERROR((Table2[[#This Row],[NET_REVENUE]]-(Table2[[#This Row],[UNITS_SOLD]]*Table2[[#This Row],[UNIT_COGS]]))/Table2[[#This Row],[NET_REVENUE]],0)</f>
        <v>0.4701285460157375</v>
      </c>
      <c r="Q2234" s="4">
        <f>IFERROR(Table2[[#This Row],[GROSS_REVENUE]]/Table2[[#This Row],[AD_SPEND]],0)</f>
        <v>13.303220858375216</v>
      </c>
      <c r="R2234" s="2">
        <f>IFERROR((Table2[[#This Row],[NET_REVENUE]]-(Table2[[#This Row],[UNITS_SOLD]]*Table2[[#This Row],[UNIT_COGS]])-Table2[[#This Row],[AD_SPEND]]),0)</f>
        <v>13763.740000000002</v>
      </c>
      <c r="S2234" s="3">
        <f>IFERROR(Table2[[#This Row],[RETURNS_UNITS]]/Table2[[#This Row],[UNITS_SOLD]],0)</f>
        <v>0.15525114155251141</v>
      </c>
      <c r="T2234" s="2" t="str">
        <f>TRIM(CLEAN(Table2[[#This Row],[CHANNEL]]))</f>
        <v>D2C</v>
      </c>
      <c r="U2234" s="1">
        <f t="shared" si="34"/>
        <v>45809</v>
      </c>
    </row>
    <row r="2235" spans="1:21" x14ac:dyDescent="0.3">
      <c r="A2235" s="1">
        <v>45658</v>
      </c>
      <c r="B2235" s="2" t="s">
        <v>50</v>
      </c>
      <c r="C2235" s="2" t="s">
        <v>22</v>
      </c>
      <c r="D2235" s="2" t="s">
        <v>43</v>
      </c>
      <c r="E2235" s="2" t="str">
        <f>TRIM(Table2[[#This Row],[SKU_CODE]])</f>
        <v>BEC-GB-001</v>
      </c>
      <c r="F2235" s="2">
        <v>362</v>
      </c>
      <c r="G2235" s="2">
        <v>53938</v>
      </c>
      <c r="H2235" s="2">
        <v>15412.38</v>
      </c>
      <c r="I2235" s="2">
        <v>2948.43</v>
      </c>
      <c r="J2235" s="2">
        <v>9</v>
      </c>
      <c r="K2235" s="2" t="str">
        <f>_xlfn.XLOOKUP(E2235,[1]SKU_Master!A:A,[1]SKU_Master!C:C,"NOT FOUND")</f>
        <v>Garbage Bags</v>
      </c>
      <c r="L2235" s="2">
        <f>_xlfn.XLOOKUP(Table2[[#This Row],[SKU_CODE_CLEAN]],[1]SKU_Master!A:A,[1]SKU_Master!E:E,"Not Found")</f>
        <v>149</v>
      </c>
      <c r="M2235" s="2">
        <f>_xlfn.XLOOKUP(E2235,[1]SKU_Master!A:A,[1]SKU_Master!F:F,"NOT FOUND")</f>
        <v>70</v>
      </c>
      <c r="N2235" s="2" t="str">
        <f>IF(ISNUMBER(_xlfn.XMATCH(E2235,[1]SKU_Master!A:A)),"MATCH","NOT FOUND")</f>
        <v>MATCH</v>
      </c>
      <c r="O2235" s="2">
        <f>Table2[[#This Row],[GROSS_REVENUE]]-Table2[[#This Row],[DISCOUNT]]</f>
        <v>38525.620000000003</v>
      </c>
      <c r="P2235" s="3">
        <f>IFERROR((Table2[[#This Row],[NET_REVENUE]]-(Table2[[#This Row],[UNITS_SOLD]]*Table2[[#This Row],[UNIT_COGS]]))/Table2[[#This Row],[NET_REVENUE]],0)</f>
        <v>0.34225588063216117</v>
      </c>
      <c r="Q2235" s="4">
        <f>IFERROR(Table2[[#This Row],[GROSS_REVENUE]]/Table2[[#This Row],[AD_SPEND]],0)</f>
        <v>18.29380382101661</v>
      </c>
      <c r="R2235" s="2">
        <f>IFERROR((Table2[[#This Row],[NET_REVENUE]]-(Table2[[#This Row],[UNITS_SOLD]]*Table2[[#This Row],[UNIT_COGS]])-Table2[[#This Row],[AD_SPEND]]),0)</f>
        <v>10237.190000000002</v>
      </c>
      <c r="S2235" s="3">
        <f>IFERROR(Table2[[#This Row],[RETURNS_UNITS]]/Table2[[#This Row],[UNITS_SOLD]],0)</f>
        <v>2.4861878453038673E-2</v>
      </c>
      <c r="T2235" s="2" t="str">
        <f>TRIM(CLEAN(Table2[[#This Row],[CHANNEL]]))</f>
        <v>Amazon</v>
      </c>
      <c r="U2235" s="1">
        <f t="shared" si="34"/>
        <v>45658</v>
      </c>
    </row>
    <row r="2236" spans="1:21" x14ac:dyDescent="0.3">
      <c r="A2236" s="1">
        <v>45352</v>
      </c>
      <c r="B2236" s="2" t="s">
        <v>24</v>
      </c>
      <c r="C2236" s="2" t="s">
        <v>28</v>
      </c>
      <c r="D2236" s="2" t="s">
        <v>41</v>
      </c>
      <c r="E2236" s="2" t="str">
        <f>TRIM(Table2[[#This Row],[SKU_CODE]])</f>
        <v>BEC-KT-002</v>
      </c>
      <c r="F2236" s="2">
        <v>91</v>
      </c>
      <c r="G2236" s="2">
        <v>38220</v>
      </c>
      <c r="H2236" s="2">
        <v>4143.9399999999996</v>
      </c>
      <c r="I2236" s="2">
        <v>2954.14</v>
      </c>
      <c r="J2236" s="2">
        <v>11</v>
      </c>
      <c r="K2236" s="2" t="str">
        <f>_xlfn.XLOOKUP(E2236,[1]SKU_Master!A:A,[1]SKU_Master!C:C,"NOT FOUND")</f>
        <v>Kitchen Towel</v>
      </c>
      <c r="L2236" s="2">
        <f>_xlfn.XLOOKUP(Table2[[#This Row],[SKU_CODE_CLEAN]],[1]SKU_Master!A:A,[1]SKU_Master!E:E,"Not Found")</f>
        <v>420</v>
      </c>
      <c r="M2236" s="2">
        <f>_xlfn.XLOOKUP(E2236,[1]SKU_Master!A:A,[1]SKU_Master!F:F,"NOT FOUND")</f>
        <v>205</v>
      </c>
      <c r="N2236" s="2" t="str">
        <f>IF(ISNUMBER(_xlfn.XMATCH(E2236,[1]SKU_Master!A:A)),"MATCH","NOT FOUND")</f>
        <v>MATCH</v>
      </c>
      <c r="O2236" s="2">
        <f>Table2[[#This Row],[GROSS_REVENUE]]-Table2[[#This Row],[DISCOUNT]]</f>
        <v>34076.06</v>
      </c>
      <c r="P2236" s="3">
        <f>IFERROR((Table2[[#This Row],[NET_REVENUE]]-(Table2[[#This Row],[UNITS_SOLD]]*Table2[[#This Row],[UNIT_COGS]]))/Table2[[#This Row],[NET_REVENUE]],0)</f>
        <v>0.45254821126620853</v>
      </c>
      <c r="Q2236" s="4">
        <f>IFERROR(Table2[[#This Row],[GROSS_REVENUE]]/Table2[[#This Row],[AD_SPEND]],0)</f>
        <v>12.937775460878632</v>
      </c>
      <c r="R2236" s="2">
        <f>IFERROR((Table2[[#This Row],[NET_REVENUE]]-(Table2[[#This Row],[UNITS_SOLD]]*Table2[[#This Row],[UNIT_COGS]])-Table2[[#This Row],[AD_SPEND]]),0)</f>
        <v>12466.919999999998</v>
      </c>
      <c r="S2236" s="3">
        <f>IFERROR(Table2[[#This Row],[RETURNS_UNITS]]/Table2[[#This Row],[UNITS_SOLD]],0)</f>
        <v>0.12087912087912088</v>
      </c>
      <c r="T2236" s="2" t="str">
        <f>TRIM(CLEAN(Table2[[#This Row],[CHANNEL]]))</f>
        <v>D2C</v>
      </c>
      <c r="U2236" s="1">
        <f t="shared" si="34"/>
        <v>45352</v>
      </c>
    </row>
    <row r="2237" spans="1:21" x14ac:dyDescent="0.3">
      <c r="A2237" s="1">
        <v>45748</v>
      </c>
      <c r="B2237" s="2" t="s">
        <v>33</v>
      </c>
      <c r="C2237" s="2" t="s">
        <v>22</v>
      </c>
      <c r="D2237" s="2" t="s">
        <v>32</v>
      </c>
      <c r="E2237" s="2" t="str">
        <f>TRIM(Table2[[#This Row],[SKU_CODE]])</f>
        <v>BEC-BW-001</v>
      </c>
      <c r="F2237" s="2">
        <v>98</v>
      </c>
      <c r="G2237" s="2">
        <v>21560</v>
      </c>
      <c r="H2237" s="2">
        <v>1290.17</v>
      </c>
      <c r="I2237" s="2">
        <v>2955.22</v>
      </c>
      <c r="J2237" s="2">
        <v>5</v>
      </c>
      <c r="K2237" s="2" t="str">
        <f>_xlfn.XLOOKUP(E2237,[1]SKU_Master!A:A,[1]SKU_Master!C:C,"NOT FOUND")</f>
        <v>Bake &amp; Wrap</v>
      </c>
      <c r="L2237" s="2">
        <f>_xlfn.XLOOKUP(Table2[[#This Row],[SKU_CODE_CLEAN]],[1]SKU_Master!A:A,[1]SKU_Master!E:E,"Not Found")</f>
        <v>220</v>
      </c>
      <c r="M2237" s="2">
        <f>_xlfn.XLOOKUP(E2237,[1]SKU_Master!A:A,[1]SKU_Master!F:F,"NOT FOUND")</f>
        <v>118</v>
      </c>
      <c r="N2237" s="2" t="str">
        <f>IF(ISNUMBER(_xlfn.XMATCH(E2237,[1]SKU_Master!A:A)),"MATCH","NOT FOUND")</f>
        <v>MATCH</v>
      </c>
      <c r="O2237" s="2">
        <f>Table2[[#This Row],[GROSS_REVENUE]]-Table2[[#This Row],[DISCOUNT]]</f>
        <v>20269.830000000002</v>
      </c>
      <c r="P2237" s="3">
        <f>IFERROR((Table2[[#This Row],[NET_REVENUE]]-(Table2[[#This Row],[UNITS_SOLD]]*Table2[[#This Row],[UNIT_COGS]]))/Table2[[#This Row],[NET_REVENUE]],0)</f>
        <v>0.4294969420069138</v>
      </c>
      <c r="Q2237" s="4">
        <f>IFERROR(Table2[[#This Row],[GROSS_REVENUE]]/Table2[[#This Row],[AD_SPEND]],0)</f>
        <v>7.2955651355905822</v>
      </c>
      <c r="R2237" s="2">
        <f>IFERROR((Table2[[#This Row],[NET_REVENUE]]-(Table2[[#This Row],[UNITS_SOLD]]*Table2[[#This Row],[UNIT_COGS]])-Table2[[#This Row],[AD_SPEND]]),0)</f>
        <v>5750.6100000000024</v>
      </c>
      <c r="S2237" s="3">
        <f>IFERROR(Table2[[#This Row],[RETURNS_UNITS]]/Table2[[#This Row],[UNITS_SOLD]],0)</f>
        <v>5.1020408163265307E-2</v>
      </c>
      <c r="T2237" s="2" t="str">
        <f>TRIM(CLEAN(Table2[[#This Row],[CHANNEL]]))</f>
        <v>Swiggy Instamart</v>
      </c>
      <c r="U2237" s="1">
        <f t="shared" si="34"/>
        <v>45748</v>
      </c>
    </row>
    <row r="2238" spans="1:21" x14ac:dyDescent="0.3">
      <c r="A2238" s="1">
        <v>45748</v>
      </c>
      <c r="B2238" s="2" t="s">
        <v>39</v>
      </c>
      <c r="C2238" s="2" t="s">
        <v>25</v>
      </c>
      <c r="D2238" s="2" t="s">
        <v>23</v>
      </c>
      <c r="E2238" s="2" t="str">
        <f>TRIM(Table2[[#This Row],[SKU_CODE]])</f>
        <v>BEC-OTH-001</v>
      </c>
      <c r="F2238" s="2">
        <v>213</v>
      </c>
      <c r="G2238" s="2">
        <v>31737</v>
      </c>
      <c r="H2238" s="2">
        <v>4798.37</v>
      </c>
      <c r="I2238" s="2">
        <v>2956.13</v>
      </c>
      <c r="J2238" s="2">
        <v>6</v>
      </c>
      <c r="K2238" s="2" t="str">
        <f>_xlfn.XLOOKUP(E2238,[1]SKU_Master!A:A,[1]SKU_Master!C:C,"NOT FOUND")</f>
        <v>Others</v>
      </c>
      <c r="L2238" s="2">
        <f>_xlfn.XLOOKUP(Table2[[#This Row],[SKU_CODE_CLEAN]],[1]SKU_Master!A:A,[1]SKU_Master!E:E,"Not Found")</f>
        <v>149</v>
      </c>
      <c r="M2238" s="2">
        <f>_xlfn.XLOOKUP(E2238,[1]SKU_Master!A:A,[1]SKU_Master!F:F,"NOT FOUND")</f>
        <v>72</v>
      </c>
      <c r="N2238" s="2" t="str">
        <f>IF(ISNUMBER(_xlfn.XMATCH(E2238,[1]SKU_Master!A:A)),"MATCH","NOT FOUND")</f>
        <v>MATCH</v>
      </c>
      <c r="O2238" s="2">
        <f>Table2[[#This Row],[GROSS_REVENUE]]-Table2[[#This Row],[DISCOUNT]]</f>
        <v>26938.63</v>
      </c>
      <c r="P2238" s="3">
        <f>IFERROR((Table2[[#This Row],[NET_REVENUE]]-(Table2[[#This Row],[UNITS_SOLD]]*Table2[[#This Row],[UNIT_COGS]]))/Table2[[#This Row],[NET_REVENUE]],0)</f>
        <v>0.43070601585900992</v>
      </c>
      <c r="Q2238" s="4">
        <f>IFERROR(Table2[[#This Row],[GROSS_REVENUE]]/Table2[[#This Row],[AD_SPEND]],0)</f>
        <v>10.735996048888243</v>
      </c>
      <c r="R2238" s="2">
        <f>IFERROR((Table2[[#This Row],[NET_REVENUE]]-(Table2[[#This Row],[UNITS_SOLD]]*Table2[[#This Row],[UNIT_COGS]])-Table2[[#This Row],[AD_SPEND]]),0)</f>
        <v>8646.5</v>
      </c>
      <c r="S2238" s="3">
        <f>IFERROR(Table2[[#This Row],[RETURNS_UNITS]]/Table2[[#This Row],[UNITS_SOLD]],0)</f>
        <v>2.8169014084507043E-2</v>
      </c>
      <c r="T2238" s="2" t="str">
        <f>TRIM(CLEAN(Table2[[#This Row],[CHANNEL]]))</f>
        <v>Amazon</v>
      </c>
      <c r="U2238" s="1">
        <f t="shared" si="34"/>
        <v>45748</v>
      </c>
    </row>
    <row r="2239" spans="1:21" x14ac:dyDescent="0.3">
      <c r="A2239" s="1">
        <v>45597</v>
      </c>
      <c r="B2239" s="2" t="s">
        <v>24</v>
      </c>
      <c r="C2239" s="2" t="s">
        <v>22</v>
      </c>
      <c r="D2239" s="2" t="s">
        <v>41</v>
      </c>
      <c r="E2239" s="2" t="str">
        <f>TRIM(Table2[[#This Row],[SKU_CODE]])</f>
        <v>BEC-KT-002</v>
      </c>
      <c r="F2239" s="2">
        <v>131</v>
      </c>
      <c r="G2239" s="2">
        <v>55020</v>
      </c>
      <c r="H2239" s="2">
        <v>4302.6899999999996</v>
      </c>
      <c r="I2239" s="2">
        <v>2956.5</v>
      </c>
      <c r="J2239" s="2">
        <v>15</v>
      </c>
      <c r="K2239" s="2" t="str">
        <f>_xlfn.XLOOKUP(E2239,[1]SKU_Master!A:A,[1]SKU_Master!C:C,"NOT FOUND")</f>
        <v>Kitchen Towel</v>
      </c>
      <c r="L2239" s="2">
        <f>_xlfn.XLOOKUP(Table2[[#This Row],[SKU_CODE_CLEAN]],[1]SKU_Master!A:A,[1]SKU_Master!E:E,"Not Found")</f>
        <v>420</v>
      </c>
      <c r="M2239" s="2">
        <f>_xlfn.XLOOKUP(E2239,[1]SKU_Master!A:A,[1]SKU_Master!F:F,"NOT FOUND")</f>
        <v>205</v>
      </c>
      <c r="N2239" s="2" t="str">
        <f>IF(ISNUMBER(_xlfn.XMATCH(E2239,[1]SKU_Master!A:A)),"MATCH","NOT FOUND")</f>
        <v>MATCH</v>
      </c>
      <c r="O2239" s="2">
        <f>Table2[[#This Row],[GROSS_REVENUE]]-Table2[[#This Row],[DISCOUNT]]</f>
        <v>50717.31</v>
      </c>
      <c r="P2239" s="3">
        <f>IFERROR((Table2[[#This Row],[NET_REVENUE]]-(Table2[[#This Row],[UNITS_SOLD]]*Table2[[#This Row],[UNIT_COGS]]))/Table2[[#This Row],[NET_REVENUE]],0)</f>
        <v>0.47049636504775194</v>
      </c>
      <c r="Q2239" s="4">
        <f>IFERROR(Table2[[#This Row],[GROSS_REVENUE]]/Table2[[#This Row],[AD_SPEND]],0)</f>
        <v>18.609842719431761</v>
      </c>
      <c r="R2239" s="2">
        <f>IFERROR((Table2[[#This Row],[NET_REVENUE]]-(Table2[[#This Row],[UNITS_SOLD]]*Table2[[#This Row],[UNIT_COGS]])-Table2[[#This Row],[AD_SPEND]]),0)</f>
        <v>20905.809999999998</v>
      </c>
      <c r="S2239" s="3">
        <f>IFERROR(Table2[[#This Row],[RETURNS_UNITS]]/Table2[[#This Row],[UNITS_SOLD]],0)</f>
        <v>0.11450381679389313</v>
      </c>
      <c r="T2239" s="2" t="str">
        <f>TRIM(CLEAN(Table2[[#This Row],[CHANNEL]]))</f>
        <v>D2C</v>
      </c>
      <c r="U2239" s="1">
        <f t="shared" si="34"/>
        <v>45597</v>
      </c>
    </row>
    <row r="2240" spans="1:21" x14ac:dyDescent="0.3">
      <c r="A2240" s="1">
        <v>45323</v>
      </c>
      <c r="B2240" s="2" t="s">
        <v>37</v>
      </c>
      <c r="C2240" s="2" t="s">
        <v>22</v>
      </c>
      <c r="D2240" s="2" t="s">
        <v>30</v>
      </c>
      <c r="E2240" s="2" t="str">
        <f>TRIM(Table2[[#This Row],[SKU_CODE]])</f>
        <v>BEC-TIS-002</v>
      </c>
      <c r="F2240" s="2">
        <v>213</v>
      </c>
      <c r="G2240" s="2">
        <v>38340</v>
      </c>
      <c r="H2240" s="2">
        <v>5398.8</v>
      </c>
      <c r="I2240" s="2">
        <v>2967.04</v>
      </c>
      <c r="J2240" s="2">
        <v>11</v>
      </c>
      <c r="K2240" s="2" t="str">
        <f>_xlfn.XLOOKUP(E2240,[1]SKU_Master!A:A,[1]SKU_Master!C:C,"NOT FOUND")</f>
        <v>Tissues</v>
      </c>
      <c r="L2240" s="2">
        <f>_xlfn.XLOOKUP(Table2[[#This Row],[SKU_CODE_CLEAN]],[1]SKU_Master!A:A,[1]SKU_Master!E:E,"Not Found")</f>
        <v>180</v>
      </c>
      <c r="M2240" s="2">
        <f>_xlfn.XLOOKUP(E2240,[1]SKU_Master!A:A,[1]SKU_Master!F:F,"NOT FOUND")</f>
        <v>95</v>
      </c>
      <c r="N2240" s="2" t="str">
        <f>IF(ISNUMBER(_xlfn.XMATCH(E2240,[1]SKU_Master!A:A)),"MATCH","NOT FOUND")</f>
        <v>MATCH</v>
      </c>
      <c r="O2240" s="2">
        <f>Table2[[#This Row],[GROSS_REVENUE]]-Table2[[#This Row],[DISCOUNT]]</f>
        <v>32941.199999999997</v>
      </c>
      <c r="P2240" s="3">
        <f>IFERROR((Table2[[#This Row],[NET_REVENUE]]-(Table2[[#This Row],[UNITS_SOLD]]*Table2[[#This Row],[UNIT_COGS]]))/Table2[[#This Row],[NET_REVENUE]],0)</f>
        <v>0.38572365305453349</v>
      </c>
      <c r="Q2240" s="4">
        <f>IFERROR(Table2[[#This Row],[GROSS_REVENUE]]/Table2[[#This Row],[AD_SPEND]],0)</f>
        <v>12.921969370146678</v>
      </c>
      <c r="R2240" s="2">
        <f>IFERROR((Table2[[#This Row],[NET_REVENUE]]-(Table2[[#This Row],[UNITS_SOLD]]*Table2[[#This Row],[UNIT_COGS]])-Table2[[#This Row],[AD_SPEND]]),0)</f>
        <v>9739.1599999999962</v>
      </c>
      <c r="S2240" s="3">
        <f>IFERROR(Table2[[#This Row],[RETURNS_UNITS]]/Table2[[#This Row],[UNITS_SOLD]],0)</f>
        <v>5.1643192488262914E-2</v>
      </c>
      <c r="T2240" s="2" t="str">
        <f>TRIM(CLEAN(Table2[[#This Row],[CHANNEL]]))</f>
        <v>Blinkit</v>
      </c>
      <c r="U2240" s="1">
        <f t="shared" si="34"/>
        <v>45323</v>
      </c>
    </row>
    <row r="2241" spans="1:21" x14ac:dyDescent="0.3">
      <c r="A2241" s="1">
        <v>45658</v>
      </c>
      <c r="B2241" s="2" t="s">
        <v>24</v>
      </c>
      <c r="C2241" s="2" t="s">
        <v>25</v>
      </c>
      <c r="D2241" s="2" t="s">
        <v>41</v>
      </c>
      <c r="E2241" s="2" t="str">
        <f>TRIM(Table2[[#This Row],[SKU_CODE]])</f>
        <v>BEC-KT-002</v>
      </c>
      <c r="F2241" s="2">
        <v>139</v>
      </c>
      <c r="G2241" s="2">
        <v>58380</v>
      </c>
      <c r="H2241" s="2">
        <v>6559.14</v>
      </c>
      <c r="I2241" s="2">
        <v>2968.39</v>
      </c>
      <c r="J2241" s="2">
        <v>18</v>
      </c>
      <c r="K2241" s="2" t="str">
        <f>_xlfn.XLOOKUP(E2241,[1]SKU_Master!A:A,[1]SKU_Master!C:C,"NOT FOUND")</f>
        <v>Kitchen Towel</v>
      </c>
      <c r="L2241" s="2">
        <f>_xlfn.XLOOKUP(Table2[[#This Row],[SKU_CODE_CLEAN]],[1]SKU_Master!A:A,[1]SKU_Master!E:E,"Not Found")</f>
        <v>420</v>
      </c>
      <c r="M2241" s="2">
        <f>_xlfn.XLOOKUP(E2241,[1]SKU_Master!A:A,[1]SKU_Master!F:F,"NOT FOUND")</f>
        <v>205</v>
      </c>
      <c r="N2241" s="2" t="str">
        <f>IF(ISNUMBER(_xlfn.XMATCH(E2241,[1]SKU_Master!A:A)),"MATCH","NOT FOUND")</f>
        <v>MATCH</v>
      </c>
      <c r="O2241" s="2">
        <f>Table2[[#This Row],[GROSS_REVENUE]]-Table2[[#This Row],[DISCOUNT]]</f>
        <v>51820.86</v>
      </c>
      <c r="P2241" s="3">
        <f>IFERROR((Table2[[#This Row],[NET_REVENUE]]-(Table2[[#This Row],[UNITS_SOLD]]*Table2[[#This Row],[UNIT_COGS]]))/Table2[[#This Row],[NET_REVENUE]],0)</f>
        <v>0.45012491108792868</v>
      </c>
      <c r="Q2241" s="4">
        <f>IFERROR(Table2[[#This Row],[GROSS_REVENUE]]/Table2[[#This Row],[AD_SPEND]],0)</f>
        <v>19.667227015318069</v>
      </c>
      <c r="R2241" s="2">
        <f>IFERROR((Table2[[#This Row],[NET_REVENUE]]-(Table2[[#This Row],[UNITS_SOLD]]*Table2[[#This Row],[UNIT_COGS]])-Table2[[#This Row],[AD_SPEND]]),0)</f>
        <v>20357.47</v>
      </c>
      <c r="S2241" s="3">
        <f>IFERROR(Table2[[#This Row],[RETURNS_UNITS]]/Table2[[#This Row],[UNITS_SOLD]],0)</f>
        <v>0.12949640287769784</v>
      </c>
      <c r="T2241" s="2" t="str">
        <f>TRIM(CLEAN(Table2[[#This Row],[CHANNEL]]))</f>
        <v>D2C</v>
      </c>
      <c r="U2241" s="1">
        <f t="shared" si="34"/>
        <v>45658</v>
      </c>
    </row>
    <row r="2242" spans="1:21" x14ac:dyDescent="0.3">
      <c r="A2242" s="1">
        <v>45474</v>
      </c>
      <c r="B2242" s="2" t="s">
        <v>37</v>
      </c>
      <c r="C2242" s="2" t="s">
        <v>28</v>
      </c>
      <c r="D2242" s="2" t="s">
        <v>31</v>
      </c>
      <c r="E2242" s="2" t="str">
        <f>TRIM(Table2[[#This Row],[SKU_CODE]])</f>
        <v>BEC-GB-002</v>
      </c>
      <c r="F2242" s="2">
        <v>208</v>
      </c>
      <c r="G2242" s="2">
        <v>37232</v>
      </c>
      <c r="H2242" s="2">
        <v>9068.33</v>
      </c>
      <c r="I2242" s="2">
        <v>2968.64</v>
      </c>
      <c r="J2242" s="2">
        <v>7</v>
      </c>
      <c r="K2242" s="2" t="str">
        <f>_xlfn.XLOOKUP(E2242,[1]SKU_Master!A:A,[1]SKU_Master!C:C,"NOT FOUND")</f>
        <v>Garbage Bags</v>
      </c>
      <c r="L2242" s="2">
        <f>_xlfn.XLOOKUP(Table2[[#This Row],[SKU_CODE_CLEAN]],[1]SKU_Master!A:A,[1]SKU_Master!E:E,"Not Found")</f>
        <v>179</v>
      </c>
      <c r="M2242" s="2">
        <f>_xlfn.XLOOKUP(E2242,[1]SKU_Master!A:A,[1]SKU_Master!F:F,"NOT FOUND")</f>
        <v>86</v>
      </c>
      <c r="N2242" s="2" t="str">
        <f>IF(ISNUMBER(_xlfn.XMATCH(E2242,[1]SKU_Master!A:A)),"MATCH","NOT FOUND")</f>
        <v>MATCH</v>
      </c>
      <c r="O2242" s="2">
        <f>Table2[[#This Row],[GROSS_REVENUE]]-Table2[[#This Row],[DISCOUNT]]</f>
        <v>28163.67</v>
      </c>
      <c r="P2242" s="3">
        <f>IFERROR((Table2[[#This Row],[NET_REVENUE]]-(Table2[[#This Row],[UNITS_SOLD]]*Table2[[#This Row],[UNIT_COGS]]))/Table2[[#This Row],[NET_REVENUE]],0)</f>
        <v>0.3648555035618582</v>
      </c>
      <c r="Q2242" s="4">
        <f>IFERROR(Table2[[#This Row],[GROSS_REVENUE]]/Table2[[#This Row],[AD_SPEND]],0)</f>
        <v>12.541769968739894</v>
      </c>
      <c r="R2242" s="2">
        <f>IFERROR((Table2[[#This Row],[NET_REVENUE]]-(Table2[[#This Row],[UNITS_SOLD]]*Table2[[#This Row],[UNIT_COGS]])-Table2[[#This Row],[AD_SPEND]]),0)</f>
        <v>7307.0299999999988</v>
      </c>
      <c r="S2242" s="3">
        <f>IFERROR(Table2[[#This Row],[RETURNS_UNITS]]/Table2[[#This Row],[UNITS_SOLD]],0)</f>
        <v>3.3653846153846152E-2</v>
      </c>
      <c r="T2242" s="2" t="str">
        <f>TRIM(CLEAN(Table2[[#This Row],[CHANNEL]]))</f>
        <v>Blinkit</v>
      </c>
      <c r="U2242" s="1">
        <f t="shared" si="34"/>
        <v>45474</v>
      </c>
    </row>
    <row r="2243" spans="1:21" x14ac:dyDescent="0.3">
      <c r="A2243" s="1">
        <v>45292</v>
      </c>
      <c r="B2243" s="2" t="s">
        <v>24</v>
      </c>
      <c r="C2243" s="2" t="s">
        <v>25</v>
      </c>
      <c r="D2243" s="2" t="s">
        <v>45</v>
      </c>
      <c r="E2243" s="2" t="str">
        <f>TRIM(Table2[[#This Row],[SKU_CODE]])</f>
        <v>BEC-TIS-001</v>
      </c>
      <c r="F2243" s="2">
        <v>240</v>
      </c>
      <c r="G2243" s="2">
        <v>22800</v>
      </c>
      <c r="H2243" s="2">
        <v>725.76</v>
      </c>
      <c r="I2243" s="2">
        <v>2969.97</v>
      </c>
      <c r="J2243" s="2">
        <v>31</v>
      </c>
      <c r="K2243" s="2" t="str">
        <f>_xlfn.XLOOKUP(E2243,[1]SKU_Master!A:A,[1]SKU_Master!C:C,"NOT FOUND")</f>
        <v>Tissues</v>
      </c>
      <c r="L2243" s="2">
        <f>_xlfn.XLOOKUP(Table2[[#This Row],[SKU_CODE_CLEAN]],[1]SKU_Master!A:A,[1]SKU_Master!E:E,"Not Found")</f>
        <v>95</v>
      </c>
      <c r="M2243" s="2">
        <f>_xlfn.XLOOKUP(E2243,[1]SKU_Master!A:A,[1]SKU_Master!F:F,"NOT FOUND")</f>
        <v>42</v>
      </c>
      <c r="N2243" s="2" t="str">
        <f>IF(ISNUMBER(_xlfn.XMATCH(E2243,[1]SKU_Master!A:A)),"MATCH","NOT FOUND")</f>
        <v>MATCH</v>
      </c>
      <c r="O2243" s="2">
        <f>Table2[[#This Row],[GROSS_REVENUE]]-Table2[[#This Row],[DISCOUNT]]</f>
        <v>22074.240000000002</v>
      </c>
      <c r="P2243" s="3">
        <f>IFERROR((Table2[[#This Row],[NET_REVENUE]]-(Table2[[#This Row],[UNITS_SOLD]]*Table2[[#This Row],[UNIT_COGS]]))/Table2[[#This Row],[NET_REVENUE]],0)</f>
        <v>0.54335913716621731</v>
      </c>
      <c r="Q2243" s="4">
        <f>IFERROR(Table2[[#This Row],[GROSS_REVENUE]]/Table2[[#This Row],[AD_SPEND]],0)</f>
        <v>7.6768452206587954</v>
      </c>
      <c r="R2243" s="2">
        <f>IFERROR((Table2[[#This Row],[NET_REVENUE]]-(Table2[[#This Row],[UNITS_SOLD]]*Table2[[#This Row],[UNIT_COGS]])-Table2[[#This Row],[AD_SPEND]]),0)</f>
        <v>9024.2700000000023</v>
      </c>
      <c r="S2243" s="3">
        <f>IFERROR(Table2[[#This Row],[RETURNS_UNITS]]/Table2[[#This Row],[UNITS_SOLD]],0)</f>
        <v>0.12916666666666668</v>
      </c>
      <c r="T2243" s="2" t="str">
        <f>TRIM(CLEAN(Table2[[#This Row],[CHANNEL]]))</f>
        <v>D2C</v>
      </c>
      <c r="U2243" s="1">
        <f t="shared" ref="U2243:U2306" si="35">IF(AND(MONTH(A2243)=1,DAY(A2243)&gt;1),DATE(YEAR(A2243),DAY(A2243),1),A2243)</f>
        <v>45292</v>
      </c>
    </row>
    <row r="2244" spans="1:21" x14ac:dyDescent="0.3">
      <c r="A2244" s="1">
        <v>45474</v>
      </c>
      <c r="B2244" s="2" t="s">
        <v>37</v>
      </c>
      <c r="C2244" s="2" t="s">
        <v>25</v>
      </c>
      <c r="D2244" s="2" t="s">
        <v>46</v>
      </c>
      <c r="E2244" s="2" t="str">
        <f>TRIM(Table2[[#This Row],[SKU_CODE]])</f>
        <v>BEC-KT-001</v>
      </c>
      <c r="F2244" s="2">
        <v>201</v>
      </c>
      <c r="G2244" s="2">
        <v>32160</v>
      </c>
      <c r="H2244" s="2">
        <v>8840.99</v>
      </c>
      <c r="I2244" s="2">
        <v>2970.51</v>
      </c>
      <c r="J2244" s="2">
        <v>7</v>
      </c>
      <c r="K2244" s="2" t="str">
        <f>_xlfn.XLOOKUP(E2244,[1]SKU_Master!A:A,[1]SKU_Master!C:C,"NOT FOUND")</f>
        <v>Kitchen Towel</v>
      </c>
      <c r="L2244" s="2">
        <f>_xlfn.XLOOKUP(Table2[[#This Row],[SKU_CODE_CLEAN]],[1]SKU_Master!A:A,[1]SKU_Master!E:E,"Not Found")</f>
        <v>160</v>
      </c>
      <c r="M2244" s="2">
        <f>_xlfn.XLOOKUP(E2244,[1]SKU_Master!A:A,[1]SKU_Master!F:F,"NOT FOUND")</f>
        <v>78</v>
      </c>
      <c r="N2244" s="2" t="str">
        <f>IF(ISNUMBER(_xlfn.XMATCH(E2244,[1]SKU_Master!A:A)),"MATCH","NOT FOUND")</f>
        <v>MATCH</v>
      </c>
      <c r="O2244" s="2">
        <f>Table2[[#This Row],[GROSS_REVENUE]]-Table2[[#This Row],[DISCOUNT]]</f>
        <v>23319.010000000002</v>
      </c>
      <c r="P2244" s="3">
        <f>IFERROR((Table2[[#This Row],[NET_REVENUE]]-(Table2[[#This Row],[UNITS_SOLD]]*Table2[[#This Row],[UNIT_COGS]]))/Table2[[#This Row],[NET_REVENUE]],0)</f>
        <v>0.32767300155538343</v>
      </c>
      <c r="Q2244" s="4">
        <f>IFERROR(Table2[[#This Row],[GROSS_REVENUE]]/Table2[[#This Row],[AD_SPEND]],0)</f>
        <v>10.826423745417452</v>
      </c>
      <c r="R2244" s="2">
        <f>IFERROR((Table2[[#This Row],[NET_REVENUE]]-(Table2[[#This Row],[UNITS_SOLD]]*Table2[[#This Row],[UNIT_COGS]])-Table2[[#This Row],[AD_SPEND]]),0)</f>
        <v>4670.5000000000018</v>
      </c>
      <c r="S2244" s="3">
        <f>IFERROR(Table2[[#This Row],[RETURNS_UNITS]]/Table2[[#This Row],[UNITS_SOLD]],0)</f>
        <v>3.482587064676617E-2</v>
      </c>
      <c r="T2244" s="2" t="str">
        <f>TRIM(CLEAN(Table2[[#This Row],[CHANNEL]]))</f>
        <v>Blinkit</v>
      </c>
      <c r="U2244" s="1">
        <f t="shared" si="35"/>
        <v>45474</v>
      </c>
    </row>
    <row r="2245" spans="1:21" x14ac:dyDescent="0.3">
      <c r="A2245" s="1">
        <v>45536</v>
      </c>
      <c r="B2245" s="2" t="s">
        <v>34</v>
      </c>
      <c r="C2245" s="2" t="s">
        <v>25</v>
      </c>
      <c r="D2245" s="2" t="s">
        <v>35</v>
      </c>
      <c r="E2245" s="2" t="str">
        <f>TRIM(Table2[[#This Row],[SKU_CODE]])</f>
        <v>BEC-CMB-001</v>
      </c>
      <c r="F2245" s="2">
        <v>37</v>
      </c>
      <c r="G2245" s="2">
        <v>25863</v>
      </c>
      <c r="H2245" s="2">
        <v>4419.84</v>
      </c>
      <c r="I2245" s="2">
        <v>2972.17</v>
      </c>
      <c r="J2245" s="2">
        <v>1</v>
      </c>
      <c r="K2245" s="2" t="str">
        <f>_xlfn.XLOOKUP(E2245,[1]SKU_Master!A:A,[1]SKU_Master!C:C,"NOT FOUND")</f>
        <v>Others</v>
      </c>
      <c r="L2245" s="2">
        <f>_xlfn.XLOOKUP(Table2[[#This Row],[SKU_CODE_CLEAN]],[1]SKU_Master!A:A,[1]SKU_Master!E:E,"Not Found")</f>
        <v>699</v>
      </c>
      <c r="M2245" s="2">
        <f>_xlfn.XLOOKUP(E2245,[1]SKU_Master!A:A,[1]SKU_Master!F:F,"NOT FOUND")</f>
        <v>330</v>
      </c>
      <c r="N2245" s="2" t="str">
        <f>IF(ISNUMBER(_xlfn.XMATCH(E2245,[1]SKU_Master!A:A)),"MATCH","NOT FOUND")</f>
        <v>MATCH</v>
      </c>
      <c r="O2245" s="2">
        <f>Table2[[#This Row],[GROSS_REVENUE]]-Table2[[#This Row],[DISCOUNT]]</f>
        <v>21443.16</v>
      </c>
      <c r="P2245" s="3">
        <f>IFERROR((Table2[[#This Row],[NET_REVENUE]]-(Table2[[#This Row],[UNITS_SOLD]]*Table2[[#This Row],[UNIT_COGS]]))/Table2[[#This Row],[NET_REVENUE]],0)</f>
        <v>0.43058765592384707</v>
      </c>
      <c r="Q2245" s="4">
        <f>IFERROR(Table2[[#This Row],[GROSS_REVENUE]]/Table2[[#This Row],[AD_SPEND]],0)</f>
        <v>8.7017229835440091</v>
      </c>
      <c r="R2245" s="2">
        <f>IFERROR((Table2[[#This Row],[NET_REVENUE]]-(Table2[[#This Row],[UNITS_SOLD]]*Table2[[#This Row],[UNIT_COGS]])-Table2[[#This Row],[AD_SPEND]]),0)</f>
        <v>6260.99</v>
      </c>
      <c r="S2245" s="3">
        <f>IFERROR(Table2[[#This Row],[RETURNS_UNITS]]/Table2[[#This Row],[UNITS_SOLD]],0)</f>
        <v>2.7027027027027029E-2</v>
      </c>
      <c r="T2245" s="2" t="str">
        <f>TRIM(CLEAN(Table2[[#This Row],[CHANNEL]]))</f>
        <v>Zepto</v>
      </c>
      <c r="U2245" s="1">
        <f t="shared" si="35"/>
        <v>45536</v>
      </c>
    </row>
    <row r="2246" spans="1:21" x14ac:dyDescent="0.3">
      <c r="A2246" s="1">
        <v>45748</v>
      </c>
      <c r="B2246" s="2" t="s">
        <v>33</v>
      </c>
      <c r="C2246" s="2" t="s">
        <v>22</v>
      </c>
      <c r="D2246" s="2" t="s">
        <v>31</v>
      </c>
      <c r="E2246" s="2" t="str">
        <f>TRIM(Table2[[#This Row],[SKU_CODE]])</f>
        <v>BEC-GB-002</v>
      </c>
      <c r="F2246" s="2">
        <v>194</v>
      </c>
      <c r="G2246" s="2">
        <v>34726</v>
      </c>
      <c r="H2246" s="2">
        <v>2807.92</v>
      </c>
      <c r="I2246" s="2">
        <v>2973.03</v>
      </c>
      <c r="J2246" s="2">
        <v>6</v>
      </c>
      <c r="K2246" s="2" t="str">
        <f>_xlfn.XLOOKUP(E2246,[1]SKU_Master!A:A,[1]SKU_Master!C:C,"NOT FOUND")</f>
        <v>Garbage Bags</v>
      </c>
      <c r="L2246" s="2">
        <f>_xlfn.XLOOKUP(Table2[[#This Row],[SKU_CODE_CLEAN]],[1]SKU_Master!A:A,[1]SKU_Master!E:E,"Not Found")</f>
        <v>179</v>
      </c>
      <c r="M2246" s="2">
        <f>_xlfn.XLOOKUP(E2246,[1]SKU_Master!A:A,[1]SKU_Master!F:F,"NOT FOUND")</f>
        <v>86</v>
      </c>
      <c r="N2246" s="2" t="str">
        <f>IF(ISNUMBER(_xlfn.XMATCH(E2246,[1]SKU_Master!A:A)),"MATCH","NOT FOUND")</f>
        <v>MATCH</v>
      </c>
      <c r="O2246" s="2">
        <f>Table2[[#This Row],[GROSS_REVENUE]]-Table2[[#This Row],[DISCOUNT]]</f>
        <v>31918.080000000002</v>
      </c>
      <c r="P2246" s="3">
        <f>IFERROR((Table2[[#This Row],[NET_REVENUE]]-(Table2[[#This Row],[UNITS_SOLD]]*Table2[[#This Row],[UNIT_COGS]]))/Table2[[#This Row],[NET_REVENUE]],0)</f>
        <v>0.4772868543471287</v>
      </c>
      <c r="Q2246" s="4">
        <f>IFERROR(Table2[[#This Row],[GROSS_REVENUE]]/Table2[[#This Row],[AD_SPEND]],0)</f>
        <v>11.680339586213391</v>
      </c>
      <c r="R2246" s="2">
        <f>IFERROR((Table2[[#This Row],[NET_REVENUE]]-(Table2[[#This Row],[UNITS_SOLD]]*Table2[[#This Row],[UNIT_COGS]])-Table2[[#This Row],[AD_SPEND]]),0)</f>
        <v>12261.050000000001</v>
      </c>
      <c r="S2246" s="3">
        <f>IFERROR(Table2[[#This Row],[RETURNS_UNITS]]/Table2[[#This Row],[UNITS_SOLD]],0)</f>
        <v>3.0927835051546393E-2</v>
      </c>
      <c r="T2246" s="2" t="str">
        <f>TRIM(CLEAN(Table2[[#This Row],[CHANNEL]]))</f>
        <v>Swiggy Instamart</v>
      </c>
      <c r="U2246" s="1">
        <f t="shared" si="35"/>
        <v>45748</v>
      </c>
    </row>
    <row r="2247" spans="1:21" x14ac:dyDescent="0.3">
      <c r="A2247" s="1">
        <v>45597</v>
      </c>
      <c r="B2247" s="2" t="s">
        <v>37</v>
      </c>
      <c r="C2247" s="2" t="s">
        <v>28</v>
      </c>
      <c r="D2247" s="2" t="s">
        <v>31</v>
      </c>
      <c r="E2247" s="2" t="str">
        <f>TRIM(Table2[[#This Row],[SKU_CODE]])</f>
        <v>BEC-GB-002</v>
      </c>
      <c r="F2247" s="2">
        <v>164</v>
      </c>
      <c r="G2247" s="2">
        <v>29356</v>
      </c>
      <c r="H2247" s="2">
        <v>3166.34</v>
      </c>
      <c r="I2247" s="2">
        <v>2975.78</v>
      </c>
      <c r="J2247" s="2">
        <v>8</v>
      </c>
      <c r="K2247" s="2" t="str">
        <f>_xlfn.XLOOKUP(E2247,[1]SKU_Master!A:A,[1]SKU_Master!C:C,"NOT FOUND")</f>
        <v>Garbage Bags</v>
      </c>
      <c r="L2247" s="2">
        <f>_xlfn.XLOOKUP(Table2[[#This Row],[SKU_CODE_CLEAN]],[1]SKU_Master!A:A,[1]SKU_Master!E:E,"Not Found")</f>
        <v>179</v>
      </c>
      <c r="M2247" s="2">
        <f>_xlfn.XLOOKUP(E2247,[1]SKU_Master!A:A,[1]SKU_Master!F:F,"NOT FOUND")</f>
        <v>86</v>
      </c>
      <c r="N2247" s="2" t="str">
        <f>IF(ISNUMBER(_xlfn.XMATCH(E2247,[1]SKU_Master!A:A)),"MATCH","NOT FOUND")</f>
        <v>MATCH</v>
      </c>
      <c r="O2247" s="2">
        <f>Table2[[#This Row],[GROSS_REVENUE]]-Table2[[#This Row],[DISCOUNT]]</f>
        <v>26189.66</v>
      </c>
      <c r="P2247" s="3">
        <f>IFERROR((Table2[[#This Row],[NET_REVENUE]]-(Table2[[#This Row],[UNITS_SOLD]]*Table2[[#This Row],[UNIT_COGS]]))/Table2[[#This Row],[NET_REVENUE]],0)</f>
        <v>0.46146685371249568</v>
      </c>
      <c r="Q2247" s="4">
        <f>IFERROR(Table2[[#This Row],[GROSS_REVENUE]]/Table2[[#This Row],[AD_SPEND]],0)</f>
        <v>9.8649765775695784</v>
      </c>
      <c r="R2247" s="2">
        <f>IFERROR((Table2[[#This Row],[NET_REVENUE]]-(Table2[[#This Row],[UNITS_SOLD]]*Table2[[#This Row],[UNIT_COGS]])-Table2[[#This Row],[AD_SPEND]]),0)</f>
        <v>9109.8799999999992</v>
      </c>
      <c r="S2247" s="3">
        <f>IFERROR(Table2[[#This Row],[RETURNS_UNITS]]/Table2[[#This Row],[UNITS_SOLD]],0)</f>
        <v>4.878048780487805E-2</v>
      </c>
      <c r="T2247" s="2" t="str">
        <f>TRIM(CLEAN(Table2[[#This Row],[CHANNEL]]))</f>
        <v>Blinkit</v>
      </c>
      <c r="U2247" s="1">
        <f t="shared" si="35"/>
        <v>45597</v>
      </c>
    </row>
    <row r="2248" spans="1:21" x14ac:dyDescent="0.3">
      <c r="A2248" s="1">
        <v>45444</v>
      </c>
      <c r="B2248" s="2" t="s">
        <v>39</v>
      </c>
      <c r="C2248" s="2" t="s">
        <v>25</v>
      </c>
      <c r="D2248" s="2" t="s">
        <v>35</v>
      </c>
      <c r="E2248" s="2" t="str">
        <f>TRIM(Table2[[#This Row],[SKU_CODE]])</f>
        <v>BEC-CMB-001</v>
      </c>
      <c r="F2248" s="2">
        <v>79</v>
      </c>
      <c r="G2248" s="2">
        <v>55221</v>
      </c>
      <c r="H2248" s="2">
        <v>3336.51</v>
      </c>
      <c r="I2248" s="2">
        <v>2979.83</v>
      </c>
      <c r="J2248" s="2">
        <v>4</v>
      </c>
      <c r="K2248" s="2" t="str">
        <f>_xlfn.XLOOKUP(E2248,[1]SKU_Master!A:A,[1]SKU_Master!C:C,"NOT FOUND")</f>
        <v>Others</v>
      </c>
      <c r="L2248" s="2">
        <f>_xlfn.XLOOKUP(Table2[[#This Row],[SKU_CODE_CLEAN]],[1]SKU_Master!A:A,[1]SKU_Master!E:E,"Not Found")</f>
        <v>699</v>
      </c>
      <c r="M2248" s="2">
        <f>_xlfn.XLOOKUP(E2248,[1]SKU_Master!A:A,[1]SKU_Master!F:F,"NOT FOUND")</f>
        <v>330</v>
      </c>
      <c r="N2248" s="2" t="str">
        <f>IF(ISNUMBER(_xlfn.XMATCH(E2248,[1]SKU_Master!A:A)),"MATCH","NOT FOUND")</f>
        <v>MATCH</v>
      </c>
      <c r="O2248" s="2">
        <f>Table2[[#This Row],[GROSS_REVENUE]]-Table2[[#This Row],[DISCOUNT]]</f>
        <v>51884.49</v>
      </c>
      <c r="P2248" s="3">
        <f>IFERROR((Table2[[#This Row],[NET_REVENUE]]-(Table2[[#This Row],[UNITS_SOLD]]*Table2[[#This Row],[UNIT_COGS]]))/Table2[[#This Row],[NET_REVENUE]],0)</f>
        <v>0.49753770346398313</v>
      </c>
      <c r="Q2248" s="4">
        <f>IFERROR(Table2[[#This Row],[GROSS_REVENUE]]/Table2[[#This Row],[AD_SPEND]],0)</f>
        <v>18.531594084226281</v>
      </c>
      <c r="R2248" s="2">
        <f>IFERROR((Table2[[#This Row],[NET_REVENUE]]-(Table2[[#This Row],[UNITS_SOLD]]*Table2[[#This Row],[UNIT_COGS]])-Table2[[#This Row],[AD_SPEND]]),0)</f>
        <v>22834.659999999996</v>
      </c>
      <c r="S2248" s="3">
        <f>IFERROR(Table2[[#This Row],[RETURNS_UNITS]]/Table2[[#This Row],[UNITS_SOLD]],0)</f>
        <v>5.0632911392405063E-2</v>
      </c>
      <c r="T2248" s="2" t="str">
        <f>TRIM(CLEAN(Table2[[#This Row],[CHANNEL]]))</f>
        <v>Amazon</v>
      </c>
      <c r="U2248" s="1">
        <f t="shared" si="35"/>
        <v>45444</v>
      </c>
    </row>
    <row r="2249" spans="1:21" x14ac:dyDescent="0.3">
      <c r="A2249" s="1">
        <v>45627</v>
      </c>
      <c r="B2249" s="2" t="s">
        <v>21</v>
      </c>
      <c r="C2249" s="2" t="s">
        <v>28</v>
      </c>
      <c r="D2249" s="2" t="s">
        <v>29</v>
      </c>
      <c r="E2249" s="2" t="str">
        <f>TRIM(Table2[[#This Row],[SKU_CODE]])</f>
        <v>BEC-CLN-004</v>
      </c>
      <c r="F2249" s="2">
        <v>153</v>
      </c>
      <c r="G2249" s="2">
        <v>15147</v>
      </c>
      <c r="H2249" s="2">
        <v>1526.99</v>
      </c>
      <c r="I2249" s="2">
        <v>2983.71</v>
      </c>
      <c r="J2249" s="2">
        <v>8</v>
      </c>
      <c r="K2249" s="2" t="str">
        <f>_xlfn.XLOOKUP(E2249,[1]SKU_Master!A:A,[1]SKU_Master!C:C,"NOT FOUND")</f>
        <v>Cleaners</v>
      </c>
      <c r="L2249" s="2">
        <f>_xlfn.XLOOKUP(Table2[[#This Row],[SKU_CODE_CLEAN]],[1]SKU_Master!A:A,[1]SKU_Master!E:E,"Not Found")</f>
        <v>99</v>
      </c>
      <c r="M2249" s="2">
        <f>_xlfn.XLOOKUP(E2249,[1]SKU_Master!A:A,[1]SKU_Master!F:F,"NOT FOUND")</f>
        <v>44</v>
      </c>
      <c r="N2249" s="2" t="str">
        <f>IF(ISNUMBER(_xlfn.XMATCH(E2249,[1]SKU_Master!A:A)),"MATCH","NOT FOUND")</f>
        <v>MATCH</v>
      </c>
      <c r="O2249" s="2">
        <f>Table2[[#This Row],[GROSS_REVENUE]]-Table2[[#This Row],[DISCOUNT]]</f>
        <v>13620.01</v>
      </c>
      <c r="P2249" s="3">
        <f>IFERROR((Table2[[#This Row],[NET_REVENUE]]-(Table2[[#This Row],[UNITS_SOLD]]*Table2[[#This Row],[UNIT_COGS]]))/Table2[[#This Row],[NET_REVENUE]],0)</f>
        <v>0.50572723514887286</v>
      </c>
      <c r="Q2249" s="4">
        <f>IFERROR(Table2[[#This Row],[GROSS_REVENUE]]/Table2[[#This Row],[AD_SPEND]],0)</f>
        <v>5.0765657520335417</v>
      </c>
      <c r="R2249" s="2">
        <f>IFERROR((Table2[[#This Row],[NET_REVENUE]]-(Table2[[#This Row],[UNITS_SOLD]]*Table2[[#This Row],[UNIT_COGS]])-Table2[[#This Row],[AD_SPEND]]),0)</f>
        <v>3904.3</v>
      </c>
      <c r="S2249" s="3">
        <f>IFERROR(Table2[[#This Row],[RETURNS_UNITS]]/Table2[[#This Row],[UNITS_SOLD]],0)</f>
        <v>5.2287581699346407E-2</v>
      </c>
      <c r="T2249" s="2" t="str">
        <f>TRIM(CLEAN(Table2[[#This Row],[CHANNEL]]))</f>
        <v>Flipkart</v>
      </c>
      <c r="U2249" s="1">
        <f t="shared" si="35"/>
        <v>45627</v>
      </c>
    </row>
    <row r="2250" spans="1:21" x14ac:dyDescent="0.3">
      <c r="A2250" s="1">
        <v>45658</v>
      </c>
      <c r="B2250" s="2" t="s">
        <v>24</v>
      </c>
      <c r="C2250" s="2" t="s">
        <v>25</v>
      </c>
      <c r="D2250" s="2" t="s">
        <v>46</v>
      </c>
      <c r="E2250" s="2" t="str">
        <f>TRIM(Table2[[#This Row],[SKU_CODE]])</f>
        <v>BEC-KT-001</v>
      </c>
      <c r="F2250" s="2">
        <v>196</v>
      </c>
      <c r="G2250" s="2">
        <v>31360</v>
      </c>
      <c r="H2250" s="2">
        <v>3548.81</v>
      </c>
      <c r="I2250" s="2">
        <v>2983.83</v>
      </c>
      <c r="J2250" s="2">
        <v>24</v>
      </c>
      <c r="K2250" s="2" t="str">
        <f>_xlfn.XLOOKUP(E2250,[1]SKU_Master!A:A,[1]SKU_Master!C:C,"NOT FOUND")</f>
        <v>Kitchen Towel</v>
      </c>
      <c r="L2250" s="2">
        <f>_xlfn.XLOOKUP(Table2[[#This Row],[SKU_CODE_CLEAN]],[1]SKU_Master!A:A,[1]SKU_Master!E:E,"Not Found")</f>
        <v>160</v>
      </c>
      <c r="M2250" s="2">
        <f>_xlfn.XLOOKUP(E2250,[1]SKU_Master!A:A,[1]SKU_Master!F:F,"NOT FOUND")</f>
        <v>78</v>
      </c>
      <c r="N2250" s="2" t="str">
        <f>IF(ISNUMBER(_xlfn.XMATCH(E2250,[1]SKU_Master!A:A)),"MATCH","NOT FOUND")</f>
        <v>MATCH</v>
      </c>
      <c r="O2250" s="2">
        <f>Table2[[#This Row],[GROSS_REVENUE]]-Table2[[#This Row],[DISCOUNT]]</f>
        <v>27811.19</v>
      </c>
      <c r="P2250" s="3">
        <f>IFERROR((Table2[[#This Row],[NET_REVENUE]]-(Table2[[#This Row],[UNITS_SOLD]]*Table2[[#This Row],[UNIT_COGS]]))/Table2[[#This Row],[NET_REVENUE]],0)</f>
        <v>0.45029320931610617</v>
      </c>
      <c r="Q2250" s="4">
        <f>IFERROR(Table2[[#This Row],[GROSS_REVENUE]]/Table2[[#This Row],[AD_SPEND]],0)</f>
        <v>10.509982137052043</v>
      </c>
      <c r="R2250" s="2">
        <f>IFERROR((Table2[[#This Row],[NET_REVENUE]]-(Table2[[#This Row],[UNITS_SOLD]]*Table2[[#This Row],[UNIT_COGS]])-Table2[[#This Row],[AD_SPEND]]),0)</f>
        <v>9539.3599999999988</v>
      </c>
      <c r="S2250" s="3">
        <f>IFERROR(Table2[[#This Row],[RETURNS_UNITS]]/Table2[[#This Row],[UNITS_SOLD]],0)</f>
        <v>0.12244897959183673</v>
      </c>
      <c r="T2250" s="2" t="str">
        <f>TRIM(CLEAN(Table2[[#This Row],[CHANNEL]]))</f>
        <v>D2C</v>
      </c>
      <c r="U2250" s="1">
        <f t="shared" si="35"/>
        <v>45658</v>
      </c>
    </row>
    <row r="2251" spans="1:21" x14ac:dyDescent="0.3">
      <c r="A2251" s="1">
        <v>45748</v>
      </c>
      <c r="B2251" s="2" t="s">
        <v>33</v>
      </c>
      <c r="C2251" s="2" t="s">
        <v>25</v>
      </c>
      <c r="D2251" s="2" t="s">
        <v>46</v>
      </c>
      <c r="E2251" s="2" t="str">
        <f>TRIM(Table2[[#This Row],[SKU_CODE]])</f>
        <v>BEC-KT-001</v>
      </c>
      <c r="F2251" s="2">
        <v>204</v>
      </c>
      <c r="G2251" s="2">
        <v>32640</v>
      </c>
      <c r="H2251" s="2">
        <v>6704.34</v>
      </c>
      <c r="I2251" s="2">
        <v>2986.62</v>
      </c>
      <c r="J2251" s="2">
        <v>8</v>
      </c>
      <c r="K2251" s="2" t="str">
        <f>_xlfn.XLOOKUP(E2251,[1]SKU_Master!A:A,[1]SKU_Master!C:C,"NOT FOUND")</f>
        <v>Kitchen Towel</v>
      </c>
      <c r="L2251" s="2">
        <f>_xlfn.XLOOKUP(Table2[[#This Row],[SKU_CODE_CLEAN]],[1]SKU_Master!A:A,[1]SKU_Master!E:E,"Not Found")</f>
        <v>160</v>
      </c>
      <c r="M2251" s="2">
        <f>_xlfn.XLOOKUP(E2251,[1]SKU_Master!A:A,[1]SKU_Master!F:F,"NOT FOUND")</f>
        <v>78</v>
      </c>
      <c r="N2251" s="2" t="str">
        <f>IF(ISNUMBER(_xlfn.XMATCH(E2251,[1]SKU_Master!A:A)),"MATCH","NOT FOUND")</f>
        <v>MATCH</v>
      </c>
      <c r="O2251" s="2">
        <f>Table2[[#This Row],[GROSS_REVENUE]]-Table2[[#This Row],[DISCOUNT]]</f>
        <v>25935.66</v>
      </c>
      <c r="P2251" s="3">
        <f>IFERROR((Table2[[#This Row],[NET_REVENUE]]-(Table2[[#This Row],[UNITS_SOLD]]*Table2[[#This Row],[UNIT_COGS]]))/Table2[[#This Row],[NET_REVENUE]],0)</f>
        <v>0.38648177837001257</v>
      </c>
      <c r="Q2251" s="4">
        <f>IFERROR(Table2[[#This Row],[GROSS_REVENUE]]/Table2[[#This Row],[AD_SPEND]],0)</f>
        <v>10.928742190168151</v>
      </c>
      <c r="R2251" s="2">
        <f>IFERROR((Table2[[#This Row],[NET_REVENUE]]-(Table2[[#This Row],[UNITS_SOLD]]*Table2[[#This Row],[UNIT_COGS]])-Table2[[#This Row],[AD_SPEND]]),0)</f>
        <v>7037.04</v>
      </c>
      <c r="S2251" s="3">
        <f>IFERROR(Table2[[#This Row],[RETURNS_UNITS]]/Table2[[#This Row],[UNITS_SOLD]],0)</f>
        <v>3.9215686274509803E-2</v>
      </c>
      <c r="T2251" s="2" t="str">
        <f>TRIM(CLEAN(Table2[[#This Row],[CHANNEL]]))</f>
        <v>Swiggy Instamart</v>
      </c>
      <c r="U2251" s="1">
        <f t="shared" si="35"/>
        <v>45748</v>
      </c>
    </row>
    <row r="2252" spans="1:21" x14ac:dyDescent="0.3">
      <c r="A2252" s="1">
        <v>45566</v>
      </c>
      <c r="B2252" s="2" t="s">
        <v>39</v>
      </c>
      <c r="C2252" s="2" t="s">
        <v>25</v>
      </c>
      <c r="D2252" s="2" t="s">
        <v>23</v>
      </c>
      <c r="E2252" s="2" t="str">
        <f>TRIM(Table2[[#This Row],[SKU_CODE]])</f>
        <v>BEC-OTH-001</v>
      </c>
      <c r="F2252" s="2">
        <v>178</v>
      </c>
      <c r="G2252" s="2">
        <v>26522</v>
      </c>
      <c r="H2252" s="2">
        <v>3895.29</v>
      </c>
      <c r="I2252" s="2">
        <v>2988.27</v>
      </c>
      <c r="J2252" s="2">
        <v>4</v>
      </c>
      <c r="K2252" s="2" t="str">
        <f>_xlfn.XLOOKUP(E2252,[1]SKU_Master!A:A,[1]SKU_Master!C:C,"NOT FOUND")</f>
        <v>Others</v>
      </c>
      <c r="L2252" s="2">
        <f>_xlfn.XLOOKUP(Table2[[#This Row],[SKU_CODE_CLEAN]],[1]SKU_Master!A:A,[1]SKU_Master!E:E,"Not Found")</f>
        <v>149</v>
      </c>
      <c r="M2252" s="2">
        <f>_xlfn.XLOOKUP(E2252,[1]SKU_Master!A:A,[1]SKU_Master!F:F,"NOT FOUND")</f>
        <v>72</v>
      </c>
      <c r="N2252" s="2" t="str">
        <f>IF(ISNUMBER(_xlfn.XMATCH(E2252,[1]SKU_Master!A:A)),"MATCH","NOT FOUND")</f>
        <v>MATCH</v>
      </c>
      <c r="O2252" s="2">
        <f>Table2[[#This Row],[GROSS_REVENUE]]-Table2[[#This Row],[DISCOUNT]]</f>
        <v>22626.71</v>
      </c>
      <c r="P2252" s="3">
        <f>IFERROR((Table2[[#This Row],[NET_REVENUE]]-(Table2[[#This Row],[UNITS_SOLD]]*Table2[[#This Row],[UNIT_COGS]]))/Table2[[#This Row],[NET_REVENUE]],0)</f>
        <v>0.43358977067368609</v>
      </c>
      <c r="Q2252" s="4">
        <f>IFERROR(Table2[[#This Row],[GROSS_REVENUE]]/Table2[[#This Row],[AD_SPEND]],0)</f>
        <v>8.8753693608676585</v>
      </c>
      <c r="R2252" s="2">
        <f>IFERROR((Table2[[#This Row],[NET_REVENUE]]-(Table2[[#This Row],[UNITS_SOLD]]*Table2[[#This Row],[UNIT_COGS]])-Table2[[#This Row],[AD_SPEND]]),0)</f>
        <v>6822.4399999999987</v>
      </c>
      <c r="S2252" s="3">
        <f>IFERROR(Table2[[#This Row],[RETURNS_UNITS]]/Table2[[#This Row],[UNITS_SOLD]],0)</f>
        <v>2.247191011235955E-2</v>
      </c>
      <c r="T2252" s="2" t="str">
        <f>TRIM(CLEAN(Table2[[#This Row],[CHANNEL]]))</f>
        <v>Amazon</v>
      </c>
      <c r="U2252" s="1">
        <f t="shared" si="35"/>
        <v>45566</v>
      </c>
    </row>
    <row r="2253" spans="1:21" x14ac:dyDescent="0.3">
      <c r="A2253" s="1">
        <v>45323</v>
      </c>
      <c r="B2253" s="2" t="s">
        <v>50</v>
      </c>
      <c r="C2253" s="2" t="s">
        <v>28</v>
      </c>
      <c r="D2253" s="2" t="s">
        <v>46</v>
      </c>
      <c r="E2253" s="2" t="str">
        <f>TRIM(Table2[[#This Row],[SKU_CODE]])</f>
        <v>BEC-KT-001</v>
      </c>
      <c r="F2253" s="2">
        <v>266</v>
      </c>
      <c r="G2253" s="2">
        <v>42560</v>
      </c>
      <c r="H2253" s="2">
        <v>6940.83</v>
      </c>
      <c r="I2253" s="2">
        <v>2991.22</v>
      </c>
      <c r="J2253" s="2">
        <v>14</v>
      </c>
      <c r="K2253" s="2" t="str">
        <f>_xlfn.XLOOKUP(E2253,[1]SKU_Master!A:A,[1]SKU_Master!C:C,"NOT FOUND")</f>
        <v>Kitchen Towel</v>
      </c>
      <c r="L2253" s="2">
        <f>_xlfn.XLOOKUP(Table2[[#This Row],[SKU_CODE_CLEAN]],[1]SKU_Master!A:A,[1]SKU_Master!E:E,"Not Found")</f>
        <v>160</v>
      </c>
      <c r="M2253" s="2">
        <f>_xlfn.XLOOKUP(E2253,[1]SKU_Master!A:A,[1]SKU_Master!F:F,"NOT FOUND")</f>
        <v>78</v>
      </c>
      <c r="N2253" s="2" t="str">
        <f>IF(ISNUMBER(_xlfn.XMATCH(E2253,[1]SKU_Master!A:A)),"MATCH","NOT FOUND")</f>
        <v>MATCH</v>
      </c>
      <c r="O2253" s="2">
        <f>Table2[[#This Row],[GROSS_REVENUE]]-Table2[[#This Row],[DISCOUNT]]</f>
        <v>35619.17</v>
      </c>
      <c r="P2253" s="3">
        <f>IFERROR((Table2[[#This Row],[NET_REVENUE]]-(Table2[[#This Row],[UNITS_SOLD]]*Table2[[#This Row],[UNIT_COGS]]))/Table2[[#This Row],[NET_REVENUE]],0)</f>
        <v>0.41750467515104928</v>
      </c>
      <c r="Q2253" s="4">
        <f>IFERROR(Table2[[#This Row],[GROSS_REVENUE]]/Table2[[#This Row],[AD_SPEND]],0)</f>
        <v>14.228308181945829</v>
      </c>
      <c r="R2253" s="2">
        <f>IFERROR((Table2[[#This Row],[NET_REVENUE]]-(Table2[[#This Row],[UNITS_SOLD]]*Table2[[#This Row],[UNIT_COGS]])-Table2[[#This Row],[AD_SPEND]]),0)</f>
        <v>11879.949999999999</v>
      </c>
      <c r="S2253" s="3">
        <f>IFERROR(Table2[[#This Row],[RETURNS_UNITS]]/Table2[[#This Row],[UNITS_SOLD]],0)</f>
        <v>5.2631578947368418E-2</v>
      </c>
      <c r="T2253" s="2" t="str">
        <f>TRIM(CLEAN(Table2[[#This Row],[CHANNEL]]))</f>
        <v>Amazon</v>
      </c>
      <c r="U2253" s="1">
        <f t="shared" si="35"/>
        <v>45323</v>
      </c>
    </row>
    <row r="2254" spans="1:21" x14ac:dyDescent="0.3">
      <c r="A2254" s="1">
        <v>45689</v>
      </c>
      <c r="B2254" s="2" t="s">
        <v>33</v>
      </c>
      <c r="C2254" s="2" t="s">
        <v>25</v>
      </c>
      <c r="D2254" s="2" t="s">
        <v>43</v>
      </c>
      <c r="E2254" s="2" t="str">
        <f>TRIM(Table2[[#This Row],[SKU_CODE]])</f>
        <v>BEC-GB-001</v>
      </c>
      <c r="F2254" s="2">
        <v>216</v>
      </c>
      <c r="G2254" s="2">
        <v>32184</v>
      </c>
      <c r="H2254" s="2">
        <v>2802.6</v>
      </c>
      <c r="I2254" s="2">
        <v>2992.84</v>
      </c>
      <c r="J2254" s="2">
        <v>11</v>
      </c>
      <c r="K2254" s="2" t="str">
        <f>_xlfn.XLOOKUP(E2254,[1]SKU_Master!A:A,[1]SKU_Master!C:C,"NOT FOUND")</f>
        <v>Garbage Bags</v>
      </c>
      <c r="L2254" s="2">
        <f>_xlfn.XLOOKUP(Table2[[#This Row],[SKU_CODE_CLEAN]],[1]SKU_Master!A:A,[1]SKU_Master!E:E,"Not Found")</f>
        <v>149</v>
      </c>
      <c r="M2254" s="2">
        <f>_xlfn.XLOOKUP(E2254,[1]SKU_Master!A:A,[1]SKU_Master!F:F,"NOT FOUND")</f>
        <v>70</v>
      </c>
      <c r="N2254" s="2" t="str">
        <f>IF(ISNUMBER(_xlfn.XMATCH(E2254,[1]SKU_Master!A:A)),"MATCH","NOT FOUND")</f>
        <v>MATCH</v>
      </c>
      <c r="O2254" s="2">
        <f>Table2[[#This Row],[GROSS_REVENUE]]-Table2[[#This Row],[DISCOUNT]]</f>
        <v>29381.4</v>
      </c>
      <c r="P2254" s="3">
        <f>IFERROR((Table2[[#This Row],[NET_REVENUE]]-(Table2[[#This Row],[UNITS_SOLD]]*Table2[[#This Row],[UNIT_COGS]]))/Table2[[#This Row],[NET_REVENUE]],0)</f>
        <v>0.48538871530968575</v>
      </c>
      <c r="Q2254" s="4">
        <f>IFERROR(Table2[[#This Row],[GROSS_REVENUE]]/Table2[[#This Row],[AD_SPEND]],0)</f>
        <v>10.753665414789966</v>
      </c>
      <c r="R2254" s="2">
        <f>IFERROR((Table2[[#This Row],[NET_REVENUE]]-(Table2[[#This Row],[UNITS_SOLD]]*Table2[[#This Row],[UNIT_COGS]])-Table2[[#This Row],[AD_SPEND]]),0)</f>
        <v>11268.560000000001</v>
      </c>
      <c r="S2254" s="3">
        <f>IFERROR(Table2[[#This Row],[RETURNS_UNITS]]/Table2[[#This Row],[UNITS_SOLD]],0)</f>
        <v>5.0925925925925923E-2</v>
      </c>
      <c r="T2254" s="2" t="str">
        <f>TRIM(CLEAN(Table2[[#This Row],[CHANNEL]]))</f>
        <v>Swiggy Instamart</v>
      </c>
      <c r="U2254" s="1">
        <f t="shared" si="35"/>
        <v>45689</v>
      </c>
    </row>
    <row r="2255" spans="1:21" x14ac:dyDescent="0.3">
      <c r="A2255" s="1">
        <v>45658</v>
      </c>
      <c r="B2255" s="2" t="s">
        <v>39</v>
      </c>
      <c r="C2255" s="2" t="s">
        <v>28</v>
      </c>
      <c r="D2255" s="2" t="s">
        <v>26</v>
      </c>
      <c r="E2255" s="2" t="str">
        <f>TRIM(Table2[[#This Row],[SKU_CODE]])</f>
        <v>BEC-TIS-002</v>
      </c>
      <c r="F2255" s="2">
        <v>283</v>
      </c>
      <c r="G2255" s="2">
        <v>50940</v>
      </c>
      <c r="H2255" s="2">
        <v>6564.72</v>
      </c>
      <c r="I2255" s="2">
        <v>2994.34</v>
      </c>
      <c r="J2255" s="2">
        <v>8</v>
      </c>
      <c r="K2255" s="2" t="str">
        <f>_xlfn.XLOOKUP(E2255,[1]SKU_Master!A:A,[1]SKU_Master!C:C,"NOT FOUND")</f>
        <v>Tissues</v>
      </c>
      <c r="L2255" s="2">
        <f>_xlfn.XLOOKUP(Table2[[#This Row],[SKU_CODE_CLEAN]],[1]SKU_Master!A:A,[1]SKU_Master!E:E,"Not Found")</f>
        <v>180</v>
      </c>
      <c r="M2255" s="2">
        <f>_xlfn.XLOOKUP(E2255,[1]SKU_Master!A:A,[1]SKU_Master!F:F,"NOT FOUND")</f>
        <v>95</v>
      </c>
      <c r="N2255" s="2" t="str">
        <f>IF(ISNUMBER(_xlfn.XMATCH(E2255,[1]SKU_Master!A:A)),"MATCH","NOT FOUND")</f>
        <v>MATCH</v>
      </c>
      <c r="O2255" s="2">
        <f>Table2[[#This Row],[GROSS_REVENUE]]-Table2[[#This Row],[DISCOUNT]]</f>
        <v>44375.28</v>
      </c>
      <c r="P2255" s="3">
        <f>IFERROR((Table2[[#This Row],[NET_REVENUE]]-(Table2[[#This Row],[UNITS_SOLD]]*Table2[[#This Row],[UNIT_COGS]]))/Table2[[#This Row],[NET_REVENUE]],0)</f>
        <v>0.39414466793223613</v>
      </c>
      <c r="Q2255" s="4">
        <f>IFERROR(Table2[[#This Row],[GROSS_REVENUE]]/Table2[[#This Row],[AD_SPEND]],0)</f>
        <v>17.012096154745286</v>
      </c>
      <c r="R2255" s="2">
        <f>IFERROR((Table2[[#This Row],[NET_REVENUE]]-(Table2[[#This Row],[UNITS_SOLD]]*Table2[[#This Row],[UNIT_COGS]])-Table2[[#This Row],[AD_SPEND]]),0)</f>
        <v>14495.939999999999</v>
      </c>
      <c r="S2255" s="3">
        <f>IFERROR(Table2[[#This Row],[RETURNS_UNITS]]/Table2[[#This Row],[UNITS_SOLD]],0)</f>
        <v>2.8268551236749116E-2</v>
      </c>
      <c r="T2255" s="2" t="str">
        <f>TRIM(CLEAN(Table2[[#This Row],[CHANNEL]]))</f>
        <v>Amazon</v>
      </c>
      <c r="U2255" s="1">
        <f t="shared" si="35"/>
        <v>45658</v>
      </c>
    </row>
    <row r="2256" spans="1:21" x14ac:dyDescent="0.3">
      <c r="A2256" s="1">
        <v>45689</v>
      </c>
      <c r="B2256" s="2" t="s">
        <v>24</v>
      </c>
      <c r="C2256" s="2" t="s">
        <v>25</v>
      </c>
      <c r="D2256" s="2" t="s">
        <v>42</v>
      </c>
      <c r="E2256" s="2" t="str">
        <f>TRIM(Table2[[#This Row],[SKU_CODE]])</f>
        <v>BEC-BW-002</v>
      </c>
      <c r="F2256" s="2">
        <v>134</v>
      </c>
      <c r="G2256" s="2">
        <v>23450</v>
      </c>
      <c r="H2256" s="2">
        <v>842.34</v>
      </c>
      <c r="I2256" s="2">
        <v>2998.06</v>
      </c>
      <c r="J2256" s="2">
        <v>19</v>
      </c>
      <c r="K2256" s="2" t="str">
        <f>_xlfn.XLOOKUP(E2256,[1]SKU_Master!A:A,[1]SKU_Master!C:C,"NOT FOUND")</f>
        <v>Bake &amp; Wrap</v>
      </c>
      <c r="L2256" s="2">
        <f>_xlfn.XLOOKUP(Table2[[#This Row],[SKU_CODE_CLEAN]],[1]SKU_Master!A:A,[1]SKU_Master!E:E,"Not Found")</f>
        <v>175</v>
      </c>
      <c r="M2256" s="2">
        <f>_xlfn.XLOOKUP(E2256,[1]SKU_Master!A:A,[1]SKU_Master!F:F,"NOT FOUND")</f>
        <v>92</v>
      </c>
      <c r="N2256" s="2" t="str">
        <f>IF(ISNUMBER(_xlfn.XMATCH(E2256,[1]SKU_Master!A:A)),"MATCH","NOT FOUND")</f>
        <v>MATCH</v>
      </c>
      <c r="O2256" s="2">
        <f>Table2[[#This Row],[GROSS_REVENUE]]-Table2[[#This Row],[DISCOUNT]]</f>
        <v>22607.66</v>
      </c>
      <c r="P2256" s="3">
        <f>IFERROR((Table2[[#This Row],[NET_REVENUE]]-(Table2[[#This Row],[UNITS_SOLD]]*Table2[[#This Row],[UNIT_COGS]]))/Table2[[#This Row],[NET_REVENUE]],0)</f>
        <v>0.45469809790133081</v>
      </c>
      <c r="Q2256" s="4">
        <f>IFERROR(Table2[[#This Row],[GROSS_REVENUE]]/Table2[[#This Row],[AD_SPEND]],0)</f>
        <v>7.8217247153159049</v>
      </c>
      <c r="R2256" s="2">
        <f>IFERROR((Table2[[#This Row],[NET_REVENUE]]-(Table2[[#This Row],[UNITS_SOLD]]*Table2[[#This Row],[UNIT_COGS]])-Table2[[#This Row],[AD_SPEND]]),0)</f>
        <v>7281.6</v>
      </c>
      <c r="S2256" s="3">
        <f>IFERROR(Table2[[#This Row],[RETURNS_UNITS]]/Table2[[#This Row],[UNITS_SOLD]],0)</f>
        <v>0.1417910447761194</v>
      </c>
      <c r="T2256" s="2" t="str">
        <f>TRIM(CLEAN(Table2[[#This Row],[CHANNEL]]))</f>
        <v>D2C</v>
      </c>
      <c r="U2256" s="1">
        <f t="shared" si="35"/>
        <v>45689</v>
      </c>
    </row>
    <row r="2257" spans="1:21" x14ac:dyDescent="0.3">
      <c r="A2257" s="1">
        <v>45474</v>
      </c>
      <c r="B2257" s="2" t="s">
        <v>37</v>
      </c>
      <c r="C2257" s="2" t="s">
        <v>22</v>
      </c>
      <c r="D2257" s="2" t="s">
        <v>43</v>
      </c>
      <c r="E2257" s="2" t="str">
        <f>TRIM(Table2[[#This Row],[SKU_CODE]])</f>
        <v>BEC-GB-001</v>
      </c>
      <c r="F2257" s="2">
        <v>220</v>
      </c>
      <c r="G2257" s="2">
        <v>32780</v>
      </c>
      <c r="H2257" s="2">
        <v>8033.02</v>
      </c>
      <c r="I2257" s="2">
        <v>3002.34</v>
      </c>
      <c r="J2257" s="2">
        <v>7</v>
      </c>
      <c r="K2257" s="2" t="str">
        <f>_xlfn.XLOOKUP(E2257,[1]SKU_Master!A:A,[1]SKU_Master!C:C,"NOT FOUND")</f>
        <v>Garbage Bags</v>
      </c>
      <c r="L2257" s="2">
        <f>_xlfn.XLOOKUP(Table2[[#This Row],[SKU_CODE_CLEAN]],[1]SKU_Master!A:A,[1]SKU_Master!E:E,"Not Found")</f>
        <v>149</v>
      </c>
      <c r="M2257" s="2">
        <f>_xlfn.XLOOKUP(E2257,[1]SKU_Master!A:A,[1]SKU_Master!F:F,"NOT FOUND")</f>
        <v>70</v>
      </c>
      <c r="N2257" s="2" t="str">
        <f>IF(ISNUMBER(_xlfn.XMATCH(E2257,[1]SKU_Master!A:A)),"MATCH","NOT FOUND")</f>
        <v>MATCH</v>
      </c>
      <c r="O2257" s="2">
        <f>Table2[[#This Row],[GROSS_REVENUE]]-Table2[[#This Row],[DISCOUNT]]</f>
        <v>24746.98</v>
      </c>
      <c r="P2257" s="3">
        <f>IFERROR((Table2[[#This Row],[NET_REVENUE]]-(Table2[[#This Row],[UNITS_SOLD]]*Table2[[#This Row],[UNIT_COGS]]))/Table2[[#This Row],[NET_REVENUE]],0)</f>
        <v>0.37770184483116725</v>
      </c>
      <c r="Q2257" s="4">
        <f>IFERROR(Table2[[#This Row],[GROSS_REVENUE]]/Table2[[#This Row],[AD_SPEND]],0)</f>
        <v>10.918150509269436</v>
      </c>
      <c r="R2257" s="2">
        <f>IFERROR((Table2[[#This Row],[NET_REVENUE]]-(Table2[[#This Row],[UNITS_SOLD]]*Table2[[#This Row],[UNIT_COGS]])-Table2[[#This Row],[AD_SPEND]]),0)</f>
        <v>6344.6399999999994</v>
      </c>
      <c r="S2257" s="3">
        <f>IFERROR(Table2[[#This Row],[RETURNS_UNITS]]/Table2[[#This Row],[UNITS_SOLD]],0)</f>
        <v>3.1818181818181815E-2</v>
      </c>
      <c r="T2257" s="2" t="str">
        <f>TRIM(CLEAN(Table2[[#This Row],[CHANNEL]]))</f>
        <v>Blinkit</v>
      </c>
      <c r="U2257" s="1">
        <f t="shared" si="35"/>
        <v>45474</v>
      </c>
    </row>
    <row r="2258" spans="1:21" x14ac:dyDescent="0.3">
      <c r="A2258" s="1">
        <v>45536</v>
      </c>
      <c r="B2258" s="2" t="s">
        <v>24</v>
      </c>
      <c r="C2258" s="2" t="s">
        <v>25</v>
      </c>
      <c r="D2258" s="2" t="s">
        <v>43</v>
      </c>
      <c r="E2258" s="2" t="str">
        <f>TRIM(Table2[[#This Row],[SKU_CODE]])</f>
        <v>BEC-GB-001</v>
      </c>
      <c r="F2258" s="2">
        <v>192</v>
      </c>
      <c r="G2258" s="2">
        <v>28608</v>
      </c>
      <c r="H2258" s="2">
        <v>997.62</v>
      </c>
      <c r="I2258" s="2">
        <v>3003.56</v>
      </c>
      <c r="J2258" s="2">
        <v>24</v>
      </c>
      <c r="K2258" s="2" t="str">
        <f>_xlfn.XLOOKUP(E2258,[1]SKU_Master!A:A,[1]SKU_Master!C:C,"NOT FOUND")</f>
        <v>Garbage Bags</v>
      </c>
      <c r="L2258" s="2">
        <f>_xlfn.XLOOKUP(Table2[[#This Row],[SKU_CODE_CLEAN]],[1]SKU_Master!A:A,[1]SKU_Master!E:E,"Not Found")</f>
        <v>149</v>
      </c>
      <c r="M2258" s="2">
        <f>_xlfn.XLOOKUP(E2258,[1]SKU_Master!A:A,[1]SKU_Master!F:F,"NOT FOUND")</f>
        <v>70</v>
      </c>
      <c r="N2258" s="2" t="str">
        <f>IF(ISNUMBER(_xlfn.XMATCH(E2258,[1]SKU_Master!A:A)),"MATCH","NOT FOUND")</f>
        <v>MATCH</v>
      </c>
      <c r="O2258" s="2">
        <f>Table2[[#This Row],[GROSS_REVENUE]]-Table2[[#This Row],[DISCOUNT]]</f>
        <v>27610.38</v>
      </c>
      <c r="P2258" s="3">
        <f>IFERROR((Table2[[#This Row],[NET_REVENUE]]-(Table2[[#This Row],[UNITS_SOLD]]*Table2[[#This Row],[UNIT_COGS]]))/Table2[[#This Row],[NET_REVENUE]],0)</f>
        <v>0.51322654740717077</v>
      </c>
      <c r="Q2258" s="4">
        <f>IFERROR(Table2[[#This Row],[GROSS_REVENUE]]/Table2[[#This Row],[AD_SPEND]],0)</f>
        <v>9.5246973591338282</v>
      </c>
      <c r="R2258" s="2">
        <f>IFERROR((Table2[[#This Row],[NET_REVENUE]]-(Table2[[#This Row],[UNITS_SOLD]]*Table2[[#This Row],[UNIT_COGS]])-Table2[[#This Row],[AD_SPEND]]),0)</f>
        <v>11166.820000000002</v>
      </c>
      <c r="S2258" s="3">
        <f>IFERROR(Table2[[#This Row],[RETURNS_UNITS]]/Table2[[#This Row],[UNITS_SOLD]],0)</f>
        <v>0.125</v>
      </c>
      <c r="T2258" s="2" t="str">
        <f>TRIM(CLEAN(Table2[[#This Row],[CHANNEL]]))</f>
        <v>D2C</v>
      </c>
      <c r="U2258" s="1">
        <f t="shared" si="35"/>
        <v>45536</v>
      </c>
    </row>
    <row r="2259" spans="1:21" x14ac:dyDescent="0.3">
      <c r="A2259" s="1">
        <v>45717</v>
      </c>
      <c r="B2259" s="2" t="s">
        <v>33</v>
      </c>
      <c r="C2259" s="2" t="s">
        <v>22</v>
      </c>
      <c r="D2259" s="2" t="s">
        <v>29</v>
      </c>
      <c r="E2259" s="2" t="str">
        <f>TRIM(Table2[[#This Row],[SKU_CODE]])</f>
        <v>BEC-CLN-004</v>
      </c>
      <c r="F2259" s="2">
        <v>216</v>
      </c>
      <c r="G2259" s="2">
        <v>21384</v>
      </c>
      <c r="H2259" s="2">
        <v>5241.45</v>
      </c>
      <c r="I2259" s="2">
        <v>3003.76</v>
      </c>
      <c r="J2259" s="2">
        <v>9</v>
      </c>
      <c r="K2259" s="2" t="str">
        <f>_xlfn.XLOOKUP(E2259,[1]SKU_Master!A:A,[1]SKU_Master!C:C,"NOT FOUND")</f>
        <v>Cleaners</v>
      </c>
      <c r="L2259" s="2">
        <f>_xlfn.XLOOKUP(Table2[[#This Row],[SKU_CODE_CLEAN]],[1]SKU_Master!A:A,[1]SKU_Master!E:E,"Not Found")</f>
        <v>99</v>
      </c>
      <c r="M2259" s="2">
        <f>_xlfn.XLOOKUP(E2259,[1]SKU_Master!A:A,[1]SKU_Master!F:F,"NOT FOUND")</f>
        <v>44</v>
      </c>
      <c r="N2259" s="2" t="str">
        <f>IF(ISNUMBER(_xlfn.XMATCH(E2259,[1]SKU_Master!A:A)),"MATCH","NOT FOUND")</f>
        <v>MATCH</v>
      </c>
      <c r="O2259" s="2">
        <f>Table2[[#This Row],[GROSS_REVENUE]]-Table2[[#This Row],[DISCOUNT]]</f>
        <v>16142.55</v>
      </c>
      <c r="P2259" s="3">
        <f>IFERROR((Table2[[#This Row],[NET_REVENUE]]-(Table2[[#This Row],[UNITS_SOLD]]*Table2[[#This Row],[UNIT_COGS]]))/Table2[[#This Row],[NET_REVENUE]],0)</f>
        <v>0.41124543520075824</v>
      </c>
      <c r="Q2259" s="4">
        <f>IFERROR(Table2[[#This Row],[GROSS_REVENUE]]/Table2[[#This Row],[AD_SPEND]],0)</f>
        <v>7.119077422963219</v>
      </c>
      <c r="R2259" s="2">
        <f>IFERROR((Table2[[#This Row],[NET_REVENUE]]-(Table2[[#This Row],[UNITS_SOLD]]*Table2[[#This Row],[UNIT_COGS]])-Table2[[#This Row],[AD_SPEND]]),0)</f>
        <v>3634.7899999999991</v>
      </c>
      <c r="S2259" s="3">
        <f>IFERROR(Table2[[#This Row],[RETURNS_UNITS]]/Table2[[#This Row],[UNITS_SOLD]],0)</f>
        <v>4.1666666666666664E-2</v>
      </c>
      <c r="T2259" s="2" t="str">
        <f>TRIM(CLEAN(Table2[[#This Row],[CHANNEL]]))</f>
        <v>Swiggy Instamart</v>
      </c>
      <c r="U2259" s="1">
        <f t="shared" si="35"/>
        <v>45717</v>
      </c>
    </row>
    <row r="2260" spans="1:21" x14ac:dyDescent="0.3">
      <c r="A2260" s="1">
        <v>45383</v>
      </c>
      <c r="B2260" s="2" t="s">
        <v>37</v>
      </c>
      <c r="C2260" s="2" t="s">
        <v>25</v>
      </c>
      <c r="D2260" s="2" t="s">
        <v>42</v>
      </c>
      <c r="E2260" s="2" t="str">
        <f>TRIM(Table2[[#This Row],[SKU_CODE]])</f>
        <v>BEC-BW-002</v>
      </c>
      <c r="F2260" s="2">
        <v>128</v>
      </c>
      <c r="G2260" s="2">
        <v>22400</v>
      </c>
      <c r="H2260" s="2">
        <v>2155.1</v>
      </c>
      <c r="I2260" s="2">
        <v>3006.38</v>
      </c>
      <c r="J2260" s="2">
        <v>6</v>
      </c>
      <c r="K2260" s="2" t="str">
        <f>_xlfn.XLOOKUP(E2260,[1]SKU_Master!A:A,[1]SKU_Master!C:C,"NOT FOUND")</f>
        <v>Bake &amp; Wrap</v>
      </c>
      <c r="L2260" s="2">
        <f>_xlfn.XLOOKUP(Table2[[#This Row],[SKU_CODE_CLEAN]],[1]SKU_Master!A:A,[1]SKU_Master!E:E,"Not Found")</f>
        <v>175</v>
      </c>
      <c r="M2260" s="2">
        <f>_xlfn.XLOOKUP(E2260,[1]SKU_Master!A:A,[1]SKU_Master!F:F,"NOT FOUND")</f>
        <v>92</v>
      </c>
      <c r="N2260" s="2" t="str">
        <f>IF(ISNUMBER(_xlfn.XMATCH(E2260,[1]SKU_Master!A:A)),"MATCH","NOT FOUND")</f>
        <v>MATCH</v>
      </c>
      <c r="O2260" s="2">
        <f>Table2[[#This Row],[GROSS_REVENUE]]-Table2[[#This Row],[DISCOUNT]]</f>
        <v>20244.900000000001</v>
      </c>
      <c r="P2260" s="3">
        <f>IFERROR((Table2[[#This Row],[NET_REVENUE]]-(Table2[[#This Row],[UNITS_SOLD]]*Table2[[#This Row],[UNIT_COGS]]))/Table2[[#This Row],[NET_REVENUE]],0)</f>
        <v>0.41832263928199204</v>
      </c>
      <c r="Q2260" s="4">
        <f>IFERROR(Table2[[#This Row],[GROSS_REVENUE]]/Table2[[#This Row],[AD_SPEND]],0)</f>
        <v>7.450821253467625</v>
      </c>
      <c r="R2260" s="2">
        <f>IFERROR((Table2[[#This Row],[NET_REVENUE]]-(Table2[[#This Row],[UNITS_SOLD]]*Table2[[#This Row],[UNIT_COGS]])-Table2[[#This Row],[AD_SPEND]]),0)</f>
        <v>5462.5200000000013</v>
      </c>
      <c r="S2260" s="3">
        <f>IFERROR(Table2[[#This Row],[RETURNS_UNITS]]/Table2[[#This Row],[UNITS_SOLD]],0)</f>
        <v>4.6875E-2</v>
      </c>
      <c r="T2260" s="2" t="str">
        <f>TRIM(CLEAN(Table2[[#This Row],[CHANNEL]]))</f>
        <v>Blinkit</v>
      </c>
      <c r="U2260" s="1">
        <f t="shared" si="35"/>
        <v>45383</v>
      </c>
    </row>
    <row r="2261" spans="1:21" x14ac:dyDescent="0.3">
      <c r="A2261" s="1">
        <v>45689</v>
      </c>
      <c r="B2261" s="2" t="s">
        <v>39</v>
      </c>
      <c r="C2261" s="2" t="s">
        <v>25</v>
      </c>
      <c r="D2261" s="2" t="s">
        <v>35</v>
      </c>
      <c r="E2261" s="2" t="str">
        <f>TRIM(Table2[[#This Row],[SKU_CODE]])</f>
        <v>BEC-CMB-001</v>
      </c>
      <c r="F2261" s="2">
        <v>94</v>
      </c>
      <c r="G2261" s="2">
        <v>65706</v>
      </c>
      <c r="H2261" s="2">
        <v>18756.310000000001</v>
      </c>
      <c r="I2261" s="2">
        <v>3009.72</v>
      </c>
      <c r="J2261" s="2">
        <v>4</v>
      </c>
      <c r="K2261" s="2" t="str">
        <f>_xlfn.XLOOKUP(E2261,[1]SKU_Master!A:A,[1]SKU_Master!C:C,"NOT FOUND")</f>
        <v>Others</v>
      </c>
      <c r="L2261" s="2">
        <f>_xlfn.XLOOKUP(Table2[[#This Row],[SKU_CODE_CLEAN]],[1]SKU_Master!A:A,[1]SKU_Master!E:E,"Not Found")</f>
        <v>699</v>
      </c>
      <c r="M2261" s="2">
        <f>_xlfn.XLOOKUP(E2261,[1]SKU_Master!A:A,[1]SKU_Master!F:F,"NOT FOUND")</f>
        <v>330</v>
      </c>
      <c r="N2261" s="2" t="str">
        <f>IF(ISNUMBER(_xlfn.XMATCH(E2261,[1]SKU_Master!A:A)),"MATCH","NOT FOUND")</f>
        <v>MATCH</v>
      </c>
      <c r="O2261" s="2">
        <f>Table2[[#This Row],[GROSS_REVENUE]]-Table2[[#This Row],[DISCOUNT]]</f>
        <v>46949.69</v>
      </c>
      <c r="P2261" s="3">
        <f>IFERROR((Table2[[#This Row],[NET_REVENUE]]-(Table2[[#This Row],[UNITS_SOLD]]*Table2[[#This Row],[UNIT_COGS]]))/Table2[[#This Row],[NET_REVENUE]],0)</f>
        <v>0.33929276210343456</v>
      </c>
      <c r="Q2261" s="4">
        <f>IFERROR(Table2[[#This Row],[GROSS_REVENUE]]/Table2[[#This Row],[AD_SPEND]],0)</f>
        <v>21.831266695905267</v>
      </c>
      <c r="R2261" s="2">
        <f>IFERROR((Table2[[#This Row],[NET_REVENUE]]-(Table2[[#This Row],[UNITS_SOLD]]*Table2[[#This Row],[UNIT_COGS]])-Table2[[#This Row],[AD_SPEND]]),0)</f>
        <v>12919.970000000003</v>
      </c>
      <c r="S2261" s="3">
        <f>IFERROR(Table2[[#This Row],[RETURNS_UNITS]]/Table2[[#This Row],[UNITS_SOLD]],0)</f>
        <v>4.2553191489361701E-2</v>
      </c>
      <c r="T2261" s="2" t="str">
        <f>TRIM(CLEAN(Table2[[#This Row],[CHANNEL]]))</f>
        <v>Amazon</v>
      </c>
      <c r="U2261" s="1">
        <f t="shared" si="35"/>
        <v>45689</v>
      </c>
    </row>
    <row r="2262" spans="1:21" x14ac:dyDescent="0.3">
      <c r="A2262" s="1">
        <v>45748</v>
      </c>
      <c r="B2262" s="2" t="s">
        <v>33</v>
      </c>
      <c r="C2262" s="2" t="s">
        <v>28</v>
      </c>
      <c r="D2262" s="2" t="s">
        <v>29</v>
      </c>
      <c r="E2262" s="2" t="str">
        <f>TRIM(Table2[[#This Row],[SKU_CODE]])</f>
        <v>BEC-CLN-004</v>
      </c>
      <c r="F2262" s="2">
        <v>173</v>
      </c>
      <c r="G2262" s="2">
        <v>17127</v>
      </c>
      <c r="H2262" s="2">
        <v>4470.8</v>
      </c>
      <c r="I2262" s="2">
        <v>3013.24</v>
      </c>
      <c r="J2262" s="2">
        <v>3</v>
      </c>
      <c r="K2262" s="2" t="str">
        <f>_xlfn.XLOOKUP(E2262,[1]SKU_Master!A:A,[1]SKU_Master!C:C,"NOT FOUND")</f>
        <v>Cleaners</v>
      </c>
      <c r="L2262" s="2">
        <f>_xlfn.XLOOKUP(Table2[[#This Row],[SKU_CODE_CLEAN]],[1]SKU_Master!A:A,[1]SKU_Master!E:E,"Not Found")</f>
        <v>99</v>
      </c>
      <c r="M2262" s="2">
        <f>_xlfn.XLOOKUP(E2262,[1]SKU_Master!A:A,[1]SKU_Master!F:F,"NOT FOUND")</f>
        <v>44</v>
      </c>
      <c r="N2262" s="2" t="str">
        <f>IF(ISNUMBER(_xlfn.XMATCH(E2262,[1]SKU_Master!A:A)),"MATCH","NOT FOUND")</f>
        <v>MATCH</v>
      </c>
      <c r="O2262" s="2">
        <f>Table2[[#This Row],[GROSS_REVENUE]]-Table2[[#This Row],[DISCOUNT]]</f>
        <v>12656.2</v>
      </c>
      <c r="P2262" s="3">
        <f>IFERROR((Table2[[#This Row],[NET_REVENUE]]-(Table2[[#This Row],[UNITS_SOLD]]*Table2[[#This Row],[UNIT_COGS]]))/Table2[[#This Row],[NET_REVENUE]],0)</f>
        <v>0.39855564861490816</v>
      </c>
      <c r="Q2262" s="4">
        <f>IFERROR(Table2[[#This Row],[GROSS_REVENUE]]/Table2[[#This Row],[AD_SPEND]],0)</f>
        <v>5.6839149885173441</v>
      </c>
      <c r="R2262" s="2">
        <f>IFERROR((Table2[[#This Row],[NET_REVENUE]]-(Table2[[#This Row],[UNITS_SOLD]]*Table2[[#This Row],[UNIT_COGS]])-Table2[[#This Row],[AD_SPEND]]),0)</f>
        <v>2030.9600000000009</v>
      </c>
      <c r="S2262" s="3">
        <f>IFERROR(Table2[[#This Row],[RETURNS_UNITS]]/Table2[[#This Row],[UNITS_SOLD]],0)</f>
        <v>1.7341040462427744E-2</v>
      </c>
      <c r="T2262" s="2" t="str">
        <f>TRIM(CLEAN(Table2[[#This Row],[CHANNEL]]))</f>
        <v>Swiggy Instamart</v>
      </c>
      <c r="U2262" s="1">
        <f t="shared" si="35"/>
        <v>45748</v>
      </c>
    </row>
    <row r="2263" spans="1:21" x14ac:dyDescent="0.3">
      <c r="A2263" s="1">
        <v>45597</v>
      </c>
      <c r="B2263" s="2" t="s">
        <v>37</v>
      </c>
      <c r="C2263" s="2" t="s">
        <v>22</v>
      </c>
      <c r="D2263" s="2" t="s">
        <v>35</v>
      </c>
      <c r="E2263" s="2" t="str">
        <f>TRIM(Table2[[#This Row],[SKU_CODE]])</f>
        <v>BEC-CMB-001</v>
      </c>
      <c r="F2263" s="2">
        <v>44</v>
      </c>
      <c r="G2263" s="2">
        <v>30756</v>
      </c>
      <c r="H2263" s="2">
        <v>8217.25</v>
      </c>
      <c r="I2263" s="2">
        <v>3014.24</v>
      </c>
      <c r="J2263" s="2">
        <v>1</v>
      </c>
      <c r="K2263" s="2" t="str">
        <f>_xlfn.XLOOKUP(E2263,[1]SKU_Master!A:A,[1]SKU_Master!C:C,"NOT FOUND")</f>
        <v>Others</v>
      </c>
      <c r="L2263" s="2">
        <f>_xlfn.XLOOKUP(Table2[[#This Row],[SKU_CODE_CLEAN]],[1]SKU_Master!A:A,[1]SKU_Master!E:E,"Not Found")</f>
        <v>699</v>
      </c>
      <c r="M2263" s="2">
        <f>_xlfn.XLOOKUP(E2263,[1]SKU_Master!A:A,[1]SKU_Master!F:F,"NOT FOUND")</f>
        <v>330</v>
      </c>
      <c r="N2263" s="2" t="str">
        <f>IF(ISNUMBER(_xlfn.XMATCH(E2263,[1]SKU_Master!A:A)),"MATCH","NOT FOUND")</f>
        <v>MATCH</v>
      </c>
      <c r="O2263" s="2">
        <f>Table2[[#This Row],[GROSS_REVENUE]]-Table2[[#This Row],[DISCOUNT]]</f>
        <v>22538.75</v>
      </c>
      <c r="P2263" s="3">
        <f>IFERROR((Table2[[#This Row],[NET_REVENUE]]-(Table2[[#This Row],[UNITS_SOLD]]*Table2[[#This Row],[UNIT_COGS]]))/Table2[[#This Row],[NET_REVENUE]],0)</f>
        <v>0.35577616327436085</v>
      </c>
      <c r="Q2263" s="4">
        <f>IFERROR(Table2[[#This Row],[GROSS_REVENUE]]/Table2[[#This Row],[AD_SPEND]],0)</f>
        <v>10.20356706831573</v>
      </c>
      <c r="R2263" s="2">
        <f>IFERROR((Table2[[#This Row],[NET_REVENUE]]-(Table2[[#This Row],[UNITS_SOLD]]*Table2[[#This Row],[UNIT_COGS]])-Table2[[#This Row],[AD_SPEND]]),0)</f>
        <v>5004.51</v>
      </c>
      <c r="S2263" s="3">
        <f>IFERROR(Table2[[#This Row],[RETURNS_UNITS]]/Table2[[#This Row],[UNITS_SOLD]],0)</f>
        <v>2.2727272727272728E-2</v>
      </c>
      <c r="T2263" s="2" t="str">
        <f>TRIM(CLEAN(Table2[[#This Row],[CHANNEL]]))</f>
        <v>Blinkit</v>
      </c>
      <c r="U2263" s="1">
        <f t="shared" si="35"/>
        <v>45597</v>
      </c>
    </row>
    <row r="2264" spans="1:21" x14ac:dyDescent="0.3">
      <c r="A2264" s="1">
        <v>45663</v>
      </c>
      <c r="B2264" s="2" t="s">
        <v>33</v>
      </c>
      <c r="C2264" s="2" t="s">
        <v>25</v>
      </c>
      <c r="D2264" s="2" t="s">
        <v>30</v>
      </c>
      <c r="E2264" s="2" t="str">
        <f>TRIM(Table2[[#This Row],[SKU_CODE]])</f>
        <v>BEC-TIS-002</v>
      </c>
      <c r="F2264" s="2">
        <v>231</v>
      </c>
      <c r="G2264" s="2">
        <v>41580</v>
      </c>
      <c r="H2264" s="2">
        <v>9903.92</v>
      </c>
      <c r="I2264" s="2">
        <v>3016.87</v>
      </c>
      <c r="J2264" s="2">
        <v>13</v>
      </c>
      <c r="K2264" s="2" t="str">
        <f>_xlfn.XLOOKUP(E2264,[1]SKU_Master!A:A,[1]SKU_Master!C:C,"NOT FOUND")</f>
        <v>Tissues</v>
      </c>
      <c r="L2264" s="2">
        <f>_xlfn.XLOOKUP(Table2[[#This Row],[SKU_CODE_CLEAN]],[1]SKU_Master!A:A,[1]SKU_Master!E:E,"Not Found")</f>
        <v>180</v>
      </c>
      <c r="M2264" s="2">
        <f>_xlfn.XLOOKUP(E2264,[1]SKU_Master!A:A,[1]SKU_Master!F:F,"NOT FOUND")</f>
        <v>95</v>
      </c>
      <c r="N2264" s="2" t="str">
        <f>IF(ISNUMBER(_xlfn.XMATCH(E2264,[1]SKU_Master!A:A)),"MATCH","NOT FOUND")</f>
        <v>MATCH</v>
      </c>
      <c r="O2264" s="2">
        <f>Table2[[#This Row],[GROSS_REVENUE]]-Table2[[#This Row],[DISCOUNT]]</f>
        <v>31676.080000000002</v>
      </c>
      <c r="P2264" s="3">
        <f>IFERROR((Table2[[#This Row],[NET_REVENUE]]-(Table2[[#This Row],[UNITS_SOLD]]*Table2[[#This Row],[UNIT_COGS]]))/Table2[[#This Row],[NET_REVENUE]],0)</f>
        <v>0.30720594214940744</v>
      </c>
      <c r="Q2264" s="4">
        <f>IFERROR(Table2[[#This Row],[GROSS_REVENUE]]/Table2[[#This Row],[AD_SPEND]],0)</f>
        <v>13.782496428417533</v>
      </c>
      <c r="R2264" s="2">
        <f>IFERROR((Table2[[#This Row],[NET_REVENUE]]-(Table2[[#This Row],[UNITS_SOLD]]*Table2[[#This Row],[UNIT_COGS]])-Table2[[#This Row],[AD_SPEND]]),0)</f>
        <v>6714.2100000000019</v>
      </c>
      <c r="S2264" s="3">
        <f>IFERROR(Table2[[#This Row],[RETURNS_UNITS]]/Table2[[#This Row],[UNITS_SOLD]],0)</f>
        <v>5.627705627705628E-2</v>
      </c>
      <c r="T2264" s="2" t="str">
        <f>TRIM(CLEAN(Table2[[#This Row],[CHANNEL]]))</f>
        <v>Swiggy Instamart</v>
      </c>
      <c r="U2264" s="1">
        <f t="shared" si="35"/>
        <v>45809</v>
      </c>
    </row>
    <row r="2265" spans="1:21" x14ac:dyDescent="0.3">
      <c r="A2265" s="1">
        <v>45536</v>
      </c>
      <c r="B2265" s="2" t="s">
        <v>33</v>
      </c>
      <c r="C2265" s="2" t="s">
        <v>25</v>
      </c>
      <c r="D2265" s="2" t="s">
        <v>30</v>
      </c>
      <c r="E2265" s="2" t="str">
        <f>TRIM(Table2[[#This Row],[SKU_CODE]])</f>
        <v>BEC-TIS-002</v>
      </c>
      <c r="F2265" s="2">
        <v>140</v>
      </c>
      <c r="G2265" s="2">
        <v>25200</v>
      </c>
      <c r="H2265" s="2">
        <v>3650.11</v>
      </c>
      <c r="I2265" s="2">
        <v>3018.04</v>
      </c>
      <c r="J2265" s="2">
        <v>6</v>
      </c>
      <c r="K2265" s="2" t="str">
        <f>_xlfn.XLOOKUP(E2265,[1]SKU_Master!A:A,[1]SKU_Master!C:C,"NOT FOUND")</f>
        <v>Tissues</v>
      </c>
      <c r="L2265" s="2">
        <f>_xlfn.XLOOKUP(Table2[[#This Row],[SKU_CODE_CLEAN]],[1]SKU_Master!A:A,[1]SKU_Master!E:E,"Not Found")</f>
        <v>180</v>
      </c>
      <c r="M2265" s="2">
        <f>_xlfn.XLOOKUP(E2265,[1]SKU_Master!A:A,[1]SKU_Master!F:F,"NOT FOUND")</f>
        <v>95</v>
      </c>
      <c r="N2265" s="2" t="str">
        <f>IF(ISNUMBER(_xlfn.XMATCH(E2265,[1]SKU_Master!A:A)),"MATCH","NOT FOUND")</f>
        <v>MATCH</v>
      </c>
      <c r="O2265" s="2">
        <f>Table2[[#This Row],[GROSS_REVENUE]]-Table2[[#This Row],[DISCOUNT]]</f>
        <v>21549.89</v>
      </c>
      <c r="P2265" s="3">
        <f>IFERROR((Table2[[#This Row],[NET_REVENUE]]-(Table2[[#This Row],[UNITS_SOLD]]*Table2[[#This Row],[UNIT_COGS]]))/Table2[[#This Row],[NET_REVENUE]],0)</f>
        <v>0.38282747614953022</v>
      </c>
      <c r="Q2265" s="4">
        <f>IFERROR(Table2[[#This Row],[GROSS_REVENUE]]/Table2[[#This Row],[AD_SPEND]],0)</f>
        <v>8.3497899298882725</v>
      </c>
      <c r="R2265" s="2">
        <f>IFERROR((Table2[[#This Row],[NET_REVENUE]]-(Table2[[#This Row],[UNITS_SOLD]]*Table2[[#This Row],[UNIT_COGS]])-Table2[[#This Row],[AD_SPEND]]),0)</f>
        <v>5231.8499999999995</v>
      </c>
      <c r="S2265" s="3">
        <f>IFERROR(Table2[[#This Row],[RETURNS_UNITS]]/Table2[[#This Row],[UNITS_SOLD]],0)</f>
        <v>4.2857142857142858E-2</v>
      </c>
      <c r="T2265" s="2" t="str">
        <f>TRIM(CLEAN(Table2[[#This Row],[CHANNEL]]))</f>
        <v>Swiggy Instamart</v>
      </c>
      <c r="U2265" s="1">
        <f t="shared" si="35"/>
        <v>45536</v>
      </c>
    </row>
    <row r="2266" spans="1:21" x14ac:dyDescent="0.3">
      <c r="A2266" s="1">
        <v>45778</v>
      </c>
      <c r="B2266" s="2" t="s">
        <v>21</v>
      </c>
      <c r="C2266" s="2" t="s">
        <v>25</v>
      </c>
      <c r="D2266" s="2" t="s">
        <v>43</v>
      </c>
      <c r="E2266" s="2" t="str">
        <f>TRIM(Table2[[#This Row],[SKU_CODE]])</f>
        <v>BEC-GB-001</v>
      </c>
      <c r="F2266" s="2">
        <v>238</v>
      </c>
      <c r="G2266" s="2">
        <v>35462</v>
      </c>
      <c r="H2266" s="2">
        <v>9889.01</v>
      </c>
      <c r="I2266" s="2">
        <v>3018.55</v>
      </c>
      <c r="J2266" s="2">
        <v>10</v>
      </c>
      <c r="K2266" s="2" t="str">
        <f>_xlfn.XLOOKUP(E2266,[1]SKU_Master!A:A,[1]SKU_Master!C:C,"NOT FOUND")</f>
        <v>Garbage Bags</v>
      </c>
      <c r="L2266" s="2">
        <f>_xlfn.XLOOKUP(Table2[[#This Row],[SKU_CODE_CLEAN]],[1]SKU_Master!A:A,[1]SKU_Master!E:E,"Not Found")</f>
        <v>149</v>
      </c>
      <c r="M2266" s="2">
        <f>_xlfn.XLOOKUP(E2266,[1]SKU_Master!A:A,[1]SKU_Master!F:F,"NOT FOUND")</f>
        <v>70</v>
      </c>
      <c r="N2266" s="2" t="str">
        <f>IF(ISNUMBER(_xlfn.XMATCH(E2266,[1]SKU_Master!A:A)),"MATCH","NOT FOUND")</f>
        <v>MATCH</v>
      </c>
      <c r="O2266" s="2">
        <f>Table2[[#This Row],[GROSS_REVENUE]]-Table2[[#This Row],[DISCOUNT]]</f>
        <v>25572.989999999998</v>
      </c>
      <c r="P2266" s="3">
        <f>IFERROR((Table2[[#This Row],[NET_REVENUE]]-(Table2[[#This Row],[UNITS_SOLD]]*Table2[[#This Row],[UNIT_COGS]]))/Table2[[#This Row],[NET_REVENUE]],0)</f>
        <v>0.34853139973073149</v>
      </c>
      <c r="Q2266" s="4">
        <f>IFERROR(Table2[[#This Row],[GROSS_REVENUE]]/Table2[[#This Row],[AD_SPEND]],0)</f>
        <v>11.748024713852677</v>
      </c>
      <c r="R2266" s="2">
        <f>IFERROR((Table2[[#This Row],[NET_REVENUE]]-(Table2[[#This Row],[UNITS_SOLD]]*Table2[[#This Row],[UNIT_COGS]])-Table2[[#This Row],[AD_SPEND]]),0)</f>
        <v>5894.4399999999978</v>
      </c>
      <c r="S2266" s="3">
        <f>IFERROR(Table2[[#This Row],[RETURNS_UNITS]]/Table2[[#This Row],[UNITS_SOLD]],0)</f>
        <v>4.2016806722689079E-2</v>
      </c>
      <c r="T2266" s="2" t="str">
        <f>TRIM(CLEAN(Table2[[#This Row],[CHANNEL]]))</f>
        <v>Flipkart</v>
      </c>
      <c r="U2266" s="1">
        <f t="shared" si="35"/>
        <v>45778</v>
      </c>
    </row>
    <row r="2267" spans="1:21" x14ac:dyDescent="0.3">
      <c r="A2267" s="1">
        <v>45809</v>
      </c>
      <c r="B2267" s="2" t="s">
        <v>37</v>
      </c>
      <c r="C2267" s="2" t="s">
        <v>28</v>
      </c>
      <c r="D2267" s="2" t="s">
        <v>46</v>
      </c>
      <c r="E2267" s="2" t="str">
        <f>TRIM(Table2[[#This Row],[SKU_CODE]])</f>
        <v>BEC-KT-001</v>
      </c>
      <c r="F2267" s="2">
        <v>171</v>
      </c>
      <c r="G2267" s="2">
        <v>27360</v>
      </c>
      <c r="H2267" s="2">
        <v>6462.33</v>
      </c>
      <c r="I2267" s="2">
        <v>3018.88</v>
      </c>
      <c r="J2267" s="2">
        <v>7</v>
      </c>
      <c r="K2267" s="2" t="str">
        <f>_xlfn.XLOOKUP(E2267,[1]SKU_Master!A:A,[1]SKU_Master!C:C,"NOT FOUND")</f>
        <v>Kitchen Towel</v>
      </c>
      <c r="L2267" s="2">
        <f>_xlfn.XLOOKUP(Table2[[#This Row],[SKU_CODE_CLEAN]],[1]SKU_Master!A:A,[1]SKU_Master!E:E,"Not Found")</f>
        <v>160</v>
      </c>
      <c r="M2267" s="2">
        <f>_xlfn.XLOOKUP(E2267,[1]SKU_Master!A:A,[1]SKU_Master!F:F,"NOT FOUND")</f>
        <v>78</v>
      </c>
      <c r="N2267" s="2" t="str">
        <f>IF(ISNUMBER(_xlfn.XMATCH(E2267,[1]SKU_Master!A:A)),"MATCH","NOT FOUND")</f>
        <v>MATCH</v>
      </c>
      <c r="O2267" s="2">
        <f>Table2[[#This Row],[GROSS_REVENUE]]-Table2[[#This Row],[DISCOUNT]]</f>
        <v>20897.669999999998</v>
      </c>
      <c r="P2267" s="3">
        <f>IFERROR((Table2[[#This Row],[NET_REVENUE]]-(Table2[[#This Row],[UNITS_SOLD]]*Table2[[#This Row],[UNIT_COGS]]))/Table2[[#This Row],[NET_REVENUE]],0)</f>
        <v>0.36174702730017266</v>
      </c>
      <c r="Q2267" s="4">
        <f>IFERROR(Table2[[#This Row],[GROSS_REVENUE]]/Table2[[#This Row],[AD_SPEND]],0)</f>
        <v>9.0629637481450072</v>
      </c>
      <c r="R2267" s="2">
        <f>IFERROR((Table2[[#This Row],[NET_REVENUE]]-(Table2[[#This Row],[UNITS_SOLD]]*Table2[[#This Row],[UNIT_COGS]])-Table2[[#This Row],[AD_SPEND]]),0)</f>
        <v>4540.7899999999981</v>
      </c>
      <c r="S2267" s="3">
        <f>IFERROR(Table2[[#This Row],[RETURNS_UNITS]]/Table2[[#This Row],[UNITS_SOLD]],0)</f>
        <v>4.0935672514619881E-2</v>
      </c>
      <c r="T2267" s="2" t="str">
        <f>TRIM(CLEAN(Table2[[#This Row],[CHANNEL]]))</f>
        <v>Blinkit</v>
      </c>
      <c r="U2267" s="1">
        <f t="shared" si="35"/>
        <v>45809</v>
      </c>
    </row>
    <row r="2268" spans="1:21" x14ac:dyDescent="0.3">
      <c r="A2268" s="1">
        <v>45292</v>
      </c>
      <c r="B2268" s="2" t="s">
        <v>24</v>
      </c>
      <c r="C2268" s="2" t="s">
        <v>25</v>
      </c>
      <c r="D2268" s="2" t="s">
        <v>30</v>
      </c>
      <c r="E2268" s="2" t="str">
        <f>TRIM(Table2[[#This Row],[SKU_CODE]])</f>
        <v>BEC-TIS-002</v>
      </c>
      <c r="F2268" s="2">
        <v>184</v>
      </c>
      <c r="G2268" s="2">
        <v>33120</v>
      </c>
      <c r="H2268" s="2">
        <v>2994.17</v>
      </c>
      <c r="I2268" s="2">
        <v>3020.71</v>
      </c>
      <c r="J2268" s="2">
        <v>25</v>
      </c>
      <c r="K2268" s="2" t="str">
        <f>_xlfn.XLOOKUP(E2268,[1]SKU_Master!A:A,[1]SKU_Master!C:C,"NOT FOUND")</f>
        <v>Tissues</v>
      </c>
      <c r="L2268" s="2">
        <f>_xlfn.XLOOKUP(Table2[[#This Row],[SKU_CODE_CLEAN]],[1]SKU_Master!A:A,[1]SKU_Master!E:E,"Not Found")</f>
        <v>180</v>
      </c>
      <c r="M2268" s="2">
        <f>_xlfn.XLOOKUP(E2268,[1]SKU_Master!A:A,[1]SKU_Master!F:F,"NOT FOUND")</f>
        <v>95</v>
      </c>
      <c r="N2268" s="2" t="str">
        <f>IF(ISNUMBER(_xlfn.XMATCH(E2268,[1]SKU_Master!A:A)),"MATCH","NOT FOUND")</f>
        <v>MATCH</v>
      </c>
      <c r="O2268" s="2">
        <f>Table2[[#This Row],[GROSS_REVENUE]]-Table2[[#This Row],[DISCOUNT]]</f>
        <v>30125.83</v>
      </c>
      <c r="P2268" s="3">
        <f>IFERROR((Table2[[#This Row],[NET_REVENUE]]-(Table2[[#This Row],[UNITS_SOLD]]*Table2[[#This Row],[UNIT_COGS]]))/Table2[[#This Row],[NET_REVENUE]],0)</f>
        <v>0.41976702384631398</v>
      </c>
      <c r="Q2268" s="4">
        <f>IFERROR(Table2[[#This Row],[GROSS_REVENUE]]/Table2[[#This Row],[AD_SPEND]],0)</f>
        <v>10.964309715265616</v>
      </c>
      <c r="R2268" s="2">
        <f>IFERROR((Table2[[#This Row],[NET_REVENUE]]-(Table2[[#This Row],[UNITS_SOLD]]*Table2[[#This Row],[UNIT_COGS]])-Table2[[#This Row],[AD_SPEND]]),0)</f>
        <v>9625.1200000000026</v>
      </c>
      <c r="S2268" s="3">
        <f>IFERROR(Table2[[#This Row],[RETURNS_UNITS]]/Table2[[#This Row],[UNITS_SOLD]],0)</f>
        <v>0.1358695652173913</v>
      </c>
      <c r="T2268" s="2" t="str">
        <f>TRIM(CLEAN(Table2[[#This Row],[CHANNEL]]))</f>
        <v>D2C</v>
      </c>
      <c r="U2268" s="1">
        <f t="shared" si="35"/>
        <v>45292</v>
      </c>
    </row>
    <row r="2269" spans="1:21" x14ac:dyDescent="0.3">
      <c r="A2269" s="1">
        <v>45536</v>
      </c>
      <c r="B2269" s="2" t="s">
        <v>24</v>
      </c>
      <c r="C2269" s="2" t="s">
        <v>28</v>
      </c>
      <c r="D2269" s="2" t="s">
        <v>41</v>
      </c>
      <c r="E2269" s="2" t="str">
        <f>TRIM(Table2[[#This Row],[SKU_CODE]])</f>
        <v>BEC-KT-002</v>
      </c>
      <c r="F2269" s="2">
        <v>107</v>
      </c>
      <c r="G2269" s="2">
        <v>44940</v>
      </c>
      <c r="H2269" s="2">
        <v>5198.1099999999997</v>
      </c>
      <c r="I2269" s="2">
        <v>3021.76</v>
      </c>
      <c r="J2269" s="2">
        <v>17</v>
      </c>
      <c r="K2269" s="2" t="str">
        <f>_xlfn.XLOOKUP(E2269,[1]SKU_Master!A:A,[1]SKU_Master!C:C,"NOT FOUND")</f>
        <v>Kitchen Towel</v>
      </c>
      <c r="L2269" s="2">
        <f>_xlfn.XLOOKUP(Table2[[#This Row],[SKU_CODE_CLEAN]],[1]SKU_Master!A:A,[1]SKU_Master!E:E,"Not Found")</f>
        <v>420</v>
      </c>
      <c r="M2269" s="2">
        <f>_xlfn.XLOOKUP(E2269,[1]SKU_Master!A:A,[1]SKU_Master!F:F,"NOT FOUND")</f>
        <v>205</v>
      </c>
      <c r="N2269" s="2" t="str">
        <f>IF(ISNUMBER(_xlfn.XMATCH(E2269,[1]SKU_Master!A:A)),"MATCH","NOT FOUND")</f>
        <v>MATCH</v>
      </c>
      <c r="O2269" s="2">
        <f>Table2[[#This Row],[GROSS_REVENUE]]-Table2[[#This Row],[DISCOUNT]]</f>
        <v>39741.89</v>
      </c>
      <c r="P2269" s="3">
        <f>IFERROR((Table2[[#This Row],[NET_REVENUE]]-(Table2[[#This Row],[UNITS_SOLD]]*Table2[[#This Row],[UNIT_COGS]]))/Table2[[#This Row],[NET_REVENUE]],0)</f>
        <v>0.44806349169604165</v>
      </c>
      <c r="Q2269" s="4">
        <f>IFERROR(Table2[[#This Row],[GROSS_REVENUE]]/Table2[[#This Row],[AD_SPEND]],0)</f>
        <v>14.872127501853223</v>
      </c>
      <c r="R2269" s="2">
        <f>IFERROR((Table2[[#This Row],[NET_REVENUE]]-(Table2[[#This Row],[UNITS_SOLD]]*Table2[[#This Row],[UNIT_COGS]])-Table2[[#This Row],[AD_SPEND]]),0)</f>
        <v>14785.13</v>
      </c>
      <c r="S2269" s="3">
        <f>IFERROR(Table2[[#This Row],[RETURNS_UNITS]]/Table2[[#This Row],[UNITS_SOLD]],0)</f>
        <v>0.15887850467289719</v>
      </c>
      <c r="T2269" s="2" t="str">
        <f>TRIM(CLEAN(Table2[[#This Row],[CHANNEL]]))</f>
        <v>D2C</v>
      </c>
      <c r="U2269" s="1">
        <f t="shared" si="35"/>
        <v>45536</v>
      </c>
    </row>
    <row r="2270" spans="1:21" x14ac:dyDescent="0.3">
      <c r="A2270" s="1">
        <v>45566</v>
      </c>
      <c r="B2270" s="2" t="s">
        <v>21</v>
      </c>
      <c r="C2270" s="2" t="s">
        <v>28</v>
      </c>
      <c r="D2270" s="2" t="s">
        <v>41</v>
      </c>
      <c r="E2270" s="2" t="str">
        <f>TRIM(Table2[[#This Row],[SKU_CODE]])</f>
        <v>BEC-KT-002</v>
      </c>
      <c r="F2270" s="2">
        <v>75</v>
      </c>
      <c r="G2270" s="2">
        <v>31500</v>
      </c>
      <c r="H2270" s="2">
        <v>5669.25</v>
      </c>
      <c r="I2270" s="2">
        <v>3028.33</v>
      </c>
      <c r="J2270" s="2">
        <v>2</v>
      </c>
      <c r="K2270" s="2" t="str">
        <f>_xlfn.XLOOKUP(E2270,[1]SKU_Master!A:A,[1]SKU_Master!C:C,"NOT FOUND")</f>
        <v>Kitchen Towel</v>
      </c>
      <c r="L2270" s="2">
        <f>_xlfn.XLOOKUP(Table2[[#This Row],[SKU_CODE_CLEAN]],[1]SKU_Master!A:A,[1]SKU_Master!E:E,"Not Found")</f>
        <v>420</v>
      </c>
      <c r="M2270" s="2">
        <f>_xlfn.XLOOKUP(E2270,[1]SKU_Master!A:A,[1]SKU_Master!F:F,"NOT FOUND")</f>
        <v>205</v>
      </c>
      <c r="N2270" s="2" t="str">
        <f>IF(ISNUMBER(_xlfn.XMATCH(E2270,[1]SKU_Master!A:A)),"MATCH","NOT FOUND")</f>
        <v>MATCH</v>
      </c>
      <c r="O2270" s="2">
        <f>Table2[[#This Row],[GROSS_REVENUE]]-Table2[[#This Row],[DISCOUNT]]</f>
        <v>25830.75</v>
      </c>
      <c r="P2270" s="3">
        <f>IFERROR((Table2[[#This Row],[NET_REVENUE]]-(Table2[[#This Row],[UNITS_SOLD]]*Table2[[#This Row],[UNIT_COGS]]))/Table2[[#This Row],[NET_REVENUE]],0)</f>
        <v>0.40477918759617898</v>
      </c>
      <c r="Q2270" s="4">
        <f>IFERROR(Table2[[#This Row],[GROSS_REVENUE]]/Table2[[#This Row],[AD_SPEND]],0)</f>
        <v>10.401772594136043</v>
      </c>
      <c r="R2270" s="2">
        <f>IFERROR((Table2[[#This Row],[NET_REVENUE]]-(Table2[[#This Row],[UNITS_SOLD]]*Table2[[#This Row],[UNIT_COGS]])-Table2[[#This Row],[AD_SPEND]]),0)</f>
        <v>7427.42</v>
      </c>
      <c r="S2270" s="3">
        <f>IFERROR(Table2[[#This Row],[RETURNS_UNITS]]/Table2[[#This Row],[UNITS_SOLD]],0)</f>
        <v>2.6666666666666668E-2</v>
      </c>
      <c r="T2270" s="2" t="str">
        <f>TRIM(CLEAN(Table2[[#This Row],[CHANNEL]]))</f>
        <v>Flipkart</v>
      </c>
      <c r="U2270" s="1">
        <f t="shared" si="35"/>
        <v>45566</v>
      </c>
    </row>
    <row r="2271" spans="1:21" x14ac:dyDescent="0.3">
      <c r="A2271" s="1">
        <v>45748</v>
      </c>
      <c r="B2271" s="2" t="s">
        <v>37</v>
      </c>
      <c r="C2271" s="2" t="s">
        <v>25</v>
      </c>
      <c r="D2271" s="2" t="s">
        <v>32</v>
      </c>
      <c r="E2271" s="2" t="str">
        <f>TRIM(Table2[[#This Row],[SKU_CODE]])</f>
        <v>BEC-BW-001</v>
      </c>
      <c r="F2271" s="2">
        <v>265</v>
      </c>
      <c r="G2271" s="2">
        <v>58300</v>
      </c>
      <c r="H2271" s="2">
        <v>11567.67</v>
      </c>
      <c r="I2271" s="2">
        <v>3032.11</v>
      </c>
      <c r="J2271" s="2">
        <v>7</v>
      </c>
      <c r="K2271" s="2" t="str">
        <f>_xlfn.XLOOKUP(E2271,[1]SKU_Master!A:A,[1]SKU_Master!C:C,"NOT FOUND")</f>
        <v>Bake &amp; Wrap</v>
      </c>
      <c r="L2271" s="2">
        <f>_xlfn.XLOOKUP(Table2[[#This Row],[SKU_CODE_CLEAN]],[1]SKU_Master!A:A,[1]SKU_Master!E:E,"Not Found")</f>
        <v>220</v>
      </c>
      <c r="M2271" s="2">
        <f>_xlfn.XLOOKUP(E2271,[1]SKU_Master!A:A,[1]SKU_Master!F:F,"NOT FOUND")</f>
        <v>118</v>
      </c>
      <c r="N2271" s="2" t="str">
        <f>IF(ISNUMBER(_xlfn.XMATCH(E2271,[1]SKU_Master!A:A)),"MATCH","NOT FOUND")</f>
        <v>MATCH</v>
      </c>
      <c r="O2271" s="2">
        <f>Table2[[#This Row],[GROSS_REVENUE]]-Table2[[#This Row],[DISCOUNT]]</f>
        <v>46732.33</v>
      </c>
      <c r="P2271" s="3">
        <f>IFERROR((Table2[[#This Row],[NET_REVENUE]]-(Table2[[#This Row],[UNITS_SOLD]]*Table2[[#This Row],[UNIT_COGS]]))/Table2[[#This Row],[NET_REVENUE]],0)</f>
        <v>0.33087008501395077</v>
      </c>
      <c r="Q2271" s="4">
        <f>IFERROR(Table2[[#This Row],[GROSS_REVENUE]]/Table2[[#This Row],[AD_SPEND]],0)</f>
        <v>19.227534621105434</v>
      </c>
      <c r="R2271" s="2">
        <f>IFERROR((Table2[[#This Row],[NET_REVENUE]]-(Table2[[#This Row],[UNITS_SOLD]]*Table2[[#This Row],[UNIT_COGS]])-Table2[[#This Row],[AD_SPEND]]),0)</f>
        <v>12430.220000000001</v>
      </c>
      <c r="S2271" s="3">
        <f>IFERROR(Table2[[#This Row],[RETURNS_UNITS]]/Table2[[#This Row],[UNITS_SOLD]],0)</f>
        <v>2.6415094339622643E-2</v>
      </c>
      <c r="T2271" s="2" t="str">
        <f>TRIM(CLEAN(Table2[[#This Row],[CHANNEL]]))</f>
        <v>Blinkit</v>
      </c>
      <c r="U2271" s="1">
        <f t="shared" si="35"/>
        <v>45748</v>
      </c>
    </row>
    <row r="2272" spans="1:21" x14ac:dyDescent="0.3">
      <c r="A2272" s="1">
        <v>45474</v>
      </c>
      <c r="B2272" s="2" t="s">
        <v>34</v>
      </c>
      <c r="C2272" s="2" t="s">
        <v>25</v>
      </c>
      <c r="D2272" s="2" t="s">
        <v>43</v>
      </c>
      <c r="E2272" s="2" t="str">
        <f>TRIM(Table2[[#This Row],[SKU_CODE]])</f>
        <v>BEC-GB-001</v>
      </c>
      <c r="F2272" s="2">
        <v>225</v>
      </c>
      <c r="G2272" s="2">
        <v>33525</v>
      </c>
      <c r="H2272" s="2">
        <v>2979.02</v>
      </c>
      <c r="I2272" s="2">
        <v>3032.44</v>
      </c>
      <c r="J2272" s="2">
        <v>8</v>
      </c>
      <c r="K2272" s="2" t="str">
        <f>_xlfn.XLOOKUP(E2272,[1]SKU_Master!A:A,[1]SKU_Master!C:C,"NOT FOUND")</f>
        <v>Garbage Bags</v>
      </c>
      <c r="L2272" s="2">
        <f>_xlfn.XLOOKUP(Table2[[#This Row],[SKU_CODE_CLEAN]],[1]SKU_Master!A:A,[1]SKU_Master!E:E,"Not Found")</f>
        <v>149</v>
      </c>
      <c r="M2272" s="2">
        <f>_xlfn.XLOOKUP(E2272,[1]SKU_Master!A:A,[1]SKU_Master!F:F,"NOT FOUND")</f>
        <v>70</v>
      </c>
      <c r="N2272" s="2" t="str">
        <f>IF(ISNUMBER(_xlfn.XMATCH(E2272,[1]SKU_Master!A:A)),"MATCH","NOT FOUND")</f>
        <v>MATCH</v>
      </c>
      <c r="O2272" s="2">
        <f>Table2[[#This Row],[GROSS_REVENUE]]-Table2[[#This Row],[DISCOUNT]]</f>
        <v>30545.98</v>
      </c>
      <c r="P2272" s="3">
        <f>IFERROR((Table2[[#This Row],[NET_REVENUE]]-(Table2[[#This Row],[UNITS_SOLD]]*Table2[[#This Row],[UNIT_COGS]]))/Table2[[#This Row],[NET_REVENUE]],0)</f>
        <v>0.48438386982509646</v>
      </c>
      <c r="Q2272" s="4">
        <f>IFERROR(Table2[[#This Row],[GROSS_REVENUE]]/Table2[[#This Row],[AD_SPEND]],0)</f>
        <v>11.055453694054952</v>
      </c>
      <c r="R2272" s="2">
        <f>IFERROR((Table2[[#This Row],[NET_REVENUE]]-(Table2[[#This Row],[UNITS_SOLD]]*Table2[[#This Row],[UNIT_COGS]])-Table2[[#This Row],[AD_SPEND]]),0)</f>
        <v>11763.539999999999</v>
      </c>
      <c r="S2272" s="3">
        <f>IFERROR(Table2[[#This Row],[RETURNS_UNITS]]/Table2[[#This Row],[UNITS_SOLD]],0)</f>
        <v>3.5555555555555556E-2</v>
      </c>
      <c r="T2272" s="2" t="str">
        <f>TRIM(CLEAN(Table2[[#This Row],[CHANNEL]]))</f>
        <v>Zepto</v>
      </c>
      <c r="U2272" s="1">
        <f t="shared" si="35"/>
        <v>45474</v>
      </c>
    </row>
    <row r="2273" spans="1:21" x14ac:dyDescent="0.3">
      <c r="A2273" s="1">
        <v>45474</v>
      </c>
      <c r="B2273" s="2" t="s">
        <v>24</v>
      </c>
      <c r="C2273" s="2" t="s">
        <v>25</v>
      </c>
      <c r="D2273" s="2" t="s">
        <v>30</v>
      </c>
      <c r="E2273" s="2" t="str">
        <f>TRIM(Table2[[#This Row],[SKU_CODE]])</f>
        <v>BEC-TIS-002</v>
      </c>
      <c r="F2273" s="2">
        <v>224</v>
      </c>
      <c r="G2273" s="2">
        <v>40320</v>
      </c>
      <c r="H2273" s="2">
        <v>5166.53</v>
      </c>
      <c r="I2273" s="2">
        <v>3032.95</v>
      </c>
      <c r="J2273" s="2">
        <v>27</v>
      </c>
      <c r="K2273" s="2" t="str">
        <f>_xlfn.XLOOKUP(E2273,[1]SKU_Master!A:A,[1]SKU_Master!C:C,"NOT FOUND")</f>
        <v>Tissues</v>
      </c>
      <c r="L2273" s="2">
        <f>_xlfn.XLOOKUP(Table2[[#This Row],[SKU_CODE_CLEAN]],[1]SKU_Master!A:A,[1]SKU_Master!E:E,"Not Found")</f>
        <v>180</v>
      </c>
      <c r="M2273" s="2">
        <f>_xlfn.XLOOKUP(E2273,[1]SKU_Master!A:A,[1]SKU_Master!F:F,"NOT FOUND")</f>
        <v>95</v>
      </c>
      <c r="N2273" s="2" t="str">
        <f>IF(ISNUMBER(_xlfn.XMATCH(E2273,[1]SKU_Master!A:A)),"MATCH","NOT FOUND")</f>
        <v>MATCH</v>
      </c>
      <c r="O2273" s="2">
        <f>Table2[[#This Row],[GROSS_REVENUE]]-Table2[[#This Row],[DISCOUNT]]</f>
        <v>35153.47</v>
      </c>
      <c r="P2273" s="3">
        <f>IFERROR((Table2[[#This Row],[NET_REVENUE]]-(Table2[[#This Row],[UNITS_SOLD]]*Table2[[#This Row],[UNIT_COGS]]))/Table2[[#This Row],[NET_REVENUE]],0)</f>
        <v>0.39465435417897582</v>
      </c>
      <c r="Q2273" s="4">
        <f>IFERROR(Table2[[#This Row],[GROSS_REVENUE]]/Table2[[#This Row],[AD_SPEND]],0)</f>
        <v>13.293987701742529</v>
      </c>
      <c r="R2273" s="2">
        <f>IFERROR((Table2[[#This Row],[NET_REVENUE]]-(Table2[[#This Row],[UNITS_SOLD]]*Table2[[#This Row],[UNIT_COGS]])-Table2[[#This Row],[AD_SPEND]]),0)</f>
        <v>10840.52</v>
      </c>
      <c r="S2273" s="3">
        <f>IFERROR(Table2[[#This Row],[RETURNS_UNITS]]/Table2[[#This Row],[UNITS_SOLD]],0)</f>
        <v>0.12053571428571429</v>
      </c>
      <c r="T2273" s="2" t="str">
        <f>TRIM(CLEAN(Table2[[#This Row],[CHANNEL]]))</f>
        <v>D2C</v>
      </c>
      <c r="U2273" s="1">
        <f t="shared" si="35"/>
        <v>45474</v>
      </c>
    </row>
    <row r="2274" spans="1:21" x14ac:dyDescent="0.3">
      <c r="A2274" s="1">
        <v>45383</v>
      </c>
      <c r="B2274" s="2" t="s">
        <v>21</v>
      </c>
      <c r="C2274" s="2" t="s">
        <v>25</v>
      </c>
      <c r="D2274" s="2" t="s">
        <v>43</v>
      </c>
      <c r="E2274" s="2" t="str">
        <f>TRIM(Table2[[#This Row],[SKU_CODE]])</f>
        <v>BEC-GB-001</v>
      </c>
      <c r="F2274" s="2">
        <v>285</v>
      </c>
      <c r="G2274" s="2">
        <v>42465</v>
      </c>
      <c r="H2274" s="2">
        <v>10381.4</v>
      </c>
      <c r="I2274" s="2">
        <v>3033.33</v>
      </c>
      <c r="J2274" s="2">
        <v>10</v>
      </c>
      <c r="K2274" s="2" t="str">
        <f>_xlfn.XLOOKUP(E2274,[1]SKU_Master!A:A,[1]SKU_Master!C:C,"NOT FOUND")</f>
        <v>Garbage Bags</v>
      </c>
      <c r="L2274" s="2">
        <f>_xlfn.XLOOKUP(Table2[[#This Row],[SKU_CODE_CLEAN]],[1]SKU_Master!A:A,[1]SKU_Master!E:E,"Not Found")</f>
        <v>149</v>
      </c>
      <c r="M2274" s="2">
        <f>_xlfn.XLOOKUP(E2274,[1]SKU_Master!A:A,[1]SKU_Master!F:F,"NOT FOUND")</f>
        <v>70</v>
      </c>
      <c r="N2274" s="2" t="str">
        <f>IF(ISNUMBER(_xlfn.XMATCH(E2274,[1]SKU_Master!A:A)),"MATCH","NOT FOUND")</f>
        <v>MATCH</v>
      </c>
      <c r="O2274" s="2">
        <f>Table2[[#This Row],[GROSS_REVENUE]]-Table2[[#This Row],[DISCOUNT]]</f>
        <v>32083.599999999999</v>
      </c>
      <c r="P2274" s="3">
        <f>IFERROR((Table2[[#This Row],[NET_REVENUE]]-(Table2[[#This Row],[UNITS_SOLD]]*Table2[[#This Row],[UNIT_COGS]]))/Table2[[#This Row],[NET_REVENUE]],0)</f>
        <v>0.37818698649777455</v>
      </c>
      <c r="Q2274" s="4">
        <f>IFERROR(Table2[[#This Row],[GROSS_REVENUE]]/Table2[[#This Row],[AD_SPEND]],0)</f>
        <v>13.999465933479048</v>
      </c>
      <c r="R2274" s="2">
        <f>IFERROR((Table2[[#This Row],[NET_REVENUE]]-(Table2[[#This Row],[UNITS_SOLD]]*Table2[[#This Row],[UNIT_COGS]])-Table2[[#This Row],[AD_SPEND]]),0)</f>
        <v>9100.2699999999986</v>
      </c>
      <c r="S2274" s="3">
        <f>IFERROR(Table2[[#This Row],[RETURNS_UNITS]]/Table2[[#This Row],[UNITS_SOLD]],0)</f>
        <v>3.5087719298245612E-2</v>
      </c>
      <c r="T2274" s="2" t="str">
        <f>TRIM(CLEAN(Table2[[#This Row],[CHANNEL]]))</f>
        <v>Flipkart</v>
      </c>
      <c r="U2274" s="1">
        <f t="shared" si="35"/>
        <v>45383</v>
      </c>
    </row>
    <row r="2275" spans="1:21" x14ac:dyDescent="0.3">
      <c r="A2275" s="1">
        <v>45413</v>
      </c>
      <c r="B2275" s="2" t="s">
        <v>24</v>
      </c>
      <c r="C2275" s="2" t="s">
        <v>28</v>
      </c>
      <c r="D2275" s="2" t="s">
        <v>41</v>
      </c>
      <c r="E2275" s="2" t="str">
        <f>TRIM(Table2[[#This Row],[SKU_CODE]])</f>
        <v>BEC-KT-002</v>
      </c>
      <c r="F2275" s="2">
        <v>77</v>
      </c>
      <c r="G2275" s="2">
        <v>32340</v>
      </c>
      <c r="H2275" s="2">
        <v>1784.97</v>
      </c>
      <c r="I2275" s="2">
        <v>3034.29</v>
      </c>
      <c r="J2275" s="2">
        <v>12</v>
      </c>
      <c r="K2275" s="2" t="str">
        <f>_xlfn.XLOOKUP(E2275,[1]SKU_Master!A:A,[1]SKU_Master!C:C,"NOT FOUND")</f>
        <v>Kitchen Towel</v>
      </c>
      <c r="L2275" s="2">
        <f>_xlfn.XLOOKUP(Table2[[#This Row],[SKU_CODE_CLEAN]],[1]SKU_Master!A:A,[1]SKU_Master!E:E,"Not Found")</f>
        <v>420</v>
      </c>
      <c r="M2275" s="2">
        <f>_xlfn.XLOOKUP(E2275,[1]SKU_Master!A:A,[1]SKU_Master!F:F,"NOT FOUND")</f>
        <v>205</v>
      </c>
      <c r="N2275" s="2" t="str">
        <f>IF(ISNUMBER(_xlfn.XMATCH(E2275,[1]SKU_Master!A:A)),"MATCH","NOT FOUND")</f>
        <v>MATCH</v>
      </c>
      <c r="O2275" s="2">
        <f>Table2[[#This Row],[GROSS_REVENUE]]-Table2[[#This Row],[DISCOUNT]]</f>
        <v>30555.03</v>
      </c>
      <c r="P2275" s="3">
        <f>IFERROR((Table2[[#This Row],[NET_REVENUE]]-(Table2[[#This Row],[UNITS_SOLD]]*Table2[[#This Row],[UNIT_COGS]]))/Table2[[#This Row],[NET_REVENUE]],0)</f>
        <v>0.48339111432716642</v>
      </c>
      <c r="Q2275" s="4">
        <f>IFERROR(Table2[[#This Row],[GROSS_REVENUE]]/Table2[[#This Row],[AD_SPEND]],0)</f>
        <v>10.658177036473113</v>
      </c>
      <c r="R2275" s="2">
        <f>IFERROR((Table2[[#This Row],[NET_REVENUE]]-(Table2[[#This Row],[UNITS_SOLD]]*Table2[[#This Row],[UNIT_COGS]])-Table2[[#This Row],[AD_SPEND]]),0)</f>
        <v>11735.739999999998</v>
      </c>
      <c r="S2275" s="3">
        <f>IFERROR(Table2[[#This Row],[RETURNS_UNITS]]/Table2[[#This Row],[UNITS_SOLD]],0)</f>
        <v>0.15584415584415584</v>
      </c>
      <c r="T2275" s="2" t="str">
        <f>TRIM(CLEAN(Table2[[#This Row],[CHANNEL]]))</f>
        <v>D2C</v>
      </c>
      <c r="U2275" s="1">
        <f t="shared" si="35"/>
        <v>45413</v>
      </c>
    </row>
    <row r="2276" spans="1:21" x14ac:dyDescent="0.3">
      <c r="A2276" s="1">
        <v>45566</v>
      </c>
      <c r="B2276" s="2" t="s">
        <v>39</v>
      </c>
      <c r="C2276" s="2" t="s">
        <v>28</v>
      </c>
      <c r="D2276" s="2" t="s">
        <v>41</v>
      </c>
      <c r="E2276" s="2" t="str">
        <f>TRIM(Table2[[#This Row],[SKU_CODE]])</f>
        <v>BEC-KT-002</v>
      </c>
      <c r="F2276" s="2">
        <v>148</v>
      </c>
      <c r="G2276" s="2">
        <v>62160</v>
      </c>
      <c r="H2276" s="2">
        <v>9910.92</v>
      </c>
      <c r="I2276" s="2">
        <v>3037.41</v>
      </c>
      <c r="J2276" s="2">
        <v>4</v>
      </c>
      <c r="K2276" s="2" t="str">
        <f>_xlfn.XLOOKUP(E2276,[1]SKU_Master!A:A,[1]SKU_Master!C:C,"NOT FOUND")</f>
        <v>Kitchen Towel</v>
      </c>
      <c r="L2276" s="2">
        <f>_xlfn.XLOOKUP(Table2[[#This Row],[SKU_CODE_CLEAN]],[1]SKU_Master!A:A,[1]SKU_Master!E:E,"Not Found")</f>
        <v>420</v>
      </c>
      <c r="M2276" s="2">
        <f>_xlfn.XLOOKUP(E2276,[1]SKU_Master!A:A,[1]SKU_Master!F:F,"NOT FOUND")</f>
        <v>205</v>
      </c>
      <c r="N2276" s="2" t="str">
        <f>IF(ISNUMBER(_xlfn.XMATCH(E2276,[1]SKU_Master!A:A)),"MATCH","NOT FOUND")</f>
        <v>MATCH</v>
      </c>
      <c r="O2276" s="2">
        <f>Table2[[#This Row],[GROSS_REVENUE]]-Table2[[#This Row],[DISCOUNT]]</f>
        <v>52249.08</v>
      </c>
      <c r="P2276" s="3">
        <f>IFERROR((Table2[[#This Row],[NET_REVENUE]]-(Table2[[#This Row],[UNITS_SOLD]]*Table2[[#This Row],[UNIT_COGS]]))/Table2[[#This Row],[NET_REVENUE]],0)</f>
        <v>0.41931991912584876</v>
      </c>
      <c r="Q2276" s="4">
        <f>IFERROR(Table2[[#This Row],[GROSS_REVENUE]]/Table2[[#This Row],[AD_SPEND]],0)</f>
        <v>20.464803895424062</v>
      </c>
      <c r="R2276" s="2">
        <f>IFERROR((Table2[[#This Row],[NET_REVENUE]]-(Table2[[#This Row],[UNITS_SOLD]]*Table2[[#This Row],[UNIT_COGS]])-Table2[[#This Row],[AD_SPEND]]),0)</f>
        <v>18871.670000000002</v>
      </c>
      <c r="S2276" s="3">
        <f>IFERROR(Table2[[#This Row],[RETURNS_UNITS]]/Table2[[#This Row],[UNITS_SOLD]],0)</f>
        <v>2.7027027027027029E-2</v>
      </c>
      <c r="T2276" s="2" t="str">
        <f>TRIM(CLEAN(Table2[[#This Row],[CHANNEL]]))</f>
        <v>Amazon</v>
      </c>
      <c r="U2276" s="1">
        <f t="shared" si="35"/>
        <v>45566</v>
      </c>
    </row>
    <row r="2277" spans="1:21" x14ac:dyDescent="0.3">
      <c r="A2277" s="1">
        <v>45292</v>
      </c>
      <c r="B2277" s="2" t="s">
        <v>37</v>
      </c>
      <c r="C2277" s="2" t="s">
        <v>25</v>
      </c>
      <c r="D2277" s="2" t="s">
        <v>43</v>
      </c>
      <c r="E2277" s="2" t="str">
        <f>TRIM(Table2[[#This Row],[SKU_CODE]])</f>
        <v>BEC-GB-001</v>
      </c>
      <c r="F2277" s="2">
        <v>244</v>
      </c>
      <c r="G2277" s="2">
        <v>36356</v>
      </c>
      <c r="H2277" s="2">
        <v>9860.19</v>
      </c>
      <c r="I2277" s="2">
        <v>3039.52</v>
      </c>
      <c r="J2277" s="2">
        <v>5</v>
      </c>
      <c r="K2277" s="2" t="str">
        <f>_xlfn.XLOOKUP(E2277,[1]SKU_Master!A:A,[1]SKU_Master!C:C,"NOT FOUND")</f>
        <v>Garbage Bags</v>
      </c>
      <c r="L2277" s="2">
        <f>_xlfn.XLOOKUP(Table2[[#This Row],[SKU_CODE_CLEAN]],[1]SKU_Master!A:A,[1]SKU_Master!E:E,"Not Found")</f>
        <v>149</v>
      </c>
      <c r="M2277" s="2">
        <f>_xlfn.XLOOKUP(E2277,[1]SKU_Master!A:A,[1]SKU_Master!F:F,"NOT FOUND")</f>
        <v>70</v>
      </c>
      <c r="N2277" s="2" t="str">
        <f>IF(ISNUMBER(_xlfn.XMATCH(E2277,[1]SKU_Master!A:A)),"MATCH","NOT FOUND")</f>
        <v>MATCH</v>
      </c>
      <c r="O2277" s="2">
        <f>Table2[[#This Row],[GROSS_REVENUE]]-Table2[[#This Row],[DISCOUNT]]</f>
        <v>26495.809999999998</v>
      </c>
      <c r="P2277" s="3">
        <f>IFERROR((Table2[[#This Row],[NET_REVENUE]]-(Table2[[#This Row],[UNITS_SOLD]]*Table2[[#This Row],[UNIT_COGS]]))/Table2[[#This Row],[NET_REVENUE]],0)</f>
        <v>0.35536977356042326</v>
      </c>
      <c r="Q2277" s="4">
        <f>IFERROR(Table2[[#This Row],[GROSS_REVENUE]]/Table2[[#This Row],[AD_SPEND]],0)</f>
        <v>11.961099120913829</v>
      </c>
      <c r="R2277" s="2">
        <f>IFERROR((Table2[[#This Row],[NET_REVENUE]]-(Table2[[#This Row],[UNITS_SOLD]]*Table2[[#This Row],[UNIT_COGS]])-Table2[[#This Row],[AD_SPEND]]),0)</f>
        <v>6376.2899999999972</v>
      </c>
      <c r="S2277" s="3">
        <f>IFERROR(Table2[[#This Row],[RETURNS_UNITS]]/Table2[[#This Row],[UNITS_SOLD]],0)</f>
        <v>2.0491803278688523E-2</v>
      </c>
      <c r="T2277" s="2" t="str">
        <f>TRIM(CLEAN(Table2[[#This Row],[CHANNEL]]))</f>
        <v>Blinkit</v>
      </c>
      <c r="U2277" s="1">
        <f t="shared" si="35"/>
        <v>45292</v>
      </c>
    </row>
    <row r="2278" spans="1:21" x14ac:dyDescent="0.3">
      <c r="A2278" s="1">
        <v>45566</v>
      </c>
      <c r="B2278" s="2" t="s">
        <v>27</v>
      </c>
      <c r="C2278" s="2" t="s">
        <v>28</v>
      </c>
      <c r="D2278" s="2" t="s">
        <v>29</v>
      </c>
      <c r="E2278" s="2" t="str">
        <f>TRIM(Table2[[#This Row],[SKU_CODE]])</f>
        <v>BEC-CLN-004</v>
      </c>
      <c r="F2278" s="2">
        <v>174</v>
      </c>
      <c r="G2278" s="2">
        <v>17226</v>
      </c>
      <c r="H2278" s="2">
        <v>4019.78</v>
      </c>
      <c r="I2278" s="2">
        <v>3043.33</v>
      </c>
      <c r="J2278" s="2">
        <v>4</v>
      </c>
      <c r="K2278" s="2" t="str">
        <f>_xlfn.XLOOKUP(E2278,[1]SKU_Master!A:A,[1]SKU_Master!C:C,"NOT FOUND")</f>
        <v>Cleaners</v>
      </c>
      <c r="L2278" s="2">
        <f>_xlfn.XLOOKUP(Table2[[#This Row],[SKU_CODE_CLEAN]],[1]SKU_Master!A:A,[1]SKU_Master!E:E,"Not Found")</f>
        <v>99</v>
      </c>
      <c r="M2278" s="2">
        <f>_xlfn.XLOOKUP(E2278,[1]SKU_Master!A:A,[1]SKU_Master!F:F,"NOT FOUND")</f>
        <v>44</v>
      </c>
      <c r="N2278" s="2" t="str">
        <f>IF(ISNUMBER(_xlfn.XMATCH(E2278,[1]SKU_Master!A:A)),"MATCH","NOT FOUND")</f>
        <v>MATCH</v>
      </c>
      <c r="O2278" s="2">
        <f>Table2[[#This Row],[GROSS_REVENUE]]-Table2[[#This Row],[DISCOUNT]]</f>
        <v>13206.22</v>
      </c>
      <c r="P2278" s="3">
        <f>IFERROR((Table2[[#This Row],[NET_REVENUE]]-(Table2[[#This Row],[UNITS_SOLD]]*Table2[[#This Row],[UNIT_COGS]]))/Table2[[#This Row],[NET_REVENUE]],0)</f>
        <v>0.42027317430725819</v>
      </c>
      <c r="Q2278" s="4">
        <f>IFERROR(Table2[[#This Row],[GROSS_REVENUE]]/Table2[[#This Row],[AD_SPEND]],0)</f>
        <v>5.6602471634689637</v>
      </c>
      <c r="R2278" s="2">
        <f>IFERROR((Table2[[#This Row],[NET_REVENUE]]-(Table2[[#This Row],[UNITS_SOLD]]*Table2[[#This Row],[UNIT_COGS]])-Table2[[#This Row],[AD_SPEND]]),0)</f>
        <v>2506.8899999999994</v>
      </c>
      <c r="S2278" s="3">
        <f>IFERROR(Table2[[#This Row],[RETURNS_UNITS]]/Table2[[#This Row],[UNITS_SOLD]],0)</f>
        <v>2.2988505747126436E-2</v>
      </c>
      <c r="T2278" s="2" t="str">
        <f>TRIM(CLEAN(Table2[[#This Row],[CHANNEL]]))</f>
        <v>Zepto</v>
      </c>
      <c r="U2278" s="1">
        <f t="shared" si="35"/>
        <v>45566</v>
      </c>
    </row>
    <row r="2279" spans="1:21" x14ac:dyDescent="0.3">
      <c r="A2279" s="1">
        <v>45474</v>
      </c>
      <c r="B2279" s="2" t="s">
        <v>50</v>
      </c>
      <c r="C2279" s="2" t="s">
        <v>22</v>
      </c>
      <c r="D2279" s="2" t="s">
        <v>42</v>
      </c>
      <c r="E2279" s="2" t="str">
        <f>TRIM(Table2[[#This Row],[SKU_CODE]])</f>
        <v>BEC-BW-002</v>
      </c>
      <c r="F2279" s="2">
        <v>182</v>
      </c>
      <c r="G2279" s="2">
        <v>31850</v>
      </c>
      <c r="H2279" s="2">
        <v>7337.08</v>
      </c>
      <c r="I2279" s="2">
        <v>3049.84</v>
      </c>
      <c r="J2279" s="2">
        <v>5</v>
      </c>
      <c r="K2279" s="2" t="str">
        <f>_xlfn.XLOOKUP(E2279,[1]SKU_Master!A:A,[1]SKU_Master!C:C,"NOT FOUND")</f>
        <v>Bake &amp; Wrap</v>
      </c>
      <c r="L2279" s="2">
        <f>_xlfn.XLOOKUP(Table2[[#This Row],[SKU_CODE_CLEAN]],[1]SKU_Master!A:A,[1]SKU_Master!E:E,"Not Found")</f>
        <v>175</v>
      </c>
      <c r="M2279" s="2">
        <f>_xlfn.XLOOKUP(E2279,[1]SKU_Master!A:A,[1]SKU_Master!F:F,"NOT FOUND")</f>
        <v>92</v>
      </c>
      <c r="N2279" s="2" t="str">
        <f>IF(ISNUMBER(_xlfn.XMATCH(E2279,[1]SKU_Master!A:A)),"MATCH","NOT FOUND")</f>
        <v>MATCH</v>
      </c>
      <c r="O2279" s="2">
        <f>Table2[[#This Row],[GROSS_REVENUE]]-Table2[[#This Row],[DISCOUNT]]</f>
        <v>24512.92</v>
      </c>
      <c r="P2279" s="3">
        <f>IFERROR((Table2[[#This Row],[NET_REVENUE]]-(Table2[[#This Row],[UNITS_SOLD]]*Table2[[#This Row],[UNIT_COGS]]))/Table2[[#This Row],[NET_REVENUE]],0)</f>
        <v>0.31693164257868905</v>
      </c>
      <c r="Q2279" s="4">
        <f>IFERROR(Table2[[#This Row],[GROSS_REVENUE]]/Table2[[#This Row],[AD_SPEND]],0)</f>
        <v>10.443170789287306</v>
      </c>
      <c r="R2279" s="2">
        <f>IFERROR((Table2[[#This Row],[NET_REVENUE]]-(Table2[[#This Row],[UNITS_SOLD]]*Table2[[#This Row],[UNIT_COGS]])-Table2[[#This Row],[AD_SPEND]]),0)</f>
        <v>4719.0799999999981</v>
      </c>
      <c r="S2279" s="3">
        <f>IFERROR(Table2[[#This Row],[RETURNS_UNITS]]/Table2[[#This Row],[UNITS_SOLD]],0)</f>
        <v>2.7472527472527472E-2</v>
      </c>
      <c r="T2279" s="2" t="str">
        <f>TRIM(CLEAN(Table2[[#This Row],[CHANNEL]]))</f>
        <v>Amazon</v>
      </c>
      <c r="U2279" s="1">
        <f t="shared" si="35"/>
        <v>45474</v>
      </c>
    </row>
    <row r="2280" spans="1:21" x14ac:dyDescent="0.3">
      <c r="A2280" s="1">
        <v>45474</v>
      </c>
      <c r="B2280" s="2" t="s">
        <v>37</v>
      </c>
      <c r="C2280" s="2" t="s">
        <v>22</v>
      </c>
      <c r="D2280" s="2" t="s">
        <v>46</v>
      </c>
      <c r="E2280" s="2" t="str">
        <f>TRIM(Table2[[#This Row],[SKU_CODE]])</f>
        <v>BEC-KT-001</v>
      </c>
      <c r="F2280" s="2">
        <v>223</v>
      </c>
      <c r="G2280" s="5">
        <v>35680</v>
      </c>
      <c r="H2280" s="2">
        <v>10154.120000000001</v>
      </c>
      <c r="I2280" s="2">
        <v>3053.08</v>
      </c>
      <c r="J2280" s="2">
        <v>5</v>
      </c>
      <c r="K2280" s="2" t="str">
        <f>_xlfn.XLOOKUP(E2280,[1]SKU_Master!A:A,[1]SKU_Master!C:C,"NOT FOUND")</f>
        <v>Kitchen Towel</v>
      </c>
      <c r="L2280" s="2">
        <f>_xlfn.XLOOKUP(Table2[[#This Row],[SKU_CODE_CLEAN]],[1]SKU_Master!A:A,[1]SKU_Master!E:E,"Not Found")</f>
        <v>160</v>
      </c>
      <c r="M2280" s="2">
        <f>_xlfn.XLOOKUP(E2280,[1]SKU_Master!A:A,[1]SKU_Master!F:F,"NOT FOUND")</f>
        <v>78</v>
      </c>
      <c r="N2280" s="2" t="str">
        <f>IF(ISNUMBER(_xlfn.XMATCH(E2280,[1]SKU_Master!A:A)),"MATCH","NOT FOUND")</f>
        <v>MATCH</v>
      </c>
      <c r="O2280" s="2">
        <f>Table2[[#This Row],[GROSS_REVENUE]]-Table2[[#This Row],[DISCOUNT]]</f>
        <v>25525.879999999997</v>
      </c>
      <c r="P2280" s="3">
        <f>IFERROR((Table2[[#This Row],[NET_REVENUE]]-(Table2[[#This Row],[UNITS_SOLD]]*Table2[[#This Row],[UNIT_COGS]]))/Table2[[#This Row],[NET_REVENUE]],0)</f>
        <v>0.31857393359210334</v>
      </c>
      <c r="Q2280" s="4">
        <f>IFERROR(Table2[[#This Row],[GROSS_REVENUE]]/Table2[[#This Row],[AD_SPEND]],0)</f>
        <v>11.686559146828776</v>
      </c>
      <c r="R2280" s="2">
        <f>IFERROR((Table2[[#This Row],[NET_REVENUE]]-(Table2[[#This Row],[UNITS_SOLD]]*Table2[[#This Row],[UNIT_COGS]])-Table2[[#This Row],[AD_SPEND]]),0)</f>
        <v>5078.7999999999975</v>
      </c>
      <c r="S2280" s="3">
        <f>IFERROR(Table2[[#This Row],[RETURNS_UNITS]]/Table2[[#This Row],[UNITS_SOLD]],0)</f>
        <v>2.2421524663677129E-2</v>
      </c>
      <c r="T2280" s="2" t="str">
        <f>TRIM(CLEAN(Table2[[#This Row],[CHANNEL]]))</f>
        <v>Blinkit</v>
      </c>
      <c r="U2280" s="1">
        <f t="shared" si="35"/>
        <v>45474</v>
      </c>
    </row>
    <row r="2281" spans="1:21" x14ac:dyDescent="0.3">
      <c r="A2281" s="1">
        <v>45717</v>
      </c>
      <c r="B2281" s="2" t="s">
        <v>34</v>
      </c>
      <c r="C2281" s="2" t="s">
        <v>28</v>
      </c>
      <c r="D2281" s="2" t="s">
        <v>42</v>
      </c>
      <c r="E2281" s="2" t="str">
        <f>TRIM(Table2[[#This Row],[SKU_CODE]])</f>
        <v>BEC-BW-002</v>
      </c>
      <c r="F2281" s="2">
        <v>134</v>
      </c>
      <c r="G2281" s="2">
        <v>23450</v>
      </c>
      <c r="H2281" s="2">
        <v>1295.3399999999999</v>
      </c>
      <c r="I2281" s="2">
        <v>3053.78</v>
      </c>
      <c r="J2281" s="2">
        <v>4</v>
      </c>
      <c r="K2281" s="2" t="str">
        <f>_xlfn.XLOOKUP(E2281,[1]SKU_Master!A:A,[1]SKU_Master!C:C,"NOT FOUND")</f>
        <v>Bake &amp; Wrap</v>
      </c>
      <c r="L2281" s="2">
        <f>_xlfn.XLOOKUP(Table2[[#This Row],[SKU_CODE_CLEAN]],[1]SKU_Master!A:A,[1]SKU_Master!E:E,"Not Found")</f>
        <v>175</v>
      </c>
      <c r="M2281" s="2">
        <f>_xlfn.XLOOKUP(E2281,[1]SKU_Master!A:A,[1]SKU_Master!F:F,"NOT FOUND")</f>
        <v>92</v>
      </c>
      <c r="N2281" s="2" t="str">
        <f>IF(ISNUMBER(_xlfn.XMATCH(E2281,[1]SKU_Master!A:A)),"MATCH","NOT FOUND")</f>
        <v>MATCH</v>
      </c>
      <c r="O2281" s="2">
        <f>Table2[[#This Row],[GROSS_REVENUE]]-Table2[[#This Row],[DISCOUNT]]</f>
        <v>22154.66</v>
      </c>
      <c r="P2281" s="3">
        <f>IFERROR((Table2[[#This Row],[NET_REVENUE]]-(Table2[[#This Row],[UNITS_SOLD]]*Table2[[#This Row],[UNIT_COGS]]))/Table2[[#This Row],[NET_REVENUE]],0)</f>
        <v>0.44354821965220859</v>
      </c>
      <c r="Q2281" s="4">
        <f>IFERROR(Table2[[#This Row],[GROSS_REVENUE]]/Table2[[#This Row],[AD_SPEND]],0)</f>
        <v>7.6790076560852443</v>
      </c>
      <c r="R2281" s="2">
        <f>IFERROR((Table2[[#This Row],[NET_REVENUE]]-(Table2[[#This Row],[UNITS_SOLD]]*Table2[[#This Row],[UNIT_COGS]])-Table2[[#This Row],[AD_SPEND]]),0)</f>
        <v>6772.8799999999992</v>
      </c>
      <c r="S2281" s="3">
        <f>IFERROR(Table2[[#This Row],[RETURNS_UNITS]]/Table2[[#This Row],[UNITS_SOLD]],0)</f>
        <v>2.9850746268656716E-2</v>
      </c>
      <c r="T2281" s="2" t="str">
        <f>TRIM(CLEAN(Table2[[#This Row],[CHANNEL]]))</f>
        <v>Zepto</v>
      </c>
      <c r="U2281" s="1">
        <f t="shared" si="35"/>
        <v>45717</v>
      </c>
    </row>
    <row r="2282" spans="1:21" x14ac:dyDescent="0.3">
      <c r="A2282" s="1">
        <v>45689</v>
      </c>
      <c r="B2282" s="2" t="s">
        <v>37</v>
      </c>
      <c r="C2282" s="2" t="s">
        <v>22</v>
      </c>
      <c r="D2282" s="2" t="s">
        <v>41</v>
      </c>
      <c r="E2282" s="2" t="str">
        <f>TRIM(Table2[[#This Row],[SKU_CODE]])</f>
        <v>BEC-KT-002</v>
      </c>
      <c r="F2282" s="2">
        <v>193</v>
      </c>
      <c r="G2282" s="2">
        <v>81060</v>
      </c>
      <c r="H2282" s="2">
        <v>21625.040000000001</v>
      </c>
      <c r="I2282" s="2">
        <v>3054.4</v>
      </c>
      <c r="J2282" s="2">
        <v>4</v>
      </c>
      <c r="K2282" s="2" t="str">
        <f>_xlfn.XLOOKUP(E2282,[1]SKU_Master!A:A,[1]SKU_Master!C:C,"NOT FOUND")</f>
        <v>Kitchen Towel</v>
      </c>
      <c r="L2282" s="2">
        <f>_xlfn.XLOOKUP(Table2[[#This Row],[SKU_CODE_CLEAN]],[1]SKU_Master!A:A,[1]SKU_Master!E:E,"Not Found")</f>
        <v>420</v>
      </c>
      <c r="M2282" s="2">
        <f>_xlfn.XLOOKUP(E2282,[1]SKU_Master!A:A,[1]SKU_Master!F:F,"NOT FOUND")</f>
        <v>205</v>
      </c>
      <c r="N2282" s="2" t="str">
        <f>IF(ISNUMBER(_xlfn.XMATCH(E2282,[1]SKU_Master!A:A)),"MATCH","NOT FOUND")</f>
        <v>MATCH</v>
      </c>
      <c r="O2282" s="2">
        <f>Table2[[#This Row],[GROSS_REVENUE]]-Table2[[#This Row],[DISCOUNT]]</f>
        <v>59434.96</v>
      </c>
      <c r="P2282" s="3">
        <f>IFERROR((Table2[[#This Row],[NET_REVENUE]]-(Table2[[#This Row],[UNITS_SOLD]]*Table2[[#This Row],[UNIT_COGS]]))/Table2[[#This Row],[NET_REVENUE]],0)</f>
        <v>0.33431434966894902</v>
      </c>
      <c r="Q2282" s="4">
        <f>IFERROR(Table2[[#This Row],[GROSS_REVENUE]]/Table2[[#This Row],[AD_SPEND]],0)</f>
        <v>26.538763750654791</v>
      </c>
      <c r="R2282" s="2">
        <f>IFERROR((Table2[[#This Row],[NET_REVENUE]]-(Table2[[#This Row],[UNITS_SOLD]]*Table2[[#This Row],[UNIT_COGS]])-Table2[[#This Row],[AD_SPEND]]),0)</f>
        <v>16815.559999999998</v>
      </c>
      <c r="S2282" s="3">
        <f>IFERROR(Table2[[#This Row],[RETURNS_UNITS]]/Table2[[#This Row],[UNITS_SOLD]],0)</f>
        <v>2.072538860103627E-2</v>
      </c>
      <c r="T2282" s="2" t="str">
        <f>TRIM(CLEAN(Table2[[#This Row],[CHANNEL]]))</f>
        <v>Blinkit</v>
      </c>
      <c r="U2282" s="1">
        <f t="shared" si="35"/>
        <v>45689</v>
      </c>
    </row>
    <row r="2283" spans="1:21" x14ac:dyDescent="0.3">
      <c r="A2283" s="1">
        <v>45627</v>
      </c>
      <c r="B2283" s="2" t="s">
        <v>27</v>
      </c>
      <c r="C2283" s="2" t="s">
        <v>22</v>
      </c>
      <c r="D2283" s="2" t="s">
        <v>35</v>
      </c>
      <c r="E2283" s="2" t="str">
        <f>TRIM(Table2[[#This Row],[SKU_CODE]])</f>
        <v>BEC-CMB-001</v>
      </c>
      <c r="F2283" s="2">
        <v>48</v>
      </c>
      <c r="G2283" s="2">
        <v>33552</v>
      </c>
      <c r="H2283" s="2">
        <v>8779.2199999999993</v>
      </c>
      <c r="I2283" s="2">
        <v>3055.27</v>
      </c>
      <c r="J2283" s="2">
        <v>2</v>
      </c>
      <c r="K2283" s="2" t="str">
        <f>_xlfn.XLOOKUP(E2283,[1]SKU_Master!A:A,[1]SKU_Master!C:C,"NOT FOUND")</f>
        <v>Others</v>
      </c>
      <c r="L2283" s="2">
        <f>_xlfn.XLOOKUP(Table2[[#This Row],[SKU_CODE_CLEAN]],[1]SKU_Master!A:A,[1]SKU_Master!E:E,"Not Found")</f>
        <v>699</v>
      </c>
      <c r="M2283" s="2">
        <f>_xlfn.XLOOKUP(E2283,[1]SKU_Master!A:A,[1]SKU_Master!F:F,"NOT FOUND")</f>
        <v>330</v>
      </c>
      <c r="N2283" s="2" t="str">
        <f>IF(ISNUMBER(_xlfn.XMATCH(E2283,[1]SKU_Master!A:A)),"MATCH","NOT FOUND")</f>
        <v>MATCH</v>
      </c>
      <c r="O2283" s="2">
        <f>Table2[[#This Row],[GROSS_REVENUE]]-Table2[[#This Row],[DISCOUNT]]</f>
        <v>24772.78</v>
      </c>
      <c r="P2283" s="3">
        <f>IFERROR((Table2[[#This Row],[NET_REVENUE]]-(Table2[[#This Row],[UNITS_SOLD]]*Table2[[#This Row],[UNIT_COGS]]))/Table2[[#This Row],[NET_REVENUE]],0)</f>
        <v>0.36058851691251442</v>
      </c>
      <c r="Q2283" s="4">
        <f>IFERROR(Table2[[#This Row],[GROSS_REVENUE]]/Table2[[#This Row],[AD_SPEND]],0)</f>
        <v>10.981680833445163</v>
      </c>
      <c r="R2283" s="2">
        <f>IFERROR((Table2[[#This Row],[NET_REVENUE]]-(Table2[[#This Row],[UNITS_SOLD]]*Table2[[#This Row],[UNIT_COGS]])-Table2[[#This Row],[AD_SPEND]]),0)</f>
        <v>5877.5099999999984</v>
      </c>
      <c r="S2283" s="3">
        <f>IFERROR(Table2[[#This Row],[RETURNS_UNITS]]/Table2[[#This Row],[UNITS_SOLD]],0)</f>
        <v>4.1666666666666664E-2</v>
      </c>
      <c r="T2283" s="2" t="str">
        <f>TRIM(CLEAN(Table2[[#This Row],[CHANNEL]]))</f>
        <v>Zepto</v>
      </c>
      <c r="U2283" s="1">
        <f t="shared" si="35"/>
        <v>45627</v>
      </c>
    </row>
    <row r="2284" spans="1:21" x14ac:dyDescent="0.3">
      <c r="A2284" s="1">
        <v>45383</v>
      </c>
      <c r="B2284" s="2" t="s">
        <v>24</v>
      </c>
      <c r="C2284" s="2" t="s">
        <v>25</v>
      </c>
      <c r="D2284" s="2" t="s">
        <v>31</v>
      </c>
      <c r="E2284" s="2" t="str">
        <f>TRIM(Table2[[#This Row],[SKU_CODE]])</f>
        <v>BEC-GB-002</v>
      </c>
      <c r="F2284" s="2">
        <v>144</v>
      </c>
      <c r="G2284" s="2">
        <v>25776</v>
      </c>
      <c r="H2284" s="2">
        <v>3428.29</v>
      </c>
      <c r="I2284" s="2">
        <v>3058.41</v>
      </c>
      <c r="J2284" s="2">
        <v>23</v>
      </c>
      <c r="K2284" s="2" t="str">
        <f>_xlfn.XLOOKUP(E2284,[1]SKU_Master!A:A,[1]SKU_Master!C:C,"NOT FOUND")</f>
        <v>Garbage Bags</v>
      </c>
      <c r="L2284" s="2">
        <f>_xlfn.XLOOKUP(Table2[[#This Row],[SKU_CODE_CLEAN]],[1]SKU_Master!A:A,[1]SKU_Master!E:E,"Not Found")</f>
        <v>179</v>
      </c>
      <c r="M2284" s="2">
        <f>_xlfn.XLOOKUP(E2284,[1]SKU_Master!A:A,[1]SKU_Master!F:F,"NOT FOUND")</f>
        <v>86</v>
      </c>
      <c r="N2284" s="2" t="str">
        <f>IF(ISNUMBER(_xlfn.XMATCH(E2284,[1]SKU_Master!A:A)),"MATCH","NOT FOUND")</f>
        <v>MATCH</v>
      </c>
      <c r="O2284" s="2">
        <f>Table2[[#This Row],[GROSS_REVENUE]]-Table2[[#This Row],[DISCOUNT]]</f>
        <v>22347.71</v>
      </c>
      <c r="P2284" s="3">
        <f>IFERROR((Table2[[#This Row],[NET_REVENUE]]-(Table2[[#This Row],[UNITS_SOLD]]*Table2[[#This Row],[UNIT_COGS]]))/Table2[[#This Row],[NET_REVENUE]],0)</f>
        <v>0.44584926151270082</v>
      </c>
      <c r="Q2284" s="4">
        <f>IFERROR(Table2[[#This Row],[GROSS_REVENUE]]/Table2[[#This Row],[AD_SPEND]],0)</f>
        <v>8.4279086191844783</v>
      </c>
      <c r="R2284" s="2">
        <f>IFERROR((Table2[[#This Row],[NET_REVENUE]]-(Table2[[#This Row],[UNITS_SOLD]]*Table2[[#This Row],[UNIT_COGS]])-Table2[[#This Row],[AD_SPEND]]),0)</f>
        <v>6905.2999999999993</v>
      </c>
      <c r="S2284" s="3">
        <f>IFERROR(Table2[[#This Row],[RETURNS_UNITS]]/Table2[[#This Row],[UNITS_SOLD]],0)</f>
        <v>0.15972222222222221</v>
      </c>
      <c r="T2284" s="2" t="str">
        <f>TRIM(CLEAN(Table2[[#This Row],[CHANNEL]]))</f>
        <v>D2C</v>
      </c>
      <c r="U2284" s="1">
        <f t="shared" si="35"/>
        <v>45383</v>
      </c>
    </row>
    <row r="2285" spans="1:21" x14ac:dyDescent="0.3">
      <c r="A2285" s="1">
        <v>45662</v>
      </c>
      <c r="B2285" s="2" t="s">
        <v>34</v>
      </c>
      <c r="C2285" s="2" t="s">
        <v>22</v>
      </c>
      <c r="D2285" s="2" t="s">
        <v>35</v>
      </c>
      <c r="E2285" s="2" t="str">
        <f>TRIM(Table2[[#This Row],[SKU_CODE]])</f>
        <v>BEC-CMB-001</v>
      </c>
      <c r="F2285" s="2">
        <v>35</v>
      </c>
      <c r="G2285" s="2">
        <v>24465</v>
      </c>
      <c r="H2285" s="2">
        <v>1610.71</v>
      </c>
      <c r="I2285" s="2">
        <v>3062.12</v>
      </c>
      <c r="J2285" s="2">
        <v>1</v>
      </c>
      <c r="K2285" s="2" t="str">
        <f>_xlfn.XLOOKUP(E2285,[1]SKU_Master!A:A,[1]SKU_Master!C:C,"NOT FOUND")</f>
        <v>Others</v>
      </c>
      <c r="L2285" s="2">
        <f>_xlfn.XLOOKUP(Table2[[#This Row],[SKU_CODE_CLEAN]],[1]SKU_Master!A:A,[1]SKU_Master!E:E,"Not Found")</f>
        <v>699</v>
      </c>
      <c r="M2285" s="2">
        <f>_xlfn.XLOOKUP(E2285,[1]SKU_Master!A:A,[1]SKU_Master!F:F,"NOT FOUND")</f>
        <v>330</v>
      </c>
      <c r="N2285" s="2" t="str">
        <f>IF(ISNUMBER(_xlfn.XMATCH(E2285,[1]SKU_Master!A:A)),"MATCH","NOT FOUND")</f>
        <v>MATCH</v>
      </c>
      <c r="O2285" s="2">
        <f>Table2[[#This Row],[GROSS_REVENUE]]-Table2[[#This Row],[DISCOUNT]]</f>
        <v>22854.29</v>
      </c>
      <c r="P2285" s="3">
        <f>IFERROR((Table2[[#This Row],[NET_REVENUE]]-(Table2[[#This Row],[UNITS_SOLD]]*Table2[[#This Row],[UNIT_COGS]]))/Table2[[#This Row],[NET_REVENUE]],0)</f>
        <v>0.49462442281077207</v>
      </c>
      <c r="Q2285" s="4">
        <f>IFERROR(Table2[[#This Row],[GROSS_REVENUE]]/Table2[[#This Row],[AD_SPEND]],0)</f>
        <v>7.9895627865661698</v>
      </c>
      <c r="R2285" s="2">
        <f>IFERROR((Table2[[#This Row],[NET_REVENUE]]-(Table2[[#This Row],[UNITS_SOLD]]*Table2[[#This Row],[UNIT_COGS]])-Table2[[#This Row],[AD_SPEND]]),0)</f>
        <v>8242.1700000000019</v>
      </c>
      <c r="S2285" s="3">
        <f>IFERROR(Table2[[#This Row],[RETURNS_UNITS]]/Table2[[#This Row],[UNITS_SOLD]],0)</f>
        <v>2.8571428571428571E-2</v>
      </c>
      <c r="T2285" s="2" t="str">
        <f>TRIM(CLEAN(Table2[[#This Row],[CHANNEL]]))</f>
        <v>Zepto</v>
      </c>
      <c r="U2285" s="1">
        <f t="shared" si="35"/>
        <v>45778</v>
      </c>
    </row>
    <row r="2286" spans="1:21" x14ac:dyDescent="0.3">
      <c r="A2286" s="1">
        <v>45413</v>
      </c>
      <c r="B2286" s="2" t="s">
        <v>33</v>
      </c>
      <c r="C2286" s="2" t="s">
        <v>28</v>
      </c>
      <c r="D2286" s="2" t="s">
        <v>29</v>
      </c>
      <c r="E2286" s="2" t="str">
        <f>TRIM(Table2[[#This Row],[SKU_CODE]])</f>
        <v>BEC-CLN-004</v>
      </c>
      <c r="F2286" s="2">
        <v>131</v>
      </c>
      <c r="G2286" s="2">
        <v>12969</v>
      </c>
      <c r="H2286" s="2">
        <v>2692.57</v>
      </c>
      <c r="I2286" s="2">
        <v>3063.94</v>
      </c>
      <c r="J2286" s="2">
        <v>3</v>
      </c>
      <c r="K2286" s="2" t="str">
        <f>_xlfn.XLOOKUP(E2286,[1]SKU_Master!A:A,[1]SKU_Master!C:C,"NOT FOUND")</f>
        <v>Cleaners</v>
      </c>
      <c r="L2286" s="2">
        <f>_xlfn.XLOOKUP(Table2[[#This Row],[SKU_CODE_CLEAN]],[1]SKU_Master!A:A,[1]SKU_Master!E:E,"Not Found")</f>
        <v>99</v>
      </c>
      <c r="M2286" s="2">
        <f>_xlfn.XLOOKUP(E2286,[1]SKU_Master!A:A,[1]SKU_Master!F:F,"NOT FOUND")</f>
        <v>44</v>
      </c>
      <c r="N2286" s="2" t="str">
        <f>IF(ISNUMBER(_xlfn.XMATCH(E2286,[1]SKU_Master!A:A)),"MATCH","NOT FOUND")</f>
        <v>MATCH</v>
      </c>
      <c r="O2286" s="2">
        <f>Table2[[#This Row],[GROSS_REVENUE]]-Table2[[#This Row],[DISCOUNT]]</f>
        <v>10276.43</v>
      </c>
      <c r="P2286" s="3">
        <f>IFERROR((Table2[[#This Row],[NET_REVENUE]]-(Table2[[#This Row],[UNITS_SOLD]]*Table2[[#This Row],[UNIT_COGS]]))/Table2[[#This Row],[NET_REVENUE]],0)</f>
        <v>0.43910482531384926</v>
      </c>
      <c r="Q2286" s="4">
        <f>IFERROR(Table2[[#This Row],[GROSS_REVENUE]]/Table2[[#This Row],[AD_SPEND]],0)</f>
        <v>4.2327852373088248</v>
      </c>
      <c r="R2286" s="2">
        <f>IFERROR((Table2[[#This Row],[NET_REVENUE]]-(Table2[[#This Row],[UNITS_SOLD]]*Table2[[#This Row],[UNIT_COGS]])-Table2[[#This Row],[AD_SPEND]]),0)</f>
        <v>1448.4900000000002</v>
      </c>
      <c r="S2286" s="3">
        <f>IFERROR(Table2[[#This Row],[RETURNS_UNITS]]/Table2[[#This Row],[UNITS_SOLD]],0)</f>
        <v>2.2900763358778626E-2</v>
      </c>
      <c r="T2286" s="2" t="str">
        <f>TRIM(CLEAN(Table2[[#This Row],[CHANNEL]]))</f>
        <v>Swiggy Instamart</v>
      </c>
      <c r="U2286" s="1">
        <f t="shared" si="35"/>
        <v>45413</v>
      </c>
    </row>
    <row r="2287" spans="1:21" x14ac:dyDescent="0.3">
      <c r="A2287" s="1">
        <v>45627</v>
      </c>
      <c r="B2287" s="2" t="s">
        <v>33</v>
      </c>
      <c r="C2287" s="2" t="s">
        <v>22</v>
      </c>
      <c r="D2287" s="2" t="s">
        <v>31</v>
      </c>
      <c r="E2287" s="2" t="str">
        <f>TRIM(Table2[[#This Row],[SKU_CODE]])</f>
        <v>BEC-GB-002</v>
      </c>
      <c r="F2287" s="2">
        <v>159</v>
      </c>
      <c r="G2287" s="2">
        <v>28461</v>
      </c>
      <c r="H2287" s="2">
        <v>6071.34</v>
      </c>
      <c r="I2287" s="2">
        <v>3065.01</v>
      </c>
      <c r="J2287" s="2">
        <v>4</v>
      </c>
      <c r="K2287" s="2" t="str">
        <f>_xlfn.XLOOKUP(E2287,[1]SKU_Master!A:A,[1]SKU_Master!C:C,"NOT FOUND")</f>
        <v>Garbage Bags</v>
      </c>
      <c r="L2287" s="2">
        <f>_xlfn.XLOOKUP(Table2[[#This Row],[SKU_CODE_CLEAN]],[1]SKU_Master!A:A,[1]SKU_Master!E:E,"Not Found")</f>
        <v>179</v>
      </c>
      <c r="M2287" s="2">
        <f>_xlfn.XLOOKUP(E2287,[1]SKU_Master!A:A,[1]SKU_Master!F:F,"NOT FOUND")</f>
        <v>86</v>
      </c>
      <c r="N2287" s="2" t="str">
        <f>IF(ISNUMBER(_xlfn.XMATCH(E2287,[1]SKU_Master!A:A)),"MATCH","NOT FOUND")</f>
        <v>MATCH</v>
      </c>
      <c r="O2287" s="2">
        <f>Table2[[#This Row],[GROSS_REVENUE]]-Table2[[#This Row],[DISCOUNT]]</f>
        <v>22389.66</v>
      </c>
      <c r="P2287" s="3">
        <f>IFERROR((Table2[[#This Row],[NET_REVENUE]]-(Table2[[#This Row],[UNITS_SOLD]]*Table2[[#This Row],[UNIT_COGS]]))/Table2[[#This Row],[NET_REVENUE]],0)</f>
        <v>0.38927165486211046</v>
      </c>
      <c r="Q2287" s="4">
        <f>IFERROR(Table2[[#This Row],[GROSS_REVENUE]]/Table2[[#This Row],[AD_SPEND]],0)</f>
        <v>9.2857772079047045</v>
      </c>
      <c r="R2287" s="2">
        <f>IFERROR((Table2[[#This Row],[NET_REVENUE]]-(Table2[[#This Row],[UNITS_SOLD]]*Table2[[#This Row],[UNIT_COGS]])-Table2[[#This Row],[AD_SPEND]]),0)</f>
        <v>5650.65</v>
      </c>
      <c r="S2287" s="3">
        <f>IFERROR(Table2[[#This Row],[RETURNS_UNITS]]/Table2[[#This Row],[UNITS_SOLD]],0)</f>
        <v>2.5157232704402517E-2</v>
      </c>
      <c r="T2287" s="2" t="str">
        <f>TRIM(CLEAN(Table2[[#This Row],[CHANNEL]]))</f>
        <v>Swiggy Instamart</v>
      </c>
      <c r="U2287" s="1">
        <f t="shared" si="35"/>
        <v>45627</v>
      </c>
    </row>
    <row r="2288" spans="1:21" x14ac:dyDescent="0.3">
      <c r="A2288" s="1">
        <v>45505</v>
      </c>
      <c r="B2288" s="2" t="s">
        <v>24</v>
      </c>
      <c r="C2288" s="2" t="s">
        <v>28</v>
      </c>
      <c r="D2288" s="2" t="s">
        <v>41</v>
      </c>
      <c r="E2288" s="2" t="str">
        <f>TRIM(Table2[[#This Row],[SKU_CODE]])</f>
        <v>BEC-KT-002</v>
      </c>
      <c r="F2288" s="2">
        <v>62</v>
      </c>
      <c r="G2288" s="2">
        <v>26040</v>
      </c>
      <c r="H2288" s="2">
        <v>1345.39</v>
      </c>
      <c r="I2288" s="2">
        <v>3066.01</v>
      </c>
      <c r="J2288" s="2">
        <v>8</v>
      </c>
      <c r="K2288" s="2" t="str">
        <f>_xlfn.XLOOKUP(E2288,[1]SKU_Master!A:A,[1]SKU_Master!C:C,"NOT FOUND")</f>
        <v>Kitchen Towel</v>
      </c>
      <c r="L2288" s="2">
        <f>_xlfn.XLOOKUP(Table2[[#This Row],[SKU_CODE_CLEAN]],[1]SKU_Master!A:A,[1]SKU_Master!E:E,"Not Found")</f>
        <v>420</v>
      </c>
      <c r="M2288" s="2">
        <f>_xlfn.XLOOKUP(E2288,[1]SKU_Master!A:A,[1]SKU_Master!F:F,"NOT FOUND")</f>
        <v>205</v>
      </c>
      <c r="N2288" s="2" t="str">
        <f>IF(ISNUMBER(_xlfn.XMATCH(E2288,[1]SKU_Master!A:A)),"MATCH","NOT FOUND")</f>
        <v>MATCH</v>
      </c>
      <c r="O2288" s="2">
        <f>Table2[[#This Row],[GROSS_REVENUE]]-Table2[[#This Row],[DISCOUNT]]</f>
        <v>24694.61</v>
      </c>
      <c r="P2288" s="3">
        <f>IFERROR((Table2[[#This Row],[NET_REVENUE]]-(Table2[[#This Row],[UNITS_SOLD]]*Table2[[#This Row],[UNIT_COGS]]))/Table2[[#This Row],[NET_REVENUE]],0)</f>
        <v>0.48531278687940405</v>
      </c>
      <c r="Q2288" s="4">
        <f>IFERROR(Table2[[#This Row],[GROSS_REVENUE]]/Table2[[#This Row],[AD_SPEND]],0)</f>
        <v>8.4931229839432998</v>
      </c>
      <c r="R2288" s="2">
        <f>IFERROR((Table2[[#This Row],[NET_REVENUE]]-(Table2[[#This Row],[UNITS_SOLD]]*Table2[[#This Row],[UNIT_COGS]])-Table2[[#This Row],[AD_SPEND]]),0)</f>
        <v>8918.6</v>
      </c>
      <c r="S2288" s="3">
        <f>IFERROR(Table2[[#This Row],[RETURNS_UNITS]]/Table2[[#This Row],[UNITS_SOLD]],0)</f>
        <v>0.12903225806451613</v>
      </c>
      <c r="T2288" s="2" t="str">
        <f>TRIM(CLEAN(Table2[[#This Row],[CHANNEL]]))</f>
        <v>D2C</v>
      </c>
      <c r="U2288" s="1">
        <f t="shared" si="35"/>
        <v>45505</v>
      </c>
    </row>
    <row r="2289" spans="1:21" x14ac:dyDescent="0.3">
      <c r="A2289" s="1">
        <v>45474</v>
      </c>
      <c r="B2289" s="2" t="s">
        <v>33</v>
      </c>
      <c r="C2289" s="2" t="s">
        <v>22</v>
      </c>
      <c r="D2289" s="2" t="s">
        <v>29</v>
      </c>
      <c r="E2289" s="2" t="str">
        <f>TRIM(Table2[[#This Row],[SKU_CODE]])</f>
        <v>BEC-CLN-004</v>
      </c>
      <c r="F2289" s="2">
        <v>161</v>
      </c>
      <c r="G2289" s="2">
        <v>15939</v>
      </c>
      <c r="H2289" s="2">
        <v>3862.71</v>
      </c>
      <c r="I2289" s="2">
        <v>3066.01</v>
      </c>
      <c r="J2289" s="2">
        <v>7</v>
      </c>
      <c r="K2289" s="2" t="str">
        <f>_xlfn.XLOOKUP(E2289,[1]SKU_Master!A:A,[1]SKU_Master!C:C,"NOT FOUND")</f>
        <v>Cleaners</v>
      </c>
      <c r="L2289" s="2">
        <f>_xlfn.XLOOKUP(Table2[[#This Row],[SKU_CODE_CLEAN]],[1]SKU_Master!A:A,[1]SKU_Master!E:E,"Not Found")</f>
        <v>99</v>
      </c>
      <c r="M2289" s="2">
        <f>_xlfn.XLOOKUP(E2289,[1]SKU_Master!A:A,[1]SKU_Master!F:F,"NOT FOUND")</f>
        <v>44</v>
      </c>
      <c r="N2289" s="2" t="str">
        <f>IF(ISNUMBER(_xlfn.XMATCH(E2289,[1]SKU_Master!A:A)),"MATCH","NOT FOUND")</f>
        <v>MATCH</v>
      </c>
      <c r="O2289" s="2">
        <f>Table2[[#This Row],[GROSS_REVENUE]]-Table2[[#This Row],[DISCOUNT]]</f>
        <v>12076.29</v>
      </c>
      <c r="P2289" s="3">
        <f>IFERROR((Table2[[#This Row],[NET_REVENUE]]-(Table2[[#This Row],[UNITS_SOLD]]*Table2[[#This Row],[UNIT_COGS]]))/Table2[[#This Row],[NET_REVENUE]],0)</f>
        <v>0.41339600158658002</v>
      </c>
      <c r="Q2289" s="4">
        <f>IFERROR(Table2[[#This Row],[GROSS_REVENUE]]/Table2[[#This Row],[AD_SPEND]],0)</f>
        <v>5.1986131813007779</v>
      </c>
      <c r="R2289" s="2">
        <f>IFERROR((Table2[[#This Row],[NET_REVENUE]]-(Table2[[#This Row],[UNITS_SOLD]]*Table2[[#This Row],[UNIT_COGS]])-Table2[[#This Row],[AD_SPEND]]),0)</f>
        <v>1926.2800000000007</v>
      </c>
      <c r="S2289" s="3">
        <f>IFERROR(Table2[[#This Row],[RETURNS_UNITS]]/Table2[[#This Row],[UNITS_SOLD]],0)</f>
        <v>4.3478260869565216E-2</v>
      </c>
      <c r="T2289" s="2" t="str">
        <f>TRIM(CLEAN(Table2[[#This Row],[CHANNEL]]))</f>
        <v>Swiggy Instamart</v>
      </c>
      <c r="U2289" s="1">
        <f t="shared" si="35"/>
        <v>45474</v>
      </c>
    </row>
    <row r="2290" spans="1:21" x14ac:dyDescent="0.3">
      <c r="A2290" s="1">
        <v>45323</v>
      </c>
      <c r="B2290" s="2" t="s">
        <v>33</v>
      </c>
      <c r="C2290" s="2" t="s">
        <v>28</v>
      </c>
      <c r="D2290" s="2" t="s">
        <v>41</v>
      </c>
      <c r="E2290" s="2" t="str">
        <f>TRIM(Table2[[#This Row],[SKU_CODE]])</f>
        <v>BEC-KT-002</v>
      </c>
      <c r="F2290" s="2">
        <v>84</v>
      </c>
      <c r="G2290" s="2">
        <v>35280</v>
      </c>
      <c r="H2290" s="2">
        <v>5804.93</v>
      </c>
      <c r="I2290" s="2">
        <v>3069.02</v>
      </c>
      <c r="J2290" s="2">
        <v>4</v>
      </c>
      <c r="K2290" s="2" t="str">
        <f>_xlfn.XLOOKUP(E2290,[1]SKU_Master!A:A,[1]SKU_Master!C:C,"NOT FOUND")</f>
        <v>Kitchen Towel</v>
      </c>
      <c r="L2290" s="2">
        <f>_xlfn.XLOOKUP(Table2[[#This Row],[SKU_CODE_CLEAN]],[1]SKU_Master!A:A,[1]SKU_Master!E:E,"Not Found")</f>
        <v>420</v>
      </c>
      <c r="M2290" s="2">
        <f>_xlfn.XLOOKUP(E2290,[1]SKU_Master!A:A,[1]SKU_Master!F:F,"NOT FOUND")</f>
        <v>205</v>
      </c>
      <c r="N2290" s="2" t="str">
        <f>IF(ISNUMBER(_xlfn.XMATCH(E2290,[1]SKU_Master!A:A)),"MATCH","NOT FOUND")</f>
        <v>MATCH</v>
      </c>
      <c r="O2290" s="2">
        <f>Table2[[#This Row],[GROSS_REVENUE]]-Table2[[#This Row],[DISCOUNT]]</f>
        <v>29475.07</v>
      </c>
      <c r="P2290" s="3">
        <f>IFERROR((Table2[[#This Row],[NET_REVENUE]]-(Table2[[#This Row],[UNITS_SOLD]]*Table2[[#This Row],[UNIT_COGS]]))/Table2[[#This Row],[NET_REVENUE]],0)</f>
        <v>0.4157774688915073</v>
      </c>
      <c r="Q2290" s="4">
        <f>IFERROR(Table2[[#This Row],[GROSS_REVENUE]]/Table2[[#This Row],[AD_SPEND]],0)</f>
        <v>11.495526259196748</v>
      </c>
      <c r="R2290" s="2">
        <f>IFERROR((Table2[[#This Row],[NET_REVENUE]]-(Table2[[#This Row],[UNITS_SOLD]]*Table2[[#This Row],[UNIT_COGS]])-Table2[[#This Row],[AD_SPEND]]),0)</f>
        <v>9186.0499999999993</v>
      </c>
      <c r="S2290" s="3">
        <f>IFERROR(Table2[[#This Row],[RETURNS_UNITS]]/Table2[[#This Row],[UNITS_SOLD]],0)</f>
        <v>4.7619047619047616E-2</v>
      </c>
      <c r="T2290" s="2" t="str">
        <f>TRIM(CLEAN(Table2[[#This Row],[CHANNEL]]))</f>
        <v>Swiggy Instamart</v>
      </c>
      <c r="U2290" s="1">
        <f t="shared" si="35"/>
        <v>45323</v>
      </c>
    </row>
    <row r="2291" spans="1:21" x14ac:dyDescent="0.3">
      <c r="A2291" s="1">
        <v>45658</v>
      </c>
      <c r="B2291" s="2" t="s">
        <v>24</v>
      </c>
      <c r="C2291" s="2" t="s">
        <v>25</v>
      </c>
      <c r="D2291" s="2" t="s">
        <v>32</v>
      </c>
      <c r="E2291" s="2" t="str">
        <f>TRIM(Table2[[#This Row],[SKU_CODE]])</f>
        <v>BEC-BW-001</v>
      </c>
      <c r="F2291" s="2">
        <v>111</v>
      </c>
      <c r="G2291" s="2">
        <v>24420</v>
      </c>
      <c r="H2291" s="2">
        <v>3634.95</v>
      </c>
      <c r="I2291" s="2">
        <v>3069.23</v>
      </c>
      <c r="J2291" s="2">
        <v>15</v>
      </c>
      <c r="K2291" s="2" t="str">
        <f>_xlfn.XLOOKUP(E2291,[1]SKU_Master!A:A,[1]SKU_Master!C:C,"NOT FOUND")</f>
        <v>Bake &amp; Wrap</v>
      </c>
      <c r="L2291" s="2">
        <f>_xlfn.XLOOKUP(Table2[[#This Row],[SKU_CODE_CLEAN]],[1]SKU_Master!A:A,[1]SKU_Master!E:E,"Not Found")</f>
        <v>220</v>
      </c>
      <c r="M2291" s="2">
        <f>_xlfn.XLOOKUP(E2291,[1]SKU_Master!A:A,[1]SKU_Master!F:F,"NOT FOUND")</f>
        <v>118</v>
      </c>
      <c r="N2291" s="2" t="str">
        <f>IF(ISNUMBER(_xlfn.XMATCH(E2291,[1]SKU_Master!A:A)),"MATCH","NOT FOUND")</f>
        <v>MATCH</v>
      </c>
      <c r="O2291" s="2">
        <f>Table2[[#This Row],[GROSS_REVENUE]]-Table2[[#This Row],[DISCOUNT]]</f>
        <v>20785.05</v>
      </c>
      <c r="P2291" s="3">
        <f>IFERROR((Table2[[#This Row],[NET_REVENUE]]-(Table2[[#This Row],[UNITS_SOLD]]*Table2[[#This Row],[UNIT_COGS]]))/Table2[[#This Row],[NET_REVENUE]],0)</f>
        <v>0.36983553082624288</v>
      </c>
      <c r="Q2291" s="4">
        <f>IFERROR(Table2[[#This Row],[GROSS_REVENUE]]/Table2[[#This Row],[AD_SPEND]],0)</f>
        <v>7.9563929715270607</v>
      </c>
      <c r="R2291" s="2">
        <f>IFERROR((Table2[[#This Row],[NET_REVENUE]]-(Table2[[#This Row],[UNITS_SOLD]]*Table2[[#This Row],[UNIT_COGS]])-Table2[[#This Row],[AD_SPEND]]),0)</f>
        <v>4617.82</v>
      </c>
      <c r="S2291" s="3">
        <f>IFERROR(Table2[[#This Row],[RETURNS_UNITS]]/Table2[[#This Row],[UNITS_SOLD]],0)</f>
        <v>0.13513513513513514</v>
      </c>
      <c r="T2291" s="2" t="str">
        <f>TRIM(CLEAN(Table2[[#This Row],[CHANNEL]]))</f>
        <v>D2C</v>
      </c>
      <c r="U2291" s="1">
        <f t="shared" si="35"/>
        <v>45658</v>
      </c>
    </row>
    <row r="2292" spans="1:21" x14ac:dyDescent="0.3">
      <c r="A2292" s="1">
        <v>45444</v>
      </c>
      <c r="B2292" s="2" t="s">
        <v>24</v>
      </c>
      <c r="C2292" s="2" t="s">
        <v>22</v>
      </c>
      <c r="D2292" s="2" t="s">
        <v>57</v>
      </c>
      <c r="E2292" s="2" t="str">
        <f>TRIM(Table2[[#This Row],[SKU_CODE]])</f>
        <v>BEC-KT-002</v>
      </c>
      <c r="F2292" s="2">
        <v>117</v>
      </c>
      <c r="G2292" s="2">
        <v>49140</v>
      </c>
      <c r="H2292" s="2">
        <v>2142.44</v>
      </c>
      <c r="I2292" s="2">
        <v>3070</v>
      </c>
      <c r="J2292" s="2">
        <v>19</v>
      </c>
      <c r="K2292" s="2" t="str">
        <f>_xlfn.XLOOKUP(E2292,[1]SKU_Master!A:A,[1]SKU_Master!C:C,"NOT FOUND")</f>
        <v>Kitchen Towel</v>
      </c>
      <c r="L2292" s="2">
        <f>_xlfn.XLOOKUP(Table2[[#This Row],[SKU_CODE_CLEAN]],[1]SKU_Master!A:A,[1]SKU_Master!E:E,"Not Found")</f>
        <v>420</v>
      </c>
      <c r="M2292" s="2">
        <f>_xlfn.XLOOKUP(E2292,[1]SKU_Master!A:A,[1]SKU_Master!F:F,"NOT FOUND")</f>
        <v>205</v>
      </c>
      <c r="N2292" s="2" t="str">
        <f>IF(ISNUMBER(_xlfn.XMATCH(E2292,[1]SKU_Master!A:A)),"MATCH","NOT FOUND")</f>
        <v>MATCH</v>
      </c>
      <c r="O2292" s="2">
        <f>Table2[[#This Row],[GROSS_REVENUE]]-Table2[[#This Row],[DISCOUNT]]</f>
        <v>46997.56</v>
      </c>
      <c r="P2292" s="3">
        <f>IFERROR((Table2[[#This Row],[NET_REVENUE]]-(Table2[[#This Row],[UNITS_SOLD]]*Table2[[#This Row],[UNIT_COGS]]))/Table2[[#This Row],[NET_REVENUE]],0)</f>
        <v>0.48965435652404082</v>
      </c>
      <c r="Q2292" s="4">
        <f>IFERROR(Table2[[#This Row],[GROSS_REVENUE]]/Table2[[#This Row],[AD_SPEND]],0)</f>
        <v>16.006514657980457</v>
      </c>
      <c r="R2292" s="2">
        <f>IFERROR((Table2[[#This Row],[NET_REVENUE]]-(Table2[[#This Row],[UNITS_SOLD]]*Table2[[#This Row],[UNIT_COGS]])-Table2[[#This Row],[AD_SPEND]]),0)</f>
        <v>19942.559999999998</v>
      </c>
      <c r="S2292" s="3">
        <f>IFERROR(Table2[[#This Row],[RETURNS_UNITS]]/Table2[[#This Row],[UNITS_SOLD]],0)</f>
        <v>0.1623931623931624</v>
      </c>
      <c r="T2292" s="2" t="str">
        <f>TRIM(CLEAN(Table2[[#This Row],[CHANNEL]]))</f>
        <v>D2C</v>
      </c>
      <c r="U2292" s="1">
        <f t="shared" si="35"/>
        <v>45444</v>
      </c>
    </row>
    <row r="2293" spans="1:21" x14ac:dyDescent="0.3">
      <c r="A2293" s="1">
        <v>45444</v>
      </c>
      <c r="B2293" s="2" t="s">
        <v>50</v>
      </c>
      <c r="C2293" s="2" t="s">
        <v>28</v>
      </c>
      <c r="D2293" s="2" t="s">
        <v>30</v>
      </c>
      <c r="E2293" s="2" t="str">
        <f>TRIM(Table2[[#This Row],[SKU_CODE]])</f>
        <v>BEC-TIS-002</v>
      </c>
      <c r="F2293" s="2">
        <v>318</v>
      </c>
      <c r="G2293" s="2">
        <v>57240</v>
      </c>
      <c r="H2293" s="2">
        <v>3925.16</v>
      </c>
      <c r="I2293" s="2">
        <v>3070.06</v>
      </c>
      <c r="J2293" s="2">
        <v>17</v>
      </c>
      <c r="K2293" s="2" t="str">
        <f>_xlfn.XLOOKUP(E2293,[1]SKU_Master!A:A,[1]SKU_Master!C:C,"NOT FOUND")</f>
        <v>Tissues</v>
      </c>
      <c r="L2293" s="2">
        <f>_xlfn.XLOOKUP(Table2[[#This Row],[SKU_CODE_CLEAN]],[1]SKU_Master!A:A,[1]SKU_Master!E:E,"Not Found")</f>
        <v>180</v>
      </c>
      <c r="M2293" s="2">
        <f>_xlfn.XLOOKUP(E2293,[1]SKU_Master!A:A,[1]SKU_Master!F:F,"NOT FOUND")</f>
        <v>95</v>
      </c>
      <c r="N2293" s="2" t="str">
        <f>IF(ISNUMBER(_xlfn.XMATCH(E2293,[1]SKU_Master!A:A)),"MATCH","NOT FOUND")</f>
        <v>MATCH</v>
      </c>
      <c r="O2293" s="2">
        <f>Table2[[#This Row],[GROSS_REVENUE]]-Table2[[#This Row],[DISCOUNT]]</f>
        <v>53314.84</v>
      </c>
      <c r="P2293" s="3">
        <f>IFERROR((Table2[[#This Row],[NET_REVENUE]]-(Table2[[#This Row],[UNITS_SOLD]]*Table2[[#This Row],[UNIT_COGS]]))/Table2[[#This Row],[NET_REVENUE]],0)</f>
        <v>0.43336601966731958</v>
      </c>
      <c r="Q2293" s="4">
        <f>IFERROR(Table2[[#This Row],[GROSS_REVENUE]]/Table2[[#This Row],[AD_SPEND]],0)</f>
        <v>18.644586750747543</v>
      </c>
      <c r="R2293" s="2">
        <f>IFERROR((Table2[[#This Row],[NET_REVENUE]]-(Table2[[#This Row],[UNITS_SOLD]]*Table2[[#This Row],[UNIT_COGS]])-Table2[[#This Row],[AD_SPEND]]),0)</f>
        <v>20034.779999999995</v>
      </c>
      <c r="S2293" s="3">
        <f>IFERROR(Table2[[#This Row],[RETURNS_UNITS]]/Table2[[#This Row],[UNITS_SOLD]],0)</f>
        <v>5.3459119496855348E-2</v>
      </c>
      <c r="T2293" s="2" t="str">
        <f>TRIM(CLEAN(Table2[[#This Row],[CHANNEL]]))</f>
        <v>Amazon</v>
      </c>
      <c r="U2293" s="1">
        <f t="shared" si="35"/>
        <v>45444</v>
      </c>
    </row>
    <row r="2294" spans="1:21" x14ac:dyDescent="0.3">
      <c r="A2294" s="1">
        <v>45778</v>
      </c>
      <c r="B2294" s="2" t="s">
        <v>34</v>
      </c>
      <c r="C2294" s="2" t="s">
        <v>22</v>
      </c>
      <c r="D2294" s="2" t="s">
        <v>32</v>
      </c>
      <c r="E2294" s="2" t="str">
        <f>TRIM(Table2[[#This Row],[SKU_CODE]])</f>
        <v>BEC-BW-001</v>
      </c>
      <c r="F2294" s="2">
        <v>141</v>
      </c>
      <c r="G2294" s="2">
        <v>31020</v>
      </c>
      <c r="H2294" s="2">
        <v>2794.76</v>
      </c>
      <c r="I2294" s="2">
        <v>3072.27</v>
      </c>
      <c r="J2294" s="2">
        <v>7</v>
      </c>
      <c r="K2294" s="2" t="str">
        <f>_xlfn.XLOOKUP(E2294,[1]SKU_Master!A:A,[1]SKU_Master!C:C,"NOT FOUND")</f>
        <v>Bake &amp; Wrap</v>
      </c>
      <c r="L2294" s="2">
        <f>_xlfn.XLOOKUP(Table2[[#This Row],[SKU_CODE_CLEAN]],[1]SKU_Master!A:A,[1]SKU_Master!E:E,"Not Found")</f>
        <v>220</v>
      </c>
      <c r="M2294" s="2">
        <f>_xlfn.XLOOKUP(E2294,[1]SKU_Master!A:A,[1]SKU_Master!F:F,"NOT FOUND")</f>
        <v>118</v>
      </c>
      <c r="N2294" s="2" t="str">
        <f>IF(ISNUMBER(_xlfn.XMATCH(E2294,[1]SKU_Master!A:A)),"MATCH","NOT FOUND")</f>
        <v>MATCH</v>
      </c>
      <c r="O2294" s="2">
        <f>Table2[[#This Row],[GROSS_REVENUE]]-Table2[[#This Row],[DISCOUNT]]</f>
        <v>28225.239999999998</v>
      </c>
      <c r="P2294" s="3">
        <f>IFERROR((Table2[[#This Row],[NET_REVENUE]]-(Table2[[#This Row],[UNITS_SOLD]]*Table2[[#This Row],[UNIT_COGS]]))/Table2[[#This Row],[NET_REVENUE]],0)</f>
        <v>0.41052759870243793</v>
      </c>
      <c r="Q2294" s="4">
        <f>IFERROR(Table2[[#This Row],[GROSS_REVENUE]]/Table2[[#This Row],[AD_SPEND]],0)</f>
        <v>10.096768838676288</v>
      </c>
      <c r="R2294" s="2">
        <f>IFERROR((Table2[[#This Row],[NET_REVENUE]]-(Table2[[#This Row],[UNITS_SOLD]]*Table2[[#This Row],[UNIT_COGS]])-Table2[[#This Row],[AD_SPEND]]),0)</f>
        <v>8514.9699999999975</v>
      </c>
      <c r="S2294" s="3">
        <f>IFERROR(Table2[[#This Row],[RETURNS_UNITS]]/Table2[[#This Row],[UNITS_SOLD]],0)</f>
        <v>4.9645390070921988E-2</v>
      </c>
      <c r="T2294" s="2" t="str">
        <f>TRIM(CLEAN(Table2[[#This Row],[CHANNEL]]))</f>
        <v>Zepto</v>
      </c>
      <c r="U2294" s="1">
        <f t="shared" si="35"/>
        <v>45778</v>
      </c>
    </row>
    <row r="2295" spans="1:21" x14ac:dyDescent="0.3">
      <c r="A2295" s="1">
        <v>45474</v>
      </c>
      <c r="B2295" s="2" t="s">
        <v>33</v>
      </c>
      <c r="C2295" s="2" t="s">
        <v>28</v>
      </c>
      <c r="D2295" s="2" t="s">
        <v>29</v>
      </c>
      <c r="E2295" s="2" t="str">
        <f>TRIM(Table2[[#This Row],[SKU_CODE]])</f>
        <v>BEC-CLN-004</v>
      </c>
      <c r="F2295" s="2">
        <v>138</v>
      </c>
      <c r="G2295" s="2">
        <v>13662</v>
      </c>
      <c r="H2295" s="2">
        <v>1163.28</v>
      </c>
      <c r="I2295" s="2">
        <v>3073.13</v>
      </c>
      <c r="J2295" s="2">
        <v>7</v>
      </c>
      <c r="K2295" s="2" t="str">
        <f>_xlfn.XLOOKUP(E2295,[1]SKU_Master!A:A,[1]SKU_Master!C:C,"NOT FOUND")</f>
        <v>Cleaners</v>
      </c>
      <c r="L2295" s="2">
        <f>_xlfn.XLOOKUP(Table2[[#This Row],[SKU_CODE_CLEAN]],[1]SKU_Master!A:A,[1]SKU_Master!E:E,"Not Found")</f>
        <v>99</v>
      </c>
      <c r="M2295" s="2">
        <f>_xlfn.XLOOKUP(E2295,[1]SKU_Master!A:A,[1]SKU_Master!F:F,"NOT FOUND")</f>
        <v>44</v>
      </c>
      <c r="N2295" s="2" t="str">
        <f>IF(ISNUMBER(_xlfn.XMATCH(E2295,[1]SKU_Master!A:A)),"MATCH","NOT FOUND")</f>
        <v>MATCH</v>
      </c>
      <c r="O2295" s="2">
        <f>Table2[[#This Row],[GROSS_REVENUE]]-Table2[[#This Row],[DISCOUNT]]</f>
        <v>12498.72</v>
      </c>
      <c r="P2295" s="3">
        <f>IFERROR((Table2[[#This Row],[NET_REVENUE]]-(Table2[[#This Row],[UNITS_SOLD]]*Table2[[#This Row],[UNIT_COGS]]))/Table2[[#This Row],[NET_REVENUE]],0)</f>
        <v>0.51419025308191557</v>
      </c>
      <c r="Q2295" s="4">
        <f>IFERROR(Table2[[#This Row],[GROSS_REVENUE]]/Table2[[#This Row],[AD_SPEND]],0)</f>
        <v>4.4456303508149668</v>
      </c>
      <c r="R2295" s="2">
        <f>IFERROR((Table2[[#This Row],[NET_REVENUE]]-(Table2[[#This Row],[UNITS_SOLD]]*Table2[[#This Row],[UNIT_COGS]])-Table2[[#This Row],[AD_SPEND]]),0)</f>
        <v>3353.5899999999992</v>
      </c>
      <c r="S2295" s="3">
        <f>IFERROR(Table2[[#This Row],[RETURNS_UNITS]]/Table2[[#This Row],[UNITS_SOLD]],0)</f>
        <v>5.0724637681159424E-2</v>
      </c>
      <c r="T2295" s="2" t="str">
        <f>TRIM(CLEAN(Table2[[#This Row],[CHANNEL]]))</f>
        <v>Swiggy Instamart</v>
      </c>
      <c r="U2295" s="1">
        <f t="shared" si="35"/>
        <v>45474</v>
      </c>
    </row>
    <row r="2296" spans="1:21" x14ac:dyDescent="0.3">
      <c r="A2296" s="1">
        <v>45352</v>
      </c>
      <c r="B2296" s="2" t="s">
        <v>37</v>
      </c>
      <c r="C2296" s="2" t="s">
        <v>25</v>
      </c>
      <c r="D2296" s="2" t="s">
        <v>44</v>
      </c>
      <c r="E2296" s="2" t="str">
        <f>TRIM(Table2[[#This Row],[SKU_CODE]])</f>
        <v>BEC-BW-002</v>
      </c>
      <c r="F2296" s="2">
        <v>209</v>
      </c>
      <c r="G2296" s="2">
        <v>36575</v>
      </c>
      <c r="H2296" s="2">
        <v>5914.84</v>
      </c>
      <c r="I2296" s="2">
        <v>3076.35</v>
      </c>
      <c r="J2296" s="2">
        <v>12</v>
      </c>
      <c r="K2296" s="2" t="str">
        <f>_xlfn.XLOOKUP(E2296,[1]SKU_Master!A:A,[1]SKU_Master!C:C,"NOT FOUND")</f>
        <v>Bake &amp; Wrap</v>
      </c>
      <c r="L2296" s="2">
        <f>_xlfn.XLOOKUP(Table2[[#This Row],[SKU_CODE_CLEAN]],[1]SKU_Master!A:A,[1]SKU_Master!E:E,"Not Found")</f>
        <v>175</v>
      </c>
      <c r="M2296" s="2">
        <f>_xlfn.XLOOKUP(E2296,[1]SKU_Master!A:A,[1]SKU_Master!F:F,"NOT FOUND")</f>
        <v>92</v>
      </c>
      <c r="N2296" s="2" t="str">
        <f>IF(ISNUMBER(_xlfn.XMATCH(E2296,[1]SKU_Master!A:A)),"MATCH","NOT FOUND")</f>
        <v>MATCH</v>
      </c>
      <c r="O2296" s="2">
        <f>Table2[[#This Row],[GROSS_REVENUE]]-Table2[[#This Row],[DISCOUNT]]</f>
        <v>30660.16</v>
      </c>
      <c r="P2296" s="3">
        <f>IFERROR((Table2[[#This Row],[NET_REVENUE]]-(Table2[[#This Row],[UNITS_SOLD]]*Table2[[#This Row],[UNIT_COGS]]))/Table2[[#This Row],[NET_REVENUE]],0)</f>
        <v>0.3728669387243902</v>
      </c>
      <c r="Q2296" s="4">
        <f>IFERROR(Table2[[#This Row],[GROSS_REVENUE]]/Table2[[#This Row],[AD_SPEND]],0)</f>
        <v>11.889089342890113</v>
      </c>
      <c r="R2296" s="2">
        <f>IFERROR((Table2[[#This Row],[NET_REVENUE]]-(Table2[[#This Row],[UNITS_SOLD]]*Table2[[#This Row],[UNIT_COGS]])-Table2[[#This Row],[AD_SPEND]]),0)</f>
        <v>8355.81</v>
      </c>
      <c r="S2296" s="3">
        <f>IFERROR(Table2[[#This Row],[RETURNS_UNITS]]/Table2[[#This Row],[UNITS_SOLD]],0)</f>
        <v>5.7416267942583733E-2</v>
      </c>
      <c r="T2296" s="2" t="str">
        <f>TRIM(CLEAN(Table2[[#This Row],[CHANNEL]]))</f>
        <v>Blinkit</v>
      </c>
      <c r="U2296" s="1">
        <f t="shared" si="35"/>
        <v>45352</v>
      </c>
    </row>
    <row r="2297" spans="1:21" x14ac:dyDescent="0.3">
      <c r="A2297" s="1">
        <v>45413</v>
      </c>
      <c r="B2297" s="2" t="s">
        <v>21</v>
      </c>
      <c r="C2297" s="2" t="s">
        <v>25</v>
      </c>
      <c r="D2297" s="2" t="s">
        <v>30</v>
      </c>
      <c r="E2297" s="2" t="str">
        <f>TRIM(Table2[[#This Row],[SKU_CODE]])</f>
        <v>BEC-TIS-002</v>
      </c>
      <c r="F2297" s="2">
        <v>326</v>
      </c>
      <c r="G2297" s="2">
        <v>58680</v>
      </c>
      <c r="H2297" s="2">
        <v>16218.36</v>
      </c>
      <c r="I2297" s="2">
        <v>3077.94</v>
      </c>
      <c r="J2297" s="2">
        <v>10</v>
      </c>
      <c r="K2297" s="2" t="str">
        <f>_xlfn.XLOOKUP(E2297,[1]SKU_Master!A:A,[1]SKU_Master!C:C,"NOT FOUND")</f>
        <v>Tissues</v>
      </c>
      <c r="L2297" s="2">
        <f>_xlfn.XLOOKUP(Table2[[#This Row],[SKU_CODE_CLEAN]],[1]SKU_Master!A:A,[1]SKU_Master!E:E,"Not Found")</f>
        <v>180</v>
      </c>
      <c r="M2297" s="2">
        <f>_xlfn.XLOOKUP(E2297,[1]SKU_Master!A:A,[1]SKU_Master!F:F,"NOT FOUND")</f>
        <v>95</v>
      </c>
      <c r="N2297" s="2" t="str">
        <f>IF(ISNUMBER(_xlfn.XMATCH(E2297,[1]SKU_Master!A:A)),"MATCH","NOT FOUND")</f>
        <v>MATCH</v>
      </c>
      <c r="O2297" s="2">
        <f>Table2[[#This Row],[GROSS_REVENUE]]-Table2[[#This Row],[DISCOUNT]]</f>
        <v>42461.64</v>
      </c>
      <c r="P2297" s="3">
        <f>IFERROR((Table2[[#This Row],[NET_REVENUE]]-(Table2[[#This Row],[UNITS_SOLD]]*Table2[[#This Row],[UNIT_COGS]]))/Table2[[#This Row],[NET_REVENUE]],0)</f>
        <v>0.27063580210279209</v>
      </c>
      <c r="Q2297" s="4">
        <f>IFERROR(Table2[[#This Row],[GROSS_REVENUE]]/Table2[[#This Row],[AD_SPEND]],0)</f>
        <v>19.064699116941849</v>
      </c>
      <c r="R2297" s="2">
        <f>IFERROR((Table2[[#This Row],[NET_REVENUE]]-(Table2[[#This Row],[UNITS_SOLD]]*Table2[[#This Row],[UNIT_COGS]])-Table2[[#This Row],[AD_SPEND]]),0)</f>
        <v>8413.6999999999989</v>
      </c>
      <c r="S2297" s="3">
        <f>IFERROR(Table2[[#This Row],[RETURNS_UNITS]]/Table2[[#This Row],[UNITS_SOLD]],0)</f>
        <v>3.0674846625766871E-2</v>
      </c>
      <c r="T2297" s="2" t="str">
        <f>TRIM(CLEAN(Table2[[#This Row],[CHANNEL]]))</f>
        <v>Flipkart</v>
      </c>
      <c r="U2297" s="1">
        <f t="shared" si="35"/>
        <v>45413</v>
      </c>
    </row>
    <row r="2298" spans="1:21" x14ac:dyDescent="0.3">
      <c r="A2298" s="1">
        <v>45658</v>
      </c>
      <c r="B2298" s="2" t="s">
        <v>33</v>
      </c>
      <c r="C2298" s="2" t="s">
        <v>25</v>
      </c>
      <c r="D2298" s="2" t="s">
        <v>46</v>
      </c>
      <c r="E2298" s="2" t="str">
        <f>TRIM(Table2[[#This Row],[SKU_CODE]])</f>
        <v>BEC-KT-001</v>
      </c>
      <c r="F2298" s="2">
        <v>204</v>
      </c>
      <c r="G2298" s="2">
        <v>32640</v>
      </c>
      <c r="H2298" s="2">
        <v>1830.2</v>
      </c>
      <c r="I2298" s="2">
        <v>3079.72</v>
      </c>
      <c r="J2298" s="2">
        <v>11</v>
      </c>
      <c r="K2298" s="2" t="str">
        <f>_xlfn.XLOOKUP(E2298,[1]SKU_Master!A:A,[1]SKU_Master!C:C,"NOT FOUND")</f>
        <v>Kitchen Towel</v>
      </c>
      <c r="L2298" s="2">
        <f>_xlfn.XLOOKUP(Table2[[#This Row],[SKU_CODE_CLEAN]],[1]SKU_Master!A:A,[1]SKU_Master!E:E,"Not Found")</f>
        <v>160</v>
      </c>
      <c r="M2298" s="2">
        <f>_xlfn.XLOOKUP(E2298,[1]SKU_Master!A:A,[1]SKU_Master!F:F,"NOT FOUND")</f>
        <v>78</v>
      </c>
      <c r="N2298" s="2" t="str">
        <f>IF(ISNUMBER(_xlfn.XMATCH(E2298,[1]SKU_Master!A:A)),"MATCH","NOT FOUND")</f>
        <v>MATCH</v>
      </c>
      <c r="O2298" s="2">
        <f>Table2[[#This Row],[GROSS_REVENUE]]-Table2[[#This Row],[DISCOUNT]]</f>
        <v>30809.8</v>
      </c>
      <c r="P2298" s="3">
        <f>IFERROR((Table2[[#This Row],[NET_REVENUE]]-(Table2[[#This Row],[UNITS_SOLD]]*Table2[[#This Row],[UNIT_COGS]]))/Table2[[#This Row],[NET_REVENUE]],0)</f>
        <v>0.48354095125576924</v>
      </c>
      <c r="Q2298" s="4">
        <f>IFERROR(Table2[[#This Row],[GROSS_REVENUE]]/Table2[[#This Row],[AD_SPEND]],0)</f>
        <v>10.598366085228529</v>
      </c>
      <c r="R2298" s="2">
        <f>IFERROR((Table2[[#This Row],[NET_REVENUE]]-(Table2[[#This Row],[UNITS_SOLD]]*Table2[[#This Row],[UNIT_COGS]])-Table2[[#This Row],[AD_SPEND]]),0)</f>
        <v>11818.08</v>
      </c>
      <c r="S2298" s="3">
        <f>IFERROR(Table2[[#This Row],[RETURNS_UNITS]]/Table2[[#This Row],[UNITS_SOLD]],0)</f>
        <v>5.3921568627450983E-2</v>
      </c>
      <c r="T2298" s="2" t="str">
        <f>TRIM(CLEAN(Table2[[#This Row],[CHANNEL]]))</f>
        <v>Swiggy Instamart</v>
      </c>
      <c r="U2298" s="1">
        <f t="shared" si="35"/>
        <v>45658</v>
      </c>
    </row>
    <row r="2299" spans="1:21" x14ac:dyDescent="0.3">
      <c r="A2299" s="1">
        <v>45748</v>
      </c>
      <c r="B2299" s="2" t="s">
        <v>50</v>
      </c>
      <c r="C2299" s="2" t="s">
        <v>28</v>
      </c>
      <c r="D2299" s="2" t="s">
        <v>35</v>
      </c>
      <c r="E2299" s="2" t="str">
        <f>TRIM(Table2[[#This Row],[SKU_CODE]])</f>
        <v>BEC-CMB-001</v>
      </c>
      <c r="F2299" s="2">
        <v>60</v>
      </c>
      <c r="G2299" s="2">
        <v>41940</v>
      </c>
      <c r="H2299" s="2">
        <v>10288.23</v>
      </c>
      <c r="I2299" s="2">
        <v>3083.47</v>
      </c>
      <c r="J2299" s="2">
        <v>2</v>
      </c>
      <c r="K2299" s="2" t="str">
        <f>_xlfn.XLOOKUP(E2299,[1]SKU_Master!A:A,[1]SKU_Master!C:C,"NOT FOUND")</f>
        <v>Others</v>
      </c>
      <c r="L2299" s="2">
        <f>_xlfn.XLOOKUP(Table2[[#This Row],[SKU_CODE_CLEAN]],[1]SKU_Master!A:A,[1]SKU_Master!E:E,"Not Found")</f>
        <v>699</v>
      </c>
      <c r="M2299" s="2">
        <f>_xlfn.XLOOKUP(E2299,[1]SKU_Master!A:A,[1]SKU_Master!F:F,"NOT FOUND")</f>
        <v>330</v>
      </c>
      <c r="N2299" s="2" t="str">
        <f>IF(ISNUMBER(_xlfn.XMATCH(E2299,[1]SKU_Master!A:A)),"MATCH","NOT FOUND")</f>
        <v>MATCH</v>
      </c>
      <c r="O2299" s="2">
        <f>Table2[[#This Row],[GROSS_REVENUE]]-Table2[[#This Row],[DISCOUNT]]</f>
        <v>31651.77</v>
      </c>
      <c r="P2299" s="3">
        <f>IFERROR((Table2[[#This Row],[NET_REVENUE]]-(Table2[[#This Row],[UNITS_SOLD]]*Table2[[#This Row],[UNIT_COGS]]))/Table2[[#This Row],[NET_REVENUE]],0)</f>
        <v>0.3744425667190176</v>
      </c>
      <c r="Q2299" s="4">
        <f>IFERROR(Table2[[#This Row],[GROSS_REVENUE]]/Table2[[#This Row],[AD_SPEND]],0)</f>
        <v>13.60155928223722</v>
      </c>
      <c r="R2299" s="2">
        <f>IFERROR((Table2[[#This Row],[NET_REVENUE]]-(Table2[[#This Row],[UNITS_SOLD]]*Table2[[#This Row],[UNIT_COGS]])-Table2[[#This Row],[AD_SPEND]]),0)</f>
        <v>8768.3000000000011</v>
      </c>
      <c r="S2299" s="3">
        <f>IFERROR(Table2[[#This Row],[RETURNS_UNITS]]/Table2[[#This Row],[UNITS_SOLD]],0)</f>
        <v>3.3333333333333333E-2</v>
      </c>
      <c r="T2299" s="2" t="str">
        <f>TRIM(CLEAN(Table2[[#This Row],[CHANNEL]]))</f>
        <v>Amazon</v>
      </c>
      <c r="U2299" s="1">
        <f t="shared" si="35"/>
        <v>45748</v>
      </c>
    </row>
    <row r="2300" spans="1:21" x14ac:dyDescent="0.3">
      <c r="A2300" s="1">
        <v>45505</v>
      </c>
      <c r="B2300" s="2" t="s">
        <v>39</v>
      </c>
      <c r="C2300" s="2" t="s">
        <v>28</v>
      </c>
      <c r="D2300" s="2" t="s">
        <v>31</v>
      </c>
      <c r="E2300" s="2" t="str">
        <f>TRIM(Table2[[#This Row],[SKU_CODE]])</f>
        <v>BEC-GB-002</v>
      </c>
      <c r="F2300" s="2">
        <v>198</v>
      </c>
      <c r="G2300" s="2">
        <v>35442</v>
      </c>
      <c r="H2300" s="2">
        <v>2883.64</v>
      </c>
      <c r="I2300" s="2">
        <v>3083.94</v>
      </c>
      <c r="J2300" s="2">
        <v>9</v>
      </c>
      <c r="K2300" s="2" t="str">
        <f>_xlfn.XLOOKUP(E2300,[1]SKU_Master!A:A,[1]SKU_Master!C:C,"NOT FOUND")</f>
        <v>Garbage Bags</v>
      </c>
      <c r="L2300" s="2">
        <f>_xlfn.XLOOKUP(Table2[[#This Row],[SKU_CODE_CLEAN]],[1]SKU_Master!A:A,[1]SKU_Master!E:E,"Not Found")</f>
        <v>179</v>
      </c>
      <c r="M2300" s="2">
        <f>_xlfn.XLOOKUP(E2300,[1]SKU_Master!A:A,[1]SKU_Master!F:F,"NOT FOUND")</f>
        <v>86</v>
      </c>
      <c r="N2300" s="2" t="str">
        <f>IF(ISNUMBER(_xlfn.XMATCH(E2300,[1]SKU_Master!A:A)),"MATCH","NOT FOUND")</f>
        <v>MATCH</v>
      </c>
      <c r="O2300" s="2">
        <f>Table2[[#This Row],[GROSS_REVENUE]]-Table2[[#This Row],[DISCOUNT]]</f>
        <v>32558.36</v>
      </c>
      <c r="P2300" s="3">
        <f>IFERROR((Table2[[#This Row],[NET_REVENUE]]-(Table2[[#This Row],[UNITS_SOLD]]*Table2[[#This Row],[UNIT_COGS]]))/Table2[[#This Row],[NET_REVENUE]],0)</f>
        <v>0.47700068430965198</v>
      </c>
      <c r="Q2300" s="4">
        <f>IFERROR(Table2[[#This Row],[GROSS_REVENUE]]/Table2[[#This Row],[AD_SPEND]],0)</f>
        <v>11.492441487188467</v>
      </c>
      <c r="R2300" s="2">
        <f>IFERROR((Table2[[#This Row],[NET_REVENUE]]-(Table2[[#This Row],[UNITS_SOLD]]*Table2[[#This Row],[UNIT_COGS]])-Table2[[#This Row],[AD_SPEND]]),0)</f>
        <v>12446.42</v>
      </c>
      <c r="S2300" s="3">
        <f>IFERROR(Table2[[#This Row],[RETURNS_UNITS]]/Table2[[#This Row],[UNITS_SOLD]],0)</f>
        <v>4.5454545454545456E-2</v>
      </c>
      <c r="T2300" s="2" t="str">
        <f>TRIM(CLEAN(Table2[[#This Row],[CHANNEL]]))</f>
        <v>Amazon</v>
      </c>
      <c r="U2300" s="1">
        <f t="shared" si="35"/>
        <v>45505</v>
      </c>
    </row>
    <row r="2301" spans="1:21" x14ac:dyDescent="0.3">
      <c r="A2301" s="1">
        <v>45658</v>
      </c>
      <c r="B2301" s="2" t="s">
        <v>21</v>
      </c>
      <c r="C2301" s="2" t="s">
        <v>22</v>
      </c>
      <c r="D2301" s="2" t="s">
        <v>43</v>
      </c>
      <c r="E2301" s="2" t="str">
        <f>TRIM(Table2[[#This Row],[SKU_CODE]])</f>
        <v>BEC-GB-001</v>
      </c>
      <c r="F2301" s="2">
        <v>193</v>
      </c>
      <c r="G2301" s="2">
        <v>28757</v>
      </c>
      <c r="H2301" s="2">
        <v>7971.87</v>
      </c>
      <c r="I2301" s="2">
        <v>3084.35</v>
      </c>
      <c r="J2301" s="2">
        <v>4</v>
      </c>
      <c r="K2301" s="2" t="str">
        <f>_xlfn.XLOOKUP(E2301,[1]SKU_Master!A:A,[1]SKU_Master!C:C,"NOT FOUND")</f>
        <v>Garbage Bags</v>
      </c>
      <c r="L2301" s="2">
        <f>_xlfn.XLOOKUP(Table2[[#This Row],[SKU_CODE_CLEAN]],[1]SKU_Master!A:A,[1]SKU_Master!E:E,"Not Found")</f>
        <v>149</v>
      </c>
      <c r="M2301" s="2">
        <f>_xlfn.XLOOKUP(E2301,[1]SKU_Master!A:A,[1]SKU_Master!F:F,"NOT FOUND")</f>
        <v>70</v>
      </c>
      <c r="N2301" s="2" t="str">
        <f>IF(ISNUMBER(_xlfn.XMATCH(E2301,[1]SKU_Master!A:A)),"MATCH","NOT FOUND")</f>
        <v>MATCH</v>
      </c>
      <c r="O2301" s="2">
        <f>Table2[[#This Row],[GROSS_REVENUE]]-Table2[[#This Row],[DISCOUNT]]</f>
        <v>20785.13</v>
      </c>
      <c r="P2301" s="3">
        <f>IFERROR((Table2[[#This Row],[NET_REVENUE]]-(Table2[[#This Row],[UNITS_SOLD]]*Table2[[#This Row],[UNIT_COGS]]))/Table2[[#This Row],[NET_REVENUE]],0)</f>
        <v>0.35001609323588551</v>
      </c>
      <c r="Q2301" s="4">
        <f>IFERROR(Table2[[#This Row],[GROSS_REVENUE]]/Table2[[#This Row],[AD_SPEND]],0)</f>
        <v>9.3235203527485542</v>
      </c>
      <c r="R2301" s="2">
        <f>IFERROR((Table2[[#This Row],[NET_REVENUE]]-(Table2[[#This Row],[UNITS_SOLD]]*Table2[[#This Row],[UNIT_COGS]])-Table2[[#This Row],[AD_SPEND]]),0)</f>
        <v>4190.7800000000007</v>
      </c>
      <c r="S2301" s="3">
        <f>IFERROR(Table2[[#This Row],[RETURNS_UNITS]]/Table2[[#This Row],[UNITS_SOLD]],0)</f>
        <v>2.072538860103627E-2</v>
      </c>
      <c r="T2301" s="2" t="str">
        <f>TRIM(CLEAN(Table2[[#This Row],[CHANNEL]]))</f>
        <v>Flipkart</v>
      </c>
      <c r="U2301" s="1">
        <f t="shared" si="35"/>
        <v>45658</v>
      </c>
    </row>
    <row r="2302" spans="1:21" x14ac:dyDescent="0.3">
      <c r="A2302" s="1">
        <v>45292</v>
      </c>
      <c r="B2302" s="2" t="s">
        <v>21</v>
      </c>
      <c r="C2302" s="2" t="s">
        <v>22</v>
      </c>
      <c r="D2302" s="2" t="s">
        <v>41</v>
      </c>
      <c r="E2302" s="2" t="str">
        <f>TRIM(Table2[[#This Row],[SKU_CODE]])</f>
        <v>BEC-KT-002</v>
      </c>
      <c r="F2302" s="2">
        <v>143</v>
      </c>
      <c r="G2302" s="2">
        <v>60060</v>
      </c>
      <c r="H2302" s="2">
        <v>14966.53</v>
      </c>
      <c r="I2302" s="2">
        <v>3086.73</v>
      </c>
      <c r="J2302" s="2">
        <v>5</v>
      </c>
      <c r="K2302" s="2" t="str">
        <f>_xlfn.XLOOKUP(E2302,[1]SKU_Master!A:A,[1]SKU_Master!C:C,"NOT FOUND")</f>
        <v>Kitchen Towel</v>
      </c>
      <c r="L2302" s="2">
        <f>_xlfn.XLOOKUP(Table2[[#This Row],[SKU_CODE_CLEAN]],[1]SKU_Master!A:A,[1]SKU_Master!E:E,"Not Found")</f>
        <v>420</v>
      </c>
      <c r="M2302" s="2">
        <f>_xlfn.XLOOKUP(E2302,[1]SKU_Master!A:A,[1]SKU_Master!F:F,"NOT FOUND")</f>
        <v>205</v>
      </c>
      <c r="N2302" s="2" t="str">
        <f>IF(ISNUMBER(_xlfn.XMATCH(E2302,[1]SKU_Master!A:A)),"MATCH","NOT FOUND")</f>
        <v>MATCH</v>
      </c>
      <c r="O2302" s="2">
        <f>Table2[[#This Row],[GROSS_REVENUE]]-Table2[[#This Row],[DISCOUNT]]</f>
        <v>45093.47</v>
      </c>
      <c r="P2302" s="3">
        <f>IFERROR((Table2[[#This Row],[NET_REVENUE]]-(Table2[[#This Row],[UNITS_SOLD]]*Table2[[#This Row],[UNIT_COGS]]))/Table2[[#This Row],[NET_REVENUE]],0)</f>
        <v>0.34990587328941419</v>
      </c>
      <c r="Q2302" s="4">
        <f>IFERROR(Table2[[#This Row],[GROSS_REVENUE]]/Table2[[#This Row],[AD_SPEND]],0)</f>
        <v>19.45748413369488</v>
      </c>
      <c r="R2302" s="2">
        <f>IFERROR((Table2[[#This Row],[NET_REVENUE]]-(Table2[[#This Row],[UNITS_SOLD]]*Table2[[#This Row],[UNIT_COGS]])-Table2[[#This Row],[AD_SPEND]]),0)</f>
        <v>12691.740000000002</v>
      </c>
      <c r="S2302" s="3">
        <f>IFERROR(Table2[[#This Row],[RETURNS_UNITS]]/Table2[[#This Row],[UNITS_SOLD]],0)</f>
        <v>3.4965034965034968E-2</v>
      </c>
      <c r="T2302" s="2" t="str">
        <f>TRIM(CLEAN(Table2[[#This Row],[CHANNEL]]))</f>
        <v>Flipkart</v>
      </c>
      <c r="U2302" s="1">
        <f t="shared" si="35"/>
        <v>45292</v>
      </c>
    </row>
    <row r="2303" spans="1:21" x14ac:dyDescent="0.3">
      <c r="A2303" s="1">
        <v>45566</v>
      </c>
      <c r="B2303" s="2" t="s">
        <v>27</v>
      </c>
      <c r="C2303" s="2" t="s">
        <v>22</v>
      </c>
      <c r="D2303" s="2" t="s">
        <v>55</v>
      </c>
      <c r="E2303" s="2" t="str">
        <f>TRIM(Table2[[#This Row],[SKU_CODE]])</f>
        <v>BEC-KT-001</v>
      </c>
      <c r="F2303" s="2">
        <v>179</v>
      </c>
      <c r="G2303" s="2">
        <v>28640</v>
      </c>
      <c r="H2303" s="2">
        <v>4812.67</v>
      </c>
      <c r="I2303" s="2">
        <v>3087.24</v>
      </c>
      <c r="J2303" s="2">
        <v>9</v>
      </c>
      <c r="K2303" s="2" t="str">
        <f>_xlfn.XLOOKUP(E2303,[1]SKU_Master!A:A,[1]SKU_Master!C:C,"NOT FOUND")</f>
        <v>Kitchen Towel</v>
      </c>
      <c r="L2303" s="2">
        <f>_xlfn.XLOOKUP(Table2[[#This Row],[SKU_CODE_CLEAN]],[1]SKU_Master!A:A,[1]SKU_Master!E:E,"Not Found")</f>
        <v>160</v>
      </c>
      <c r="M2303" s="2">
        <f>_xlfn.XLOOKUP(E2303,[1]SKU_Master!A:A,[1]SKU_Master!F:F,"NOT FOUND")</f>
        <v>78</v>
      </c>
      <c r="N2303" s="2" t="str">
        <f>IF(ISNUMBER(_xlfn.XMATCH(E2303,[1]SKU_Master!A:A)),"MATCH","NOT FOUND")</f>
        <v>MATCH</v>
      </c>
      <c r="O2303" s="2">
        <f>Table2[[#This Row],[GROSS_REVENUE]]-Table2[[#This Row],[DISCOUNT]]</f>
        <v>23827.33</v>
      </c>
      <c r="P2303" s="3">
        <f>IFERROR((Table2[[#This Row],[NET_REVENUE]]-(Table2[[#This Row],[UNITS_SOLD]]*Table2[[#This Row],[UNIT_COGS]]))/Table2[[#This Row],[NET_REVENUE]],0)</f>
        <v>0.41403422036795567</v>
      </c>
      <c r="Q2303" s="4">
        <f>IFERROR(Table2[[#This Row],[GROSS_REVENUE]]/Table2[[#This Row],[AD_SPEND]],0)</f>
        <v>9.2768945724984135</v>
      </c>
      <c r="R2303" s="2">
        <f>IFERROR((Table2[[#This Row],[NET_REVENUE]]-(Table2[[#This Row],[UNITS_SOLD]]*Table2[[#This Row],[UNIT_COGS]])-Table2[[#This Row],[AD_SPEND]]),0)</f>
        <v>6778.090000000002</v>
      </c>
      <c r="S2303" s="3">
        <f>IFERROR(Table2[[#This Row],[RETURNS_UNITS]]/Table2[[#This Row],[UNITS_SOLD]],0)</f>
        <v>5.027932960893855E-2</v>
      </c>
      <c r="T2303" s="2" t="str">
        <f>TRIM(CLEAN(Table2[[#This Row],[CHANNEL]]))</f>
        <v>Zepto</v>
      </c>
      <c r="U2303" s="1">
        <f t="shared" si="35"/>
        <v>45566</v>
      </c>
    </row>
    <row r="2304" spans="1:21" x14ac:dyDescent="0.3">
      <c r="A2304" s="1">
        <v>45536</v>
      </c>
      <c r="B2304" s="2" t="s">
        <v>27</v>
      </c>
      <c r="C2304" s="2" t="s">
        <v>22</v>
      </c>
      <c r="D2304" s="2" t="s">
        <v>30</v>
      </c>
      <c r="E2304" s="2" t="str">
        <f>TRIM(Table2[[#This Row],[SKU_CODE]])</f>
        <v>BEC-TIS-002</v>
      </c>
      <c r="F2304" s="2">
        <v>145</v>
      </c>
      <c r="G2304" s="2">
        <v>26100</v>
      </c>
      <c r="H2304" s="2">
        <v>3150.18</v>
      </c>
      <c r="I2304" s="2">
        <v>3087.83</v>
      </c>
      <c r="J2304" s="2">
        <v>7</v>
      </c>
      <c r="K2304" s="2" t="str">
        <f>_xlfn.XLOOKUP(E2304,[1]SKU_Master!A:A,[1]SKU_Master!C:C,"NOT FOUND")</f>
        <v>Tissues</v>
      </c>
      <c r="L2304" s="2">
        <f>_xlfn.XLOOKUP(Table2[[#This Row],[SKU_CODE_CLEAN]],[1]SKU_Master!A:A,[1]SKU_Master!E:E,"Not Found")</f>
        <v>180</v>
      </c>
      <c r="M2304" s="2">
        <f>_xlfn.XLOOKUP(E2304,[1]SKU_Master!A:A,[1]SKU_Master!F:F,"NOT FOUND")</f>
        <v>95</v>
      </c>
      <c r="N2304" s="2" t="str">
        <f>IF(ISNUMBER(_xlfn.XMATCH(E2304,[1]SKU_Master!A:A)),"MATCH","NOT FOUND")</f>
        <v>MATCH</v>
      </c>
      <c r="O2304" s="2">
        <f>Table2[[#This Row],[GROSS_REVENUE]]-Table2[[#This Row],[DISCOUNT]]</f>
        <v>22949.82</v>
      </c>
      <c r="P2304" s="3">
        <f>IFERROR((Table2[[#This Row],[NET_REVENUE]]-(Table2[[#This Row],[UNITS_SOLD]]*Table2[[#This Row],[UNIT_COGS]]))/Table2[[#This Row],[NET_REVENUE]],0)</f>
        <v>0.39977742744823269</v>
      </c>
      <c r="Q2304" s="4">
        <f>IFERROR(Table2[[#This Row],[GROSS_REVENUE]]/Table2[[#This Row],[AD_SPEND]],0)</f>
        <v>8.4525378663980852</v>
      </c>
      <c r="R2304" s="2">
        <f>IFERROR((Table2[[#This Row],[NET_REVENUE]]-(Table2[[#This Row],[UNITS_SOLD]]*Table2[[#This Row],[UNIT_COGS]])-Table2[[#This Row],[AD_SPEND]]),0)</f>
        <v>6086.99</v>
      </c>
      <c r="S2304" s="3">
        <f>IFERROR(Table2[[#This Row],[RETURNS_UNITS]]/Table2[[#This Row],[UNITS_SOLD]],0)</f>
        <v>4.8275862068965517E-2</v>
      </c>
      <c r="T2304" s="2" t="str">
        <f>TRIM(CLEAN(Table2[[#This Row],[CHANNEL]]))</f>
        <v>Zepto</v>
      </c>
      <c r="U2304" s="1">
        <f t="shared" si="35"/>
        <v>45536</v>
      </c>
    </row>
    <row r="2305" spans="1:21" x14ac:dyDescent="0.3">
      <c r="A2305" s="1">
        <v>45566</v>
      </c>
      <c r="B2305" s="2" t="s">
        <v>37</v>
      </c>
      <c r="C2305" s="2" t="s">
        <v>22</v>
      </c>
      <c r="D2305" s="2" t="s">
        <v>32</v>
      </c>
      <c r="E2305" s="2" t="str">
        <f>TRIM(Table2[[#This Row],[SKU_CODE]])</f>
        <v>BEC-BW-001</v>
      </c>
      <c r="F2305" s="2">
        <v>122</v>
      </c>
      <c r="G2305" s="2">
        <v>26840</v>
      </c>
      <c r="H2305" s="2">
        <v>1965.64</v>
      </c>
      <c r="I2305" s="2">
        <v>3088.62</v>
      </c>
      <c r="J2305" s="2">
        <v>6</v>
      </c>
      <c r="K2305" s="2" t="str">
        <f>_xlfn.XLOOKUP(E2305,[1]SKU_Master!A:A,[1]SKU_Master!C:C,"NOT FOUND")</f>
        <v>Bake &amp; Wrap</v>
      </c>
      <c r="L2305" s="2">
        <f>_xlfn.XLOOKUP(Table2[[#This Row],[SKU_CODE_CLEAN]],[1]SKU_Master!A:A,[1]SKU_Master!E:E,"Not Found")</f>
        <v>220</v>
      </c>
      <c r="M2305" s="2">
        <f>_xlfn.XLOOKUP(E2305,[1]SKU_Master!A:A,[1]SKU_Master!F:F,"NOT FOUND")</f>
        <v>118</v>
      </c>
      <c r="N2305" s="2" t="str">
        <f>IF(ISNUMBER(_xlfn.XMATCH(E2305,[1]SKU_Master!A:A)),"MATCH","NOT FOUND")</f>
        <v>MATCH</v>
      </c>
      <c r="O2305" s="2">
        <f>Table2[[#This Row],[GROSS_REVENUE]]-Table2[[#This Row],[DISCOUNT]]</f>
        <v>24874.36</v>
      </c>
      <c r="P2305" s="3">
        <f>IFERROR((Table2[[#This Row],[NET_REVENUE]]-(Table2[[#This Row],[UNITS_SOLD]]*Table2[[#This Row],[UNIT_COGS]]))/Table2[[#This Row],[NET_REVENUE]],0)</f>
        <v>0.42125144124311137</v>
      </c>
      <c r="Q2305" s="4">
        <f>IFERROR(Table2[[#This Row],[GROSS_REVENUE]]/Table2[[#This Row],[AD_SPEND]],0)</f>
        <v>8.6899650976811653</v>
      </c>
      <c r="R2305" s="2">
        <f>IFERROR((Table2[[#This Row],[NET_REVENUE]]-(Table2[[#This Row],[UNITS_SOLD]]*Table2[[#This Row],[UNIT_COGS]])-Table2[[#This Row],[AD_SPEND]]),0)</f>
        <v>7389.7400000000007</v>
      </c>
      <c r="S2305" s="3">
        <f>IFERROR(Table2[[#This Row],[RETURNS_UNITS]]/Table2[[#This Row],[UNITS_SOLD]],0)</f>
        <v>4.9180327868852458E-2</v>
      </c>
      <c r="T2305" s="2" t="str">
        <f>TRIM(CLEAN(Table2[[#This Row],[CHANNEL]]))</f>
        <v>Blinkit</v>
      </c>
      <c r="U2305" s="1">
        <f t="shared" si="35"/>
        <v>45566</v>
      </c>
    </row>
    <row r="2306" spans="1:21" x14ac:dyDescent="0.3">
      <c r="A2306" s="1">
        <v>45292</v>
      </c>
      <c r="B2306" s="2" t="s">
        <v>21</v>
      </c>
      <c r="C2306" s="2" t="s">
        <v>22</v>
      </c>
      <c r="D2306" s="2" t="s">
        <v>31</v>
      </c>
      <c r="E2306" s="2" t="str">
        <f>TRIM(Table2[[#This Row],[SKU_CODE]])</f>
        <v>BEC-GB-002</v>
      </c>
      <c r="F2306" s="2">
        <v>141</v>
      </c>
      <c r="G2306" s="2">
        <v>25239</v>
      </c>
      <c r="H2306" s="2">
        <v>2242.02</v>
      </c>
      <c r="I2306" s="2">
        <v>3088.74</v>
      </c>
      <c r="J2306" s="2">
        <v>6</v>
      </c>
      <c r="K2306" s="2" t="str">
        <f>_xlfn.XLOOKUP(E2306,[1]SKU_Master!A:A,[1]SKU_Master!C:C,"NOT FOUND")</f>
        <v>Garbage Bags</v>
      </c>
      <c r="L2306" s="2">
        <f>_xlfn.XLOOKUP(Table2[[#This Row],[SKU_CODE_CLEAN]],[1]SKU_Master!A:A,[1]SKU_Master!E:E,"Not Found")</f>
        <v>179</v>
      </c>
      <c r="M2306" s="2">
        <f>_xlfn.XLOOKUP(E2306,[1]SKU_Master!A:A,[1]SKU_Master!F:F,"NOT FOUND")</f>
        <v>86</v>
      </c>
      <c r="N2306" s="2" t="str">
        <f>IF(ISNUMBER(_xlfn.XMATCH(E2306,[1]SKU_Master!A:A)),"MATCH","NOT FOUND")</f>
        <v>MATCH</v>
      </c>
      <c r="O2306" s="2">
        <f>Table2[[#This Row],[GROSS_REVENUE]]-Table2[[#This Row],[DISCOUNT]]</f>
        <v>22996.98</v>
      </c>
      <c r="P2306" s="3">
        <f>IFERROR((Table2[[#This Row],[NET_REVENUE]]-(Table2[[#This Row],[UNITS_SOLD]]*Table2[[#This Row],[UNIT_COGS]]))/Table2[[#This Row],[NET_REVENUE]],0)</f>
        <v>0.47271337366906435</v>
      </c>
      <c r="Q2306" s="4">
        <f>IFERROR(Table2[[#This Row],[GROSS_REVENUE]]/Table2[[#This Row],[AD_SPEND]],0)</f>
        <v>8.1712931486625617</v>
      </c>
      <c r="R2306" s="2">
        <f>IFERROR((Table2[[#This Row],[NET_REVENUE]]-(Table2[[#This Row],[UNITS_SOLD]]*Table2[[#This Row],[UNIT_COGS]])-Table2[[#This Row],[AD_SPEND]]),0)</f>
        <v>7782.24</v>
      </c>
      <c r="S2306" s="3">
        <f>IFERROR(Table2[[#This Row],[RETURNS_UNITS]]/Table2[[#This Row],[UNITS_SOLD]],0)</f>
        <v>4.2553191489361701E-2</v>
      </c>
      <c r="T2306" s="2" t="str">
        <f>TRIM(CLEAN(Table2[[#This Row],[CHANNEL]]))</f>
        <v>Flipkart</v>
      </c>
      <c r="U2306" s="1">
        <f t="shared" si="35"/>
        <v>45292</v>
      </c>
    </row>
    <row r="2307" spans="1:21" x14ac:dyDescent="0.3">
      <c r="A2307" s="1">
        <v>45352</v>
      </c>
      <c r="B2307" s="2" t="s">
        <v>24</v>
      </c>
      <c r="C2307" s="2" t="s">
        <v>22</v>
      </c>
      <c r="D2307" s="2" t="s">
        <v>35</v>
      </c>
      <c r="E2307" s="2" t="str">
        <f>TRIM(Table2[[#This Row],[SKU_CODE]])</f>
        <v>BEC-CMB-001</v>
      </c>
      <c r="F2307" s="2">
        <v>35</v>
      </c>
      <c r="G2307" s="2">
        <v>24465</v>
      </c>
      <c r="H2307" s="2">
        <v>2563.2399999999998</v>
      </c>
      <c r="I2307" s="2">
        <v>3089.36</v>
      </c>
      <c r="J2307" s="2">
        <v>4</v>
      </c>
      <c r="K2307" s="2" t="str">
        <f>_xlfn.XLOOKUP(E2307,[1]SKU_Master!A:A,[1]SKU_Master!C:C,"NOT FOUND")</f>
        <v>Others</v>
      </c>
      <c r="L2307" s="2">
        <f>_xlfn.XLOOKUP(Table2[[#This Row],[SKU_CODE_CLEAN]],[1]SKU_Master!A:A,[1]SKU_Master!E:E,"Not Found")</f>
        <v>699</v>
      </c>
      <c r="M2307" s="2">
        <f>_xlfn.XLOOKUP(E2307,[1]SKU_Master!A:A,[1]SKU_Master!F:F,"NOT FOUND")</f>
        <v>330</v>
      </c>
      <c r="N2307" s="2" t="str">
        <f>IF(ISNUMBER(_xlfn.XMATCH(E2307,[1]SKU_Master!A:A)),"MATCH","NOT FOUND")</f>
        <v>MATCH</v>
      </c>
      <c r="O2307" s="2">
        <f>Table2[[#This Row],[GROSS_REVENUE]]-Table2[[#This Row],[DISCOUNT]]</f>
        <v>21901.760000000002</v>
      </c>
      <c r="P2307" s="3">
        <f>IFERROR((Table2[[#This Row],[NET_REVENUE]]-(Table2[[#This Row],[UNITS_SOLD]]*Table2[[#This Row],[UNIT_COGS]]))/Table2[[#This Row],[NET_REVENUE]],0)</f>
        <v>0.47264512075741866</v>
      </c>
      <c r="Q2307" s="4">
        <f>IFERROR(Table2[[#This Row],[GROSS_REVENUE]]/Table2[[#This Row],[AD_SPEND]],0)</f>
        <v>7.9191159333972081</v>
      </c>
      <c r="R2307" s="2">
        <f>IFERROR((Table2[[#This Row],[NET_REVENUE]]-(Table2[[#This Row],[UNITS_SOLD]]*Table2[[#This Row],[UNIT_COGS]])-Table2[[#This Row],[AD_SPEND]]),0)</f>
        <v>7262.4000000000015</v>
      </c>
      <c r="S2307" s="3">
        <f>IFERROR(Table2[[#This Row],[RETURNS_UNITS]]/Table2[[#This Row],[UNITS_SOLD]],0)</f>
        <v>0.11428571428571428</v>
      </c>
      <c r="T2307" s="2" t="str">
        <f>TRIM(CLEAN(Table2[[#This Row],[CHANNEL]]))</f>
        <v>D2C</v>
      </c>
      <c r="U2307" s="1">
        <f t="shared" ref="U2307:U2370" si="36">IF(AND(MONTH(A2307)=1,DAY(A2307)&gt;1),DATE(YEAR(A2307),DAY(A2307),1),A2307)</f>
        <v>45352</v>
      </c>
    </row>
    <row r="2308" spans="1:21" x14ac:dyDescent="0.3">
      <c r="A2308" s="1">
        <v>45658</v>
      </c>
      <c r="B2308" s="2" t="s">
        <v>33</v>
      </c>
      <c r="C2308" s="2" t="s">
        <v>28</v>
      </c>
      <c r="D2308" s="2" t="s">
        <v>29</v>
      </c>
      <c r="E2308" s="2" t="str">
        <f>TRIM(Table2[[#This Row],[SKU_CODE]])</f>
        <v>BEC-CLN-004</v>
      </c>
      <c r="F2308" s="2">
        <v>209</v>
      </c>
      <c r="G2308" s="2">
        <v>20691</v>
      </c>
      <c r="H2308" s="2">
        <v>4104.4799999999996</v>
      </c>
      <c r="I2308" s="2">
        <v>3090.51</v>
      </c>
      <c r="J2308" s="2">
        <v>9</v>
      </c>
      <c r="K2308" s="2" t="str">
        <f>_xlfn.XLOOKUP(E2308,[1]SKU_Master!A:A,[1]SKU_Master!C:C,"NOT FOUND")</f>
        <v>Cleaners</v>
      </c>
      <c r="L2308" s="2">
        <f>_xlfn.XLOOKUP(Table2[[#This Row],[SKU_CODE_CLEAN]],[1]SKU_Master!A:A,[1]SKU_Master!E:E,"Not Found")</f>
        <v>99</v>
      </c>
      <c r="M2308" s="2">
        <f>_xlfn.XLOOKUP(E2308,[1]SKU_Master!A:A,[1]SKU_Master!F:F,"NOT FOUND")</f>
        <v>44</v>
      </c>
      <c r="N2308" s="2" t="str">
        <f>IF(ISNUMBER(_xlfn.XMATCH(E2308,[1]SKU_Master!A:A)),"MATCH","NOT FOUND")</f>
        <v>MATCH</v>
      </c>
      <c r="O2308" s="2">
        <f>Table2[[#This Row],[GROSS_REVENUE]]-Table2[[#This Row],[DISCOUNT]]</f>
        <v>16586.52</v>
      </c>
      <c r="P2308" s="3">
        <f>IFERROR((Table2[[#This Row],[NET_REVENUE]]-(Table2[[#This Row],[UNITS_SOLD]]*Table2[[#This Row],[UNIT_COGS]]))/Table2[[#This Row],[NET_REVENUE]],0)</f>
        <v>0.4455738756532413</v>
      </c>
      <c r="Q2308" s="4">
        <f>IFERROR(Table2[[#This Row],[GROSS_REVENUE]]/Table2[[#This Row],[AD_SPEND]],0)</f>
        <v>6.6950115029558219</v>
      </c>
      <c r="R2308" s="2">
        <f>IFERROR((Table2[[#This Row],[NET_REVENUE]]-(Table2[[#This Row],[UNITS_SOLD]]*Table2[[#This Row],[UNIT_COGS]])-Table2[[#This Row],[AD_SPEND]]),0)</f>
        <v>4300.01</v>
      </c>
      <c r="S2308" s="3">
        <f>IFERROR(Table2[[#This Row],[RETURNS_UNITS]]/Table2[[#This Row],[UNITS_SOLD]],0)</f>
        <v>4.3062200956937802E-2</v>
      </c>
      <c r="T2308" s="2" t="str">
        <f>TRIM(CLEAN(Table2[[#This Row],[CHANNEL]]))</f>
        <v>Swiggy Instamart</v>
      </c>
      <c r="U2308" s="1">
        <f t="shared" si="36"/>
        <v>45658</v>
      </c>
    </row>
    <row r="2309" spans="1:21" x14ac:dyDescent="0.3">
      <c r="A2309" s="1">
        <v>45474</v>
      </c>
      <c r="B2309" s="2" t="s">
        <v>39</v>
      </c>
      <c r="C2309" s="2" t="s">
        <v>28</v>
      </c>
      <c r="D2309" s="2" t="s">
        <v>41</v>
      </c>
      <c r="E2309" s="2" t="str">
        <f>TRIM(Table2[[#This Row],[SKU_CODE]])</f>
        <v>BEC-KT-002</v>
      </c>
      <c r="F2309" s="2">
        <v>167</v>
      </c>
      <c r="G2309" s="2">
        <v>70140</v>
      </c>
      <c r="H2309" s="2">
        <v>17782.32</v>
      </c>
      <c r="I2309" s="2">
        <v>3090.59</v>
      </c>
      <c r="J2309" s="2">
        <v>4</v>
      </c>
      <c r="K2309" s="2" t="str">
        <f>_xlfn.XLOOKUP(E2309,[1]SKU_Master!A:A,[1]SKU_Master!C:C,"NOT FOUND")</f>
        <v>Kitchen Towel</v>
      </c>
      <c r="L2309" s="2">
        <f>_xlfn.XLOOKUP(Table2[[#This Row],[SKU_CODE_CLEAN]],[1]SKU_Master!A:A,[1]SKU_Master!E:E,"Not Found")</f>
        <v>420</v>
      </c>
      <c r="M2309" s="2">
        <f>_xlfn.XLOOKUP(E2309,[1]SKU_Master!A:A,[1]SKU_Master!F:F,"NOT FOUND")</f>
        <v>205</v>
      </c>
      <c r="N2309" s="2" t="str">
        <f>IF(ISNUMBER(_xlfn.XMATCH(E2309,[1]SKU_Master!A:A)),"MATCH","NOT FOUND")</f>
        <v>MATCH</v>
      </c>
      <c r="O2309" s="2">
        <f>Table2[[#This Row],[GROSS_REVENUE]]-Table2[[#This Row],[DISCOUNT]]</f>
        <v>52357.68</v>
      </c>
      <c r="P2309" s="3">
        <f>IFERROR((Table2[[#This Row],[NET_REVENUE]]-(Table2[[#This Row],[UNITS_SOLD]]*Table2[[#This Row],[UNIT_COGS]]))/Table2[[#This Row],[NET_REVENUE]],0)</f>
        <v>0.34613221976222019</v>
      </c>
      <c r="Q2309" s="4">
        <f>IFERROR(Table2[[#This Row],[GROSS_REVENUE]]/Table2[[#This Row],[AD_SPEND]],0)</f>
        <v>22.694695834775882</v>
      </c>
      <c r="R2309" s="2">
        <f>IFERROR((Table2[[#This Row],[NET_REVENUE]]-(Table2[[#This Row],[UNITS_SOLD]]*Table2[[#This Row],[UNIT_COGS]])-Table2[[#This Row],[AD_SPEND]]),0)</f>
        <v>15032.09</v>
      </c>
      <c r="S2309" s="3">
        <f>IFERROR(Table2[[#This Row],[RETURNS_UNITS]]/Table2[[#This Row],[UNITS_SOLD]],0)</f>
        <v>2.3952095808383235E-2</v>
      </c>
      <c r="T2309" s="2" t="str">
        <f>TRIM(CLEAN(Table2[[#This Row],[CHANNEL]]))</f>
        <v>Amazon</v>
      </c>
      <c r="U2309" s="1">
        <f t="shared" si="36"/>
        <v>45474</v>
      </c>
    </row>
    <row r="2310" spans="1:21" x14ac:dyDescent="0.3">
      <c r="A2310" s="1">
        <v>45352</v>
      </c>
      <c r="B2310" s="2" t="s">
        <v>50</v>
      </c>
      <c r="C2310" s="2" t="s">
        <v>28</v>
      </c>
      <c r="D2310" s="2" t="s">
        <v>43</v>
      </c>
      <c r="E2310" s="2" t="str">
        <f>TRIM(Table2[[#This Row],[SKU_CODE]])</f>
        <v>BEC-GB-001</v>
      </c>
      <c r="F2310" s="2">
        <v>292</v>
      </c>
      <c r="G2310" s="2">
        <v>43508</v>
      </c>
      <c r="H2310" s="2">
        <v>2632.92</v>
      </c>
      <c r="I2310" s="2">
        <v>3091.08</v>
      </c>
      <c r="J2310" s="2">
        <v>16</v>
      </c>
      <c r="K2310" s="2" t="str">
        <f>_xlfn.XLOOKUP(E2310,[1]SKU_Master!A:A,[1]SKU_Master!C:C,"NOT FOUND")</f>
        <v>Garbage Bags</v>
      </c>
      <c r="L2310" s="2">
        <f>_xlfn.XLOOKUP(Table2[[#This Row],[SKU_CODE_CLEAN]],[1]SKU_Master!A:A,[1]SKU_Master!E:E,"Not Found")</f>
        <v>149</v>
      </c>
      <c r="M2310" s="2">
        <f>_xlfn.XLOOKUP(E2310,[1]SKU_Master!A:A,[1]SKU_Master!F:F,"NOT FOUND")</f>
        <v>70</v>
      </c>
      <c r="N2310" s="2" t="str">
        <f>IF(ISNUMBER(_xlfn.XMATCH(E2310,[1]SKU_Master!A:A)),"MATCH","NOT FOUND")</f>
        <v>MATCH</v>
      </c>
      <c r="O2310" s="2">
        <f>Table2[[#This Row],[GROSS_REVENUE]]-Table2[[#This Row],[DISCOUNT]]</f>
        <v>40875.08</v>
      </c>
      <c r="P2310" s="3">
        <f>IFERROR((Table2[[#This Row],[NET_REVENUE]]-(Table2[[#This Row],[UNITS_SOLD]]*Table2[[#This Row],[UNIT_COGS]]))/Table2[[#This Row],[NET_REVENUE]],0)</f>
        <v>0.49993981663155157</v>
      </c>
      <c r="Q2310" s="4">
        <f>IFERROR(Table2[[#This Row],[GROSS_REVENUE]]/Table2[[#This Row],[AD_SPEND]],0)</f>
        <v>14.075339363588132</v>
      </c>
      <c r="R2310" s="2">
        <f>IFERROR((Table2[[#This Row],[NET_REVENUE]]-(Table2[[#This Row],[UNITS_SOLD]]*Table2[[#This Row],[UNIT_COGS]])-Table2[[#This Row],[AD_SPEND]]),0)</f>
        <v>17344</v>
      </c>
      <c r="S2310" s="3">
        <f>IFERROR(Table2[[#This Row],[RETURNS_UNITS]]/Table2[[#This Row],[UNITS_SOLD]],0)</f>
        <v>5.4794520547945202E-2</v>
      </c>
      <c r="T2310" s="2" t="str">
        <f>TRIM(CLEAN(Table2[[#This Row],[CHANNEL]]))</f>
        <v>Amazon</v>
      </c>
      <c r="U2310" s="1">
        <f t="shared" si="36"/>
        <v>45352</v>
      </c>
    </row>
    <row r="2311" spans="1:21" x14ac:dyDescent="0.3">
      <c r="A2311" s="1">
        <v>45717</v>
      </c>
      <c r="B2311" s="2" t="s">
        <v>24</v>
      </c>
      <c r="C2311" s="2" t="s">
        <v>25</v>
      </c>
      <c r="D2311" s="2" t="s">
        <v>31</v>
      </c>
      <c r="E2311" s="2" t="str">
        <f>TRIM(Table2[[#This Row],[SKU_CODE]])</f>
        <v>BEC-GB-002</v>
      </c>
      <c r="F2311" s="2">
        <v>200</v>
      </c>
      <c r="G2311" s="2">
        <v>35800</v>
      </c>
      <c r="H2311" s="2">
        <v>2319.15</v>
      </c>
      <c r="I2311" s="2">
        <v>3091.13</v>
      </c>
      <c r="J2311" s="2">
        <v>19</v>
      </c>
      <c r="K2311" s="2" t="str">
        <f>_xlfn.XLOOKUP(E2311,[1]SKU_Master!A:A,[1]SKU_Master!C:C,"NOT FOUND")</f>
        <v>Garbage Bags</v>
      </c>
      <c r="L2311" s="2">
        <f>_xlfn.XLOOKUP(Table2[[#This Row],[SKU_CODE_CLEAN]],[1]SKU_Master!A:A,[1]SKU_Master!E:E,"Not Found")</f>
        <v>179</v>
      </c>
      <c r="M2311" s="2">
        <f>_xlfn.XLOOKUP(E2311,[1]SKU_Master!A:A,[1]SKU_Master!F:F,"NOT FOUND")</f>
        <v>86</v>
      </c>
      <c r="N2311" s="2" t="str">
        <f>IF(ISNUMBER(_xlfn.XMATCH(E2311,[1]SKU_Master!A:A)),"MATCH","NOT FOUND")</f>
        <v>MATCH</v>
      </c>
      <c r="O2311" s="2">
        <f>Table2[[#This Row],[GROSS_REVENUE]]-Table2[[#This Row],[DISCOUNT]]</f>
        <v>33480.85</v>
      </c>
      <c r="P2311" s="3">
        <f>IFERROR((Table2[[#This Row],[NET_REVENUE]]-(Table2[[#This Row],[UNITS_SOLD]]*Table2[[#This Row],[UNIT_COGS]]))/Table2[[#This Row],[NET_REVENUE]],0)</f>
        <v>0.48627349664061692</v>
      </c>
      <c r="Q2311" s="4">
        <f>IFERROR(Table2[[#This Row],[GROSS_REVENUE]]/Table2[[#This Row],[AD_SPEND]],0)</f>
        <v>11.581525202757566</v>
      </c>
      <c r="R2311" s="2">
        <f>IFERROR((Table2[[#This Row],[NET_REVENUE]]-(Table2[[#This Row],[UNITS_SOLD]]*Table2[[#This Row],[UNIT_COGS]])-Table2[[#This Row],[AD_SPEND]]),0)</f>
        <v>13189.719999999998</v>
      </c>
      <c r="S2311" s="3">
        <f>IFERROR(Table2[[#This Row],[RETURNS_UNITS]]/Table2[[#This Row],[UNITS_SOLD]],0)</f>
        <v>9.5000000000000001E-2</v>
      </c>
      <c r="T2311" s="2" t="str">
        <f>TRIM(CLEAN(Table2[[#This Row],[CHANNEL]]))</f>
        <v>D2C</v>
      </c>
      <c r="U2311" s="1">
        <f t="shared" si="36"/>
        <v>45717</v>
      </c>
    </row>
    <row r="2312" spans="1:21" x14ac:dyDescent="0.3">
      <c r="A2312" s="1">
        <v>45809</v>
      </c>
      <c r="B2312" s="2" t="s">
        <v>21</v>
      </c>
      <c r="C2312" s="2" t="s">
        <v>22</v>
      </c>
      <c r="D2312" s="2" t="s">
        <v>31</v>
      </c>
      <c r="E2312" s="2" t="str">
        <f>TRIM(Table2[[#This Row],[SKU_CODE]])</f>
        <v>BEC-GB-002</v>
      </c>
      <c r="F2312" s="2">
        <v>197</v>
      </c>
      <c r="G2312" s="2">
        <v>35263</v>
      </c>
      <c r="H2312" s="2">
        <v>4948.4799999999996</v>
      </c>
      <c r="I2312" s="2">
        <v>3091.22</v>
      </c>
      <c r="J2312" s="2">
        <v>9</v>
      </c>
      <c r="K2312" s="2" t="str">
        <f>_xlfn.XLOOKUP(E2312,[1]SKU_Master!A:A,[1]SKU_Master!C:C,"NOT FOUND")</f>
        <v>Garbage Bags</v>
      </c>
      <c r="L2312" s="2">
        <f>_xlfn.XLOOKUP(Table2[[#This Row],[SKU_CODE_CLEAN]],[1]SKU_Master!A:A,[1]SKU_Master!E:E,"Not Found")</f>
        <v>179</v>
      </c>
      <c r="M2312" s="2">
        <f>_xlfn.XLOOKUP(E2312,[1]SKU_Master!A:A,[1]SKU_Master!F:F,"NOT FOUND")</f>
        <v>86</v>
      </c>
      <c r="N2312" s="2" t="str">
        <f>IF(ISNUMBER(_xlfn.XMATCH(E2312,[1]SKU_Master!A:A)),"MATCH","NOT FOUND")</f>
        <v>MATCH</v>
      </c>
      <c r="O2312" s="2">
        <f>Table2[[#This Row],[GROSS_REVENUE]]-Table2[[#This Row],[DISCOUNT]]</f>
        <v>30314.52</v>
      </c>
      <c r="P2312" s="3">
        <f>IFERROR((Table2[[#This Row],[NET_REVENUE]]-(Table2[[#This Row],[UNITS_SOLD]]*Table2[[#This Row],[UNIT_COGS]]))/Table2[[#This Row],[NET_REVENUE]],0)</f>
        <v>0.44112590270273122</v>
      </c>
      <c r="Q2312" s="4">
        <f>IFERROR(Table2[[#This Row],[GROSS_REVENUE]]/Table2[[#This Row],[AD_SPEND]],0)</f>
        <v>11.407470189763266</v>
      </c>
      <c r="R2312" s="2">
        <f>IFERROR((Table2[[#This Row],[NET_REVENUE]]-(Table2[[#This Row],[UNITS_SOLD]]*Table2[[#This Row],[UNIT_COGS]])-Table2[[#This Row],[AD_SPEND]]),0)</f>
        <v>10281.300000000001</v>
      </c>
      <c r="S2312" s="3">
        <f>IFERROR(Table2[[#This Row],[RETURNS_UNITS]]/Table2[[#This Row],[UNITS_SOLD]],0)</f>
        <v>4.5685279187817257E-2</v>
      </c>
      <c r="T2312" s="2" t="str">
        <f>TRIM(CLEAN(Table2[[#This Row],[CHANNEL]]))</f>
        <v>Flipkart</v>
      </c>
      <c r="U2312" s="1">
        <f t="shared" si="36"/>
        <v>45809</v>
      </c>
    </row>
    <row r="2313" spans="1:21" x14ac:dyDescent="0.3">
      <c r="A2313" s="1">
        <v>45748</v>
      </c>
      <c r="B2313" s="2" t="s">
        <v>27</v>
      </c>
      <c r="C2313" s="2" t="s">
        <v>22</v>
      </c>
      <c r="D2313" s="2" t="s">
        <v>45</v>
      </c>
      <c r="E2313" s="2" t="str">
        <f>TRIM(Table2[[#This Row],[SKU_CODE]])</f>
        <v>BEC-TIS-001</v>
      </c>
      <c r="F2313" s="2">
        <v>327</v>
      </c>
      <c r="G2313" s="2">
        <v>31065</v>
      </c>
      <c r="H2313" s="2">
        <v>4906.07</v>
      </c>
      <c r="I2313" s="2">
        <v>3091.24</v>
      </c>
      <c r="J2313" s="2">
        <v>13</v>
      </c>
      <c r="K2313" s="2" t="str">
        <f>_xlfn.XLOOKUP(E2313,[1]SKU_Master!A:A,[1]SKU_Master!C:C,"NOT FOUND")</f>
        <v>Tissues</v>
      </c>
      <c r="L2313" s="2">
        <f>_xlfn.XLOOKUP(Table2[[#This Row],[SKU_CODE_CLEAN]],[1]SKU_Master!A:A,[1]SKU_Master!E:E,"Not Found")</f>
        <v>95</v>
      </c>
      <c r="M2313" s="2">
        <f>_xlfn.XLOOKUP(E2313,[1]SKU_Master!A:A,[1]SKU_Master!F:F,"NOT FOUND")</f>
        <v>42</v>
      </c>
      <c r="N2313" s="2" t="str">
        <f>IF(ISNUMBER(_xlfn.XMATCH(E2313,[1]SKU_Master!A:A)),"MATCH","NOT FOUND")</f>
        <v>MATCH</v>
      </c>
      <c r="O2313" s="2">
        <f>Table2[[#This Row],[GROSS_REVENUE]]-Table2[[#This Row],[DISCOUNT]]</f>
        <v>26158.93</v>
      </c>
      <c r="P2313" s="3">
        <f>IFERROR((Table2[[#This Row],[NET_REVENUE]]-(Table2[[#This Row],[UNITS_SOLD]]*Table2[[#This Row],[UNIT_COGS]]))/Table2[[#This Row],[NET_REVENUE]],0)</f>
        <v>0.47497852549779368</v>
      </c>
      <c r="Q2313" s="4">
        <f>IFERROR(Table2[[#This Row],[GROSS_REVENUE]]/Table2[[#This Row],[AD_SPEND]],0)</f>
        <v>10.049365303244006</v>
      </c>
      <c r="R2313" s="2">
        <f>IFERROR((Table2[[#This Row],[NET_REVENUE]]-(Table2[[#This Row],[UNITS_SOLD]]*Table2[[#This Row],[UNIT_COGS]])-Table2[[#This Row],[AD_SPEND]]),0)</f>
        <v>9333.69</v>
      </c>
      <c r="S2313" s="3">
        <f>IFERROR(Table2[[#This Row],[RETURNS_UNITS]]/Table2[[#This Row],[UNITS_SOLD]],0)</f>
        <v>3.9755351681957186E-2</v>
      </c>
      <c r="T2313" s="2" t="str">
        <f>TRIM(CLEAN(Table2[[#This Row],[CHANNEL]]))</f>
        <v>Zepto</v>
      </c>
      <c r="U2313" s="1">
        <f t="shared" si="36"/>
        <v>45748</v>
      </c>
    </row>
    <row r="2314" spans="1:21" x14ac:dyDescent="0.3">
      <c r="A2314" s="1">
        <v>45352</v>
      </c>
      <c r="B2314" s="2" t="s">
        <v>37</v>
      </c>
      <c r="C2314" s="2" t="s">
        <v>22</v>
      </c>
      <c r="D2314" s="2" t="s">
        <v>42</v>
      </c>
      <c r="E2314" s="2" t="str">
        <f>TRIM(Table2[[#This Row],[SKU_CODE]])</f>
        <v>BEC-BW-002</v>
      </c>
      <c r="F2314" s="2">
        <v>177</v>
      </c>
      <c r="G2314" s="2">
        <v>30975</v>
      </c>
      <c r="H2314" s="2">
        <v>4350.6000000000004</v>
      </c>
      <c r="I2314" s="2">
        <v>3091.53</v>
      </c>
      <c r="J2314" s="2">
        <v>8</v>
      </c>
      <c r="K2314" s="2" t="str">
        <f>_xlfn.XLOOKUP(E2314,[1]SKU_Master!A:A,[1]SKU_Master!C:C,"NOT FOUND")</f>
        <v>Bake &amp; Wrap</v>
      </c>
      <c r="L2314" s="2">
        <f>_xlfn.XLOOKUP(Table2[[#This Row],[SKU_CODE_CLEAN]],[1]SKU_Master!A:A,[1]SKU_Master!E:E,"Not Found")</f>
        <v>175</v>
      </c>
      <c r="M2314" s="2">
        <f>_xlfn.XLOOKUP(E2314,[1]SKU_Master!A:A,[1]SKU_Master!F:F,"NOT FOUND")</f>
        <v>92</v>
      </c>
      <c r="N2314" s="2" t="str">
        <f>IF(ISNUMBER(_xlfn.XMATCH(E2314,[1]SKU_Master!A:A)),"MATCH","NOT FOUND")</f>
        <v>MATCH</v>
      </c>
      <c r="O2314" s="2">
        <f>Table2[[#This Row],[GROSS_REVENUE]]-Table2[[#This Row],[DISCOUNT]]</f>
        <v>26624.400000000001</v>
      </c>
      <c r="P2314" s="3">
        <f>IFERROR((Table2[[#This Row],[NET_REVENUE]]-(Table2[[#This Row],[UNITS_SOLD]]*Table2[[#This Row],[UNIT_COGS]]))/Table2[[#This Row],[NET_REVENUE]],0)</f>
        <v>0.38838058322441071</v>
      </c>
      <c r="Q2314" s="4">
        <f>IFERROR(Table2[[#This Row],[GROSS_REVENUE]]/Table2[[#This Row],[AD_SPEND]],0)</f>
        <v>10.019310826678051</v>
      </c>
      <c r="R2314" s="2">
        <f>IFERROR((Table2[[#This Row],[NET_REVENUE]]-(Table2[[#This Row],[UNITS_SOLD]]*Table2[[#This Row],[UNIT_COGS]])-Table2[[#This Row],[AD_SPEND]]),0)</f>
        <v>7248.8700000000008</v>
      </c>
      <c r="S2314" s="3">
        <f>IFERROR(Table2[[#This Row],[RETURNS_UNITS]]/Table2[[#This Row],[UNITS_SOLD]],0)</f>
        <v>4.519774011299435E-2</v>
      </c>
      <c r="T2314" s="2" t="str">
        <f>TRIM(CLEAN(Table2[[#This Row],[CHANNEL]]))</f>
        <v>Blinkit</v>
      </c>
      <c r="U2314" s="1">
        <f t="shared" si="36"/>
        <v>45352</v>
      </c>
    </row>
    <row r="2315" spans="1:21" x14ac:dyDescent="0.3">
      <c r="A2315" s="1">
        <v>45597</v>
      </c>
      <c r="B2315" s="2" t="s">
        <v>24</v>
      </c>
      <c r="C2315" s="2" t="s">
        <v>25</v>
      </c>
      <c r="D2315" s="2" t="s">
        <v>35</v>
      </c>
      <c r="E2315" s="2" t="str">
        <f>TRIM(Table2[[#This Row],[SKU_CODE]])</f>
        <v>BEC-CMB-001</v>
      </c>
      <c r="F2315" s="2">
        <v>32</v>
      </c>
      <c r="G2315" s="2">
        <v>22368</v>
      </c>
      <c r="H2315" s="2">
        <v>981.03</v>
      </c>
      <c r="I2315" s="2">
        <v>3091.87</v>
      </c>
      <c r="J2315" s="2">
        <v>3</v>
      </c>
      <c r="K2315" s="2" t="str">
        <f>_xlfn.XLOOKUP(E2315,[1]SKU_Master!A:A,[1]SKU_Master!C:C,"NOT FOUND")</f>
        <v>Others</v>
      </c>
      <c r="L2315" s="2">
        <f>_xlfn.XLOOKUP(Table2[[#This Row],[SKU_CODE_CLEAN]],[1]SKU_Master!A:A,[1]SKU_Master!E:E,"Not Found")</f>
        <v>699</v>
      </c>
      <c r="M2315" s="2">
        <f>_xlfn.XLOOKUP(E2315,[1]SKU_Master!A:A,[1]SKU_Master!F:F,"NOT FOUND")</f>
        <v>330</v>
      </c>
      <c r="N2315" s="2" t="str">
        <f>IF(ISNUMBER(_xlfn.XMATCH(E2315,[1]SKU_Master!A:A)),"MATCH","NOT FOUND")</f>
        <v>MATCH</v>
      </c>
      <c r="O2315" s="2">
        <f>Table2[[#This Row],[GROSS_REVENUE]]-Table2[[#This Row],[DISCOUNT]]</f>
        <v>21386.97</v>
      </c>
      <c r="P2315" s="3">
        <f>IFERROR((Table2[[#This Row],[NET_REVENUE]]-(Table2[[#This Row],[UNITS_SOLD]]*Table2[[#This Row],[UNIT_COGS]]))/Table2[[#This Row],[NET_REVENUE]],0)</f>
        <v>0.50624141708713299</v>
      </c>
      <c r="Q2315" s="4">
        <f>IFERROR(Table2[[#This Row],[GROSS_REVENUE]]/Table2[[#This Row],[AD_SPEND]],0)</f>
        <v>7.2344568173952979</v>
      </c>
      <c r="R2315" s="2">
        <f>IFERROR((Table2[[#This Row],[NET_REVENUE]]-(Table2[[#This Row],[UNITS_SOLD]]*Table2[[#This Row],[UNIT_COGS]])-Table2[[#This Row],[AD_SPEND]]),0)</f>
        <v>7735.1000000000013</v>
      </c>
      <c r="S2315" s="3">
        <f>IFERROR(Table2[[#This Row],[RETURNS_UNITS]]/Table2[[#This Row],[UNITS_SOLD]],0)</f>
        <v>9.375E-2</v>
      </c>
      <c r="T2315" s="2" t="str">
        <f>TRIM(CLEAN(Table2[[#This Row],[CHANNEL]]))</f>
        <v>D2C</v>
      </c>
      <c r="U2315" s="1">
        <f t="shared" si="36"/>
        <v>45597</v>
      </c>
    </row>
    <row r="2316" spans="1:21" x14ac:dyDescent="0.3">
      <c r="A2316" s="1">
        <v>45689</v>
      </c>
      <c r="B2316" s="2" t="s">
        <v>27</v>
      </c>
      <c r="C2316" s="2" t="s">
        <v>28</v>
      </c>
      <c r="D2316" s="2" t="s">
        <v>30</v>
      </c>
      <c r="E2316" s="2" t="str">
        <f>TRIM(Table2[[#This Row],[SKU_CODE]])</f>
        <v>BEC-TIS-002</v>
      </c>
      <c r="F2316" s="2">
        <v>177</v>
      </c>
      <c r="G2316" s="2">
        <v>31860</v>
      </c>
      <c r="H2316" s="2">
        <v>2882.97</v>
      </c>
      <c r="I2316" s="2">
        <v>3092.85</v>
      </c>
      <c r="J2316" s="2">
        <v>4</v>
      </c>
      <c r="K2316" s="2" t="str">
        <f>_xlfn.XLOOKUP(E2316,[1]SKU_Master!A:A,[1]SKU_Master!C:C,"NOT FOUND")</f>
        <v>Tissues</v>
      </c>
      <c r="L2316" s="2">
        <f>_xlfn.XLOOKUP(Table2[[#This Row],[SKU_CODE_CLEAN]],[1]SKU_Master!A:A,[1]SKU_Master!E:E,"Not Found")</f>
        <v>180</v>
      </c>
      <c r="M2316" s="2">
        <f>_xlfn.XLOOKUP(E2316,[1]SKU_Master!A:A,[1]SKU_Master!F:F,"NOT FOUND")</f>
        <v>95</v>
      </c>
      <c r="N2316" s="2" t="str">
        <f>IF(ISNUMBER(_xlfn.XMATCH(E2316,[1]SKU_Master!A:A)),"MATCH","NOT FOUND")</f>
        <v>MATCH</v>
      </c>
      <c r="O2316" s="2">
        <f>Table2[[#This Row],[GROSS_REVENUE]]-Table2[[#This Row],[DISCOUNT]]</f>
        <v>28977.03</v>
      </c>
      <c r="P2316" s="3">
        <f>IFERROR((Table2[[#This Row],[NET_REVENUE]]-(Table2[[#This Row],[UNITS_SOLD]]*Table2[[#This Row],[UNIT_COGS]]))/Table2[[#This Row],[NET_REVENUE]],0)</f>
        <v>0.41971278630004522</v>
      </c>
      <c r="Q2316" s="4">
        <f>IFERROR(Table2[[#This Row],[GROSS_REVENUE]]/Table2[[#This Row],[AD_SPEND]],0)</f>
        <v>10.30117852466172</v>
      </c>
      <c r="R2316" s="2">
        <f>IFERROR((Table2[[#This Row],[NET_REVENUE]]-(Table2[[#This Row],[UNITS_SOLD]]*Table2[[#This Row],[UNIT_COGS]])-Table2[[#This Row],[AD_SPEND]]),0)</f>
        <v>9069.1799999999985</v>
      </c>
      <c r="S2316" s="3">
        <f>IFERROR(Table2[[#This Row],[RETURNS_UNITS]]/Table2[[#This Row],[UNITS_SOLD]],0)</f>
        <v>2.2598870056497175E-2</v>
      </c>
      <c r="T2316" s="2" t="str">
        <f>TRIM(CLEAN(Table2[[#This Row],[CHANNEL]]))</f>
        <v>Zepto</v>
      </c>
      <c r="U2316" s="1">
        <f t="shared" si="36"/>
        <v>45689</v>
      </c>
    </row>
    <row r="2317" spans="1:21" x14ac:dyDescent="0.3">
      <c r="A2317" s="1">
        <v>45809</v>
      </c>
      <c r="B2317" s="2" t="s">
        <v>21</v>
      </c>
      <c r="C2317" s="2" t="s">
        <v>25</v>
      </c>
      <c r="D2317" s="2" t="s">
        <v>43</v>
      </c>
      <c r="E2317" s="2" t="str">
        <f>TRIM(Table2[[#This Row],[SKU_CODE]])</f>
        <v>BEC-GB-001</v>
      </c>
      <c r="F2317" s="2">
        <v>207</v>
      </c>
      <c r="G2317" s="2">
        <v>30843</v>
      </c>
      <c r="H2317" s="2">
        <v>5603.76</v>
      </c>
      <c r="I2317" s="2">
        <v>3093.08</v>
      </c>
      <c r="J2317" s="2">
        <v>6</v>
      </c>
      <c r="K2317" s="2" t="str">
        <f>_xlfn.XLOOKUP(E2317,[1]SKU_Master!A:A,[1]SKU_Master!C:C,"NOT FOUND")</f>
        <v>Garbage Bags</v>
      </c>
      <c r="L2317" s="2">
        <f>_xlfn.XLOOKUP(Table2[[#This Row],[SKU_CODE_CLEAN]],[1]SKU_Master!A:A,[1]SKU_Master!E:E,"Not Found")</f>
        <v>149</v>
      </c>
      <c r="M2317" s="2">
        <f>_xlfn.XLOOKUP(E2317,[1]SKU_Master!A:A,[1]SKU_Master!F:F,"NOT FOUND")</f>
        <v>70</v>
      </c>
      <c r="N2317" s="2" t="str">
        <f>IF(ISNUMBER(_xlfn.XMATCH(E2317,[1]SKU_Master!A:A)),"MATCH","NOT FOUND")</f>
        <v>MATCH</v>
      </c>
      <c r="O2317" s="2">
        <f>Table2[[#This Row],[GROSS_REVENUE]]-Table2[[#This Row],[DISCOUNT]]</f>
        <v>25239.239999999998</v>
      </c>
      <c r="P2317" s="3">
        <f>IFERROR((Table2[[#This Row],[NET_REVENUE]]-(Table2[[#This Row],[UNITS_SOLD]]*Table2[[#This Row],[UNIT_COGS]]))/Table2[[#This Row],[NET_REVENUE]],0)</f>
        <v>0.42589396511146926</v>
      </c>
      <c r="Q2317" s="4">
        <f>IFERROR(Table2[[#This Row],[GROSS_REVENUE]]/Table2[[#This Row],[AD_SPEND]],0)</f>
        <v>9.9716140545992999</v>
      </c>
      <c r="R2317" s="2">
        <f>IFERROR((Table2[[#This Row],[NET_REVENUE]]-(Table2[[#This Row],[UNITS_SOLD]]*Table2[[#This Row],[UNIT_COGS]])-Table2[[#This Row],[AD_SPEND]]),0)</f>
        <v>7656.159999999998</v>
      </c>
      <c r="S2317" s="3">
        <f>IFERROR(Table2[[#This Row],[RETURNS_UNITS]]/Table2[[#This Row],[UNITS_SOLD]],0)</f>
        <v>2.8985507246376812E-2</v>
      </c>
      <c r="T2317" s="2" t="str">
        <f>TRIM(CLEAN(Table2[[#This Row],[CHANNEL]]))</f>
        <v>Flipkart</v>
      </c>
      <c r="U2317" s="1">
        <f t="shared" si="36"/>
        <v>45809</v>
      </c>
    </row>
    <row r="2318" spans="1:21" x14ac:dyDescent="0.3">
      <c r="A2318" s="1">
        <v>45292</v>
      </c>
      <c r="B2318" s="2" t="s">
        <v>21</v>
      </c>
      <c r="C2318" s="2" t="s">
        <v>25</v>
      </c>
      <c r="D2318" s="2" t="s">
        <v>30</v>
      </c>
      <c r="E2318" s="2" t="str">
        <f>TRIM(Table2[[#This Row],[SKU_CODE]])</f>
        <v>BEC-TIS-002</v>
      </c>
      <c r="F2318" s="2">
        <v>310</v>
      </c>
      <c r="G2318" s="2">
        <v>55800</v>
      </c>
      <c r="H2318" s="2">
        <v>9236.5300000000007</v>
      </c>
      <c r="I2318" s="2">
        <v>3094.3</v>
      </c>
      <c r="J2318" s="2">
        <v>17</v>
      </c>
      <c r="K2318" s="2" t="str">
        <f>_xlfn.XLOOKUP(E2318,[1]SKU_Master!A:A,[1]SKU_Master!C:C,"NOT FOUND")</f>
        <v>Tissues</v>
      </c>
      <c r="L2318" s="2">
        <f>_xlfn.XLOOKUP(Table2[[#This Row],[SKU_CODE_CLEAN]],[1]SKU_Master!A:A,[1]SKU_Master!E:E,"Not Found")</f>
        <v>180</v>
      </c>
      <c r="M2318" s="2">
        <f>_xlfn.XLOOKUP(E2318,[1]SKU_Master!A:A,[1]SKU_Master!F:F,"NOT FOUND")</f>
        <v>95</v>
      </c>
      <c r="N2318" s="2" t="str">
        <f>IF(ISNUMBER(_xlfn.XMATCH(E2318,[1]SKU_Master!A:A)),"MATCH","NOT FOUND")</f>
        <v>MATCH</v>
      </c>
      <c r="O2318" s="2">
        <f>Table2[[#This Row],[GROSS_REVENUE]]-Table2[[#This Row],[DISCOUNT]]</f>
        <v>46563.47</v>
      </c>
      <c r="P2318" s="3">
        <f>IFERROR((Table2[[#This Row],[NET_REVENUE]]-(Table2[[#This Row],[UNITS_SOLD]]*Table2[[#This Row],[UNIT_COGS]]))/Table2[[#This Row],[NET_REVENUE]],0)</f>
        <v>0.36752995427531499</v>
      </c>
      <c r="Q2318" s="4">
        <f>IFERROR(Table2[[#This Row],[GROSS_REVENUE]]/Table2[[#This Row],[AD_SPEND]],0)</f>
        <v>18.033157741654009</v>
      </c>
      <c r="R2318" s="2">
        <f>IFERROR((Table2[[#This Row],[NET_REVENUE]]-(Table2[[#This Row],[UNITS_SOLD]]*Table2[[#This Row],[UNIT_COGS]])-Table2[[#This Row],[AD_SPEND]]),0)</f>
        <v>14019.170000000002</v>
      </c>
      <c r="S2318" s="3">
        <f>IFERROR(Table2[[#This Row],[RETURNS_UNITS]]/Table2[[#This Row],[UNITS_SOLD]],0)</f>
        <v>5.4838709677419356E-2</v>
      </c>
      <c r="T2318" s="2" t="str">
        <f>TRIM(CLEAN(Table2[[#This Row],[CHANNEL]]))</f>
        <v>Flipkart</v>
      </c>
      <c r="U2318" s="1">
        <f t="shared" si="36"/>
        <v>45292</v>
      </c>
    </row>
    <row r="2319" spans="1:21" x14ac:dyDescent="0.3">
      <c r="A2319" s="1">
        <v>45413</v>
      </c>
      <c r="B2319" s="2" t="s">
        <v>37</v>
      </c>
      <c r="C2319" s="2" t="s">
        <v>28</v>
      </c>
      <c r="D2319" s="2" t="s">
        <v>45</v>
      </c>
      <c r="E2319" s="2" t="str">
        <f>TRIM(Table2[[#This Row],[SKU_CODE]])</f>
        <v>BEC-TIS-001</v>
      </c>
      <c r="F2319" s="2">
        <v>285</v>
      </c>
      <c r="G2319" s="2">
        <v>27075</v>
      </c>
      <c r="H2319" s="2">
        <v>4632.25</v>
      </c>
      <c r="I2319" s="2">
        <v>3094.41</v>
      </c>
      <c r="J2319" s="2">
        <v>13</v>
      </c>
      <c r="K2319" s="2" t="str">
        <f>_xlfn.XLOOKUP(E2319,[1]SKU_Master!A:A,[1]SKU_Master!C:C,"NOT FOUND")</f>
        <v>Tissues</v>
      </c>
      <c r="L2319" s="2">
        <f>_xlfn.XLOOKUP(Table2[[#This Row],[SKU_CODE_CLEAN]],[1]SKU_Master!A:A,[1]SKU_Master!E:E,"Not Found")</f>
        <v>95</v>
      </c>
      <c r="M2319" s="2">
        <f>_xlfn.XLOOKUP(E2319,[1]SKU_Master!A:A,[1]SKU_Master!F:F,"NOT FOUND")</f>
        <v>42</v>
      </c>
      <c r="N2319" s="2" t="str">
        <f>IF(ISNUMBER(_xlfn.XMATCH(E2319,[1]SKU_Master!A:A)),"MATCH","NOT FOUND")</f>
        <v>MATCH</v>
      </c>
      <c r="O2319" s="2">
        <f>Table2[[#This Row],[GROSS_REVENUE]]-Table2[[#This Row],[DISCOUNT]]</f>
        <v>22442.75</v>
      </c>
      <c r="P2319" s="3">
        <f>IFERROR((Table2[[#This Row],[NET_REVENUE]]-(Table2[[#This Row],[UNITS_SOLD]]*Table2[[#This Row],[UNIT_COGS]]))/Table2[[#This Row],[NET_REVENUE]],0)</f>
        <v>0.46664290249635182</v>
      </c>
      <c r="Q2319" s="4">
        <f>IFERROR(Table2[[#This Row],[GROSS_REVENUE]]/Table2[[#This Row],[AD_SPEND]],0)</f>
        <v>8.7496485598223899</v>
      </c>
      <c r="R2319" s="2">
        <f>IFERROR((Table2[[#This Row],[NET_REVENUE]]-(Table2[[#This Row],[UNITS_SOLD]]*Table2[[#This Row],[UNIT_COGS]])-Table2[[#This Row],[AD_SPEND]]),0)</f>
        <v>7378.34</v>
      </c>
      <c r="S2319" s="3">
        <f>IFERROR(Table2[[#This Row],[RETURNS_UNITS]]/Table2[[#This Row],[UNITS_SOLD]],0)</f>
        <v>4.5614035087719301E-2</v>
      </c>
      <c r="T2319" s="2" t="str">
        <f>TRIM(CLEAN(Table2[[#This Row],[CHANNEL]]))</f>
        <v>Blinkit</v>
      </c>
      <c r="U2319" s="1">
        <f t="shared" si="36"/>
        <v>45413</v>
      </c>
    </row>
    <row r="2320" spans="1:21" x14ac:dyDescent="0.3">
      <c r="A2320" s="1">
        <v>45658</v>
      </c>
      <c r="B2320" s="2" t="s">
        <v>39</v>
      </c>
      <c r="C2320" s="2" t="s">
        <v>28</v>
      </c>
      <c r="D2320" s="2" t="s">
        <v>46</v>
      </c>
      <c r="E2320" s="2" t="str">
        <f>TRIM(Table2[[#This Row],[SKU_CODE]])</f>
        <v>BEC-KT-001</v>
      </c>
      <c r="F2320" s="2">
        <v>329</v>
      </c>
      <c r="G2320" s="2">
        <v>52640</v>
      </c>
      <c r="H2320" s="2">
        <v>8244.44</v>
      </c>
      <c r="I2320" s="2">
        <v>3096.98</v>
      </c>
      <c r="J2320" s="2">
        <v>14</v>
      </c>
      <c r="K2320" s="2" t="str">
        <f>_xlfn.XLOOKUP(E2320,[1]SKU_Master!A:A,[1]SKU_Master!C:C,"NOT FOUND")</f>
        <v>Kitchen Towel</v>
      </c>
      <c r="L2320" s="2">
        <f>_xlfn.XLOOKUP(Table2[[#This Row],[SKU_CODE_CLEAN]],[1]SKU_Master!A:A,[1]SKU_Master!E:E,"Not Found")</f>
        <v>160</v>
      </c>
      <c r="M2320" s="2">
        <f>_xlfn.XLOOKUP(E2320,[1]SKU_Master!A:A,[1]SKU_Master!F:F,"NOT FOUND")</f>
        <v>78</v>
      </c>
      <c r="N2320" s="2" t="str">
        <f>IF(ISNUMBER(_xlfn.XMATCH(E2320,[1]SKU_Master!A:A)),"MATCH","NOT FOUND")</f>
        <v>MATCH</v>
      </c>
      <c r="O2320" s="2">
        <f>Table2[[#This Row],[GROSS_REVENUE]]-Table2[[#This Row],[DISCOUNT]]</f>
        <v>44395.56</v>
      </c>
      <c r="P2320" s="3">
        <f>IFERROR((Table2[[#This Row],[NET_REVENUE]]-(Table2[[#This Row],[UNITS_SOLD]]*Table2[[#This Row],[UNIT_COGS]]))/Table2[[#This Row],[NET_REVENUE]],0)</f>
        <v>0.42196922394942193</v>
      </c>
      <c r="Q2320" s="4">
        <f>IFERROR(Table2[[#This Row],[GROSS_REVENUE]]/Table2[[#This Row],[AD_SPEND]],0)</f>
        <v>16.997203727502278</v>
      </c>
      <c r="R2320" s="2">
        <f>IFERROR((Table2[[#This Row],[NET_REVENUE]]-(Table2[[#This Row],[UNITS_SOLD]]*Table2[[#This Row],[UNIT_COGS]])-Table2[[#This Row],[AD_SPEND]]),0)</f>
        <v>15636.579999999998</v>
      </c>
      <c r="S2320" s="3">
        <f>IFERROR(Table2[[#This Row],[RETURNS_UNITS]]/Table2[[#This Row],[UNITS_SOLD]],0)</f>
        <v>4.2553191489361701E-2</v>
      </c>
      <c r="T2320" s="2" t="str">
        <f>TRIM(CLEAN(Table2[[#This Row],[CHANNEL]]))</f>
        <v>Amazon</v>
      </c>
      <c r="U2320" s="1">
        <f t="shared" si="36"/>
        <v>45658</v>
      </c>
    </row>
    <row r="2321" spans="1:21" x14ac:dyDescent="0.3">
      <c r="A2321" s="1">
        <v>45809</v>
      </c>
      <c r="B2321" s="2" t="s">
        <v>34</v>
      </c>
      <c r="C2321" s="2" t="s">
        <v>25</v>
      </c>
      <c r="D2321" s="2" t="s">
        <v>31</v>
      </c>
      <c r="E2321" s="2" t="str">
        <f>TRIM(Table2[[#This Row],[SKU_CODE]])</f>
        <v>BEC-GB-002</v>
      </c>
      <c r="F2321" s="2">
        <v>318</v>
      </c>
      <c r="G2321" s="2">
        <v>56922</v>
      </c>
      <c r="H2321" s="2">
        <v>4289.7700000000004</v>
      </c>
      <c r="I2321" s="2">
        <v>3102.03</v>
      </c>
      <c r="J2321" s="2">
        <v>7</v>
      </c>
      <c r="K2321" s="2" t="str">
        <f>_xlfn.XLOOKUP(E2321,[1]SKU_Master!A:A,[1]SKU_Master!C:C,"NOT FOUND")</f>
        <v>Garbage Bags</v>
      </c>
      <c r="L2321" s="2">
        <f>_xlfn.XLOOKUP(Table2[[#This Row],[SKU_CODE_CLEAN]],[1]SKU_Master!A:A,[1]SKU_Master!E:E,"Not Found")</f>
        <v>179</v>
      </c>
      <c r="M2321" s="2">
        <f>_xlfn.XLOOKUP(E2321,[1]SKU_Master!A:A,[1]SKU_Master!F:F,"NOT FOUND")</f>
        <v>86</v>
      </c>
      <c r="N2321" s="2" t="str">
        <f>IF(ISNUMBER(_xlfn.XMATCH(E2321,[1]SKU_Master!A:A)),"MATCH","NOT FOUND")</f>
        <v>MATCH</v>
      </c>
      <c r="O2321" s="2">
        <f>Table2[[#This Row],[GROSS_REVENUE]]-Table2[[#This Row],[DISCOUNT]]</f>
        <v>52632.229999999996</v>
      </c>
      <c r="P2321" s="3">
        <f>IFERROR((Table2[[#This Row],[NET_REVENUE]]-(Table2[[#This Row],[UNITS_SOLD]]*Table2[[#This Row],[UNIT_COGS]]))/Table2[[#This Row],[NET_REVENUE]],0)</f>
        <v>0.48039442752093153</v>
      </c>
      <c r="Q2321" s="4">
        <f>IFERROR(Table2[[#This Row],[GROSS_REVENUE]]/Table2[[#This Row],[AD_SPEND]],0)</f>
        <v>18.34991924642895</v>
      </c>
      <c r="R2321" s="2">
        <f>IFERROR((Table2[[#This Row],[NET_REVENUE]]-(Table2[[#This Row],[UNITS_SOLD]]*Table2[[#This Row],[UNIT_COGS]])-Table2[[#This Row],[AD_SPEND]]),0)</f>
        <v>22182.199999999997</v>
      </c>
      <c r="S2321" s="3">
        <f>IFERROR(Table2[[#This Row],[RETURNS_UNITS]]/Table2[[#This Row],[UNITS_SOLD]],0)</f>
        <v>2.20125786163522E-2</v>
      </c>
      <c r="T2321" s="2" t="str">
        <f>TRIM(CLEAN(Table2[[#This Row],[CHANNEL]]))</f>
        <v>Zepto</v>
      </c>
      <c r="U2321" s="1">
        <f t="shared" si="36"/>
        <v>45809</v>
      </c>
    </row>
    <row r="2322" spans="1:21" x14ac:dyDescent="0.3">
      <c r="A2322" s="1">
        <v>45383</v>
      </c>
      <c r="B2322" s="2" t="s">
        <v>24</v>
      </c>
      <c r="C2322" s="2" t="s">
        <v>28</v>
      </c>
      <c r="D2322" s="2" t="s">
        <v>30</v>
      </c>
      <c r="E2322" s="2" t="str">
        <f>TRIM(Table2[[#This Row],[SKU_CODE]])</f>
        <v>BEC-TIS-002</v>
      </c>
      <c r="F2322" s="2">
        <v>146</v>
      </c>
      <c r="G2322" s="2">
        <v>26280</v>
      </c>
      <c r="H2322" s="2">
        <v>3084.15</v>
      </c>
      <c r="I2322" s="2">
        <v>3102.12</v>
      </c>
      <c r="J2322" s="2">
        <v>21</v>
      </c>
      <c r="K2322" s="2" t="str">
        <f>_xlfn.XLOOKUP(E2322,[1]SKU_Master!A:A,[1]SKU_Master!C:C,"NOT FOUND")</f>
        <v>Tissues</v>
      </c>
      <c r="L2322" s="2">
        <f>_xlfn.XLOOKUP(Table2[[#This Row],[SKU_CODE_CLEAN]],[1]SKU_Master!A:A,[1]SKU_Master!E:E,"Not Found")</f>
        <v>180</v>
      </c>
      <c r="M2322" s="2">
        <f>_xlfn.XLOOKUP(E2322,[1]SKU_Master!A:A,[1]SKU_Master!F:F,"NOT FOUND")</f>
        <v>95</v>
      </c>
      <c r="N2322" s="2" t="str">
        <f>IF(ISNUMBER(_xlfn.XMATCH(E2322,[1]SKU_Master!A:A)),"MATCH","NOT FOUND")</f>
        <v>MATCH</v>
      </c>
      <c r="O2322" s="2">
        <f>Table2[[#This Row],[GROSS_REVENUE]]-Table2[[#This Row],[DISCOUNT]]</f>
        <v>23195.85</v>
      </c>
      <c r="P2322" s="3">
        <f>IFERROR((Table2[[#This Row],[NET_REVENUE]]-(Table2[[#This Row],[UNITS_SOLD]]*Table2[[#This Row],[UNIT_COGS]]))/Table2[[#This Row],[NET_REVENUE]],0)</f>
        <v>0.40204821121019491</v>
      </c>
      <c r="Q2322" s="4">
        <f>IFERROR(Table2[[#This Row],[GROSS_REVENUE]]/Table2[[#This Row],[AD_SPEND]],0)</f>
        <v>8.4716258558663107</v>
      </c>
      <c r="R2322" s="2">
        <f>IFERROR((Table2[[#This Row],[NET_REVENUE]]-(Table2[[#This Row],[UNITS_SOLD]]*Table2[[#This Row],[UNIT_COGS]])-Table2[[#This Row],[AD_SPEND]]),0)</f>
        <v>6223.7299999999987</v>
      </c>
      <c r="S2322" s="3">
        <f>IFERROR(Table2[[#This Row],[RETURNS_UNITS]]/Table2[[#This Row],[UNITS_SOLD]],0)</f>
        <v>0.14383561643835616</v>
      </c>
      <c r="T2322" s="2" t="str">
        <f>TRIM(CLEAN(Table2[[#This Row],[CHANNEL]]))</f>
        <v>D2C</v>
      </c>
      <c r="U2322" s="1">
        <f t="shared" si="36"/>
        <v>45383</v>
      </c>
    </row>
    <row r="2323" spans="1:21" x14ac:dyDescent="0.3">
      <c r="A2323" s="1">
        <v>45474</v>
      </c>
      <c r="B2323" s="2" t="s">
        <v>34</v>
      </c>
      <c r="C2323" s="2" t="s">
        <v>28</v>
      </c>
      <c r="D2323" s="2" t="s">
        <v>31</v>
      </c>
      <c r="E2323" s="2" t="str">
        <f>TRIM(Table2[[#This Row],[SKU_CODE]])</f>
        <v>BEC-GB-002</v>
      </c>
      <c r="F2323" s="2">
        <v>169</v>
      </c>
      <c r="G2323" s="2">
        <v>30251</v>
      </c>
      <c r="H2323" s="2">
        <v>1701.32</v>
      </c>
      <c r="I2323" s="2">
        <v>3102.18</v>
      </c>
      <c r="J2323" s="2">
        <v>9</v>
      </c>
      <c r="K2323" s="2" t="str">
        <f>_xlfn.XLOOKUP(E2323,[1]SKU_Master!A:A,[1]SKU_Master!C:C,"NOT FOUND")</f>
        <v>Garbage Bags</v>
      </c>
      <c r="L2323" s="2">
        <f>_xlfn.XLOOKUP(Table2[[#This Row],[SKU_CODE_CLEAN]],[1]SKU_Master!A:A,[1]SKU_Master!E:E,"Not Found")</f>
        <v>179</v>
      </c>
      <c r="M2323" s="2">
        <f>_xlfn.XLOOKUP(E2323,[1]SKU_Master!A:A,[1]SKU_Master!F:F,"NOT FOUND")</f>
        <v>86</v>
      </c>
      <c r="N2323" s="2" t="str">
        <f>IF(ISNUMBER(_xlfn.XMATCH(E2323,[1]SKU_Master!A:A)),"MATCH","NOT FOUND")</f>
        <v>MATCH</v>
      </c>
      <c r="O2323" s="2">
        <f>Table2[[#This Row],[GROSS_REVENUE]]-Table2[[#This Row],[DISCOUNT]]</f>
        <v>28549.68</v>
      </c>
      <c r="P2323" s="3">
        <f>IFERROR((Table2[[#This Row],[NET_REVENUE]]-(Table2[[#This Row],[UNITS_SOLD]]*Table2[[#This Row],[UNIT_COGS]]))/Table2[[#This Row],[NET_REVENUE]],0)</f>
        <v>0.49092249019953987</v>
      </c>
      <c r="Q2323" s="4">
        <f>IFERROR(Table2[[#This Row],[GROSS_REVENUE]]/Table2[[#This Row],[AD_SPEND]],0)</f>
        <v>9.7515295695285253</v>
      </c>
      <c r="R2323" s="2">
        <f>IFERROR((Table2[[#This Row],[NET_REVENUE]]-(Table2[[#This Row],[UNITS_SOLD]]*Table2[[#This Row],[UNIT_COGS]])-Table2[[#This Row],[AD_SPEND]]),0)</f>
        <v>10913.5</v>
      </c>
      <c r="S2323" s="3">
        <f>IFERROR(Table2[[#This Row],[RETURNS_UNITS]]/Table2[[#This Row],[UNITS_SOLD]],0)</f>
        <v>5.3254437869822487E-2</v>
      </c>
      <c r="T2323" s="2" t="str">
        <f>TRIM(CLEAN(Table2[[#This Row],[CHANNEL]]))</f>
        <v>Zepto</v>
      </c>
      <c r="U2323" s="1">
        <f t="shared" si="36"/>
        <v>45474</v>
      </c>
    </row>
    <row r="2324" spans="1:21" x14ac:dyDescent="0.3">
      <c r="A2324" s="1">
        <v>45689</v>
      </c>
      <c r="B2324" s="2" t="s">
        <v>39</v>
      </c>
      <c r="C2324" s="2" t="s">
        <v>22</v>
      </c>
      <c r="D2324" s="2" t="s">
        <v>43</v>
      </c>
      <c r="E2324" s="2" t="str">
        <f>TRIM(Table2[[#This Row],[SKU_CODE]])</f>
        <v>BEC-GB-001</v>
      </c>
      <c r="F2324" s="2">
        <v>298</v>
      </c>
      <c r="G2324" s="2">
        <v>44402</v>
      </c>
      <c r="H2324" s="2">
        <v>3864.34</v>
      </c>
      <c r="I2324" s="2">
        <v>3109.17</v>
      </c>
      <c r="J2324" s="2">
        <v>12</v>
      </c>
      <c r="K2324" s="2" t="str">
        <f>_xlfn.XLOOKUP(E2324,[1]SKU_Master!A:A,[1]SKU_Master!C:C,"NOT FOUND")</f>
        <v>Garbage Bags</v>
      </c>
      <c r="L2324" s="2">
        <f>_xlfn.XLOOKUP(Table2[[#This Row],[SKU_CODE_CLEAN]],[1]SKU_Master!A:A,[1]SKU_Master!E:E,"Not Found")</f>
        <v>149</v>
      </c>
      <c r="M2324" s="2">
        <f>_xlfn.XLOOKUP(E2324,[1]SKU_Master!A:A,[1]SKU_Master!F:F,"NOT FOUND")</f>
        <v>70</v>
      </c>
      <c r="N2324" s="2" t="str">
        <f>IF(ISNUMBER(_xlfn.XMATCH(E2324,[1]SKU_Master!A:A)),"MATCH","NOT FOUND")</f>
        <v>MATCH</v>
      </c>
      <c r="O2324" s="2">
        <f>Table2[[#This Row],[GROSS_REVENUE]]-Table2[[#This Row],[DISCOUNT]]</f>
        <v>40537.660000000003</v>
      </c>
      <c r="P2324" s="3">
        <f>IFERROR((Table2[[#This Row],[NET_REVENUE]]-(Table2[[#This Row],[UNITS_SOLD]]*Table2[[#This Row],[UNIT_COGS]]))/Table2[[#This Row],[NET_REVENUE]],0)</f>
        <v>0.48541677047959852</v>
      </c>
      <c r="Q2324" s="4">
        <f>IFERROR(Table2[[#This Row],[GROSS_REVENUE]]/Table2[[#This Row],[AD_SPEND]],0)</f>
        <v>14.280981741107755</v>
      </c>
      <c r="R2324" s="2">
        <f>IFERROR((Table2[[#This Row],[NET_REVENUE]]-(Table2[[#This Row],[UNITS_SOLD]]*Table2[[#This Row],[UNIT_COGS]])-Table2[[#This Row],[AD_SPEND]]),0)</f>
        <v>16568.490000000005</v>
      </c>
      <c r="S2324" s="3">
        <f>IFERROR(Table2[[#This Row],[RETURNS_UNITS]]/Table2[[#This Row],[UNITS_SOLD]],0)</f>
        <v>4.0268456375838924E-2</v>
      </c>
      <c r="T2324" s="2" t="str">
        <f>TRIM(CLEAN(Table2[[#This Row],[CHANNEL]]))</f>
        <v>Amazon</v>
      </c>
      <c r="U2324" s="1">
        <f t="shared" si="36"/>
        <v>45689</v>
      </c>
    </row>
    <row r="2325" spans="1:21" x14ac:dyDescent="0.3">
      <c r="A2325" s="1">
        <v>45748</v>
      </c>
      <c r="B2325" s="2" t="s">
        <v>24</v>
      </c>
      <c r="C2325" s="2" t="s">
        <v>25</v>
      </c>
      <c r="D2325" s="2" t="s">
        <v>45</v>
      </c>
      <c r="E2325" s="2" t="str">
        <f>TRIM(Table2[[#This Row],[SKU_CODE]])</f>
        <v>BEC-TIS-001</v>
      </c>
      <c r="F2325" s="2">
        <v>310</v>
      </c>
      <c r="G2325" s="2">
        <v>29450</v>
      </c>
      <c r="H2325" s="2">
        <v>2802.09</v>
      </c>
      <c r="I2325" s="2">
        <v>3109.23</v>
      </c>
      <c r="J2325" s="2">
        <v>33</v>
      </c>
      <c r="K2325" s="2" t="str">
        <f>_xlfn.XLOOKUP(E2325,[1]SKU_Master!A:A,[1]SKU_Master!C:C,"NOT FOUND")</f>
        <v>Tissues</v>
      </c>
      <c r="L2325" s="2">
        <f>_xlfn.XLOOKUP(Table2[[#This Row],[SKU_CODE_CLEAN]],[1]SKU_Master!A:A,[1]SKU_Master!E:E,"Not Found")</f>
        <v>95</v>
      </c>
      <c r="M2325" s="2">
        <f>_xlfn.XLOOKUP(E2325,[1]SKU_Master!A:A,[1]SKU_Master!F:F,"NOT FOUND")</f>
        <v>42</v>
      </c>
      <c r="N2325" s="2" t="str">
        <f>IF(ISNUMBER(_xlfn.XMATCH(E2325,[1]SKU_Master!A:A)),"MATCH","NOT FOUND")</f>
        <v>MATCH</v>
      </c>
      <c r="O2325" s="2">
        <f>Table2[[#This Row],[GROSS_REVENUE]]-Table2[[#This Row],[DISCOUNT]]</f>
        <v>26647.91</v>
      </c>
      <c r="P2325" s="3">
        <f>IFERROR((Table2[[#This Row],[NET_REVENUE]]-(Table2[[#This Row],[UNITS_SOLD]]*Table2[[#This Row],[UNIT_COGS]]))/Table2[[#This Row],[NET_REVENUE]],0)</f>
        <v>0.51140633543118386</v>
      </c>
      <c r="Q2325" s="4">
        <f>IFERROR(Table2[[#This Row],[GROSS_REVENUE]]/Table2[[#This Row],[AD_SPEND]],0)</f>
        <v>9.4717984838689961</v>
      </c>
      <c r="R2325" s="2">
        <f>IFERROR((Table2[[#This Row],[NET_REVENUE]]-(Table2[[#This Row],[UNITS_SOLD]]*Table2[[#This Row],[UNIT_COGS]])-Table2[[#This Row],[AD_SPEND]]),0)</f>
        <v>10518.68</v>
      </c>
      <c r="S2325" s="3">
        <f>IFERROR(Table2[[#This Row],[RETURNS_UNITS]]/Table2[[#This Row],[UNITS_SOLD]],0)</f>
        <v>0.1064516129032258</v>
      </c>
      <c r="T2325" s="2" t="str">
        <f>TRIM(CLEAN(Table2[[#This Row],[CHANNEL]]))</f>
        <v>D2C</v>
      </c>
      <c r="U2325" s="1">
        <f t="shared" si="36"/>
        <v>45748</v>
      </c>
    </row>
    <row r="2326" spans="1:21" x14ac:dyDescent="0.3">
      <c r="A2326" s="1">
        <v>45444</v>
      </c>
      <c r="B2326" s="2" t="s">
        <v>33</v>
      </c>
      <c r="C2326" s="2" t="s">
        <v>25</v>
      </c>
      <c r="D2326" s="2" t="s">
        <v>29</v>
      </c>
      <c r="E2326" s="2" t="str">
        <f>TRIM(Table2[[#This Row],[SKU_CODE]])</f>
        <v>BEC-CLN-004</v>
      </c>
      <c r="F2326" s="2">
        <v>230</v>
      </c>
      <c r="G2326" s="2">
        <v>22770</v>
      </c>
      <c r="H2326" s="2">
        <v>6010.45</v>
      </c>
      <c r="I2326" s="2">
        <v>3110.12</v>
      </c>
      <c r="J2326" s="2">
        <v>11</v>
      </c>
      <c r="K2326" s="2" t="str">
        <f>_xlfn.XLOOKUP(E2326,[1]SKU_Master!A:A,[1]SKU_Master!C:C,"NOT FOUND")</f>
        <v>Cleaners</v>
      </c>
      <c r="L2326" s="2">
        <f>_xlfn.XLOOKUP(Table2[[#This Row],[SKU_CODE_CLEAN]],[1]SKU_Master!A:A,[1]SKU_Master!E:E,"Not Found")</f>
        <v>99</v>
      </c>
      <c r="M2326" s="2">
        <f>_xlfn.XLOOKUP(E2326,[1]SKU_Master!A:A,[1]SKU_Master!F:F,"NOT FOUND")</f>
        <v>44</v>
      </c>
      <c r="N2326" s="2" t="str">
        <f>IF(ISNUMBER(_xlfn.XMATCH(E2326,[1]SKU_Master!A:A)),"MATCH","NOT FOUND")</f>
        <v>MATCH</v>
      </c>
      <c r="O2326" s="2">
        <f>Table2[[#This Row],[GROSS_REVENUE]]-Table2[[#This Row],[DISCOUNT]]</f>
        <v>16759.55</v>
      </c>
      <c r="P2326" s="3">
        <f>IFERROR((Table2[[#This Row],[NET_REVENUE]]-(Table2[[#This Row],[UNITS_SOLD]]*Table2[[#This Row],[UNIT_COGS]]))/Table2[[#This Row],[NET_REVENUE]],0)</f>
        <v>0.39616517149923475</v>
      </c>
      <c r="Q2326" s="4">
        <f>IFERROR(Table2[[#This Row],[GROSS_REVENUE]]/Table2[[#This Row],[AD_SPEND]],0)</f>
        <v>7.3212609159775184</v>
      </c>
      <c r="R2326" s="2">
        <f>IFERROR((Table2[[#This Row],[NET_REVENUE]]-(Table2[[#This Row],[UNITS_SOLD]]*Table2[[#This Row],[UNIT_COGS]])-Table2[[#This Row],[AD_SPEND]]),0)</f>
        <v>3529.4299999999994</v>
      </c>
      <c r="S2326" s="3">
        <f>IFERROR(Table2[[#This Row],[RETURNS_UNITS]]/Table2[[#This Row],[UNITS_SOLD]],0)</f>
        <v>4.7826086956521741E-2</v>
      </c>
      <c r="T2326" s="2" t="str">
        <f>TRIM(CLEAN(Table2[[#This Row],[CHANNEL]]))</f>
        <v>Swiggy Instamart</v>
      </c>
      <c r="U2326" s="1">
        <f t="shared" si="36"/>
        <v>45444</v>
      </c>
    </row>
    <row r="2327" spans="1:21" x14ac:dyDescent="0.3">
      <c r="A2327" s="1">
        <v>45413</v>
      </c>
      <c r="B2327" s="2" t="s">
        <v>50</v>
      </c>
      <c r="C2327" s="2" t="s">
        <v>25</v>
      </c>
      <c r="D2327" s="2" t="s">
        <v>46</v>
      </c>
      <c r="E2327" s="2" t="str">
        <f>TRIM(Table2[[#This Row],[SKU_CODE]])</f>
        <v>BEC-KT-001</v>
      </c>
      <c r="F2327" s="2">
        <v>393</v>
      </c>
      <c r="G2327" s="2">
        <v>62880</v>
      </c>
      <c r="H2327" s="2">
        <v>9859.7900000000009</v>
      </c>
      <c r="I2327" s="2">
        <v>3110.77</v>
      </c>
      <c r="J2327" s="2">
        <v>22</v>
      </c>
      <c r="K2327" s="2" t="str">
        <f>_xlfn.XLOOKUP(E2327,[1]SKU_Master!A:A,[1]SKU_Master!C:C,"NOT FOUND")</f>
        <v>Kitchen Towel</v>
      </c>
      <c r="L2327" s="2">
        <f>_xlfn.XLOOKUP(Table2[[#This Row],[SKU_CODE_CLEAN]],[1]SKU_Master!A:A,[1]SKU_Master!E:E,"Not Found")</f>
        <v>160</v>
      </c>
      <c r="M2327" s="2">
        <f>_xlfn.XLOOKUP(E2327,[1]SKU_Master!A:A,[1]SKU_Master!F:F,"NOT FOUND")</f>
        <v>78</v>
      </c>
      <c r="N2327" s="2" t="str">
        <f>IF(ISNUMBER(_xlfn.XMATCH(E2327,[1]SKU_Master!A:A)),"MATCH","NOT FOUND")</f>
        <v>MATCH</v>
      </c>
      <c r="O2327" s="2">
        <f>Table2[[#This Row],[GROSS_REVENUE]]-Table2[[#This Row],[DISCOUNT]]</f>
        <v>53020.21</v>
      </c>
      <c r="P2327" s="3">
        <f>IFERROR((Table2[[#This Row],[NET_REVENUE]]-(Table2[[#This Row],[UNITS_SOLD]]*Table2[[#This Row],[UNIT_COGS]]))/Table2[[#This Row],[NET_REVENUE]],0)</f>
        <v>0.42184310473308195</v>
      </c>
      <c r="Q2327" s="4">
        <f>IFERROR(Table2[[#This Row],[GROSS_REVENUE]]/Table2[[#This Row],[AD_SPEND]],0)</f>
        <v>20.213644853203547</v>
      </c>
      <c r="R2327" s="2">
        <f>IFERROR((Table2[[#This Row],[NET_REVENUE]]-(Table2[[#This Row],[UNITS_SOLD]]*Table2[[#This Row],[UNIT_COGS]])-Table2[[#This Row],[AD_SPEND]]),0)</f>
        <v>19255.439999999999</v>
      </c>
      <c r="S2327" s="3">
        <f>IFERROR(Table2[[#This Row],[RETURNS_UNITS]]/Table2[[#This Row],[UNITS_SOLD]],0)</f>
        <v>5.5979643765903309E-2</v>
      </c>
      <c r="T2327" s="2" t="str">
        <f>TRIM(CLEAN(Table2[[#This Row],[CHANNEL]]))</f>
        <v>Amazon</v>
      </c>
      <c r="U2327" s="1">
        <f t="shared" si="36"/>
        <v>45413</v>
      </c>
    </row>
    <row r="2328" spans="1:21" x14ac:dyDescent="0.3">
      <c r="A2328" s="1">
        <v>45444</v>
      </c>
      <c r="B2328" s="2" t="s">
        <v>39</v>
      </c>
      <c r="C2328" s="2" t="s">
        <v>22</v>
      </c>
      <c r="D2328" s="2" t="s">
        <v>46</v>
      </c>
      <c r="E2328" s="2" t="str">
        <f>TRIM(Table2[[#This Row],[SKU_CODE]])</f>
        <v>BEC-KT-001</v>
      </c>
      <c r="F2328" s="2">
        <v>247</v>
      </c>
      <c r="G2328" s="2">
        <v>39520</v>
      </c>
      <c r="H2328" s="2">
        <v>10389.68</v>
      </c>
      <c r="I2328" s="2">
        <v>3111.71</v>
      </c>
      <c r="J2328" s="2">
        <v>9</v>
      </c>
      <c r="K2328" s="2" t="str">
        <f>_xlfn.XLOOKUP(E2328,[1]SKU_Master!A:A,[1]SKU_Master!C:C,"NOT FOUND")</f>
        <v>Kitchen Towel</v>
      </c>
      <c r="L2328" s="2">
        <f>_xlfn.XLOOKUP(Table2[[#This Row],[SKU_CODE_CLEAN]],[1]SKU_Master!A:A,[1]SKU_Master!E:E,"Not Found")</f>
        <v>160</v>
      </c>
      <c r="M2328" s="2">
        <f>_xlfn.XLOOKUP(E2328,[1]SKU_Master!A:A,[1]SKU_Master!F:F,"NOT FOUND")</f>
        <v>78</v>
      </c>
      <c r="N2328" s="2" t="str">
        <f>IF(ISNUMBER(_xlfn.XMATCH(E2328,[1]SKU_Master!A:A)),"MATCH","NOT FOUND")</f>
        <v>MATCH</v>
      </c>
      <c r="O2328" s="2">
        <f>Table2[[#This Row],[GROSS_REVENUE]]-Table2[[#This Row],[DISCOUNT]]</f>
        <v>29130.32</v>
      </c>
      <c r="P2328" s="3">
        <f>IFERROR((Table2[[#This Row],[NET_REVENUE]]-(Table2[[#This Row],[UNITS_SOLD]]*Table2[[#This Row],[UNIT_COGS]]))/Table2[[#This Row],[NET_REVENUE]],0)</f>
        <v>0.33862724474018824</v>
      </c>
      <c r="Q2328" s="4">
        <f>IFERROR(Table2[[#This Row],[GROSS_REVENUE]]/Table2[[#This Row],[AD_SPEND]],0)</f>
        <v>12.700412313486796</v>
      </c>
      <c r="R2328" s="2">
        <f>IFERROR((Table2[[#This Row],[NET_REVENUE]]-(Table2[[#This Row],[UNITS_SOLD]]*Table2[[#This Row],[UNIT_COGS]])-Table2[[#This Row],[AD_SPEND]]),0)</f>
        <v>6752.61</v>
      </c>
      <c r="S2328" s="3">
        <f>IFERROR(Table2[[#This Row],[RETURNS_UNITS]]/Table2[[#This Row],[UNITS_SOLD]],0)</f>
        <v>3.643724696356275E-2</v>
      </c>
      <c r="T2328" s="2" t="str">
        <f>TRIM(CLEAN(Table2[[#This Row],[CHANNEL]]))</f>
        <v>Amazon</v>
      </c>
      <c r="U2328" s="1">
        <f t="shared" si="36"/>
        <v>45444</v>
      </c>
    </row>
    <row r="2329" spans="1:21" x14ac:dyDescent="0.3">
      <c r="A2329" s="1">
        <v>45536</v>
      </c>
      <c r="B2329" s="2" t="s">
        <v>33</v>
      </c>
      <c r="C2329" s="2" t="s">
        <v>28</v>
      </c>
      <c r="D2329" s="2" t="s">
        <v>29</v>
      </c>
      <c r="E2329" s="2" t="str">
        <f>TRIM(Table2[[#This Row],[SKU_CODE]])</f>
        <v>BEC-CLN-004</v>
      </c>
      <c r="F2329" s="2">
        <v>148</v>
      </c>
      <c r="G2329" s="2">
        <v>14652</v>
      </c>
      <c r="H2329" s="2">
        <v>2665.32</v>
      </c>
      <c r="I2329" s="2">
        <v>3117.19</v>
      </c>
      <c r="J2329" s="2">
        <v>7</v>
      </c>
      <c r="K2329" s="2" t="str">
        <f>_xlfn.XLOOKUP(E2329,[1]SKU_Master!A:A,[1]SKU_Master!C:C,"NOT FOUND")</f>
        <v>Cleaners</v>
      </c>
      <c r="L2329" s="2">
        <f>_xlfn.XLOOKUP(Table2[[#This Row],[SKU_CODE_CLEAN]],[1]SKU_Master!A:A,[1]SKU_Master!E:E,"Not Found")</f>
        <v>99</v>
      </c>
      <c r="M2329" s="2">
        <f>_xlfn.XLOOKUP(E2329,[1]SKU_Master!A:A,[1]SKU_Master!F:F,"NOT FOUND")</f>
        <v>44</v>
      </c>
      <c r="N2329" s="2" t="str">
        <f>IF(ISNUMBER(_xlfn.XMATCH(E2329,[1]SKU_Master!A:A)),"MATCH","NOT FOUND")</f>
        <v>MATCH</v>
      </c>
      <c r="O2329" s="2">
        <f>Table2[[#This Row],[GROSS_REVENUE]]-Table2[[#This Row],[DISCOUNT]]</f>
        <v>11986.68</v>
      </c>
      <c r="P2329" s="3">
        <f>IFERROR((Table2[[#This Row],[NET_REVENUE]]-(Table2[[#This Row],[UNITS_SOLD]]*Table2[[#This Row],[UNIT_COGS]]))/Table2[[#This Row],[NET_REVENUE]],0)</f>
        <v>0.45673030397074088</v>
      </c>
      <c r="Q2329" s="4">
        <f>IFERROR(Table2[[#This Row],[GROSS_REVENUE]]/Table2[[#This Row],[AD_SPEND]],0)</f>
        <v>4.7003872077095075</v>
      </c>
      <c r="R2329" s="2">
        <f>IFERROR((Table2[[#This Row],[NET_REVENUE]]-(Table2[[#This Row],[UNITS_SOLD]]*Table2[[#This Row],[UNIT_COGS]])-Table2[[#This Row],[AD_SPEND]]),0)</f>
        <v>2357.4900000000002</v>
      </c>
      <c r="S2329" s="3">
        <f>IFERROR(Table2[[#This Row],[RETURNS_UNITS]]/Table2[[#This Row],[UNITS_SOLD]],0)</f>
        <v>4.72972972972973E-2</v>
      </c>
      <c r="T2329" s="2" t="str">
        <f>TRIM(CLEAN(Table2[[#This Row],[CHANNEL]]))</f>
        <v>Swiggy Instamart</v>
      </c>
      <c r="U2329" s="1">
        <f t="shared" si="36"/>
        <v>45536</v>
      </c>
    </row>
    <row r="2330" spans="1:21" x14ac:dyDescent="0.3">
      <c r="A2330" s="1">
        <v>45299</v>
      </c>
      <c r="B2330" s="2" t="s">
        <v>37</v>
      </c>
      <c r="C2330" s="2" t="s">
        <v>25</v>
      </c>
      <c r="D2330" s="2" t="s">
        <v>45</v>
      </c>
      <c r="E2330" s="2" t="str">
        <f>TRIM(Table2[[#This Row],[SKU_CODE]])</f>
        <v>BEC-TIS-001</v>
      </c>
      <c r="F2330" s="2">
        <v>326</v>
      </c>
      <c r="G2330" s="2">
        <v>30970</v>
      </c>
      <c r="H2330" s="2">
        <v>8427.7099999999991</v>
      </c>
      <c r="I2330" s="2">
        <v>3119.92</v>
      </c>
      <c r="J2330" s="2">
        <v>15</v>
      </c>
      <c r="K2330" s="2" t="str">
        <f>_xlfn.XLOOKUP(E2330,[1]SKU_Master!A:A,[1]SKU_Master!C:C,"NOT FOUND")</f>
        <v>Tissues</v>
      </c>
      <c r="L2330" s="2">
        <f>_xlfn.XLOOKUP(Table2[[#This Row],[SKU_CODE_CLEAN]],[1]SKU_Master!A:A,[1]SKU_Master!E:E,"Not Found")</f>
        <v>95</v>
      </c>
      <c r="M2330" s="2">
        <f>_xlfn.XLOOKUP(E2330,[1]SKU_Master!A:A,[1]SKU_Master!F:F,"NOT FOUND")</f>
        <v>42</v>
      </c>
      <c r="N2330" s="2" t="str">
        <f>IF(ISNUMBER(_xlfn.XMATCH(E2330,[1]SKU_Master!A:A)),"MATCH","NOT FOUND")</f>
        <v>MATCH</v>
      </c>
      <c r="O2330" s="2">
        <f>Table2[[#This Row],[GROSS_REVENUE]]-Table2[[#This Row],[DISCOUNT]]</f>
        <v>22542.29</v>
      </c>
      <c r="P2330" s="3">
        <f>IFERROR((Table2[[#This Row],[NET_REVENUE]]-(Table2[[#This Row],[UNITS_SOLD]]*Table2[[#This Row],[UNIT_COGS]]))/Table2[[#This Row],[NET_REVENUE]],0)</f>
        <v>0.39260829312372436</v>
      </c>
      <c r="Q2330" s="4">
        <f>IFERROR(Table2[[#This Row],[GROSS_REVENUE]]/Table2[[#This Row],[AD_SPEND]],0)</f>
        <v>9.9265365778609702</v>
      </c>
      <c r="R2330" s="2">
        <f>IFERROR((Table2[[#This Row],[NET_REVENUE]]-(Table2[[#This Row],[UNITS_SOLD]]*Table2[[#This Row],[UNIT_COGS]])-Table2[[#This Row],[AD_SPEND]]),0)</f>
        <v>5730.3700000000008</v>
      </c>
      <c r="S2330" s="3">
        <f>IFERROR(Table2[[#This Row],[RETURNS_UNITS]]/Table2[[#This Row],[UNITS_SOLD]],0)</f>
        <v>4.6012269938650305E-2</v>
      </c>
      <c r="T2330" s="2" t="str">
        <f>TRIM(CLEAN(Table2[[#This Row],[CHANNEL]]))</f>
        <v>Blinkit</v>
      </c>
      <c r="U2330" s="1">
        <f t="shared" si="36"/>
        <v>45505</v>
      </c>
    </row>
    <row r="2331" spans="1:21" x14ac:dyDescent="0.3">
      <c r="A2331" s="1">
        <v>45658</v>
      </c>
      <c r="B2331" s="2" t="s">
        <v>34</v>
      </c>
      <c r="C2331" s="2" t="s">
        <v>25</v>
      </c>
      <c r="D2331" s="2" t="s">
        <v>45</v>
      </c>
      <c r="E2331" s="2" t="str">
        <f>TRIM(Table2[[#This Row],[SKU_CODE]])</f>
        <v>BEC-TIS-001</v>
      </c>
      <c r="F2331" s="2">
        <v>260</v>
      </c>
      <c r="G2331" s="2">
        <v>24700</v>
      </c>
      <c r="H2331" s="2">
        <v>3567.38</v>
      </c>
      <c r="I2331" s="2">
        <v>3120.61</v>
      </c>
      <c r="J2331" s="2">
        <v>14</v>
      </c>
      <c r="K2331" s="2" t="str">
        <f>_xlfn.XLOOKUP(E2331,[1]SKU_Master!A:A,[1]SKU_Master!C:C,"NOT FOUND")</f>
        <v>Tissues</v>
      </c>
      <c r="L2331" s="2">
        <f>_xlfn.XLOOKUP(Table2[[#This Row],[SKU_CODE_CLEAN]],[1]SKU_Master!A:A,[1]SKU_Master!E:E,"Not Found")</f>
        <v>95</v>
      </c>
      <c r="M2331" s="2">
        <f>_xlfn.XLOOKUP(E2331,[1]SKU_Master!A:A,[1]SKU_Master!F:F,"NOT FOUND")</f>
        <v>42</v>
      </c>
      <c r="N2331" s="2" t="str">
        <f>IF(ISNUMBER(_xlfn.XMATCH(E2331,[1]SKU_Master!A:A)),"MATCH","NOT FOUND")</f>
        <v>MATCH</v>
      </c>
      <c r="O2331" s="2">
        <f>Table2[[#This Row],[GROSS_REVENUE]]-Table2[[#This Row],[DISCOUNT]]</f>
        <v>21132.62</v>
      </c>
      <c r="P2331" s="3">
        <f>IFERROR((Table2[[#This Row],[NET_REVENUE]]-(Table2[[#This Row],[UNITS_SOLD]]*Table2[[#This Row],[UNIT_COGS]]))/Table2[[#This Row],[NET_REVENUE]],0)</f>
        <v>0.48326331519707444</v>
      </c>
      <c r="Q2331" s="4">
        <f>IFERROR(Table2[[#This Row],[GROSS_REVENUE]]/Table2[[#This Row],[AD_SPEND]],0)</f>
        <v>7.9151191593951182</v>
      </c>
      <c r="R2331" s="2">
        <f>IFERROR((Table2[[#This Row],[NET_REVENUE]]-(Table2[[#This Row],[UNITS_SOLD]]*Table2[[#This Row],[UNIT_COGS]])-Table2[[#This Row],[AD_SPEND]]),0)</f>
        <v>7092.0099999999984</v>
      </c>
      <c r="S2331" s="3">
        <f>IFERROR(Table2[[#This Row],[RETURNS_UNITS]]/Table2[[#This Row],[UNITS_SOLD]],0)</f>
        <v>5.3846153846153849E-2</v>
      </c>
      <c r="T2331" s="2" t="str">
        <f>TRIM(CLEAN(Table2[[#This Row],[CHANNEL]]))</f>
        <v>Zepto</v>
      </c>
      <c r="U2331" s="1">
        <f t="shared" si="36"/>
        <v>45658</v>
      </c>
    </row>
    <row r="2332" spans="1:21" x14ac:dyDescent="0.3">
      <c r="A2332" s="1">
        <v>45383</v>
      </c>
      <c r="B2332" s="2" t="s">
        <v>21</v>
      </c>
      <c r="C2332" s="2" t="s">
        <v>25</v>
      </c>
      <c r="D2332" s="2" t="s">
        <v>30</v>
      </c>
      <c r="E2332" s="2" t="str">
        <f>TRIM(Table2[[#This Row],[SKU_CODE]])</f>
        <v>BEC-TIS-002</v>
      </c>
      <c r="F2332" s="2">
        <v>225</v>
      </c>
      <c r="G2332" s="2">
        <v>40500</v>
      </c>
      <c r="H2332" s="2">
        <v>8034.7</v>
      </c>
      <c r="I2332" s="2">
        <v>3123.19</v>
      </c>
      <c r="J2332" s="2">
        <v>8</v>
      </c>
      <c r="K2332" s="2" t="str">
        <f>_xlfn.XLOOKUP(E2332,[1]SKU_Master!A:A,[1]SKU_Master!C:C,"NOT FOUND")</f>
        <v>Tissues</v>
      </c>
      <c r="L2332" s="2">
        <f>_xlfn.XLOOKUP(Table2[[#This Row],[SKU_CODE_CLEAN]],[1]SKU_Master!A:A,[1]SKU_Master!E:E,"Not Found")</f>
        <v>180</v>
      </c>
      <c r="M2332" s="2">
        <f>_xlfn.XLOOKUP(E2332,[1]SKU_Master!A:A,[1]SKU_Master!F:F,"NOT FOUND")</f>
        <v>95</v>
      </c>
      <c r="N2332" s="2" t="str">
        <f>IF(ISNUMBER(_xlfn.XMATCH(E2332,[1]SKU_Master!A:A)),"MATCH","NOT FOUND")</f>
        <v>MATCH</v>
      </c>
      <c r="O2332" s="2">
        <f>Table2[[#This Row],[GROSS_REVENUE]]-Table2[[#This Row],[DISCOUNT]]</f>
        <v>32465.3</v>
      </c>
      <c r="P2332" s="3">
        <f>IFERROR((Table2[[#This Row],[NET_REVENUE]]-(Table2[[#This Row],[UNITS_SOLD]]*Table2[[#This Row],[UNIT_COGS]]))/Table2[[#This Row],[NET_REVENUE]],0)</f>
        <v>0.34160472874114822</v>
      </c>
      <c r="Q2332" s="4">
        <f>IFERROR(Table2[[#This Row],[GROSS_REVENUE]]/Table2[[#This Row],[AD_SPEND]],0)</f>
        <v>12.967510782245077</v>
      </c>
      <c r="R2332" s="2">
        <f>IFERROR((Table2[[#This Row],[NET_REVENUE]]-(Table2[[#This Row],[UNITS_SOLD]]*Table2[[#This Row],[UNIT_COGS]])-Table2[[#This Row],[AD_SPEND]]),0)</f>
        <v>7967.1099999999988</v>
      </c>
      <c r="S2332" s="3">
        <f>IFERROR(Table2[[#This Row],[RETURNS_UNITS]]/Table2[[#This Row],[UNITS_SOLD]],0)</f>
        <v>3.5555555555555556E-2</v>
      </c>
      <c r="T2332" s="2" t="str">
        <f>TRIM(CLEAN(Table2[[#This Row],[CHANNEL]]))</f>
        <v>Flipkart</v>
      </c>
      <c r="U2332" s="1">
        <f t="shared" si="36"/>
        <v>45383</v>
      </c>
    </row>
    <row r="2333" spans="1:21" x14ac:dyDescent="0.3">
      <c r="A2333" s="1">
        <v>45689</v>
      </c>
      <c r="B2333" s="2" t="s">
        <v>24</v>
      </c>
      <c r="C2333" s="2" t="s">
        <v>25</v>
      </c>
      <c r="D2333" s="2" t="s">
        <v>43</v>
      </c>
      <c r="E2333" s="2" t="str">
        <f>TRIM(Table2[[#This Row],[SKU_CODE]])</f>
        <v>BEC-GB-001</v>
      </c>
      <c r="F2333" s="2">
        <v>184</v>
      </c>
      <c r="G2333" s="2">
        <v>27416</v>
      </c>
      <c r="H2333" s="2">
        <v>2637.99</v>
      </c>
      <c r="I2333" s="2">
        <v>3125.44</v>
      </c>
      <c r="J2333" s="2">
        <v>23</v>
      </c>
      <c r="K2333" s="2" t="str">
        <f>_xlfn.XLOOKUP(E2333,[1]SKU_Master!A:A,[1]SKU_Master!C:C,"NOT FOUND")</f>
        <v>Garbage Bags</v>
      </c>
      <c r="L2333" s="2">
        <f>_xlfn.XLOOKUP(Table2[[#This Row],[SKU_CODE_CLEAN]],[1]SKU_Master!A:A,[1]SKU_Master!E:E,"Not Found")</f>
        <v>149</v>
      </c>
      <c r="M2333" s="2">
        <f>_xlfn.XLOOKUP(E2333,[1]SKU_Master!A:A,[1]SKU_Master!F:F,"NOT FOUND")</f>
        <v>70</v>
      </c>
      <c r="N2333" s="2" t="str">
        <f>IF(ISNUMBER(_xlfn.XMATCH(E2333,[1]SKU_Master!A:A)),"MATCH","NOT FOUND")</f>
        <v>MATCH</v>
      </c>
      <c r="O2333" s="2">
        <f>Table2[[#This Row],[GROSS_REVENUE]]-Table2[[#This Row],[DISCOUNT]]</f>
        <v>24778.010000000002</v>
      </c>
      <c r="P2333" s="3">
        <f>IFERROR((Table2[[#This Row],[NET_REVENUE]]-(Table2[[#This Row],[UNITS_SOLD]]*Table2[[#This Row],[UNIT_COGS]]))/Table2[[#This Row],[NET_REVENUE]],0)</f>
        <v>0.48018424401313914</v>
      </c>
      <c r="Q2333" s="4">
        <f>IFERROR(Table2[[#This Row],[GROSS_REVENUE]]/Table2[[#This Row],[AD_SPEND]],0)</f>
        <v>8.77188491860346</v>
      </c>
      <c r="R2333" s="2">
        <f>IFERROR((Table2[[#This Row],[NET_REVENUE]]-(Table2[[#This Row],[UNITS_SOLD]]*Table2[[#This Row],[UNIT_COGS]])-Table2[[#This Row],[AD_SPEND]]),0)</f>
        <v>8772.5700000000015</v>
      </c>
      <c r="S2333" s="3">
        <f>IFERROR(Table2[[#This Row],[RETURNS_UNITS]]/Table2[[#This Row],[UNITS_SOLD]],0)</f>
        <v>0.125</v>
      </c>
      <c r="T2333" s="2" t="str">
        <f>TRIM(CLEAN(Table2[[#This Row],[CHANNEL]]))</f>
        <v>D2C</v>
      </c>
      <c r="U2333" s="1">
        <f t="shared" si="36"/>
        <v>45689</v>
      </c>
    </row>
    <row r="2334" spans="1:21" x14ac:dyDescent="0.3">
      <c r="A2334" s="1">
        <v>45809</v>
      </c>
      <c r="B2334" s="2" t="s">
        <v>21</v>
      </c>
      <c r="C2334" s="2" t="s">
        <v>28</v>
      </c>
      <c r="D2334" s="2" t="s">
        <v>30</v>
      </c>
      <c r="E2334" s="2" t="str">
        <f>TRIM(Table2[[#This Row],[SKU_CODE]])</f>
        <v>BEC-TIS-002</v>
      </c>
      <c r="F2334" s="2">
        <v>156</v>
      </c>
      <c r="G2334" s="2">
        <v>28080</v>
      </c>
      <c r="H2334" s="2">
        <v>7127.69</v>
      </c>
      <c r="I2334" s="2">
        <v>3126.5</v>
      </c>
      <c r="J2334" s="2">
        <v>5</v>
      </c>
      <c r="K2334" s="2" t="str">
        <f>_xlfn.XLOOKUP(E2334,[1]SKU_Master!A:A,[1]SKU_Master!C:C,"NOT FOUND")</f>
        <v>Tissues</v>
      </c>
      <c r="L2334" s="2">
        <f>_xlfn.XLOOKUP(Table2[[#This Row],[SKU_CODE_CLEAN]],[1]SKU_Master!A:A,[1]SKU_Master!E:E,"Not Found")</f>
        <v>180</v>
      </c>
      <c r="M2334" s="2">
        <f>_xlfn.XLOOKUP(E2334,[1]SKU_Master!A:A,[1]SKU_Master!F:F,"NOT FOUND")</f>
        <v>95</v>
      </c>
      <c r="N2334" s="2" t="str">
        <f>IF(ISNUMBER(_xlfn.XMATCH(E2334,[1]SKU_Master!A:A)),"MATCH","NOT FOUND")</f>
        <v>MATCH</v>
      </c>
      <c r="O2334" s="2">
        <f>Table2[[#This Row],[GROSS_REVENUE]]-Table2[[#This Row],[DISCOUNT]]</f>
        <v>20952.310000000001</v>
      </c>
      <c r="P2334" s="3">
        <f>IFERROR((Table2[[#This Row],[NET_REVENUE]]-(Table2[[#This Row],[UNITS_SOLD]]*Table2[[#This Row],[UNIT_COGS]]))/Table2[[#This Row],[NET_REVENUE]],0)</f>
        <v>0.29267942293713683</v>
      </c>
      <c r="Q2334" s="4">
        <f>IFERROR(Table2[[#This Row],[GROSS_REVENUE]]/Table2[[#This Row],[AD_SPEND]],0)</f>
        <v>8.9812889812889818</v>
      </c>
      <c r="R2334" s="2">
        <f>IFERROR((Table2[[#This Row],[NET_REVENUE]]-(Table2[[#This Row],[UNITS_SOLD]]*Table2[[#This Row],[UNIT_COGS]])-Table2[[#This Row],[AD_SPEND]]),0)</f>
        <v>3005.8100000000013</v>
      </c>
      <c r="S2334" s="3">
        <f>IFERROR(Table2[[#This Row],[RETURNS_UNITS]]/Table2[[#This Row],[UNITS_SOLD]],0)</f>
        <v>3.2051282051282048E-2</v>
      </c>
      <c r="T2334" s="2" t="str">
        <f>TRIM(CLEAN(Table2[[#This Row],[CHANNEL]]))</f>
        <v>Flipkart</v>
      </c>
      <c r="U2334" s="1">
        <f t="shared" si="36"/>
        <v>45809</v>
      </c>
    </row>
    <row r="2335" spans="1:21" x14ac:dyDescent="0.3">
      <c r="A2335" s="1">
        <v>45748</v>
      </c>
      <c r="B2335" s="2" t="s">
        <v>24</v>
      </c>
      <c r="C2335" s="2" t="s">
        <v>25</v>
      </c>
      <c r="D2335" s="2" t="s">
        <v>35</v>
      </c>
      <c r="E2335" s="2" t="str">
        <f>TRIM(Table2[[#This Row],[SKU_CODE]])</f>
        <v>BEC-CMB-001</v>
      </c>
      <c r="F2335" s="2">
        <v>43</v>
      </c>
      <c r="G2335" s="2">
        <v>30057</v>
      </c>
      <c r="H2335" s="2">
        <v>1130.6400000000001</v>
      </c>
      <c r="I2335" s="2">
        <v>3131.86</v>
      </c>
      <c r="J2335" s="2">
        <v>4</v>
      </c>
      <c r="K2335" s="2" t="str">
        <f>_xlfn.XLOOKUP(E2335,[1]SKU_Master!A:A,[1]SKU_Master!C:C,"NOT FOUND")</f>
        <v>Others</v>
      </c>
      <c r="L2335" s="2">
        <f>_xlfn.XLOOKUP(Table2[[#This Row],[SKU_CODE_CLEAN]],[1]SKU_Master!A:A,[1]SKU_Master!E:E,"Not Found")</f>
        <v>699</v>
      </c>
      <c r="M2335" s="2">
        <f>_xlfn.XLOOKUP(E2335,[1]SKU_Master!A:A,[1]SKU_Master!F:F,"NOT FOUND")</f>
        <v>330</v>
      </c>
      <c r="N2335" s="2" t="str">
        <f>IF(ISNUMBER(_xlfn.XMATCH(E2335,[1]SKU_Master!A:A)),"MATCH","NOT FOUND")</f>
        <v>MATCH</v>
      </c>
      <c r="O2335" s="2">
        <f>Table2[[#This Row],[GROSS_REVENUE]]-Table2[[#This Row],[DISCOUNT]]</f>
        <v>28926.36</v>
      </c>
      <c r="P2335" s="3">
        <f>IFERROR((Table2[[#This Row],[NET_REVENUE]]-(Table2[[#This Row],[UNITS_SOLD]]*Table2[[#This Row],[UNIT_COGS]]))/Table2[[#This Row],[NET_REVENUE]],0)</f>
        <v>0.50944398119915535</v>
      </c>
      <c r="Q2335" s="4">
        <f>IFERROR(Table2[[#This Row],[GROSS_REVENUE]]/Table2[[#This Row],[AD_SPEND]],0)</f>
        <v>9.5971722873947112</v>
      </c>
      <c r="R2335" s="2">
        <f>IFERROR((Table2[[#This Row],[NET_REVENUE]]-(Table2[[#This Row],[UNITS_SOLD]]*Table2[[#This Row],[UNIT_COGS]])-Table2[[#This Row],[AD_SPEND]]),0)</f>
        <v>11604.5</v>
      </c>
      <c r="S2335" s="3">
        <f>IFERROR(Table2[[#This Row],[RETURNS_UNITS]]/Table2[[#This Row],[UNITS_SOLD]],0)</f>
        <v>9.3023255813953487E-2</v>
      </c>
      <c r="T2335" s="2" t="str">
        <f>TRIM(CLEAN(Table2[[#This Row],[CHANNEL]]))</f>
        <v>D2C</v>
      </c>
      <c r="U2335" s="1">
        <f t="shared" si="36"/>
        <v>45748</v>
      </c>
    </row>
    <row r="2336" spans="1:21" x14ac:dyDescent="0.3">
      <c r="A2336" s="1">
        <v>45505</v>
      </c>
      <c r="B2336" s="2" t="s">
        <v>27</v>
      </c>
      <c r="C2336" s="2" t="s">
        <v>22</v>
      </c>
      <c r="D2336" s="2" t="s">
        <v>41</v>
      </c>
      <c r="E2336" s="2" t="str">
        <f>TRIM(Table2[[#This Row],[SKU_CODE]])</f>
        <v>BEC-KT-002</v>
      </c>
      <c r="F2336" s="2">
        <v>124</v>
      </c>
      <c r="G2336" s="2">
        <v>52080</v>
      </c>
      <c r="H2336" s="2">
        <v>2880.83</v>
      </c>
      <c r="I2336" s="2">
        <v>3133.5</v>
      </c>
      <c r="J2336" s="2">
        <v>6</v>
      </c>
      <c r="K2336" s="2" t="str">
        <f>_xlfn.XLOOKUP(E2336,[1]SKU_Master!A:A,[1]SKU_Master!C:C,"NOT FOUND")</f>
        <v>Kitchen Towel</v>
      </c>
      <c r="L2336" s="2">
        <f>_xlfn.XLOOKUP(Table2[[#This Row],[SKU_CODE_CLEAN]],[1]SKU_Master!A:A,[1]SKU_Master!E:E,"Not Found")</f>
        <v>420</v>
      </c>
      <c r="M2336" s="2">
        <f>_xlfn.XLOOKUP(E2336,[1]SKU_Master!A:A,[1]SKU_Master!F:F,"NOT FOUND")</f>
        <v>205</v>
      </c>
      <c r="N2336" s="2" t="str">
        <f>IF(ISNUMBER(_xlfn.XMATCH(E2336,[1]SKU_Master!A:A)),"MATCH","NOT FOUND")</f>
        <v>MATCH</v>
      </c>
      <c r="O2336" s="2">
        <f>Table2[[#This Row],[GROSS_REVENUE]]-Table2[[#This Row],[DISCOUNT]]</f>
        <v>49199.17</v>
      </c>
      <c r="P2336" s="3">
        <f>IFERROR((Table2[[#This Row],[NET_REVENUE]]-(Table2[[#This Row],[UNITS_SOLD]]*Table2[[#This Row],[UNIT_COGS]]))/Table2[[#This Row],[NET_REVENUE]],0)</f>
        <v>0.48332461706162927</v>
      </c>
      <c r="Q2336" s="4">
        <f>IFERROR(Table2[[#This Row],[GROSS_REVENUE]]/Table2[[#This Row],[AD_SPEND]],0)</f>
        <v>16.62039253231211</v>
      </c>
      <c r="R2336" s="2">
        <f>IFERROR((Table2[[#This Row],[NET_REVENUE]]-(Table2[[#This Row],[UNITS_SOLD]]*Table2[[#This Row],[UNIT_COGS]])-Table2[[#This Row],[AD_SPEND]]),0)</f>
        <v>20645.669999999998</v>
      </c>
      <c r="S2336" s="3">
        <f>IFERROR(Table2[[#This Row],[RETURNS_UNITS]]/Table2[[#This Row],[UNITS_SOLD]],0)</f>
        <v>4.8387096774193547E-2</v>
      </c>
      <c r="T2336" s="2" t="str">
        <f>TRIM(CLEAN(Table2[[#This Row],[CHANNEL]]))</f>
        <v>Zepto</v>
      </c>
      <c r="U2336" s="1">
        <f t="shared" si="36"/>
        <v>45505</v>
      </c>
    </row>
    <row r="2337" spans="1:21" x14ac:dyDescent="0.3">
      <c r="A2337" s="1">
        <v>45627</v>
      </c>
      <c r="B2337" s="2" t="s">
        <v>21</v>
      </c>
      <c r="C2337" s="2" t="s">
        <v>28</v>
      </c>
      <c r="D2337" s="2" t="s">
        <v>30</v>
      </c>
      <c r="E2337" s="2" t="str">
        <f>TRIM(Table2[[#This Row],[SKU_CODE]])</f>
        <v>BEC-TIS-002</v>
      </c>
      <c r="F2337" s="2">
        <v>192</v>
      </c>
      <c r="G2337" s="2">
        <v>34560</v>
      </c>
      <c r="H2337" s="2">
        <v>4970.24</v>
      </c>
      <c r="I2337" s="2">
        <v>3136.73</v>
      </c>
      <c r="J2337" s="2">
        <v>6</v>
      </c>
      <c r="K2337" s="2" t="str">
        <f>_xlfn.XLOOKUP(E2337,[1]SKU_Master!A:A,[1]SKU_Master!C:C,"NOT FOUND")</f>
        <v>Tissues</v>
      </c>
      <c r="L2337" s="2">
        <f>_xlfn.XLOOKUP(Table2[[#This Row],[SKU_CODE_CLEAN]],[1]SKU_Master!A:A,[1]SKU_Master!E:E,"Not Found")</f>
        <v>180</v>
      </c>
      <c r="M2337" s="2">
        <f>_xlfn.XLOOKUP(E2337,[1]SKU_Master!A:A,[1]SKU_Master!F:F,"NOT FOUND")</f>
        <v>95</v>
      </c>
      <c r="N2337" s="2" t="str">
        <f>IF(ISNUMBER(_xlfn.XMATCH(E2337,[1]SKU_Master!A:A)),"MATCH","NOT FOUND")</f>
        <v>MATCH</v>
      </c>
      <c r="O2337" s="2">
        <f>Table2[[#This Row],[GROSS_REVENUE]]-Table2[[#This Row],[DISCOUNT]]</f>
        <v>29589.760000000002</v>
      </c>
      <c r="P2337" s="3">
        <f>IFERROR((Table2[[#This Row],[NET_REVENUE]]-(Table2[[#This Row],[UNITS_SOLD]]*Table2[[#This Row],[UNIT_COGS]]))/Table2[[#This Row],[NET_REVENUE]],0)</f>
        <v>0.38357053250854356</v>
      </c>
      <c r="Q2337" s="4">
        <f>IFERROR(Table2[[#This Row],[GROSS_REVENUE]]/Table2[[#This Row],[AD_SPEND]],0)</f>
        <v>11.017843422927699</v>
      </c>
      <c r="R2337" s="2">
        <f>IFERROR((Table2[[#This Row],[NET_REVENUE]]-(Table2[[#This Row],[UNITS_SOLD]]*Table2[[#This Row],[UNIT_COGS]])-Table2[[#This Row],[AD_SPEND]]),0)</f>
        <v>8213.0300000000025</v>
      </c>
      <c r="S2337" s="3">
        <f>IFERROR(Table2[[#This Row],[RETURNS_UNITS]]/Table2[[#This Row],[UNITS_SOLD]],0)</f>
        <v>3.125E-2</v>
      </c>
      <c r="T2337" s="2" t="str">
        <f>TRIM(CLEAN(Table2[[#This Row],[CHANNEL]]))</f>
        <v>Flipkart</v>
      </c>
      <c r="U2337" s="1">
        <f t="shared" si="36"/>
        <v>45627</v>
      </c>
    </row>
    <row r="2338" spans="1:21" x14ac:dyDescent="0.3">
      <c r="A2338" s="1">
        <v>45292</v>
      </c>
      <c r="B2338" s="2" t="s">
        <v>39</v>
      </c>
      <c r="C2338" s="2" t="s">
        <v>22</v>
      </c>
      <c r="D2338" s="2" t="s">
        <v>43</v>
      </c>
      <c r="E2338" s="2" t="str">
        <f>TRIM(Table2[[#This Row],[SKU_CODE]])</f>
        <v>BEC-GB-001</v>
      </c>
      <c r="F2338" s="2">
        <v>388</v>
      </c>
      <c r="G2338" s="2">
        <v>57812</v>
      </c>
      <c r="H2338" s="2">
        <v>16507.939999999999</v>
      </c>
      <c r="I2338" s="2">
        <v>3137.42</v>
      </c>
      <c r="J2338" s="2">
        <v>16</v>
      </c>
      <c r="K2338" s="2" t="str">
        <f>_xlfn.XLOOKUP(E2338,[1]SKU_Master!A:A,[1]SKU_Master!C:C,"NOT FOUND")</f>
        <v>Garbage Bags</v>
      </c>
      <c r="L2338" s="2">
        <f>_xlfn.XLOOKUP(Table2[[#This Row],[SKU_CODE_CLEAN]],[1]SKU_Master!A:A,[1]SKU_Master!E:E,"Not Found")</f>
        <v>149</v>
      </c>
      <c r="M2338" s="2">
        <f>_xlfn.XLOOKUP(E2338,[1]SKU_Master!A:A,[1]SKU_Master!F:F,"NOT FOUND")</f>
        <v>70</v>
      </c>
      <c r="N2338" s="2" t="str">
        <f>IF(ISNUMBER(_xlfn.XMATCH(E2338,[1]SKU_Master!A:A)),"MATCH","NOT FOUND")</f>
        <v>MATCH</v>
      </c>
      <c r="O2338" s="2">
        <f>Table2[[#This Row],[GROSS_REVENUE]]-Table2[[#This Row],[DISCOUNT]]</f>
        <v>41304.06</v>
      </c>
      <c r="P2338" s="3">
        <f>IFERROR((Table2[[#This Row],[NET_REVENUE]]-(Table2[[#This Row],[UNITS_SOLD]]*Table2[[#This Row],[UNIT_COGS]]))/Table2[[#This Row],[NET_REVENUE]],0)</f>
        <v>0.34243752309095032</v>
      </c>
      <c r="Q2338" s="4">
        <f>IFERROR(Table2[[#This Row],[GROSS_REVENUE]]/Table2[[#This Row],[AD_SPEND]],0)</f>
        <v>18.426605299896092</v>
      </c>
      <c r="R2338" s="2">
        <f>IFERROR((Table2[[#This Row],[NET_REVENUE]]-(Table2[[#This Row],[UNITS_SOLD]]*Table2[[#This Row],[UNIT_COGS]])-Table2[[#This Row],[AD_SPEND]]),0)</f>
        <v>11006.639999999998</v>
      </c>
      <c r="S2338" s="3">
        <f>IFERROR(Table2[[#This Row],[RETURNS_UNITS]]/Table2[[#This Row],[UNITS_SOLD]],0)</f>
        <v>4.1237113402061855E-2</v>
      </c>
      <c r="T2338" s="2" t="str">
        <f>TRIM(CLEAN(Table2[[#This Row],[CHANNEL]]))</f>
        <v>Amazon</v>
      </c>
      <c r="U2338" s="1">
        <f t="shared" si="36"/>
        <v>45292</v>
      </c>
    </row>
    <row r="2339" spans="1:21" x14ac:dyDescent="0.3">
      <c r="A2339" s="1">
        <v>45717</v>
      </c>
      <c r="B2339" s="2" t="s">
        <v>21</v>
      </c>
      <c r="C2339" s="2" t="s">
        <v>22</v>
      </c>
      <c r="D2339" s="2" t="s">
        <v>31</v>
      </c>
      <c r="E2339" s="2" t="str">
        <f>TRIM(Table2[[#This Row],[SKU_CODE]])</f>
        <v>BEC-GB-002</v>
      </c>
      <c r="F2339" s="2">
        <v>168</v>
      </c>
      <c r="G2339" s="2">
        <v>30072</v>
      </c>
      <c r="H2339" s="2">
        <v>6640.16</v>
      </c>
      <c r="I2339" s="2">
        <v>3139.44</v>
      </c>
      <c r="J2339" s="2">
        <v>8</v>
      </c>
      <c r="K2339" s="2" t="str">
        <f>_xlfn.XLOOKUP(E2339,[1]SKU_Master!A:A,[1]SKU_Master!C:C,"NOT FOUND")</f>
        <v>Garbage Bags</v>
      </c>
      <c r="L2339" s="2">
        <f>_xlfn.XLOOKUP(Table2[[#This Row],[SKU_CODE_CLEAN]],[1]SKU_Master!A:A,[1]SKU_Master!E:E,"Not Found")</f>
        <v>179</v>
      </c>
      <c r="M2339" s="2">
        <f>_xlfn.XLOOKUP(E2339,[1]SKU_Master!A:A,[1]SKU_Master!F:F,"NOT FOUND")</f>
        <v>86</v>
      </c>
      <c r="N2339" s="2" t="str">
        <f>IF(ISNUMBER(_xlfn.XMATCH(E2339,[1]SKU_Master!A:A)),"MATCH","NOT FOUND")</f>
        <v>MATCH</v>
      </c>
      <c r="O2339" s="2">
        <f>Table2[[#This Row],[GROSS_REVENUE]]-Table2[[#This Row],[DISCOUNT]]</f>
        <v>23431.84</v>
      </c>
      <c r="P2339" s="3">
        <f>IFERROR((Table2[[#This Row],[NET_REVENUE]]-(Table2[[#This Row],[UNITS_SOLD]]*Table2[[#This Row],[UNIT_COGS]]))/Table2[[#This Row],[NET_REVENUE]],0)</f>
        <v>0.38340309595831995</v>
      </c>
      <c r="Q2339" s="4">
        <f>IFERROR(Table2[[#This Row],[GROSS_REVENUE]]/Table2[[#This Row],[AD_SPEND]],0)</f>
        <v>9.5787783808577327</v>
      </c>
      <c r="R2339" s="2">
        <f>IFERROR((Table2[[#This Row],[NET_REVENUE]]-(Table2[[#This Row],[UNITS_SOLD]]*Table2[[#This Row],[UNIT_COGS]])-Table2[[#This Row],[AD_SPEND]]),0)</f>
        <v>5844.4</v>
      </c>
      <c r="S2339" s="3">
        <f>IFERROR(Table2[[#This Row],[RETURNS_UNITS]]/Table2[[#This Row],[UNITS_SOLD]],0)</f>
        <v>4.7619047619047616E-2</v>
      </c>
      <c r="T2339" s="2" t="str">
        <f>TRIM(CLEAN(Table2[[#This Row],[CHANNEL]]))</f>
        <v>Flipkart</v>
      </c>
      <c r="U2339" s="1">
        <f t="shared" si="36"/>
        <v>45717</v>
      </c>
    </row>
    <row r="2340" spans="1:21" x14ac:dyDescent="0.3">
      <c r="A2340" s="1">
        <v>45597</v>
      </c>
      <c r="B2340" s="2" t="s">
        <v>50</v>
      </c>
      <c r="C2340" s="2" t="s">
        <v>25</v>
      </c>
      <c r="D2340" s="2" t="s">
        <v>23</v>
      </c>
      <c r="E2340" s="2" t="str">
        <f>TRIM(Table2[[#This Row],[SKU_CODE]])</f>
        <v>BEC-OTH-001</v>
      </c>
      <c r="F2340" s="2">
        <v>185</v>
      </c>
      <c r="G2340" s="2">
        <v>27565</v>
      </c>
      <c r="H2340" s="2">
        <v>4015.69</v>
      </c>
      <c r="I2340" s="2">
        <v>3140.47</v>
      </c>
      <c r="J2340" s="2">
        <v>8</v>
      </c>
      <c r="K2340" s="2" t="str">
        <f>_xlfn.XLOOKUP(E2340,[1]SKU_Master!A:A,[1]SKU_Master!C:C,"NOT FOUND")</f>
        <v>Others</v>
      </c>
      <c r="L2340" s="2">
        <f>_xlfn.XLOOKUP(Table2[[#This Row],[SKU_CODE_CLEAN]],[1]SKU_Master!A:A,[1]SKU_Master!E:E,"Not Found")</f>
        <v>149</v>
      </c>
      <c r="M2340" s="2">
        <f>_xlfn.XLOOKUP(E2340,[1]SKU_Master!A:A,[1]SKU_Master!F:F,"NOT FOUND")</f>
        <v>72</v>
      </c>
      <c r="N2340" s="2" t="str">
        <f>IF(ISNUMBER(_xlfn.XMATCH(E2340,[1]SKU_Master!A:A)),"MATCH","NOT FOUND")</f>
        <v>MATCH</v>
      </c>
      <c r="O2340" s="2">
        <f>Table2[[#This Row],[GROSS_REVENUE]]-Table2[[#This Row],[DISCOUNT]]</f>
        <v>23549.31</v>
      </c>
      <c r="P2340" s="3">
        <f>IFERROR((Table2[[#This Row],[NET_REVENUE]]-(Table2[[#This Row],[UNITS_SOLD]]*Table2[[#This Row],[UNIT_COGS]]))/Table2[[#This Row],[NET_REVENUE]],0)</f>
        <v>0.43437833210399801</v>
      </c>
      <c r="Q2340" s="4">
        <f>IFERROR(Table2[[#This Row],[GROSS_REVENUE]]/Table2[[#This Row],[AD_SPEND]],0)</f>
        <v>8.7773486134241061</v>
      </c>
      <c r="R2340" s="2">
        <f>IFERROR((Table2[[#This Row],[NET_REVENUE]]-(Table2[[#This Row],[UNITS_SOLD]]*Table2[[#This Row],[UNIT_COGS]])-Table2[[#This Row],[AD_SPEND]]),0)</f>
        <v>7088.840000000002</v>
      </c>
      <c r="S2340" s="3">
        <f>IFERROR(Table2[[#This Row],[RETURNS_UNITS]]/Table2[[#This Row],[UNITS_SOLD]],0)</f>
        <v>4.3243243243243246E-2</v>
      </c>
      <c r="T2340" s="2" t="str">
        <f>TRIM(CLEAN(Table2[[#This Row],[CHANNEL]]))</f>
        <v>Amazon</v>
      </c>
      <c r="U2340" s="1">
        <f t="shared" si="36"/>
        <v>45597</v>
      </c>
    </row>
    <row r="2341" spans="1:21" x14ac:dyDescent="0.3">
      <c r="A2341" s="1">
        <v>45809</v>
      </c>
      <c r="B2341" s="2" t="s">
        <v>27</v>
      </c>
      <c r="C2341" s="2" t="s">
        <v>25</v>
      </c>
      <c r="D2341" s="2" t="s">
        <v>43</v>
      </c>
      <c r="E2341" s="2" t="str">
        <f>TRIM(Table2[[#This Row],[SKU_CODE]])</f>
        <v>BEC-GB-001</v>
      </c>
      <c r="F2341" s="2">
        <v>237</v>
      </c>
      <c r="G2341" s="2">
        <v>35313</v>
      </c>
      <c r="H2341" s="2">
        <v>7544.55</v>
      </c>
      <c r="I2341" s="2">
        <v>3141.17</v>
      </c>
      <c r="J2341" s="2">
        <v>8</v>
      </c>
      <c r="K2341" s="2" t="str">
        <f>_xlfn.XLOOKUP(E2341,[1]SKU_Master!A:A,[1]SKU_Master!C:C,"NOT FOUND")</f>
        <v>Garbage Bags</v>
      </c>
      <c r="L2341" s="2">
        <f>_xlfn.XLOOKUP(Table2[[#This Row],[SKU_CODE_CLEAN]],[1]SKU_Master!A:A,[1]SKU_Master!E:E,"Not Found")</f>
        <v>149</v>
      </c>
      <c r="M2341" s="2">
        <f>_xlfn.XLOOKUP(E2341,[1]SKU_Master!A:A,[1]SKU_Master!F:F,"NOT FOUND")</f>
        <v>70</v>
      </c>
      <c r="N2341" s="2" t="str">
        <f>IF(ISNUMBER(_xlfn.XMATCH(E2341,[1]SKU_Master!A:A)),"MATCH","NOT FOUND")</f>
        <v>MATCH</v>
      </c>
      <c r="O2341" s="2">
        <f>Table2[[#This Row],[GROSS_REVENUE]]-Table2[[#This Row],[DISCOUNT]]</f>
        <v>27768.45</v>
      </c>
      <c r="P2341" s="3">
        <f>IFERROR((Table2[[#This Row],[NET_REVENUE]]-(Table2[[#This Row],[UNITS_SOLD]]*Table2[[#This Row],[UNIT_COGS]]))/Table2[[#This Row],[NET_REVENUE]],0)</f>
        <v>0.40255937943961584</v>
      </c>
      <c r="Q2341" s="4">
        <f>IFERROR(Table2[[#This Row],[GROSS_REVENUE]]/Table2[[#This Row],[AD_SPEND]],0)</f>
        <v>11.241989449791001</v>
      </c>
      <c r="R2341" s="2">
        <f>IFERROR((Table2[[#This Row],[NET_REVENUE]]-(Table2[[#This Row],[UNITS_SOLD]]*Table2[[#This Row],[UNIT_COGS]])-Table2[[#This Row],[AD_SPEND]]),0)</f>
        <v>8037.2800000000007</v>
      </c>
      <c r="S2341" s="3">
        <f>IFERROR(Table2[[#This Row],[RETURNS_UNITS]]/Table2[[#This Row],[UNITS_SOLD]],0)</f>
        <v>3.3755274261603373E-2</v>
      </c>
      <c r="T2341" s="2" t="str">
        <f>TRIM(CLEAN(Table2[[#This Row],[CHANNEL]]))</f>
        <v>Zepto</v>
      </c>
      <c r="U2341" s="1">
        <f t="shared" si="36"/>
        <v>45809</v>
      </c>
    </row>
    <row r="2342" spans="1:21" x14ac:dyDescent="0.3">
      <c r="A2342" s="1">
        <v>45809</v>
      </c>
      <c r="B2342" s="2" t="s">
        <v>37</v>
      </c>
      <c r="C2342" s="2" t="s">
        <v>25</v>
      </c>
      <c r="D2342" s="2" t="s">
        <v>46</v>
      </c>
      <c r="E2342" s="2" t="str">
        <f>TRIM(Table2[[#This Row],[SKU_CODE]])</f>
        <v>BEC-KT-001</v>
      </c>
      <c r="F2342" s="2">
        <v>290</v>
      </c>
      <c r="G2342" s="2">
        <v>46400</v>
      </c>
      <c r="H2342" s="2">
        <v>11186.52</v>
      </c>
      <c r="I2342" s="2">
        <v>3146.61</v>
      </c>
      <c r="J2342" s="2">
        <v>7</v>
      </c>
      <c r="K2342" s="2" t="str">
        <f>_xlfn.XLOOKUP(E2342,[1]SKU_Master!A:A,[1]SKU_Master!C:C,"NOT FOUND")</f>
        <v>Kitchen Towel</v>
      </c>
      <c r="L2342" s="2">
        <f>_xlfn.XLOOKUP(Table2[[#This Row],[SKU_CODE_CLEAN]],[1]SKU_Master!A:A,[1]SKU_Master!E:E,"Not Found")</f>
        <v>160</v>
      </c>
      <c r="M2342" s="2">
        <f>_xlfn.XLOOKUP(E2342,[1]SKU_Master!A:A,[1]SKU_Master!F:F,"NOT FOUND")</f>
        <v>78</v>
      </c>
      <c r="N2342" s="2" t="str">
        <f>IF(ISNUMBER(_xlfn.XMATCH(E2342,[1]SKU_Master!A:A)),"MATCH","NOT FOUND")</f>
        <v>MATCH</v>
      </c>
      <c r="O2342" s="2">
        <f>Table2[[#This Row],[GROSS_REVENUE]]-Table2[[#This Row],[DISCOUNT]]</f>
        <v>35213.479999999996</v>
      </c>
      <c r="P2342" s="3">
        <f>IFERROR((Table2[[#This Row],[NET_REVENUE]]-(Table2[[#This Row],[UNITS_SOLD]]*Table2[[#This Row],[UNIT_COGS]]))/Table2[[#This Row],[NET_REVENUE]],0)</f>
        <v>0.3576323612434783</v>
      </c>
      <c r="Q2342" s="4">
        <f>IFERROR(Table2[[#This Row],[GROSS_REVENUE]]/Table2[[#This Row],[AD_SPEND]],0)</f>
        <v>14.746028265339524</v>
      </c>
      <c r="R2342" s="2">
        <f>IFERROR((Table2[[#This Row],[NET_REVENUE]]-(Table2[[#This Row],[UNITS_SOLD]]*Table2[[#This Row],[UNIT_COGS]])-Table2[[#This Row],[AD_SPEND]]),0)</f>
        <v>9446.8699999999953</v>
      </c>
      <c r="S2342" s="3">
        <f>IFERROR(Table2[[#This Row],[RETURNS_UNITS]]/Table2[[#This Row],[UNITS_SOLD]],0)</f>
        <v>2.4137931034482758E-2</v>
      </c>
      <c r="T2342" s="2" t="str">
        <f>TRIM(CLEAN(Table2[[#This Row],[CHANNEL]]))</f>
        <v>Blinkit</v>
      </c>
      <c r="U2342" s="1">
        <f t="shared" si="36"/>
        <v>45809</v>
      </c>
    </row>
    <row r="2343" spans="1:21" x14ac:dyDescent="0.3">
      <c r="A2343" s="1">
        <v>45505</v>
      </c>
      <c r="B2343" s="2" t="s">
        <v>24</v>
      </c>
      <c r="C2343" s="2" t="s">
        <v>28</v>
      </c>
      <c r="D2343" s="2" t="s">
        <v>30</v>
      </c>
      <c r="E2343" s="2" t="str">
        <f>TRIM(Table2[[#This Row],[SKU_CODE]])</f>
        <v>BEC-TIS-002</v>
      </c>
      <c r="F2343" s="2">
        <v>139</v>
      </c>
      <c r="G2343" s="2">
        <v>25020</v>
      </c>
      <c r="H2343" s="2">
        <v>0</v>
      </c>
      <c r="I2343" s="2">
        <v>3147.42</v>
      </c>
      <c r="J2343" s="2">
        <v>21</v>
      </c>
      <c r="K2343" s="2" t="str">
        <f>_xlfn.XLOOKUP(E2343,[1]SKU_Master!A:A,[1]SKU_Master!C:C,"NOT FOUND")</f>
        <v>Tissues</v>
      </c>
      <c r="L2343" s="2">
        <f>_xlfn.XLOOKUP(Table2[[#This Row],[SKU_CODE_CLEAN]],[1]SKU_Master!A:A,[1]SKU_Master!E:E,"Not Found")</f>
        <v>180</v>
      </c>
      <c r="M2343" s="2">
        <f>_xlfn.XLOOKUP(E2343,[1]SKU_Master!A:A,[1]SKU_Master!F:F,"NOT FOUND")</f>
        <v>95</v>
      </c>
      <c r="N2343" s="2" t="str">
        <f>IF(ISNUMBER(_xlfn.XMATCH(E2343,[1]SKU_Master!A:A)),"MATCH","NOT FOUND")</f>
        <v>MATCH</v>
      </c>
      <c r="O2343" s="2">
        <f>Table2[[#This Row],[GROSS_REVENUE]]-Table2[[#This Row],[DISCOUNT]]</f>
        <v>25020</v>
      </c>
      <c r="P2343" s="3">
        <f>IFERROR((Table2[[#This Row],[NET_REVENUE]]-(Table2[[#This Row],[UNITS_SOLD]]*Table2[[#This Row],[UNIT_COGS]]))/Table2[[#This Row],[NET_REVENUE]],0)</f>
        <v>0.47222222222222221</v>
      </c>
      <c r="Q2343" s="4">
        <f>IFERROR(Table2[[#This Row],[GROSS_REVENUE]]/Table2[[#This Row],[AD_SPEND]],0)</f>
        <v>7.9493680538345695</v>
      </c>
      <c r="R2343" s="2">
        <f>IFERROR((Table2[[#This Row],[NET_REVENUE]]-(Table2[[#This Row],[UNITS_SOLD]]*Table2[[#This Row],[UNIT_COGS]])-Table2[[#This Row],[AD_SPEND]]),0)</f>
        <v>8667.58</v>
      </c>
      <c r="S2343" s="3">
        <f>IFERROR(Table2[[#This Row],[RETURNS_UNITS]]/Table2[[#This Row],[UNITS_SOLD]],0)</f>
        <v>0.15107913669064749</v>
      </c>
      <c r="T2343" s="2" t="str">
        <f>TRIM(CLEAN(Table2[[#This Row],[CHANNEL]]))</f>
        <v>D2C</v>
      </c>
      <c r="U2343" s="1">
        <f t="shared" si="36"/>
        <v>45505</v>
      </c>
    </row>
    <row r="2344" spans="1:21" x14ac:dyDescent="0.3">
      <c r="A2344" s="1">
        <v>45413</v>
      </c>
      <c r="B2344" s="2" t="s">
        <v>24</v>
      </c>
      <c r="C2344" s="2" t="s">
        <v>25</v>
      </c>
      <c r="D2344" s="2" t="s">
        <v>46</v>
      </c>
      <c r="E2344" s="2" t="str">
        <f>TRIM(Table2[[#This Row],[SKU_CODE]])</f>
        <v>BEC-KT-001</v>
      </c>
      <c r="F2344" s="2">
        <v>161</v>
      </c>
      <c r="G2344" s="2">
        <v>25760</v>
      </c>
      <c r="H2344" s="2">
        <v>1325.79</v>
      </c>
      <c r="I2344" s="2">
        <v>3148.8</v>
      </c>
      <c r="J2344" s="2">
        <v>23</v>
      </c>
      <c r="K2344" s="2" t="str">
        <f>_xlfn.XLOOKUP(E2344,[1]SKU_Master!A:A,[1]SKU_Master!C:C,"NOT FOUND")</f>
        <v>Kitchen Towel</v>
      </c>
      <c r="L2344" s="2">
        <f>_xlfn.XLOOKUP(Table2[[#This Row],[SKU_CODE_CLEAN]],[1]SKU_Master!A:A,[1]SKU_Master!E:E,"Not Found")</f>
        <v>160</v>
      </c>
      <c r="M2344" s="2">
        <f>_xlfn.XLOOKUP(E2344,[1]SKU_Master!A:A,[1]SKU_Master!F:F,"NOT FOUND")</f>
        <v>78</v>
      </c>
      <c r="N2344" s="2" t="str">
        <f>IF(ISNUMBER(_xlfn.XMATCH(E2344,[1]SKU_Master!A:A)),"MATCH","NOT FOUND")</f>
        <v>MATCH</v>
      </c>
      <c r="O2344" s="2">
        <f>Table2[[#This Row],[GROSS_REVENUE]]-Table2[[#This Row],[DISCOUNT]]</f>
        <v>24434.21</v>
      </c>
      <c r="P2344" s="3">
        <f>IFERROR((Table2[[#This Row],[NET_REVENUE]]-(Table2[[#This Row],[UNITS_SOLD]]*Table2[[#This Row],[UNIT_COGS]]))/Table2[[#This Row],[NET_REVENUE]],0)</f>
        <v>0.48604845419598175</v>
      </c>
      <c r="Q2344" s="4">
        <f>IFERROR(Table2[[#This Row],[GROSS_REVENUE]]/Table2[[#This Row],[AD_SPEND]],0)</f>
        <v>8.1808943089430883</v>
      </c>
      <c r="R2344" s="2">
        <f>IFERROR((Table2[[#This Row],[NET_REVENUE]]-(Table2[[#This Row],[UNITS_SOLD]]*Table2[[#This Row],[UNIT_COGS]])-Table2[[#This Row],[AD_SPEND]]),0)</f>
        <v>8727.41</v>
      </c>
      <c r="S2344" s="3">
        <f>IFERROR(Table2[[#This Row],[RETURNS_UNITS]]/Table2[[#This Row],[UNITS_SOLD]],0)</f>
        <v>0.14285714285714285</v>
      </c>
      <c r="T2344" s="2" t="str">
        <f>TRIM(CLEAN(Table2[[#This Row],[CHANNEL]]))</f>
        <v>D2C</v>
      </c>
      <c r="U2344" s="1">
        <f t="shared" si="36"/>
        <v>45413</v>
      </c>
    </row>
    <row r="2345" spans="1:21" x14ac:dyDescent="0.3">
      <c r="A2345" s="1">
        <v>45748</v>
      </c>
      <c r="B2345" s="2" t="s">
        <v>39</v>
      </c>
      <c r="C2345" s="2" t="s">
        <v>25</v>
      </c>
      <c r="D2345" s="2" t="s">
        <v>35</v>
      </c>
      <c r="E2345" s="2" t="str">
        <f>TRIM(Table2[[#This Row],[SKU_CODE]])</f>
        <v>BEC-CMB-001</v>
      </c>
      <c r="F2345" s="2">
        <v>69</v>
      </c>
      <c r="G2345" s="2">
        <v>48231</v>
      </c>
      <c r="H2345" s="2">
        <v>12244.55</v>
      </c>
      <c r="I2345" s="2">
        <v>3149.15</v>
      </c>
      <c r="J2345" s="2">
        <v>2</v>
      </c>
      <c r="K2345" s="2" t="str">
        <f>_xlfn.XLOOKUP(E2345,[1]SKU_Master!A:A,[1]SKU_Master!C:C,"NOT FOUND")</f>
        <v>Others</v>
      </c>
      <c r="L2345" s="2">
        <f>_xlfn.XLOOKUP(Table2[[#This Row],[SKU_CODE_CLEAN]],[1]SKU_Master!A:A,[1]SKU_Master!E:E,"Not Found")</f>
        <v>699</v>
      </c>
      <c r="M2345" s="2">
        <f>_xlfn.XLOOKUP(E2345,[1]SKU_Master!A:A,[1]SKU_Master!F:F,"NOT FOUND")</f>
        <v>330</v>
      </c>
      <c r="N2345" s="2" t="str">
        <f>IF(ISNUMBER(_xlfn.XMATCH(E2345,[1]SKU_Master!A:A)),"MATCH","NOT FOUND")</f>
        <v>MATCH</v>
      </c>
      <c r="O2345" s="2">
        <f>Table2[[#This Row],[GROSS_REVENUE]]-Table2[[#This Row],[DISCOUNT]]</f>
        <v>35986.449999999997</v>
      </c>
      <c r="P2345" s="3">
        <f>IFERROR((Table2[[#This Row],[NET_REVENUE]]-(Table2[[#This Row],[UNITS_SOLD]]*Table2[[#This Row],[UNIT_COGS]]))/Table2[[#This Row],[NET_REVENUE]],0)</f>
        <v>0.36726184438865178</v>
      </c>
      <c r="Q2345" s="4">
        <f>IFERROR(Table2[[#This Row],[GROSS_REVENUE]]/Table2[[#This Row],[AD_SPEND]],0)</f>
        <v>15.315561341949415</v>
      </c>
      <c r="R2345" s="2">
        <f>IFERROR((Table2[[#This Row],[NET_REVENUE]]-(Table2[[#This Row],[UNITS_SOLD]]*Table2[[#This Row],[UNIT_COGS]])-Table2[[#This Row],[AD_SPEND]]),0)</f>
        <v>10067.299999999997</v>
      </c>
      <c r="S2345" s="3">
        <f>IFERROR(Table2[[#This Row],[RETURNS_UNITS]]/Table2[[#This Row],[UNITS_SOLD]],0)</f>
        <v>2.8985507246376812E-2</v>
      </c>
      <c r="T2345" s="2" t="str">
        <f>TRIM(CLEAN(Table2[[#This Row],[CHANNEL]]))</f>
        <v>Amazon</v>
      </c>
      <c r="U2345" s="1">
        <f t="shared" si="36"/>
        <v>45748</v>
      </c>
    </row>
    <row r="2346" spans="1:21" x14ac:dyDescent="0.3">
      <c r="A2346" s="1">
        <v>45352</v>
      </c>
      <c r="B2346" s="2" t="s">
        <v>39</v>
      </c>
      <c r="C2346" s="2" t="s">
        <v>25</v>
      </c>
      <c r="D2346" s="2" t="s">
        <v>42</v>
      </c>
      <c r="E2346" s="2" t="str">
        <f>TRIM(Table2[[#This Row],[SKU_CODE]])</f>
        <v>BEC-BW-002</v>
      </c>
      <c r="F2346" s="2">
        <v>318</v>
      </c>
      <c r="G2346" s="2">
        <v>55650</v>
      </c>
      <c r="H2346" s="2">
        <v>13738.31</v>
      </c>
      <c r="I2346" s="2">
        <v>3151.78</v>
      </c>
      <c r="J2346" s="2">
        <v>17</v>
      </c>
      <c r="K2346" s="2" t="str">
        <f>_xlfn.XLOOKUP(E2346,[1]SKU_Master!A:A,[1]SKU_Master!C:C,"NOT FOUND")</f>
        <v>Bake &amp; Wrap</v>
      </c>
      <c r="L2346" s="2">
        <f>_xlfn.XLOOKUP(Table2[[#This Row],[SKU_CODE_CLEAN]],[1]SKU_Master!A:A,[1]SKU_Master!E:E,"Not Found")</f>
        <v>175</v>
      </c>
      <c r="M2346" s="2">
        <f>_xlfn.XLOOKUP(E2346,[1]SKU_Master!A:A,[1]SKU_Master!F:F,"NOT FOUND")</f>
        <v>92</v>
      </c>
      <c r="N2346" s="2" t="str">
        <f>IF(ISNUMBER(_xlfn.XMATCH(E2346,[1]SKU_Master!A:A)),"MATCH","NOT FOUND")</f>
        <v>MATCH</v>
      </c>
      <c r="O2346" s="2">
        <f>Table2[[#This Row],[GROSS_REVENUE]]-Table2[[#This Row],[DISCOUNT]]</f>
        <v>41911.69</v>
      </c>
      <c r="P2346" s="3">
        <f>IFERROR((Table2[[#This Row],[NET_REVENUE]]-(Table2[[#This Row],[UNITS_SOLD]]*Table2[[#This Row],[UNIT_COGS]]))/Table2[[#This Row],[NET_REVENUE]],0)</f>
        <v>0.30196086103900849</v>
      </c>
      <c r="Q2346" s="4">
        <f>IFERROR(Table2[[#This Row],[GROSS_REVENUE]]/Table2[[#This Row],[AD_SPEND]],0)</f>
        <v>17.656689235923825</v>
      </c>
      <c r="R2346" s="2">
        <f>IFERROR((Table2[[#This Row],[NET_REVENUE]]-(Table2[[#This Row],[UNITS_SOLD]]*Table2[[#This Row],[UNIT_COGS]])-Table2[[#This Row],[AD_SPEND]]),0)</f>
        <v>9503.9100000000017</v>
      </c>
      <c r="S2346" s="3">
        <f>IFERROR(Table2[[#This Row],[RETURNS_UNITS]]/Table2[[#This Row],[UNITS_SOLD]],0)</f>
        <v>5.3459119496855348E-2</v>
      </c>
      <c r="T2346" s="2" t="str">
        <f>TRIM(CLEAN(Table2[[#This Row],[CHANNEL]]))</f>
        <v>Amazon</v>
      </c>
      <c r="U2346" s="1">
        <f t="shared" si="36"/>
        <v>45352</v>
      </c>
    </row>
    <row r="2347" spans="1:21" x14ac:dyDescent="0.3">
      <c r="A2347" s="1">
        <v>45717</v>
      </c>
      <c r="B2347" s="2" t="s">
        <v>21</v>
      </c>
      <c r="C2347" s="2" t="s">
        <v>28</v>
      </c>
      <c r="D2347" s="2" t="s">
        <v>30</v>
      </c>
      <c r="E2347" s="2" t="str">
        <f>TRIM(Table2[[#This Row],[SKU_CODE]])</f>
        <v>BEC-TIS-002</v>
      </c>
      <c r="F2347" s="2">
        <v>221</v>
      </c>
      <c r="G2347" s="2">
        <v>39780</v>
      </c>
      <c r="H2347" s="2">
        <v>9362.31</v>
      </c>
      <c r="I2347" s="2">
        <v>3153.71</v>
      </c>
      <c r="J2347" s="2">
        <v>11</v>
      </c>
      <c r="K2347" s="2" t="str">
        <f>_xlfn.XLOOKUP(E2347,[1]SKU_Master!A:A,[1]SKU_Master!C:C,"NOT FOUND")</f>
        <v>Tissues</v>
      </c>
      <c r="L2347" s="2">
        <f>_xlfn.XLOOKUP(Table2[[#This Row],[SKU_CODE_CLEAN]],[1]SKU_Master!A:A,[1]SKU_Master!E:E,"Not Found")</f>
        <v>180</v>
      </c>
      <c r="M2347" s="2">
        <f>_xlfn.XLOOKUP(E2347,[1]SKU_Master!A:A,[1]SKU_Master!F:F,"NOT FOUND")</f>
        <v>95</v>
      </c>
      <c r="N2347" s="2" t="str">
        <f>IF(ISNUMBER(_xlfn.XMATCH(E2347,[1]SKU_Master!A:A)),"MATCH","NOT FOUND")</f>
        <v>MATCH</v>
      </c>
      <c r="O2347" s="2">
        <f>Table2[[#This Row],[GROSS_REVENUE]]-Table2[[#This Row],[DISCOUNT]]</f>
        <v>30417.690000000002</v>
      </c>
      <c r="P2347" s="3">
        <f>IFERROR((Table2[[#This Row],[NET_REVENUE]]-(Table2[[#This Row],[UNITS_SOLD]]*Table2[[#This Row],[UNIT_COGS]]))/Table2[[#This Row],[NET_REVENUE]],0)</f>
        <v>0.30977664641858083</v>
      </c>
      <c r="Q2347" s="4">
        <f>IFERROR(Table2[[#This Row],[GROSS_REVENUE]]/Table2[[#This Row],[AD_SPEND]],0)</f>
        <v>12.613715275025287</v>
      </c>
      <c r="R2347" s="2">
        <f>IFERROR((Table2[[#This Row],[NET_REVENUE]]-(Table2[[#This Row],[UNITS_SOLD]]*Table2[[#This Row],[UNIT_COGS]])-Table2[[#This Row],[AD_SPEND]]),0)</f>
        <v>6268.9800000000023</v>
      </c>
      <c r="S2347" s="3">
        <f>IFERROR(Table2[[#This Row],[RETURNS_UNITS]]/Table2[[#This Row],[UNITS_SOLD]],0)</f>
        <v>4.9773755656108594E-2</v>
      </c>
      <c r="T2347" s="2" t="str">
        <f>TRIM(CLEAN(Table2[[#This Row],[CHANNEL]]))</f>
        <v>Flipkart</v>
      </c>
      <c r="U2347" s="1">
        <f t="shared" si="36"/>
        <v>45717</v>
      </c>
    </row>
    <row r="2348" spans="1:21" x14ac:dyDescent="0.3">
      <c r="A2348" s="1">
        <v>45444</v>
      </c>
      <c r="B2348" s="2" t="s">
        <v>21</v>
      </c>
      <c r="C2348" s="2" t="s">
        <v>25</v>
      </c>
      <c r="D2348" s="2" t="s">
        <v>35</v>
      </c>
      <c r="E2348" s="2" t="str">
        <f>TRIM(Table2[[#This Row],[SKU_CODE]])</f>
        <v>BEC-CMB-001</v>
      </c>
      <c r="F2348" s="2">
        <v>44</v>
      </c>
      <c r="G2348" s="2">
        <v>30756</v>
      </c>
      <c r="H2348" s="2">
        <v>3306.04</v>
      </c>
      <c r="I2348" s="2">
        <v>3157.03</v>
      </c>
      <c r="J2348" s="2">
        <v>0</v>
      </c>
      <c r="K2348" s="2" t="str">
        <f>_xlfn.XLOOKUP(E2348,[1]SKU_Master!A:A,[1]SKU_Master!C:C,"NOT FOUND")</f>
        <v>Others</v>
      </c>
      <c r="L2348" s="2">
        <f>_xlfn.XLOOKUP(Table2[[#This Row],[SKU_CODE_CLEAN]],[1]SKU_Master!A:A,[1]SKU_Master!E:E,"Not Found")</f>
        <v>699</v>
      </c>
      <c r="M2348" s="2">
        <f>_xlfn.XLOOKUP(E2348,[1]SKU_Master!A:A,[1]SKU_Master!F:F,"NOT FOUND")</f>
        <v>330</v>
      </c>
      <c r="N2348" s="2" t="str">
        <f>IF(ISNUMBER(_xlfn.XMATCH(E2348,[1]SKU_Master!A:A)),"MATCH","NOT FOUND")</f>
        <v>MATCH</v>
      </c>
      <c r="O2348" s="2">
        <f>Table2[[#This Row],[GROSS_REVENUE]]-Table2[[#This Row],[DISCOUNT]]</f>
        <v>27449.96</v>
      </c>
      <c r="P2348" s="3">
        <f>IFERROR((Table2[[#This Row],[NET_REVENUE]]-(Table2[[#This Row],[UNITS_SOLD]]*Table2[[#This Row],[UNIT_COGS]]))/Table2[[#This Row],[NET_REVENUE]],0)</f>
        <v>0.47103748056463468</v>
      </c>
      <c r="Q2348" s="4">
        <f>IFERROR(Table2[[#This Row],[GROSS_REVENUE]]/Table2[[#This Row],[AD_SPEND]],0)</f>
        <v>9.7420677028726352</v>
      </c>
      <c r="R2348" s="2">
        <f>IFERROR((Table2[[#This Row],[NET_REVENUE]]-(Table2[[#This Row],[UNITS_SOLD]]*Table2[[#This Row],[UNIT_COGS]])-Table2[[#This Row],[AD_SPEND]]),0)</f>
        <v>9772.9299999999985</v>
      </c>
      <c r="S2348" s="3">
        <f>IFERROR(Table2[[#This Row],[RETURNS_UNITS]]/Table2[[#This Row],[UNITS_SOLD]],0)</f>
        <v>0</v>
      </c>
      <c r="T2348" s="2" t="str">
        <f>TRIM(CLEAN(Table2[[#This Row],[CHANNEL]]))</f>
        <v>Flipkart</v>
      </c>
      <c r="U2348" s="1">
        <f t="shared" si="36"/>
        <v>45444</v>
      </c>
    </row>
    <row r="2349" spans="1:21" x14ac:dyDescent="0.3">
      <c r="A2349" s="1">
        <v>45413</v>
      </c>
      <c r="B2349" s="2" t="s">
        <v>50</v>
      </c>
      <c r="C2349" s="2" t="s">
        <v>25</v>
      </c>
      <c r="D2349" s="2" t="s">
        <v>32</v>
      </c>
      <c r="E2349" s="2" t="str">
        <f>TRIM(Table2[[#This Row],[SKU_CODE]])</f>
        <v>BEC-BW-001</v>
      </c>
      <c r="F2349" s="2">
        <v>195</v>
      </c>
      <c r="G2349" s="2">
        <v>42900</v>
      </c>
      <c r="H2349" s="2">
        <v>10348.6</v>
      </c>
      <c r="I2349" s="2">
        <v>3158.24</v>
      </c>
      <c r="J2349" s="2">
        <v>11</v>
      </c>
      <c r="K2349" s="2" t="str">
        <f>_xlfn.XLOOKUP(E2349,[1]SKU_Master!A:A,[1]SKU_Master!C:C,"NOT FOUND")</f>
        <v>Bake &amp; Wrap</v>
      </c>
      <c r="L2349" s="2">
        <f>_xlfn.XLOOKUP(Table2[[#This Row],[SKU_CODE_CLEAN]],[1]SKU_Master!A:A,[1]SKU_Master!E:E,"Not Found")</f>
        <v>220</v>
      </c>
      <c r="M2349" s="2">
        <f>_xlfn.XLOOKUP(E2349,[1]SKU_Master!A:A,[1]SKU_Master!F:F,"NOT FOUND")</f>
        <v>118</v>
      </c>
      <c r="N2349" s="2" t="str">
        <f>IF(ISNUMBER(_xlfn.XMATCH(E2349,[1]SKU_Master!A:A)),"MATCH","NOT FOUND")</f>
        <v>MATCH</v>
      </c>
      <c r="O2349" s="2">
        <f>Table2[[#This Row],[GROSS_REVENUE]]-Table2[[#This Row],[DISCOUNT]]</f>
        <v>32551.4</v>
      </c>
      <c r="P2349" s="3">
        <f>IFERROR((Table2[[#This Row],[NET_REVENUE]]-(Table2[[#This Row],[UNITS_SOLD]]*Table2[[#This Row],[UNIT_COGS]]))/Table2[[#This Row],[NET_REVENUE]],0)</f>
        <v>0.29311796113224015</v>
      </c>
      <c r="Q2349" s="4">
        <f>IFERROR(Table2[[#This Row],[GROSS_REVENUE]]/Table2[[#This Row],[AD_SPEND]],0)</f>
        <v>13.583514869040986</v>
      </c>
      <c r="R2349" s="2">
        <f>IFERROR((Table2[[#This Row],[NET_REVENUE]]-(Table2[[#This Row],[UNITS_SOLD]]*Table2[[#This Row],[UNIT_COGS]])-Table2[[#This Row],[AD_SPEND]]),0)</f>
        <v>6383.1600000000017</v>
      </c>
      <c r="S2349" s="3">
        <f>IFERROR(Table2[[#This Row],[RETURNS_UNITS]]/Table2[[#This Row],[UNITS_SOLD]],0)</f>
        <v>5.6410256410256411E-2</v>
      </c>
      <c r="T2349" s="2" t="str">
        <f>TRIM(CLEAN(Table2[[#This Row],[CHANNEL]]))</f>
        <v>Amazon</v>
      </c>
      <c r="U2349" s="1">
        <f t="shared" si="36"/>
        <v>45413</v>
      </c>
    </row>
    <row r="2350" spans="1:21" x14ac:dyDescent="0.3">
      <c r="A2350" s="1">
        <v>45566</v>
      </c>
      <c r="B2350" s="2" t="s">
        <v>33</v>
      </c>
      <c r="C2350" s="2" t="s">
        <v>22</v>
      </c>
      <c r="D2350" s="2" t="s">
        <v>29</v>
      </c>
      <c r="E2350" s="2" t="str">
        <f>TRIM(Table2[[#This Row],[SKU_CODE]])</f>
        <v>BEC-CLN-004</v>
      </c>
      <c r="F2350" s="2">
        <v>189</v>
      </c>
      <c r="G2350" s="2">
        <v>18711</v>
      </c>
      <c r="H2350" s="2">
        <v>3194.84</v>
      </c>
      <c r="I2350" s="2">
        <v>3159.19</v>
      </c>
      <c r="J2350" s="2">
        <v>10</v>
      </c>
      <c r="K2350" s="2" t="str">
        <f>_xlfn.XLOOKUP(E2350,[1]SKU_Master!A:A,[1]SKU_Master!C:C,"NOT FOUND")</f>
        <v>Cleaners</v>
      </c>
      <c r="L2350" s="2">
        <f>_xlfn.XLOOKUP(Table2[[#This Row],[SKU_CODE_CLEAN]],[1]SKU_Master!A:A,[1]SKU_Master!E:E,"Not Found")</f>
        <v>99</v>
      </c>
      <c r="M2350" s="2">
        <f>_xlfn.XLOOKUP(E2350,[1]SKU_Master!A:A,[1]SKU_Master!F:F,"NOT FOUND")</f>
        <v>44</v>
      </c>
      <c r="N2350" s="2" t="str">
        <f>IF(ISNUMBER(_xlfn.XMATCH(E2350,[1]SKU_Master!A:A)),"MATCH","NOT FOUND")</f>
        <v>MATCH</v>
      </c>
      <c r="O2350" s="2">
        <f>Table2[[#This Row],[GROSS_REVENUE]]-Table2[[#This Row],[DISCOUNT]]</f>
        <v>15516.16</v>
      </c>
      <c r="P2350" s="3">
        <f>IFERROR((Table2[[#This Row],[NET_REVENUE]]-(Table2[[#This Row],[UNITS_SOLD]]*Table2[[#This Row],[UNIT_COGS]]))/Table2[[#This Row],[NET_REVENUE]],0)</f>
        <v>0.46404264972776771</v>
      </c>
      <c r="Q2350" s="4">
        <f>IFERROR(Table2[[#This Row],[GROSS_REVENUE]]/Table2[[#This Row],[AD_SPEND]],0)</f>
        <v>5.9227206973939523</v>
      </c>
      <c r="R2350" s="2">
        <f>IFERROR((Table2[[#This Row],[NET_REVENUE]]-(Table2[[#This Row],[UNITS_SOLD]]*Table2[[#This Row],[UNIT_COGS]])-Table2[[#This Row],[AD_SPEND]]),0)</f>
        <v>4040.97</v>
      </c>
      <c r="S2350" s="3">
        <f>IFERROR(Table2[[#This Row],[RETURNS_UNITS]]/Table2[[#This Row],[UNITS_SOLD]],0)</f>
        <v>5.2910052910052907E-2</v>
      </c>
      <c r="T2350" s="2" t="str">
        <f>TRIM(CLEAN(Table2[[#This Row],[CHANNEL]]))</f>
        <v>Swiggy Instamart</v>
      </c>
      <c r="U2350" s="1">
        <f t="shared" si="36"/>
        <v>45566</v>
      </c>
    </row>
    <row r="2351" spans="1:21" x14ac:dyDescent="0.3">
      <c r="A2351" s="1">
        <v>45292</v>
      </c>
      <c r="B2351" s="2" t="s">
        <v>37</v>
      </c>
      <c r="C2351" s="2" t="s">
        <v>22</v>
      </c>
      <c r="D2351" s="2" t="s">
        <v>45</v>
      </c>
      <c r="E2351" s="2" t="str">
        <f>TRIM(Table2[[#This Row],[SKU_CODE]])</f>
        <v>BEC-TIS-001</v>
      </c>
      <c r="F2351" s="2">
        <v>270</v>
      </c>
      <c r="G2351" s="2">
        <v>25650</v>
      </c>
      <c r="H2351" s="2">
        <v>1303.75</v>
      </c>
      <c r="I2351" s="2">
        <v>3159.41</v>
      </c>
      <c r="J2351" s="2">
        <v>13</v>
      </c>
      <c r="K2351" s="2" t="str">
        <f>_xlfn.XLOOKUP(E2351,[1]SKU_Master!A:A,[1]SKU_Master!C:C,"NOT FOUND")</f>
        <v>Tissues</v>
      </c>
      <c r="L2351" s="2">
        <f>_xlfn.XLOOKUP(Table2[[#This Row],[SKU_CODE_CLEAN]],[1]SKU_Master!A:A,[1]SKU_Master!E:E,"Not Found")</f>
        <v>95</v>
      </c>
      <c r="M2351" s="2">
        <f>_xlfn.XLOOKUP(E2351,[1]SKU_Master!A:A,[1]SKU_Master!F:F,"NOT FOUND")</f>
        <v>42</v>
      </c>
      <c r="N2351" s="2" t="str">
        <f>IF(ISNUMBER(_xlfn.XMATCH(E2351,[1]SKU_Master!A:A)),"MATCH","NOT FOUND")</f>
        <v>MATCH</v>
      </c>
      <c r="O2351" s="2">
        <f>Table2[[#This Row],[GROSS_REVENUE]]-Table2[[#This Row],[DISCOUNT]]</f>
        <v>24346.25</v>
      </c>
      <c r="P2351" s="3">
        <f>IFERROR((Table2[[#This Row],[NET_REVENUE]]-(Table2[[#This Row],[UNITS_SOLD]]*Table2[[#This Row],[UNIT_COGS]]))/Table2[[#This Row],[NET_REVENUE]],0)</f>
        <v>0.5342198490527289</v>
      </c>
      <c r="Q2351" s="4">
        <f>IFERROR(Table2[[#This Row],[GROSS_REVENUE]]/Table2[[#This Row],[AD_SPEND]],0)</f>
        <v>8.1186044229777075</v>
      </c>
      <c r="R2351" s="2">
        <f>IFERROR((Table2[[#This Row],[NET_REVENUE]]-(Table2[[#This Row],[UNITS_SOLD]]*Table2[[#This Row],[UNIT_COGS]])-Table2[[#This Row],[AD_SPEND]]),0)</f>
        <v>9846.84</v>
      </c>
      <c r="S2351" s="3">
        <f>IFERROR(Table2[[#This Row],[RETURNS_UNITS]]/Table2[[#This Row],[UNITS_SOLD]],0)</f>
        <v>4.8148148148148148E-2</v>
      </c>
      <c r="T2351" s="2" t="str">
        <f>TRIM(CLEAN(Table2[[#This Row],[CHANNEL]]))</f>
        <v>Blinkit</v>
      </c>
      <c r="U2351" s="1">
        <f t="shared" si="36"/>
        <v>45292</v>
      </c>
    </row>
    <row r="2352" spans="1:21" x14ac:dyDescent="0.3">
      <c r="A2352" s="1">
        <v>45717</v>
      </c>
      <c r="B2352" s="2" t="s">
        <v>50</v>
      </c>
      <c r="C2352" s="2" t="s">
        <v>28</v>
      </c>
      <c r="D2352" s="2" t="s">
        <v>35</v>
      </c>
      <c r="E2352" s="2" t="str">
        <f>TRIM(Table2[[#This Row],[SKU_CODE]])</f>
        <v>BEC-CMB-001</v>
      </c>
      <c r="F2352" s="2">
        <v>42</v>
      </c>
      <c r="G2352" s="2">
        <v>29358</v>
      </c>
      <c r="H2352" s="2">
        <v>6478.19</v>
      </c>
      <c r="I2352" s="2">
        <v>3161.32</v>
      </c>
      <c r="J2352" s="2">
        <v>2</v>
      </c>
      <c r="K2352" s="2" t="str">
        <f>_xlfn.XLOOKUP(E2352,[1]SKU_Master!A:A,[1]SKU_Master!C:C,"NOT FOUND")</f>
        <v>Others</v>
      </c>
      <c r="L2352" s="2">
        <f>_xlfn.XLOOKUP(Table2[[#This Row],[SKU_CODE_CLEAN]],[1]SKU_Master!A:A,[1]SKU_Master!E:E,"Not Found")</f>
        <v>699</v>
      </c>
      <c r="M2352" s="2">
        <f>_xlfn.XLOOKUP(E2352,[1]SKU_Master!A:A,[1]SKU_Master!F:F,"NOT FOUND")</f>
        <v>330</v>
      </c>
      <c r="N2352" s="2" t="str">
        <f>IF(ISNUMBER(_xlfn.XMATCH(E2352,[1]SKU_Master!A:A)),"MATCH","NOT FOUND")</f>
        <v>MATCH</v>
      </c>
      <c r="O2352" s="2">
        <f>Table2[[#This Row],[GROSS_REVENUE]]-Table2[[#This Row],[DISCOUNT]]</f>
        <v>22879.81</v>
      </c>
      <c r="P2352" s="3">
        <f>IFERROR((Table2[[#This Row],[NET_REVENUE]]-(Table2[[#This Row],[UNITS_SOLD]]*Table2[[#This Row],[UNIT_COGS]]))/Table2[[#This Row],[NET_REVENUE]],0)</f>
        <v>0.39422573876269079</v>
      </c>
      <c r="Q2352" s="4">
        <f>IFERROR(Table2[[#This Row],[GROSS_REVENUE]]/Table2[[#This Row],[AD_SPEND]],0)</f>
        <v>9.2866271051332987</v>
      </c>
      <c r="R2352" s="2">
        <f>IFERROR((Table2[[#This Row],[NET_REVENUE]]-(Table2[[#This Row],[UNITS_SOLD]]*Table2[[#This Row],[UNIT_COGS]])-Table2[[#This Row],[AD_SPEND]]),0)</f>
        <v>5858.4900000000016</v>
      </c>
      <c r="S2352" s="3">
        <f>IFERROR(Table2[[#This Row],[RETURNS_UNITS]]/Table2[[#This Row],[UNITS_SOLD]],0)</f>
        <v>4.7619047619047616E-2</v>
      </c>
      <c r="T2352" s="2" t="str">
        <f>TRIM(CLEAN(Table2[[#This Row],[CHANNEL]]))</f>
        <v>Amazon</v>
      </c>
      <c r="U2352" s="1">
        <f t="shared" si="36"/>
        <v>45717</v>
      </c>
    </row>
    <row r="2353" spans="1:21" x14ac:dyDescent="0.3">
      <c r="A2353" s="1">
        <v>45689</v>
      </c>
      <c r="B2353" s="2" t="s">
        <v>34</v>
      </c>
      <c r="C2353" s="2" t="s">
        <v>22</v>
      </c>
      <c r="D2353" s="2" t="s">
        <v>30</v>
      </c>
      <c r="E2353" s="2" t="str">
        <f>TRIM(Table2[[#This Row],[SKU_CODE]])</f>
        <v>BEC-TIS-002</v>
      </c>
      <c r="F2353" s="2">
        <v>308</v>
      </c>
      <c r="G2353" s="2">
        <v>55440</v>
      </c>
      <c r="H2353" s="2">
        <v>6865.64</v>
      </c>
      <c r="I2353" s="2">
        <v>3161.35</v>
      </c>
      <c r="J2353" s="2">
        <v>10</v>
      </c>
      <c r="K2353" s="2" t="str">
        <f>_xlfn.XLOOKUP(E2353,[1]SKU_Master!A:A,[1]SKU_Master!C:C,"NOT FOUND")</f>
        <v>Tissues</v>
      </c>
      <c r="L2353" s="2">
        <f>_xlfn.XLOOKUP(Table2[[#This Row],[SKU_CODE_CLEAN]],[1]SKU_Master!A:A,[1]SKU_Master!E:E,"Not Found")</f>
        <v>180</v>
      </c>
      <c r="M2353" s="2">
        <f>_xlfn.XLOOKUP(E2353,[1]SKU_Master!A:A,[1]SKU_Master!F:F,"NOT FOUND")</f>
        <v>95</v>
      </c>
      <c r="N2353" s="2" t="str">
        <f>IF(ISNUMBER(_xlfn.XMATCH(E2353,[1]SKU_Master!A:A)),"MATCH","NOT FOUND")</f>
        <v>MATCH</v>
      </c>
      <c r="O2353" s="2">
        <f>Table2[[#This Row],[GROSS_REVENUE]]-Table2[[#This Row],[DISCOUNT]]</f>
        <v>48574.36</v>
      </c>
      <c r="P2353" s="3">
        <f>IFERROR((Table2[[#This Row],[NET_REVENUE]]-(Table2[[#This Row],[UNITS_SOLD]]*Table2[[#This Row],[UNIT_COGS]]))/Table2[[#This Row],[NET_REVENUE]],0)</f>
        <v>0.39762459042177806</v>
      </c>
      <c r="Q2353" s="4">
        <f>IFERROR(Table2[[#This Row],[GROSS_REVENUE]]/Table2[[#This Row],[AD_SPEND]],0)</f>
        <v>17.536811805083271</v>
      </c>
      <c r="R2353" s="2">
        <f>IFERROR((Table2[[#This Row],[NET_REVENUE]]-(Table2[[#This Row],[UNITS_SOLD]]*Table2[[#This Row],[UNIT_COGS]])-Table2[[#This Row],[AD_SPEND]]),0)</f>
        <v>16153.01</v>
      </c>
      <c r="S2353" s="3">
        <f>IFERROR(Table2[[#This Row],[RETURNS_UNITS]]/Table2[[#This Row],[UNITS_SOLD]],0)</f>
        <v>3.2467532467532464E-2</v>
      </c>
      <c r="T2353" s="2" t="str">
        <f>TRIM(CLEAN(Table2[[#This Row],[CHANNEL]]))</f>
        <v>Zepto</v>
      </c>
      <c r="U2353" s="1">
        <f t="shared" si="36"/>
        <v>45689</v>
      </c>
    </row>
    <row r="2354" spans="1:21" x14ac:dyDescent="0.3">
      <c r="A2354" s="1">
        <v>45566</v>
      </c>
      <c r="B2354" s="2" t="s">
        <v>39</v>
      </c>
      <c r="C2354" s="2" t="s">
        <v>25</v>
      </c>
      <c r="D2354" s="2" t="s">
        <v>42</v>
      </c>
      <c r="E2354" s="2" t="str">
        <f>TRIM(Table2[[#This Row],[SKU_CODE]])</f>
        <v>BEC-BW-002</v>
      </c>
      <c r="F2354" s="2">
        <v>149</v>
      </c>
      <c r="G2354" s="2">
        <v>26075</v>
      </c>
      <c r="H2354" s="2">
        <v>4512.97</v>
      </c>
      <c r="I2354" s="2">
        <v>3161.83</v>
      </c>
      <c r="J2354" s="2">
        <v>8</v>
      </c>
      <c r="K2354" s="2" t="str">
        <f>_xlfn.XLOOKUP(E2354,[1]SKU_Master!A:A,[1]SKU_Master!C:C,"NOT FOUND")</f>
        <v>Bake &amp; Wrap</v>
      </c>
      <c r="L2354" s="2">
        <f>_xlfn.XLOOKUP(Table2[[#This Row],[SKU_CODE_CLEAN]],[1]SKU_Master!A:A,[1]SKU_Master!E:E,"Not Found")</f>
        <v>175</v>
      </c>
      <c r="M2354" s="2">
        <f>_xlfn.XLOOKUP(E2354,[1]SKU_Master!A:A,[1]SKU_Master!F:F,"NOT FOUND")</f>
        <v>92</v>
      </c>
      <c r="N2354" s="2" t="str">
        <f>IF(ISNUMBER(_xlfn.XMATCH(E2354,[1]SKU_Master!A:A)),"MATCH","NOT FOUND")</f>
        <v>MATCH</v>
      </c>
      <c r="O2354" s="2">
        <f>Table2[[#This Row],[GROSS_REVENUE]]-Table2[[#This Row],[DISCOUNT]]</f>
        <v>21562.03</v>
      </c>
      <c r="P2354" s="3">
        <f>IFERROR((Table2[[#This Row],[NET_REVENUE]]-(Table2[[#This Row],[UNITS_SOLD]]*Table2[[#This Row],[UNIT_COGS]]))/Table2[[#This Row],[NET_REVENUE]],0)</f>
        <v>0.36425280922065312</v>
      </c>
      <c r="Q2354" s="4">
        <f>IFERROR(Table2[[#This Row],[GROSS_REVENUE]]/Table2[[#This Row],[AD_SPEND]],0)</f>
        <v>8.2468064380437909</v>
      </c>
      <c r="R2354" s="2">
        <f>IFERROR((Table2[[#This Row],[NET_REVENUE]]-(Table2[[#This Row],[UNITS_SOLD]]*Table2[[#This Row],[UNIT_COGS]])-Table2[[#This Row],[AD_SPEND]]),0)</f>
        <v>4692.1999999999989</v>
      </c>
      <c r="S2354" s="3">
        <f>IFERROR(Table2[[#This Row],[RETURNS_UNITS]]/Table2[[#This Row],[UNITS_SOLD]],0)</f>
        <v>5.3691275167785234E-2</v>
      </c>
      <c r="T2354" s="2" t="str">
        <f>TRIM(CLEAN(Table2[[#This Row],[CHANNEL]]))</f>
        <v>Amazon</v>
      </c>
      <c r="U2354" s="1">
        <f t="shared" si="36"/>
        <v>45566</v>
      </c>
    </row>
    <row r="2355" spans="1:21" x14ac:dyDescent="0.3">
      <c r="A2355" s="1">
        <v>45383</v>
      </c>
      <c r="B2355" s="2" t="s">
        <v>50</v>
      </c>
      <c r="C2355" s="2" t="s">
        <v>22</v>
      </c>
      <c r="D2355" s="2" t="s">
        <v>51</v>
      </c>
      <c r="E2355" s="2" t="str">
        <f>TRIM(Table2[[#This Row],[SKU_CODE]])</f>
        <v>BEC-BW-001</v>
      </c>
      <c r="F2355" s="2">
        <v>187</v>
      </c>
      <c r="G2355" s="2">
        <v>41140</v>
      </c>
      <c r="H2355" s="2">
        <v>5478.01</v>
      </c>
      <c r="I2355" s="2">
        <v>3163.64</v>
      </c>
      <c r="J2355" s="2">
        <v>8</v>
      </c>
      <c r="K2355" s="2" t="str">
        <f>_xlfn.XLOOKUP(E2355,[1]SKU_Master!A:A,[1]SKU_Master!C:C,"NOT FOUND")</f>
        <v>Bake &amp; Wrap</v>
      </c>
      <c r="L2355" s="2">
        <f>_xlfn.XLOOKUP(Table2[[#This Row],[SKU_CODE_CLEAN]],[1]SKU_Master!A:A,[1]SKU_Master!E:E,"Not Found")</f>
        <v>220</v>
      </c>
      <c r="M2355" s="2">
        <f>_xlfn.XLOOKUP(E2355,[1]SKU_Master!A:A,[1]SKU_Master!F:F,"NOT FOUND")</f>
        <v>118</v>
      </c>
      <c r="N2355" s="2" t="str">
        <f>IF(ISNUMBER(_xlfn.XMATCH(E2355,[1]SKU_Master!A:A)),"MATCH","NOT FOUND")</f>
        <v>MATCH</v>
      </c>
      <c r="O2355" s="2">
        <f>Table2[[#This Row],[GROSS_REVENUE]]-Table2[[#This Row],[DISCOUNT]]</f>
        <v>35661.99</v>
      </c>
      <c r="P2355" s="3">
        <f>IFERROR((Table2[[#This Row],[NET_REVENUE]]-(Table2[[#This Row],[UNITS_SOLD]]*Table2[[#This Row],[UNIT_COGS]]))/Table2[[#This Row],[NET_REVENUE]],0)</f>
        <v>0.38124597085019651</v>
      </c>
      <c r="Q2355" s="4">
        <f>IFERROR(Table2[[#This Row],[GROSS_REVENUE]]/Table2[[#This Row],[AD_SPEND]],0)</f>
        <v>13.004008041370067</v>
      </c>
      <c r="R2355" s="2">
        <f>IFERROR((Table2[[#This Row],[NET_REVENUE]]-(Table2[[#This Row],[UNITS_SOLD]]*Table2[[#This Row],[UNIT_COGS]])-Table2[[#This Row],[AD_SPEND]]),0)</f>
        <v>10432.349999999999</v>
      </c>
      <c r="S2355" s="3">
        <f>IFERROR(Table2[[#This Row],[RETURNS_UNITS]]/Table2[[#This Row],[UNITS_SOLD]],0)</f>
        <v>4.2780748663101602E-2</v>
      </c>
      <c r="T2355" s="2" t="str">
        <f>TRIM(CLEAN(Table2[[#This Row],[CHANNEL]]))</f>
        <v>Amazon</v>
      </c>
      <c r="U2355" s="1">
        <f t="shared" si="36"/>
        <v>45383</v>
      </c>
    </row>
    <row r="2356" spans="1:21" x14ac:dyDescent="0.3">
      <c r="A2356" s="1">
        <v>45748</v>
      </c>
      <c r="B2356" s="2" t="s">
        <v>37</v>
      </c>
      <c r="C2356" s="2" t="s">
        <v>25</v>
      </c>
      <c r="D2356" s="2" t="s">
        <v>42</v>
      </c>
      <c r="E2356" s="2" t="str">
        <f>TRIM(Table2[[#This Row],[SKU_CODE]])</f>
        <v>BEC-BW-002</v>
      </c>
      <c r="F2356" s="2">
        <v>187</v>
      </c>
      <c r="G2356" s="2">
        <v>32725</v>
      </c>
      <c r="H2356" s="2">
        <v>6166.74</v>
      </c>
      <c r="I2356" s="2">
        <v>3164.58</v>
      </c>
      <c r="J2356" s="2">
        <v>7</v>
      </c>
      <c r="K2356" s="2" t="str">
        <f>_xlfn.XLOOKUP(E2356,[1]SKU_Master!A:A,[1]SKU_Master!C:C,"NOT FOUND")</f>
        <v>Bake &amp; Wrap</v>
      </c>
      <c r="L2356" s="2">
        <f>_xlfn.XLOOKUP(Table2[[#This Row],[SKU_CODE_CLEAN]],[1]SKU_Master!A:A,[1]SKU_Master!E:E,"Not Found")</f>
        <v>175</v>
      </c>
      <c r="M2356" s="2">
        <f>_xlfn.XLOOKUP(E2356,[1]SKU_Master!A:A,[1]SKU_Master!F:F,"NOT FOUND")</f>
        <v>92</v>
      </c>
      <c r="N2356" s="2" t="str">
        <f>IF(ISNUMBER(_xlfn.XMATCH(E2356,[1]SKU_Master!A:A)),"MATCH","NOT FOUND")</f>
        <v>MATCH</v>
      </c>
      <c r="O2356" s="2">
        <f>Table2[[#This Row],[GROSS_REVENUE]]-Table2[[#This Row],[DISCOUNT]]</f>
        <v>26558.260000000002</v>
      </c>
      <c r="P2356" s="3">
        <f>IFERROR((Table2[[#This Row],[NET_REVENUE]]-(Table2[[#This Row],[UNITS_SOLD]]*Table2[[#This Row],[UNIT_COGS]]))/Table2[[#This Row],[NET_REVENUE]],0)</f>
        <v>0.35221659852716258</v>
      </c>
      <c r="Q2356" s="4">
        <f>IFERROR(Table2[[#This Row],[GROSS_REVENUE]]/Table2[[#This Row],[AD_SPEND]],0)</f>
        <v>10.341024717340058</v>
      </c>
      <c r="R2356" s="2">
        <f>IFERROR((Table2[[#This Row],[NET_REVENUE]]-(Table2[[#This Row],[UNITS_SOLD]]*Table2[[#This Row],[UNIT_COGS]])-Table2[[#This Row],[AD_SPEND]]),0)</f>
        <v>6189.6800000000021</v>
      </c>
      <c r="S2356" s="3">
        <f>IFERROR(Table2[[#This Row],[RETURNS_UNITS]]/Table2[[#This Row],[UNITS_SOLD]],0)</f>
        <v>3.7433155080213901E-2</v>
      </c>
      <c r="T2356" s="2" t="str">
        <f>TRIM(CLEAN(Table2[[#This Row],[CHANNEL]]))</f>
        <v>Blinkit</v>
      </c>
      <c r="U2356" s="1">
        <f t="shared" si="36"/>
        <v>45748</v>
      </c>
    </row>
    <row r="2357" spans="1:21" x14ac:dyDescent="0.3">
      <c r="A2357" s="1">
        <v>45352</v>
      </c>
      <c r="B2357" s="2" t="s">
        <v>37</v>
      </c>
      <c r="C2357" s="2" t="s">
        <v>22</v>
      </c>
      <c r="D2357" s="2" t="s">
        <v>35</v>
      </c>
      <c r="E2357" s="2" t="str">
        <f>TRIM(Table2[[#This Row],[SKU_CODE]])</f>
        <v>BEC-CMB-001</v>
      </c>
      <c r="F2357" s="2">
        <v>55</v>
      </c>
      <c r="G2357" s="2">
        <v>38445</v>
      </c>
      <c r="H2357" s="2">
        <v>8491.86</v>
      </c>
      <c r="I2357" s="2">
        <v>3167.28</v>
      </c>
      <c r="J2357" s="2">
        <v>2</v>
      </c>
      <c r="K2357" s="2" t="str">
        <f>_xlfn.XLOOKUP(E2357,[1]SKU_Master!A:A,[1]SKU_Master!C:C,"NOT FOUND")</f>
        <v>Others</v>
      </c>
      <c r="L2357" s="2">
        <f>_xlfn.XLOOKUP(Table2[[#This Row],[SKU_CODE_CLEAN]],[1]SKU_Master!A:A,[1]SKU_Master!E:E,"Not Found")</f>
        <v>699</v>
      </c>
      <c r="M2357" s="2">
        <f>_xlfn.XLOOKUP(E2357,[1]SKU_Master!A:A,[1]SKU_Master!F:F,"NOT FOUND")</f>
        <v>330</v>
      </c>
      <c r="N2357" s="2" t="str">
        <f>IF(ISNUMBER(_xlfn.XMATCH(E2357,[1]SKU_Master!A:A)),"MATCH","NOT FOUND")</f>
        <v>MATCH</v>
      </c>
      <c r="O2357" s="2">
        <f>Table2[[#This Row],[GROSS_REVENUE]]-Table2[[#This Row],[DISCOUNT]]</f>
        <v>29953.14</v>
      </c>
      <c r="P2357" s="3">
        <f>IFERROR((Table2[[#This Row],[NET_REVENUE]]-(Table2[[#This Row],[UNITS_SOLD]]*Table2[[#This Row],[UNIT_COGS]]))/Table2[[#This Row],[NET_REVENUE]],0)</f>
        <v>0.39405351158509588</v>
      </c>
      <c r="Q2357" s="4">
        <f>IFERROR(Table2[[#This Row],[GROSS_REVENUE]]/Table2[[#This Row],[AD_SPEND]],0)</f>
        <v>12.138175342880958</v>
      </c>
      <c r="R2357" s="2">
        <f>IFERROR((Table2[[#This Row],[NET_REVENUE]]-(Table2[[#This Row],[UNITS_SOLD]]*Table2[[#This Row],[UNIT_COGS]])-Table2[[#This Row],[AD_SPEND]]),0)</f>
        <v>8635.8599999999988</v>
      </c>
      <c r="S2357" s="3">
        <f>IFERROR(Table2[[#This Row],[RETURNS_UNITS]]/Table2[[#This Row],[UNITS_SOLD]],0)</f>
        <v>3.6363636363636362E-2</v>
      </c>
      <c r="T2357" s="2" t="str">
        <f>TRIM(CLEAN(Table2[[#This Row],[CHANNEL]]))</f>
        <v>Blinkit</v>
      </c>
      <c r="U2357" s="1">
        <f t="shared" si="36"/>
        <v>45352</v>
      </c>
    </row>
    <row r="2358" spans="1:21" x14ac:dyDescent="0.3">
      <c r="A2358" s="1">
        <v>45413</v>
      </c>
      <c r="B2358" s="2" t="s">
        <v>24</v>
      </c>
      <c r="C2358" s="2" t="s">
        <v>25</v>
      </c>
      <c r="D2358" s="2" t="s">
        <v>31</v>
      </c>
      <c r="E2358" s="2" t="str">
        <f>TRIM(Table2[[#This Row],[SKU_CODE]])</f>
        <v>BEC-GB-002</v>
      </c>
      <c r="F2358" s="2">
        <v>245</v>
      </c>
      <c r="G2358" s="2">
        <v>43855</v>
      </c>
      <c r="H2358" s="2">
        <v>4640.28</v>
      </c>
      <c r="I2358" s="2">
        <v>3167.41</v>
      </c>
      <c r="J2358" s="2">
        <v>32</v>
      </c>
      <c r="K2358" s="2" t="str">
        <f>_xlfn.XLOOKUP(E2358,[1]SKU_Master!A:A,[1]SKU_Master!C:C,"NOT FOUND")</f>
        <v>Garbage Bags</v>
      </c>
      <c r="L2358" s="2">
        <f>_xlfn.XLOOKUP(Table2[[#This Row],[SKU_CODE_CLEAN]],[1]SKU_Master!A:A,[1]SKU_Master!E:E,"Not Found")</f>
        <v>179</v>
      </c>
      <c r="M2358" s="2">
        <f>_xlfn.XLOOKUP(E2358,[1]SKU_Master!A:A,[1]SKU_Master!F:F,"NOT FOUND")</f>
        <v>86</v>
      </c>
      <c r="N2358" s="2" t="str">
        <f>IF(ISNUMBER(_xlfn.XMATCH(E2358,[1]SKU_Master!A:A)),"MATCH","NOT FOUND")</f>
        <v>MATCH</v>
      </c>
      <c r="O2358" s="2">
        <f>Table2[[#This Row],[GROSS_REVENUE]]-Table2[[#This Row],[DISCOUNT]]</f>
        <v>39214.720000000001</v>
      </c>
      <c r="P2358" s="3">
        <f>IFERROR((Table2[[#This Row],[NET_REVENUE]]-(Table2[[#This Row],[UNITS_SOLD]]*Table2[[#This Row],[UNIT_COGS]]))/Table2[[#This Row],[NET_REVENUE]],0)</f>
        <v>0.46270176097139037</v>
      </c>
      <c r="Q2358" s="4">
        <f>IFERROR(Table2[[#This Row],[GROSS_REVENUE]]/Table2[[#This Row],[AD_SPEND]],0)</f>
        <v>13.845697273166405</v>
      </c>
      <c r="R2358" s="2">
        <f>IFERROR((Table2[[#This Row],[NET_REVENUE]]-(Table2[[#This Row],[UNITS_SOLD]]*Table2[[#This Row],[UNIT_COGS]])-Table2[[#This Row],[AD_SPEND]]),0)</f>
        <v>14977.310000000001</v>
      </c>
      <c r="S2358" s="3">
        <f>IFERROR(Table2[[#This Row],[RETURNS_UNITS]]/Table2[[#This Row],[UNITS_SOLD]],0)</f>
        <v>0.1306122448979592</v>
      </c>
      <c r="T2358" s="2" t="str">
        <f>TRIM(CLEAN(Table2[[#This Row],[CHANNEL]]))</f>
        <v>D2C</v>
      </c>
      <c r="U2358" s="1">
        <f t="shared" si="36"/>
        <v>45413</v>
      </c>
    </row>
    <row r="2359" spans="1:21" x14ac:dyDescent="0.3">
      <c r="A2359" s="1">
        <v>45658</v>
      </c>
      <c r="B2359" s="2" t="s">
        <v>39</v>
      </c>
      <c r="C2359" s="2" t="s">
        <v>22</v>
      </c>
      <c r="D2359" s="2" t="s">
        <v>45</v>
      </c>
      <c r="E2359" s="2" t="str">
        <f>TRIM(Table2[[#This Row],[SKU_CODE]])</f>
        <v>BEC-TIS-001</v>
      </c>
      <c r="F2359" s="2">
        <v>339</v>
      </c>
      <c r="G2359" s="2">
        <v>32205</v>
      </c>
      <c r="H2359" s="2">
        <v>4020.93</v>
      </c>
      <c r="I2359" s="2">
        <v>3169.91</v>
      </c>
      <c r="J2359" s="2">
        <v>6</v>
      </c>
      <c r="K2359" s="2" t="str">
        <f>_xlfn.XLOOKUP(E2359,[1]SKU_Master!A:A,[1]SKU_Master!C:C,"NOT FOUND")</f>
        <v>Tissues</v>
      </c>
      <c r="L2359" s="2">
        <f>_xlfn.XLOOKUP(Table2[[#This Row],[SKU_CODE_CLEAN]],[1]SKU_Master!A:A,[1]SKU_Master!E:E,"Not Found")</f>
        <v>95</v>
      </c>
      <c r="M2359" s="2">
        <f>_xlfn.XLOOKUP(E2359,[1]SKU_Master!A:A,[1]SKU_Master!F:F,"NOT FOUND")</f>
        <v>42</v>
      </c>
      <c r="N2359" s="2" t="str">
        <f>IF(ISNUMBER(_xlfn.XMATCH(E2359,[1]SKU_Master!A:A)),"MATCH","NOT FOUND")</f>
        <v>MATCH</v>
      </c>
      <c r="O2359" s="2">
        <f>Table2[[#This Row],[GROSS_REVENUE]]-Table2[[#This Row],[DISCOUNT]]</f>
        <v>28184.07</v>
      </c>
      <c r="P2359" s="3">
        <f>IFERROR((Table2[[#This Row],[NET_REVENUE]]-(Table2[[#This Row],[UNITS_SOLD]]*Table2[[#This Row],[UNIT_COGS]]))/Table2[[#This Row],[NET_REVENUE]],0)</f>
        <v>0.49482101059215367</v>
      </c>
      <c r="Q2359" s="4">
        <f>IFERROR(Table2[[#This Row],[GROSS_REVENUE]]/Table2[[#This Row],[AD_SPEND]],0)</f>
        <v>10.159594436435105</v>
      </c>
      <c r="R2359" s="2">
        <f>IFERROR((Table2[[#This Row],[NET_REVENUE]]-(Table2[[#This Row],[UNITS_SOLD]]*Table2[[#This Row],[UNIT_COGS]])-Table2[[#This Row],[AD_SPEND]]),0)</f>
        <v>10776.16</v>
      </c>
      <c r="S2359" s="3">
        <f>IFERROR(Table2[[#This Row],[RETURNS_UNITS]]/Table2[[#This Row],[UNITS_SOLD]],0)</f>
        <v>1.7699115044247787E-2</v>
      </c>
      <c r="T2359" s="2" t="str">
        <f>TRIM(CLEAN(Table2[[#This Row],[CHANNEL]]))</f>
        <v>Amazon</v>
      </c>
      <c r="U2359" s="1">
        <f t="shared" si="36"/>
        <v>45658</v>
      </c>
    </row>
    <row r="2360" spans="1:21" x14ac:dyDescent="0.3">
      <c r="A2360" s="1">
        <v>45444</v>
      </c>
      <c r="B2360" s="2" t="s">
        <v>39</v>
      </c>
      <c r="C2360" s="2" t="s">
        <v>25</v>
      </c>
      <c r="D2360" s="2" t="s">
        <v>42</v>
      </c>
      <c r="E2360" s="2" t="str">
        <f>TRIM(Table2[[#This Row],[SKU_CODE]])</f>
        <v>BEC-BW-002</v>
      </c>
      <c r="F2360" s="2">
        <v>233</v>
      </c>
      <c r="G2360" s="2">
        <v>40775</v>
      </c>
      <c r="H2360" s="2">
        <v>6486.47</v>
      </c>
      <c r="I2360" s="2">
        <v>3171.04</v>
      </c>
      <c r="J2360" s="2">
        <v>6</v>
      </c>
      <c r="K2360" s="2" t="str">
        <f>_xlfn.XLOOKUP(E2360,[1]SKU_Master!A:A,[1]SKU_Master!C:C,"NOT FOUND")</f>
        <v>Bake &amp; Wrap</v>
      </c>
      <c r="L2360" s="2">
        <f>_xlfn.XLOOKUP(Table2[[#This Row],[SKU_CODE_CLEAN]],[1]SKU_Master!A:A,[1]SKU_Master!E:E,"Not Found")</f>
        <v>175</v>
      </c>
      <c r="M2360" s="2">
        <f>_xlfn.XLOOKUP(E2360,[1]SKU_Master!A:A,[1]SKU_Master!F:F,"NOT FOUND")</f>
        <v>92</v>
      </c>
      <c r="N2360" s="2" t="str">
        <f>IF(ISNUMBER(_xlfn.XMATCH(E2360,[1]SKU_Master!A:A)),"MATCH","NOT FOUND")</f>
        <v>MATCH</v>
      </c>
      <c r="O2360" s="2">
        <f>Table2[[#This Row],[GROSS_REVENUE]]-Table2[[#This Row],[DISCOUNT]]</f>
        <v>34288.53</v>
      </c>
      <c r="P2360" s="3">
        <f>IFERROR((Table2[[#This Row],[NET_REVENUE]]-(Table2[[#This Row],[UNITS_SOLD]]*Table2[[#This Row],[UNIT_COGS]]))/Table2[[#This Row],[NET_REVENUE]],0)</f>
        <v>0.37483467503564599</v>
      </c>
      <c r="Q2360" s="4">
        <f>IFERROR(Table2[[#This Row],[GROSS_REVENUE]]/Table2[[#This Row],[AD_SPEND]],0)</f>
        <v>12.85855744487613</v>
      </c>
      <c r="R2360" s="2">
        <f>IFERROR((Table2[[#This Row],[NET_REVENUE]]-(Table2[[#This Row],[UNITS_SOLD]]*Table2[[#This Row],[UNIT_COGS]])-Table2[[#This Row],[AD_SPEND]]),0)</f>
        <v>9681.489999999998</v>
      </c>
      <c r="S2360" s="3">
        <f>IFERROR(Table2[[#This Row],[RETURNS_UNITS]]/Table2[[#This Row],[UNITS_SOLD]],0)</f>
        <v>2.575107296137339E-2</v>
      </c>
      <c r="T2360" s="2" t="str">
        <f>TRIM(CLEAN(Table2[[#This Row],[CHANNEL]]))</f>
        <v>Amazon</v>
      </c>
      <c r="U2360" s="1">
        <f t="shared" si="36"/>
        <v>45444</v>
      </c>
    </row>
    <row r="2361" spans="1:21" x14ac:dyDescent="0.3">
      <c r="A2361" s="1">
        <v>45323</v>
      </c>
      <c r="B2361" s="2" t="s">
        <v>24</v>
      </c>
      <c r="C2361" s="2" t="s">
        <v>25</v>
      </c>
      <c r="D2361" s="2" t="s">
        <v>35</v>
      </c>
      <c r="E2361" s="2" t="str">
        <f>TRIM(Table2[[#This Row],[SKU_CODE]])</f>
        <v>BEC-CMB-001</v>
      </c>
      <c r="F2361" s="2">
        <v>38</v>
      </c>
      <c r="G2361" s="2">
        <v>26562</v>
      </c>
      <c r="H2361" s="2">
        <v>1770.51</v>
      </c>
      <c r="I2361" s="2">
        <v>3172.41</v>
      </c>
      <c r="J2361" s="2">
        <v>6</v>
      </c>
      <c r="K2361" s="2" t="str">
        <f>_xlfn.XLOOKUP(E2361,[1]SKU_Master!A:A,[1]SKU_Master!C:C,"NOT FOUND")</f>
        <v>Others</v>
      </c>
      <c r="L2361" s="2">
        <f>_xlfn.XLOOKUP(Table2[[#This Row],[SKU_CODE_CLEAN]],[1]SKU_Master!A:A,[1]SKU_Master!E:E,"Not Found")</f>
        <v>699</v>
      </c>
      <c r="M2361" s="2">
        <f>_xlfn.XLOOKUP(E2361,[1]SKU_Master!A:A,[1]SKU_Master!F:F,"NOT FOUND")</f>
        <v>330</v>
      </c>
      <c r="N2361" s="2" t="str">
        <f>IF(ISNUMBER(_xlfn.XMATCH(E2361,[1]SKU_Master!A:A)),"MATCH","NOT FOUND")</f>
        <v>MATCH</v>
      </c>
      <c r="O2361" s="2">
        <f>Table2[[#This Row],[GROSS_REVENUE]]-Table2[[#This Row],[DISCOUNT]]</f>
        <v>24791.49</v>
      </c>
      <c r="P2361" s="3">
        <f>IFERROR((Table2[[#This Row],[NET_REVENUE]]-(Table2[[#This Row],[UNITS_SOLD]]*Table2[[#This Row],[UNIT_COGS]]))/Table2[[#This Row],[NET_REVENUE]],0)</f>
        <v>0.49418126945980256</v>
      </c>
      <c r="Q2361" s="4">
        <f>IFERROR(Table2[[#This Row],[GROSS_REVENUE]]/Table2[[#This Row],[AD_SPEND]],0)</f>
        <v>8.3728143587997774</v>
      </c>
      <c r="R2361" s="2">
        <f>IFERROR((Table2[[#This Row],[NET_REVENUE]]-(Table2[[#This Row],[UNITS_SOLD]]*Table2[[#This Row],[UNIT_COGS]])-Table2[[#This Row],[AD_SPEND]]),0)</f>
        <v>9079.0800000000017</v>
      </c>
      <c r="S2361" s="3">
        <f>IFERROR(Table2[[#This Row],[RETURNS_UNITS]]/Table2[[#This Row],[UNITS_SOLD]],0)</f>
        <v>0.15789473684210525</v>
      </c>
      <c r="T2361" s="2" t="str">
        <f>TRIM(CLEAN(Table2[[#This Row],[CHANNEL]]))</f>
        <v>D2C</v>
      </c>
      <c r="U2361" s="1">
        <f t="shared" si="36"/>
        <v>45323</v>
      </c>
    </row>
    <row r="2362" spans="1:21" x14ac:dyDescent="0.3">
      <c r="A2362" s="1">
        <v>45352</v>
      </c>
      <c r="B2362" s="2" t="s">
        <v>27</v>
      </c>
      <c r="C2362" s="2" t="s">
        <v>25</v>
      </c>
      <c r="D2362" s="2" t="s">
        <v>35</v>
      </c>
      <c r="E2362" s="2" t="str">
        <f>TRIM(Table2[[#This Row],[SKU_CODE]])</f>
        <v>BEC-CMB-001</v>
      </c>
      <c r="F2362" s="2">
        <v>47</v>
      </c>
      <c r="G2362" s="2">
        <v>32853</v>
      </c>
      <c r="H2362" s="2">
        <v>7970.28</v>
      </c>
      <c r="I2362" s="2">
        <v>3172.45</v>
      </c>
      <c r="J2362" s="2">
        <v>2</v>
      </c>
      <c r="K2362" s="2" t="str">
        <f>_xlfn.XLOOKUP(E2362,[1]SKU_Master!A:A,[1]SKU_Master!C:C,"NOT FOUND")</f>
        <v>Others</v>
      </c>
      <c r="L2362" s="2">
        <f>_xlfn.XLOOKUP(Table2[[#This Row],[SKU_CODE_CLEAN]],[1]SKU_Master!A:A,[1]SKU_Master!E:E,"Not Found")</f>
        <v>699</v>
      </c>
      <c r="M2362" s="2">
        <f>_xlfn.XLOOKUP(E2362,[1]SKU_Master!A:A,[1]SKU_Master!F:F,"NOT FOUND")</f>
        <v>330</v>
      </c>
      <c r="N2362" s="2" t="str">
        <f>IF(ISNUMBER(_xlfn.XMATCH(E2362,[1]SKU_Master!A:A)),"MATCH","NOT FOUND")</f>
        <v>MATCH</v>
      </c>
      <c r="O2362" s="2">
        <f>Table2[[#This Row],[GROSS_REVENUE]]-Table2[[#This Row],[DISCOUNT]]</f>
        <v>24882.720000000001</v>
      </c>
      <c r="P2362" s="3">
        <f>IFERROR((Table2[[#This Row],[NET_REVENUE]]-(Table2[[#This Row],[UNITS_SOLD]]*Table2[[#This Row],[UNIT_COGS]]))/Table2[[#This Row],[NET_REVENUE]],0)</f>
        <v>0.37667586180288976</v>
      </c>
      <c r="Q2362" s="4">
        <f>IFERROR(Table2[[#This Row],[GROSS_REVENUE]]/Table2[[#This Row],[AD_SPEND]],0)</f>
        <v>10.355718766253212</v>
      </c>
      <c r="R2362" s="2">
        <f>IFERROR((Table2[[#This Row],[NET_REVENUE]]-(Table2[[#This Row],[UNITS_SOLD]]*Table2[[#This Row],[UNIT_COGS]])-Table2[[#This Row],[AD_SPEND]]),0)</f>
        <v>6200.2700000000013</v>
      </c>
      <c r="S2362" s="3">
        <f>IFERROR(Table2[[#This Row],[RETURNS_UNITS]]/Table2[[#This Row],[UNITS_SOLD]],0)</f>
        <v>4.2553191489361701E-2</v>
      </c>
      <c r="T2362" s="2" t="str">
        <f>TRIM(CLEAN(Table2[[#This Row],[CHANNEL]]))</f>
        <v>Zepto</v>
      </c>
      <c r="U2362" s="1">
        <f t="shared" si="36"/>
        <v>45352</v>
      </c>
    </row>
    <row r="2363" spans="1:21" x14ac:dyDescent="0.3">
      <c r="A2363" s="1">
        <v>45689</v>
      </c>
      <c r="B2363" s="2" t="s">
        <v>24</v>
      </c>
      <c r="C2363" s="2" t="s">
        <v>22</v>
      </c>
      <c r="D2363" s="2" t="s">
        <v>31</v>
      </c>
      <c r="E2363" s="2" t="str">
        <f>TRIM(Table2[[#This Row],[SKU_CODE]])</f>
        <v>BEC-GB-002</v>
      </c>
      <c r="F2363" s="2">
        <v>163</v>
      </c>
      <c r="G2363" s="2">
        <v>29177</v>
      </c>
      <c r="H2363" s="2">
        <v>723.8</v>
      </c>
      <c r="I2363" s="2">
        <v>3172.81</v>
      </c>
      <c r="J2363" s="2">
        <v>15</v>
      </c>
      <c r="K2363" s="2" t="str">
        <f>_xlfn.XLOOKUP(E2363,[1]SKU_Master!A:A,[1]SKU_Master!C:C,"NOT FOUND")</f>
        <v>Garbage Bags</v>
      </c>
      <c r="L2363" s="2">
        <f>_xlfn.XLOOKUP(Table2[[#This Row],[SKU_CODE_CLEAN]],[1]SKU_Master!A:A,[1]SKU_Master!E:E,"Not Found")</f>
        <v>179</v>
      </c>
      <c r="M2363" s="2">
        <f>_xlfn.XLOOKUP(E2363,[1]SKU_Master!A:A,[1]SKU_Master!F:F,"NOT FOUND")</f>
        <v>86</v>
      </c>
      <c r="N2363" s="2" t="str">
        <f>IF(ISNUMBER(_xlfn.XMATCH(E2363,[1]SKU_Master!A:A)),"MATCH","NOT FOUND")</f>
        <v>MATCH</v>
      </c>
      <c r="O2363" s="2">
        <f>Table2[[#This Row],[GROSS_REVENUE]]-Table2[[#This Row],[DISCOUNT]]</f>
        <v>28453.200000000001</v>
      </c>
      <c r="P2363" s="3">
        <f>IFERROR((Table2[[#This Row],[NET_REVENUE]]-(Table2[[#This Row],[UNITS_SOLD]]*Table2[[#This Row],[UNIT_COGS]]))/Table2[[#This Row],[NET_REVENUE]],0)</f>
        <v>0.50733133707280731</v>
      </c>
      <c r="Q2363" s="4">
        <f>IFERROR(Table2[[#This Row],[GROSS_REVENUE]]/Table2[[#This Row],[AD_SPEND]],0)</f>
        <v>9.1959493319801684</v>
      </c>
      <c r="R2363" s="2">
        <f>IFERROR((Table2[[#This Row],[NET_REVENUE]]-(Table2[[#This Row],[UNITS_SOLD]]*Table2[[#This Row],[UNIT_COGS]])-Table2[[#This Row],[AD_SPEND]]),0)</f>
        <v>11262.390000000001</v>
      </c>
      <c r="S2363" s="3">
        <f>IFERROR(Table2[[#This Row],[RETURNS_UNITS]]/Table2[[#This Row],[UNITS_SOLD]],0)</f>
        <v>9.202453987730061E-2</v>
      </c>
      <c r="T2363" s="2" t="str">
        <f>TRIM(CLEAN(Table2[[#This Row],[CHANNEL]]))</f>
        <v>D2C</v>
      </c>
      <c r="U2363" s="1">
        <f t="shared" si="36"/>
        <v>45689</v>
      </c>
    </row>
    <row r="2364" spans="1:21" x14ac:dyDescent="0.3">
      <c r="A2364" s="1">
        <v>45627</v>
      </c>
      <c r="B2364" s="2" t="s">
        <v>33</v>
      </c>
      <c r="C2364" s="2" t="s">
        <v>25</v>
      </c>
      <c r="D2364" s="2" t="s">
        <v>46</v>
      </c>
      <c r="E2364" s="2" t="str">
        <f>TRIM(Table2[[#This Row],[SKU_CODE]])</f>
        <v>BEC-KT-001</v>
      </c>
      <c r="F2364" s="2">
        <v>160</v>
      </c>
      <c r="G2364" s="2">
        <v>25600</v>
      </c>
      <c r="H2364" s="2">
        <v>1714.67</v>
      </c>
      <c r="I2364" s="2">
        <v>3172.93</v>
      </c>
      <c r="J2364" s="2">
        <v>4</v>
      </c>
      <c r="K2364" s="2" t="str">
        <f>_xlfn.XLOOKUP(E2364,[1]SKU_Master!A:A,[1]SKU_Master!C:C,"NOT FOUND")</f>
        <v>Kitchen Towel</v>
      </c>
      <c r="L2364" s="2">
        <f>_xlfn.XLOOKUP(Table2[[#This Row],[SKU_CODE_CLEAN]],[1]SKU_Master!A:A,[1]SKU_Master!E:E,"Not Found")</f>
        <v>160</v>
      </c>
      <c r="M2364" s="2">
        <f>_xlfn.XLOOKUP(E2364,[1]SKU_Master!A:A,[1]SKU_Master!F:F,"NOT FOUND")</f>
        <v>78</v>
      </c>
      <c r="N2364" s="2" t="str">
        <f>IF(ISNUMBER(_xlfn.XMATCH(E2364,[1]SKU_Master!A:A)),"MATCH","NOT FOUND")</f>
        <v>MATCH</v>
      </c>
      <c r="O2364" s="2">
        <f>Table2[[#This Row],[GROSS_REVENUE]]-Table2[[#This Row],[DISCOUNT]]</f>
        <v>23885.33</v>
      </c>
      <c r="P2364" s="3">
        <f>IFERROR((Table2[[#This Row],[NET_REVENUE]]-(Table2[[#This Row],[UNITS_SOLD]]*Table2[[#This Row],[UNIT_COGS]]))/Table2[[#This Row],[NET_REVENUE]],0)</f>
        <v>0.47750355552969126</v>
      </c>
      <c r="Q2364" s="4">
        <f>IFERROR(Table2[[#This Row],[GROSS_REVENUE]]/Table2[[#This Row],[AD_SPEND]],0)</f>
        <v>8.0682523724128803</v>
      </c>
      <c r="R2364" s="2">
        <f>IFERROR((Table2[[#This Row],[NET_REVENUE]]-(Table2[[#This Row],[UNITS_SOLD]]*Table2[[#This Row],[UNIT_COGS]])-Table2[[#This Row],[AD_SPEND]]),0)</f>
        <v>8232.4000000000015</v>
      </c>
      <c r="S2364" s="3">
        <f>IFERROR(Table2[[#This Row],[RETURNS_UNITS]]/Table2[[#This Row],[UNITS_SOLD]],0)</f>
        <v>2.5000000000000001E-2</v>
      </c>
      <c r="T2364" s="2" t="str">
        <f>TRIM(CLEAN(Table2[[#This Row],[CHANNEL]]))</f>
        <v>Swiggy Instamart</v>
      </c>
      <c r="U2364" s="1">
        <f t="shared" si="36"/>
        <v>45627</v>
      </c>
    </row>
    <row r="2365" spans="1:21" x14ac:dyDescent="0.3">
      <c r="A2365" s="1">
        <v>45627</v>
      </c>
      <c r="B2365" s="2" t="s">
        <v>37</v>
      </c>
      <c r="C2365" s="2" t="s">
        <v>25</v>
      </c>
      <c r="D2365" s="2" t="s">
        <v>45</v>
      </c>
      <c r="E2365" s="2" t="str">
        <f>TRIM(Table2[[#This Row],[SKU_CODE]])</f>
        <v>BEC-TIS-001</v>
      </c>
      <c r="F2365" s="2">
        <v>400</v>
      </c>
      <c r="G2365" s="2">
        <v>38000</v>
      </c>
      <c r="H2365" s="2">
        <v>5811.02</v>
      </c>
      <c r="I2365" s="2">
        <v>3178.99</v>
      </c>
      <c r="J2365" s="2">
        <v>11</v>
      </c>
      <c r="K2365" s="2" t="str">
        <f>_xlfn.XLOOKUP(E2365,[1]SKU_Master!A:A,[1]SKU_Master!C:C,"NOT FOUND")</f>
        <v>Tissues</v>
      </c>
      <c r="L2365" s="2">
        <f>_xlfn.XLOOKUP(Table2[[#This Row],[SKU_CODE_CLEAN]],[1]SKU_Master!A:A,[1]SKU_Master!E:E,"Not Found")</f>
        <v>95</v>
      </c>
      <c r="M2365" s="2">
        <f>_xlfn.XLOOKUP(E2365,[1]SKU_Master!A:A,[1]SKU_Master!F:F,"NOT FOUND")</f>
        <v>42</v>
      </c>
      <c r="N2365" s="2" t="str">
        <f>IF(ISNUMBER(_xlfn.XMATCH(E2365,[1]SKU_Master!A:A)),"MATCH","NOT FOUND")</f>
        <v>MATCH</v>
      </c>
      <c r="O2365" s="2">
        <f>Table2[[#This Row],[GROSS_REVENUE]]-Table2[[#This Row],[DISCOUNT]]</f>
        <v>32188.98</v>
      </c>
      <c r="P2365" s="3">
        <f>IFERROR((Table2[[#This Row],[NET_REVENUE]]-(Table2[[#This Row],[UNITS_SOLD]]*Table2[[#This Row],[UNIT_COGS]]))/Table2[[#This Row],[NET_REVENUE]],0)</f>
        <v>0.47808225050933578</v>
      </c>
      <c r="Q2365" s="4">
        <f>IFERROR(Table2[[#This Row],[GROSS_REVENUE]]/Table2[[#This Row],[AD_SPEND]],0)</f>
        <v>11.953482080786666</v>
      </c>
      <c r="R2365" s="2">
        <f>IFERROR((Table2[[#This Row],[NET_REVENUE]]-(Table2[[#This Row],[UNITS_SOLD]]*Table2[[#This Row],[UNIT_COGS]])-Table2[[#This Row],[AD_SPEND]]),0)</f>
        <v>12209.99</v>
      </c>
      <c r="S2365" s="3">
        <f>IFERROR(Table2[[#This Row],[RETURNS_UNITS]]/Table2[[#This Row],[UNITS_SOLD]],0)</f>
        <v>2.75E-2</v>
      </c>
      <c r="T2365" s="2" t="str">
        <f>TRIM(CLEAN(Table2[[#This Row],[CHANNEL]]))</f>
        <v>Blinkit</v>
      </c>
      <c r="U2365" s="1">
        <f t="shared" si="36"/>
        <v>45627</v>
      </c>
    </row>
    <row r="2366" spans="1:21" x14ac:dyDescent="0.3">
      <c r="A2366" s="1">
        <v>45689</v>
      </c>
      <c r="B2366" s="2" t="s">
        <v>33</v>
      </c>
      <c r="C2366" s="2" t="s">
        <v>28</v>
      </c>
      <c r="D2366" s="2" t="s">
        <v>41</v>
      </c>
      <c r="E2366" s="2" t="str">
        <f>TRIM(Table2[[#This Row],[SKU_CODE]])</f>
        <v>BEC-KT-002</v>
      </c>
      <c r="F2366" s="2">
        <v>94</v>
      </c>
      <c r="G2366" s="2">
        <v>39480</v>
      </c>
      <c r="H2366" s="2">
        <v>8518.3799999999992</v>
      </c>
      <c r="I2366" s="2">
        <v>3179.5</v>
      </c>
      <c r="J2366" s="2">
        <v>3</v>
      </c>
      <c r="K2366" s="2" t="str">
        <f>_xlfn.XLOOKUP(E2366,[1]SKU_Master!A:A,[1]SKU_Master!C:C,"NOT FOUND")</f>
        <v>Kitchen Towel</v>
      </c>
      <c r="L2366" s="2">
        <f>_xlfn.XLOOKUP(Table2[[#This Row],[SKU_CODE_CLEAN]],[1]SKU_Master!A:A,[1]SKU_Master!E:E,"Not Found")</f>
        <v>420</v>
      </c>
      <c r="M2366" s="2">
        <f>_xlfn.XLOOKUP(E2366,[1]SKU_Master!A:A,[1]SKU_Master!F:F,"NOT FOUND")</f>
        <v>205</v>
      </c>
      <c r="N2366" s="2" t="str">
        <f>IF(ISNUMBER(_xlfn.XMATCH(E2366,[1]SKU_Master!A:A)),"MATCH","NOT FOUND")</f>
        <v>MATCH</v>
      </c>
      <c r="O2366" s="2">
        <f>Table2[[#This Row],[GROSS_REVENUE]]-Table2[[#This Row],[DISCOUNT]]</f>
        <v>30961.620000000003</v>
      </c>
      <c r="P2366" s="3">
        <f>IFERROR((Table2[[#This Row],[NET_REVENUE]]-(Table2[[#This Row],[UNITS_SOLD]]*Table2[[#This Row],[UNIT_COGS]]))/Table2[[#This Row],[NET_REVENUE]],0)</f>
        <v>0.37761654590425181</v>
      </c>
      <c r="Q2366" s="4">
        <f>IFERROR(Table2[[#This Row],[GROSS_REVENUE]]/Table2[[#This Row],[AD_SPEND]],0)</f>
        <v>12.417046705456833</v>
      </c>
      <c r="R2366" s="2">
        <f>IFERROR((Table2[[#This Row],[NET_REVENUE]]-(Table2[[#This Row],[UNITS_SOLD]]*Table2[[#This Row],[UNIT_COGS]])-Table2[[#This Row],[AD_SPEND]]),0)</f>
        <v>8512.1200000000026</v>
      </c>
      <c r="S2366" s="3">
        <f>IFERROR(Table2[[#This Row],[RETURNS_UNITS]]/Table2[[#This Row],[UNITS_SOLD]],0)</f>
        <v>3.1914893617021274E-2</v>
      </c>
      <c r="T2366" s="2" t="str">
        <f>TRIM(CLEAN(Table2[[#This Row],[CHANNEL]]))</f>
        <v>Swiggy Instamart</v>
      </c>
      <c r="U2366" s="1">
        <f t="shared" si="36"/>
        <v>45689</v>
      </c>
    </row>
    <row r="2367" spans="1:21" x14ac:dyDescent="0.3">
      <c r="A2367" s="1">
        <v>45474</v>
      </c>
      <c r="B2367" s="2" t="s">
        <v>39</v>
      </c>
      <c r="C2367" s="2" t="s">
        <v>28</v>
      </c>
      <c r="D2367" s="2" t="s">
        <v>43</v>
      </c>
      <c r="E2367" s="2" t="str">
        <f>TRIM(Table2[[#This Row],[SKU_CODE]])</f>
        <v>BEC-GB-001</v>
      </c>
      <c r="F2367" s="2">
        <v>174</v>
      </c>
      <c r="G2367" s="2">
        <v>25926</v>
      </c>
      <c r="H2367" s="2">
        <v>4631.91</v>
      </c>
      <c r="I2367" s="2">
        <v>3179.94</v>
      </c>
      <c r="J2367" s="2">
        <v>7</v>
      </c>
      <c r="K2367" s="2" t="str">
        <f>_xlfn.XLOOKUP(E2367,[1]SKU_Master!A:A,[1]SKU_Master!C:C,"NOT FOUND")</f>
        <v>Garbage Bags</v>
      </c>
      <c r="L2367" s="2">
        <f>_xlfn.XLOOKUP(Table2[[#This Row],[SKU_CODE_CLEAN]],[1]SKU_Master!A:A,[1]SKU_Master!E:E,"Not Found")</f>
        <v>149</v>
      </c>
      <c r="M2367" s="2">
        <f>_xlfn.XLOOKUP(E2367,[1]SKU_Master!A:A,[1]SKU_Master!F:F,"NOT FOUND")</f>
        <v>70</v>
      </c>
      <c r="N2367" s="2" t="str">
        <f>IF(ISNUMBER(_xlfn.XMATCH(E2367,[1]SKU_Master!A:A)),"MATCH","NOT FOUND")</f>
        <v>MATCH</v>
      </c>
      <c r="O2367" s="2">
        <f>Table2[[#This Row],[GROSS_REVENUE]]-Table2[[#This Row],[DISCOUNT]]</f>
        <v>21294.09</v>
      </c>
      <c r="P2367" s="3">
        <f>IFERROR((Table2[[#This Row],[NET_REVENUE]]-(Table2[[#This Row],[UNITS_SOLD]]*Table2[[#This Row],[UNIT_COGS]]))/Table2[[#This Row],[NET_REVENUE]],0)</f>
        <v>0.42801030708520532</v>
      </c>
      <c r="Q2367" s="4">
        <f>IFERROR(Table2[[#This Row],[GROSS_REVENUE]]/Table2[[#This Row],[AD_SPEND]],0)</f>
        <v>8.1529840185663875</v>
      </c>
      <c r="R2367" s="2">
        <f>IFERROR((Table2[[#This Row],[NET_REVENUE]]-(Table2[[#This Row],[UNITS_SOLD]]*Table2[[#This Row],[UNIT_COGS]])-Table2[[#This Row],[AD_SPEND]]),0)</f>
        <v>5934.15</v>
      </c>
      <c r="S2367" s="3">
        <f>IFERROR(Table2[[#This Row],[RETURNS_UNITS]]/Table2[[#This Row],[UNITS_SOLD]],0)</f>
        <v>4.0229885057471264E-2</v>
      </c>
      <c r="T2367" s="2" t="str">
        <f>TRIM(CLEAN(Table2[[#This Row],[CHANNEL]]))</f>
        <v>Amazon</v>
      </c>
      <c r="U2367" s="1">
        <f t="shared" si="36"/>
        <v>45474</v>
      </c>
    </row>
    <row r="2368" spans="1:21" x14ac:dyDescent="0.3">
      <c r="A2368" s="1">
        <v>45323</v>
      </c>
      <c r="B2368" s="2" t="s">
        <v>33</v>
      </c>
      <c r="C2368" s="2" t="s">
        <v>28</v>
      </c>
      <c r="D2368" s="2" t="s">
        <v>29</v>
      </c>
      <c r="E2368" s="2" t="str">
        <f>TRIM(Table2[[#This Row],[SKU_CODE]])</f>
        <v>BEC-CLN-004</v>
      </c>
      <c r="F2368" s="2">
        <v>117</v>
      </c>
      <c r="G2368" s="2">
        <v>11583</v>
      </c>
      <c r="H2368" s="2">
        <v>700.01</v>
      </c>
      <c r="I2368" s="2">
        <v>3181.2</v>
      </c>
      <c r="J2368" s="2">
        <v>6</v>
      </c>
      <c r="K2368" s="2" t="str">
        <f>_xlfn.XLOOKUP(E2368,[1]SKU_Master!A:A,[1]SKU_Master!C:C,"NOT FOUND")</f>
        <v>Cleaners</v>
      </c>
      <c r="L2368" s="2">
        <f>_xlfn.XLOOKUP(Table2[[#This Row],[SKU_CODE_CLEAN]],[1]SKU_Master!A:A,[1]SKU_Master!E:E,"Not Found")</f>
        <v>99</v>
      </c>
      <c r="M2368" s="2">
        <f>_xlfn.XLOOKUP(E2368,[1]SKU_Master!A:A,[1]SKU_Master!F:F,"NOT FOUND")</f>
        <v>44</v>
      </c>
      <c r="N2368" s="2" t="str">
        <f>IF(ISNUMBER(_xlfn.XMATCH(E2368,[1]SKU_Master!A:A)),"MATCH","NOT FOUND")</f>
        <v>MATCH</v>
      </c>
      <c r="O2368" s="2">
        <f>Table2[[#This Row],[GROSS_REVENUE]]-Table2[[#This Row],[DISCOUNT]]</f>
        <v>10882.99</v>
      </c>
      <c r="P2368" s="3">
        <f>IFERROR((Table2[[#This Row],[NET_REVENUE]]-(Table2[[#This Row],[UNITS_SOLD]]*Table2[[#This Row],[UNIT_COGS]]))/Table2[[#This Row],[NET_REVENUE]],0)</f>
        <v>0.52696823207592769</v>
      </c>
      <c r="Q2368" s="4">
        <f>IFERROR(Table2[[#This Row],[GROSS_REVENUE]]/Table2[[#This Row],[AD_SPEND]],0)</f>
        <v>3.6410788381742742</v>
      </c>
      <c r="R2368" s="2">
        <f>IFERROR((Table2[[#This Row],[NET_REVENUE]]-(Table2[[#This Row],[UNITS_SOLD]]*Table2[[#This Row],[UNIT_COGS]])-Table2[[#This Row],[AD_SPEND]]),0)</f>
        <v>2553.79</v>
      </c>
      <c r="S2368" s="3">
        <f>IFERROR(Table2[[#This Row],[RETURNS_UNITS]]/Table2[[#This Row],[UNITS_SOLD]],0)</f>
        <v>5.128205128205128E-2</v>
      </c>
      <c r="T2368" s="2" t="str">
        <f>TRIM(CLEAN(Table2[[#This Row],[CHANNEL]]))</f>
        <v>Swiggy Instamart</v>
      </c>
      <c r="U2368" s="1">
        <f t="shared" si="36"/>
        <v>45323</v>
      </c>
    </row>
    <row r="2369" spans="1:21" x14ac:dyDescent="0.3">
      <c r="A2369" s="1">
        <v>45323</v>
      </c>
      <c r="B2369" s="2" t="s">
        <v>34</v>
      </c>
      <c r="C2369" s="2" t="s">
        <v>28</v>
      </c>
      <c r="D2369" s="2" t="s">
        <v>46</v>
      </c>
      <c r="E2369" s="2" t="str">
        <f>TRIM(Table2[[#This Row],[SKU_CODE]])</f>
        <v>BEC-KT-001</v>
      </c>
      <c r="F2369" s="2">
        <v>181</v>
      </c>
      <c r="G2369" s="2">
        <v>28960</v>
      </c>
      <c r="H2369" s="2">
        <v>2844.05</v>
      </c>
      <c r="I2369" s="2">
        <v>3182.8</v>
      </c>
      <c r="J2369" s="2">
        <v>4</v>
      </c>
      <c r="K2369" s="2" t="str">
        <f>_xlfn.XLOOKUP(E2369,[1]SKU_Master!A:A,[1]SKU_Master!C:C,"NOT FOUND")</f>
        <v>Kitchen Towel</v>
      </c>
      <c r="L2369" s="2">
        <f>_xlfn.XLOOKUP(Table2[[#This Row],[SKU_CODE_CLEAN]],[1]SKU_Master!A:A,[1]SKU_Master!E:E,"Not Found")</f>
        <v>160</v>
      </c>
      <c r="M2369" s="2">
        <f>_xlfn.XLOOKUP(E2369,[1]SKU_Master!A:A,[1]SKU_Master!F:F,"NOT FOUND")</f>
        <v>78</v>
      </c>
      <c r="N2369" s="2" t="str">
        <f>IF(ISNUMBER(_xlfn.XMATCH(E2369,[1]SKU_Master!A:A)),"MATCH","NOT FOUND")</f>
        <v>MATCH</v>
      </c>
      <c r="O2369" s="2">
        <f>Table2[[#This Row],[GROSS_REVENUE]]-Table2[[#This Row],[DISCOUNT]]</f>
        <v>26115.95</v>
      </c>
      <c r="P2369" s="3">
        <f>IFERROR((Table2[[#This Row],[NET_REVENUE]]-(Table2[[#This Row],[UNITS_SOLD]]*Table2[[#This Row],[UNIT_COGS]]))/Table2[[#This Row],[NET_REVENUE]],0)</f>
        <v>0.45941081982466653</v>
      </c>
      <c r="Q2369" s="4">
        <f>IFERROR(Table2[[#This Row],[GROSS_REVENUE]]/Table2[[#This Row],[AD_SPEND]],0)</f>
        <v>9.0989066230991575</v>
      </c>
      <c r="R2369" s="2">
        <f>IFERROR((Table2[[#This Row],[NET_REVENUE]]-(Table2[[#This Row],[UNITS_SOLD]]*Table2[[#This Row],[UNIT_COGS]])-Table2[[#This Row],[AD_SPEND]]),0)</f>
        <v>8815.1500000000015</v>
      </c>
      <c r="S2369" s="3">
        <f>IFERROR(Table2[[#This Row],[RETURNS_UNITS]]/Table2[[#This Row],[UNITS_SOLD]],0)</f>
        <v>2.2099447513812154E-2</v>
      </c>
      <c r="T2369" s="2" t="str">
        <f>TRIM(CLEAN(Table2[[#This Row],[CHANNEL]]))</f>
        <v>Zepto</v>
      </c>
      <c r="U2369" s="1">
        <f t="shared" si="36"/>
        <v>45323</v>
      </c>
    </row>
    <row r="2370" spans="1:21" x14ac:dyDescent="0.3">
      <c r="A2370" s="1">
        <v>45597</v>
      </c>
      <c r="B2370" s="2" t="s">
        <v>24</v>
      </c>
      <c r="C2370" s="2" t="s">
        <v>28</v>
      </c>
      <c r="D2370" s="2" t="s">
        <v>29</v>
      </c>
      <c r="E2370" s="2" t="str">
        <f>TRIM(Table2[[#This Row],[SKU_CODE]])</f>
        <v>BEC-CLN-004</v>
      </c>
      <c r="F2370" s="2">
        <v>132</v>
      </c>
      <c r="G2370" s="2">
        <v>13068</v>
      </c>
      <c r="H2370" s="2">
        <v>1813.76</v>
      </c>
      <c r="I2370" s="2">
        <v>3184.49</v>
      </c>
      <c r="J2370" s="2">
        <v>17</v>
      </c>
      <c r="K2370" s="2" t="str">
        <f>_xlfn.XLOOKUP(E2370,[1]SKU_Master!A:A,[1]SKU_Master!C:C,"NOT FOUND")</f>
        <v>Cleaners</v>
      </c>
      <c r="L2370" s="2">
        <f>_xlfn.XLOOKUP(Table2[[#This Row],[SKU_CODE_CLEAN]],[1]SKU_Master!A:A,[1]SKU_Master!E:E,"Not Found")</f>
        <v>99</v>
      </c>
      <c r="M2370" s="2">
        <f>_xlfn.XLOOKUP(E2370,[1]SKU_Master!A:A,[1]SKU_Master!F:F,"NOT FOUND")</f>
        <v>44</v>
      </c>
      <c r="N2370" s="2" t="str">
        <f>IF(ISNUMBER(_xlfn.XMATCH(E2370,[1]SKU_Master!A:A)),"MATCH","NOT FOUND")</f>
        <v>MATCH</v>
      </c>
      <c r="O2370" s="2">
        <f>Table2[[#This Row],[GROSS_REVENUE]]-Table2[[#This Row],[DISCOUNT]]</f>
        <v>11254.24</v>
      </c>
      <c r="P2370" s="3">
        <f>IFERROR((Table2[[#This Row],[NET_REVENUE]]-(Table2[[#This Row],[UNITS_SOLD]]*Table2[[#This Row],[UNIT_COGS]]))/Table2[[#This Row],[NET_REVENUE]],0)</f>
        <v>0.483927835198112</v>
      </c>
      <c r="Q2370" s="4">
        <f>IFERROR(Table2[[#This Row],[GROSS_REVENUE]]/Table2[[#This Row],[AD_SPEND]],0)</f>
        <v>4.1036398292976273</v>
      </c>
      <c r="R2370" s="2">
        <f>IFERROR((Table2[[#This Row],[NET_REVENUE]]-(Table2[[#This Row],[UNITS_SOLD]]*Table2[[#This Row],[UNIT_COGS]])-Table2[[#This Row],[AD_SPEND]]),0)</f>
        <v>2261.75</v>
      </c>
      <c r="S2370" s="3">
        <f>IFERROR(Table2[[#This Row],[RETURNS_UNITS]]/Table2[[#This Row],[UNITS_SOLD]],0)</f>
        <v>0.12878787878787878</v>
      </c>
      <c r="T2370" s="2" t="str">
        <f>TRIM(CLEAN(Table2[[#This Row],[CHANNEL]]))</f>
        <v>D2C</v>
      </c>
      <c r="U2370" s="1">
        <f t="shared" si="36"/>
        <v>45597</v>
      </c>
    </row>
    <row r="2371" spans="1:21" x14ac:dyDescent="0.3">
      <c r="A2371" s="1">
        <v>45444</v>
      </c>
      <c r="B2371" s="2" t="s">
        <v>50</v>
      </c>
      <c r="C2371" s="2" t="s">
        <v>28</v>
      </c>
      <c r="D2371" s="2" t="s">
        <v>43</v>
      </c>
      <c r="E2371" s="2" t="str">
        <f>TRIM(Table2[[#This Row],[SKU_CODE]])</f>
        <v>BEC-GB-001</v>
      </c>
      <c r="F2371" s="2">
        <v>265</v>
      </c>
      <c r="G2371" s="2">
        <v>39485</v>
      </c>
      <c r="H2371" s="2">
        <v>6316.84</v>
      </c>
      <c r="I2371" s="2">
        <v>3184.69</v>
      </c>
      <c r="J2371" s="2">
        <v>15</v>
      </c>
      <c r="K2371" s="2" t="str">
        <f>_xlfn.XLOOKUP(E2371,[1]SKU_Master!A:A,[1]SKU_Master!C:C,"NOT FOUND")</f>
        <v>Garbage Bags</v>
      </c>
      <c r="L2371" s="2">
        <f>_xlfn.XLOOKUP(Table2[[#This Row],[SKU_CODE_CLEAN]],[1]SKU_Master!A:A,[1]SKU_Master!E:E,"Not Found")</f>
        <v>149</v>
      </c>
      <c r="M2371" s="2">
        <f>_xlfn.XLOOKUP(E2371,[1]SKU_Master!A:A,[1]SKU_Master!F:F,"NOT FOUND")</f>
        <v>70</v>
      </c>
      <c r="N2371" s="2" t="str">
        <f>IF(ISNUMBER(_xlfn.XMATCH(E2371,[1]SKU_Master!A:A)),"MATCH","NOT FOUND")</f>
        <v>MATCH</v>
      </c>
      <c r="O2371" s="2">
        <f>Table2[[#This Row],[GROSS_REVENUE]]-Table2[[#This Row],[DISCOUNT]]</f>
        <v>33168.160000000003</v>
      </c>
      <c r="P2371" s="3">
        <f>IFERROR((Table2[[#This Row],[NET_REVENUE]]-(Table2[[#This Row],[UNITS_SOLD]]*Table2[[#This Row],[UNIT_COGS]]))/Table2[[#This Row],[NET_REVENUE]],0)</f>
        <v>0.44072869884853433</v>
      </c>
      <c r="Q2371" s="4">
        <f>IFERROR(Table2[[#This Row],[GROSS_REVENUE]]/Table2[[#This Row],[AD_SPEND]],0)</f>
        <v>12.398381004116571</v>
      </c>
      <c r="R2371" s="2">
        <f>IFERROR((Table2[[#This Row],[NET_REVENUE]]-(Table2[[#This Row],[UNITS_SOLD]]*Table2[[#This Row],[UNIT_COGS]])-Table2[[#This Row],[AD_SPEND]]),0)</f>
        <v>11433.470000000003</v>
      </c>
      <c r="S2371" s="3">
        <f>IFERROR(Table2[[#This Row],[RETURNS_UNITS]]/Table2[[#This Row],[UNITS_SOLD]],0)</f>
        <v>5.6603773584905662E-2</v>
      </c>
      <c r="T2371" s="2" t="str">
        <f>TRIM(CLEAN(Table2[[#This Row],[CHANNEL]]))</f>
        <v>Amazon</v>
      </c>
      <c r="U2371" s="1">
        <f t="shared" ref="U2371:U2434" si="37">IF(AND(MONTH(A2371)=1,DAY(A2371)&gt;1),DATE(YEAR(A2371),DAY(A2371),1),A2371)</f>
        <v>45444</v>
      </c>
    </row>
    <row r="2372" spans="1:21" x14ac:dyDescent="0.3">
      <c r="A2372" s="1">
        <v>45597</v>
      </c>
      <c r="B2372" s="2" t="s">
        <v>21</v>
      </c>
      <c r="C2372" s="2" t="s">
        <v>25</v>
      </c>
      <c r="D2372" s="2" t="s">
        <v>43</v>
      </c>
      <c r="E2372" s="2" t="str">
        <f>TRIM(Table2[[#This Row],[SKU_CODE]])</f>
        <v>BEC-GB-001</v>
      </c>
      <c r="F2372" s="2">
        <v>234</v>
      </c>
      <c r="G2372" s="2">
        <v>34866</v>
      </c>
      <c r="H2372" s="2">
        <v>4631.21</v>
      </c>
      <c r="I2372" s="2">
        <v>3184.72</v>
      </c>
      <c r="J2372" s="2">
        <v>6</v>
      </c>
      <c r="K2372" s="2" t="str">
        <f>_xlfn.XLOOKUP(E2372,[1]SKU_Master!A:A,[1]SKU_Master!C:C,"NOT FOUND")</f>
        <v>Garbage Bags</v>
      </c>
      <c r="L2372" s="2">
        <f>_xlfn.XLOOKUP(Table2[[#This Row],[SKU_CODE_CLEAN]],[1]SKU_Master!A:A,[1]SKU_Master!E:E,"Not Found")</f>
        <v>149</v>
      </c>
      <c r="M2372" s="2">
        <f>_xlfn.XLOOKUP(E2372,[1]SKU_Master!A:A,[1]SKU_Master!F:F,"NOT FOUND")</f>
        <v>70</v>
      </c>
      <c r="N2372" s="2" t="str">
        <f>IF(ISNUMBER(_xlfn.XMATCH(E2372,[1]SKU_Master!A:A)),"MATCH","NOT FOUND")</f>
        <v>MATCH</v>
      </c>
      <c r="O2372" s="2">
        <f>Table2[[#This Row],[GROSS_REVENUE]]-Table2[[#This Row],[DISCOUNT]]</f>
        <v>30234.79</v>
      </c>
      <c r="P2372" s="3">
        <f>IFERROR((Table2[[#This Row],[NET_REVENUE]]-(Table2[[#This Row],[UNITS_SOLD]]*Table2[[#This Row],[UNIT_COGS]]))/Table2[[#This Row],[NET_REVENUE]],0)</f>
        <v>0.45823999439056795</v>
      </c>
      <c r="Q2372" s="4">
        <f>IFERROR(Table2[[#This Row],[GROSS_REVENUE]]/Table2[[#This Row],[AD_SPEND]],0)</f>
        <v>10.947901228365446</v>
      </c>
      <c r="R2372" s="2">
        <f>IFERROR((Table2[[#This Row],[NET_REVENUE]]-(Table2[[#This Row],[UNITS_SOLD]]*Table2[[#This Row],[UNIT_COGS]])-Table2[[#This Row],[AD_SPEND]]),0)</f>
        <v>10670.070000000002</v>
      </c>
      <c r="S2372" s="3">
        <f>IFERROR(Table2[[#This Row],[RETURNS_UNITS]]/Table2[[#This Row],[UNITS_SOLD]],0)</f>
        <v>2.564102564102564E-2</v>
      </c>
      <c r="T2372" s="2" t="str">
        <f>TRIM(CLEAN(Table2[[#This Row],[CHANNEL]]))</f>
        <v>Flipkart</v>
      </c>
      <c r="U2372" s="1">
        <f t="shared" si="37"/>
        <v>45597</v>
      </c>
    </row>
    <row r="2373" spans="1:21" x14ac:dyDescent="0.3">
      <c r="A2373" s="1">
        <v>45597</v>
      </c>
      <c r="B2373" s="2" t="s">
        <v>24</v>
      </c>
      <c r="C2373" s="2" t="s">
        <v>25</v>
      </c>
      <c r="D2373" s="2" t="s">
        <v>45</v>
      </c>
      <c r="E2373" s="2" t="str">
        <f>TRIM(Table2[[#This Row],[SKU_CODE]])</f>
        <v>BEC-TIS-001</v>
      </c>
      <c r="F2373" s="2">
        <v>263</v>
      </c>
      <c r="G2373" s="2">
        <v>24985</v>
      </c>
      <c r="H2373" s="2">
        <v>746.35</v>
      </c>
      <c r="I2373" s="2">
        <v>3188.07</v>
      </c>
      <c r="J2373" s="2">
        <v>23</v>
      </c>
      <c r="K2373" s="2" t="str">
        <f>_xlfn.XLOOKUP(E2373,[1]SKU_Master!A:A,[1]SKU_Master!C:C,"NOT FOUND")</f>
        <v>Tissues</v>
      </c>
      <c r="L2373" s="2">
        <f>_xlfn.XLOOKUP(Table2[[#This Row],[SKU_CODE_CLEAN]],[1]SKU_Master!A:A,[1]SKU_Master!E:E,"Not Found")</f>
        <v>95</v>
      </c>
      <c r="M2373" s="2">
        <f>_xlfn.XLOOKUP(E2373,[1]SKU_Master!A:A,[1]SKU_Master!F:F,"NOT FOUND")</f>
        <v>42</v>
      </c>
      <c r="N2373" s="2" t="str">
        <f>IF(ISNUMBER(_xlfn.XMATCH(E2373,[1]SKU_Master!A:A)),"MATCH","NOT FOUND")</f>
        <v>MATCH</v>
      </c>
      <c r="O2373" s="2">
        <f>Table2[[#This Row],[GROSS_REVENUE]]-Table2[[#This Row],[DISCOUNT]]</f>
        <v>24238.65</v>
      </c>
      <c r="P2373" s="3">
        <f>IFERROR((Table2[[#This Row],[NET_REVENUE]]-(Table2[[#This Row],[UNITS_SOLD]]*Table2[[#This Row],[UNIT_COGS]]))/Table2[[#This Row],[NET_REVENUE]],0)</f>
        <v>0.5442815503338676</v>
      </c>
      <c r="Q2373" s="4">
        <f>IFERROR(Table2[[#This Row],[GROSS_REVENUE]]/Table2[[#This Row],[AD_SPEND]],0)</f>
        <v>7.8370299271973325</v>
      </c>
      <c r="R2373" s="2">
        <f>IFERROR((Table2[[#This Row],[NET_REVENUE]]-(Table2[[#This Row],[UNITS_SOLD]]*Table2[[#This Row],[UNIT_COGS]])-Table2[[#This Row],[AD_SPEND]]),0)</f>
        <v>10004.580000000002</v>
      </c>
      <c r="S2373" s="3">
        <f>IFERROR(Table2[[#This Row],[RETURNS_UNITS]]/Table2[[#This Row],[UNITS_SOLD]],0)</f>
        <v>8.7452471482889732E-2</v>
      </c>
      <c r="T2373" s="2" t="str">
        <f>TRIM(CLEAN(Table2[[#This Row],[CHANNEL]]))</f>
        <v>D2C</v>
      </c>
      <c r="U2373" s="1">
        <f t="shared" si="37"/>
        <v>45597</v>
      </c>
    </row>
    <row r="2374" spans="1:21" x14ac:dyDescent="0.3">
      <c r="A2374" s="1">
        <v>45689</v>
      </c>
      <c r="B2374" s="2" t="s">
        <v>27</v>
      </c>
      <c r="C2374" s="2" t="s">
        <v>25</v>
      </c>
      <c r="D2374" s="2" t="s">
        <v>30</v>
      </c>
      <c r="E2374" s="2" t="str">
        <f>TRIM(Table2[[#This Row],[SKU_CODE]])</f>
        <v>BEC-TIS-002</v>
      </c>
      <c r="F2374" s="2">
        <v>450</v>
      </c>
      <c r="G2374" s="2">
        <v>81000</v>
      </c>
      <c r="H2374" s="2">
        <v>17254.240000000002</v>
      </c>
      <c r="I2374" s="2">
        <v>3188.08</v>
      </c>
      <c r="J2374" s="2">
        <v>20</v>
      </c>
      <c r="K2374" s="2" t="str">
        <f>_xlfn.XLOOKUP(E2374,[1]SKU_Master!A:A,[1]SKU_Master!C:C,"NOT FOUND")</f>
        <v>Tissues</v>
      </c>
      <c r="L2374" s="2">
        <f>_xlfn.XLOOKUP(Table2[[#This Row],[SKU_CODE_CLEAN]],[1]SKU_Master!A:A,[1]SKU_Master!E:E,"Not Found")</f>
        <v>180</v>
      </c>
      <c r="M2374" s="2">
        <f>_xlfn.XLOOKUP(E2374,[1]SKU_Master!A:A,[1]SKU_Master!F:F,"NOT FOUND")</f>
        <v>95</v>
      </c>
      <c r="N2374" s="2" t="str">
        <f>IF(ISNUMBER(_xlfn.XMATCH(E2374,[1]SKU_Master!A:A)),"MATCH","NOT FOUND")</f>
        <v>MATCH</v>
      </c>
      <c r="O2374" s="2">
        <f>Table2[[#This Row],[GROSS_REVENUE]]-Table2[[#This Row],[DISCOUNT]]</f>
        <v>63745.759999999995</v>
      </c>
      <c r="P2374" s="3">
        <f>IFERROR((Table2[[#This Row],[NET_REVENUE]]-(Table2[[#This Row],[UNITS_SOLD]]*Table2[[#This Row],[UNIT_COGS]]))/Table2[[#This Row],[NET_REVENUE]],0)</f>
        <v>0.32936716104726016</v>
      </c>
      <c r="Q2374" s="4">
        <f>IFERROR(Table2[[#This Row],[GROSS_REVENUE]]/Table2[[#This Row],[AD_SPEND]],0)</f>
        <v>25.407141602469199</v>
      </c>
      <c r="R2374" s="2">
        <f>IFERROR((Table2[[#This Row],[NET_REVENUE]]-(Table2[[#This Row],[UNITS_SOLD]]*Table2[[#This Row],[UNIT_COGS]])-Table2[[#This Row],[AD_SPEND]]),0)</f>
        <v>17807.679999999993</v>
      </c>
      <c r="S2374" s="3">
        <f>IFERROR(Table2[[#This Row],[RETURNS_UNITS]]/Table2[[#This Row],[UNITS_SOLD]],0)</f>
        <v>4.4444444444444446E-2</v>
      </c>
      <c r="T2374" s="2" t="str">
        <f>TRIM(CLEAN(Table2[[#This Row],[CHANNEL]]))</f>
        <v>Zepto</v>
      </c>
      <c r="U2374" s="1">
        <f t="shared" si="37"/>
        <v>45689</v>
      </c>
    </row>
    <row r="2375" spans="1:21" x14ac:dyDescent="0.3">
      <c r="A2375" s="1">
        <v>45778</v>
      </c>
      <c r="B2375" s="2" t="s">
        <v>37</v>
      </c>
      <c r="C2375" s="2" t="s">
        <v>22</v>
      </c>
      <c r="D2375" s="2" t="s">
        <v>31</v>
      </c>
      <c r="E2375" s="2" t="str">
        <f>TRIM(Table2[[#This Row],[SKU_CODE]])</f>
        <v>BEC-GB-002</v>
      </c>
      <c r="F2375" s="2">
        <v>325</v>
      </c>
      <c r="G2375" s="2">
        <v>58175</v>
      </c>
      <c r="H2375" s="2">
        <v>10167.14</v>
      </c>
      <c r="I2375" s="2">
        <v>3191.15</v>
      </c>
      <c r="J2375" s="2">
        <v>14</v>
      </c>
      <c r="K2375" s="2" t="str">
        <f>_xlfn.XLOOKUP(E2375,[1]SKU_Master!A:A,[1]SKU_Master!C:C,"NOT FOUND")</f>
        <v>Garbage Bags</v>
      </c>
      <c r="L2375" s="2">
        <f>_xlfn.XLOOKUP(Table2[[#This Row],[SKU_CODE_CLEAN]],[1]SKU_Master!A:A,[1]SKU_Master!E:E,"Not Found")</f>
        <v>179</v>
      </c>
      <c r="M2375" s="2">
        <f>_xlfn.XLOOKUP(E2375,[1]SKU_Master!A:A,[1]SKU_Master!F:F,"NOT FOUND")</f>
        <v>86</v>
      </c>
      <c r="N2375" s="2" t="str">
        <f>IF(ISNUMBER(_xlfn.XMATCH(E2375,[1]SKU_Master!A:A)),"MATCH","NOT FOUND")</f>
        <v>MATCH</v>
      </c>
      <c r="O2375" s="2">
        <f>Table2[[#This Row],[GROSS_REVENUE]]-Table2[[#This Row],[DISCOUNT]]</f>
        <v>48007.86</v>
      </c>
      <c r="P2375" s="3">
        <f>IFERROR((Table2[[#This Row],[NET_REVENUE]]-(Table2[[#This Row],[UNITS_SOLD]]*Table2[[#This Row],[UNIT_COGS]]))/Table2[[#This Row],[NET_REVENUE]],0)</f>
        <v>0.41780366798270119</v>
      </c>
      <c r="Q2375" s="4">
        <f>IFERROR(Table2[[#This Row],[GROSS_REVENUE]]/Table2[[#This Row],[AD_SPEND]],0)</f>
        <v>18.230105134512637</v>
      </c>
      <c r="R2375" s="2">
        <f>IFERROR((Table2[[#This Row],[NET_REVENUE]]-(Table2[[#This Row],[UNITS_SOLD]]*Table2[[#This Row],[UNIT_COGS]])-Table2[[#This Row],[AD_SPEND]]),0)</f>
        <v>16866.71</v>
      </c>
      <c r="S2375" s="3">
        <f>IFERROR(Table2[[#This Row],[RETURNS_UNITS]]/Table2[[#This Row],[UNITS_SOLD]],0)</f>
        <v>4.3076923076923075E-2</v>
      </c>
      <c r="T2375" s="2" t="str">
        <f>TRIM(CLEAN(Table2[[#This Row],[CHANNEL]]))</f>
        <v>Blinkit</v>
      </c>
      <c r="U2375" s="1">
        <f t="shared" si="37"/>
        <v>45778</v>
      </c>
    </row>
    <row r="2376" spans="1:21" x14ac:dyDescent="0.3">
      <c r="A2376" s="1">
        <v>45293</v>
      </c>
      <c r="B2376" s="2" t="s">
        <v>24</v>
      </c>
      <c r="C2376" s="2" t="s">
        <v>25</v>
      </c>
      <c r="D2376" s="2" t="s">
        <v>31</v>
      </c>
      <c r="E2376" s="2" t="str">
        <f>TRIM(Table2[[#This Row],[SKU_CODE]])</f>
        <v>BEC-GB-002</v>
      </c>
      <c r="F2376" s="2">
        <v>168</v>
      </c>
      <c r="G2376" s="2">
        <v>30072</v>
      </c>
      <c r="H2376" s="2">
        <v>2974.02</v>
      </c>
      <c r="I2376" s="2">
        <v>3191.23</v>
      </c>
      <c r="J2376" s="2">
        <v>21</v>
      </c>
      <c r="K2376" s="2" t="str">
        <f>_xlfn.XLOOKUP(E2376,[1]SKU_Master!A:A,[1]SKU_Master!C:C,"NOT FOUND")</f>
        <v>Garbage Bags</v>
      </c>
      <c r="L2376" s="2">
        <f>_xlfn.XLOOKUP(Table2[[#This Row],[SKU_CODE_CLEAN]],[1]SKU_Master!A:A,[1]SKU_Master!E:E,"Not Found")</f>
        <v>179</v>
      </c>
      <c r="M2376" s="2">
        <f>_xlfn.XLOOKUP(E2376,[1]SKU_Master!A:A,[1]SKU_Master!F:F,"NOT FOUND")</f>
        <v>86</v>
      </c>
      <c r="N2376" s="2" t="str">
        <f>IF(ISNUMBER(_xlfn.XMATCH(E2376,[1]SKU_Master!A:A)),"MATCH","NOT FOUND")</f>
        <v>MATCH</v>
      </c>
      <c r="O2376" s="2">
        <f>Table2[[#This Row],[GROSS_REVENUE]]-Table2[[#This Row],[DISCOUNT]]</f>
        <v>27097.98</v>
      </c>
      <c r="P2376" s="3">
        <f>IFERROR((Table2[[#This Row],[NET_REVENUE]]-(Table2[[#This Row],[UNITS_SOLD]]*Table2[[#This Row],[UNIT_COGS]]))/Table2[[#This Row],[NET_REVENUE]],0)</f>
        <v>0.46682372634417768</v>
      </c>
      <c r="Q2376" s="4">
        <f>IFERROR(Table2[[#This Row],[GROSS_REVENUE]]/Table2[[#This Row],[AD_SPEND]],0)</f>
        <v>9.4233258022768656</v>
      </c>
      <c r="R2376" s="2">
        <f>IFERROR((Table2[[#This Row],[NET_REVENUE]]-(Table2[[#This Row],[UNITS_SOLD]]*Table2[[#This Row],[UNIT_COGS]])-Table2[[#This Row],[AD_SPEND]]),0)</f>
        <v>9458.75</v>
      </c>
      <c r="S2376" s="3">
        <f>IFERROR(Table2[[#This Row],[RETURNS_UNITS]]/Table2[[#This Row],[UNITS_SOLD]],0)</f>
        <v>0.125</v>
      </c>
      <c r="T2376" s="2" t="str">
        <f>TRIM(CLEAN(Table2[[#This Row],[CHANNEL]]))</f>
        <v>D2C</v>
      </c>
      <c r="U2376" s="1">
        <f t="shared" si="37"/>
        <v>45323</v>
      </c>
    </row>
    <row r="2377" spans="1:21" x14ac:dyDescent="0.3">
      <c r="A2377" s="1">
        <v>45748</v>
      </c>
      <c r="B2377" s="2" t="s">
        <v>37</v>
      </c>
      <c r="C2377" s="2" t="s">
        <v>25</v>
      </c>
      <c r="D2377" s="2" t="s">
        <v>31</v>
      </c>
      <c r="E2377" s="2" t="str">
        <f>TRIM(Table2[[#This Row],[SKU_CODE]])</f>
        <v>BEC-GB-002</v>
      </c>
      <c r="F2377" s="2">
        <v>319</v>
      </c>
      <c r="G2377" s="2">
        <v>57101</v>
      </c>
      <c r="H2377" s="2">
        <v>9106.33</v>
      </c>
      <c r="I2377" s="2">
        <v>3191.52</v>
      </c>
      <c r="J2377" s="2">
        <v>18</v>
      </c>
      <c r="K2377" s="2" t="str">
        <f>_xlfn.XLOOKUP(E2377,[1]SKU_Master!A:A,[1]SKU_Master!C:C,"NOT FOUND")</f>
        <v>Garbage Bags</v>
      </c>
      <c r="L2377" s="2">
        <f>_xlfn.XLOOKUP(Table2[[#This Row],[SKU_CODE_CLEAN]],[1]SKU_Master!A:A,[1]SKU_Master!E:E,"Not Found")</f>
        <v>179</v>
      </c>
      <c r="M2377" s="2">
        <f>_xlfn.XLOOKUP(E2377,[1]SKU_Master!A:A,[1]SKU_Master!F:F,"NOT FOUND")</f>
        <v>86</v>
      </c>
      <c r="N2377" s="2" t="str">
        <f>IF(ISNUMBER(_xlfn.XMATCH(E2377,[1]SKU_Master!A:A)),"MATCH","NOT FOUND")</f>
        <v>MATCH</v>
      </c>
      <c r="O2377" s="2">
        <f>Table2[[#This Row],[GROSS_REVENUE]]-Table2[[#This Row],[DISCOUNT]]</f>
        <v>47994.67</v>
      </c>
      <c r="P2377" s="3">
        <f>IFERROR((Table2[[#This Row],[NET_REVENUE]]-(Table2[[#This Row],[UNITS_SOLD]]*Table2[[#This Row],[UNIT_COGS]]))/Table2[[#This Row],[NET_REVENUE]],0)</f>
        <v>0.42839486134606197</v>
      </c>
      <c r="Q2377" s="4">
        <f>IFERROR(Table2[[#This Row],[GROSS_REVENUE]]/Table2[[#This Row],[AD_SPEND]],0)</f>
        <v>17.891474908507544</v>
      </c>
      <c r="R2377" s="2">
        <f>IFERROR((Table2[[#This Row],[NET_REVENUE]]-(Table2[[#This Row],[UNITS_SOLD]]*Table2[[#This Row],[UNIT_COGS]])-Table2[[#This Row],[AD_SPEND]]),0)</f>
        <v>17369.149999999998</v>
      </c>
      <c r="S2377" s="3">
        <f>IFERROR(Table2[[#This Row],[RETURNS_UNITS]]/Table2[[#This Row],[UNITS_SOLD]],0)</f>
        <v>5.6426332288401257E-2</v>
      </c>
      <c r="T2377" s="2" t="str">
        <f>TRIM(CLEAN(Table2[[#This Row],[CHANNEL]]))</f>
        <v>Blinkit</v>
      </c>
      <c r="U2377" s="1">
        <f t="shared" si="37"/>
        <v>45748</v>
      </c>
    </row>
    <row r="2378" spans="1:21" x14ac:dyDescent="0.3">
      <c r="A2378" s="1">
        <v>45352</v>
      </c>
      <c r="B2378" s="2" t="s">
        <v>33</v>
      </c>
      <c r="C2378" s="2" t="s">
        <v>28</v>
      </c>
      <c r="D2378" s="2" t="s">
        <v>29</v>
      </c>
      <c r="E2378" s="2" t="str">
        <f>TRIM(Table2[[#This Row],[SKU_CODE]])</f>
        <v>BEC-CLN-004</v>
      </c>
      <c r="F2378" s="2">
        <v>164</v>
      </c>
      <c r="G2378" s="2">
        <v>16236</v>
      </c>
      <c r="H2378" s="2">
        <v>1517.32</v>
      </c>
      <c r="I2378" s="2">
        <v>3192.77</v>
      </c>
      <c r="J2378" s="2">
        <v>6</v>
      </c>
      <c r="K2378" s="2" t="str">
        <f>_xlfn.XLOOKUP(E2378,[1]SKU_Master!A:A,[1]SKU_Master!C:C,"NOT FOUND")</f>
        <v>Cleaners</v>
      </c>
      <c r="L2378" s="2">
        <f>_xlfn.XLOOKUP(Table2[[#This Row],[SKU_CODE_CLEAN]],[1]SKU_Master!A:A,[1]SKU_Master!E:E,"Not Found")</f>
        <v>99</v>
      </c>
      <c r="M2378" s="2">
        <f>_xlfn.XLOOKUP(E2378,[1]SKU_Master!A:A,[1]SKU_Master!F:F,"NOT FOUND")</f>
        <v>44</v>
      </c>
      <c r="N2378" s="2" t="str">
        <f>IF(ISNUMBER(_xlfn.XMATCH(E2378,[1]SKU_Master!A:A)),"MATCH","NOT FOUND")</f>
        <v>MATCH</v>
      </c>
      <c r="O2378" s="2">
        <f>Table2[[#This Row],[GROSS_REVENUE]]-Table2[[#This Row],[DISCOUNT]]</f>
        <v>14718.68</v>
      </c>
      <c r="P2378" s="3">
        <f>IFERROR((Table2[[#This Row],[NET_REVENUE]]-(Table2[[#This Row],[UNITS_SOLD]]*Table2[[#This Row],[UNIT_COGS]]))/Table2[[#This Row],[NET_REVENUE]],0)</f>
        <v>0.5097386450415391</v>
      </c>
      <c r="Q2378" s="4">
        <f>IFERROR(Table2[[#This Row],[GROSS_REVENUE]]/Table2[[#This Row],[AD_SPEND]],0)</f>
        <v>5.0852394629115159</v>
      </c>
      <c r="R2378" s="2">
        <f>IFERROR((Table2[[#This Row],[NET_REVENUE]]-(Table2[[#This Row],[UNITS_SOLD]]*Table2[[#This Row],[UNIT_COGS]])-Table2[[#This Row],[AD_SPEND]]),0)</f>
        <v>4309.91</v>
      </c>
      <c r="S2378" s="3">
        <f>IFERROR(Table2[[#This Row],[RETURNS_UNITS]]/Table2[[#This Row],[UNITS_SOLD]],0)</f>
        <v>3.6585365853658534E-2</v>
      </c>
      <c r="T2378" s="2" t="str">
        <f>TRIM(CLEAN(Table2[[#This Row],[CHANNEL]]))</f>
        <v>Swiggy Instamart</v>
      </c>
      <c r="U2378" s="1">
        <f t="shared" si="37"/>
        <v>45352</v>
      </c>
    </row>
    <row r="2379" spans="1:21" x14ac:dyDescent="0.3">
      <c r="A2379" s="1">
        <v>45627</v>
      </c>
      <c r="B2379" s="2" t="s">
        <v>27</v>
      </c>
      <c r="C2379" s="2" t="s">
        <v>25</v>
      </c>
      <c r="D2379" s="2" t="s">
        <v>32</v>
      </c>
      <c r="E2379" s="2" t="str">
        <f>TRIM(Table2[[#This Row],[SKU_CODE]])</f>
        <v>BEC-BW-001</v>
      </c>
      <c r="F2379" s="2">
        <v>141</v>
      </c>
      <c r="G2379" s="2">
        <v>31020</v>
      </c>
      <c r="H2379" s="2">
        <v>8647.7999999999993</v>
      </c>
      <c r="I2379" s="2">
        <v>3197.35</v>
      </c>
      <c r="J2379" s="2">
        <v>5</v>
      </c>
      <c r="K2379" s="2" t="str">
        <f>_xlfn.XLOOKUP(E2379,[1]SKU_Master!A:A,[1]SKU_Master!C:C,"NOT FOUND")</f>
        <v>Bake &amp; Wrap</v>
      </c>
      <c r="L2379" s="2">
        <f>_xlfn.XLOOKUP(Table2[[#This Row],[SKU_CODE_CLEAN]],[1]SKU_Master!A:A,[1]SKU_Master!E:E,"Not Found")</f>
        <v>220</v>
      </c>
      <c r="M2379" s="2">
        <f>_xlfn.XLOOKUP(E2379,[1]SKU_Master!A:A,[1]SKU_Master!F:F,"NOT FOUND")</f>
        <v>118</v>
      </c>
      <c r="N2379" s="2" t="str">
        <f>IF(ISNUMBER(_xlfn.XMATCH(E2379,[1]SKU_Master!A:A)),"MATCH","NOT FOUND")</f>
        <v>MATCH</v>
      </c>
      <c r="O2379" s="2">
        <f>Table2[[#This Row],[GROSS_REVENUE]]-Table2[[#This Row],[DISCOUNT]]</f>
        <v>22372.2</v>
      </c>
      <c r="P2379" s="3">
        <f>IFERROR((Table2[[#This Row],[NET_REVENUE]]-(Table2[[#This Row],[UNITS_SOLD]]*Table2[[#This Row],[UNIT_COGS]]))/Table2[[#This Row],[NET_REVENUE]],0)</f>
        <v>0.25630916941561405</v>
      </c>
      <c r="Q2379" s="4">
        <f>IFERROR(Table2[[#This Row],[GROSS_REVENUE]]/Table2[[#This Row],[AD_SPEND]],0)</f>
        <v>9.7017842901152527</v>
      </c>
      <c r="R2379" s="2">
        <f>IFERROR((Table2[[#This Row],[NET_REVENUE]]-(Table2[[#This Row],[UNITS_SOLD]]*Table2[[#This Row],[UNIT_COGS]])-Table2[[#This Row],[AD_SPEND]]),0)</f>
        <v>2536.8500000000008</v>
      </c>
      <c r="S2379" s="3">
        <f>IFERROR(Table2[[#This Row],[RETURNS_UNITS]]/Table2[[#This Row],[UNITS_SOLD]],0)</f>
        <v>3.5460992907801421E-2</v>
      </c>
      <c r="T2379" s="2" t="str">
        <f>TRIM(CLEAN(Table2[[#This Row],[CHANNEL]]))</f>
        <v>Zepto</v>
      </c>
      <c r="U2379" s="1">
        <f t="shared" si="37"/>
        <v>45627</v>
      </c>
    </row>
    <row r="2380" spans="1:21" x14ac:dyDescent="0.3">
      <c r="A2380" s="1">
        <v>45689</v>
      </c>
      <c r="B2380" s="2" t="s">
        <v>27</v>
      </c>
      <c r="C2380" s="2" t="s">
        <v>25</v>
      </c>
      <c r="D2380" s="2" t="s">
        <v>45</v>
      </c>
      <c r="E2380" s="2" t="str">
        <f>TRIM(Table2[[#This Row],[SKU_CODE]])</f>
        <v>BEC-TIS-001</v>
      </c>
      <c r="F2380" s="2">
        <v>316</v>
      </c>
      <c r="G2380" s="2">
        <v>30020</v>
      </c>
      <c r="H2380" s="2">
        <v>2341.75</v>
      </c>
      <c r="I2380" s="2">
        <v>3199.75</v>
      </c>
      <c r="J2380" s="2">
        <v>7</v>
      </c>
      <c r="K2380" s="2" t="str">
        <f>_xlfn.XLOOKUP(E2380,[1]SKU_Master!A:A,[1]SKU_Master!C:C,"NOT FOUND")</f>
        <v>Tissues</v>
      </c>
      <c r="L2380" s="2">
        <f>_xlfn.XLOOKUP(Table2[[#This Row],[SKU_CODE_CLEAN]],[1]SKU_Master!A:A,[1]SKU_Master!E:E,"Not Found")</f>
        <v>95</v>
      </c>
      <c r="M2380" s="2">
        <f>_xlfn.XLOOKUP(E2380,[1]SKU_Master!A:A,[1]SKU_Master!F:F,"NOT FOUND")</f>
        <v>42</v>
      </c>
      <c r="N2380" s="2" t="str">
        <f>IF(ISNUMBER(_xlfn.XMATCH(E2380,[1]SKU_Master!A:A)),"MATCH","NOT FOUND")</f>
        <v>MATCH</v>
      </c>
      <c r="O2380" s="2">
        <f>Table2[[#This Row],[GROSS_REVENUE]]-Table2[[#This Row],[DISCOUNT]]</f>
        <v>27678.25</v>
      </c>
      <c r="P2380" s="3">
        <f>IFERROR((Table2[[#This Row],[NET_REVENUE]]-(Table2[[#This Row],[UNITS_SOLD]]*Table2[[#This Row],[UNIT_COGS]]))/Table2[[#This Row],[NET_REVENUE]],0)</f>
        <v>0.52048991536675915</v>
      </c>
      <c r="Q2380" s="4">
        <f>IFERROR(Table2[[#This Row],[GROSS_REVENUE]]/Table2[[#This Row],[AD_SPEND]],0)</f>
        <v>9.3819829674193294</v>
      </c>
      <c r="R2380" s="2">
        <f>IFERROR((Table2[[#This Row],[NET_REVENUE]]-(Table2[[#This Row],[UNITS_SOLD]]*Table2[[#This Row],[UNIT_COGS]])-Table2[[#This Row],[AD_SPEND]]),0)</f>
        <v>11206.5</v>
      </c>
      <c r="S2380" s="3">
        <f>IFERROR(Table2[[#This Row],[RETURNS_UNITS]]/Table2[[#This Row],[UNITS_SOLD]],0)</f>
        <v>2.2151898734177215E-2</v>
      </c>
      <c r="T2380" s="2" t="str">
        <f>TRIM(CLEAN(Table2[[#This Row],[CHANNEL]]))</f>
        <v>Zepto</v>
      </c>
      <c r="U2380" s="1">
        <f t="shared" si="37"/>
        <v>45689</v>
      </c>
    </row>
    <row r="2381" spans="1:21" x14ac:dyDescent="0.3">
      <c r="A2381" s="1">
        <v>45748</v>
      </c>
      <c r="B2381" s="2" t="s">
        <v>50</v>
      </c>
      <c r="C2381" s="2" t="s">
        <v>22</v>
      </c>
      <c r="D2381" s="2" t="s">
        <v>35</v>
      </c>
      <c r="E2381" s="2" t="str">
        <f>TRIM(Table2[[#This Row],[SKU_CODE]])</f>
        <v>BEC-CMB-001</v>
      </c>
      <c r="F2381" s="2">
        <v>66</v>
      </c>
      <c r="G2381" s="2">
        <v>46134</v>
      </c>
      <c r="H2381" s="2">
        <v>4494.58</v>
      </c>
      <c r="I2381" s="2">
        <v>3200.87</v>
      </c>
      <c r="J2381" s="2">
        <v>1</v>
      </c>
      <c r="K2381" s="2" t="str">
        <f>_xlfn.XLOOKUP(E2381,[1]SKU_Master!A:A,[1]SKU_Master!C:C,"NOT FOUND")</f>
        <v>Others</v>
      </c>
      <c r="L2381" s="2">
        <f>_xlfn.XLOOKUP(Table2[[#This Row],[SKU_CODE_CLEAN]],[1]SKU_Master!A:A,[1]SKU_Master!E:E,"Not Found")</f>
        <v>699</v>
      </c>
      <c r="M2381" s="2">
        <f>_xlfn.XLOOKUP(E2381,[1]SKU_Master!A:A,[1]SKU_Master!F:F,"NOT FOUND")</f>
        <v>330</v>
      </c>
      <c r="N2381" s="2" t="str">
        <f>IF(ISNUMBER(_xlfn.XMATCH(E2381,[1]SKU_Master!A:A)),"MATCH","NOT FOUND")</f>
        <v>MATCH</v>
      </c>
      <c r="O2381" s="2">
        <f>Table2[[#This Row],[GROSS_REVENUE]]-Table2[[#This Row],[DISCOUNT]]</f>
        <v>41639.42</v>
      </c>
      <c r="P2381" s="3">
        <f>IFERROR((Table2[[#This Row],[NET_REVENUE]]-(Table2[[#This Row],[UNITS_SOLD]]*Table2[[#This Row],[UNIT_COGS]]))/Table2[[#This Row],[NET_REVENUE]],0)</f>
        <v>0.47693795927032601</v>
      </c>
      <c r="Q2381" s="4">
        <f>IFERROR(Table2[[#This Row],[GROSS_REVENUE]]/Table2[[#This Row],[AD_SPEND]],0)</f>
        <v>14.412956477457692</v>
      </c>
      <c r="R2381" s="2">
        <f>IFERROR((Table2[[#This Row],[NET_REVENUE]]-(Table2[[#This Row],[UNITS_SOLD]]*Table2[[#This Row],[UNIT_COGS]])-Table2[[#This Row],[AD_SPEND]]),0)</f>
        <v>16658.55</v>
      </c>
      <c r="S2381" s="3">
        <f>IFERROR(Table2[[#This Row],[RETURNS_UNITS]]/Table2[[#This Row],[UNITS_SOLD]],0)</f>
        <v>1.5151515151515152E-2</v>
      </c>
      <c r="T2381" s="2" t="str">
        <f>TRIM(CLEAN(Table2[[#This Row],[CHANNEL]]))</f>
        <v>Amazon</v>
      </c>
      <c r="U2381" s="1">
        <f t="shared" si="37"/>
        <v>45748</v>
      </c>
    </row>
    <row r="2382" spans="1:21" x14ac:dyDescent="0.3">
      <c r="A2382" s="1">
        <v>45292</v>
      </c>
      <c r="B2382" s="2" t="s">
        <v>37</v>
      </c>
      <c r="C2382" s="2" t="s">
        <v>25</v>
      </c>
      <c r="D2382" s="2" t="s">
        <v>31</v>
      </c>
      <c r="E2382" s="2" t="str">
        <f>TRIM(Table2[[#This Row],[SKU_CODE]])</f>
        <v>BEC-GB-002</v>
      </c>
      <c r="F2382" s="2">
        <v>375</v>
      </c>
      <c r="G2382" s="2">
        <v>67125</v>
      </c>
      <c r="H2382" s="2">
        <v>7162</v>
      </c>
      <c r="I2382" s="2">
        <v>3202.61</v>
      </c>
      <c r="J2382" s="2">
        <v>12</v>
      </c>
      <c r="K2382" s="2" t="str">
        <f>_xlfn.XLOOKUP(E2382,[1]SKU_Master!A:A,[1]SKU_Master!C:C,"NOT FOUND")</f>
        <v>Garbage Bags</v>
      </c>
      <c r="L2382" s="2">
        <f>_xlfn.XLOOKUP(Table2[[#This Row],[SKU_CODE_CLEAN]],[1]SKU_Master!A:A,[1]SKU_Master!E:E,"Not Found")</f>
        <v>179</v>
      </c>
      <c r="M2382" s="2">
        <f>_xlfn.XLOOKUP(E2382,[1]SKU_Master!A:A,[1]SKU_Master!F:F,"NOT FOUND")</f>
        <v>86</v>
      </c>
      <c r="N2382" s="2" t="str">
        <f>IF(ISNUMBER(_xlfn.XMATCH(E2382,[1]SKU_Master!A:A)),"MATCH","NOT FOUND")</f>
        <v>MATCH</v>
      </c>
      <c r="O2382" s="2">
        <f>Table2[[#This Row],[GROSS_REVENUE]]-Table2[[#This Row],[DISCOUNT]]</f>
        <v>59963</v>
      </c>
      <c r="P2382" s="3">
        <f>IFERROR((Table2[[#This Row],[NET_REVENUE]]-(Table2[[#This Row],[UNITS_SOLD]]*Table2[[#This Row],[UNIT_COGS]]))/Table2[[#This Row],[NET_REVENUE]],0)</f>
        <v>0.46216833714123712</v>
      </c>
      <c r="Q2382" s="4">
        <f>IFERROR(Table2[[#This Row],[GROSS_REVENUE]]/Table2[[#This Row],[AD_SPEND]],0)</f>
        <v>20.959467434373838</v>
      </c>
      <c r="R2382" s="2">
        <f>IFERROR((Table2[[#This Row],[NET_REVENUE]]-(Table2[[#This Row],[UNITS_SOLD]]*Table2[[#This Row],[UNIT_COGS]])-Table2[[#This Row],[AD_SPEND]]),0)</f>
        <v>24510.39</v>
      </c>
      <c r="S2382" s="3">
        <f>IFERROR(Table2[[#This Row],[RETURNS_UNITS]]/Table2[[#This Row],[UNITS_SOLD]],0)</f>
        <v>3.2000000000000001E-2</v>
      </c>
      <c r="T2382" s="2" t="str">
        <f>TRIM(CLEAN(Table2[[#This Row],[CHANNEL]]))</f>
        <v>Blinkit</v>
      </c>
      <c r="U2382" s="1">
        <f t="shared" si="37"/>
        <v>45292</v>
      </c>
    </row>
    <row r="2383" spans="1:21" x14ac:dyDescent="0.3">
      <c r="A2383" s="1">
        <v>45323</v>
      </c>
      <c r="B2383" s="2" t="s">
        <v>24</v>
      </c>
      <c r="C2383" s="2" t="s">
        <v>28</v>
      </c>
      <c r="D2383" s="2" t="s">
        <v>29</v>
      </c>
      <c r="E2383" s="2" t="str">
        <f>TRIM(Table2[[#This Row],[SKU_CODE]])</f>
        <v>BEC-CLN-004</v>
      </c>
      <c r="F2383" s="2">
        <v>193</v>
      </c>
      <c r="G2383" s="2">
        <v>19107</v>
      </c>
      <c r="H2383" s="2">
        <v>1442.77</v>
      </c>
      <c r="I2383" s="2">
        <v>3205.92</v>
      </c>
      <c r="J2383" s="2">
        <v>27</v>
      </c>
      <c r="K2383" s="2" t="str">
        <f>_xlfn.XLOOKUP(E2383,[1]SKU_Master!A:A,[1]SKU_Master!C:C,"NOT FOUND")</f>
        <v>Cleaners</v>
      </c>
      <c r="L2383" s="2">
        <f>_xlfn.XLOOKUP(Table2[[#This Row],[SKU_CODE_CLEAN]],[1]SKU_Master!A:A,[1]SKU_Master!E:E,"Not Found")</f>
        <v>99</v>
      </c>
      <c r="M2383" s="2">
        <f>_xlfn.XLOOKUP(E2383,[1]SKU_Master!A:A,[1]SKU_Master!F:F,"NOT FOUND")</f>
        <v>44</v>
      </c>
      <c r="N2383" s="2" t="str">
        <f>IF(ISNUMBER(_xlfn.XMATCH(E2383,[1]SKU_Master!A:A)),"MATCH","NOT FOUND")</f>
        <v>MATCH</v>
      </c>
      <c r="O2383" s="2">
        <f>Table2[[#This Row],[GROSS_REVENUE]]-Table2[[#This Row],[DISCOUNT]]</f>
        <v>17664.23</v>
      </c>
      <c r="P2383" s="3">
        <f>IFERROR((Table2[[#This Row],[NET_REVENUE]]-(Table2[[#This Row],[UNITS_SOLD]]*Table2[[#This Row],[UNIT_COGS]]))/Table2[[#This Row],[NET_REVENUE]],0)</f>
        <v>0.51925444811350396</v>
      </c>
      <c r="Q2383" s="4">
        <f>IFERROR(Table2[[#This Row],[GROSS_REVENUE]]/Table2[[#This Row],[AD_SPEND]],0)</f>
        <v>5.9599116634226679</v>
      </c>
      <c r="R2383" s="2">
        <f>IFERROR((Table2[[#This Row],[NET_REVENUE]]-(Table2[[#This Row],[UNITS_SOLD]]*Table2[[#This Row],[UNIT_COGS]])-Table2[[#This Row],[AD_SPEND]]),0)</f>
        <v>5966.3099999999995</v>
      </c>
      <c r="S2383" s="3">
        <f>IFERROR(Table2[[#This Row],[RETURNS_UNITS]]/Table2[[#This Row],[UNITS_SOLD]],0)</f>
        <v>0.13989637305699482</v>
      </c>
      <c r="T2383" s="2" t="str">
        <f>TRIM(CLEAN(Table2[[#This Row],[CHANNEL]]))</f>
        <v>D2C</v>
      </c>
      <c r="U2383" s="1">
        <f t="shared" si="37"/>
        <v>45323</v>
      </c>
    </row>
    <row r="2384" spans="1:21" x14ac:dyDescent="0.3">
      <c r="A2384" s="1">
        <v>45597</v>
      </c>
      <c r="B2384" s="2" t="s">
        <v>39</v>
      </c>
      <c r="C2384" s="2" t="s">
        <v>25</v>
      </c>
      <c r="D2384" s="2" t="s">
        <v>35</v>
      </c>
      <c r="E2384" s="2" t="str">
        <f>TRIM(Table2[[#This Row],[SKU_CODE]])</f>
        <v>BEC-CMB-001</v>
      </c>
      <c r="F2384" s="2">
        <v>66</v>
      </c>
      <c r="G2384" s="2">
        <v>46134</v>
      </c>
      <c r="H2384" s="2">
        <v>9333.41</v>
      </c>
      <c r="I2384" s="2">
        <v>3207.67</v>
      </c>
      <c r="J2384" s="2">
        <v>3</v>
      </c>
      <c r="K2384" s="2" t="str">
        <f>_xlfn.XLOOKUP(E2384,[1]SKU_Master!A:A,[1]SKU_Master!C:C,"NOT FOUND")</f>
        <v>Others</v>
      </c>
      <c r="L2384" s="2">
        <f>_xlfn.XLOOKUP(Table2[[#This Row],[SKU_CODE_CLEAN]],[1]SKU_Master!A:A,[1]SKU_Master!E:E,"Not Found")</f>
        <v>699</v>
      </c>
      <c r="M2384" s="2">
        <f>_xlfn.XLOOKUP(E2384,[1]SKU_Master!A:A,[1]SKU_Master!F:F,"NOT FOUND")</f>
        <v>330</v>
      </c>
      <c r="N2384" s="2" t="str">
        <f>IF(ISNUMBER(_xlfn.XMATCH(E2384,[1]SKU_Master!A:A)),"MATCH","NOT FOUND")</f>
        <v>MATCH</v>
      </c>
      <c r="O2384" s="2">
        <f>Table2[[#This Row],[GROSS_REVENUE]]-Table2[[#This Row],[DISCOUNT]]</f>
        <v>36800.589999999997</v>
      </c>
      <c r="P2384" s="3">
        <f>IFERROR((Table2[[#This Row],[NET_REVENUE]]-(Table2[[#This Row],[UNITS_SOLD]]*Table2[[#This Row],[UNIT_COGS]]))/Table2[[#This Row],[NET_REVENUE]],0)</f>
        <v>0.40816166262551762</v>
      </c>
      <c r="Q2384" s="4">
        <f>IFERROR(Table2[[#This Row],[GROSS_REVENUE]]/Table2[[#This Row],[AD_SPEND]],0)</f>
        <v>14.382402179775351</v>
      </c>
      <c r="R2384" s="2">
        <f>IFERROR((Table2[[#This Row],[NET_REVENUE]]-(Table2[[#This Row],[UNITS_SOLD]]*Table2[[#This Row],[UNIT_COGS]])-Table2[[#This Row],[AD_SPEND]]),0)</f>
        <v>11812.919999999996</v>
      </c>
      <c r="S2384" s="3">
        <f>IFERROR(Table2[[#This Row],[RETURNS_UNITS]]/Table2[[#This Row],[UNITS_SOLD]],0)</f>
        <v>4.5454545454545456E-2</v>
      </c>
      <c r="T2384" s="2" t="str">
        <f>TRIM(CLEAN(Table2[[#This Row],[CHANNEL]]))</f>
        <v>Amazon</v>
      </c>
      <c r="U2384" s="1">
        <f t="shared" si="37"/>
        <v>45597</v>
      </c>
    </row>
    <row r="2385" spans="1:21" x14ac:dyDescent="0.3">
      <c r="A2385" s="1">
        <v>45778</v>
      </c>
      <c r="B2385" s="2" t="s">
        <v>33</v>
      </c>
      <c r="C2385" s="2" t="s">
        <v>25</v>
      </c>
      <c r="D2385" s="2" t="s">
        <v>41</v>
      </c>
      <c r="E2385" s="2" t="str">
        <f>TRIM(Table2[[#This Row],[SKU_CODE]])</f>
        <v>BEC-KT-002</v>
      </c>
      <c r="F2385" s="2">
        <v>147</v>
      </c>
      <c r="G2385" s="2">
        <v>61740</v>
      </c>
      <c r="H2385" s="2">
        <v>6321.27</v>
      </c>
      <c r="I2385" s="2">
        <v>3210.15</v>
      </c>
      <c r="J2385" s="2">
        <v>6</v>
      </c>
      <c r="K2385" s="2" t="str">
        <f>_xlfn.XLOOKUP(E2385,[1]SKU_Master!A:A,[1]SKU_Master!C:C,"NOT FOUND")</f>
        <v>Kitchen Towel</v>
      </c>
      <c r="L2385" s="2">
        <f>_xlfn.XLOOKUP(Table2[[#This Row],[SKU_CODE_CLEAN]],[1]SKU_Master!A:A,[1]SKU_Master!E:E,"Not Found")</f>
        <v>420</v>
      </c>
      <c r="M2385" s="2">
        <f>_xlfn.XLOOKUP(E2385,[1]SKU_Master!A:A,[1]SKU_Master!F:F,"NOT FOUND")</f>
        <v>205</v>
      </c>
      <c r="N2385" s="2" t="str">
        <f>IF(ISNUMBER(_xlfn.XMATCH(E2385,[1]SKU_Master!A:A)),"MATCH","NOT FOUND")</f>
        <v>MATCH</v>
      </c>
      <c r="O2385" s="2">
        <f>Table2[[#This Row],[GROSS_REVENUE]]-Table2[[#This Row],[DISCOUNT]]</f>
        <v>55418.729999999996</v>
      </c>
      <c r="P2385" s="3">
        <f>IFERROR((Table2[[#This Row],[NET_REVENUE]]-(Table2[[#This Row],[UNITS_SOLD]]*Table2[[#This Row],[UNIT_COGS]]))/Table2[[#This Row],[NET_REVENUE]],0)</f>
        <v>0.45623077252040956</v>
      </c>
      <c r="Q2385" s="4">
        <f>IFERROR(Table2[[#This Row],[GROSS_REVENUE]]/Table2[[#This Row],[AD_SPEND]],0)</f>
        <v>19.232746133358255</v>
      </c>
      <c r="R2385" s="2">
        <f>IFERROR((Table2[[#This Row],[NET_REVENUE]]-(Table2[[#This Row],[UNITS_SOLD]]*Table2[[#This Row],[UNIT_COGS]])-Table2[[#This Row],[AD_SPEND]]),0)</f>
        <v>22073.579999999994</v>
      </c>
      <c r="S2385" s="3">
        <f>IFERROR(Table2[[#This Row],[RETURNS_UNITS]]/Table2[[#This Row],[UNITS_SOLD]],0)</f>
        <v>4.0816326530612242E-2</v>
      </c>
      <c r="T2385" s="2" t="str">
        <f>TRIM(CLEAN(Table2[[#This Row],[CHANNEL]]))</f>
        <v>Swiggy Instamart</v>
      </c>
      <c r="U2385" s="1">
        <f t="shared" si="37"/>
        <v>45778</v>
      </c>
    </row>
    <row r="2386" spans="1:21" x14ac:dyDescent="0.3">
      <c r="A2386" s="1">
        <v>45444</v>
      </c>
      <c r="B2386" s="2" t="s">
        <v>34</v>
      </c>
      <c r="C2386" s="2" t="s">
        <v>25</v>
      </c>
      <c r="D2386" s="2" t="s">
        <v>31</v>
      </c>
      <c r="E2386" s="2" t="str">
        <f>TRIM(Table2[[#This Row],[SKU_CODE]])</f>
        <v>BEC-GB-002</v>
      </c>
      <c r="F2386" s="2">
        <v>249</v>
      </c>
      <c r="G2386" s="2">
        <v>44571</v>
      </c>
      <c r="H2386" s="2">
        <v>4958.55</v>
      </c>
      <c r="I2386" s="2">
        <v>3212.07</v>
      </c>
      <c r="J2386" s="2">
        <v>10</v>
      </c>
      <c r="K2386" s="2" t="str">
        <f>_xlfn.XLOOKUP(E2386,[1]SKU_Master!A:A,[1]SKU_Master!C:C,"NOT FOUND")</f>
        <v>Garbage Bags</v>
      </c>
      <c r="L2386" s="2">
        <f>_xlfn.XLOOKUP(Table2[[#This Row],[SKU_CODE_CLEAN]],[1]SKU_Master!A:A,[1]SKU_Master!E:E,"Not Found")</f>
        <v>179</v>
      </c>
      <c r="M2386" s="2">
        <f>_xlfn.XLOOKUP(E2386,[1]SKU_Master!A:A,[1]SKU_Master!F:F,"NOT FOUND")</f>
        <v>86</v>
      </c>
      <c r="N2386" s="2" t="str">
        <f>IF(ISNUMBER(_xlfn.XMATCH(E2386,[1]SKU_Master!A:A)),"MATCH","NOT FOUND")</f>
        <v>MATCH</v>
      </c>
      <c r="O2386" s="2">
        <f>Table2[[#This Row],[GROSS_REVENUE]]-Table2[[#This Row],[DISCOUNT]]</f>
        <v>39612.449999999997</v>
      </c>
      <c r="P2386" s="3">
        <f>IFERROR((Table2[[#This Row],[NET_REVENUE]]-(Table2[[#This Row],[UNITS_SOLD]]*Table2[[#This Row],[UNIT_COGS]]))/Table2[[#This Row],[NET_REVENUE]],0)</f>
        <v>0.45941238171332494</v>
      </c>
      <c r="Q2386" s="4">
        <f>IFERROR(Table2[[#This Row],[GROSS_REVENUE]]/Table2[[#This Row],[AD_SPEND]],0)</f>
        <v>13.876098590628473</v>
      </c>
      <c r="R2386" s="2">
        <f>IFERROR((Table2[[#This Row],[NET_REVENUE]]-(Table2[[#This Row],[UNITS_SOLD]]*Table2[[#This Row],[UNIT_COGS]])-Table2[[#This Row],[AD_SPEND]]),0)</f>
        <v>14986.379999999997</v>
      </c>
      <c r="S2386" s="3">
        <f>IFERROR(Table2[[#This Row],[RETURNS_UNITS]]/Table2[[#This Row],[UNITS_SOLD]],0)</f>
        <v>4.0160642570281124E-2</v>
      </c>
      <c r="T2386" s="2" t="str">
        <f>TRIM(CLEAN(Table2[[#This Row],[CHANNEL]]))</f>
        <v>Zepto</v>
      </c>
      <c r="U2386" s="1">
        <f t="shared" si="37"/>
        <v>45444</v>
      </c>
    </row>
    <row r="2387" spans="1:21" x14ac:dyDescent="0.3">
      <c r="A2387" s="1">
        <v>45778</v>
      </c>
      <c r="B2387" s="2" t="s">
        <v>37</v>
      </c>
      <c r="C2387" s="2" t="s">
        <v>22</v>
      </c>
      <c r="D2387" s="2" t="s">
        <v>45</v>
      </c>
      <c r="E2387" s="2" t="str">
        <f>TRIM(Table2[[#This Row],[SKU_CODE]])</f>
        <v>BEC-TIS-001</v>
      </c>
      <c r="F2387" s="2">
        <v>401</v>
      </c>
      <c r="G2387" s="2">
        <v>38095</v>
      </c>
      <c r="H2387" s="2">
        <v>7937.44</v>
      </c>
      <c r="I2387" s="2">
        <v>3212.8</v>
      </c>
      <c r="J2387" s="2">
        <v>21</v>
      </c>
      <c r="K2387" s="2" t="str">
        <f>_xlfn.XLOOKUP(E2387,[1]SKU_Master!A:A,[1]SKU_Master!C:C,"NOT FOUND")</f>
        <v>Tissues</v>
      </c>
      <c r="L2387" s="2">
        <f>_xlfn.XLOOKUP(Table2[[#This Row],[SKU_CODE_CLEAN]],[1]SKU_Master!A:A,[1]SKU_Master!E:E,"Not Found")</f>
        <v>95</v>
      </c>
      <c r="M2387" s="2">
        <f>_xlfn.XLOOKUP(E2387,[1]SKU_Master!A:A,[1]SKU_Master!F:F,"NOT FOUND")</f>
        <v>42</v>
      </c>
      <c r="N2387" s="2" t="str">
        <f>IF(ISNUMBER(_xlfn.XMATCH(E2387,[1]SKU_Master!A:A)),"MATCH","NOT FOUND")</f>
        <v>MATCH</v>
      </c>
      <c r="O2387" s="2">
        <f>Table2[[#This Row],[GROSS_REVENUE]]-Table2[[#This Row],[DISCOUNT]]</f>
        <v>30157.56</v>
      </c>
      <c r="P2387" s="3">
        <f>IFERROR((Table2[[#This Row],[NET_REVENUE]]-(Table2[[#This Row],[UNITS_SOLD]]*Table2[[#This Row],[UNIT_COGS]]))/Table2[[#This Row],[NET_REVENUE]],0)</f>
        <v>0.44153306832515632</v>
      </c>
      <c r="Q2387" s="4">
        <f>IFERROR(Table2[[#This Row],[GROSS_REVENUE]]/Table2[[#This Row],[AD_SPEND]],0)</f>
        <v>11.857258466135457</v>
      </c>
      <c r="R2387" s="2">
        <f>IFERROR((Table2[[#This Row],[NET_REVENUE]]-(Table2[[#This Row],[UNITS_SOLD]]*Table2[[#This Row],[UNIT_COGS]])-Table2[[#This Row],[AD_SPEND]]),0)</f>
        <v>10102.760000000002</v>
      </c>
      <c r="S2387" s="3">
        <f>IFERROR(Table2[[#This Row],[RETURNS_UNITS]]/Table2[[#This Row],[UNITS_SOLD]],0)</f>
        <v>5.2369077306733167E-2</v>
      </c>
      <c r="T2387" s="2" t="str">
        <f>TRIM(CLEAN(Table2[[#This Row],[CHANNEL]]))</f>
        <v>Blinkit</v>
      </c>
      <c r="U2387" s="1">
        <f t="shared" si="37"/>
        <v>45778</v>
      </c>
    </row>
    <row r="2388" spans="1:21" x14ac:dyDescent="0.3">
      <c r="A2388" s="1">
        <v>45597</v>
      </c>
      <c r="B2388" s="2" t="s">
        <v>39</v>
      </c>
      <c r="C2388" s="2" t="s">
        <v>28</v>
      </c>
      <c r="D2388" s="2" t="s">
        <v>45</v>
      </c>
      <c r="E2388" s="2" t="str">
        <f>TRIM(Table2[[#This Row],[SKU_CODE]])</f>
        <v>BEC-TIS-001</v>
      </c>
      <c r="F2388" s="2">
        <v>322</v>
      </c>
      <c r="G2388" s="2">
        <v>30590</v>
      </c>
      <c r="H2388" s="2">
        <v>8891.59</v>
      </c>
      <c r="I2388" s="2">
        <v>3218.58</v>
      </c>
      <c r="J2388" s="2">
        <v>16</v>
      </c>
      <c r="K2388" s="2" t="str">
        <f>_xlfn.XLOOKUP(E2388,[1]SKU_Master!A:A,[1]SKU_Master!C:C,"NOT FOUND")</f>
        <v>Tissues</v>
      </c>
      <c r="L2388" s="2">
        <f>_xlfn.XLOOKUP(Table2[[#This Row],[SKU_CODE_CLEAN]],[1]SKU_Master!A:A,[1]SKU_Master!E:E,"Not Found")</f>
        <v>95</v>
      </c>
      <c r="M2388" s="2">
        <f>_xlfn.XLOOKUP(E2388,[1]SKU_Master!A:A,[1]SKU_Master!F:F,"NOT FOUND")</f>
        <v>42</v>
      </c>
      <c r="N2388" s="2" t="str">
        <f>IF(ISNUMBER(_xlfn.XMATCH(E2388,[1]SKU_Master!A:A)),"MATCH","NOT FOUND")</f>
        <v>MATCH</v>
      </c>
      <c r="O2388" s="2">
        <f>Table2[[#This Row],[GROSS_REVENUE]]-Table2[[#This Row],[DISCOUNT]]</f>
        <v>21698.41</v>
      </c>
      <c r="P2388" s="3">
        <f>IFERROR((Table2[[#This Row],[NET_REVENUE]]-(Table2[[#This Row],[UNITS_SOLD]]*Table2[[#This Row],[UNIT_COGS]]))/Table2[[#This Row],[NET_REVENUE]],0)</f>
        <v>0.37672852526982392</v>
      </c>
      <c r="Q2388" s="4">
        <f>IFERROR(Table2[[#This Row],[GROSS_REVENUE]]/Table2[[#This Row],[AD_SPEND]],0)</f>
        <v>9.5041912893263483</v>
      </c>
      <c r="R2388" s="2">
        <f>IFERROR((Table2[[#This Row],[NET_REVENUE]]-(Table2[[#This Row],[UNITS_SOLD]]*Table2[[#This Row],[UNIT_COGS]])-Table2[[#This Row],[AD_SPEND]]),0)</f>
        <v>4955.83</v>
      </c>
      <c r="S2388" s="3">
        <f>IFERROR(Table2[[#This Row],[RETURNS_UNITS]]/Table2[[#This Row],[UNITS_SOLD]],0)</f>
        <v>4.9689440993788817E-2</v>
      </c>
      <c r="T2388" s="2" t="str">
        <f>TRIM(CLEAN(Table2[[#This Row],[CHANNEL]]))</f>
        <v>Amazon</v>
      </c>
      <c r="U2388" s="1">
        <f t="shared" si="37"/>
        <v>45597</v>
      </c>
    </row>
    <row r="2389" spans="1:21" x14ac:dyDescent="0.3">
      <c r="A2389" s="1">
        <v>45536</v>
      </c>
      <c r="B2389" s="2" t="s">
        <v>39</v>
      </c>
      <c r="C2389" s="2" t="s">
        <v>28</v>
      </c>
      <c r="D2389" s="2" t="s">
        <v>45</v>
      </c>
      <c r="E2389" s="2" t="str">
        <f>TRIM(Table2[[#This Row],[SKU_CODE]])</f>
        <v>BEC-TIS-001</v>
      </c>
      <c r="F2389" s="2">
        <v>278</v>
      </c>
      <c r="G2389" s="2">
        <v>26410</v>
      </c>
      <c r="H2389" s="2">
        <v>4937.46</v>
      </c>
      <c r="I2389" s="2">
        <v>3219.65</v>
      </c>
      <c r="J2389" s="2">
        <v>13</v>
      </c>
      <c r="K2389" s="2" t="str">
        <f>_xlfn.XLOOKUP(E2389,[1]SKU_Master!A:A,[1]SKU_Master!C:C,"NOT FOUND")</f>
        <v>Tissues</v>
      </c>
      <c r="L2389" s="2">
        <f>_xlfn.XLOOKUP(Table2[[#This Row],[SKU_CODE_CLEAN]],[1]SKU_Master!A:A,[1]SKU_Master!E:E,"Not Found")</f>
        <v>95</v>
      </c>
      <c r="M2389" s="2">
        <f>_xlfn.XLOOKUP(E2389,[1]SKU_Master!A:A,[1]SKU_Master!F:F,"NOT FOUND")</f>
        <v>42</v>
      </c>
      <c r="N2389" s="2" t="str">
        <f>IF(ISNUMBER(_xlfn.XMATCH(E2389,[1]SKU_Master!A:A)),"MATCH","NOT FOUND")</f>
        <v>MATCH</v>
      </c>
      <c r="O2389" s="2">
        <f>Table2[[#This Row],[GROSS_REVENUE]]-Table2[[#This Row],[DISCOUNT]]</f>
        <v>21472.54</v>
      </c>
      <c r="P2389" s="3">
        <f>IFERROR((Table2[[#This Row],[NET_REVENUE]]-(Table2[[#This Row],[UNITS_SOLD]]*Table2[[#This Row],[UNIT_COGS]]))/Table2[[#This Row],[NET_REVENUE]],0)</f>
        <v>0.45623573177649224</v>
      </c>
      <c r="Q2389" s="4">
        <f>IFERROR(Table2[[#This Row],[GROSS_REVENUE]]/Table2[[#This Row],[AD_SPEND]],0)</f>
        <v>8.2027549578370316</v>
      </c>
      <c r="R2389" s="2">
        <f>IFERROR((Table2[[#This Row],[NET_REVENUE]]-(Table2[[#This Row],[UNITS_SOLD]]*Table2[[#This Row],[UNIT_COGS]])-Table2[[#This Row],[AD_SPEND]]),0)</f>
        <v>6576.8900000000012</v>
      </c>
      <c r="S2389" s="3">
        <f>IFERROR(Table2[[#This Row],[RETURNS_UNITS]]/Table2[[#This Row],[UNITS_SOLD]],0)</f>
        <v>4.6762589928057555E-2</v>
      </c>
      <c r="T2389" s="2" t="str">
        <f>TRIM(CLEAN(Table2[[#This Row],[CHANNEL]]))</f>
        <v>Amazon</v>
      </c>
      <c r="U2389" s="1">
        <f t="shared" si="37"/>
        <v>45536</v>
      </c>
    </row>
    <row r="2390" spans="1:21" x14ac:dyDescent="0.3">
      <c r="A2390" s="1">
        <v>45597</v>
      </c>
      <c r="B2390" s="2" t="s">
        <v>39</v>
      </c>
      <c r="C2390" s="2" t="s">
        <v>22</v>
      </c>
      <c r="D2390" s="2" t="s">
        <v>46</v>
      </c>
      <c r="E2390" s="2" t="str">
        <f>TRIM(Table2[[#This Row],[SKU_CODE]])</f>
        <v>BEC-KT-001</v>
      </c>
      <c r="F2390" s="2">
        <v>300</v>
      </c>
      <c r="G2390" s="2">
        <v>48000</v>
      </c>
      <c r="H2390" s="2">
        <v>6462.14</v>
      </c>
      <c r="I2390" s="2">
        <v>3220.07</v>
      </c>
      <c r="J2390" s="2">
        <v>9</v>
      </c>
      <c r="K2390" s="2" t="str">
        <f>_xlfn.XLOOKUP(E2390,[1]SKU_Master!A:A,[1]SKU_Master!C:C,"NOT FOUND")</f>
        <v>Kitchen Towel</v>
      </c>
      <c r="L2390" s="2">
        <f>_xlfn.XLOOKUP(Table2[[#This Row],[SKU_CODE_CLEAN]],[1]SKU_Master!A:A,[1]SKU_Master!E:E,"Not Found")</f>
        <v>160</v>
      </c>
      <c r="M2390" s="2">
        <f>_xlfn.XLOOKUP(E2390,[1]SKU_Master!A:A,[1]SKU_Master!F:F,"NOT FOUND")</f>
        <v>78</v>
      </c>
      <c r="N2390" s="2" t="str">
        <f>IF(ISNUMBER(_xlfn.XMATCH(E2390,[1]SKU_Master!A:A)),"MATCH","NOT FOUND")</f>
        <v>MATCH</v>
      </c>
      <c r="O2390" s="2">
        <f>Table2[[#This Row],[GROSS_REVENUE]]-Table2[[#This Row],[DISCOUNT]]</f>
        <v>41537.86</v>
      </c>
      <c r="P2390" s="3">
        <f>IFERROR((Table2[[#This Row],[NET_REVENUE]]-(Table2[[#This Row],[UNITS_SOLD]]*Table2[[#This Row],[UNIT_COGS]]))/Table2[[#This Row],[NET_REVENUE]],0)</f>
        <v>0.43665850864729189</v>
      </c>
      <c r="Q2390" s="4">
        <f>IFERROR(Table2[[#This Row],[GROSS_REVENUE]]/Table2[[#This Row],[AD_SPEND]],0)</f>
        <v>14.906508243609609</v>
      </c>
      <c r="R2390" s="2">
        <f>IFERROR((Table2[[#This Row],[NET_REVENUE]]-(Table2[[#This Row],[UNITS_SOLD]]*Table2[[#This Row],[UNIT_COGS]])-Table2[[#This Row],[AD_SPEND]]),0)</f>
        <v>14917.79</v>
      </c>
      <c r="S2390" s="3">
        <f>IFERROR(Table2[[#This Row],[RETURNS_UNITS]]/Table2[[#This Row],[UNITS_SOLD]],0)</f>
        <v>0.03</v>
      </c>
      <c r="T2390" s="2" t="str">
        <f>TRIM(CLEAN(Table2[[#This Row],[CHANNEL]]))</f>
        <v>Amazon</v>
      </c>
      <c r="U2390" s="1">
        <f t="shared" si="37"/>
        <v>45597</v>
      </c>
    </row>
    <row r="2391" spans="1:21" x14ac:dyDescent="0.3">
      <c r="A2391" s="1">
        <v>45689</v>
      </c>
      <c r="B2391" s="2" t="s">
        <v>39</v>
      </c>
      <c r="C2391" s="2" t="s">
        <v>28</v>
      </c>
      <c r="D2391" s="2" t="s">
        <v>43</v>
      </c>
      <c r="E2391" s="2" t="str">
        <f>TRIM(Table2[[#This Row],[SKU_CODE]])</f>
        <v>BEC-GB-001</v>
      </c>
      <c r="F2391" s="2">
        <v>230</v>
      </c>
      <c r="G2391" s="2">
        <v>34270</v>
      </c>
      <c r="H2391" s="2">
        <v>10064.65</v>
      </c>
      <c r="I2391" s="2">
        <v>3221.09</v>
      </c>
      <c r="J2391" s="2">
        <v>8</v>
      </c>
      <c r="K2391" s="2" t="str">
        <f>_xlfn.XLOOKUP(E2391,[1]SKU_Master!A:A,[1]SKU_Master!C:C,"NOT FOUND")</f>
        <v>Garbage Bags</v>
      </c>
      <c r="L2391" s="2">
        <f>_xlfn.XLOOKUP(Table2[[#This Row],[SKU_CODE_CLEAN]],[1]SKU_Master!A:A,[1]SKU_Master!E:E,"Not Found")</f>
        <v>149</v>
      </c>
      <c r="M2391" s="2">
        <f>_xlfn.XLOOKUP(E2391,[1]SKU_Master!A:A,[1]SKU_Master!F:F,"NOT FOUND")</f>
        <v>70</v>
      </c>
      <c r="N2391" s="2" t="str">
        <f>IF(ISNUMBER(_xlfn.XMATCH(E2391,[1]SKU_Master!A:A)),"MATCH","NOT FOUND")</f>
        <v>MATCH</v>
      </c>
      <c r="O2391" s="2">
        <f>Table2[[#This Row],[GROSS_REVENUE]]-Table2[[#This Row],[DISCOUNT]]</f>
        <v>24205.35</v>
      </c>
      <c r="P2391" s="3">
        <f>IFERROR((Table2[[#This Row],[NET_REVENUE]]-(Table2[[#This Row],[UNITS_SOLD]]*Table2[[#This Row],[UNIT_COGS]]))/Table2[[#This Row],[NET_REVENUE]],0)</f>
        <v>0.33485778970351593</v>
      </c>
      <c r="Q2391" s="4">
        <f>IFERROR(Table2[[#This Row],[GROSS_REVENUE]]/Table2[[#This Row],[AD_SPEND]],0)</f>
        <v>10.639255655694191</v>
      </c>
      <c r="R2391" s="2">
        <f>IFERROR((Table2[[#This Row],[NET_REVENUE]]-(Table2[[#This Row],[UNITS_SOLD]]*Table2[[#This Row],[UNIT_COGS]])-Table2[[#This Row],[AD_SPEND]]),0)</f>
        <v>4884.2599999999984</v>
      </c>
      <c r="S2391" s="3">
        <f>IFERROR(Table2[[#This Row],[RETURNS_UNITS]]/Table2[[#This Row],[UNITS_SOLD]],0)</f>
        <v>3.4782608695652174E-2</v>
      </c>
      <c r="T2391" s="2" t="str">
        <f>TRIM(CLEAN(Table2[[#This Row],[CHANNEL]]))</f>
        <v>Amazon</v>
      </c>
      <c r="U2391" s="1">
        <f t="shared" si="37"/>
        <v>45689</v>
      </c>
    </row>
    <row r="2392" spans="1:21" x14ac:dyDescent="0.3">
      <c r="A2392" s="1">
        <v>45444</v>
      </c>
      <c r="B2392" s="2" t="s">
        <v>34</v>
      </c>
      <c r="C2392" s="2" t="s">
        <v>22</v>
      </c>
      <c r="D2392" s="2" t="s">
        <v>45</v>
      </c>
      <c r="E2392" s="2" t="str">
        <f>TRIM(Table2[[#This Row],[SKU_CODE]])</f>
        <v>BEC-TIS-001</v>
      </c>
      <c r="F2392" s="2">
        <v>286</v>
      </c>
      <c r="G2392" s="2">
        <v>27170</v>
      </c>
      <c r="H2392" s="2">
        <v>3828.06</v>
      </c>
      <c r="I2392" s="2">
        <v>3221.57</v>
      </c>
      <c r="J2392" s="2">
        <v>14</v>
      </c>
      <c r="K2392" s="2" t="str">
        <f>_xlfn.XLOOKUP(E2392,[1]SKU_Master!A:A,[1]SKU_Master!C:C,"NOT FOUND")</f>
        <v>Tissues</v>
      </c>
      <c r="L2392" s="2">
        <f>_xlfn.XLOOKUP(Table2[[#This Row],[SKU_CODE_CLEAN]],[1]SKU_Master!A:A,[1]SKU_Master!E:E,"Not Found")</f>
        <v>95</v>
      </c>
      <c r="M2392" s="2">
        <f>_xlfn.XLOOKUP(E2392,[1]SKU_Master!A:A,[1]SKU_Master!F:F,"NOT FOUND")</f>
        <v>42</v>
      </c>
      <c r="N2392" s="2" t="str">
        <f>IF(ISNUMBER(_xlfn.XMATCH(E2392,[1]SKU_Master!A:A)),"MATCH","NOT FOUND")</f>
        <v>MATCH</v>
      </c>
      <c r="O2392" s="2">
        <f>Table2[[#This Row],[GROSS_REVENUE]]-Table2[[#This Row],[DISCOUNT]]</f>
        <v>23341.94</v>
      </c>
      <c r="P2392" s="3">
        <f>IFERROR((Table2[[#This Row],[NET_REVENUE]]-(Table2[[#This Row],[UNITS_SOLD]]*Table2[[#This Row],[UNIT_COGS]]))/Table2[[#This Row],[NET_REVENUE]],0)</f>
        <v>0.48538981764154993</v>
      </c>
      <c r="Q2392" s="4">
        <f>IFERROR(Table2[[#This Row],[GROSS_REVENUE]]/Table2[[#This Row],[AD_SPEND]],0)</f>
        <v>8.4337760781233992</v>
      </c>
      <c r="R2392" s="2">
        <f>IFERROR((Table2[[#This Row],[NET_REVENUE]]-(Table2[[#This Row],[UNITS_SOLD]]*Table2[[#This Row],[UNIT_COGS]])-Table2[[#This Row],[AD_SPEND]]),0)</f>
        <v>8108.369999999999</v>
      </c>
      <c r="S2392" s="3">
        <f>IFERROR(Table2[[#This Row],[RETURNS_UNITS]]/Table2[[#This Row],[UNITS_SOLD]],0)</f>
        <v>4.8951048951048952E-2</v>
      </c>
      <c r="T2392" s="2" t="str">
        <f>TRIM(CLEAN(Table2[[#This Row],[CHANNEL]]))</f>
        <v>Zepto</v>
      </c>
      <c r="U2392" s="1">
        <f t="shared" si="37"/>
        <v>45444</v>
      </c>
    </row>
    <row r="2393" spans="1:21" x14ac:dyDescent="0.3">
      <c r="A2393" s="1">
        <v>45778</v>
      </c>
      <c r="B2393" s="2" t="s">
        <v>50</v>
      </c>
      <c r="C2393" s="2" t="s">
        <v>28</v>
      </c>
      <c r="D2393" s="2" t="s">
        <v>46</v>
      </c>
      <c r="E2393" s="2" t="str">
        <f>TRIM(Table2[[#This Row],[SKU_CODE]])</f>
        <v>BEC-KT-001</v>
      </c>
      <c r="F2393" s="2">
        <v>226</v>
      </c>
      <c r="G2393" s="2">
        <v>36160</v>
      </c>
      <c r="H2393" s="2">
        <v>2954.44</v>
      </c>
      <c r="I2393" s="2">
        <v>3226.77</v>
      </c>
      <c r="J2393" s="2">
        <v>11</v>
      </c>
      <c r="K2393" s="2" t="str">
        <f>_xlfn.XLOOKUP(E2393,[1]SKU_Master!A:A,[1]SKU_Master!C:C,"NOT FOUND")</f>
        <v>Kitchen Towel</v>
      </c>
      <c r="L2393" s="2">
        <f>_xlfn.XLOOKUP(Table2[[#This Row],[SKU_CODE_CLEAN]],[1]SKU_Master!A:A,[1]SKU_Master!E:E,"Not Found")</f>
        <v>160</v>
      </c>
      <c r="M2393" s="2">
        <f>_xlfn.XLOOKUP(E2393,[1]SKU_Master!A:A,[1]SKU_Master!F:F,"NOT FOUND")</f>
        <v>78</v>
      </c>
      <c r="N2393" s="2" t="str">
        <f>IF(ISNUMBER(_xlfn.XMATCH(E2393,[1]SKU_Master!A:A)),"MATCH","NOT FOUND")</f>
        <v>MATCH</v>
      </c>
      <c r="O2393" s="2">
        <f>Table2[[#This Row],[GROSS_REVENUE]]-Table2[[#This Row],[DISCOUNT]]</f>
        <v>33205.56</v>
      </c>
      <c r="P2393" s="3">
        <f>IFERROR((Table2[[#This Row],[NET_REVENUE]]-(Table2[[#This Row],[UNITS_SOLD]]*Table2[[#This Row],[UNIT_COGS]]))/Table2[[#This Row],[NET_REVENUE]],0)</f>
        <v>0.46912505014220507</v>
      </c>
      <c r="Q2393" s="4">
        <f>IFERROR(Table2[[#This Row],[GROSS_REVENUE]]/Table2[[#This Row],[AD_SPEND]],0)</f>
        <v>11.206252692320804</v>
      </c>
      <c r="R2393" s="2">
        <f>IFERROR((Table2[[#This Row],[NET_REVENUE]]-(Table2[[#This Row],[UNITS_SOLD]]*Table2[[#This Row],[UNIT_COGS]])-Table2[[#This Row],[AD_SPEND]]),0)</f>
        <v>12350.789999999997</v>
      </c>
      <c r="S2393" s="3">
        <f>IFERROR(Table2[[#This Row],[RETURNS_UNITS]]/Table2[[#This Row],[UNITS_SOLD]],0)</f>
        <v>4.8672566371681415E-2</v>
      </c>
      <c r="T2393" s="2" t="str">
        <f>TRIM(CLEAN(Table2[[#This Row],[CHANNEL]]))</f>
        <v>Amazon</v>
      </c>
      <c r="U2393" s="1">
        <f t="shared" si="37"/>
        <v>45778</v>
      </c>
    </row>
    <row r="2394" spans="1:21" x14ac:dyDescent="0.3">
      <c r="A2394" s="1">
        <v>45597</v>
      </c>
      <c r="B2394" s="2" t="s">
        <v>21</v>
      </c>
      <c r="C2394" s="2" t="s">
        <v>25</v>
      </c>
      <c r="D2394" s="2" t="s">
        <v>54</v>
      </c>
      <c r="E2394" s="2" t="str">
        <f>TRIM(Table2[[#This Row],[SKU_CODE]])</f>
        <v>BEC-GB-002</v>
      </c>
      <c r="F2394" s="2">
        <v>187</v>
      </c>
      <c r="G2394" s="2">
        <v>33473</v>
      </c>
      <c r="H2394" s="2">
        <v>6475.15</v>
      </c>
      <c r="I2394" s="2">
        <v>3227.22</v>
      </c>
      <c r="J2394" s="2">
        <v>4</v>
      </c>
      <c r="K2394" s="2" t="str">
        <f>_xlfn.XLOOKUP(E2394,[1]SKU_Master!A:A,[1]SKU_Master!C:C,"NOT FOUND")</f>
        <v>Garbage Bags</v>
      </c>
      <c r="L2394" s="2">
        <f>_xlfn.XLOOKUP(Table2[[#This Row],[SKU_CODE_CLEAN]],[1]SKU_Master!A:A,[1]SKU_Master!E:E,"Not Found")</f>
        <v>179</v>
      </c>
      <c r="M2394" s="2">
        <f>_xlfn.XLOOKUP(E2394,[1]SKU_Master!A:A,[1]SKU_Master!F:F,"NOT FOUND")</f>
        <v>86</v>
      </c>
      <c r="N2394" s="2" t="str">
        <f>IF(ISNUMBER(_xlfn.XMATCH(E2394,[1]SKU_Master!A:A)),"MATCH","NOT FOUND")</f>
        <v>MATCH</v>
      </c>
      <c r="O2394" s="2">
        <f>Table2[[#This Row],[GROSS_REVENUE]]-Table2[[#This Row],[DISCOUNT]]</f>
        <v>26997.85</v>
      </c>
      <c r="P2394" s="3">
        <f>IFERROR((Table2[[#This Row],[NET_REVENUE]]-(Table2[[#This Row],[UNITS_SOLD]]*Table2[[#This Row],[UNIT_COGS]]))/Table2[[#This Row],[NET_REVENUE]],0)</f>
        <v>0.40432293682645098</v>
      </c>
      <c r="Q2394" s="4">
        <f>IFERROR(Table2[[#This Row],[GROSS_REVENUE]]/Table2[[#This Row],[AD_SPEND]],0)</f>
        <v>10.37208495237387</v>
      </c>
      <c r="R2394" s="2">
        <f>IFERROR((Table2[[#This Row],[NET_REVENUE]]-(Table2[[#This Row],[UNITS_SOLD]]*Table2[[#This Row],[UNIT_COGS]])-Table2[[#This Row],[AD_SPEND]]),0)</f>
        <v>7688.6299999999992</v>
      </c>
      <c r="S2394" s="3">
        <f>IFERROR(Table2[[#This Row],[RETURNS_UNITS]]/Table2[[#This Row],[UNITS_SOLD]],0)</f>
        <v>2.1390374331550801E-2</v>
      </c>
      <c r="T2394" s="2" t="str">
        <f>TRIM(CLEAN(Table2[[#This Row],[CHANNEL]]))</f>
        <v>Flipkart</v>
      </c>
      <c r="U2394" s="1">
        <f t="shared" si="37"/>
        <v>45597</v>
      </c>
    </row>
    <row r="2395" spans="1:21" x14ac:dyDescent="0.3">
      <c r="A2395" s="1">
        <v>45566</v>
      </c>
      <c r="B2395" s="2" t="s">
        <v>21</v>
      </c>
      <c r="C2395" s="2" t="s">
        <v>25</v>
      </c>
      <c r="D2395" s="2" t="s">
        <v>35</v>
      </c>
      <c r="E2395" s="2" t="str">
        <f>TRIM(Table2[[#This Row],[SKU_CODE]])</f>
        <v>BEC-CMB-001</v>
      </c>
      <c r="F2395" s="2">
        <v>40</v>
      </c>
      <c r="G2395" s="2">
        <v>27960</v>
      </c>
      <c r="H2395" s="2">
        <v>3123.26</v>
      </c>
      <c r="I2395" s="2">
        <v>3233.36</v>
      </c>
      <c r="J2395" s="2">
        <v>0</v>
      </c>
      <c r="K2395" s="2" t="str">
        <f>_xlfn.XLOOKUP(E2395,[1]SKU_Master!A:A,[1]SKU_Master!C:C,"NOT FOUND")</f>
        <v>Others</v>
      </c>
      <c r="L2395" s="2">
        <f>_xlfn.XLOOKUP(Table2[[#This Row],[SKU_CODE_CLEAN]],[1]SKU_Master!A:A,[1]SKU_Master!E:E,"Not Found")</f>
        <v>699</v>
      </c>
      <c r="M2395" s="2">
        <f>_xlfn.XLOOKUP(E2395,[1]SKU_Master!A:A,[1]SKU_Master!F:F,"NOT FOUND")</f>
        <v>330</v>
      </c>
      <c r="N2395" s="2" t="str">
        <f>IF(ISNUMBER(_xlfn.XMATCH(E2395,[1]SKU_Master!A:A)),"MATCH","NOT FOUND")</f>
        <v>MATCH</v>
      </c>
      <c r="O2395" s="2">
        <f>Table2[[#This Row],[GROSS_REVENUE]]-Table2[[#This Row],[DISCOUNT]]</f>
        <v>24836.739999999998</v>
      </c>
      <c r="P2395" s="3">
        <f>IFERROR((Table2[[#This Row],[NET_REVENUE]]-(Table2[[#This Row],[UNITS_SOLD]]*Table2[[#This Row],[UNIT_COGS]]))/Table2[[#This Row],[NET_REVENUE]],0)</f>
        <v>0.46852928363384239</v>
      </c>
      <c r="Q2395" s="4">
        <f>IFERROR(Table2[[#This Row],[GROSS_REVENUE]]/Table2[[#This Row],[AD_SPEND]],0)</f>
        <v>8.647351362050621</v>
      </c>
      <c r="R2395" s="2">
        <f>IFERROR((Table2[[#This Row],[NET_REVENUE]]-(Table2[[#This Row],[UNITS_SOLD]]*Table2[[#This Row],[UNIT_COGS]])-Table2[[#This Row],[AD_SPEND]]),0)</f>
        <v>8403.3799999999974</v>
      </c>
      <c r="S2395" s="3">
        <f>IFERROR(Table2[[#This Row],[RETURNS_UNITS]]/Table2[[#This Row],[UNITS_SOLD]],0)</f>
        <v>0</v>
      </c>
      <c r="T2395" s="2" t="str">
        <f>TRIM(CLEAN(Table2[[#This Row],[CHANNEL]]))</f>
        <v>Flipkart</v>
      </c>
      <c r="U2395" s="1">
        <f t="shared" si="37"/>
        <v>45566</v>
      </c>
    </row>
    <row r="2396" spans="1:21" x14ac:dyDescent="0.3">
      <c r="A2396" s="1">
        <v>45474</v>
      </c>
      <c r="B2396" s="2" t="s">
        <v>39</v>
      </c>
      <c r="C2396" s="2" t="s">
        <v>25</v>
      </c>
      <c r="D2396" s="2" t="s">
        <v>43</v>
      </c>
      <c r="E2396" s="2" t="str">
        <f>TRIM(Table2[[#This Row],[SKU_CODE]])</f>
        <v>BEC-GB-001</v>
      </c>
      <c r="F2396" s="2">
        <v>466</v>
      </c>
      <c r="G2396" s="2">
        <v>69434</v>
      </c>
      <c r="H2396" s="2">
        <v>15039.8</v>
      </c>
      <c r="I2396" s="2">
        <v>3233.5</v>
      </c>
      <c r="J2396" s="2">
        <v>12</v>
      </c>
      <c r="K2396" s="2" t="str">
        <f>_xlfn.XLOOKUP(E2396,[1]SKU_Master!A:A,[1]SKU_Master!C:C,"NOT FOUND")</f>
        <v>Garbage Bags</v>
      </c>
      <c r="L2396" s="2">
        <f>_xlfn.XLOOKUP(Table2[[#This Row],[SKU_CODE_CLEAN]],[1]SKU_Master!A:A,[1]SKU_Master!E:E,"Not Found")</f>
        <v>149</v>
      </c>
      <c r="M2396" s="2">
        <f>_xlfn.XLOOKUP(E2396,[1]SKU_Master!A:A,[1]SKU_Master!F:F,"NOT FOUND")</f>
        <v>70</v>
      </c>
      <c r="N2396" s="2" t="str">
        <f>IF(ISNUMBER(_xlfn.XMATCH(E2396,[1]SKU_Master!A:A)),"MATCH","NOT FOUND")</f>
        <v>MATCH</v>
      </c>
      <c r="O2396" s="2">
        <f>Table2[[#This Row],[GROSS_REVENUE]]-Table2[[#This Row],[DISCOUNT]]</f>
        <v>54394.2</v>
      </c>
      <c r="P2396" s="3">
        <f>IFERROR((Table2[[#This Row],[NET_REVENUE]]-(Table2[[#This Row],[UNITS_SOLD]]*Table2[[#This Row],[UNIT_COGS]]))/Table2[[#This Row],[NET_REVENUE]],0)</f>
        <v>0.40030370885131134</v>
      </c>
      <c r="Q2396" s="4">
        <f>IFERROR(Table2[[#This Row],[GROSS_REVENUE]]/Table2[[#This Row],[AD_SPEND]],0)</f>
        <v>21.473326117210455</v>
      </c>
      <c r="R2396" s="2">
        <f>IFERROR((Table2[[#This Row],[NET_REVENUE]]-(Table2[[#This Row],[UNITS_SOLD]]*Table2[[#This Row],[UNIT_COGS]])-Table2[[#This Row],[AD_SPEND]]),0)</f>
        <v>18540.699999999997</v>
      </c>
      <c r="S2396" s="3">
        <f>IFERROR(Table2[[#This Row],[RETURNS_UNITS]]/Table2[[#This Row],[UNITS_SOLD]],0)</f>
        <v>2.575107296137339E-2</v>
      </c>
      <c r="T2396" s="2" t="str">
        <f>TRIM(CLEAN(Table2[[#This Row],[CHANNEL]]))</f>
        <v>Amazon</v>
      </c>
      <c r="U2396" s="1">
        <f t="shared" si="37"/>
        <v>45474</v>
      </c>
    </row>
    <row r="2397" spans="1:21" x14ac:dyDescent="0.3">
      <c r="A2397" s="1">
        <v>45689</v>
      </c>
      <c r="B2397" s="2" t="s">
        <v>21</v>
      </c>
      <c r="C2397" s="2" t="s">
        <v>25</v>
      </c>
      <c r="D2397" s="2" t="s">
        <v>46</v>
      </c>
      <c r="E2397" s="2" t="str">
        <f>TRIM(Table2[[#This Row],[SKU_CODE]])</f>
        <v>BEC-KT-001</v>
      </c>
      <c r="F2397" s="2">
        <v>204</v>
      </c>
      <c r="G2397" s="2">
        <v>32640</v>
      </c>
      <c r="H2397" s="2">
        <v>5981.99</v>
      </c>
      <c r="I2397" s="2">
        <v>3234.51</v>
      </c>
      <c r="J2397" s="2">
        <v>4</v>
      </c>
      <c r="K2397" s="2" t="str">
        <f>_xlfn.XLOOKUP(E2397,[1]SKU_Master!A:A,[1]SKU_Master!C:C,"NOT FOUND")</f>
        <v>Kitchen Towel</v>
      </c>
      <c r="L2397" s="2">
        <f>_xlfn.XLOOKUP(Table2[[#This Row],[SKU_CODE_CLEAN]],[1]SKU_Master!A:A,[1]SKU_Master!E:E,"Not Found")</f>
        <v>160</v>
      </c>
      <c r="M2397" s="2">
        <f>_xlfn.XLOOKUP(E2397,[1]SKU_Master!A:A,[1]SKU_Master!F:F,"NOT FOUND")</f>
        <v>78</v>
      </c>
      <c r="N2397" s="2" t="str">
        <f>IF(ISNUMBER(_xlfn.XMATCH(E2397,[1]SKU_Master!A:A)),"MATCH","NOT FOUND")</f>
        <v>MATCH</v>
      </c>
      <c r="O2397" s="2">
        <f>Table2[[#This Row],[GROSS_REVENUE]]-Table2[[#This Row],[DISCOUNT]]</f>
        <v>26658.010000000002</v>
      </c>
      <c r="P2397" s="3">
        <f>IFERROR((Table2[[#This Row],[NET_REVENUE]]-(Table2[[#This Row],[UNITS_SOLD]]*Table2[[#This Row],[UNIT_COGS]]))/Table2[[#This Row],[NET_REVENUE]],0)</f>
        <v>0.40310623336100487</v>
      </c>
      <c r="Q2397" s="4">
        <f>IFERROR(Table2[[#This Row],[GROSS_REVENUE]]/Table2[[#This Row],[AD_SPEND]],0)</f>
        <v>10.091173006112207</v>
      </c>
      <c r="R2397" s="2">
        <f>IFERROR((Table2[[#This Row],[NET_REVENUE]]-(Table2[[#This Row],[UNITS_SOLD]]*Table2[[#This Row],[UNIT_COGS]])-Table2[[#This Row],[AD_SPEND]]),0)</f>
        <v>7511.5000000000018</v>
      </c>
      <c r="S2397" s="3">
        <f>IFERROR(Table2[[#This Row],[RETURNS_UNITS]]/Table2[[#This Row],[UNITS_SOLD]],0)</f>
        <v>1.9607843137254902E-2</v>
      </c>
      <c r="T2397" s="2" t="str">
        <f>TRIM(CLEAN(Table2[[#This Row],[CHANNEL]]))</f>
        <v>Flipkart</v>
      </c>
      <c r="U2397" s="1">
        <f t="shared" si="37"/>
        <v>45689</v>
      </c>
    </row>
    <row r="2398" spans="1:21" x14ac:dyDescent="0.3">
      <c r="A2398" s="1">
        <v>45778</v>
      </c>
      <c r="B2398" s="2" t="s">
        <v>24</v>
      </c>
      <c r="C2398" s="2" t="s">
        <v>28</v>
      </c>
      <c r="D2398" s="2" t="s">
        <v>30</v>
      </c>
      <c r="E2398" s="2" t="str">
        <f>TRIM(Table2[[#This Row],[SKU_CODE]])</f>
        <v>BEC-TIS-002</v>
      </c>
      <c r="F2398" s="2">
        <v>193</v>
      </c>
      <c r="G2398" s="2">
        <v>34740</v>
      </c>
      <c r="H2398" s="2">
        <v>4587.6099999999997</v>
      </c>
      <c r="I2398" s="2">
        <v>3240.02</v>
      </c>
      <c r="J2398" s="2">
        <v>23</v>
      </c>
      <c r="K2398" s="2" t="str">
        <f>_xlfn.XLOOKUP(E2398,[1]SKU_Master!A:A,[1]SKU_Master!C:C,"NOT FOUND")</f>
        <v>Tissues</v>
      </c>
      <c r="L2398" s="2">
        <f>_xlfn.XLOOKUP(Table2[[#This Row],[SKU_CODE_CLEAN]],[1]SKU_Master!A:A,[1]SKU_Master!E:E,"Not Found")</f>
        <v>180</v>
      </c>
      <c r="M2398" s="2">
        <f>_xlfn.XLOOKUP(E2398,[1]SKU_Master!A:A,[1]SKU_Master!F:F,"NOT FOUND")</f>
        <v>95</v>
      </c>
      <c r="N2398" s="2" t="str">
        <f>IF(ISNUMBER(_xlfn.XMATCH(E2398,[1]SKU_Master!A:A)),"MATCH","NOT FOUND")</f>
        <v>MATCH</v>
      </c>
      <c r="O2398" s="2">
        <f>Table2[[#This Row],[GROSS_REVENUE]]-Table2[[#This Row],[DISCOUNT]]</f>
        <v>30152.39</v>
      </c>
      <c r="P2398" s="3">
        <f>IFERROR((Table2[[#This Row],[NET_REVENUE]]-(Table2[[#This Row],[UNITS_SOLD]]*Table2[[#This Row],[UNIT_COGS]]))/Table2[[#This Row],[NET_REVENUE]],0)</f>
        <v>0.39192216603725277</v>
      </c>
      <c r="Q2398" s="4">
        <f>IFERROR(Table2[[#This Row],[GROSS_REVENUE]]/Table2[[#This Row],[AD_SPEND]],0)</f>
        <v>10.722156036073851</v>
      </c>
      <c r="R2398" s="2">
        <f>IFERROR((Table2[[#This Row],[NET_REVENUE]]-(Table2[[#This Row],[UNITS_SOLD]]*Table2[[#This Row],[UNIT_COGS]])-Table2[[#This Row],[AD_SPEND]]),0)</f>
        <v>8577.369999999999</v>
      </c>
      <c r="S2398" s="3">
        <f>IFERROR(Table2[[#This Row],[RETURNS_UNITS]]/Table2[[#This Row],[UNITS_SOLD]],0)</f>
        <v>0.11917098445595854</v>
      </c>
      <c r="T2398" s="2" t="str">
        <f>TRIM(CLEAN(Table2[[#This Row],[CHANNEL]]))</f>
        <v>D2C</v>
      </c>
      <c r="U2398" s="1">
        <f t="shared" si="37"/>
        <v>45778</v>
      </c>
    </row>
    <row r="2399" spans="1:21" x14ac:dyDescent="0.3">
      <c r="A2399" s="1">
        <v>45444</v>
      </c>
      <c r="B2399" s="2" t="s">
        <v>21</v>
      </c>
      <c r="C2399" s="2" t="s">
        <v>22</v>
      </c>
      <c r="D2399" s="2" t="s">
        <v>29</v>
      </c>
      <c r="E2399" s="2" t="str">
        <f>TRIM(Table2[[#This Row],[SKU_CODE]])</f>
        <v>BEC-CLN-004</v>
      </c>
      <c r="F2399" s="2">
        <v>223</v>
      </c>
      <c r="G2399" s="2">
        <v>22077</v>
      </c>
      <c r="H2399" s="2">
        <v>5759.82</v>
      </c>
      <c r="I2399" s="2">
        <v>3244.07</v>
      </c>
      <c r="J2399" s="2">
        <v>6</v>
      </c>
      <c r="K2399" s="2" t="str">
        <f>_xlfn.XLOOKUP(E2399,[1]SKU_Master!A:A,[1]SKU_Master!C:C,"NOT FOUND")</f>
        <v>Cleaners</v>
      </c>
      <c r="L2399" s="2">
        <f>_xlfn.XLOOKUP(Table2[[#This Row],[SKU_CODE_CLEAN]],[1]SKU_Master!A:A,[1]SKU_Master!E:E,"Not Found")</f>
        <v>99</v>
      </c>
      <c r="M2399" s="2">
        <f>_xlfn.XLOOKUP(E2399,[1]SKU_Master!A:A,[1]SKU_Master!F:F,"NOT FOUND")</f>
        <v>44</v>
      </c>
      <c r="N2399" s="2" t="str">
        <f>IF(ISNUMBER(_xlfn.XMATCH(E2399,[1]SKU_Master!A:A)),"MATCH","NOT FOUND")</f>
        <v>MATCH</v>
      </c>
      <c r="O2399" s="2">
        <f>Table2[[#This Row],[GROSS_REVENUE]]-Table2[[#This Row],[DISCOUNT]]</f>
        <v>16317.18</v>
      </c>
      <c r="P2399" s="3">
        <f>IFERROR((Table2[[#This Row],[NET_REVENUE]]-(Table2[[#This Row],[UNITS_SOLD]]*Table2[[#This Row],[UNIT_COGS]]))/Table2[[#This Row],[NET_REVENUE]],0)</f>
        <v>0.39867060362145912</v>
      </c>
      <c r="Q2399" s="4">
        <f>IFERROR(Table2[[#This Row],[GROSS_REVENUE]]/Table2[[#This Row],[AD_SPEND]],0)</f>
        <v>6.8053402053593164</v>
      </c>
      <c r="R2399" s="2">
        <f>IFERROR((Table2[[#This Row],[NET_REVENUE]]-(Table2[[#This Row],[UNITS_SOLD]]*Table2[[#This Row],[UNIT_COGS]])-Table2[[#This Row],[AD_SPEND]]),0)</f>
        <v>3261.11</v>
      </c>
      <c r="S2399" s="3">
        <f>IFERROR(Table2[[#This Row],[RETURNS_UNITS]]/Table2[[#This Row],[UNITS_SOLD]],0)</f>
        <v>2.6905829596412557E-2</v>
      </c>
      <c r="T2399" s="2" t="str">
        <f>TRIM(CLEAN(Table2[[#This Row],[CHANNEL]]))</f>
        <v>Flipkart</v>
      </c>
      <c r="U2399" s="1">
        <f t="shared" si="37"/>
        <v>45444</v>
      </c>
    </row>
    <row r="2400" spans="1:21" x14ac:dyDescent="0.3">
      <c r="A2400" s="1">
        <v>45323</v>
      </c>
      <c r="B2400" s="2" t="s">
        <v>33</v>
      </c>
      <c r="C2400" s="2" t="s">
        <v>22</v>
      </c>
      <c r="D2400" s="2" t="s">
        <v>30</v>
      </c>
      <c r="E2400" s="2" t="str">
        <f>TRIM(Table2[[#This Row],[SKU_CODE]])</f>
        <v>BEC-TIS-002</v>
      </c>
      <c r="F2400" s="2">
        <v>185</v>
      </c>
      <c r="G2400" s="2">
        <v>33300</v>
      </c>
      <c r="H2400" s="2">
        <v>4248.66</v>
      </c>
      <c r="I2400" s="2">
        <v>3244.44</v>
      </c>
      <c r="J2400" s="2">
        <v>6</v>
      </c>
      <c r="K2400" s="2" t="str">
        <f>_xlfn.XLOOKUP(E2400,[1]SKU_Master!A:A,[1]SKU_Master!C:C,"NOT FOUND")</f>
        <v>Tissues</v>
      </c>
      <c r="L2400" s="2">
        <f>_xlfn.XLOOKUP(Table2[[#This Row],[SKU_CODE_CLEAN]],[1]SKU_Master!A:A,[1]SKU_Master!E:E,"Not Found")</f>
        <v>180</v>
      </c>
      <c r="M2400" s="2">
        <f>_xlfn.XLOOKUP(E2400,[1]SKU_Master!A:A,[1]SKU_Master!F:F,"NOT FOUND")</f>
        <v>95</v>
      </c>
      <c r="N2400" s="2" t="str">
        <f>IF(ISNUMBER(_xlfn.XMATCH(E2400,[1]SKU_Master!A:A)),"MATCH","NOT FOUND")</f>
        <v>MATCH</v>
      </c>
      <c r="O2400" s="2">
        <f>Table2[[#This Row],[GROSS_REVENUE]]-Table2[[#This Row],[DISCOUNT]]</f>
        <v>29051.34</v>
      </c>
      <c r="P2400" s="3">
        <f>IFERROR((Table2[[#This Row],[NET_REVENUE]]-(Table2[[#This Row],[UNITS_SOLD]]*Table2[[#This Row],[UNIT_COGS]]))/Table2[[#This Row],[NET_REVENUE]],0)</f>
        <v>0.39503651122461131</v>
      </c>
      <c r="Q2400" s="4">
        <f>IFERROR(Table2[[#This Row],[GROSS_REVENUE]]/Table2[[#This Row],[AD_SPEND]],0)</f>
        <v>10.263712690017384</v>
      </c>
      <c r="R2400" s="2">
        <f>IFERROR((Table2[[#This Row],[NET_REVENUE]]-(Table2[[#This Row],[UNITS_SOLD]]*Table2[[#This Row],[UNIT_COGS]])-Table2[[#This Row],[AD_SPEND]]),0)</f>
        <v>8231.9</v>
      </c>
      <c r="S2400" s="3">
        <f>IFERROR(Table2[[#This Row],[RETURNS_UNITS]]/Table2[[#This Row],[UNITS_SOLD]],0)</f>
        <v>3.2432432432432434E-2</v>
      </c>
      <c r="T2400" s="2" t="str">
        <f>TRIM(CLEAN(Table2[[#This Row],[CHANNEL]]))</f>
        <v>Swiggy Instamart</v>
      </c>
      <c r="U2400" s="1">
        <f t="shared" si="37"/>
        <v>45323</v>
      </c>
    </row>
    <row r="2401" spans="1:21" x14ac:dyDescent="0.3">
      <c r="A2401" s="1">
        <v>45566</v>
      </c>
      <c r="B2401" s="2" t="s">
        <v>21</v>
      </c>
      <c r="C2401" s="2" t="s">
        <v>22</v>
      </c>
      <c r="D2401" s="2" t="s">
        <v>29</v>
      </c>
      <c r="E2401" s="2" t="str">
        <f>TRIM(Table2[[#This Row],[SKU_CODE]])</f>
        <v>BEC-CLN-004</v>
      </c>
      <c r="F2401" s="2">
        <v>178</v>
      </c>
      <c r="G2401" s="2">
        <v>17622</v>
      </c>
      <c r="H2401" s="2">
        <v>1511.61</v>
      </c>
      <c r="I2401" s="2">
        <v>3251.73</v>
      </c>
      <c r="J2401" s="2">
        <v>3</v>
      </c>
      <c r="K2401" s="2" t="str">
        <f>_xlfn.XLOOKUP(E2401,[1]SKU_Master!A:A,[1]SKU_Master!C:C,"NOT FOUND")</f>
        <v>Cleaners</v>
      </c>
      <c r="L2401" s="2">
        <f>_xlfn.XLOOKUP(Table2[[#This Row],[SKU_CODE_CLEAN]],[1]SKU_Master!A:A,[1]SKU_Master!E:E,"Not Found")</f>
        <v>99</v>
      </c>
      <c r="M2401" s="2">
        <f>_xlfn.XLOOKUP(E2401,[1]SKU_Master!A:A,[1]SKU_Master!F:F,"NOT FOUND")</f>
        <v>44</v>
      </c>
      <c r="N2401" s="2" t="str">
        <f>IF(ISNUMBER(_xlfn.XMATCH(E2401,[1]SKU_Master!A:A)),"MATCH","NOT FOUND")</f>
        <v>MATCH</v>
      </c>
      <c r="O2401" s="2">
        <f>Table2[[#This Row],[GROSS_REVENUE]]-Table2[[#This Row],[DISCOUNT]]</f>
        <v>16110.39</v>
      </c>
      <c r="P2401" s="3">
        <f>IFERROR((Table2[[#This Row],[NET_REVENUE]]-(Table2[[#This Row],[UNITS_SOLD]]*Table2[[#This Row],[UNIT_COGS]]))/Table2[[#This Row],[NET_REVENUE]],0)</f>
        <v>0.51385410284915511</v>
      </c>
      <c r="Q2401" s="4">
        <f>IFERROR(Table2[[#This Row],[GROSS_REVENUE]]/Table2[[#This Row],[AD_SPEND]],0)</f>
        <v>5.4192691275105869</v>
      </c>
      <c r="R2401" s="2">
        <f>IFERROR((Table2[[#This Row],[NET_REVENUE]]-(Table2[[#This Row],[UNITS_SOLD]]*Table2[[#This Row],[UNIT_COGS]])-Table2[[#This Row],[AD_SPEND]]),0)</f>
        <v>5026.66</v>
      </c>
      <c r="S2401" s="3">
        <f>IFERROR(Table2[[#This Row],[RETURNS_UNITS]]/Table2[[#This Row],[UNITS_SOLD]],0)</f>
        <v>1.6853932584269662E-2</v>
      </c>
      <c r="T2401" s="2" t="str">
        <f>TRIM(CLEAN(Table2[[#This Row],[CHANNEL]]))</f>
        <v>Flipkart</v>
      </c>
      <c r="U2401" s="1">
        <f t="shared" si="37"/>
        <v>45566</v>
      </c>
    </row>
    <row r="2402" spans="1:21" x14ac:dyDescent="0.3">
      <c r="A2402" s="1">
        <v>45778</v>
      </c>
      <c r="B2402" s="2" t="s">
        <v>39</v>
      </c>
      <c r="C2402" s="2" t="s">
        <v>22</v>
      </c>
      <c r="D2402" s="2" t="s">
        <v>32</v>
      </c>
      <c r="E2402" s="2" t="str">
        <f>TRIM(Table2[[#This Row],[SKU_CODE]])</f>
        <v>BEC-BW-001</v>
      </c>
      <c r="F2402" s="2">
        <v>219</v>
      </c>
      <c r="G2402" s="2">
        <v>48180</v>
      </c>
      <c r="H2402" s="2">
        <v>10328.93</v>
      </c>
      <c r="I2402" s="2">
        <v>3252.66</v>
      </c>
      <c r="J2402" s="2">
        <v>12</v>
      </c>
      <c r="K2402" s="2" t="str">
        <f>_xlfn.XLOOKUP(E2402,[1]SKU_Master!A:A,[1]SKU_Master!C:C,"NOT FOUND")</f>
        <v>Bake &amp; Wrap</v>
      </c>
      <c r="L2402" s="2">
        <f>_xlfn.XLOOKUP(Table2[[#This Row],[SKU_CODE_CLEAN]],[1]SKU_Master!A:A,[1]SKU_Master!E:E,"Not Found")</f>
        <v>220</v>
      </c>
      <c r="M2402" s="2">
        <f>_xlfn.XLOOKUP(E2402,[1]SKU_Master!A:A,[1]SKU_Master!F:F,"NOT FOUND")</f>
        <v>118</v>
      </c>
      <c r="N2402" s="2" t="str">
        <f>IF(ISNUMBER(_xlfn.XMATCH(E2402,[1]SKU_Master!A:A)),"MATCH","NOT FOUND")</f>
        <v>MATCH</v>
      </c>
      <c r="O2402" s="2">
        <f>Table2[[#This Row],[GROSS_REVENUE]]-Table2[[#This Row],[DISCOUNT]]</f>
        <v>37851.07</v>
      </c>
      <c r="P2402" s="3">
        <f>IFERROR((Table2[[#This Row],[NET_REVENUE]]-(Table2[[#This Row],[UNITS_SOLD]]*Table2[[#This Row],[UNIT_COGS]]))/Table2[[#This Row],[NET_REVENUE]],0)</f>
        <v>0.31727161213672428</v>
      </c>
      <c r="Q2402" s="4">
        <f>IFERROR(Table2[[#This Row],[GROSS_REVENUE]]/Table2[[#This Row],[AD_SPEND]],0)</f>
        <v>14.812491929682169</v>
      </c>
      <c r="R2402" s="2">
        <f>IFERROR((Table2[[#This Row],[NET_REVENUE]]-(Table2[[#This Row],[UNITS_SOLD]]*Table2[[#This Row],[UNIT_COGS]])-Table2[[#This Row],[AD_SPEND]]),0)</f>
        <v>8756.41</v>
      </c>
      <c r="S2402" s="3">
        <f>IFERROR(Table2[[#This Row],[RETURNS_UNITS]]/Table2[[#This Row],[UNITS_SOLD]],0)</f>
        <v>5.4794520547945202E-2</v>
      </c>
      <c r="T2402" s="2" t="str">
        <f>TRIM(CLEAN(Table2[[#This Row],[CHANNEL]]))</f>
        <v>Amazon</v>
      </c>
      <c r="U2402" s="1">
        <f t="shared" si="37"/>
        <v>45778</v>
      </c>
    </row>
    <row r="2403" spans="1:21" x14ac:dyDescent="0.3">
      <c r="A2403" s="1">
        <v>45413</v>
      </c>
      <c r="B2403" s="2" t="s">
        <v>24</v>
      </c>
      <c r="C2403" s="2" t="s">
        <v>25</v>
      </c>
      <c r="D2403" s="2" t="s">
        <v>42</v>
      </c>
      <c r="E2403" s="2" t="str">
        <f>TRIM(Table2[[#This Row],[SKU_CODE]])</f>
        <v>BEC-BW-002</v>
      </c>
      <c r="F2403" s="2">
        <v>136</v>
      </c>
      <c r="G2403" s="2">
        <v>23800</v>
      </c>
      <c r="H2403" s="2">
        <v>905.87</v>
      </c>
      <c r="I2403" s="2">
        <v>3253.46</v>
      </c>
      <c r="J2403" s="2">
        <v>19</v>
      </c>
      <c r="K2403" s="2" t="str">
        <f>_xlfn.XLOOKUP(E2403,[1]SKU_Master!A:A,[1]SKU_Master!C:C,"NOT FOUND")</f>
        <v>Bake &amp; Wrap</v>
      </c>
      <c r="L2403" s="2">
        <f>_xlfn.XLOOKUP(Table2[[#This Row],[SKU_CODE_CLEAN]],[1]SKU_Master!A:A,[1]SKU_Master!E:E,"Not Found")</f>
        <v>175</v>
      </c>
      <c r="M2403" s="2">
        <f>_xlfn.XLOOKUP(E2403,[1]SKU_Master!A:A,[1]SKU_Master!F:F,"NOT FOUND")</f>
        <v>92</v>
      </c>
      <c r="N2403" s="2" t="str">
        <f>IF(ISNUMBER(_xlfn.XMATCH(E2403,[1]SKU_Master!A:A)),"MATCH","NOT FOUND")</f>
        <v>MATCH</v>
      </c>
      <c r="O2403" s="2">
        <f>Table2[[#This Row],[GROSS_REVENUE]]-Table2[[#This Row],[DISCOUNT]]</f>
        <v>22894.13</v>
      </c>
      <c r="P2403" s="3">
        <f>IFERROR((Table2[[#This Row],[NET_REVENUE]]-(Table2[[#This Row],[UNITS_SOLD]]*Table2[[#This Row],[UNIT_COGS]]))/Table2[[#This Row],[NET_REVENUE]],0)</f>
        <v>0.45348436476948462</v>
      </c>
      <c r="Q2403" s="4">
        <f>IFERROR(Table2[[#This Row],[GROSS_REVENUE]]/Table2[[#This Row],[AD_SPEND]],0)</f>
        <v>7.3152889539136794</v>
      </c>
      <c r="R2403" s="2">
        <f>IFERROR((Table2[[#This Row],[NET_REVENUE]]-(Table2[[#This Row],[UNITS_SOLD]]*Table2[[#This Row],[UNIT_COGS]])-Table2[[#This Row],[AD_SPEND]]),0)</f>
        <v>7128.670000000001</v>
      </c>
      <c r="S2403" s="3">
        <f>IFERROR(Table2[[#This Row],[RETURNS_UNITS]]/Table2[[#This Row],[UNITS_SOLD]],0)</f>
        <v>0.13970588235294118</v>
      </c>
      <c r="T2403" s="2" t="str">
        <f>TRIM(CLEAN(Table2[[#This Row],[CHANNEL]]))</f>
        <v>D2C</v>
      </c>
      <c r="U2403" s="1">
        <f t="shared" si="37"/>
        <v>45413</v>
      </c>
    </row>
    <row r="2404" spans="1:21" x14ac:dyDescent="0.3">
      <c r="A2404" s="1">
        <v>45383</v>
      </c>
      <c r="B2404" s="2" t="s">
        <v>27</v>
      </c>
      <c r="C2404" s="2" t="s">
        <v>25</v>
      </c>
      <c r="D2404" s="2" t="s">
        <v>31</v>
      </c>
      <c r="E2404" s="2" t="str">
        <f>TRIM(Table2[[#This Row],[SKU_CODE]])</f>
        <v>BEC-GB-002</v>
      </c>
      <c r="F2404" s="2">
        <v>280</v>
      </c>
      <c r="G2404" s="2">
        <v>50120</v>
      </c>
      <c r="H2404" s="2">
        <v>12929.85</v>
      </c>
      <c r="I2404" s="2">
        <v>3253.93</v>
      </c>
      <c r="J2404" s="2">
        <v>13</v>
      </c>
      <c r="K2404" s="2" t="str">
        <f>_xlfn.XLOOKUP(E2404,[1]SKU_Master!A:A,[1]SKU_Master!C:C,"NOT FOUND")</f>
        <v>Garbage Bags</v>
      </c>
      <c r="L2404" s="2">
        <f>_xlfn.XLOOKUP(Table2[[#This Row],[SKU_CODE_CLEAN]],[1]SKU_Master!A:A,[1]SKU_Master!E:E,"Not Found")</f>
        <v>179</v>
      </c>
      <c r="M2404" s="2">
        <f>_xlfn.XLOOKUP(E2404,[1]SKU_Master!A:A,[1]SKU_Master!F:F,"NOT FOUND")</f>
        <v>86</v>
      </c>
      <c r="N2404" s="2" t="str">
        <f>IF(ISNUMBER(_xlfn.XMATCH(E2404,[1]SKU_Master!A:A)),"MATCH","NOT FOUND")</f>
        <v>MATCH</v>
      </c>
      <c r="O2404" s="2">
        <f>Table2[[#This Row],[GROSS_REVENUE]]-Table2[[#This Row],[DISCOUNT]]</f>
        <v>37190.15</v>
      </c>
      <c r="P2404" s="3">
        <f>IFERROR((Table2[[#This Row],[NET_REVENUE]]-(Table2[[#This Row],[UNITS_SOLD]]*Table2[[#This Row],[UNIT_COGS]]))/Table2[[#This Row],[NET_REVENUE]],0)</f>
        <v>0.35251672821970337</v>
      </c>
      <c r="Q2404" s="4">
        <f>IFERROR(Table2[[#This Row],[GROSS_REVENUE]]/Table2[[#This Row],[AD_SPEND]],0)</f>
        <v>15.402912785462503</v>
      </c>
      <c r="R2404" s="2">
        <f>IFERROR((Table2[[#This Row],[NET_REVENUE]]-(Table2[[#This Row],[UNITS_SOLD]]*Table2[[#This Row],[UNIT_COGS]])-Table2[[#This Row],[AD_SPEND]]),0)</f>
        <v>9856.2200000000012</v>
      </c>
      <c r="S2404" s="3">
        <f>IFERROR(Table2[[#This Row],[RETURNS_UNITS]]/Table2[[#This Row],[UNITS_SOLD]],0)</f>
        <v>4.642857142857143E-2</v>
      </c>
      <c r="T2404" s="2" t="str">
        <f>TRIM(CLEAN(Table2[[#This Row],[CHANNEL]]))</f>
        <v>Zepto</v>
      </c>
      <c r="U2404" s="1">
        <f t="shared" si="37"/>
        <v>45383</v>
      </c>
    </row>
    <row r="2405" spans="1:21" x14ac:dyDescent="0.3">
      <c r="A2405" s="1">
        <v>45597</v>
      </c>
      <c r="B2405" s="2" t="s">
        <v>24</v>
      </c>
      <c r="C2405" s="2" t="s">
        <v>22</v>
      </c>
      <c r="D2405" s="2" t="s">
        <v>43</v>
      </c>
      <c r="E2405" s="2" t="str">
        <f>TRIM(Table2[[#This Row],[SKU_CODE]])</f>
        <v>BEC-GB-001</v>
      </c>
      <c r="F2405" s="2">
        <v>168</v>
      </c>
      <c r="G2405" s="2">
        <v>25032</v>
      </c>
      <c r="H2405" s="2">
        <v>2274.81</v>
      </c>
      <c r="I2405" s="2">
        <v>3254.64</v>
      </c>
      <c r="J2405" s="2">
        <v>20</v>
      </c>
      <c r="K2405" s="2" t="str">
        <f>_xlfn.XLOOKUP(E2405,[1]SKU_Master!A:A,[1]SKU_Master!C:C,"NOT FOUND")</f>
        <v>Garbage Bags</v>
      </c>
      <c r="L2405" s="2">
        <f>_xlfn.XLOOKUP(Table2[[#This Row],[SKU_CODE_CLEAN]],[1]SKU_Master!A:A,[1]SKU_Master!E:E,"Not Found")</f>
        <v>149</v>
      </c>
      <c r="M2405" s="2">
        <f>_xlfn.XLOOKUP(E2405,[1]SKU_Master!A:A,[1]SKU_Master!F:F,"NOT FOUND")</f>
        <v>70</v>
      </c>
      <c r="N2405" s="2" t="str">
        <f>IF(ISNUMBER(_xlfn.XMATCH(E2405,[1]SKU_Master!A:A)),"MATCH","NOT FOUND")</f>
        <v>MATCH</v>
      </c>
      <c r="O2405" s="2">
        <f>Table2[[#This Row],[GROSS_REVENUE]]-Table2[[#This Row],[DISCOUNT]]</f>
        <v>22757.19</v>
      </c>
      <c r="P2405" s="3">
        <f>IFERROR((Table2[[#This Row],[NET_REVENUE]]-(Table2[[#This Row],[UNITS_SOLD]]*Table2[[#This Row],[UNIT_COGS]]))/Table2[[#This Row],[NET_REVENUE]],0)</f>
        <v>0.48324024187520515</v>
      </c>
      <c r="Q2405" s="4">
        <f>IFERROR(Table2[[#This Row],[GROSS_REVENUE]]/Table2[[#This Row],[AD_SPEND]],0)</f>
        <v>7.6911732173143577</v>
      </c>
      <c r="R2405" s="2">
        <f>IFERROR((Table2[[#This Row],[NET_REVENUE]]-(Table2[[#This Row],[UNITS_SOLD]]*Table2[[#This Row],[UNIT_COGS]])-Table2[[#This Row],[AD_SPEND]]),0)</f>
        <v>7742.5499999999993</v>
      </c>
      <c r="S2405" s="3">
        <f>IFERROR(Table2[[#This Row],[RETURNS_UNITS]]/Table2[[#This Row],[UNITS_SOLD]],0)</f>
        <v>0.11904761904761904</v>
      </c>
      <c r="T2405" s="2" t="str">
        <f>TRIM(CLEAN(Table2[[#This Row],[CHANNEL]]))</f>
        <v>D2C</v>
      </c>
      <c r="U2405" s="1">
        <f t="shared" si="37"/>
        <v>45597</v>
      </c>
    </row>
    <row r="2406" spans="1:21" x14ac:dyDescent="0.3">
      <c r="A2406" s="1">
        <v>45536</v>
      </c>
      <c r="B2406" s="2" t="s">
        <v>24</v>
      </c>
      <c r="C2406" s="2" t="s">
        <v>22</v>
      </c>
      <c r="D2406" s="2" t="s">
        <v>29</v>
      </c>
      <c r="E2406" s="2" t="str">
        <f>TRIM(Table2[[#This Row],[SKU_CODE]])</f>
        <v>BEC-CLN-004</v>
      </c>
      <c r="F2406" s="2">
        <v>121</v>
      </c>
      <c r="G2406" s="2">
        <v>11979</v>
      </c>
      <c r="H2406" s="2">
        <v>1414.45</v>
      </c>
      <c r="I2406" s="2">
        <v>3259.08</v>
      </c>
      <c r="J2406" s="2">
        <v>20</v>
      </c>
      <c r="K2406" s="2" t="str">
        <f>_xlfn.XLOOKUP(E2406,[1]SKU_Master!A:A,[1]SKU_Master!C:C,"NOT FOUND")</f>
        <v>Cleaners</v>
      </c>
      <c r="L2406" s="2">
        <f>_xlfn.XLOOKUP(Table2[[#This Row],[SKU_CODE_CLEAN]],[1]SKU_Master!A:A,[1]SKU_Master!E:E,"Not Found")</f>
        <v>99</v>
      </c>
      <c r="M2406" s="2">
        <f>_xlfn.XLOOKUP(E2406,[1]SKU_Master!A:A,[1]SKU_Master!F:F,"NOT FOUND")</f>
        <v>44</v>
      </c>
      <c r="N2406" s="2" t="str">
        <f>IF(ISNUMBER(_xlfn.XMATCH(E2406,[1]SKU_Master!A:A)),"MATCH","NOT FOUND")</f>
        <v>MATCH</v>
      </c>
      <c r="O2406" s="2">
        <f>Table2[[#This Row],[GROSS_REVENUE]]-Table2[[#This Row],[DISCOUNT]]</f>
        <v>10564.55</v>
      </c>
      <c r="P2406" s="3">
        <f>IFERROR((Table2[[#This Row],[NET_REVENUE]]-(Table2[[#This Row],[UNITS_SOLD]]*Table2[[#This Row],[UNIT_COGS]]))/Table2[[#This Row],[NET_REVENUE]],0)</f>
        <v>0.49605047067788022</v>
      </c>
      <c r="Q2406" s="4">
        <f>IFERROR(Table2[[#This Row],[GROSS_REVENUE]]/Table2[[#This Row],[AD_SPEND]],0)</f>
        <v>3.6755771567436208</v>
      </c>
      <c r="R2406" s="2">
        <f>IFERROR((Table2[[#This Row],[NET_REVENUE]]-(Table2[[#This Row],[UNITS_SOLD]]*Table2[[#This Row],[UNIT_COGS]])-Table2[[#This Row],[AD_SPEND]]),0)</f>
        <v>1981.4699999999993</v>
      </c>
      <c r="S2406" s="3">
        <f>IFERROR(Table2[[#This Row],[RETURNS_UNITS]]/Table2[[#This Row],[UNITS_SOLD]],0)</f>
        <v>0.16528925619834711</v>
      </c>
      <c r="T2406" s="2" t="str">
        <f>TRIM(CLEAN(Table2[[#This Row],[CHANNEL]]))</f>
        <v>D2C</v>
      </c>
      <c r="U2406" s="1">
        <f t="shared" si="37"/>
        <v>45536</v>
      </c>
    </row>
    <row r="2407" spans="1:21" x14ac:dyDescent="0.3">
      <c r="A2407" s="1">
        <v>45627</v>
      </c>
      <c r="B2407" s="2" t="s">
        <v>21</v>
      </c>
      <c r="C2407" s="2" t="s">
        <v>25</v>
      </c>
      <c r="D2407" s="2" t="s">
        <v>30</v>
      </c>
      <c r="E2407" s="2" t="str">
        <f>TRIM(Table2[[#This Row],[SKU_CODE]])</f>
        <v>BEC-TIS-002</v>
      </c>
      <c r="F2407" s="2">
        <v>249</v>
      </c>
      <c r="G2407" s="2">
        <v>44820</v>
      </c>
      <c r="H2407" s="2">
        <v>11446.8</v>
      </c>
      <c r="I2407" s="2">
        <v>3259.23</v>
      </c>
      <c r="J2407" s="2">
        <v>6</v>
      </c>
      <c r="K2407" s="2" t="str">
        <f>_xlfn.XLOOKUP(E2407,[1]SKU_Master!A:A,[1]SKU_Master!C:C,"NOT FOUND")</f>
        <v>Tissues</v>
      </c>
      <c r="L2407" s="2">
        <f>_xlfn.XLOOKUP(Table2[[#This Row],[SKU_CODE_CLEAN]],[1]SKU_Master!A:A,[1]SKU_Master!E:E,"Not Found")</f>
        <v>180</v>
      </c>
      <c r="M2407" s="2">
        <f>_xlfn.XLOOKUP(E2407,[1]SKU_Master!A:A,[1]SKU_Master!F:F,"NOT FOUND")</f>
        <v>95</v>
      </c>
      <c r="N2407" s="2" t="str">
        <f>IF(ISNUMBER(_xlfn.XMATCH(E2407,[1]SKU_Master!A:A)),"MATCH","NOT FOUND")</f>
        <v>MATCH</v>
      </c>
      <c r="O2407" s="2">
        <f>Table2[[#This Row],[GROSS_REVENUE]]-Table2[[#This Row],[DISCOUNT]]</f>
        <v>33373.199999999997</v>
      </c>
      <c r="P2407" s="3">
        <f>IFERROR((Table2[[#This Row],[NET_REVENUE]]-(Table2[[#This Row],[UNITS_SOLD]]*Table2[[#This Row],[UNIT_COGS]]))/Table2[[#This Row],[NET_REVENUE]],0)</f>
        <v>0.29119772751788853</v>
      </c>
      <c r="Q2407" s="4">
        <f>IFERROR(Table2[[#This Row],[GROSS_REVENUE]]/Table2[[#This Row],[AD_SPEND]],0)</f>
        <v>13.751714361981204</v>
      </c>
      <c r="R2407" s="2">
        <f>IFERROR((Table2[[#This Row],[NET_REVENUE]]-(Table2[[#This Row],[UNITS_SOLD]]*Table2[[#This Row],[UNIT_COGS]])-Table2[[#This Row],[AD_SPEND]]),0)</f>
        <v>6458.9699999999975</v>
      </c>
      <c r="S2407" s="3">
        <f>IFERROR(Table2[[#This Row],[RETURNS_UNITS]]/Table2[[#This Row],[UNITS_SOLD]],0)</f>
        <v>2.4096385542168676E-2</v>
      </c>
      <c r="T2407" s="2" t="str">
        <f>TRIM(CLEAN(Table2[[#This Row],[CHANNEL]]))</f>
        <v>Flipkart</v>
      </c>
      <c r="U2407" s="1">
        <f t="shared" si="37"/>
        <v>45627</v>
      </c>
    </row>
    <row r="2408" spans="1:21" x14ac:dyDescent="0.3">
      <c r="A2408" s="1">
        <v>45658</v>
      </c>
      <c r="B2408" s="2" t="s">
        <v>21</v>
      </c>
      <c r="C2408" s="2" t="s">
        <v>25</v>
      </c>
      <c r="D2408" s="2" t="s">
        <v>42</v>
      </c>
      <c r="E2408" s="2" t="str">
        <f>TRIM(Table2[[#This Row],[SKU_CODE]])</f>
        <v>BEC-BW-002</v>
      </c>
      <c r="F2408" s="2">
        <v>156</v>
      </c>
      <c r="G2408" s="2">
        <v>27300</v>
      </c>
      <c r="H2408" s="2">
        <v>2993.04</v>
      </c>
      <c r="I2408" s="2">
        <v>3259.89</v>
      </c>
      <c r="J2408" s="2">
        <v>4</v>
      </c>
      <c r="K2408" s="2" t="str">
        <f>_xlfn.XLOOKUP(E2408,[1]SKU_Master!A:A,[1]SKU_Master!C:C,"NOT FOUND")</f>
        <v>Bake &amp; Wrap</v>
      </c>
      <c r="L2408" s="2">
        <f>_xlfn.XLOOKUP(Table2[[#This Row],[SKU_CODE_CLEAN]],[1]SKU_Master!A:A,[1]SKU_Master!E:E,"Not Found")</f>
        <v>175</v>
      </c>
      <c r="M2408" s="2">
        <f>_xlfn.XLOOKUP(E2408,[1]SKU_Master!A:A,[1]SKU_Master!F:F,"NOT FOUND")</f>
        <v>92</v>
      </c>
      <c r="N2408" s="2" t="str">
        <f>IF(ISNUMBER(_xlfn.XMATCH(E2408,[1]SKU_Master!A:A)),"MATCH","NOT FOUND")</f>
        <v>MATCH</v>
      </c>
      <c r="O2408" s="2">
        <f>Table2[[#This Row],[GROSS_REVENUE]]-Table2[[#This Row],[DISCOUNT]]</f>
        <v>24306.959999999999</v>
      </c>
      <c r="P2408" s="3">
        <f>IFERROR((Table2[[#This Row],[NET_REVENUE]]-(Table2[[#This Row],[UNITS_SOLD]]*Table2[[#This Row],[UNIT_COGS]]))/Table2[[#This Row],[NET_REVENUE]],0)</f>
        <v>0.40955183206785217</v>
      </c>
      <c r="Q2408" s="4">
        <f>IFERROR(Table2[[#This Row],[GROSS_REVENUE]]/Table2[[#This Row],[AD_SPEND]],0)</f>
        <v>8.3745157045176377</v>
      </c>
      <c r="R2408" s="2">
        <f>IFERROR((Table2[[#This Row],[NET_REVENUE]]-(Table2[[#This Row],[UNITS_SOLD]]*Table2[[#This Row],[UNIT_COGS]])-Table2[[#This Row],[AD_SPEND]]),0)</f>
        <v>6695.07</v>
      </c>
      <c r="S2408" s="3">
        <f>IFERROR(Table2[[#This Row],[RETURNS_UNITS]]/Table2[[#This Row],[UNITS_SOLD]],0)</f>
        <v>2.564102564102564E-2</v>
      </c>
      <c r="T2408" s="2" t="str">
        <f>TRIM(CLEAN(Table2[[#This Row],[CHANNEL]]))</f>
        <v>Flipkart</v>
      </c>
      <c r="U2408" s="1">
        <f t="shared" si="37"/>
        <v>45658</v>
      </c>
    </row>
    <row r="2409" spans="1:21" x14ac:dyDescent="0.3">
      <c r="A2409" s="1">
        <v>45748</v>
      </c>
      <c r="B2409" s="2" t="s">
        <v>50</v>
      </c>
      <c r="C2409" s="2" t="s">
        <v>22</v>
      </c>
      <c r="D2409" s="2" t="s">
        <v>32</v>
      </c>
      <c r="E2409" s="2" t="str">
        <f>TRIM(Table2[[#This Row],[SKU_CODE]])</f>
        <v>BEC-BW-001</v>
      </c>
      <c r="F2409" s="2">
        <v>276</v>
      </c>
      <c r="G2409" s="2">
        <v>60720</v>
      </c>
      <c r="H2409" s="2">
        <v>12862.12</v>
      </c>
      <c r="I2409" s="2">
        <v>3260.4</v>
      </c>
      <c r="J2409" s="2">
        <v>13</v>
      </c>
      <c r="K2409" s="2" t="str">
        <f>_xlfn.XLOOKUP(E2409,[1]SKU_Master!A:A,[1]SKU_Master!C:C,"NOT FOUND")</f>
        <v>Bake &amp; Wrap</v>
      </c>
      <c r="L2409" s="2">
        <f>_xlfn.XLOOKUP(Table2[[#This Row],[SKU_CODE_CLEAN]],[1]SKU_Master!A:A,[1]SKU_Master!E:E,"Not Found")</f>
        <v>220</v>
      </c>
      <c r="M2409" s="2">
        <f>_xlfn.XLOOKUP(E2409,[1]SKU_Master!A:A,[1]SKU_Master!F:F,"NOT FOUND")</f>
        <v>118</v>
      </c>
      <c r="N2409" s="2" t="str">
        <f>IF(ISNUMBER(_xlfn.XMATCH(E2409,[1]SKU_Master!A:A)),"MATCH","NOT FOUND")</f>
        <v>MATCH</v>
      </c>
      <c r="O2409" s="2">
        <f>Table2[[#This Row],[GROSS_REVENUE]]-Table2[[#This Row],[DISCOUNT]]</f>
        <v>47857.88</v>
      </c>
      <c r="P2409" s="3">
        <f>IFERROR((Table2[[#This Row],[NET_REVENUE]]-(Table2[[#This Row],[UNITS_SOLD]]*Table2[[#This Row],[UNIT_COGS]]))/Table2[[#This Row],[NET_REVENUE]],0)</f>
        <v>0.31948510882638342</v>
      </c>
      <c r="Q2409" s="4">
        <f>IFERROR(Table2[[#This Row],[GROSS_REVENUE]]/Table2[[#This Row],[AD_SPEND]],0)</f>
        <v>18.623481781376519</v>
      </c>
      <c r="R2409" s="2">
        <f>IFERROR((Table2[[#This Row],[NET_REVENUE]]-(Table2[[#This Row],[UNITS_SOLD]]*Table2[[#This Row],[UNIT_COGS]])-Table2[[#This Row],[AD_SPEND]]),0)</f>
        <v>12029.479999999998</v>
      </c>
      <c r="S2409" s="3">
        <f>IFERROR(Table2[[#This Row],[RETURNS_UNITS]]/Table2[[#This Row],[UNITS_SOLD]],0)</f>
        <v>4.710144927536232E-2</v>
      </c>
      <c r="T2409" s="2" t="str">
        <f>TRIM(CLEAN(Table2[[#This Row],[CHANNEL]]))</f>
        <v>Amazon</v>
      </c>
      <c r="U2409" s="1">
        <f t="shared" si="37"/>
        <v>45748</v>
      </c>
    </row>
    <row r="2410" spans="1:21" x14ac:dyDescent="0.3">
      <c r="A2410" s="1">
        <v>45292</v>
      </c>
      <c r="B2410" s="2" t="s">
        <v>37</v>
      </c>
      <c r="C2410" s="2" t="s">
        <v>25</v>
      </c>
      <c r="D2410" s="2" t="s">
        <v>30</v>
      </c>
      <c r="E2410" s="2" t="str">
        <f>TRIM(Table2[[#This Row],[SKU_CODE]])</f>
        <v>BEC-TIS-002</v>
      </c>
      <c r="F2410" s="2">
        <v>300</v>
      </c>
      <c r="G2410" s="2">
        <v>54000</v>
      </c>
      <c r="H2410" s="2">
        <v>4172.12</v>
      </c>
      <c r="I2410" s="2">
        <v>3260.63</v>
      </c>
      <c r="J2410" s="2">
        <v>12</v>
      </c>
      <c r="K2410" s="2" t="str">
        <f>_xlfn.XLOOKUP(E2410,[1]SKU_Master!A:A,[1]SKU_Master!C:C,"NOT FOUND")</f>
        <v>Tissues</v>
      </c>
      <c r="L2410" s="2">
        <f>_xlfn.XLOOKUP(Table2[[#This Row],[SKU_CODE_CLEAN]],[1]SKU_Master!A:A,[1]SKU_Master!E:E,"Not Found")</f>
        <v>180</v>
      </c>
      <c r="M2410" s="2">
        <f>_xlfn.XLOOKUP(E2410,[1]SKU_Master!A:A,[1]SKU_Master!F:F,"NOT FOUND")</f>
        <v>95</v>
      </c>
      <c r="N2410" s="2" t="str">
        <f>IF(ISNUMBER(_xlfn.XMATCH(E2410,[1]SKU_Master!A:A)),"MATCH","NOT FOUND")</f>
        <v>MATCH</v>
      </c>
      <c r="O2410" s="2">
        <f>Table2[[#This Row],[GROSS_REVENUE]]-Table2[[#This Row],[DISCOUNT]]</f>
        <v>49827.88</v>
      </c>
      <c r="P2410" s="3">
        <f>IFERROR((Table2[[#This Row],[NET_REVENUE]]-(Table2[[#This Row],[UNITS_SOLD]]*Table2[[#This Row],[UNIT_COGS]]))/Table2[[#This Row],[NET_REVENUE]],0)</f>
        <v>0.42803105410063602</v>
      </c>
      <c r="Q2410" s="4">
        <f>IFERROR(Table2[[#This Row],[GROSS_REVENUE]]/Table2[[#This Row],[AD_SPEND]],0)</f>
        <v>16.561216697386701</v>
      </c>
      <c r="R2410" s="2">
        <f>IFERROR((Table2[[#This Row],[NET_REVENUE]]-(Table2[[#This Row],[UNITS_SOLD]]*Table2[[#This Row],[UNIT_COGS]])-Table2[[#This Row],[AD_SPEND]]),0)</f>
        <v>18067.249999999996</v>
      </c>
      <c r="S2410" s="3">
        <f>IFERROR(Table2[[#This Row],[RETURNS_UNITS]]/Table2[[#This Row],[UNITS_SOLD]],0)</f>
        <v>0.04</v>
      </c>
      <c r="T2410" s="2" t="str">
        <f>TRIM(CLEAN(Table2[[#This Row],[CHANNEL]]))</f>
        <v>Blinkit</v>
      </c>
      <c r="U2410" s="1">
        <f t="shared" si="37"/>
        <v>45292</v>
      </c>
    </row>
    <row r="2411" spans="1:21" x14ac:dyDescent="0.3">
      <c r="A2411" s="1">
        <v>45505</v>
      </c>
      <c r="B2411" s="2" t="s">
        <v>39</v>
      </c>
      <c r="C2411" s="2" t="s">
        <v>25</v>
      </c>
      <c r="D2411" s="2" t="s">
        <v>30</v>
      </c>
      <c r="E2411" s="2" t="str">
        <f>TRIM(Table2[[#This Row],[SKU_CODE]])</f>
        <v>BEC-TIS-002</v>
      </c>
      <c r="F2411" s="2">
        <v>371</v>
      </c>
      <c r="G2411" s="2">
        <v>66780</v>
      </c>
      <c r="H2411" s="2">
        <v>14566.66</v>
      </c>
      <c r="I2411" s="2">
        <v>3260.81</v>
      </c>
      <c r="J2411" s="2">
        <v>20</v>
      </c>
      <c r="K2411" s="2" t="str">
        <f>_xlfn.XLOOKUP(E2411,[1]SKU_Master!A:A,[1]SKU_Master!C:C,"NOT FOUND")</f>
        <v>Tissues</v>
      </c>
      <c r="L2411" s="2">
        <f>_xlfn.XLOOKUP(Table2[[#This Row],[SKU_CODE_CLEAN]],[1]SKU_Master!A:A,[1]SKU_Master!E:E,"Not Found")</f>
        <v>180</v>
      </c>
      <c r="M2411" s="2">
        <f>_xlfn.XLOOKUP(E2411,[1]SKU_Master!A:A,[1]SKU_Master!F:F,"NOT FOUND")</f>
        <v>95</v>
      </c>
      <c r="N2411" s="2" t="str">
        <f>IF(ISNUMBER(_xlfn.XMATCH(E2411,[1]SKU_Master!A:A)),"MATCH","NOT FOUND")</f>
        <v>MATCH</v>
      </c>
      <c r="O2411" s="2">
        <f>Table2[[#This Row],[GROSS_REVENUE]]-Table2[[#This Row],[DISCOUNT]]</f>
        <v>52213.34</v>
      </c>
      <c r="P2411" s="3">
        <f>IFERROR((Table2[[#This Row],[NET_REVENUE]]-(Table2[[#This Row],[UNITS_SOLD]]*Table2[[#This Row],[UNIT_COGS]]))/Table2[[#This Row],[NET_REVENUE]],0)</f>
        <v>0.32498093399119837</v>
      </c>
      <c r="Q2411" s="4">
        <f>IFERROR(Table2[[#This Row],[GROSS_REVENUE]]/Table2[[#This Row],[AD_SPEND]],0)</f>
        <v>20.479574093553442</v>
      </c>
      <c r="R2411" s="2">
        <f>IFERROR((Table2[[#This Row],[NET_REVENUE]]-(Table2[[#This Row],[UNITS_SOLD]]*Table2[[#This Row],[UNIT_COGS]])-Table2[[#This Row],[AD_SPEND]]),0)</f>
        <v>13707.529999999997</v>
      </c>
      <c r="S2411" s="3">
        <f>IFERROR(Table2[[#This Row],[RETURNS_UNITS]]/Table2[[#This Row],[UNITS_SOLD]],0)</f>
        <v>5.3908355795148251E-2</v>
      </c>
      <c r="T2411" s="2" t="str">
        <f>TRIM(CLEAN(Table2[[#This Row],[CHANNEL]]))</f>
        <v>Amazon</v>
      </c>
      <c r="U2411" s="1">
        <f t="shared" si="37"/>
        <v>45505</v>
      </c>
    </row>
    <row r="2412" spans="1:21" x14ac:dyDescent="0.3">
      <c r="A2412" s="1">
        <v>45383</v>
      </c>
      <c r="B2412" s="2" t="s">
        <v>39</v>
      </c>
      <c r="C2412" s="2" t="s">
        <v>28</v>
      </c>
      <c r="D2412" s="2" t="s">
        <v>35</v>
      </c>
      <c r="E2412" s="2" t="str">
        <f>TRIM(Table2[[#This Row],[SKU_CODE]])</f>
        <v>BEC-CMB-001</v>
      </c>
      <c r="F2412" s="2">
        <v>55</v>
      </c>
      <c r="G2412" s="2">
        <v>38445</v>
      </c>
      <c r="H2412" s="2">
        <v>5130.09</v>
      </c>
      <c r="I2412" s="2">
        <v>3263.39</v>
      </c>
      <c r="J2412" s="2">
        <v>2</v>
      </c>
      <c r="K2412" s="2" t="str">
        <f>_xlfn.XLOOKUP(E2412,[1]SKU_Master!A:A,[1]SKU_Master!C:C,"NOT FOUND")</f>
        <v>Others</v>
      </c>
      <c r="L2412" s="2">
        <f>_xlfn.XLOOKUP(Table2[[#This Row],[SKU_CODE_CLEAN]],[1]SKU_Master!A:A,[1]SKU_Master!E:E,"Not Found")</f>
        <v>699</v>
      </c>
      <c r="M2412" s="2">
        <f>_xlfn.XLOOKUP(E2412,[1]SKU_Master!A:A,[1]SKU_Master!F:F,"NOT FOUND")</f>
        <v>330</v>
      </c>
      <c r="N2412" s="2" t="str">
        <f>IF(ISNUMBER(_xlfn.XMATCH(E2412,[1]SKU_Master!A:A)),"MATCH","NOT FOUND")</f>
        <v>MATCH</v>
      </c>
      <c r="O2412" s="2">
        <f>Table2[[#This Row],[GROSS_REVENUE]]-Table2[[#This Row],[DISCOUNT]]</f>
        <v>33314.910000000003</v>
      </c>
      <c r="P2412" s="3">
        <f>IFERROR((Table2[[#This Row],[NET_REVENUE]]-(Table2[[#This Row],[UNITS_SOLD]]*Table2[[#This Row],[UNIT_COGS]]))/Table2[[#This Row],[NET_REVENUE]],0)</f>
        <v>0.45519888842563289</v>
      </c>
      <c r="Q2412" s="4">
        <f>IFERROR(Table2[[#This Row],[GROSS_REVENUE]]/Table2[[#This Row],[AD_SPEND]],0)</f>
        <v>11.780694308679012</v>
      </c>
      <c r="R2412" s="2">
        <f>IFERROR((Table2[[#This Row],[NET_REVENUE]]-(Table2[[#This Row],[UNITS_SOLD]]*Table2[[#This Row],[UNIT_COGS]])-Table2[[#This Row],[AD_SPEND]]),0)</f>
        <v>11901.520000000004</v>
      </c>
      <c r="S2412" s="3">
        <f>IFERROR(Table2[[#This Row],[RETURNS_UNITS]]/Table2[[#This Row],[UNITS_SOLD]],0)</f>
        <v>3.6363636363636362E-2</v>
      </c>
      <c r="T2412" s="2" t="str">
        <f>TRIM(CLEAN(Table2[[#This Row],[CHANNEL]]))</f>
        <v>Amazon</v>
      </c>
      <c r="U2412" s="1">
        <f t="shared" si="37"/>
        <v>45383</v>
      </c>
    </row>
    <row r="2413" spans="1:21" x14ac:dyDescent="0.3">
      <c r="A2413" s="1">
        <v>45717</v>
      </c>
      <c r="B2413" s="2" t="s">
        <v>34</v>
      </c>
      <c r="C2413" s="2" t="s">
        <v>25</v>
      </c>
      <c r="D2413" s="2" t="s">
        <v>42</v>
      </c>
      <c r="E2413" s="2" t="str">
        <f>TRIM(Table2[[#This Row],[SKU_CODE]])</f>
        <v>BEC-BW-002</v>
      </c>
      <c r="F2413" s="2">
        <v>209</v>
      </c>
      <c r="G2413" s="2">
        <v>36575</v>
      </c>
      <c r="H2413" s="2">
        <v>9518.66</v>
      </c>
      <c r="I2413" s="2">
        <v>3264.41</v>
      </c>
      <c r="J2413" s="2">
        <v>11</v>
      </c>
      <c r="K2413" s="2" t="str">
        <f>_xlfn.XLOOKUP(E2413,[1]SKU_Master!A:A,[1]SKU_Master!C:C,"NOT FOUND")</f>
        <v>Bake &amp; Wrap</v>
      </c>
      <c r="L2413" s="2">
        <f>_xlfn.XLOOKUP(Table2[[#This Row],[SKU_CODE_CLEAN]],[1]SKU_Master!A:A,[1]SKU_Master!E:E,"Not Found")</f>
        <v>175</v>
      </c>
      <c r="M2413" s="2">
        <f>_xlfn.XLOOKUP(E2413,[1]SKU_Master!A:A,[1]SKU_Master!F:F,"NOT FOUND")</f>
        <v>92</v>
      </c>
      <c r="N2413" s="2" t="str">
        <f>IF(ISNUMBER(_xlfn.XMATCH(E2413,[1]SKU_Master!A:A)),"MATCH","NOT FOUND")</f>
        <v>MATCH</v>
      </c>
      <c r="O2413" s="2">
        <f>Table2[[#This Row],[GROSS_REVENUE]]-Table2[[#This Row],[DISCOUNT]]</f>
        <v>27056.34</v>
      </c>
      <c r="P2413" s="3">
        <f>IFERROR((Table2[[#This Row],[NET_REVENUE]]-(Table2[[#This Row],[UNITS_SOLD]]*Table2[[#This Row],[UNIT_COGS]]))/Table2[[#This Row],[NET_REVENUE]],0)</f>
        <v>0.28933477329158341</v>
      </c>
      <c r="Q2413" s="4">
        <f>IFERROR(Table2[[#This Row],[GROSS_REVENUE]]/Table2[[#This Row],[AD_SPEND]],0)</f>
        <v>11.204168594018521</v>
      </c>
      <c r="R2413" s="2">
        <f>IFERROR((Table2[[#This Row],[NET_REVENUE]]-(Table2[[#This Row],[UNITS_SOLD]]*Table2[[#This Row],[UNIT_COGS]])-Table2[[#This Row],[AD_SPEND]]),0)</f>
        <v>4563.93</v>
      </c>
      <c r="S2413" s="3">
        <f>IFERROR(Table2[[#This Row],[RETURNS_UNITS]]/Table2[[#This Row],[UNITS_SOLD]],0)</f>
        <v>5.2631578947368418E-2</v>
      </c>
      <c r="T2413" s="2" t="str">
        <f>TRIM(CLEAN(Table2[[#This Row],[CHANNEL]]))</f>
        <v>Zepto</v>
      </c>
      <c r="U2413" s="1">
        <f t="shared" si="37"/>
        <v>45717</v>
      </c>
    </row>
    <row r="2414" spans="1:21" x14ac:dyDescent="0.3">
      <c r="A2414" s="1">
        <v>45292</v>
      </c>
      <c r="B2414" s="2" t="s">
        <v>33</v>
      </c>
      <c r="C2414" s="2" t="s">
        <v>28</v>
      </c>
      <c r="D2414" s="2" t="s">
        <v>29</v>
      </c>
      <c r="E2414" s="2" t="str">
        <f>TRIM(Table2[[#This Row],[SKU_CODE]])</f>
        <v>BEC-CLN-004</v>
      </c>
      <c r="F2414" s="2">
        <v>157</v>
      </c>
      <c r="G2414" s="2">
        <v>15543</v>
      </c>
      <c r="H2414" s="2">
        <v>3115.91</v>
      </c>
      <c r="I2414" s="2">
        <v>3266</v>
      </c>
      <c r="J2414" s="2">
        <v>6</v>
      </c>
      <c r="K2414" s="2" t="str">
        <f>_xlfn.XLOOKUP(E2414,[1]SKU_Master!A:A,[1]SKU_Master!C:C,"NOT FOUND")</f>
        <v>Cleaners</v>
      </c>
      <c r="L2414" s="2">
        <f>_xlfn.XLOOKUP(Table2[[#This Row],[SKU_CODE_CLEAN]],[1]SKU_Master!A:A,[1]SKU_Master!E:E,"Not Found")</f>
        <v>99</v>
      </c>
      <c r="M2414" s="2">
        <f>_xlfn.XLOOKUP(E2414,[1]SKU_Master!A:A,[1]SKU_Master!F:F,"NOT FOUND")</f>
        <v>44</v>
      </c>
      <c r="N2414" s="2" t="str">
        <f>IF(ISNUMBER(_xlfn.XMATCH(E2414,[1]SKU_Master!A:A)),"MATCH","NOT FOUND")</f>
        <v>MATCH</v>
      </c>
      <c r="O2414" s="2">
        <f>Table2[[#This Row],[GROSS_REVENUE]]-Table2[[#This Row],[DISCOUNT]]</f>
        <v>12427.09</v>
      </c>
      <c r="P2414" s="3">
        <f>IFERROR((Table2[[#This Row],[NET_REVENUE]]-(Table2[[#This Row],[UNITS_SOLD]]*Table2[[#This Row],[UNIT_COGS]]))/Table2[[#This Row],[NET_REVENUE]],0)</f>
        <v>0.44411764942556947</v>
      </c>
      <c r="Q2414" s="4">
        <f>IFERROR(Table2[[#This Row],[GROSS_REVENUE]]/Table2[[#This Row],[AD_SPEND]],0)</f>
        <v>4.759032455603184</v>
      </c>
      <c r="R2414" s="2">
        <f>IFERROR((Table2[[#This Row],[NET_REVENUE]]-(Table2[[#This Row],[UNITS_SOLD]]*Table2[[#This Row],[UNIT_COGS]])-Table2[[#This Row],[AD_SPEND]]),0)</f>
        <v>2253.09</v>
      </c>
      <c r="S2414" s="3">
        <f>IFERROR(Table2[[#This Row],[RETURNS_UNITS]]/Table2[[#This Row],[UNITS_SOLD]],0)</f>
        <v>3.8216560509554139E-2</v>
      </c>
      <c r="T2414" s="2" t="str">
        <f>TRIM(CLEAN(Table2[[#This Row],[CHANNEL]]))</f>
        <v>Swiggy Instamart</v>
      </c>
      <c r="U2414" s="1">
        <f t="shared" si="37"/>
        <v>45292</v>
      </c>
    </row>
    <row r="2415" spans="1:21" x14ac:dyDescent="0.3">
      <c r="A2415" s="1">
        <v>45597</v>
      </c>
      <c r="B2415" s="2" t="s">
        <v>21</v>
      </c>
      <c r="C2415" s="2" t="s">
        <v>25</v>
      </c>
      <c r="D2415" s="2" t="s">
        <v>30</v>
      </c>
      <c r="E2415" s="2" t="str">
        <f>TRIM(Table2[[#This Row],[SKU_CODE]])</f>
        <v>BEC-TIS-002</v>
      </c>
      <c r="F2415" s="2">
        <v>259</v>
      </c>
      <c r="G2415" s="2">
        <v>46620</v>
      </c>
      <c r="H2415" s="2">
        <v>9791.89</v>
      </c>
      <c r="I2415" s="2">
        <v>3269.83</v>
      </c>
      <c r="J2415" s="2">
        <v>15</v>
      </c>
      <c r="K2415" s="2" t="str">
        <f>_xlfn.XLOOKUP(E2415,[1]SKU_Master!A:A,[1]SKU_Master!C:C,"NOT FOUND")</f>
        <v>Tissues</v>
      </c>
      <c r="L2415" s="2">
        <f>_xlfn.XLOOKUP(Table2[[#This Row],[SKU_CODE_CLEAN]],[1]SKU_Master!A:A,[1]SKU_Master!E:E,"Not Found")</f>
        <v>180</v>
      </c>
      <c r="M2415" s="2">
        <f>_xlfn.XLOOKUP(E2415,[1]SKU_Master!A:A,[1]SKU_Master!F:F,"NOT FOUND")</f>
        <v>95</v>
      </c>
      <c r="N2415" s="2" t="str">
        <f>IF(ISNUMBER(_xlfn.XMATCH(E2415,[1]SKU_Master!A:A)),"MATCH","NOT FOUND")</f>
        <v>MATCH</v>
      </c>
      <c r="O2415" s="2">
        <f>Table2[[#This Row],[GROSS_REVENUE]]-Table2[[#This Row],[DISCOUNT]]</f>
        <v>36828.11</v>
      </c>
      <c r="P2415" s="3">
        <f>IFERROR((Table2[[#This Row],[NET_REVENUE]]-(Table2[[#This Row],[UNITS_SOLD]]*Table2[[#This Row],[UNIT_COGS]]))/Table2[[#This Row],[NET_REVENUE]],0)</f>
        <v>0.33189620645751305</v>
      </c>
      <c r="Q2415" s="4">
        <f>IFERROR(Table2[[#This Row],[GROSS_REVENUE]]/Table2[[#This Row],[AD_SPEND]],0)</f>
        <v>14.257621955881499</v>
      </c>
      <c r="R2415" s="2">
        <f>IFERROR((Table2[[#This Row],[NET_REVENUE]]-(Table2[[#This Row],[UNITS_SOLD]]*Table2[[#This Row],[UNIT_COGS]])-Table2[[#This Row],[AD_SPEND]]),0)</f>
        <v>8953.2800000000007</v>
      </c>
      <c r="S2415" s="3">
        <f>IFERROR(Table2[[#This Row],[RETURNS_UNITS]]/Table2[[#This Row],[UNITS_SOLD]],0)</f>
        <v>5.7915057915057917E-2</v>
      </c>
      <c r="T2415" s="2" t="str">
        <f>TRIM(CLEAN(Table2[[#This Row],[CHANNEL]]))</f>
        <v>Flipkart</v>
      </c>
      <c r="U2415" s="1">
        <f t="shared" si="37"/>
        <v>45597</v>
      </c>
    </row>
    <row r="2416" spans="1:21" x14ac:dyDescent="0.3">
      <c r="A2416" s="1">
        <v>45658</v>
      </c>
      <c r="B2416" s="2" t="s">
        <v>37</v>
      </c>
      <c r="C2416" s="2" t="s">
        <v>22</v>
      </c>
      <c r="D2416" s="2" t="s">
        <v>35</v>
      </c>
      <c r="E2416" s="2" t="str">
        <f>TRIM(Table2[[#This Row],[SKU_CODE]])</f>
        <v>BEC-CMB-001</v>
      </c>
      <c r="F2416" s="2">
        <v>61</v>
      </c>
      <c r="G2416" s="2">
        <v>42639</v>
      </c>
      <c r="H2416" s="2">
        <v>9090.5</v>
      </c>
      <c r="I2416" s="2">
        <v>3278.36</v>
      </c>
      <c r="J2416" s="2">
        <v>2</v>
      </c>
      <c r="K2416" s="2" t="str">
        <f>_xlfn.XLOOKUP(E2416,[1]SKU_Master!A:A,[1]SKU_Master!C:C,"NOT FOUND")</f>
        <v>Others</v>
      </c>
      <c r="L2416" s="2">
        <f>_xlfn.XLOOKUP(Table2[[#This Row],[SKU_CODE_CLEAN]],[1]SKU_Master!A:A,[1]SKU_Master!E:E,"Not Found")</f>
        <v>699</v>
      </c>
      <c r="M2416" s="2">
        <f>_xlfn.XLOOKUP(E2416,[1]SKU_Master!A:A,[1]SKU_Master!F:F,"NOT FOUND")</f>
        <v>330</v>
      </c>
      <c r="N2416" s="2" t="str">
        <f>IF(ISNUMBER(_xlfn.XMATCH(E2416,[1]SKU_Master!A:A)),"MATCH","NOT FOUND")</f>
        <v>MATCH</v>
      </c>
      <c r="O2416" s="2">
        <f>Table2[[#This Row],[GROSS_REVENUE]]-Table2[[#This Row],[DISCOUNT]]</f>
        <v>33548.5</v>
      </c>
      <c r="P2416" s="3">
        <f>IFERROR((Table2[[#This Row],[NET_REVENUE]]-(Table2[[#This Row],[UNITS_SOLD]]*Table2[[#This Row],[UNIT_COGS]]))/Table2[[#This Row],[NET_REVENUE]],0)</f>
        <v>0.39997317316720571</v>
      </c>
      <c r="Q2416" s="4">
        <f>IFERROR(Table2[[#This Row],[GROSS_REVENUE]]/Table2[[#This Row],[AD_SPEND]],0)</f>
        <v>13.00619822106175</v>
      </c>
      <c r="R2416" s="2">
        <f>IFERROR((Table2[[#This Row],[NET_REVENUE]]-(Table2[[#This Row],[UNITS_SOLD]]*Table2[[#This Row],[UNIT_COGS]])-Table2[[#This Row],[AD_SPEND]]),0)</f>
        <v>10140.14</v>
      </c>
      <c r="S2416" s="3">
        <f>IFERROR(Table2[[#This Row],[RETURNS_UNITS]]/Table2[[#This Row],[UNITS_SOLD]],0)</f>
        <v>3.2786885245901641E-2</v>
      </c>
      <c r="T2416" s="2" t="str">
        <f>TRIM(CLEAN(Table2[[#This Row],[CHANNEL]]))</f>
        <v>Blinkit</v>
      </c>
      <c r="U2416" s="1">
        <f t="shared" si="37"/>
        <v>45658</v>
      </c>
    </row>
    <row r="2417" spans="1:21" x14ac:dyDescent="0.3">
      <c r="A2417" s="1">
        <v>45627</v>
      </c>
      <c r="B2417" s="2" t="s">
        <v>34</v>
      </c>
      <c r="C2417" s="2" t="s">
        <v>25</v>
      </c>
      <c r="D2417" s="2" t="s">
        <v>43</v>
      </c>
      <c r="E2417" s="2" t="str">
        <f>TRIM(Table2[[#This Row],[SKU_CODE]])</f>
        <v>BEC-GB-001</v>
      </c>
      <c r="F2417" s="2">
        <v>229</v>
      </c>
      <c r="G2417" s="2">
        <v>34121</v>
      </c>
      <c r="H2417" s="2">
        <v>1723.4</v>
      </c>
      <c r="I2417" s="2">
        <v>3278.71</v>
      </c>
      <c r="J2417" s="2">
        <v>11</v>
      </c>
      <c r="K2417" s="2" t="str">
        <f>_xlfn.XLOOKUP(E2417,[1]SKU_Master!A:A,[1]SKU_Master!C:C,"NOT FOUND")</f>
        <v>Garbage Bags</v>
      </c>
      <c r="L2417" s="2">
        <f>_xlfn.XLOOKUP(Table2[[#This Row],[SKU_CODE_CLEAN]],[1]SKU_Master!A:A,[1]SKU_Master!E:E,"Not Found")</f>
        <v>149</v>
      </c>
      <c r="M2417" s="2">
        <f>_xlfn.XLOOKUP(E2417,[1]SKU_Master!A:A,[1]SKU_Master!F:F,"NOT FOUND")</f>
        <v>70</v>
      </c>
      <c r="N2417" s="2" t="str">
        <f>IF(ISNUMBER(_xlfn.XMATCH(E2417,[1]SKU_Master!A:A)),"MATCH","NOT FOUND")</f>
        <v>MATCH</v>
      </c>
      <c r="O2417" s="2">
        <f>Table2[[#This Row],[GROSS_REVENUE]]-Table2[[#This Row],[DISCOUNT]]</f>
        <v>32397.599999999999</v>
      </c>
      <c r="P2417" s="3">
        <f>IFERROR((Table2[[#This Row],[NET_REVENUE]]-(Table2[[#This Row],[UNITS_SOLD]]*Table2[[#This Row],[UNIT_COGS]]))/Table2[[#This Row],[NET_REVENUE]],0)</f>
        <v>0.50521026248857936</v>
      </c>
      <c r="Q2417" s="4">
        <f>IFERROR(Table2[[#This Row],[GROSS_REVENUE]]/Table2[[#This Row],[AD_SPEND]],0)</f>
        <v>10.40683683521873</v>
      </c>
      <c r="R2417" s="2">
        <f>IFERROR((Table2[[#This Row],[NET_REVENUE]]-(Table2[[#This Row],[UNITS_SOLD]]*Table2[[#This Row],[UNIT_COGS]])-Table2[[#This Row],[AD_SPEND]]),0)</f>
        <v>13088.89</v>
      </c>
      <c r="S2417" s="3">
        <f>IFERROR(Table2[[#This Row],[RETURNS_UNITS]]/Table2[[#This Row],[UNITS_SOLD]],0)</f>
        <v>4.8034934497816595E-2</v>
      </c>
      <c r="T2417" s="2" t="str">
        <f>TRIM(CLEAN(Table2[[#This Row],[CHANNEL]]))</f>
        <v>Zepto</v>
      </c>
      <c r="U2417" s="1">
        <f t="shared" si="37"/>
        <v>45627</v>
      </c>
    </row>
    <row r="2418" spans="1:21" x14ac:dyDescent="0.3">
      <c r="A2418" s="1">
        <v>45748</v>
      </c>
      <c r="B2418" s="2" t="s">
        <v>21</v>
      </c>
      <c r="C2418" s="2" t="s">
        <v>25</v>
      </c>
      <c r="D2418" s="2" t="s">
        <v>43</v>
      </c>
      <c r="E2418" s="2" t="str">
        <f>TRIM(Table2[[#This Row],[SKU_CODE]])</f>
        <v>BEC-GB-001</v>
      </c>
      <c r="F2418" s="2">
        <v>214</v>
      </c>
      <c r="G2418" s="2">
        <v>31886</v>
      </c>
      <c r="H2418" s="2">
        <v>2063.5100000000002</v>
      </c>
      <c r="I2418" s="2">
        <v>3281.03</v>
      </c>
      <c r="J2418" s="2">
        <v>8</v>
      </c>
      <c r="K2418" s="2" t="str">
        <f>_xlfn.XLOOKUP(E2418,[1]SKU_Master!A:A,[1]SKU_Master!C:C,"NOT FOUND")</f>
        <v>Garbage Bags</v>
      </c>
      <c r="L2418" s="2">
        <f>_xlfn.XLOOKUP(Table2[[#This Row],[SKU_CODE_CLEAN]],[1]SKU_Master!A:A,[1]SKU_Master!E:E,"Not Found")</f>
        <v>149</v>
      </c>
      <c r="M2418" s="2">
        <f>_xlfn.XLOOKUP(E2418,[1]SKU_Master!A:A,[1]SKU_Master!F:F,"NOT FOUND")</f>
        <v>70</v>
      </c>
      <c r="N2418" s="2" t="str">
        <f>IF(ISNUMBER(_xlfn.XMATCH(E2418,[1]SKU_Master!A:A)),"MATCH","NOT FOUND")</f>
        <v>MATCH</v>
      </c>
      <c r="O2418" s="2">
        <f>Table2[[#This Row],[GROSS_REVENUE]]-Table2[[#This Row],[DISCOUNT]]</f>
        <v>29822.489999999998</v>
      </c>
      <c r="P2418" s="3">
        <f>IFERROR((Table2[[#This Row],[NET_REVENUE]]-(Table2[[#This Row],[UNITS_SOLD]]*Table2[[#This Row],[UNIT_COGS]]))/Table2[[#This Row],[NET_REVENUE]],0)</f>
        <v>0.49769452517210999</v>
      </c>
      <c r="Q2418" s="4">
        <f>IFERROR(Table2[[#This Row],[GROSS_REVENUE]]/Table2[[#This Row],[AD_SPEND]],0)</f>
        <v>9.7182896834225829</v>
      </c>
      <c r="R2418" s="2">
        <f>IFERROR((Table2[[#This Row],[NET_REVENUE]]-(Table2[[#This Row],[UNITS_SOLD]]*Table2[[#This Row],[UNIT_COGS]])-Table2[[#This Row],[AD_SPEND]]),0)</f>
        <v>11561.459999999997</v>
      </c>
      <c r="S2418" s="3">
        <f>IFERROR(Table2[[#This Row],[RETURNS_UNITS]]/Table2[[#This Row],[UNITS_SOLD]],0)</f>
        <v>3.7383177570093455E-2</v>
      </c>
      <c r="T2418" s="2" t="str">
        <f>TRIM(CLEAN(Table2[[#This Row],[CHANNEL]]))</f>
        <v>Flipkart</v>
      </c>
      <c r="U2418" s="1">
        <f t="shared" si="37"/>
        <v>45748</v>
      </c>
    </row>
    <row r="2419" spans="1:21" x14ac:dyDescent="0.3">
      <c r="A2419" s="1">
        <v>45717</v>
      </c>
      <c r="B2419" s="2" t="s">
        <v>27</v>
      </c>
      <c r="C2419" s="2" t="s">
        <v>22</v>
      </c>
      <c r="D2419" s="2" t="s">
        <v>42</v>
      </c>
      <c r="E2419" s="2" t="str">
        <f>TRIM(Table2[[#This Row],[SKU_CODE]])</f>
        <v>BEC-BW-002</v>
      </c>
      <c r="F2419" s="2">
        <v>159</v>
      </c>
      <c r="G2419" s="2">
        <v>27825</v>
      </c>
      <c r="H2419" s="2">
        <v>4151.1499999999996</v>
      </c>
      <c r="I2419" s="2">
        <v>3283.75</v>
      </c>
      <c r="J2419" s="2">
        <v>3</v>
      </c>
      <c r="K2419" s="2" t="str">
        <f>_xlfn.XLOOKUP(E2419,[1]SKU_Master!A:A,[1]SKU_Master!C:C,"NOT FOUND")</f>
        <v>Bake &amp; Wrap</v>
      </c>
      <c r="L2419" s="2">
        <f>_xlfn.XLOOKUP(Table2[[#This Row],[SKU_CODE_CLEAN]],[1]SKU_Master!A:A,[1]SKU_Master!E:E,"Not Found")</f>
        <v>175</v>
      </c>
      <c r="M2419" s="2">
        <f>_xlfn.XLOOKUP(E2419,[1]SKU_Master!A:A,[1]SKU_Master!F:F,"NOT FOUND")</f>
        <v>92</v>
      </c>
      <c r="N2419" s="2" t="str">
        <f>IF(ISNUMBER(_xlfn.XMATCH(E2419,[1]SKU_Master!A:A)),"MATCH","NOT FOUND")</f>
        <v>MATCH</v>
      </c>
      <c r="O2419" s="2">
        <f>Table2[[#This Row],[GROSS_REVENUE]]-Table2[[#This Row],[DISCOUNT]]</f>
        <v>23673.85</v>
      </c>
      <c r="P2419" s="3">
        <f>IFERROR((Table2[[#This Row],[NET_REVENUE]]-(Table2[[#This Row],[UNITS_SOLD]]*Table2[[#This Row],[UNIT_COGS]]))/Table2[[#This Row],[NET_REVENUE]],0)</f>
        <v>0.38210303773995352</v>
      </c>
      <c r="Q2419" s="4">
        <f>IFERROR(Table2[[#This Row],[GROSS_REVENUE]]/Table2[[#This Row],[AD_SPEND]],0)</f>
        <v>8.4735439665017136</v>
      </c>
      <c r="R2419" s="2">
        <f>IFERROR((Table2[[#This Row],[NET_REVENUE]]-(Table2[[#This Row],[UNITS_SOLD]]*Table2[[#This Row],[UNIT_COGS]])-Table2[[#This Row],[AD_SPEND]]),0)</f>
        <v>5762.0999999999985</v>
      </c>
      <c r="S2419" s="3">
        <f>IFERROR(Table2[[#This Row],[RETURNS_UNITS]]/Table2[[#This Row],[UNITS_SOLD]],0)</f>
        <v>1.8867924528301886E-2</v>
      </c>
      <c r="T2419" s="2" t="str">
        <f>TRIM(CLEAN(Table2[[#This Row],[CHANNEL]]))</f>
        <v>Zepto</v>
      </c>
      <c r="U2419" s="1">
        <f t="shared" si="37"/>
        <v>45717</v>
      </c>
    </row>
    <row r="2420" spans="1:21" x14ac:dyDescent="0.3">
      <c r="A2420" s="1">
        <v>45292</v>
      </c>
      <c r="B2420" s="2" t="s">
        <v>24</v>
      </c>
      <c r="C2420" s="2" t="s">
        <v>25</v>
      </c>
      <c r="D2420" s="2" t="s">
        <v>54</v>
      </c>
      <c r="E2420" s="2" t="str">
        <f>TRIM(Table2[[#This Row],[SKU_CODE]])</f>
        <v>BEC-GB-002</v>
      </c>
      <c r="F2420" s="2">
        <v>175</v>
      </c>
      <c r="G2420" s="2">
        <v>31325</v>
      </c>
      <c r="H2420" s="2">
        <v>4482.09</v>
      </c>
      <c r="I2420" s="2">
        <v>3287.72</v>
      </c>
      <c r="J2420" s="2">
        <v>18</v>
      </c>
      <c r="K2420" s="2" t="str">
        <f>_xlfn.XLOOKUP(E2420,[1]SKU_Master!A:A,[1]SKU_Master!C:C,"NOT FOUND")</f>
        <v>Garbage Bags</v>
      </c>
      <c r="L2420" s="2">
        <f>_xlfn.XLOOKUP(Table2[[#This Row],[SKU_CODE_CLEAN]],[1]SKU_Master!A:A,[1]SKU_Master!E:E,"Not Found")</f>
        <v>179</v>
      </c>
      <c r="M2420" s="2">
        <f>_xlfn.XLOOKUP(E2420,[1]SKU_Master!A:A,[1]SKU_Master!F:F,"NOT FOUND")</f>
        <v>86</v>
      </c>
      <c r="N2420" s="2" t="str">
        <f>IF(ISNUMBER(_xlfn.XMATCH(E2420,[1]SKU_Master!A:A)),"MATCH","NOT FOUND")</f>
        <v>MATCH</v>
      </c>
      <c r="O2420" s="2">
        <f>Table2[[#This Row],[GROSS_REVENUE]]-Table2[[#This Row],[DISCOUNT]]</f>
        <v>26842.91</v>
      </c>
      <c r="P2420" s="3">
        <f>IFERROR((Table2[[#This Row],[NET_REVENUE]]-(Table2[[#This Row],[UNITS_SOLD]]*Table2[[#This Row],[UNIT_COGS]]))/Table2[[#This Row],[NET_REVENUE]],0)</f>
        <v>0.43933053458063975</v>
      </c>
      <c r="Q2420" s="4">
        <f>IFERROR(Table2[[#This Row],[GROSS_REVENUE]]/Table2[[#This Row],[AD_SPEND]],0)</f>
        <v>9.5278795031207046</v>
      </c>
      <c r="R2420" s="2">
        <f>IFERROR((Table2[[#This Row],[NET_REVENUE]]-(Table2[[#This Row],[UNITS_SOLD]]*Table2[[#This Row],[UNIT_COGS]])-Table2[[#This Row],[AD_SPEND]]),0)</f>
        <v>8505.19</v>
      </c>
      <c r="S2420" s="3">
        <f>IFERROR(Table2[[#This Row],[RETURNS_UNITS]]/Table2[[#This Row],[UNITS_SOLD]],0)</f>
        <v>0.10285714285714286</v>
      </c>
      <c r="T2420" s="2" t="str">
        <f>TRIM(CLEAN(Table2[[#This Row],[CHANNEL]]))</f>
        <v>D2C</v>
      </c>
      <c r="U2420" s="1">
        <f t="shared" si="37"/>
        <v>45292</v>
      </c>
    </row>
    <row r="2421" spans="1:21" x14ac:dyDescent="0.3">
      <c r="A2421" s="1">
        <v>45292</v>
      </c>
      <c r="B2421" s="2" t="s">
        <v>37</v>
      </c>
      <c r="C2421" s="2" t="s">
        <v>22</v>
      </c>
      <c r="D2421" s="2" t="s">
        <v>43</v>
      </c>
      <c r="E2421" s="2" t="str">
        <f>TRIM(Table2[[#This Row],[SKU_CODE]])</f>
        <v>BEC-GB-001</v>
      </c>
      <c r="F2421" s="2">
        <v>214</v>
      </c>
      <c r="G2421" s="2">
        <v>31886</v>
      </c>
      <c r="H2421" s="2">
        <v>8900.6200000000008</v>
      </c>
      <c r="I2421" s="2">
        <v>3288.14</v>
      </c>
      <c r="J2421" s="2">
        <v>4</v>
      </c>
      <c r="K2421" s="2" t="str">
        <f>_xlfn.XLOOKUP(E2421,[1]SKU_Master!A:A,[1]SKU_Master!C:C,"NOT FOUND")</f>
        <v>Garbage Bags</v>
      </c>
      <c r="L2421" s="2">
        <f>_xlfn.XLOOKUP(Table2[[#This Row],[SKU_CODE_CLEAN]],[1]SKU_Master!A:A,[1]SKU_Master!E:E,"Not Found")</f>
        <v>149</v>
      </c>
      <c r="M2421" s="2">
        <f>_xlfn.XLOOKUP(E2421,[1]SKU_Master!A:A,[1]SKU_Master!F:F,"NOT FOUND")</f>
        <v>70</v>
      </c>
      <c r="N2421" s="2" t="str">
        <f>IF(ISNUMBER(_xlfn.XMATCH(E2421,[1]SKU_Master!A:A)),"MATCH","NOT FOUND")</f>
        <v>MATCH</v>
      </c>
      <c r="O2421" s="2">
        <f>Table2[[#This Row],[GROSS_REVENUE]]-Table2[[#This Row],[DISCOUNT]]</f>
        <v>22985.379999999997</v>
      </c>
      <c r="P2421" s="3">
        <f>IFERROR((Table2[[#This Row],[NET_REVENUE]]-(Table2[[#This Row],[UNITS_SOLD]]*Table2[[#This Row],[UNIT_COGS]]))/Table2[[#This Row],[NET_REVENUE]],0)</f>
        <v>0.34828138582002988</v>
      </c>
      <c r="Q2421" s="4">
        <f>IFERROR(Table2[[#This Row],[GROSS_REVENUE]]/Table2[[#This Row],[AD_SPEND]],0)</f>
        <v>9.6972756634449873</v>
      </c>
      <c r="R2421" s="2">
        <f>IFERROR((Table2[[#This Row],[NET_REVENUE]]-(Table2[[#This Row],[UNITS_SOLD]]*Table2[[#This Row],[UNIT_COGS]])-Table2[[#This Row],[AD_SPEND]]),0)</f>
        <v>4717.239999999998</v>
      </c>
      <c r="S2421" s="3">
        <f>IFERROR(Table2[[#This Row],[RETURNS_UNITS]]/Table2[[#This Row],[UNITS_SOLD]],0)</f>
        <v>1.8691588785046728E-2</v>
      </c>
      <c r="T2421" s="2" t="str">
        <f>TRIM(CLEAN(Table2[[#This Row],[CHANNEL]]))</f>
        <v>Blinkit</v>
      </c>
      <c r="U2421" s="1">
        <f t="shared" si="37"/>
        <v>45292</v>
      </c>
    </row>
    <row r="2422" spans="1:21" x14ac:dyDescent="0.3">
      <c r="A2422" s="1">
        <v>45689</v>
      </c>
      <c r="B2422" s="2" t="s">
        <v>37</v>
      </c>
      <c r="C2422" s="2" t="s">
        <v>25</v>
      </c>
      <c r="D2422" s="2" t="s">
        <v>42</v>
      </c>
      <c r="E2422" s="2" t="str">
        <f>TRIM(Table2[[#This Row],[SKU_CODE]])</f>
        <v>BEC-BW-002</v>
      </c>
      <c r="F2422" s="2">
        <v>193</v>
      </c>
      <c r="G2422" s="2">
        <v>33775</v>
      </c>
      <c r="H2422" s="2">
        <v>4507.9399999999996</v>
      </c>
      <c r="I2422" s="2">
        <v>3290.33</v>
      </c>
      <c r="J2422" s="2">
        <v>11</v>
      </c>
      <c r="K2422" s="2" t="str">
        <f>_xlfn.XLOOKUP(E2422,[1]SKU_Master!A:A,[1]SKU_Master!C:C,"NOT FOUND")</f>
        <v>Bake &amp; Wrap</v>
      </c>
      <c r="L2422" s="2">
        <f>_xlfn.XLOOKUP(Table2[[#This Row],[SKU_CODE_CLEAN]],[1]SKU_Master!A:A,[1]SKU_Master!E:E,"Not Found")</f>
        <v>175</v>
      </c>
      <c r="M2422" s="2">
        <f>_xlfn.XLOOKUP(E2422,[1]SKU_Master!A:A,[1]SKU_Master!F:F,"NOT FOUND")</f>
        <v>92</v>
      </c>
      <c r="N2422" s="2" t="str">
        <f>IF(ISNUMBER(_xlfn.XMATCH(E2422,[1]SKU_Master!A:A)),"MATCH","NOT FOUND")</f>
        <v>MATCH</v>
      </c>
      <c r="O2422" s="2">
        <f>Table2[[#This Row],[GROSS_REVENUE]]-Table2[[#This Row],[DISCOUNT]]</f>
        <v>29267.06</v>
      </c>
      <c r="P2422" s="3">
        <f>IFERROR((Table2[[#This Row],[NET_REVENUE]]-(Table2[[#This Row],[UNITS_SOLD]]*Table2[[#This Row],[UNIT_COGS]]))/Table2[[#This Row],[NET_REVENUE]],0)</f>
        <v>0.39331111495312482</v>
      </c>
      <c r="Q2422" s="4">
        <f>IFERROR(Table2[[#This Row],[GROSS_REVENUE]]/Table2[[#This Row],[AD_SPEND]],0)</f>
        <v>10.264927833986256</v>
      </c>
      <c r="R2422" s="2">
        <f>IFERROR((Table2[[#This Row],[NET_REVENUE]]-(Table2[[#This Row],[UNITS_SOLD]]*Table2[[#This Row],[UNIT_COGS]])-Table2[[#This Row],[AD_SPEND]]),0)</f>
        <v>8220.7300000000014</v>
      </c>
      <c r="S2422" s="3">
        <f>IFERROR(Table2[[#This Row],[RETURNS_UNITS]]/Table2[[#This Row],[UNITS_SOLD]],0)</f>
        <v>5.6994818652849742E-2</v>
      </c>
      <c r="T2422" s="2" t="str">
        <f>TRIM(CLEAN(Table2[[#This Row],[CHANNEL]]))</f>
        <v>Blinkit</v>
      </c>
      <c r="U2422" s="1">
        <f t="shared" si="37"/>
        <v>45689</v>
      </c>
    </row>
    <row r="2423" spans="1:21" x14ac:dyDescent="0.3">
      <c r="A2423" s="1">
        <v>45627</v>
      </c>
      <c r="B2423" s="2" t="s">
        <v>37</v>
      </c>
      <c r="C2423" s="2" t="s">
        <v>28</v>
      </c>
      <c r="D2423" s="2" t="s">
        <v>45</v>
      </c>
      <c r="E2423" s="2" t="str">
        <f>TRIM(Table2[[#This Row],[SKU_CODE]])</f>
        <v>BEC-TIS-001</v>
      </c>
      <c r="F2423" s="2">
        <v>284</v>
      </c>
      <c r="G2423" s="2">
        <v>26980</v>
      </c>
      <c r="H2423" s="2">
        <v>3706.9</v>
      </c>
      <c r="I2423" s="2">
        <v>3291.63</v>
      </c>
      <c r="J2423" s="2">
        <v>12</v>
      </c>
      <c r="K2423" s="2" t="str">
        <f>_xlfn.XLOOKUP(E2423,[1]SKU_Master!A:A,[1]SKU_Master!C:C,"NOT FOUND")</f>
        <v>Tissues</v>
      </c>
      <c r="L2423" s="2">
        <f>_xlfn.XLOOKUP(Table2[[#This Row],[SKU_CODE_CLEAN]],[1]SKU_Master!A:A,[1]SKU_Master!E:E,"Not Found")</f>
        <v>95</v>
      </c>
      <c r="M2423" s="2">
        <f>_xlfn.XLOOKUP(E2423,[1]SKU_Master!A:A,[1]SKU_Master!F:F,"NOT FOUND")</f>
        <v>42</v>
      </c>
      <c r="N2423" s="2" t="str">
        <f>IF(ISNUMBER(_xlfn.XMATCH(E2423,[1]SKU_Master!A:A)),"MATCH","NOT FOUND")</f>
        <v>MATCH</v>
      </c>
      <c r="O2423" s="2">
        <f>Table2[[#This Row],[GROSS_REVENUE]]-Table2[[#This Row],[DISCOUNT]]</f>
        <v>23273.1</v>
      </c>
      <c r="P2423" s="3">
        <f>IFERROR((Table2[[#This Row],[NET_REVENUE]]-(Table2[[#This Row],[UNITS_SOLD]]*Table2[[#This Row],[UNIT_COGS]]))/Table2[[#This Row],[NET_REVENUE]],0)</f>
        <v>0.48747695837683847</v>
      </c>
      <c r="Q2423" s="4">
        <f>IFERROR(Table2[[#This Row],[GROSS_REVENUE]]/Table2[[#This Row],[AD_SPEND]],0)</f>
        <v>8.1965469995108808</v>
      </c>
      <c r="R2423" s="2">
        <f>IFERROR((Table2[[#This Row],[NET_REVENUE]]-(Table2[[#This Row],[UNITS_SOLD]]*Table2[[#This Row],[UNIT_COGS]])-Table2[[#This Row],[AD_SPEND]]),0)</f>
        <v>8053.4699999999984</v>
      </c>
      <c r="S2423" s="3">
        <f>IFERROR(Table2[[#This Row],[RETURNS_UNITS]]/Table2[[#This Row],[UNITS_SOLD]],0)</f>
        <v>4.2253521126760563E-2</v>
      </c>
      <c r="T2423" s="2" t="str">
        <f>TRIM(CLEAN(Table2[[#This Row],[CHANNEL]]))</f>
        <v>Blinkit</v>
      </c>
      <c r="U2423" s="1">
        <f t="shared" si="37"/>
        <v>45627</v>
      </c>
    </row>
    <row r="2424" spans="1:21" x14ac:dyDescent="0.3">
      <c r="A2424" s="1">
        <v>45689</v>
      </c>
      <c r="B2424" s="2" t="s">
        <v>27</v>
      </c>
      <c r="C2424" s="2" t="s">
        <v>25</v>
      </c>
      <c r="D2424" s="2" t="s">
        <v>35</v>
      </c>
      <c r="E2424" s="2" t="str">
        <f>TRIM(Table2[[#This Row],[SKU_CODE]])</f>
        <v>BEC-CMB-001</v>
      </c>
      <c r="F2424" s="2">
        <v>46</v>
      </c>
      <c r="G2424" s="2">
        <v>32154</v>
      </c>
      <c r="H2424" s="2">
        <v>5219.05</v>
      </c>
      <c r="I2424" s="2">
        <v>3294.41</v>
      </c>
      <c r="J2424" s="2">
        <v>1</v>
      </c>
      <c r="K2424" s="2" t="str">
        <f>_xlfn.XLOOKUP(E2424,[1]SKU_Master!A:A,[1]SKU_Master!C:C,"NOT FOUND")</f>
        <v>Others</v>
      </c>
      <c r="L2424" s="2">
        <f>_xlfn.XLOOKUP(Table2[[#This Row],[SKU_CODE_CLEAN]],[1]SKU_Master!A:A,[1]SKU_Master!E:E,"Not Found")</f>
        <v>699</v>
      </c>
      <c r="M2424" s="2">
        <f>_xlfn.XLOOKUP(E2424,[1]SKU_Master!A:A,[1]SKU_Master!F:F,"NOT FOUND")</f>
        <v>330</v>
      </c>
      <c r="N2424" s="2" t="str">
        <f>IF(ISNUMBER(_xlfn.XMATCH(E2424,[1]SKU_Master!A:A)),"MATCH","NOT FOUND")</f>
        <v>MATCH</v>
      </c>
      <c r="O2424" s="2">
        <f>Table2[[#This Row],[GROSS_REVENUE]]-Table2[[#This Row],[DISCOUNT]]</f>
        <v>26934.95</v>
      </c>
      <c r="P2424" s="3">
        <f>IFERROR((Table2[[#This Row],[NET_REVENUE]]-(Table2[[#This Row],[UNITS_SOLD]]*Table2[[#This Row],[UNIT_COGS]]))/Table2[[#This Row],[NET_REVENUE]],0)</f>
        <v>0.43641996736582028</v>
      </c>
      <c r="Q2424" s="4">
        <f>IFERROR(Table2[[#This Row],[GROSS_REVENUE]]/Table2[[#This Row],[AD_SPEND]],0)</f>
        <v>9.7601694992426573</v>
      </c>
      <c r="R2424" s="2">
        <f>IFERROR((Table2[[#This Row],[NET_REVENUE]]-(Table2[[#This Row],[UNITS_SOLD]]*Table2[[#This Row],[UNIT_COGS]])-Table2[[#This Row],[AD_SPEND]]),0)</f>
        <v>8460.5400000000009</v>
      </c>
      <c r="S2424" s="3">
        <f>IFERROR(Table2[[#This Row],[RETURNS_UNITS]]/Table2[[#This Row],[UNITS_SOLD]],0)</f>
        <v>2.1739130434782608E-2</v>
      </c>
      <c r="T2424" s="2" t="str">
        <f>TRIM(CLEAN(Table2[[#This Row],[CHANNEL]]))</f>
        <v>Zepto</v>
      </c>
      <c r="U2424" s="1">
        <f t="shared" si="37"/>
        <v>45689</v>
      </c>
    </row>
    <row r="2425" spans="1:21" x14ac:dyDescent="0.3">
      <c r="A2425" s="1">
        <v>45748</v>
      </c>
      <c r="B2425" s="2" t="s">
        <v>34</v>
      </c>
      <c r="C2425" s="2" t="s">
        <v>28</v>
      </c>
      <c r="D2425" s="2" t="s">
        <v>30</v>
      </c>
      <c r="E2425" s="2" t="str">
        <f>TRIM(Table2[[#This Row],[SKU_CODE]])</f>
        <v>BEC-TIS-002</v>
      </c>
      <c r="F2425" s="2">
        <v>194</v>
      </c>
      <c r="G2425" s="2">
        <v>34920</v>
      </c>
      <c r="H2425" s="2">
        <v>8901.0499999999993</v>
      </c>
      <c r="I2425" s="2">
        <v>3295.39</v>
      </c>
      <c r="J2425" s="2">
        <v>6</v>
      </c>
      <c r="K2425" s="2" t="str">
        <f>_xlfn.XLOOKUP(E2425,[1]SKU_Master!A:A,[1]SKU_Master!C:C,"NOT FOUND")</f>
        <v>Tissues</v>
      </c>
      <c r="L2425" s="2">
        <f>_xlfn.XLOOKUP(Table2[[#This Row],[SKU_CODE_CLEAN]],[1]SKU_Master!A:A,[1]SKU_Master!E:E,"Not Found")</f>
        <v>180</v>
      </c>
      <c r="M2425" s="2">
        <f>_xlfn.XLOOKUP(E2425,[1]SKU_Master!A:A,[1]SKU_Master!F:F,"NOT FOUND")</f>
        <v>95</v>
      </c>
      <c r="N2425" s="2" t="str">
        <f>IF(ISNUMBER(_xlfn.XMATCH(E2425,[1]SKU_Master!A:A)),"MATCH","NOT FOUND")</f>
        <v>MATCH</v>
      </c>
      <c r="O2425" s="2">
        <f>Table2[[#This Row],[GROSS_REVENUE]]-Table2[[#This Row],[DISCOUNT]]</f>
        <v>26018.95</v>
      </c>
      <c r="P2425" s="3">
        <f>IFERROR((Table2[[#This Row],[NET_REVENUE]]-(Table2[[#This Row],[UNITS_SOLD]]*Table2[[#This Row],[UNIT_COGS]]))/Table2[[#This Row],[NET_REVENUE]],0)</f>
        <v>0.2916701096700674</v>
      </c>
      <c r="Q2425" s="4">
        <f>IFERROR(Table2[[#This Row],[GROSS_REVENUE]]/Table2[[#This Row],[AD_SPEND]],0)</f>
        <v>10.596621340721432</v>
      </c>
      <c r="R2425" s="2">
        <f>IFERROR((Table2[[#This Row],[NET_REVENUE]]-(Table2[[#This Row],[UNITS_SOLD]]*Table2[[#This Row],[UNIT_COGS]])-Table2[[#This Row],[AD_SPEND]]),0)</f>
        <v>4293.5600000000013</v>
      </c>
      <c r="S2425" s="3">
        <f>IFERROR(Table2[[#This Row],[RETURNS_UNITS]]/Table2[[#This Row],[UNITS_SOLD]],0)</f>
        <v>3.0927835051546393E-2</v>
      </c>
      <c r="T2425" s="2" t="str">
        <f>TRIM(CLEAN(Table2[[#This Row],[CHANNEL]]))</f>
        <v>Zepto</v>
      </c>
      <c r="U2425" s="1">
        <f t="shared" si="37"/>
        <v>45748</v>
      </c>
    </row>
    <row r="2426" spans="1:21" x14ac:dyDescent="0.3">
      <c r="A2426" s="1">
        <v>45474</v>
      </c>
      <c r="B2426" s="2" t="s">
        <v>39</v>
      </c>
      <c r="C2426" s="2" t="s">
        <v>28</v>
      </c>
      <c r="D2426" s="2" t="s">
        <v>32</v>
      </c>
      <c r="E2426" s="2" t="str">
        <f>TRIM(Table2[[#This Row],[SKU_CODE]])</f>
        <v>BEC-BW-001</v>
      </c>
      <c r="F2426" s="2">
        <v>153</v>
      </c>
      <c r="G2426" s="2">
        <v>33660</v>
      </c>
      <c r="H2426" s="2">
        <v>9231.9500000000007</v>
      </c>
      <c r="I2426" s="2">
        <v>3295.53</v>
      </c>
      <c r="J2426" s="2">
        <v>5</v>
      </c>
      <c r="K2426" s="2" t="str">
        <f>_xlfn.XLOOKUP(E2426,[1]SKU_Master!A:A,[1]SKU_Master!C:C,"NOT FOUND")</f>
        <v>Bake &amp; Wrap</v>
      </c>
      <c r="L2426" s="2">
        <f>_xlfn.XLOOKUP(Table2[[#This Row],[SKU_CODE_CLEAN]],[1]SKU_Master!A:A,[1]SKU_Master!E:E,"Not Found")</f>
        <v>220</v>
      </c>
      <c r="M2426" s="2">
        <f>_xlfn.XLOOKUP(E2426,[1]SKU_Master!A:A,[1]SKU_Master!F:F,"NOT FOUND")</f>
        <v>118</v>
      </c>
      <c r="N2426" s="2" t="str">
        <f>IF(ISNUMBER(_xlfn.XMATCH(E2426,[1]SKU_Master!A:A)),"MATCH","NOT FOUND")</f>
        <v>MATCH</v>
      </c>
      <c r="O2426" s="2">
        <f>Table2[[#This Row],[GROSS_REVENUE]]-Table2[[#This Row],[DISCOUNT]]</f>
        <v>24428.05</v>
      </c>
      <c r="P2426" s="3">
        <f>IFERROR((Table2[[#This Row],[NET_REVENUE]]-(Table2[[#This Row],[UNITS_SOLD]]*Table2[[#This Row],[UNIT_COGS]]))/Table2[[#This Row],[NET_REVENUE]],0)</f>
        <v>0.26093159298429469</v>
      </c>
      <c r="Q2426" s="4">
        <f>IFERROR(Table2[[#This Row],[GROSS_REVENUE]]/Table2[[#This Row],[AD_SPEND]],0)</f>
        <v>10.213835103913482</v>
      </c>
      <c r="R2426" s="2">
        <f>IFERROR((Table2[[#This Row],[NET_REVENUE]]-(Table2[[#This Row],[UNITS_SOLD]]*Table2[[#This Row],[UNIT_COGS]])-Table2[[#This Row],[AD_SPEND]]),0)</f>
        <v>3078.5199999999991</v>
      </c>
      <c r="S2426" s="3">
        <f>IFERROR(Table2[[#This Row],[RETURNS_UNITS]]/Table2[[#This Row],[UNITS_SOLD]],0)</f>
        <v>3.2679738562091505E-2</v>
      </c>
      <c r="T2426" s="2" t="str">
        <f>TRIM(CLEAN(Table2[[#This Row],[CHANNEL]]))</f>
        <v>Amazon</v>
      </c>
      <c r="U2426" s="1">
        <f t="shared" si="37"/>
        <v>45474</v>
      </c>
    </row>
    <row r="2427" spans="1:21" x14ac:dyDescent="0.3">
      <c r="A2427" s="1">
        <v>45748</v>
      </c>
      <c r="B2427" s="2" t="s">
        <v>21</v>
      </c>
      <c r="C2427" s="2" t="s">
        <v>22</v>
      </c>
      <c r="D2427" s="2" t="s">
        <v>48</v>
      </c>
      <c r="E2427" s="2" t="str">
        <f>TRIM(Table2[[#This Row],[SKU_CODE]])</f>
        <v>BEC-CMB-001</v>
      </c>
      <c r="F2427" s="2">
        <v>45</v>
      </c>
      <c r="G2427" s="2">
        <v>31455</v>
      </c>
      <c r="H2427" s="2">
        <v>4195.26</v>
      </c>
      <c r="I2427" s="2">
        <v>3298.97</v>
      </c>
      <c r="J2427" s="2">
        <v>1</v>
      </c>
      <c r="K2427" s="2" t="str">
        <f>_xlfn.XLOOKUP(E2427,[1]SKU_Master!A:A,[1]SKU_Master!C:C,"NOT FOUND")</f>
        <v>Others</v>
      </c>
      <c r="L2427" s="2">
        <f>_xlfn.XLOOKUP(Table2[[#This Row],[SKU_CODE_CLEAN]],[1]SKU_Master!A:A,[1]SKU_Master!E:E,"Not Found")</f>
        <v>699</v>
      </c>
      <c r="M2427" s="2">
        <f>_xlfn.XLOOKUP(E2427,[1]SKU_Master!A:A,[1]SKU_Master!F:F,"NOT FOUND")</f>
        <v>330</v>
      </c>
      <c r="N2427" s="2" t="str">
        <f>IF(ISNUMBER(_xlfn.XMATCH(E2427,[1]SKU_Master!A:A)),"MATCH","NOT FOUND")</f>
        <v>MATCH</v>
      </c>
      <c r="O2427" s="2">
        <f>Table2[[#This Row],[GROSS_REVENUE]]-Table2[[#This Row],[DISCOUNT]]</f>
        <v>27259.739999999998</v>
      </c>
      <c r="P2427" s="3">
        <f>IFERROR((Table2[[#This Row],[NET_REVENUE]]-(Table2[[#This Row],[UNITS_SOLD]]*Table2[[#This Row],[UNIT_COGS]]))/Table2[[#This Row],[NET_REVENUE]],0)</f>
        <v>0.45524058556684688</v>
      </c>
      <c r="Q2427" s="4">
        <f>IFERROR(Table2[[#This Row],[GROSS_REVENUE]]/Table2[[#This Row],[AD_SPEND]],0)</f>
        <v>9.5347941933391329</v>
      </c>
      <c r="R2427" s="2">
        <f>IFERROR((Table2[[#This Row],[NET_REVENUE]]-(Table2[[#This Row],[UNITS_SOLD]]*Table2[[#This Row],[UNIT_COGS]])-Table2[[#This Row],[AD_SPEND]]),0)</f>
        <v>9110.7699999999986</v>
      </c>
      <c r="S2427" s="3">
        <f>IFERROR(Table2[[#This Row],[RETURNS_UNITS]]/Table2[[#This Row],[UNITS_SOLD]],0)</f>
        <v>2.2222222222222223E-2</v>
      </c>
      <c r="T2427" s="2" t="str">
        <f>TRIM(CLEAN(Table2[[#This Row],[CHANNEL]]))</f>
        <v>Flipkart</v>
      </c>
      <c r="U2427" s="1">
        <f t="shared" si="37"/>
        <v>45748</v>
      </c>
    </row>
    <row r="2428" spans="1:21" x14ac:dyDescent="0.3">
      <c r="A2428" s="1">
        <v>45778</v>
      </c>
      <c r="B2428" s="2" t="s">
        <v>33</v>
      </c>
      <c r="C2428" s="2" t="s">
        <v>25</v>
      </c>
      <c r="D2428" s="2" t="s">
        <v>43</v>
      </c>
      <c r="E2428" s="2" t="str">
        <f>TRIM(Table2[[#This Row],[SKU_CODE]])</f>
        <v>BEC-GB-001</v>
      </c>
      <c r="F2428" s="2">
        <v>197</v>
      </c>
      <c r="G2428" s="2">
        <v>29353</v>
      </c>
      <c r="H2428" s="2">
        <v>3417.22</v>
      </c>
      <c r="I2428" s="2">
        <v>3303.59</v>
      </c>
      <c r="J2428" s="2">
        <v>7</v>
      </c>
      <c r="K2428" s="2" t="str">
        <f>_xlfn.XLOOKUP(E2428,[1]SKU_Master!A:A,[1]SKU_Master!C:C,"NOT FOUND")</f>
        <v>Garbage Bags</v>
      </c>
      <c r="L2428" s="2">
        <f>_xlfn.XLOOKUP(Table2[[#This Row],[SKU_CODE_CLEAN]],[1]SKU_Master!A:A,[1]SKU_Master!E:E,"Not Found")</f>
        <v>149</v>
      </c>
      <c r="M2428" s="2">
        <f>_xlfn.XLOOKUP(E2428,[1]SKU_Master!A:A,[1]SKU_Master!F:F,"NOT FOUND")</f>
        <v>70</v>
      </c>
      <c r="N2428" s="2" t="str">
        <f>IF(ISNUMBER(_xlfn.XMATCH(E2428,[1]SKU_Master!A:A)),"MATCH","NOT FOUND")</f>
        <v>MATCH</v>
      </c>
      <c r="O2428" s="2">
        <f>Table2[[#This Row],[GROSS_REVENUE]]-Table2[[#This Row],[DISCOUNT]]</f>
        <v>25935.78</v>
      </c>
      <c r="P2428" s="3">
        <f>IFERROR((Table2[[#This Row],[NET_REVENUE]]-(Table2[[#This Row],[UNITS_SOLD]]*Table2[[#This Row],[UNIT_COGS]]))/Table2[[#This Row],[NET_REVENUE]],0)</f>
        <v>0.46830209077961021</v>
      </c>
      <c r="Q2428" s="4">
        <f>IFERROR(Table2[[#This Row],[GROSS_REVENUE]]/Table2[[#This Row],[AD_SPEND]],0)</f>
        <v>8.8851824832984718</v>
      </c>
      <c r="R2428" s="2">
        <f>IFERROR((Table2[[#This Row],[NET_REVENUE]]-(Table2[[#This Row],[UNITS_SOLD]]*Table2[[#This Row],[UNIT_COGS]])-Table2[[#This Row],[AD_SPEND]]),0)</f>
        <v>8842.1899999999987</v>
      </c>
      <c r="S2428" s="3">
        <f>IFERROR(Table2[[#This Row],[RETURNS_UNITS]]/Table2[[#This Row],[UNITS_SOLD]],0)</f>
        <v>3.553299492385787E-2</v>
      </c>
      <c r="T2428" s="2" t="str">
        <f>TRIM(CLEAN(Table2[[#This Row],[CHANNEL]]))</f>
        <v>Swiggy Instamart</v>
      </c>
      <c r="U2428" s="1">
        <f t="shared" si="37"/>
        <v>45778</v>
      </c>
    </row>
    <row r="2429" spans="1:21" x14ac:dyDescent="0.3">
      <c r="A2429" s="1">
        <v>45352</v>
      </c>
      <c r="B2429" s="2" t="s">
        <v>21</v>
      </c>
      <c r="C2429" s="2" t="s">
        <v>25</v>
      </c>
      <c r="D2429" s="2" t="s">
        <v>32</v>
      </c>
      <c r="E2429" s="2" t="str">
        <f>TRIM(Table2[[#This Row],[SKU_CODE]])</f>
        <v>BEC-BW-001</v>
      </c>
      <c r="F2429" s="2">
        <v>138</v>
      </c>
      <c r="G2429" s="2">
        <v>30360</v>
      </c>
      <c r="H2429" s="2">
        <v>1784.6</v>
      </c>
      <c r="I2429" s="2">
        <v>3307.96</v>
      </c>
      <c r="J2429" s="2">
        <v>7</v>
      </c>
      <c r="K2429" s="2" t="str">
        <f>_xlfn.XLOOKUP(E2429,[1]SKU_Master!A:A,[1]SKU_Master!C:C,"NOT FOUND")</f>
        <v>Bake &amp; Wrap</v>
      </c>
      <c r="L2429" s="2">
        <f>_xlfn.XLOOKUP(Table2[[#This Row],[SKU_CODE_CLEAN]],[1]SKU_Master!A:A,[1]SKU_Master!E:E,"Not Found")</f>
        <v>220</v>
      </c>
      <c r="M2429" s="2">
        <f>_xlfn.XLOOKUP(E2429,[1]SKU_Master!A:A,[1]SKU_Master!F:F,"NOT FOUND")</f>
        <v>118</v>
      </c>
      <c r="N2429" s="2" t="str">
        <f>IF(ISNUMBER(_xlfn.XMATCH(E2429,[1]SKU_Master!A:A)),"MATCH","NOT FOUND")</f>
        <v>MATCH</v>
      </c>
      <c r="O2429" s="2">
        <f>Table2[[#This Row],[GROSS_REVENUE]]-Table2[[#This Row],[DISCOUNT]]</f>
        <v>28575.4</v>
      </c>
      <c r="P2429" s="3">
        <f>IFERROR((Table2[[#This Row],[NET_REVENUE]]-(Table2[[#This Row],[UNITS_SOLD]]*Table2[[#This Row],[UNIT_COGS]]))/Table2[[#This Row],[NET_REVENUE]],0)</f>
        <v>0.43013921064971972</v>
      </c>
      <c r="Q2429" s="4">
        <f>IFERROR(Table2[[#This Row],[GROSS_REVENUE]]/Table2[[#This Row],[AD_SPEND]],0)</f>
        <v>9.1778618846660773</v>
      </c>
      <c r="R2429" s="2">
        <f>IFERROR((Table2[[#This Row],[NET_REVENUE]]-(Table2[[#This Row],[UNITS_SOLD]]*Table2[[#This Row],[UNIT_COGS]])-Table2[[#This Row],[AD_SPEND]]),0)</f>
        <v>8983.4400000000023</v>
      </c>
      <c r="S2429" s="3">
        <f>IFERROR(Table2[[#This Row],[RETURNS_UNITS]]/Table2[[#This Row],[UNITS_SOLD]],0)</f>
        <v>5.0724637681159424E-2</v>
      </c>
      <c r="T2429" s="2" t="str">
        <f>TRIM(CLEAN(Table2[[#This Row],[CHANNEL]]))</f>
        <v>Flipkart</v>
      </c>
      <c r="U2429" s="1">
        <f t="shared" si="37"/>
        <v>45352</v>
      </c>
    </row>
    <row r="2430" spans="1:21" x14ac:dyDescent="0.3">
      <c r="A2430" s="1">
        <v>45717</v>
      </c>
      <c r="B2430" s="2" t="s">
        <v>39</v>
      </c>
      <c r="C2430" s="2" t="s">
        <v>25</v>
      </c>
      <c r="D2430" s="2" t="s">
        <v>35</v>
      </c>
      <c r="E2430" s="2" t="str">
        <f>TRIM(Table2[[#This Row],[SKU_CODE]])</f>
        <v>BEC-CMB-001</v>
      </c>
      <c r="F2430" s="2">
        <v>81</v>
      </c>
      <c r="G2430" s="2">
        <v>56619</v>
      </c>
      <c r="H2430" s="2">
        <v>6698.5</v>
      </c>
      <c r="I2430" s="2">
        <v>3308.96</v>
      </c>
      <c r="J2430" s="2">
        <v>4</v>
      </c>
      <c r="K2430" s="2" t="str">
        <f>_xlfn.XLOOKUP(E2430,[1]SKU_Master!A:A,[1]SKU_Master!C:C,"NOT FOUND")</f>
        <v>Others</v>
      </c>
      <c r="L2430" s="2">
        <f>_xlfn.XLOOKUP(Table2[[#This Row],[SKU_CODE_CLEAN]],[1]SKU_Master!A:A,[1]SKU_Master!E:E,"Not Found")</f>
        <v>699</v>
      </c>
      <c r="M2430" s="2">
        <f>_xlfn.XLOOKUP(E2430,[1]SKU_Master!A:A,[1]SKU_Master!F:F,"NOT FOUND")</f>
        <v>330</v>
      </c>
      <c r="N2430" s="2" t="str">
        <f>IF(ISNUMBER(_xlfn.XMATCH(E2430,[1]SKU_Master!A:A)),"MATCH","NOT FOUND")</f>
        <v>MATCH</v>
      </c>
      <c r="O2430" s="2">
        <f>Table2[[#This Row],[GROSS_REVENUE]]-Table2[[#This Row],[DISCOUNT]]</f>
        <v>49920.5</v>
      </c>
      <c r="P2430" s="3">
        <f>IFERROR((Table2[[#This Row],[NET_REVENUE]]-(Table2[[#This Row],[UNITS_SOLD]]*Table2[[#This Row],[UNIT_COGS]]))/Table2[[#This Row],[NET_REVENUE]],0)</f>
        <v>0.46454863232539739</v>
      </c>
      <c r="Q2430" s="4">
        <f>IFERROR(Table2[[#This Row],[GROSS_REVENUE]]/Table2[[#This Row],[AD_SPEND]],0)</f>
        <v>17.110814273971279</v>
      </c>
      <c r="R2430" s="2">
        <f>IFERROR((Table2[[#This Row],[NET_REVENUE]]-(Table2[[#This Row],[UNITS_SOLD]]*Table2[[#This Row],[UNIT_COGS]])-Table2[[#This Row],[AD_SPEND]]),0)</f>
        <v>19881.54</v>
      </c>
      <c r="S2430" s="3">
        <f>IFERROR(Table2[[#This Row],[RETURNS_UNITS]]/Table2[[#This Row],[UNITS_SOLD]],0)</f>
        <v>4.9382716049382713E-2</v>
      </c>
      <c r="T2430" s="2" t="str">
        <f>TRIM(CLEAN(Table2[[#This Row],[CHANNEL]]))</f>
        <v>Amazon</v>
      </c>
      <c r="U2430" s="1">
        <f t="shared" si="37"/>
        <v>45717</v>
      </c>
    </row>
    <row r="2431" spans="1:21" x14ac:dyDescent="0.3">
      <c r="A2431" s="1">
        <v>45778</v>
      </c>
      <c r="B2431" s="2" t="s">
        <v>24</v>
      </c>
      <c r="C2431" s="2" t="s">
        <v>25</v>
      </c>
      <c r="D2431" s="2" t="s">
        <v>35</v>
      </c>
      <c r="E2431" s="2" t="str">
        <f>TRIM(Table2[[#This Row],[SKU_CODE]])</f>
        <v>BEC-CMB-001</v>
      </c>
      <c r="F2431" s="2">
        <v>50</v>
      </c>
      <c r="G2431" s="2">
        <v>34950</v>
      </c>
      <c r="H2431" s="2">
        <v>3934.84</v>
      </c>
      <c r="I2431" s="2">
        <v>3310.71</v>
      </c>
      <c r="J2431" s="2">
        <v>8</v>
      </c>
      <c r="K2431" s="2" t="str">
        <f>_xlfn.XLOOKUP(E2431,[1]SKU_Master!A:A,[1]SKU_Master!C:C,"NOT FOUND")</f>
        <v>Others</v>
      </c>
      <c r="L2431" s="2">
        <f>_xlfn.XLOOKUP(Table2[[#This Row],[SKU_CODE_CLEAN]],[1]SKU_Master!A:A,[1]SKU_Master!E:E,"Not Found")</f>
        <v>699</v>
      </c>
      <c r="M2431" s="2">
        <f>_xlfn.XLOOKUP(E2431,[1]SKU_Master!A:A,[1]SKU_Master!F:F,"NOT FOUND")</f>
        <v>330</v>
      </c>
      <c r="N2431" s="2" t="str">
        <f>IF(ISNUMBER(_xlfn.XMATCH(E2431,[1]SKU_Master!A:A)),"MATCH","NOT FOUND")</f>
        <v>MATCH</v>
      </c>
      <c r="O2431" s="2">
        <f>Table2[[#This Row],[GROSS_REVENUE]]-Table2[[#This Row],[DISCOUNT]]</f>
        <v>31015.16</v>
      </c>
      <c r="P2431" s="3">
        <f>IFERROR((Table2[[#This Row],[NET_REVENUE]]-(Table2[[#This Row],[UNITS_SOLD]]*Table2[[#This Row],[UNIT_COGS]]))/Table2[[#This Row],[NET_REVENUE]],0)</f>
        <v>0.46800209961838019</v>
      </c>
      <c r="Q2431" s="4">
        <f>IFERROR(Table2[[#This Row],[GROSS_REVENUE]]/Table2[[#This Row],[AD_SPEND]],0)</f>
        <v>10.556647969770834</v>
      </c>
      <c r="R2431" s="2">
        <f>IFERROR((Table2[[#This Row],[NET_REVENUE]]-(Table2[[#This Row],[UNITS_SOLD]]*Table2[[#This Row],[UNIT_COGS]])-Table2[[#This Row],[AD_SPEND]]),0)</f>
        <v>11204.45</v>
      </c>
      <c r="S2431" s="3">
        <f>IFERROR(Table2[[#This Row],[RETURNS_UNITS]]/Table2[[#This Row],[UNITS_SOLD]],0)</f>
        <v>0.16</v>
      </c>
      <c r="T2431" s="2" t="str">
        <f>TRIM(CLEAN(Table2[[#This Row],[CHANNEL]]))</f>
        <v>D2C</v>
      </c>
      <c r="U2431" s="1">
        <f t="shared" si="37"/>
        <v>45778</v>
      </c>
    </row>
    <row r="2432" spans="1:21" x14ac:dyDescent="0.3">
      <c r="A2432" s="1">
        <v>45474</v>
      </c>
      <c r="B2432" s="2" t="s">
        <v>34</v>
      </c>
      <c r="C2432" s="2" t="s">
        <v>22</v>
      </c>
      <c r="D2432" s="2" t="s">
        <v>29</v>
      </c>
      <c r="E2432" s="2" t="str">
        <f>TRIM(Table2[[#This Row],[SKU_CODE]])</f>
        <v>BEC-CLN-004</v>
      </c>
      <c r="F2432" s="2">
        <v>203</v>
      </c>
      <c r="G2432" s="2">
        <v>20097</v>
      </c>
      <c r="H2432" s="2">
        <v>4605.22</v>
      </c>
      <c r="I2432" s="2">
        <v>3311.06</v>
      </c>
      <c r="J2432" s="2">
        <v>9</v>
      </c>
      <c r="K2432" s="2" t="str">
        <f>_xlfn.XLOOKUP(E2432,[1]SKU_Master!A:A,[1]SKU_Master!C:C,"NOT FOUND")</f>
        <v>Cleaners</v>
      </c>
      <c r="L2432" s="2">
        <f>_xlfn.XLOOKUP(Table2[[#This Row],[SKU_CODE_CLEAN]],[1]SKU_Master!A:A,[1]SKU_Master!E:E,"Not Found")</f>
        <v>99</v>
      </c>
      <c r="M2432" s="2">
        <f>_xlfn.XLOOKUP(E2432,[1]SKU_Master!A:A,[1]SKU_Master!F:F,"NOT FOUND")</f>
        <v>44</v>
      </c>
      <c r="N2432" s="2" t="str">
        <f>IF(ISNUMBER(_xlfn.XMATCH(E2432,[1]SKU_Master!A:A)),"MATCH","NOT FOUND")</f>
        <v>MATCH</v>
      </c>
      <c r="O2432" s="2">
        <f>Table2[[#This Row],[GROSS_REVENUE]]-Table2[[#This Row],[DISCOUNT]]</f>
        <v>15491.779999999999</v>
      </c>
      <c r="P2432" s="3">
        <f>IFERROR((Table2[[#This Row],[NET_REVENUE]]-(Table2[[#This Row],[UNITS_SOLD]]*Table2[[#This Row],[UNIT_COGS]]))/Table2[[#This Row],[NET_REVENUE]],0)</f>
        <v>0.42343617066599187</v>
      </c>
      <c r="Q2432" s="4">
        <f>IFERROR(Table2[[#This Row],[GROSS_REVENUE]]/Table2[[#This Row],[AD_SPEND]],0)</f>
        <v>6.0696574510881716</v>
      </c>
      <c r="R2432" s="2">
        <f>IFERROR((Table2[[#This Row],[NET_REVENUE]]-(Table2[[#This Row],[UNITS_SOLD]]*Table2[[#This Row],[UNIT_COGS]])-Table2[[#This Row],[AD_SPEND]]),0)</f>
        <v>3248.7199999999989</v>
      </c>
      <c r="S2432" s="3">
        <f>IFERROR(Table2[[#This Row],[RETURNS_UNITS]]/Table2[[#This Row],[UNITS_SOLD]],0)</f>
        <v>4.4334975369458129E-2</v>
      </c>
      <c r="T2432" s="2" t="str">
        <f>TRIM(CLEAN(Table2[[#This Row],[CHANNEL]]))</f>
        <v>Zepto</v>
      </c>
      <c r="U2432" s="1">
        <f t="shared" si="37"/>
        <v>45474</v>
      </c>
    </row>
    <row r="2433" spans="1:21" x14ac:dyDescent="0.3">
      <c r="A2433" s="1">
        <v>45413</v>
      </c>
      <c r="B2433" s="2" t="s">
        <v>24</v>
      </c>
      <c r="C2433" s="2" t="s">
        <v>22</v>
      </c>
      <c r="D2433" s="2" t="s">
        <v>30</v>
      </c>
      <c r="E2433" s="2" t="str">
        <f>TRIM(Table2[[#This Row],[SKU_CODE]])</f>
        <v>BEC-TIS-002</v>
      </c>
      <c r="F2433" s="2">
        <v>231</v>
      </c>
      <c r="G2433" s="2">
        <v>41580</v>
      </c>
      <c r="H2433" s="2">
        <v>1926.56</v>
      </c>
      <c r="I2433" s="2">
        <v>3313.66</v>
      </c>
      <c r="J2433" s="2">
        <v>21</v>
      </c>
      <c r="K2433" s="2" t="str">
        <f>_xlfn.XLOOKUP(E2433,[1]SKU_Master!A:A,[1]SKU_Master!C:C,"NOT FOUND")</f>
        <v>Tissues</v>
      </c>
      <c r="L2433" s="2">
        <f>_xlfn.XLOOKUP(Table2[[#This Row],[SKU_CODE_CLEAN]],[1]SKU_Master!A:A,[1]SKU_Master!E:E,"Not Found")</f>
        <v>180</v>
      </c>
      <c r="M2433" s="2">
        <f>_xlfn.XLOOKUP(E2433,[1]SKU_Master!A:A,[1]SKU_Master!F:F,"NOT FOUND")</f>
        <v>95</v>
      </c>
      <c r="N2433" s="2" t="str">
        <f>IF(ISNUMBER(_xlfn.XMATCH(E2433,[1]SKU_Master!A:A)),"MATCH","NOT FOUND")</f>
        <v>MATCH</v>
      </c>
      <c r="O2433" s="2">
        <f>Table2[[#This Row],[GROSS_REVENUE]]-Table2[[#This Row],[DISCOUNT]]</f>
        <v>39653.440000000002</v>
      </c>
      <c r="P2433" s="3">
        <f>IFERROR((Table2[[#This Row],[NET_REVENUE]]-(Table2[[#This Row],[UNITS_SOLD]]*Table2[[#This Row],[UNIT_COGS]]))/Table2[[#This Row],[NET_REVENUE]],0)</f>
        <v>0.44658017059806165</v>
      </c>
      <c r="Q2433" s="4">
        <f>IFERROR(Table2[[#This Row],[GROSS_REVENUE]]/Table2[[#This Row],[AD_SPEND]],0)</f>
        <v>12.548058642105708</v>
      </c>
      <c r="R2433" s="2">
        <f>IFERROR((Table2[[#This Row],[NET_REVENUE]]-(Table2[[#This Row],[UNITS_SOLD]]*Table2[[#This Row],[UNIT_COGS]])-Table2[[#This Row],[AD_SPEND]]),0)</f>
        <v>14394.780000000002</v>
      </c>
      <c r="S2433" s="3">
        <f>IFERROR(Table2[[#This Row],[RETURNS_UNITS]]/Table2[[#This Row],[UNITS_SOLD]],0)</f>
        <v>9.0909090909090912E-2</v>
      </c>
      <c r="T2433" s="2" t="str">
        <f>TRIM(CLEAN(Table2[[#This Row],[CHANNEL]]))</f>
        <v>D2C</v>
      </c>
      <c r="U2433" s="1">
        <f t="shared" si="37"/>
        <v>45413</v>
      </c>
    </row>
    <row r="2434" spans="1:21" x14ac:dyDescent="0.3">
      <c r="A2434" s="1">
        <v>45717</v>
      </c>
      <c r="B2434" s="2" t="s">
        <v>21</v>
      </c>
      <c r="C2434" s="2" t="s">
        <v>25</v>
      </c>
      <c r="D2434" s="2" t="s">
        <v>30</v>
      </c>
      <c r="E2434" s="2" t="str">
        <f>TRIM(Table2[[#This Row],[SKU_CODE]])</f>
        <v>BEC-TIS-002</v>
      </c>
      <c r="F2434" s="2">
        <v>360</v>
      </c>
      <c r="G2434" s="2">
        <v>64800</v>
      </c>
      <c r="H2434" s="2">
        <v>12850.78</v>
      </c>
      <c r="I2434" s="2">
        <v>3318.28</v>
      </c>
      <c r="J2434" s="2">
        <v>9</v>
      </c>
      <c r="K2434" s="2" t="str">
        <f>_xlfn.XLOOKUP(E2434,[1]SKU_Master!A:A,[1]SKU_Master!C:C,"NOT FOUND")</f>
        <v>Tissues</v>
      </c>
      <c r="L2434" s="2">
        <f>_xlfn.XLOOKUP(Table2[[#This Row],[SKU_CODE_CLEAN]],[1]SKU_Master!A:A,[1]SKU_Master!E:E,"Not Found")</f>
        <v>180</v>
      </c>
      <c r="M2434" s="2">
        <f>_xlfn.XLOOKUP(E2434,[1]SKU_Master!A:A,[1]SKU_Master!F:F,"NOT FOUND")</f>
        <v>95</v>
      </c>
      <c r="N2434" s="2" t="str">
        <f>IF(ISNUMBER(_xlfn.XMATCH(E2434,[1]SKU_Master!A:A)),"MATCH","NOT FOUND")</f>
        <v>MATCH</v>
      </c>
      <c r="O2434" s="2">
        <f>Table2[[#This Row],[GROSS_REVENUE]]-Table2[[#This Row],[DISCOUNT]]</f>
        <v>51949.22</v>
      </c>
      <c r="P2434" s="3">
        <f>IFERROR((Table2[[#This Row],[NET_REVENUE]]-(Table2[[#This Row],[UNITS_SOLD]]*Table2[[#This Row],[UNIT_COGS]]))/Table2[[#This Row],[NET_REVENUE]],0)</f>
        <v>0.34166480266691207</v>
      </c>
      <c r="Q2434" s="4">
        <f>IFERROR(Table2[[#This Row],[GROSS_REVENUE]]/Table2[[#This Row],[AD_SPEND]],0)</f>
        <v>19.528189302891857</v>
      </c>
      <c r="R2434" s="2">
        <f>IFERROR((Table2[[#This Row],[NET_REVENUE]]-(Table2[[#This Row],[UNITS_SOLD]]*Table2[[#This Row],[UNIT_COGS]])-Table2[[#This Row],[AD_SPEND]]),0)</f>
        <v>14430.94</v>
      </c>
      <c r="S2434" s="3">
        <f>IFERROR(Table2[[#This Row],[RETURNS_UNITS]]/Table2[[#This Row],[UNITS_SOLD]],0)</f>
        <v>2.5000000000000001E-2</v>
      </c>
      <c r="T2434" s="2" t="str">
        <f>TRIM(CLEAN(Table2[[#This Row],[CHANNEL]]))</f>
        <v>Flipkart</v>
      </c>
      <c r="U2434" s="1">
        <f t="shared" si="37"/>
        <v>45717</v>
      </c>
    </row>
    <row r="2435" spans="1:21" x14ac:dyDescent="0.3">
      <c r="A2435" s="1">
        <v>45658</v>
      </c>
      <c r="B2435" s="2" t="s">
        <v>24</v>
      </c>
      <c r="C2435" s="2" t="s">
        <v>25</v>
      </c>
      <c r="D2435" s="2" t="s">
        <v>35</v>
      </c>
      <c r="E2435" s="2" t="str">
        <f>TRIM(Table2[[#This Row],[SKU_CODE]])</f>
        <v>BEC-CMB-001</v>
      </c>
      <c r="F2435" s="2">
        <v>45</v>
      </c>
      <c r="G2435" s="2">
        <v>31455</v>
      </c>
      <c r="H2435" s="2">
        <v>3421.88</v>
      </c>
      <c r="I2435" s="2">
        <v>3318.76</v>
      </c>
      <c r="J2435" s="2">
        <v>5</v>
      </c>
      <c r="K2435" s="2" t="str">
        <f>_xlfn.XLOOKUP(E2435,[1]SKU_Master!A:A,[1]SKU_Master!C:C,"NOT FOUND")</f>
        <v>Others</v>
      </c>
      <c r="L2435" s="2">
        <f>_xlfn.XLOOKUP(Table2[[#This Row],[SKU_CODE_CLEAN]],[1]SKU_Master!A:A,[1]SKU_Master!E:E,"Not Found")</f>
        <v>699</v>
      </c>
      <c r="M2435" s="2">
        <f>_xlfn.XLOOKUP(E2435,[1]SKU_Master!A:A,[1]SKU_Master!F:F,"NOT FOUND")</f>
        <v>330</v>
      </c>
      <c r="N2435" s="2" t="str">
        <f>IF(ISNUMBER(_xlfn.XMATCH(E2435,[1]SKU_Master!A:A)),"MATCH","NOT FOUND")</f>
        <v>MATCH</v>
      </c>
      <c r="O2435" s="2">
        <f>Table2[[#This Row],[GROSS_REVENUE]]-Table2[[#This Row],[DISCOUNT]]</f>
        <v>28033.119999999999</v>
      </c>
      <c r="P2435" s="3">
        <f>IFERROR((Table2[[#This Row],[NET_REVENUE]]-(Table2[[#This Row],[UNITS_SOLD]]*Table2[[#This Row],[UNIT_COGS]]))/Table2[[#This Row],[NET_REVENUE]],0)</f>
        <v>0.4702694527045152</v>
      </c>
      <c r="Q2435" s="4">
        <f>IFERROR(Table2[[#This Row],[GROSS_REVENUE]]/Table2[[#This Row],[AD_SPEND]],0)</f>
        <v>9.4779375429377239</v>
      </c>
      <c r="R2435" s="2">
        <f>IFERROR((Table2[[#This Row],[NET_REVENUE]]-(Table2[[#This Row],[UNITS_SOLD]]*Table2[[#This Row],[UNIT_COGS]])-Table2[[#This Row],[AD_SPEND]]),0)</f>
        <v>9864.3599999999988</v>
      </c>
      <c r="S2435" s="3">
        <f>IFERROR(Table2[[#This Row],[RETURNS_UNITS]]/Table2[[#This Row],[UNITS_SOLD]],0)</f>
        <v>0.1111111111111111</v>
      </c>
      <c r="T2435" s="2" t="str">
        <f>TRIM(CLEAN(Table2[[#This Row],[CHANNEL]]))</f>
        <v>D2C</v>
      </c>
      <c r="U2435" s="1">
        <f t="shared" ref="U2435:U2498" si="38">IF(AND(MONTH(A2435)=1,DAY(A2435)&gt;1),DATE(YEAR(A2435),DAY(A2435),1),A2435)</f>
        <v>45658</v>
      </c>
    </row>
    <row r="2436" spans="1:21" x14ac:dyDescent="0.3">
      <c r="A2436" s="1">
        <v>45352</v>
      </c>
      <c r="B2436" s="2" t="s">
        <v>50</v>
      </c>
      <c r="C2436" s="2" t="s">
        <v>28</v>
      </c>
      <c r="D2436" s="2" t="s">
        <v>42</v>
      </c>
      <c r="E2436" s="2" t="str">
        <f>TRIM(Table2[[#This Row],[SKU_CODE]])</f>
        <v>BEC-BW-002</v>
      </c>
      <c r="F2436" s="2">
        <v>170</v>
      </c>
      <c r="G2436" s="2">
        <v>29750</v>
      </c>
      <c r="H2436" s="2">
        <v>3192.64</v>
      </c>
      <c r="I2436" s="2">
        <v>3319.78</v>
      </c>
      <c r="J2436" s="2">
        <v>4</v>
      </c>
      <c r="K2436" s="2" t="str">
        <f>_xlfn.XLOOKUP(E2436,[1]SKU_Master!A:A,[1]SKU_Master!C:C,"NOT FOUND")</f>
        <v>Bake &amp; Wrap</v>
      </c>
      <c r="L2436" s="2">
        <f>_xlfn.XLOOKUP(Table2[[#This Row],[SKU_CODE_CLEAN]],[1]SKU_Master!A:A,[1]SKU_Master!E:E,"Not Found")</f>
        <v>175</v>
      </c>
      <c r="M2436" s="2">
        <f>_xlfn.XLOOKUP(E2436,[1]SKU_Master!A:A,[1]SKU_Master!F:F,"NOT FOUND")</f>
        <v>92</v>
      </c>
      <c r="N2436" s="2" t="str">
        <f>IF(ISNUMBER(_xlfn.XMATCH(E2436,[1]SKU_Master!A:A)),"MATCH","NOT FOUND")</f>
        <v>MATCH</v>
      </c>
      <c r="O2436" s="2">
        <f>Table2[[#This Row],[GROSS_REVENUE]]-Table2[[#This Row],[DISCOUNT]]</f>
        <v>26557.360000000001</v>
      </c>
      <c r="P2436" s="3">
        <f>IFERROR((Table2[[#This Row],[NET_REVENUE]]-(Table2[[#This Row],[UNITS_SOLD]]*Table2[[#This Row],[UNIT_COGS]]))/Table2[[#This Row],[NET_REVENUE]],0)</f>
        <v>0.41108604168486629</v>
      </c>
      <c r="Q2436" s="4">
        <f>IFERROR(Table2[[#This Row],[GROSS_REVENUE]]/Table2[[#This Row],[AD_SPEND]],0)</f>
        <v>8.9614372036701226</v>
      </c>
      <c r="R2436" s="2">
        <f>IFERROR((Table2[[#This Row],[NET_REVENUE]]-(Table2[[#This Row],[UNITS_SOLD]]*Table2[[#This Row],[UNIT_COGS]])-Table2[[#This Row],[AD_SPEND]]),0)</f>
        <v>7597.58</v>
      </c>
      <c r="S2436" s="3">
        <f>IFERROR(Table2[[#This Row],[RETURNS_UNITS]]/Table2[[#This Row],[UNITS_SOLD]],0)</f>
        <v>2.3529411764705882E-2</v>
      </c>
      <c r="T2436" s="2" t="str">
        <f>TRIM(CLEAN(Table2[[#This Row],[CHANNEL]]))</f>
        <v>Amazon</v>
      </c>
      <c r="U2436" s="1">
        <f t="shared" si="38"/>
        <v>45352</v>
      </c>
    </row>
    <row r="2437" spans="1:21" x14ac:dyDescent="0.3">
      <c r="A2437" s="1">
        <v>45566</v>
      </c>
      <c r="B2437" s="2" t="s">
        <v>33</v>
      </c>
      <c r="C2437" s="2" t="s">
        <v>22</v>
      </c>
      <c r="D2437" s="2" t="s">
        <v>41</v>
      </c>
      <c r="E2437" s="2" t="str">
        <f>TRIM(Table2[[#This Row],[SKU_CODE]])</f>
        <v>BEC-KT-002</v>
      </c>
      <c r="F2437" s="2">
        <v>113</v>
      </c>
      <c r="G2437" s="2">
        <v>47460</v>
      </c>
      <c r="H2437" s="2">
        <v>11856.16</v>
      </c>
      <c r="I2437" s="2">
        <v>3320.66</v>
      </c>
      <c r="J2437" s="2">
        <v>5</v>
      </c>
      <c r="K2437" s="2" t="str">
        <f>_xlfn.XLOOKUP(E2437,[1]SKU_Master!A:A,[1]SKU_Master!C:C,"NOT FOUND")</f>
        <v>Kitchen Towel</v>
      </c>
      <c r="L2437" s="2">
        <f>_xlfn.XLOOKUP(Table2[[#This Row],[SKU_CODE_CLEAN]],[1]SKU_Master!A:A,[1]SKU_Master!E:E,"Not Found")</f>
        <v>420</v>
      </c>
      <c r="M2437" s="2">
        <f>_xlfn.XLOOKUP(E2437,[1]SKU_Master!A:A,[1]SKU_Master!F:F,"NOT FOUND")</f>
        <v>205</v>
      </c>
      <c r="N2437" s="2" t="str">
        <f>IF(ISNUMBER(_xlfn.XMATCH(E2437,[1]SKU_Master!A:A)),"MATCH","NOT FOUND")</f>
        <v>MATCH</v>
      </c>
      <c r="O2437" s="2">
        <f>Table2[[#This Row],[GROSS_REVENUE]]-Table2[[#This Row],[DISCOUNT]]</f>
        <v>35603.839999999997</v>
      </c>
      <c r="P2437" s="3">
        <f>IFERROR((Table2[[#This Row],[NET_REVENUE]]-(Table2[[#This Row],[UNITS_SOLD]]*Table2[[#This Row],[UNIT_COGS]]))/Table2[[#This Row],[NET_REVENUE]],0)</f>
        <v>0.34936793334651539</v>
      </c>
      <c r="Q2437" s="4">
        <f>IFERROR(Table2[[#This Row],[GROSS_REVENUE]]/Table2[[#This Row],[AD_SPEND]],0)</f>
        <v>14.292339474682745</v>
      </c>
      <c r="R2437" s="2">
        <f>IFERROR((Table2[[#This Row],[NET_REVENUE]]-(Table2[[#This Row],[UNITS_SOLD]]*Table2[[#This Row],[UNIT_COGS]])-Table2[[#This Row],[AD_SPEND]]),0)</f>
        <v>9118.1799999999967</v>
      </c>
      <c r="S2437" s="3">
        <f>IFERROR(Table2[[#This Row],[RETURNS_UNITS]]/Table2[[#This Row],[UNITS_SOLD]],0)</f>
        <v>4.4247787610619468E-2</v>
      </c>
      <c r="T2437" s="2" t="str">
        <f>TRIM(CLEAN(Table2[[#This Row],[CHANNEL]]))</f>
        <v>Swiggy Instamart</v>
      </c>
      <c r="U2437" s="1">
        <f t="shared" si="38"/>
        <v>45566</v>
      </c>
    </row>
    <row r="2438" spans="1:21" x14ac:dyDescent="0.3">
      <c r="A2438" s="1">
        <v>45474</v>
      </c>
      <c r="B2438" s="2" t="s">
        <v>21</v>
      </c>
      <c r="C2438" s="2" t="s">
        <v>28</v>
      </c>
      <c r="D2438" s="2" t="s">
        <v>41</v>
      </c>
      <c r="E2438" s="2" t="str">
        <f>TRIM(Table2[[#This Row],[SKU_CODE]])</f>
        <v>BEC-KT-002</v>
      </c>
      <c r="F2438" s="2">
        <v>120</v>
      </c>
      <c r="G2438" s="2">
        <v>50400</v>
      </c>
      <c r="H2438" s="2">
        <v>4638.01</v>
      </c>
      <c r="I2438" s="2">
        <v>3324.42</v>
      </c>
      <c r="J2438" s="2">
        <v>4</v>
      </c>
      <c r="K2438" s="2" t="str">
        <f>_xlfn.XLOOKUP(E2438,[1]SKU_Master!A:A,[1]SKU_Master!C:C,"NOT FOUND")</f>
        <v>Kitchen Towel</v>
      </c>
      <c r="L2438" s="2">
        <f>_xlfn.XLOOKUP(Table2[[#This Row],[SKU_CODE_CLEAN]],[1]SKU_Master!A:A,[1]SKU_Master!E:E,"Not Found")</f>
        <v>420</v>
      </c>
      <c r="M2438" s="2">
        <f>_xlfn.XLOOKUP(E2438,[1]SKU_Master!A:A,[1]SKU_Master!F:F,"NOT FOUND")</f>
        <v>205</v>
      </c>
      <c r="N2438" s="2" t="str">
        <f>IF(ISNUMBER(_xlfn.XMATCH(E2438,[1]SKU_Master!A:A)),"MATCH","NOT FOUND")</f>
        <v>MATCH</v>
      </c>
      <c r="O2438" s="2">
        <f>Table2[[#This Row],[GROSS_REVENUE]]-Table2[[#This Row],[DISCOUNT]]</f>
        <v>45761.99</v>
      </c>
      <c r="P2438" s="3">
        <f>IFERROR((Table2[[#This Row],[NET_REVENUE]]-(Table2[[#This Row],[UNITS_SOLD]]*Table2[[#This Row],[UNIT_COGS]]))/Table2[[#This Row],[NET_REVENUE]],0)</f>
        <v>0.4624359648695347</v>
      </c>
      <c r="Q2438" s="4">
        <f>IFERROR(Table2[[#This Row],[GROSS_REVENUE]]/Table2[[#This Row],[AD_SPEND]],0)</f>
        <v>15.160539282040174</v>
      </c>
      <c r="R2438" s="2">
        <f>IFERROR((Table2[[#This Row],[NET_REVENUE]]-(Table2[[#This Row],[UNITS_SOLD]]*Table2[[#This Row],[UNIT_COGS]])-Table2[[#This Row],[AD_SPEND]]),0)</f>
        <v>17837.57</v>
      </c>
      <c r="S2438" s="3">
        <f>IFERROR(Table2[[#This Row],[RETURNS_UNITS]]/Table2[[#This Row],[UNITS_SOLD]],0)</f>
        <v>3.3333333333333333E-2</v>
      </c>
      <c r="T2438" s="2" t="str">
        <f>TRIM(CLEAN(Table2[[#This Row],[CHANNEL]]))</f>
        <v>Flipkart</v>
      </c>
      <c r="U2438" s="1">
        <f t="shared" si="38"/>
        <v>45474</v>
      </c>
    </row>
    <row r="2439" spans="1:21" x14ac:dyDescent="0.3">
      <c r="A2439" s="1">
        <v>45597</v>
      </c>
      <c r="B2439" s="2" t="s">
        <v>33</v>
      </c>
      <c r="C2439" s="2" t="s">
        <v>28</v>
      </c>
      <c r="D2439" s="2" t="s">
        <v>41</v>
      </c>
      <c r="E2439" s="2" t="str">
        <f>TRIM(Table2[[#This Row],[SKU_CODE]])</f>
        <v>BEC-KT-002</v>
      </c>
      <c r="F2439" s="2">
        <v>98</v>
      </c>
      <c r="G2439" s="2">
        <v>41160</v>
      </c>
      <c r="H2439" s="2">
        <v>11994.27</v>
      </c>
      <c r="I2439" s="2">
        <v>3325</v>
      </c>
      <c r="J2439" s="2">
        <v>3</v>
      </c>
      <c r="K2439" s="2" t="str">
        <f>_xlfn.XLOOKUP(E2439,[1]SKU_Master!A:A,[1]SKU_Master!C:C,"NOT FOUND")</f>
        <v>Kitchen Towel</v>
      </c>
      <c r="L2439" s="2">
        <f>_xlfn.XLOOKUP(Table2[[#This Row],[SKU_CODE_CLEAN]],[1]SKU_Master!A:A,[1]SKU_Master!E:E,"Not Found")</f>
        <v>420</v>
      </c>
      <c r="M2439" s="2">
        <f>_xlfn.XLOOKUP(E2439,[1]SKU_Master!A:A,[1]SKU_Master!F:F,"NOT FOUND")</f>
        <v>205</v>
      </c>
      <c r="N2439" s="2" t="str">
        <f>IF(ISNUMBER(_xlfn.XMATCH(E2439,[1]SKU_Master!A:A)),"MATCH","NOT FOUND")</f>
        <v>MATCH</v>
      </c>
      <c r="O2439" s="2">
        <f>Table2[[#This Row],[GROSS_REVENUE]]-Table2[[#This Row],[DISCOUNT]]</f>
        <v>29165.73</v>
      </c>
      <c r="P2439" s="3">
        <f>IFERROR((Table2[[#This Row],[NET_REVENUE]]-(Table2[[#This Row],[UNITS_SOLD]]*Table2[[#This Row],[UNIT_COGS]]))/Table2[[#This Row],[NET_REVENUE]],0)</f>
        <v>0.31117787896959892</v>
      </c>
      <c r="Q2439" s="4">
        <f>IFERROR(Table2[[#This Row],[GROSS_REVENUE]]/Table2[[#This Row],[AD_SPEND]],0)</f>
        <v>12.378947368421052</v>
      </c>
      <c r="R2439" s="2">
        <f>IFERROR((Table2[[#This Row],[NET_REVENUE]]-(Table2[[#This Row],[UNITS_SOLD]]*Table2[[#This Row],[UNIT_COGS]])-Table2[[#This Row],[AD_SPEND]]),0)</f>
        <v>5750.73</v>
      </c>
      <c r="S2439" s="3">
        <f>IFERROR(Table2[[#This Row],[RETURNS_UNITS]]/Table2[[#This Row],[UNITS_SOLD]],0)</f>
        <v>3.0612244897959183E-2</v>
      </c>
      <c r="T2439" s="2" t="str">
        <f>TRIM(CLEAN(Table2[[#This Row],[CHANNEL]]))</f>
        <v>Swiggy Instamart</v>
      </c>
      <c r="U2439" s="1">
        <f t="shared" si="38"/>
        <v>45597</v>
      </c>
    </row>
    <row r="2440" spans="1:21" x14ac:dyDescent="0.3">
      <c r="A2440" s="1">
        <v>45444</v>
      </c>
      <c r="B2440" s="2" t="s">
        <v>50</v>
      </c>
      <c r="C2440" s="2" t="s">
        <v>25</v>
      </c>
      <c r="D2440" s="2" t="s">
        <v>46</v>
      </c>
      <c r="E2440" s="2" t="str">
        <f>TRIM(Table2[[#This Row],[SKU_CODE]])</f>
        <v>BEC-KT-001</v>
      </c>
      <c r="F2440" s="2">
        <v>303</v>
      </c>
      <c r="G2440" s="2">
        <v>48480</v>
      </c>
      <c r="H2440" s="2">
        <v>9500.2800000000007</v>
      </c>
      <c r="I2440" s="2">
        <v>3329</v>
      </c>
      <c r="J2440" s="2">
        <v>13</v>
      </c>
      <c r="K2440" s="2" t="str">
        <f>_xlfn.XLOOKUP(E2440,[1]SKU_Master!A:A,[1]SKU_Master!C:C,"NOT FOUND")</f>
        <v>Kitchen Towel</v>
      </c>
      <c r="L2440" s="2">
        <f>_xlfn.XLOOKUP(Table2[[#This Row],[SKU_CODE_CLEAN]],[1]SKU_Master!A:A,[1]SKU_Master!E:E,"Not Found")</f>
        <v>160</v>
      </c>
      <c r="M2440" s="2">
        <f>_xlfn.XLOOKUP(E2440,[1]SKU_Master!A:A,[1]SKU_Master!F:F,"NOT FOUND")</f>
        <v>78</v>
      </c>
      <c r="N2440" s="2" t="str">
        <f>IF(ISNUMBER(_xlfn.XMATCH(E2440,[1]SKU_Master!A:A)),"MATCH","NOT FOUND")</f>
        <v>MATCH</v>
      </c>
      <c r="O2440" s="2">
        <f>Table2[[#This Row],[GROSS_REVENUE]]-Table2[[#This Row],[DISCOUNT]]</f>
        <v>38979.72</v>
      </c>
      <c r="P2440" s="3">
        <f>IFERROR((Table2[[#This Row],[NET_REVENUE]]-(Table2[[#This Row],[UNITS_SOLD]]*Table2[[#This Row],[UNIT_COGS]]))/Table2[[#This Row],[NET_REVENUE]],0)</f>
        <v>0.39368471605234723</v>
      </c>
      <c r="Q2440" s="4">
        <f>IFERROR(Table2[[#This Row],[GROSS_REVENUE]]/Table2[[#This Row],[AD_SPEND]],0)</f>
        <v>14.562931811354762</v>
      </c>
      <c r="R2440" s="2">
        <f>IFERROR((Table2[[#This Row],[NET_REVENUE]]-(Table2[[#This Row],[UNITS_SOLD]]*Table2[[#This Row],[UNIT_COGS]])-Table2[[#This Row],[AD_SPEND]]),0)</f>
        <v>12016.720000000001</v>
      </c>
      <c r="S2440" s="3">
        <f>IFERROR(Table2[[#This Row],[RETURNS_UNITS]]/Table2[[#This Row],[UNITS_SOLD]],0)</f>
        <v>4.2904290429042903E-2</v>
      </c>
      <c r="T2440" s="2" t="str">
        <f>TRIM(CLEAN(Table2[[#This Row],[CHANNEL]]))</f>
        <v>Amazon</v>
      </c>
      <c r="U2440" s="1">
        <f t="shared" si="38"/>
        <v>45444</v>
      </c>
    </row>
    <row r="2441" spans="1:21" x14ac:dyDescent="0.3">
      <c r="A2441" s="1">
        <v>45383</v>
      </c>
      <c r="B2441" s="2" t="s">
        <v>34</v>
      </c>
      <c r="C2441" s="2" t="s">
        <v>25</v>
      </c>
      <c r="D2441" s="2" t="s">
        <v>32</v>
      </c>
      <c r="E2441" s="2" t="str">
        <f>TRIM(Table2[[#This Row],[SKU_CODE]])</f>
        <v>BEC-BW-001</v>
      </c>
      <c r="F2441" s="2">
        <v>193</v>
      </c>
      <c r="G2441" s="2">
        <v>42460</v>
      </c>
      <c r="H2441" s="2">
        <v>5527.65</v>
      </c>
      <c r="I2441" s="2">
        <v>3329.41</v>
      </c>
      <c r="J2441" s="2">
        <v>4</v>
      </c>
      <c r="K2441" s="2" t="str">
        <f>_xlfn.XLOOKUP(E2441,[1]SKU_Master!A:A,[1]SKU_Master!C:C,"NOT FOUND")</f>
        <v>Bake &amp; Wrap</v>
      </c>
      <c r="L2441" s="2">
        <f>_xlfn.XLOOKUP(Table2[[#This Row],[SKU_CODE_CLEAN]],[1]SKU_Master!A:A,[1]SKU_Master!E:E,"Not Found")</f>
        <v>220</v>
      </c>
      <c r="M2441" s="2">
        <f>_xlfn.XLOOKUP(E2441,[1]SKU_Master!A:A,[1]SKU_Master!F:F,"NOT FOUND")</f>
        <v>118</v>
      </c>
      <c r="N2441" s="2" t="str">
        <f>IF(ISNUMBER(_xlfn.XMATCH(E2441,[1]SKU_Master!A:A)),"MATCH","NOT FOUND")</f>
        <v>MATCH</v>
      </c>
      <c r="O2441" s="2">
        <f>Table2[[#This Row],[GROSS_REVENUE]]-Table2[[#This Row],[DISCOUNT]]</f>
        <v>36932.35</v>
      </c>
      <c r="P2441" s="3">
        <f>IFERROR((Table2[[#This Row],[NET_REVENUE]]-(Table2[[#This Row],[UNITS_SOLD]]*Table2[[#This Row],[UNIT_COGS]]))/Table2[[#This Row],[NET_REVENUE]],0)</f>
        <v>0.38335903347607175</v>
      </c>
      <c r="Q2441" s="4">
        <f>IFERROR(Table2[[#This Row],[GROSS_REVENUE]]/Table2[[#This Row],[AD_SPEND]],0)</f>
        <v>12.753010293114997</v>
      </c>
      <c r="R2441" s="2">
        <f>IFERROR((Table2[[#This Row],[NET_REVENUE]]-(Table2[[#This Row],[UNITS_SOLD]]*Table2[[#This Row],[UNIT_COGS]])-Table2[[#This Row],[AD_SPEND]]),0)</f>
        <v>10828.939999999999</v>
      </c>
      <c r="S2441" s="3">
        <f>IFERROR(Table2[[#This Row],[RETURNS_UNITS]]/Table2[[#This Row],[UNITS_SOLD]],0)</f>
        <v>2.072538860103627E-2</v>
      </c>
      <c r="T2441" s="2" t="str">
        <f>TRIM(CLEAN(Table2[[#This Row],[CHANNEL]]))</f>
        <v>Zepto</v>
      </c>
      <c r="U2441" s="1">
        <f t="shared" si="38"/>
        <v>45383</v>
      </c>
    </row>
    <row r="2442" spans="1:21" x14ac:dyDescent="0.3">
      <c r="A2442" s="1">
        <v>45383</v>
      </c>
      <c r="B2442" s="2" t="s">
        <v>33</v>
      </c>
      <c r="C2442" s="2" t="s">
        <v>22</v>
      </c>
      <c r="D2442" s="2" t="s">
        <v>30</v>
      </c>
      <c r="E2442" s="2" t="str">
        <f>TRIM(Table2[[#This Row],[SKU_CODE]])</f>
        <v>BEC-TIS-002</v>
      </c>
      <c r="F2442" s="2">
        <v>149</v>
      </c>
      <c r="G2442" s="2">
        <v>26820</v>
      </c>
      <c r="H2442" s="2">
        <v>2187.6799999999998</v>
      </c>
      <c r="I2442" s="2">
        <v>3332.14</v>
      </c>
      <c r="J2442" s="2">
        <v>5</v>
      </c>
      <c r="K2442" s="2" t="str">
        <f>_xlfn.XLOOKUP(E2442,[1]SKU_Master!A:A,[1]SKU_Master!C:C,"NOT FOUND")</f>
        <v>Tissues</v>
      </c>
      <c r="L2442" s="2">
        <f>_xlfn.XLOOKUP(Table2[[#This Row],[SKU_CODE_CLEAN]],[1]SKU_Master!A:A,[1]SKU_Master!E:E,"Not Found")</f>
        <v>180</v>
      </c>
      <c r="M2442" s="2">
        <f>_xlfn.XLOOKUP(E2442,[1]SKU_Master!A:A,[1]SKU_Master!F:F,"NOT FOUND")</f>
        <v>95</v>
      </c>
      <c r="N2442" s="2" t="str">
        <f>IF(ISNUMBER(_xlfn.XMATCH(E2442,[1]SKU_Master!A:A)),"MATCH","NOT FOUND")</f>
        <v>MATCH</v>
      </c>
      <c r="O2442" s="2">
        <f>Table2[[#This Row],[GROSS_REVENUE]]-Table2[[#This Row],[DISCOUNT]]</f>
        <v>24632.32</v>
      </c>
      <c r="P2442" s="3">
        <f>IFERROR((Table2[[#This Row],[NET_REVENUE]]-(Table2[[#This Row],[UNITS_SOLD]]*Table2[[#This Row],[UNIT_COGS]]))/Table2[[#This Row],[NET_REVENUE]],0)</f>
        <v>0.42534848524215341</v>
      </c>
      <c r="Q2442" s="4">
        <f>IFERROR(Table2[[#This Row],[GROSS_REVENUE]]/Table2[[#This Row],[AD_SPEND]],0)</f>
        <v>8.048881499576849</v>
      </c>
      <c r="R2442" s="2">
        <f>IFERROR((Table2[[#This Row],[NET_REVENUE]]-(Table2[[#This Row],[UNITS_SOLD]]*Table2[[#This Row],[UNIT_COGS]])-Table2[[#This Row],[AD_SPEND]]),0)</f>
        <v>7145.18</v>
      </c>
      <c r="S2442" s="3">
        <f>IFERROR(Table2[[#This Row],[RETURNS_UNITS]]/Table2[[#This Row],[UNITS_SOLD]],0)</f>
        <v>3.3557046979865772E-2</v>
      </c>
      <c r="T2442" s="2" t="str">
        <f>TRIM(CLEAN(Table2[[#This Row],[CHANNEL]]))</f>
        <v>Swiggy Instamart</v>
      </c>
      <c r="U2442" s="1">
        <f t="shared" si="38"/>
        <v>45383</v>
      </c>
    </row>
    <row r="2443" spans="1:21" x14ac:dyDescent="0.3">
      <c r="A2443" s="1">
        <v>45778</v>
      </c>
      <c r="B2443" s="2" t="s">
        <v>33</v>
      </c>
      <c r="C2443" s="2" t="s">
        <v>28</v>
      </c>
      <c r="D2443" s="2" t="s">
        <v>41</v>
      </c>
      <c r="E2443" s="2" t="str">
        <f>TRIM(Table2[[#This Row],[SKU_CODE]])</f>
        <v>BEC-KT-002</v>
      </c>
      <c r="F2443" s="2">
        <v>91</v>
      </c>
      <c r="G2443" s="2">
        <v>38220</v>
      </c>
      <c r="H2443" s="2">
        <v>10079.57</v>
      </c>
      <c r="I2443" s="2">
        <v>3342.41</v>
      </c>
      <c r="J2443" s="2">
        <v>3</v>
      </c>
      <c r="K2443" s="2" t="str">
        <f>_xlfn.XLOOKUP(E2443,[1]SKU_Master!A:A,[1]SKU_Master!C:C,"NOT FOUND")</f>
        <v>Kitchen Towel</v>
      </c>
      <c r="L2443" s="2">
        <f>_xlfn.XLOOKUP(Table2[[#This Row],[SKU_CODE_CLEAN]],[1]SKU_Master!A:A,[1]SKU_Master!E:E,"Not Found")</f>
        <v>420</v>
      </c>
      <c r="M2443" s="2">
        <f>_xlfn.XLOOKUP(E2443,[1]SKU_Master!A:A,[1]SKU_Master!F:F,"NOT FOUND")</f>
        <v>205</v>
      </c>
      <c r="N2443" s="2" t="str">
        <f>IF(ISNUMBER(_xlfn.XMATCH(E2443,[1]SKU_Master!A:A)),"MATCH","NOT FOUND")</f>
        <v>MATCH</v>
      </c>
      <c r="O2443" s="2">
        <f>Table2[[#This Row],[GROSS_REVENUE]]-Table2[[#This Row],[DISCOUNT]]</f>
        <v>28140.43</v>
      </c>
      <c r="P2443" s="3">
        <f>IFERROR((Table2[[#This Row],[NET_REVENUE]]-(Table2[[#This Row],[UNITS_SOLD]]*Table2[[#This Row],[UNIT_COGS]]))/Table2[[#This Row],[NET_REVENUE]],0)</f>
        <v>0.33707480660387917</v>
      </c>
      <c r="Q2443" s="4">
        <f>IFERROR(Table2[[#This Row],[GROSS_REVENUE]]/Table2[[#This Row],[AD_SPEND]],0)</f>
        <v>11.434862868409322</v>
      </c>
      <c r="R2443" s="2">
        <f>IFERROR((Table2[[#This Row],[NET_REVENUE]]-(Table2[[#This Row],[UNITS_SOLD]]*Table2[[#This Row],[UNIT_COGS]])-Table2[[#This Row],[AD_SPEND]]),0)</f>
        <v>6143.02</v>
      </c>
      <c r="S2443" s="3">
        <f>IFERROR(Table2[[#This Row],[RETURNS_UNITS]]/Table2[[#This Row],[UNITS_SOLD]],0)</f>
        <v>3.2967032967032968E-2</v>
      </c>
      <c r="T2443" s="2" t="str">
        <f>TRIM(CLEAN(Table2[[#This Row],[CHANNEL]]))</f>
        <v>Swiggy Instamart</v>
      </c>
      <c r="U2443" s="1">
        <f t="shared" si="38"/>
        <v>45778</v>
      </c>
    </row>
    <row r="2444" spans="1:21" x14ac:dyDescent="0.3">
      <c r="A2444" s="1">
        <v>45323</v>
      </c>
      <c r="B2444" s="2" t="s">
        <v>39</v>
      </c>
      <c r="C2444" s="2" t="s">
        <v>28</v>
      </c>
      <c r="D2444" s="2" t="s">
        <v>45</v>
      </c>
      <c r="E2444" s="2" t="str">
        <f>TRIM(Table2[[#This Row],[SKU_CODE]])</f>
        <v>BEC-TIS-001</v>
      </c>
      <c r="F2444" s="2">
        <v>262</v>
      </c>
      <c r="G2444" s="2">
        <v>24890</v>
      </c>
      <c r="H2444" s="2">
        <v>1468.59</v>
      </c>
      <c r="I2444" s="2">
        <v>3343.83</v>
      </c>
      <c r="J2444" s="2">
        <v>7</v>
      </c>
      <c r="K2444" s="2" t="str">
        <f>_xlfn.XLOOKUP(E2444,[1]SKU_Master!A:A,[1]SKU_Master!C:C,"NOT FOUND")</f>
        <v>Tissues</v>
      </c>
      <c r="L2444" s="2">
        <f>_xlfn.XLOOKUP(Table2[[#This Row],[SKU_CODE_CLEAN]],[1]SKU_Master!A:A,[1]SKU_Master!E:E,"Not Found")</f>
        <v>95</v>
      </c>
      <c r="M2444" s="2">
        <f>_xlfn.XLOOKUP(E2444,[1]SKU_Master!A:A,[1]SKU_Master!F:F,"NOT FOUND")</f>
        <v>42</v>
      </c>
      <c r="N2444" s="2" t="str">
        <f>IF(ISNUMBER(_xlfn.XMATCH(E2444,[1]SKU_Master!A:A)),"MATCH","NOT FOUND")</f>
        <v>MATCH</v>
      </c>
      <c r="O2444" s="2">
        <f>Table2[[#This Row],[GROSS_REVENUE]]-Table2[[#This Row],[DISCOUNT]]</f>
        <v>23421.41</v>
      </c>
      <c r="P2444" s="3">
        <f>IFERROR((Table2[[#This Row],[NET_REVENUE]]-(Table2[[#This Row],[UNITS_SOLD]]*Table2[[#This Row],[UNIT_COGS]]))/Table2[[#This Row],[NET_REVENUE]],0)</f>
        <v>0.53017346094876439</v>
      </c>
      <c r="Q2444" s="4">
        <f>IFERROR(Table2[[#This Row],[GROSS_REVENUE]]/Table2[[#This Row],[AD_SPEND]],0)</f>
        <v>7.4435602288393845</v>
      </c>
      <c r="R2444" s="2">
        <f>IFERROR((Table2[[#This Row],[NET_REVENUE]]-(Table2[[#This Row],[UNITS_SOLD]]*Table2[[#This Row],[UNIT_COGS]])-Table2[[#This Row],[AD_SPEND]]),0)</f>
        <v>9073.58</v>
      </c>
      <c r="S2444" s="3">
        <f>IFERROR(Table2[[#This Row],[RETURNS_UNITS]]/Table2[[#This Row],[UNITS_SOLD]],0)</f>
        <v>2.6717557251908396E-2</v>
      </c>
      <c r="T2444" s="2" t="str">
        <f>TRIM(CLEAN(Table2[[#This Row],[CHANNEL]]))</f>
        <v>Amazon</v>
      </c>
      <c r="U2444" s="1">
        <f t="shared" si="38"/>
        <v>45323</v>
      </c>
    </row>
    <row r="2445" spans="1:21" x14ac:dyDescent="0.3">
      <c r="A2445" s="1">
        <v>45627</v>
      </c>
      <c r="B2445" s="2" t="s">
        <v>24</v>
      </c>
      <c r="C2445" s="2" t="s">
        <v>22</v>
      </c>
      <c r="D2445" s="2" t="s">
        <v>31</v>
      </c>
      <c r="E2445" s="2" t="str">
        <f>TRIM(Table2[[#This Row],[SKU_CODE]])</f>
        <v>BEC-GB-002</v>
      </c>
      <c r="F2445" s="2">
        <v>145</v>
      </c>
      <c r="G2445" s="2">
        <v>25955</v>
      </c>
      <c r="H2445" s="2">
        <v>1921.99</v>
      </c>
      <c r="I2445" s="2">
        <v>3344.21</v>
      </c>
      <c r="J2445" s="2">
        <v>19</v>
      </c>
      <c r="K2445" s="2" t="str">
        <f>_xlfn.XLOOKUP(E2445,[1]SKU_Master!A:A,[1]SKU_Master!C:C,"NOT FOUND")</f>
        <v>Garbage Bags</v>
      </c>
      <c r="L2445" s="2">
        <f>_xlfn.XLOOKUP(Table2[[#This Row],[SKU_CODE_CLEAN]],[1]SKU_Master!A:A,[1]SKU_Master!E:E,"Not Found")</f>
        <v>179</v>
      </c>
      <c r="M2445" s="2">
        <f>_xlfn.XLOOKUP(E2445,[1]SKU_Master!A:A,[1]SKU_Master!F:F,"NOT FOUND")</f>
        <v>86</v>
      </c>
      <c r="N2445" s="2" t="str">
        <f>IF(ISNUMBER(_xlfn.XMATCH(E2445,[1]SKU_Master!A:A)),"MATCH","NOT FOUND")</f>
        <v>MATCH</v>
      </c>
      <c r="O2445" s="2">
        <f>Table2[[#This Row],[GROSS_REVENUE]]-Table2[[#This Row],[DISCOUNT]]</f>
        <v>24033.01</v>
      </c>
      <c r="P2445" s="3">
        <f>IFERROR((Table2[[#This Row],[NET_REVENUE]]-(Table2[[#This Row],[UNITS_SOLD]]*Table2[[#This Row],[UNIT_COGS]]))/Table2[[#This Row],[NET_REVENUE]],0)</f>
        <v>0.48113032866045491</v>
      </c>
      <c r="Q2445" s="4">
        <f>IFERROR(Table2[[#This Row],[GROSS_REVENUE]]/Table2[[#This Row],[AD_SPEND]],0)</f>
        <v>7.7611752850448985</v>
      </c>
      <c r="R2445" s="2">
        <f>IFERROR((Table2[[#This Row],[NET_REVENUE]]-(Table2[[#This Row],[UNITS_SOLD]]*Table2[[#This Row],[UNIT_COGS]])-Table2[[#This Row],[AD_SPEND]]),0)</f>
        <v>8218.7999999999993</v>
      </c>
      <c r="S2445" s="3">
        <f>IFERROR(Table2[[#This Row],[RETURNS_UNITS]]/Table2[[#This Row],[UNITS_SOLD]],0)</f>
        <v>0.1310344827586207</v>
      </c>
      <c r="T2445" s="2" t="str">
        <f>TRIM(CLEAN(Table2[[#This Row],[CHANNEL]]))</f>
        <v>D2C</v>
      </c>
      <c r="U2445" s="1">
        <f t="shared" si="38"/>
        <v>45627</v>
      </c>
    </row>
    <row r="2446" spans="1:21" x14ac:dyDescent="0.3">
      <c r="A2446" s="1">
        <v>45474</v>
      </c>
      <c r="B2446" s="2" t="s">
        <v>39</v>
      </c>
      <c r="C2446" s="2" t="s">
        <v>22</v>
      </c>
      <c r="D2446" s="2" t="s">
        <v>32</v>
      </c>
      <c r="E2446" s="2" t="str">
        <f>TRIM(Table2[[#This Row],[SKU_CODE]])</f>
        <v>BEC-BW-001</v>
      </c>
      <c r="F2446" s="2">
        <v>172</v>
      </c>
      <c r="G2446" s="2">
        <v>37840</v>
      </c>
      <c r="H2446" s="2">
        <v>6851.47</v>
      </c>
      <c r="I2446" s="2">
        <v>3344.27</v>
      </c>
      <c r="J2446" s="2">
        <v>4</v>
      </c>
      <c r="K2446" s="2" t="str">
        <f>_xlfn.XLOOKUP(E2446,[1]SKU_Master!A:A,[1]SKU_Master!C:C,"NOT FOUND")</f>
        <v>Bake &amp; Wrap</v>
      </c>
      <c r="L2446" s="2">
        <f>_xlfn.XLOOKUP(Table2[[#This Row],[SKU_CODE_CLEAN]],[1]SKU_Master!A:A,[1]SKU_Master!E:E,"Not Found")</f>
        <v>220</v>
      </c>
      <c r="M2446" s="2">
        <f>_xlfn.XLOOKUP(E2446,[1]SKU_Master!A:A,[1]SKU_Master!F:F,"NOT FOUND")</f>
        <v>118</v>
      </c>
      <c r="N2446" s="2" t="str">
        <f>IF(ISNUMBER(_xlfn.XMATCH(E2446,[1]SKU_Master!A:A)),"MATCH","NOT FOUND")</f>
        <v>MATCH</v>
      </c>
      <c r="O2446" s="2">
        <f>Table2[[#This Row],[GROSS_REVENUE]]-Table2[[#This Row],[DISCOUNT]]</f>
        <v>30988.53</v>
      </c>
      <c r="P2446" s="3">
        <f>IFERROR((Table2[[#This Row],[NET_REVENUE]]-(Table2[[#This Row],[UNITS_SOLD]]*Table2[[#This Row],[UNIT_COGS]]))/Table2[[#This Row],[NET_REVENUE]],0)</f>
        <v>0.34504799033706984</v>
      </c>
      <c r="Q2446" s="4">
        <f>IFERROR(Table2[[#This Row],[GROSS_REVENUE]]/Table2[[#This Row],[AD_SPEND]],0)</f>
        <v>11.3148758921977</v>
      </c>
      <c r="R2446" s="2">
        <f>IFERROR((Table2[[#This Row],[NET_REVENUE]]-(Table2[[#This Row],[UNITS_SOLD]]*Table2[[#This Row],[UNIT_COGS]])-Table2[[#This Row],[AD_SPEND]]),0)</f>
        <v>7348.2599999999984</v>
      </c>
      <c r="S2446" s="3">
        <f>IFERROR(Table2[[#This Row],[RETURNS_UNITS]]/Table2[[#This Row],[UNITS_SOLD]],0)</f>
        <v>2.3255813953488372E-2</v>
      </c>
      <c r="T2446" s="2" t="str">
        <f>TRIM(CLEAN(Table2[[#This Row],[CHANNEL]]))</f>
        <v>Amazon</v>
      </c>
      <c r="U2446" s="1">
        <f t="shared" si="38"/>
        <v>45474</v>
      </c>
    </row>
    <row r="2447" spans="1:21" x14ac:dyDescent="0.3">
      <c r="A2447" s="1">
        <v>45717</v>
      </c>
      <c r="B2447" s="2" t="s">
        <v>34</v>
      </c>
      <c r="C2447" s="2" t="s">
        <v>22</v>
      </c>
      <c r="D2447" s="2" t="s">
        <v>55</v>
      </c>
      <c r="E2447" s="2" t="str">
        <f>TRIM(Table2[[#This Row],[SKU_CODE]])</f>
        <v>BEC-KT-001</v>
      </c>
      <c r="F2447" s="2">
        <v>183</v>
      </c>
      <c r="G2447" s="2">
        <v>29280</v>
      </c>
      <c r="H2447" s="2">
        <v>3500.46</v>
      </c>
      <c r="I2447" s="2">
        <v>3345.87</v>
      </c>
      <c r="J2447" s="2">
        <v>10</v>
      </c>
      <c r="K2447" s="2" t="str">
        <f>_xlfn.XLOOKUP(E2447,[1]SKU_Master!A:A,[1]SKU_Master!C:C,"NOT FOUND")</f>
        <v>Kitchen Towel</v>
      </c>
      <c r="L2447" s="2">
        <f>_xlfn.XLOOKUP(Table2[[#This Row],[SKU_CODE_CLEAN]],[1]SKU_Master!A:A,[1]SKU_Master!E:E,"Not Found")</f>
        <v>160</v>
      </c>
      <c r="M2447" s="2">
        <f>_xlfn.XLOOKUP(E2447,[1]SKU_Master!A:A,[1]SKU_Master!F:F,"NOT FOUND")</f>
        <v>78</v>
      </c>
      <c r="N2447" s="2" t="str">
        <f>IF(ISNUMBER(_xlfn.XMATCH(E2447,[1]SKU_Master!A:A)),"MATCH","NOT FOUND")</f>
        <v>MATCH</v>
      </c>
      <c r="O2447" s="2">
        <f>Table2[[#This Row],[GROSS_REVENUE]]-Table2[[#This Row],[DISCOUNT]]</f>
        <v>25779.54</v>
      </c>
      <c r="P2447" s="3">
        <f>IFERROR((Table2[[#This Row],[NET_REVENUE]]-(Table2[[#This Row],[UNITS_SOLD]]*Table2[[#This Row],[UNIT_COGS]]))/Table2[[#This Row],[NET_REVENUE]],0)</f>
        <v>0.44630509310872113</v>
      </c>
      <c r="Q2447" s="4">
        <f>IFERROR(Table2[[#This Row],[GROSS_REVENUE]]/Table2[[#This Row],[AD_SPEND]],0)</f>
        <v>8.751087161186776</v>
      </c>
      <c r="R2447" s="2">
        <f>IFERROR((Table2[[#This Row],[NET_REVENUE]]-(Table2[[#This Row],[UNITS_SOLD]]*Table2[[#This Row],[UNIT_COGS]])-Table2[[#This Row],[AD_SPEND]]),0)</f>
        <v>8159.670000000001</v>
      </c>
      <c r="S2447" s="3">
        <f>IFERROR(Table2[[#This Row],[RETURNS_UNITS]]/Table2[[#This Row],[UNITS_SOLD]],0)</f>
        <v>5.4644808743169397E-2</v>
      </c>
      <c r="T2447" s="2" t="str">
        <f>TRIM(CLEAN(Table2[[#This Row],[CHANNEL]]))</f>
        <v>Zepto</v>
      </c>
      <c r="U2447" s="1">
        <f t="shared" si="38"/>
        <v>45717</v>
      </c>
    </row>
    <row r="2448" spans="1:21" x14ac:dyDescent="0.3">
      <c r="A2448" s="1">
        <v>45505</v>
      </c>
      <c r="B2448" s="2" t="s">
        <v>39</v>
      </c>
      <c r="C2448" s="2" t="s">
        <v>22</v>
      </c>
      <c r="D2448" s="2" t="s">
        <v>46</v>
      </c>
      <c r="E2448" s="2" t="str">
        <f>TRIM(Table2[[#This Row],[SKU_CODE]])</f>
        <v>BEC-KT-001</v>
      </c>
      <c r="F2448" s="2">
        <v>204</v>
      </c>
      <c r="G2448" s="2">
        <v>32640</v>
      </c>
      <c r="H2448" s="2">
        <v>8092.16</v>
      </c>
      <c r="I2448" s="2">
        <v>3346.54</v>
      </c>
      <c r="J2448" s="2">
        <v>6</v>
      </c>
      <c r="K2448" s="2" t="str">
        <f>_xlfn.XLOOKUP(E2448,[1]SKU_Master!A:A,[1]SKU_Master!C:C,"NOT FOUND")</f>
        <v>Kitchen Towel</v>
      </c>
      <c r="L2448" s="2">
        <f>_xlfn.XLOOKUP(Table2[[#This Row],[SKU_CODE_CLEAN]],[1]SKU_Master!A:A,[1]SKU_Master!E:E,"Not Found")</f>
        <v>160</v>
      </c>
      <c r="M2448" s="2">
        <f>_xlfn.XLOOKUP(E2448,[1]SKU_Master!A:A,[1]SKU_Master!F:F,"NOT FOUND")</f>
        <v>78</v>
      </c>
      <c r="N2448" s="2" t="str">
        <f>IF(ISNUMBER(_xlfn.XMATCH(E2448,[1]SKU_Master!A:A)),"MATCH","NOT FOUND")</f>
        <v>MATCH</v>
      </c>
      <c r="O2448" s="2">
        <f>Table2[[#This Row],[GROSS_REVENUE]]-Table2[[#This Row],[DISCOUNT]]</f>
        <v>24547.84</v>
      </c>
      <c r="P2448" s="3">
        <f>IFERROR((Table2[[#This Row],[NET_REVENUE]]-(Table2[[#This Row],[UNITS_SOLD]]*Table2[[#This Row],[UNIT_COGS]]))/Table2[[#This Row],[NET_REVENUE]],0)</f>
        <v>0.35179632912712483</v>
      </c>
      <c r="Q2448" s="4">
        <f>IFERROR(Table2[[#This Row],[GROSS_REVENUE]]/Table2[[#This Row],[AD_SPEND]],0)</f>
        <v>9.7533571987784402</v>
      </c>
      <c r="R2448" s="2">
        <f>IFERROR((Table2[[#This Row],[NET_REVENUE]]-(Table2[[#This Row],[UNITS_SOLD]]*Table2[[#This Row],[UNIT_COGS]])-Table2[[#This Row],[AD_SPEND]]),0)</f>
        <v>5289.3</v>
      </c>
      <c r="S2448" s="3">
        <f>IFERROR(Table2[[#This Row],[RETURNS_UNITS]]/Table2[[#This Row],[UNITS_SOLD]],0)</f>
        <v>2.9411764705882353E-2</v>
      </c>
      <c r="T2448" s="2" t="str">
        <f>TRIM(CLEAN(Table2[[#This Row],[CHANNEL]]))</f>
        <v>Amazon</v>
      </c>
      <c r="U2448" s="1">
        <f t="shared" si="38"/>
        <v>45505</v>
      </c>
    </row>
    <row r="2449" spans="1:21" x14ac:dyDescent="0.3">
      <c r="A2449" s="1">
        <v>45413</v>
      </c>
      <c r="B2449" s="2" t="s">
        <v>33</v>
      </c>
      <c r="C2449" s="2" t="s">
        <v>22</v>
      </c>
      <c r="D2449" s="2" t="s">
        <v>30</v>
      </c>
      <c r="E2449" s="2" t="str">
        <f>TRIM(Table2[[#This Row],[SKU_CODE]])</f>
        <v>BEC-TIS-002</v>
      </c>
      <c r="F2449" s="2">
        <v>191</v>
      </c>
      <c r="G2449" s="2">
        <v>34380</v>
      </c>
      <c r="H2449" s="2">
        <v>2260.88</v>
      </c>
      <c r="I2449" s="2">
        <v>3349.75</v>
      </c>
      <c r="J2449" s="2">
        <v>9</v>
      </c>
      <c r="K2449" s="2" t="str">
        <f>_xlfn.XLOOKUP(E2449,[1]SKU_Master!A:A,[1]SKU_Master!C:C,"NOT FOUND")</f>
        <v>Tissues</v>
      </c>
      <c r="L2449" s="2">
        <f>_xlfn.XLOOKUP(Table2[[#This Row],[SKU_CODE_CLEAN]],[1]SKU_Master!A:A,[1]SKU_Master!E:E,"Not Found")</f>
        <v>180</v>
      </c>
      <c r="M2449" s="2">
        <f>_xlfn.XLOOKUP(E2449,[1]SKU_Master!A:A,[1]SKU_Master!F:F,"NOT FOUND")</f>
        <v>95</v>
      </c>
      <c r="N2449" s="2" t="str">
        <f>IF(ISNUMBER(_xlfn.XMATCH(E2449,[1]SKU_Master!A:A)),"MATCH","NOT FOUND")</f>
        <v>MATCH</v>
      </c>
      <c r="O2449" s="2">
        <f>Table2[[#This Row],[GROSS_REVENUE]]-Table2[[#This Row],[DISCOUNT]]</f>
        <v>32119.119999999999</v>
      </c>
      <c r="P2449" s="3">
        <f>IFERROR((Table2[[#This Row],[NET_REVENUE]]-(Table2[[#This Row],[UNITS_SOLD]]*Table2[[#This Row],[UNIT_COGS]]))/Table2[[#This Row],[NET_REVENUE]],0)</f>
        <v>0.43507169561308029</v>
      </c>
      <c r="Q2449" s="4">
        <f>IFERROR(Table2[[#This Row],[GROSS_REVENUE]]/Table2[[#This Row],[AD_SPEND]],0)</f>
        <v>10.26345249645496</v>
      </c>
      <c r="R2449" s="2">
        <f>IFERROR((Table2[[#This Row],[NET_REVENUE]]-(Table2[[#This Row],[UNITS_SOLD]]*Table2[[#This Row],[UNIT_COGS]])-Table2[[#This Row],[AD_SPEND]]),0)</f>
        <v>10624.369999999999</v>
      </c>
      <c r="S2449" s="3">
        <f>IFERROR(Table2[[#This Row],[RETURNS_UNITS]]/Table2[[#This Row],[UNITS_SOLD]],0)</f>
        <v>4.712041884816754E-2</v>
      </c>
      <c r="T2449" s="2" t="str">
        <f>TRIM(CLEAN(Table2[[#This Row],[CHANNEL]]))</f>
        <v>Swiggy Instamart</v>
      </c>
      <c r="U2449" s="1">
        <f t="shared" si="38"/>
        <v>45413</v>
      </c>
    </row>
    <row r="2450" spans="1:21" x14ac:dyDescent="0.3">
      <c r="A2450" s="1">
        <v>45658</v>
      </c>
      <c r="B2450" s="2" t="s">
        <v>34</v>
      </c>
      <c r="C2450" s="2" t="s">
        <v>22</v>
      </c>
      <c r="D2450" s="2" t="s">
        <v>48</v>
      </c>
      <c r="E2450" s="2" t="str">
        <f>TRIM(Table2[[#This Row],[SKU_CODE]])</f>
        <v>BEC-CMB-001</v>
      </c>
      <c r="F2450" s="2">
        <v>48</v>
      </c>
      <c r="G2450" s="2">
        <v>33552</v>
      </c>
      <c r="H2450" s="2">
        <v>9153.41</v>
      </c>
      <c r="I2450" s="2">
        <v>3351.48</v>
      </c>
      <c r="J2450" s="2">
        <v>1</v>
      </c>
      <c r="K2450" s="2" t="str">
        <f>_xlfn.XLOOKUP(E2450,[1]SKU_Master!A:A,[1]SKU_Master!C:C,"NOT FOUND")</f>
        <v>Others</v>
      </c>
      <c r="L2450" s="2">
        <f>_xlfn.XLOOKUP(Table2[[#This Row],[SKU_CODE_CLEAN]],[1]SKU_Master!A:A,[1]SKU_Master!E:E,"Not Found")</f>
        <v>699</v>
      </c>
      <c r="M2450" s="2">
        <f>_xlfn.XLOOKUP(E2450,[1]SKU_Master!A:A,[1]SKU_Master!F:F,"NOT FOUND")</f>
        <v>330</v>
      </c>
      <c r="N2450" s="2" t="str">
        <f>IF(ISNUMBER(_xlfn.XMATCH(E2450,[1]SKU_Master!A:A)),"MATCH","NOT FOUND")</f>
        <v>MATCH</v>
      </c>
      <c r="O2450" s="2">
        <f>Table2[[#This Row],[GROSS_REVENUE]]-Table2[[#This Row],[DISCOUNT]]</f>
        <v>24398.59</v>
      </c>
      <c r="P2450" s="3">
        <f>IFERROR((Table2[[#This Row],[NET_REVENUE]]-(Table2[[#This Row],[UNITS_SOLD]]*Table2[[#This Row],[UNIT_COGS]]))/Table2[[#This Row],[NET_REVENUE]],0)</f>
        <v>0.35078215585408828</v>
      </c>
      <c r="Q2450" s="4">
        <f>IFERROR(Table2[[#This Row],[GROSS_REVENUE]]/Table2[[#This Row],[AD_SPEND]],0)</f>
        <v>10.011099573919582</v>
      </c>
      <c r="R2450" s="2">
        <f>IFERROR((Table2[[#This Row],[NET_REVENUE]]-(Table2[[#This Row],[UNITS_SOLD]]*Table2[[#This Row],[UNIT_COGS]])-Table2[[#This Row],[AD_SPEND]]),0)</f>
        <v>5207.1100000000006</v>
      </c>
      <c r="S2450" s="3">
        <f>IFERROR(Table2[[#This Row],[RETURNS_UNITS]]/Table2[[#This Row],[UNITS_SOLD]],0)</f>
        <v>2.0833333333333332E-2</v>
      </c>
      <c r="T2450" s="2" t="str">
        <f>TRIM(CLEAN(Table2[[#This Row],[CHANNEL]]))</f>
        <v>Zepto</v>
      </c>
      <c r="U2450" s="1">
        <f t="shared" si="38"/>
        <v>45658</v>
      </c>
    </row>
    <row r="2451" spans="1:21" x14ac:dyDescent="0.3">
      <c r="A2451" s="1">
        <v>45778</v>
      </c>
      <c r="B2451" s="2" t="s">
        <v>37</v>
      </c>
      <c r="C2451" s="2" t="s">
        <v>22</v>
      </c>
      <c r="D2451" s="2" t="s">
        <v>32</v>
      </c>
      <c r="E2451" s="2" t="str">
        <f>TRIM(Table2[[#This Row],[SKU_CODE]])</f>
        <v>BEC-BW-001</v>
      </c>
      <c r="F2451" s="2">
        <v>161</v>
      </c>
      <c r="G2451" s="2">
        <v>35420</v>
      </c>
      <c r="H2451" s="2">
        <v>8031.98</v>
      </c>
      <c r="I2451" s="2">
        <v>3353.69</v>
      </c>
      <c r="J2451" s="2">
        <v>7</v>
      </c>
      <c r="K2451" s="2" t="str">
        <f>_xlfn.XLOOKUP(E2451,[1]SKU_Master!A:A,[1]SKU_Master!C:C,"NOT FOUND")</f>
        <v>Bake &amp; Wrap</v>
      </c>
      <c r="L2451" s="2">
        <f>_xlfn.XLOOKUP(Table2[[#This Row],[SKU_CODE_CLEAN]],[1]SKU_Master!A:A,[1]SKU_Master!E:E,"Not Found")</f>
        <v>220</v>
      </c>
      <c r="M2451" s="2">
        <f>_xlfn.XLOOKUP(E2451,[1]SKU_Master!A:A,[1]SKU_Master!F:F,"NOT FOUND")</f>
        <v>118</v>
      </c>
      <c r="N2451" s="2" t="str">
        <f>IF(ISNUMBER(_xlfn.XMATCH(E2451,[1]SKU_Master!A:A)),"MATCH","NOT FOUND")</f>
        <v>MATCH</v>
      </c>
      <c r="O2451" s="2">
        <f>Table2[[#This Row],[GROSS_REVENUE]]-Table2[[#This Row],[DISCOUNT]]</f>
        <v>27388.02</v>
      </c>
      <c r="P2451" s="3">
        <f>IFERROR((Table2[[#This Row],[NET_REVENUE]]-(Table2[[#This Row],[UNITS_SOLD]]*Table2[[#This Row],[UNIT_COGS]]))/Table2[[#This Row],[NET_REVENUE]],0)</f>
        <v>0.30633904897104647</v>
      </c>
      <c r="Q2451" s="4">
        <f>IFERROR(Table2[[#This Row],[GROSS_REVENUE]]/Table2[[#This Row],[AD_SPEND]],0)</f>
        <v>10.561500913918698</v>
      </c>
      <c r="R2451" s="2">
        <f>IFERROR((Table2[[#This Row],[NET_REVENUE]]-(Table2[[#This Row],[UNITS_SOLD]]*Table2[[#This Row],[UNIT_COGS]])-Table2[[#This Row],[AD_SPEND]]),0)</f>
        <v>5036.33</v>
      </c>
      <c r="S2451" s="3">
        <f>IFERROR(Table2[[#This Row],[RETURNS_UNITS]]/Table2[[#This Row],[UNITS_SOLD]],0)</f>
        <v>4.3478260869565216E-2</v>
      </c>
      <c r="T2451" s="2" t="str">
        <f>TRIM(CLEAN(Table2[[#This Row],[CHANNEL]]))</f>
        <v>Blinkit</v>
      </c>
      <c r="U2451" s="1">
        <f t="shared" si="38"/>
        <v>45778</v>
      </c>
    </row>
    <row r="2452" spans="1:21" x14ac:dyDescent="0.3">
      <c r="A2452" s="1">
        <v>45413</v>
      </c>
      <c r="B2452" s="2" t="s">
        <v>39</v>
      </c>
      <c r="C2452" s="2" t="s">
        <v>28</v>
      </c>
      <c r="D2452" s="2" t="s">
        <v>31</v>
      </c>
      <c r="E2452" s="2" t="str">
        <f>TRIM(Table2[[#This Row],[SKU_CODE]])</f>
        <v>BEC-GB-002</v>
      </c>
      <c r="F2452" s="2">
        <v>249</v>
      </c>
      <c r="G2452" s="2">
        <v>44571</v>
      </c>
      <c r="H2452" s="2">
        <v>2478.5700000000002</v>
      </c>
      <c r="I2452" s="2">
        <v>3353.88</v>
      </c>
      <c r="J2452" s="2">
        <v>14</v>
      </c>
      <c r="K2452" s="2" t="str">
        <f>_xlfn.XLOOKUP(E2452,[1]SKU_Master!A:A,[1]SKU_Master!C:C,"NOT FOUND")</f>
        <v>Garbage Bags</v>
      </c>
      <c r="L2452" s="2">
        <f>_xlfn.XLOOKUP(Table2[[#This Row],[SKU_CODE_CLEAN]],[1]SKU_Master!A:A,[1]SKU_Master!E:E,"Not Found")</f>
        <v>179</v>
      </c>
      <c r="M2452" s="2">
        <f>_xlfn.XLOOKUP(E2452,[1]SKU_Master!A:A,[1]SKU_Master!F:F,"NOT FOUND")</f>
        <v>86</v>
      </c>
      <c r="N2452" s="2" t="str">
        <f>IF(ISNUMBER(_xlfn.XMATCH(E2452,[1]SKU_Master!A:A)),"MATCH","NOT FOUND")</f>
        <v>MATCH</v>
      </c>
      <c r="O2452" s="2">
        <f>Table2[[#This Row],[GROSS_REVENUE]]-Table2[[#This Row],[DISCOUNT]]</f>
        <v>42092.43</v>
      </c>
      <c r="P2452" s="3">
        <f>IFERROR((Table2[[#This Row],[NET_REVENUE]]-(Table2[[#This Row],[UNITS_SOLD]]*Table2[[#This Row],[UNIT_COGS]]))/Table2[[#This Row],[NET_REVENUE]],0)</f>
        <v>0.49126244315189216</v>
      </c>
      <c r="Q2452" s="4">
        <f>IFERROR(Table2[[#This Row],[GROSS_REVENUE]]/Table2[[#This Row],[AD_SPEND]],0)</f>
        <v>13.289384235571934</v>
      </c>
      <c r="R2452" s="2">
        <f>IFERROR((Table2[[#This Row],[NET_REVENUE]]-(Table2[[#This Row],[UNITS_SOLD]]*Table2[[#This Row],[UNIT_COGS]])-Table2[[#This Row],[AD_SPEND]]),0)</f>
        <v>17324.55</v>
      </c>
      <c r="S2452" s="3">
        <f>IFERROR(Table2[[#This Row],[RETURNS_UNITS]]/Table2[[#This Row],[UNITS_SOLD]],0)</f>
        <v>5.6224899598393573E-2</v>
      </c>
      <c r="T2452" s="2" t="str">
        <f>TRIM(CLEAN(Table2[[#This Row],[CHANNEL]]))</f>
        <v>Amazon</v>
      </c>
      <c r="U2452" s="1">
        <f t="shared" si="38"/>
        <v>45413</v>
      </c>
    </row>
    <row r="2453" spans="1:21" x14ac:dyDescent="0.3">
      <c r="A2453" s="1">
        <v>45352</v>
      </c>
      <c r="B2453" s="2" t="s">
        <v>39</v>
      </c>
      <c r="C2453" s="2" t="s">
        <v>28</v>
      </c>
      <c r="D2453" s="2" t="s">
        <v>30</v>
      </c>
      <c r="E2453" s="2" t="str">
        <f>TRIM(Table2[[#This Row],[SKU_CODE]])</f>
        <v>BEC-TIS-002</v>
      </c>
      <c r="F2453" s="2">
        <v>298</v>
      </c>
      <c r="G2453" s="2">
        <v>53640</v>
      </c>
      <c r="H2453" s="2">
        <v>8711.4500000000007</v>
      </c>
      <c r="I2453" s="2">
        <v>3357.94</v>
      </c>
      <c r="J2453" s="2">
        <v>14</v>
      </c>
      <c r="K2453" s="2" t="str">
        <f>_xlfn.XLOOKUP(E2453,[1]SKU_Master!A:A,[1]SKU_Master!C:C,"NOT FOUND")</f>
        <v>Tissues</v>
      </c>
      <c r="L2453" s="2">
        <f>_xlfn.XLOOKUP(Table2[[#This Row],[SKU_CODE_CLEAN]],[1]SKU_Master!A:A,[1]SKU_Master!E:E,"Not Found")</f>
        <v>180</v>
      </c>
      <c r="M2453" s="2">
        <f>_xlfn.XLOOKUP(E2453,[1]SKU_Master!A:A,[1]SKU_Master!F:F,"NOT FOUND")</f>
        <v>95</v>
      </c>
      <c r="N2453" s="2" t="str">
        <f>IF(ISNUMBER(_xlfn.XMATCH(E2453,[1]SKU_Master!A:A)),"MATCH","NOT FOUND")</f>
        <v>MATCH</v>
      </c>
      <c r="O2453" s="2">
        <f>Table2[[#This Row],[GROSS_REVENUE]]-Table2[[#This Row],[DISCOUNT]]</f>
        <v>44928.55</v>
      </c>
      <c r="P2453" s="3">
        <f>IFERROR((Table2[[#This Row],[NET_REVENUE]]-(Table2[[#This Row],[UNITS_SOLD]]*Table2[[#This Row],[UNIT_COGS]]))/Table2[[#This Row],[NET_REVENUE]],0)</f>
        <v>0.36988841171148418</v>
      </c>
      <c r="Q2453" s="4">
        <f>IFERROR(Table2[[#This Row],[GROSS_REVENUE]]/Table2[[#This Row],[AD_SPEND]],0)</f>
        <v>15.974079346265865</v>
      </c>
      <c r="R2453" s="2">
        <f>IFERROR((Table2[[#This Row],[NET_REVENUE]]-(Table2[[#This Row],[UNITS_SOLD]]*Table2[[#This Row],[UNIT_COGS]])-Table2[[#This Row],[AD_SPEND]]),0)</f>
        <v>13260.610000000002</v>
      </c>
      <c r="S2453" s="3">
        <f>IFERROR(Table2[[#This Row],[RETURNS_UNITS]]/Table2[[#This Row],[UNITS_SOLD]],0)</f>
        <v>4.6979865771812082E-2</v>
      </c>
      <c r="T2453" s="2" t="str">
        <f>TRIM(CLEAN(Table2[[#This Row],[CHANNEL]]))</f>
        <v>Amazon</v>
      </c>
      <c r="U2453" s="1">
        <f t="shared" si="38"/>
        <v>45352</v>
      </c>
    </row>
    <row r="2454" spans="1:21" x14ac:dyDescent="0.3">
      <c r="A2454" s="1">
        <v>45748</v>
      </c>
      <c r="B2454" s="2" t="s">
        <v>34</v>
      </c>
      <c r="C2454" s="2" t="s">
        <v>28</v>
      </c>
      <c r="D2454" s="2" t="s">
        <v>31</v>
      </c>
      <c r="E2454" s="2" t="str">
        <f>TRIM(Table2[[#This Row],[SKU_CODE]])</f>
        <v>BEC-GB-002</v>
      </c>
      <c r="F2454" s="2">
        <v>199</v>
      </c>
      <c r="G2454" s="2">
        <v>35621</v>
      </c>
      <c r="H2454" s="2">
        <v>7056.55</v>
      </c>
      <c r="I2454" s="2">
        <v>3359.52</v>
      </c>
      <c r="J2454" s="2">
        <v>8</v>
      </c>
      <c r="K2454" s="2" t="str">
        <f>_xlfn.XLOOKUP(E2454,[1]SKU_Master!A:A,[1]SKU_Master!C:C,"NOT FOUND")</f>
        <v>Garbage Bags</v>
      </c>
      <c r="L2454" s="2">
        <f>_xlfn.XLOOKUP(Table2[[#This Row],[SKU_CODE_CLEAN]],[1]SKU_Master!A:A,[1]SKU_Master!E:E,"Not Found")</f>
        <v>179</v>
      </c>
      <c r="M2454" s="2">
        <f>_xlfn.XLOOKUP(E2454,[1]SKU_Master!A:A,[1]SKU_Master!F:F,"NOT FOUND")</f>
        <v>86</v>
      </c>
      <c r="N2454" s="2" t="str">
        <f>IF(ISNUMBER(_xlfn.XMATCH(E2454,[1]SKU_Master!A:A)),"MATCH","NOT FOUND")</f>
        <v>MATCH</v>
      </c>
      <c r="O2454" s="2">
        <f>Table2[[#This Row],[GROSS_REVENUE]]-Table2[[#This Row],[DISCOUNT]]</f>
        <v>28564.45</v>
      </c>
      <c r="P2454" s="3">
        <f>IFERROR((Table2[[#This Row],[NET_REVENUE]]-(Table2[[#This Row],[UNITS_SOLD]]*Table2[[#This Row],[UNIT_COGS]]))/Table2[[#This Row],[NET_REVENUE]],0)</f>
        <v>0.40086366094918685</v>
      </c>
      <c r="Q2454" s="4">
        <f>IFERROR(Table2[[#This Row],[GROSS_REVENUE]]/Table2[[#This Row],[AD_SPEND]],0)</f>
        <v>10.603002809925227</v>
      </c>
      <c r="R2454" s="2">
        <f>IFERROR((Table2[[#This Row],[NET_REVENUE]]-(Table2[[#This Row],[UNITS_SOLD]]*Table2[[#This Row],[UNIT_COGS]])-Table2[[#This Row],[AD_SPEND]]),0)</f>
        <v>8090.93</v>
      </c>
      <c r="S2454" s="3">
        <f>IFERROR(Table2[[#This Row],[RETURNS_UNITS]]/Table2[[#This Row],[UNITS_SOLD]],0)</f>
        <v>4.0201005025125629E-2</v>
      </c>
      <c r="T2454" s="2" t="str">
        <f>TRIM(CLEAN(Table2[[#This Row],[CHANNEL]]))</f>
        <v>Zepto</v>
      </c>
      <c r="U2454" s="1">
        <f t="shared" si="38"/>
        <v>45748</v>
      </c>
    </row>
    <row r="2455" spans="1:21" x14ac:dyDescent="0.3">
      <c r="A2455" s="1">
        <v>45536</v>
      </c>
      <c r="B2455" s="2" t="s">
        <v>37</v>
      </c>
      <c r="C2455" s="2" t="s">
        <v>25</v>
      </c>
      <c r="D2455" s="2" t="s">
        <v>46</v>
      </c>
      <c r="E2455" s="2" t="str">
        <f>TRIM(Table2[[#This Row],[SKU_CODE]])</f>
        <v>BEC-KT-001</v>
      </c>
      <c r="F2455" s="2">
        <v>237</v>
      </c>
      <c r="G2455" s="2">
        <v>37920</v>
      </c>
      <c r="H2455" s="2">
        <v>11341.69</v>
      </c>
      <c r="I2455" s="2">
        <v>3359.98</v>
      </c>
      <c r="J2455" s="2">
        <v>7</v>
      </c>
      <c r="K2455" s="2" t="str">
        <f>_xlfn.XLOOKUP(E2455,[1]SKU_Master!A:A,[1]SKU_Master!C:C,"NOT FOUND")</f>
        <v>Kitchen Towel</v>
      </c>
      <c r="L2455" s="2">
        <f>_xlfn.XLOOKUP(Table2[[#This Row],[SKU_CODE_CLEAN]],[1]SKU_Master!A:A,[1]SKU_Master!E:E,"Not Found")</f>
        <v>160</v>
      </c>
      <c r="M2455" s="2">
        <f>_xlfn.XLOOKUP(E2455,[1]SKU_Master!A:A,[1]SKU_Master!F:F,"NOT FOUND")</f>
        <v>78</v>
      </c>
      <c r="N2455" s="2" t="str">
        <f>IF(ISNUMBER(_xlfn.XMATCH(E2455,[1]SKU_Master!A:A)),"MATCH","NOT FOUND")</f>
        <v>MATCH</v>
      </c>
      <c r="O2455" s="2">
        <f>Table2[[#This Row],[GROSS_REVENUE]]-Table2[[#This Row],[DISCOUNT]]</f>
        <v>26578.309999999998</v>
      </c>
      <c r="P2455" s="3">
        <f>IFERROR((Table2[[#This Row],[NET_REVENUE]]-(Table2[[#This Row],[UNITS_SOLD]]*Table2[[#This Row],[UNIT_COGS]]))/Table2[[#This Row],[NET_REVENUE]],0)</f>
        <v>0.30447044977652826</v>
      </c>
      <c r="Q2455" s="4">
        <f>IFERROR(Table2[[#This Row],[GROSS_REVENUE]]/Table2[[#This Row],[AD_SPEND]],0)</f>
        <v>11.285781462984898</v>
      </c>
      <c r="R2455" s="2">
        <f>IFERROR((Table2[[#This Row],[NET_REVENUE]]-(Table2[[#This Row],[UNITS_SOLD]]*Table2[[#This Row],[UNIT_COGS]])-Table2[[#This Row],[AD_SPEND]]),0)</f>
        <v>4732.3299999999981</v>
      </c>
      <c r="S2455" s="3">
        <f>IFERROR(Table2[[#This Row],[RETURNS_UNITS]]/Table2[[#This Row],[UNITS_SOLD]],0)</f>
        <v>2.9535864978902954E-2</v>
      </c>
      <c r="T2455" s="2" t="str">
        <f>TRIM(CLEAN(Table2[[#This Row],[CHANNEL]]))</f>
        <v>Blinkit</v>
      </c>
      <c r="U2455" s="1">
        <f t="shared" si="38"/>
        <v>45536</v>
      </c>
    </row>
    <row r="2456" spans="1:21" x14ac:dyDescent="0.3">
      <c r="A2456" s="1">
        <v>45413</v>
      </c>
      <c r="B2456" s="2" t="s">
        <v>37</v>
      </c>
      <c r="C2456" s="2" t="s">
        <v>22</v>
      </c>
      <c r="D2456" s="2" t="s">
        <v>46</v>
      </c>
      <c r="E2456" s="2" t="str">
        <f>TRIM(Table2[[#This Row],[SKU_CODE]])</f>
        <v>BEC-KT-001</v>
      </c>
      <c r="F2456" s="2">
        <v>225</v>
      </c>
      <c r="G2456" s="2">
        <v>36000</v>
      </c>
      <c r="H2456" s="2">
        <v>2026.95</v>
      </c>
      <c r="I2456" s="2">
        <v>3360.82</v>
      </c>
      <c r="J2456" s="2">
        <v>5</v>
      </c>
      <c r="K2456" s="2" t="str">
        <f>_xlfn.XLOOKUP(E2456,[1]SKU_Master!A:A,[1]SKU_Master!C:C,"NOT FOUND")</f>
        <v>Kitchen Towel</v>
      </c>
      <c r="L2456" s="2">
        <f>_xlfn.XLOOKUP(Table2[[#This Row],[SKU_CODE_CLEAN]],[1]SKU_Master!A:A,[1]SKU_Master!E:E,"Not Found")</f>
        <v>160</v>
      </c>
      <c r="M2456" s="2">
        <f>_xlfn.XLOOKUP(E2456,[1]SKU_Master!A:A,[1]SKU_Master!F:F,"NOT FOUND")</f>
        <v>78</v>
      </c>
      <c r="N2456" s="2" t="str">
        <f>IF(ISNUMBER(_xlfn.XMATCH(E2456,[1]SKU_Master!A:A)),"MATCH","NOT FOUND")</f>
        <v>MATCH</v>
      </c>
      <c r="O2456" s="2">
        <f>Table2[[#This Row],[GROSS_REVENUE]]-Table2[[#This Row],[DISCOUNT]]</f>
        <v>33973.050000000003</v>
      </c>
      <c r="P2456" s="3">
        <f>IFERROR((Table2[[#This Row],[NET_REVENUE]]-(Table2[[#This Row],[UNITS_SOLD]]*Table2[[#This Row],[UNIT_COGS]]))/Table2[[#This Row],[NET_REVENUE]],0)</f>
        <v>0.48341405908506896</v>
      </c>
      <c r="Q2456" s="4">
        <f>IFERROR(Table2[[#This Row],[GROSS_REVENUE]]/Table2[[#This Row],[AD_SPEND]],0)</f>
        <v>10.711671556346367</v>
      </c>
      <c r="R2456" s="2">
        <f>IFERROR((Table2[[#This Row],[NET_REVENUE]]-(Table2[[#This Row],[UNITS_SOLD]]*Table2[[#This Row],[UNIT_COGS]])-Table2[[#This Row],[AD_SPEND]]),0)</f>
        <v>13062.230000000003</v>
      </c>
      <c r="S2456" s="3">
        <f>IFERROR(Table2[[#This Row],[RETURNS_UNITS]]/Table2[[#This Row],[UNITS_SOLD]],0)</f>
        <v>2.2222222222222223E-2</v>
      </c>
      <c r="T2456" s="2" t="str">
        <f>TRIM(CLEAN(Table2[[#This Row],[CHANNEL]]))</f>
        <v>Blinkit</v>
      </c>
      <c r="U2456" s="1">
        <f t="shared" si="38"/>
        <v>45413</v>
      </c>
    </row>
    <row r="2457" spans="1:21" x14ac:dyDescent="0.3">
      <c r="A2457" s="1">
        <v>45689</v>
      </c>
      <c r="B2457" s="2" t="s">
        <v>21</v>
      </c>
      <c r="C2457" s="2" t="s">
        <v>28</v>
      </c>
      <c r="D2457" s="2" t="s">
        <v>41</v>
      </c>
      <c r="E2457" s="2" t="str">
        <f>TRIM(Table2[[#This Row],[SKU_CODE]])</f>
        <v>BEC-KT-002</v>
      </c>
      <c r="F2457" s="2">
        <v>161</v>
      </c>
      <c r="G2457" s="2">
        <v>67620</v>
      </c>
      <c r="H2457" s="2">
        <v>9116.14</v>
      </c>
      <c r="I2457" s="2">
        <v>3363.33</v>
      </c>
      <c r="J2457" s="2">
        <v>5</v>
      </c>
      <c r="K2457" s="2" t="str">
        <f>_xlfn.XLOOKUP(E2457,[1]SKU_Master!A:A,[1]SKU_Master!C:C,"NOT FOUND")</f>
        <v>Kitchen Towel</v>
      </c>
      <c r="L2457" s="2">
        <f>_xlfn.XLOOKUP(Table2[[#This Row],[SKU_CODE_CLEAN]],[1]SKU_Master!A:A,[1]SKU_Master!E:E,"Not Found")</f>
        <v>420</v>
      </c>
      <c r="M2457" s="2">
        <f>_xlfn.XLOOKUP(E2457,[1]SKU_Master!A:A,[1]SKU_Master!F:F,"NOT FOUND")</f>
        <v>205</v>
      </c>
      <c r="N2457" s="2" t="str">
        <f>IF(ISNUMBER(_xlfn.XMATCH(E2457,[1]SKU_Master!A:A)),"MATCH","NOT FOUND")</f>
        <v>MATCH</v>
      </c>
      <c r="O2457" s="2">
        <f>Table2[[#This Row],[GROSS_REVENUE]]-Table2[[#This Row],[DISCOUNT]]</f>
        <v>58503.86</v>
      </c>
      <c r="P2457" s="3">
        <f>IFERROR((Table2[[#This Row],[NET_REVENUE]]-(Table2[[#This Row],[UNITS_SOLD]]*Table2[[#This Row],[UNIT_COGS]]))/Table2[[#This Row],[NET_REVENUE]],0)</f>
        <v>0.43584919012181417</v>
      </c>
      <c r="Q2457" s="4">
        <f>IFERROR(Table2[[#This Row],[GROSS_REVENUE]]/Table2[[#This Row],[AD_SPEND]],0)</f>
        <v>20.105074435158013</v>
      </c>
      <c r="R2457" s="2">
        <f>IFERROR((Table2[[#This Row],[NET_REVENUE]]-(Table2[[#This Row],[UNITS_SOLD]]*Table2[[#This Row],[UNIT_COGS]])-Table2[[#This Row],[AD_SPEND]]),0)</f>
        <v>22135.53</v>
      </c>
      <c r="S2457" s="3">
        <f>IFERROR(Table2[[#This Row],[RETURNS_UNITS]]/Table2[[#This Row],[UNITS_SOLD]],0)</f>
        <v>3.1055900621118012E-2</v>
      </c>
      <c r="T2457" s="2" t="str">
        <f>TRIM(CLEAN(Table2[[#This Row],[CHANNEL]]))</f>
        <v>Flipkart</v>
      </c>
      <c r="U2457" s="1">
        <f t="shared" si="38"/>
        <v>45689</v>
      </c>
    </row>
    <row r="2458" spans="1:21" x14ac:dyDescent="0.3">
      <c r="A2458" s="1">
        <v>45352</v>
      </c>
      <c r="B2458" s="2" t="s">
        <v>21</v>
      </c>
      <c r="C2458" s="2" t="s">
        <v>25</v>
      </c>
      <c r="D2458" s="2" t="s">
        <v>46</v>
      </c>
      <c r="E2458" s="2" t="str">
        <f>TRIM(Table2[[#This Row],[SKU_CODE]])</f>
        <v>BEC-KT-001</v>
      </c>
      <c r="F2458" s="2">
        <v>202</v>
      </c>
      <c r="G2458" s="5">
        <v>32320</v>
      </c>
      <c r="H2458" s="2">
        <v>4354.21</v>
      </c>
      <c r="I2458" s="2">
        <v>3367.36</v>
      </c>
      <c r="J2458" s="2">
        <v>9</v>
      </c>
      <c r="K2458" s="2" t="str">
        <f>_xlfn.XLOOKUP(E2458,[1]SKU_Master!A:A,[1]SKU_Master!C:C,"NOT FOUND")</f>
        <v>Kitchen Towel</v>
      </c>
      <c r="L2458" s="2">
        <f>_xlfn.XLOOKUP(Table2[[#This Row],[SKU_CODE_CLEAN]],[1]SKU_Master!A:A,[1]SKU_Master!E:E,"Not Found")</f>
        <v>160</v>
      </c>
      <c r="M2458" s="2">
        <f>_xlfn.XLOOKUP(E2458,[1]SKU_Master!A:A,[1]SKU_Master!F:F,"NOT FOUND")</f>
        <v>78</v>
      </c>
      <c r="N2458" s="2" t="str">
        <f>IF(ISNUMBER(_xlfn.XMATCH(E2458,[1]SKU_Master!A:A)),"MATCH","NOT FOUND")</f>
        <v>MATCH</v>
      </c>
      <c r="O2458" s="2">
        <f>Table2[[#This Row],[GROSS_REVENUE]]-Table2[[#This Row],[DISCOUNT]]</f>
        <v>27965.79</v>
      </c>
      <c r="P2458" s="3">
        <f>IFERROR((Table2[[#This Row],[NET_REVENUE]]-(Table2[[#This Row],[UNITS_SOLD]]*Table2[[#This Row],[UNIT_COGS]]))/Table2[[#This Row],[NET_REVENUE]],0)</f>
        <v>0.43659735698508789</v>
      </c>
      <c r="Q2458" s="4">
        <f>IFERROR(Table2[[#This Row],[GROSS_REVENUE]]/Table2[[#This Row],[AD_SPEND]],0)</f>
        <v>9.5980233773638695</v>
      </c>
      <c r="R2458" s="2">
        <f>IFERROR((Table2[[#This Row],[NET_REVENUE]]-(Table2[[#This Row],[UNITS_SOLD]]*Table2[[#This Row],[UNIT_COGS]])-Table2[[#This Row],[AD_SPEND]]),0)</f>
        <v>8842.43</v>
      </c>
      <c r="S2458" s="3">
        <f>IFERROR(Table2[[#This Row],[RETURNS_UNITS]]/Table2[[#This Row],[UNITS_SOLD]],0)</f>
        <v>4.4554455445544552E-2</v>
      </c>
      <c r="T2458" s="2" t="str">
        <f>TRIM(CLEAN(Table2[[#This Row],[CHANNEL]]))</f>
        <v>Flipkart</v>
      </c>
      <c r="U2458" s="1">
        <f t="shared" si="38"/>
        <v>45352</v>
      </c>
    </row>
    <row r="2459" spans="1:21" x14ac:dyDescent="0.3">
      <c r="A2459" s="1">
        <v>45292</v>
      </c>
      <c r="B2459" s="2" t="s">
        <v>34</v>
      </c>
      <c r="C2459" s="2" t="s">
        <v>25</v>
      </c>
      <c r="D2459" s="2" t="s">
        <v>32</v>
      </c>
      <c r="E2459" s="2" t="str">
        <f>TRIM(Table2[[#This Row],[SKU_CODE]])</f>
        <v>BEC-BW-001</v>
      </c>
      <c r="F2459" s="2">
        <v>173</v>
      </c>
      <c r="G2459" s="2">
        <v>38060</v>
      </c>
      <c r="H2459" s="2">
        <v>7812.32</v>
      </c>
      <c r="I2459" s="2">
        <v>3371.8</v>
      </c>
      <c r="J2459" s="2">
        <v>4</v>
      </c>
      <c r="K2459" s="2" t="str">
        <f>_xlfn.XLOOKUP(E2459,[1]SKU_Master!A:A,[1]SKU_Master!C:C,"NOT FOUND")</f>
        <v>Bake &amp; Wrap</v>
      </c>
      <c r="L2459" s="2">
        <f>_xlfn.XLOOKUP(Table2[[#This Row],[SKU_CODE_CLEAN]],[1]SKU_Master!A:A,[1]SKU_Master!E:E,"Not Found")</f>
        <v>220</v>
      </c>
      <c r="M2459" s="2">
        <f>_xlfn.XLOOKUP(E2459,[1]SKU_Master!A:A,[1]SKU_Master!F:F,"NOT FOUND")</f>
        <v>118</v>
      </c>
      <c r="N2459" s="2" t="str">
        <f>IF(ISNUMBER(_xlfn.XMATCH(E2459,[1]SKU_Master!A:A)),"MATCH","NOT FOUND")</f>
        <v>MATCH</v>
      </c>
      <c r="O2459" s="2">
        <f>Table2[[#This Row],[GROSS_REVENUE]]-Table2[[#This Row],[DISCOUNT]]</f>
        <v>30247.68</v>
      </c>
      <c r="P2459" s="3">
        <f>IFERROR((Table2[[#This Row],[NET_REVENUE]]-(Table2[[#This Row],[UNITS_SOLD]]*Table2[[#This Row],[UNIT_COGS]]))/Table2[[#This Row],[NET_REVENUE]],0)</f>
        <v>0.32510526427150777</v>
      </c>
      <c r="Q2459" s="4">
        <f>IFERROR(Table2[[#This Row],[GROSS_REVENUE]]/Table2[[#This Row],[AD_SPEND]],0)</f>
        <v>11.287739486327776</v>
      </c>
      <c r="R2459" s="2">
        <f>IFERROR((Table2[[#This Row],[NET_REVENUE]]-(Table2[[#This Row],[UNITS_SOLD]]*Table2[[#This Row],[UNIT_COGS]])-Table2[[#This Row],[AD_SPEND]]),0)</f>
        <v>6461.88</v>
      </c>
      <c r="S2459" s="3">
        <f>IFERROR(Table2[[#This Row],[RETURNS_UNITS]]/Table2[[#This Row],[UNITS_SOLD]],0)</f>
        <v>2.3121387283236993E-2</v>
      </c>
      <c r="T2459" s="2" t="str">
        <f>TRIM(CLEAN(Table2[[#This Row],[CHANNEL]]))</f>
        <v>Zepto</v>
      </c>
      <c r="U2459" s="1">
        <f t="shared" si="38"/>
        <v>45292</v>
      </c>
    </row>
    <row r="2460" spans="1:21" x14ac:dyDescent="0.3">
      <c r="A2460" s="1">
        <v>45352</v>
      </c>
      <c r="B2460" s="2" t="s">
        <v>33</v>
      </c>
      <c r="C2460" s="2" t="s">
        <v>25</v>
      </c>
      <c r="D2460" s="2" t="s">
        <v>30</v>
      </c>
      <c r="E2460" s="2" t="str">
        <f>TRIM(Table2[[#This Row],[SKU_CODE]])</f>
        <v>BEC-TIS-002</v>
      </c>
      <c r="F2460" s="2">
        <v>173</v>
      </c>
      <c r="G2460" s="2">
        <v>31140</v>
      </c>
      <c r="H2460" s="2">
        <v>7813.3</v>
      </c>
      <c r="I2460" s="2">
        <v>3372.06</v>
      </c>
      <c r="J2460" s="2">
        <v>8</v>
      </c>
      <c r="K2460" s="2" t="str">
        <f>_xlfn.XLOOKUP(E2460,[1]SKU_Master!A:A,[1]SKU_Master!C:C,"NOT FOUND")</f>
        <v>Tissues</v>
      </c>
      <c r="L2460" s="2">
        <f>_xlfn.XLOOKUP(Table2[[#This Row],[SKU_CODE_CLEAN]],[1]SKU_Master!A:A,[1]SKU_Master!E:E,"Not Found")</f>
        <v>180</v>
      </c>
      <c r="M2460" s="2">
        <f>_xlfn.XLOOKUP(E2460,[1]SKU_Master!A:A,[1]SKU_Master!F:F,"NOT FOUND")</f>
        <v>95</v>
      </c>
      <c r="N2460" s="2" t="str">
        <f>IF(ISNUMBER(_xlfn.XMATCH(E2460,[1]SKU_Master!A:A)),"MATCH","NOT FOUND")</f>
        <v>MATCH</v>
      </c>
      <c r="O2460" s="2">
        <f>Table2[[#This Row],[GROSS_REVENUE]]-Table2[[#This Row],[DISCOUNT]]</f>
        <v>23326.7</v>
      </c>
      <c r="P2460" s="3">
        <f>IFERROR((Table2[[#This Row],[NET_REVENUE]]-(Table2[[#This Row],[UNITS_SOLD]]*Table2[[#This Row],[UNIT_COGS]]))/Table2[[#This Row],[NET_REVENUE]],0)</f>
        <v>0.29544256152820592</v>
      </c>
      <c r="Q2460" s="4">
        <f>IFERROR(Table2[[#This Row],[GROSS_REVENUE]]/Table2[[#This Row],[AD_SPEND]],0)</f>
        <v>9.2347111261365455</v>
      </c>
      <c r="R2460" s="2">
        <f>IFERROR((Table2[[#This Row],[NET_REVENUE]]-(Table2[[#This Row],[UNITS_SOLD]]*Table2[[#This Row],[UNIT_COGS]])-Table2[[#This Row],[AD_SPEND]]),0)</f>
        <v>3519.6400000000008</v>
      </c>
      <c r="S2460" s="3">
        <f>IFERROR(Table2[[#This Row],[RETURNS_UNITS]]/Table2[[#This Row],[UNITS_SOLD]],0)</f>
        <v>4.6242774566473986E-2</v>
      </c>
      <c r="T2460" s="2" t="str">
        <f>TRIM(CLEAN(Table2[[#This Row],[CHANNEL]]))</f>
        <v>Swiggy Instamart</v>
      </c>
      <c r="U2460" s="1">
        <f t="shared" si="38"/>
        <v>45352</v>
      </c>
    </row>
    <row r="2461" spans="1:21" x14ac:dyDescent="0.3">
      <c r="A2461" s="1">
        <v>45778</v>
      </c>
      <c r="B2461" s="2" t="s">
        <v>50</v>
      </c>
      <c r="C2461" s="2" t="s">
        <v>28</v>
      </c>
      <c r="D2461" s="2" t="s">
        <v>30</v>
      </c>
      <c r="E2461" s="2" t="str">
        <f>TRIM(Table2[[#This Row],[SKU_CODE]])</f>
        <v>BEC-TIS-002</v>
      </c>
      <c r="F2461" s="2">
        <v>390</v>
      </c>
      <c r="G2461" s="2">
        <v>70200</v>
      </c>
      <c r="H2461" s="2">
        <v>19586</v>
      </c>
      <c r="I2461" s="2">
        <v>3377.66</v>
      </c>
      <c r="J2461" s="2">
        <v>17</v>
      </c>
      <c r="K2461" s="2" t="str">
        <f>_xlfn.XLOOKUP(E2461,[1]SKU_Master!A:A,[1]SKU_Master!C:C,"NOT FOUND")</f>
        <v>Tissues</v>
      </c>
      <c r="L2461" s="2">
        <f>_xlfn.XLOOKUP(Table2[[#This Row],[SKU_CODE_CLEAN]],[1]SKU_Master!A:A,[1]SKU_Master!E:E,"Not Found")</f>
        <v>180</v>
      </c>
      <c r="M2461" s="2">
        <f>_xlfn.XLOOKUP(E2461,[1]SKU_Master!A:A,[1]SKU_Master!F:F,"NOT FOUND")</f>
        <v>95</v>
      </c>
      <c r="N2461" s="2" t="str">
        <f>IF(ISNUMBER(_xlfn.XMATCH(E2461,[1]SKU_Master!A:A)),"MATCH","NOT FOUND")</f>
        <v>MATCH</v>
      </c>
      <c r="O2461" s="2">
        <f>Table2[[#This Row],[GROSS_REVENUE]]-Table2[[#This Row],[DISCOUNT]]</f>
        <v>50614</v>
      </c>
      <c r="P2461" s="3">
        <f>IFERROR((Table2[[#This Row],[NET_REVENUE]]-(Table2[[#This Row],[UNITS_SOLD]]*Table2[[#This Row],[UNIT_COGS]]))/Table2[[#This Row],[NET_REVENUE]],0)</f>
        <v>0.2679890939265816</v>
      </c>
      <c r="Q2461" s="4">
        <f>IFERROR(Table2[[#This Row],[GROSS_REVENUE]]/Table2[[#This Row],[AD_SPEND]],0)</f>
        <v>20.783619428835348</v>
      </c>
      <c r="R2461" s="2">
        <f>IFERROR((Table2[[#This Row],[NET_REVENUE]]-(Table2[[#This Row],[UNITS_SOLD]]*Table2[[#This Row],[UNIT_COGS]])-Table2[[#This Row],[AD_SPEND]]),0)</f>
        <v>10186.34</v>
      </c>
      <c r="S2461" s="3">
        <f>IFERROR(Table2[[#This Row],[RETURNS_UNITS]]/Table2[[#This Row],[UNITS_SOLD]],0)</f>
        <v>4.3589743589743588E-2</v>
      </c>
      <c r="T2461" s="2" t="str">
        <f>TRIM(CLEAN(Table2[[#This Row],[CHANNEL]]))</f>
        <v>Amazon</v>
      </c>
      <c r="U2461" s="1">
        <f t="shared" si="38"/>
        <v>45778</v>
      </c>
    </row>
    <row r="2462" spans="1:21" x14ac:dyDescent="0.3">
      <c r="A2462" s="1">
        <v>45536</v>
      </c>
      <c r="B2462" s="2" t="s">
        <v>27</v>
      </c>
      <c r="C2462" s="2" t="s">
        <v>25</v>
      </c>
      <c r="D2462" s="2" t="s">
        <v>41</v>
      </c>
      <c r="E2462" s="2" t="str">
        <f>TRIM(Table2[[#This Row],[SKU_CODE]])</f>
        <v>BEC-KT-002</v>
      </c>
      <c r="F2462" s="2">
        <v>165</v>
      </c>
      <c r="G2462" s="2">
        <v>69300</v>
      </c>
      <c r="H2462" s="2">
        <v>19057.54</v>
      </c>
      <c r="I2462" s="2">
        <v>3381.12</v>
      </c>
      <c r="J2462" s="2">
        <v>6</v>
      </c>
      <c r="K2462" s="2" t="str">
        <f>_xlfn.XLOOKUP(E2462,[1]SKU_Master!A:A,[1]SKU_Master!C:C,"NOT FOUND")</f>
        <v>Kitchen Towel</v>
      </c>
      <c r="L2462" s="2">
        <f>_xlfn.XLOOKUP(Table2[[#This Row],[SKU_CODE_CLEAN]],[1]SKU_Master!A:A,[1]SKU_Master!E:E,"Not Found")</f>
        <v>420</v>
      </c>
      <c r="M2462" s="2">
        <f>_xlfn.XLOOKUP(E2462,[1]SKU_Master!A:A,[1]SKU_Master!F:F,"NOT FOUND")</f>
        <v>205</v>
      </c>
      <c r="N2462" s="2" t="str">
        <f>IF(ISNUMBER(_xlfn.XMATCH(E2462,[1]SKU_Master!A:A)),"MATCH","NOT FOUND")</f>
        <v>MATCH</v>
      </c>
      <c r="O2462" s="2">
        <f>Table2[[#This Row],[GROSS_REVENUE]]-Table2[[#This Row],[DISCOUNT]]</f>
        <v>50242.46</v>
      </c>
      <c r="P2462" s="3">
        <f>IFERROR((Table2[[#This Row],[NET_REVENUE]]-(Table2[[#This Row],[UNITS_SOLD]]*Table2[[#This Row],[UNIT_COGS]]))/Table2[[#This Row],[NET_REVENUE]],0)</f>
        <v>0.32676465284542194</v>
      </c>
      <c r="Q2462" s="4">
        <f>IFERROR(Table2[[#This Row],[GROSS_REVENUE]]/Table2[[#This Row],[AD_SPEND]],0)</f>
        <v>20.496166950596251</v>
      </c>
      <c r="R2462" s="2">
        <f>IFERROR((Table2[[#This Row],[NET_REVENUE]]-(Table2[[#This Row],[UNITS_SOLD]]*Table2[[#This Row],[UNIT_COGS]])-Table2[[#This Row],[AD_SPEND]]),0)</f>
        <v>13036.34</v>
      </c>
      <c r="S2462" s="3">
        <f>IFERROR(Table2[[#This Row],[RETURNS_UNITS]]/Table2[[#This Row],[UNITS_SOLD]],0)</f>
        <v>3.6363636363636362E-2</v>
      </c>
      <c r="T2462" s="2" t="str">
        <f>TRIM(CLEAN(Table2[[#This Row],[CHANNEL]]))</f>
        <v>Zepto</v>
      </c>
      <c r="U2462" s="1">
        <f t="shared" si="38"/>
        <v>45536</v>
      </c>
    </row>
    <row r="2463" spans="1:21" x14ac:dyDescent="0.3">
      <c r="A2463" s="1">
        <v>45292</v>
      </c>
      <c r="B2463" s="2" t="s">
        <v>24</v>
      </c>
      <c r="C2463" s="2" t="s">
        <v>25</v>
      </c>
      <c r="D2463" s="2" t="s">
        <v>43</v>
      </c>
      <c r="E2463" s="2" t="str">
        <f>TRIM(Table2[[#This Row],[SKU_CODE]])</f>
        <v>BEC-GB-001</v>
      </c>
      <c r="F2463" s="2">
        <v>184</v>
      </c>
      <c r="G2463" s="2">
        <v>27416</v>
      </c>
      <c r="H2463" s="2">
        <v>1184.5899999999999</v>
      </c>
      <c r="I2463" s="2">
        <v>3381.58</v>
      </c>
      <c r="J2463" s="2">
        <v>21</v>
      </c>
      <c r="K2463" s="2" t="str">
        <f>_xlfn.XLOOKUP(E2463,[1]SKU_Master!A:A,[1]SKU_Master!C:C,"NOT FOUND")</f>
        <v>Garbage Bags</v>
      </c>
      <c r="L2463" s="2">
        <f>_xlfn.XLOOKUP(Table2[[#This Row],[SKU_CODE_CLEAN]],[1]SKU_Master!A:A,[1]SKU_Master!E:E,"Not Found")</f>
        <v>149</v>
      </c>
      <c r="M2463" s="2">
        <f>_xlfn.XLOOKUP(E2463,[1]SKU_Master!A:A,[1]SKU_Master!F:F,"NOT FOUND")</f>
        <v>70</v>
      </c>
      <c r="N2463" s="2" t="str">
        <f>IF(ISNUMBER(_xlfn.XMATCH(E2463,[1]SKU_Master!A:A)),"MATCH","NOT FOUND")</f>
        <v>MATCH</v>
      </c>
      <c r="O2463" s="2">
        <f>Table2[[#This Row],[GROSS_REVENUE]]-Table2[[#This Row],[DISCOUNT]]</f>
        <v>26231.41</v>
      </c>
      <c r="P2463" s="3">
        <f>IFERROR((Table2[[#This Row],[NET_REVENUE]]-(Table2[[#This Row],[UNITS_SOLD]]*Table2[[#This Row],[UNIT_COGS]]))/Table2[[#This Row],[NET_REVENUE]],0)</f>
        <v>0.5089856016127231</v>
      </c>
      <c r="Q2463" s="4">
        <f>IFERROR(Table2[[#This Row],[GROSS_REVENUE]]/Table2[[#This Row],[AD_SPEND]],0)</f>
        <v>8.1074527291975951</v>
      </c>
      <c r="R2463" s="2">
        <f>IFERROR((Table2[[#This Row],[NET_REVENUE]]-(Table2[[#This Row],[UNITS_SOLD]]*Table2[[#This Row],[UNIT_COGS]])-Table2[[#This Row],[AD_SPEND]]),0)</f>
        <v>9969.83</v>
      </c>
      <c r="S2463" s="3">
        <f>IFERROR(Table2[[#This Row],[RETURNS_UNITS]]/Table2[[#This Row],[UNITS_SOLD]],0)</f>
        <v>0.11413043478260869</v>
      </c>
      <c r="T2463" s="2" t="str">
        <f>TRIM(CLEAN(Table2[[#This Row],[CHANNEL]]))</f>
        <v>D2C</v>
      </c>
      <c r="U2463" s="1">
        <f t="shared" si="38"/>
        <v>45292</v>
      </c>
    </row>
    <row r="2464" spans="1:21" x14ac:dyDescent="0.3">
      <c r="A2464" s="1">
        <v>45566</v>
      </c>
      <c r="B2464" s="2" t="s">
        <v>39</v>
      </c>
      <c r="C2464" s="2" t="s">
        <v>28</v>
      </c>
      <c r="D2464" s="2" t="s">
        <v>46</v>
      </c>
      <c r="E2464" s="2" t="str">
        <f>TRIM(Table2[[#This Row],[SKU_CODE]])</f>
        <v>BEC-KT-001</v>
      </c>
      <c r="F2464" s="2">
        <v>212</v>
      </c>
      <c r="G2464" s="2">
        <v>33920</v>
      </c>
      <c r="H2464" s="2">
        <v>2468.75</v>
      </c>
      <c r="I2464" s="2">
        <v>3382.31</v>
      </c>
      <c r="J2464" s="2">
        <v>11</v>
      </c>
      <c r="K2464" s="2" t="str">
        <f>_xlfn.XLOOKUP(E2464,[1]SKU_Master!A:A,[1]SKU_Master!C:C,"NOT FOUND")</f>
        <v>Kitchen Towel</v>
      </c>
      <c r="L2464" s="2">
        <f>_xlfn.XLOOKUP(Table2[[#This Row],[SKU_CODE_CLEAN]],[1]SKU_Master!A:A,[1]SKU_Master!E:E,"Not Found")</f>
        <v>160</v>
      </c>
      <c r="M2464" s="2">
        <f>_xlfn.XLOOKUP(E2464,[1]SKU_Master!A:A,[1]SKU_Master!F:F,"NOT FOUND")</f>
        <v>78</v>
      </c>
      <c r="N2464" s="2" t="str">
        <f>IF(ISNUMBER(_xlfn.XMATCH(E2464,[1]SKU_Master!A:A)),"MATCH","NOT FOUND")</f>
        <v>MATCH</v>
      </c>
      <c r="O2464" s="2">
        <f>Table2[[#This Row],[GROSS_REVENUE]]-Table2[[#This Row],[DISCOUNT]]</f>
        <v>31451.25</v>
      </c>
      <c r="P2464" s="3">
        <f>IFERROR((Table2[[#This Row],[NET_REVENUE]]-(Table2[[#This Row],[UNITS_SOLD]]*Table2[[#This Row],[UNIT_COGS]]))/Table2[[#This Row],[NET_REVENUE]],0)</f>
        <v>0.4742339334684631</v>
      </c>
      <c r="Q2464" s="4">
        <f>IFERROR(Table2[[#This Row],[GROSS_REVENUE]]/Table2[[#This Row],[AD_SPEND]],0)</f>
        <v>10.028649059370666</v>
      </c>
      <c r="R2464" s="2">
        <f>IFERROR((Table2[[#This Row],[NET_REVENUE]]-(Table2[[#This Row],[UNITS_SOLD]]*Table2[[#This Row],[UNIT_COGS]])-Table2[[#This Row],[AD_SPEND]]),0)</f>
        <v>11532.94</v>
      </c>
      <c r="S2464" s="3">
        <f>IFERROR(Table2[[#This Row],[RETURNS_UNITS]]/Table2[[#This Row],[UNITS_SOLD]],0)</f>
        <v>5.1886792452830191E-2</v>
      </c>
      <c r="T2464" s="2" t="str">
        <f>TRIM(CLEAN(Table2[[#This Row],[CHANNEL]]))</f>
        <v>Amazon</v>
      </c>
      <c r="U2464" s="1">
        <f t="shared" si="38"/>
        <v>45566</v>
      </c>
    </row>
    <row r="2465" spans="1:21" x14ac:dyDescent="0.3">
      <c r="A2465" s="1">
        <v>45658</v>
      </c>
      <c r="B2465" s="2" t="s">
        <v>21</v>
      </c>
      <c r="C2465" s="2" t="s">
        <v>25</v>
      </c>
      <c r="D2465" s="2" t="s">
        <v>30</v>
      </c>
      <c r="E2465" s="2" t="str">
        <f>TRIM(Table2[[#This Row],[SKU_CODE]])</f>
        <v>BEC-TIS-002</v>
      </c>
      <c r="F2465" s="2">
        <v>261</v>
      </c>
      <c r="G2465" s="2">
        <v>46980</v>
      </c>
      <c r="H2465" s="2">
        <v>3934.2</v>
      </c>
      <c r="I2465" s="2">
        <v>3382.53</v>
      </c>
      <c r="J2465" s="2">
        <v>14</v>
      </c>
      <c r="K2465" s="2" t="str">
        <f>_xlfn.XLOOKUP(E2465,[1]SKU_Master!A:A,[1]SKU_Master!C:C,"NOT FOUND")</f>
        <v>Tissues</v>
      </c>
      <c r="L2465" s="2">
        <f>_xlfn.XLOOKUP(Table2[[#This Row],[SKU_CODE_CLEAN]],[1]SKU_Master!A:A,[1]SKU_Master!E:E,"Not Found")</f>
        <v>180</v>
      </c>
      <c r="M2465" s="2">
        <f>_xlfn.XLOOKUP(E2465,[1]SKU_Master!A:A,[1]SKU_Master!F:F,"NOT FOUND")</f>
        <v>95</v>
      </c>
      <c r="N2465" s="2" t="str">
        <f>IF(ISNUMBER(_xlfn.XMATCH(E2465,[1]SKU_Master!A:A)),"MATCH","NOT FOUND")</f>
        <v>MATCH</v>
      </c>
      <c r="O2465" s="2">
        <f>Table2[[#This Row],[GROSS_REVENUE]]-Table2[[#This Row],[DISCOUNT]]</f>
        <v>43045.8</v>
      </c>
      <c r="P2465" s="3">
        <f>IFERROR((Table2[[#This Row],[NET_REVENUE]]-(Table2[[#This Row],[UNITS_SOLD]]*Table2[[#This Row],[UNIT_COGS]]))/Table2[[#This Row],[NET_REVENUE]],0)</f>
        <v>0.42398561532135542</v>
      </c>
      <c r="Q2465" s="4">
        <f>IFERROR(Table2[[#This Row],[GROSS_REVENUE]]/Table2[[#This Row],[AD_SPEND]],0)</f>
        <v>13.889012070846377</v>
      </c>
      <c r="R2465" s="2">
        <f>IFERROR((Table2[[#This Row],[NET_REVENUE]]-(Table2[[#This Row],[UNITS_SOLD]]*Table2[[#This Row],[UNIT_COGS]])-Table2[[#This Row],[AD_SPEND]]),0)</f>
        <v>14868.270000000002</v>
      </c>
      <c r="S2465" s="3">
        <f>IFERROR(Table2[[#This Row],[RETURNS_UNITS]]/Table2[[#This Row],[UNITS_SOLD]],0)</f>
        <v>5.3639846743295021E-2</v>
      </c>
      <c r="T2465" s="2" t="str">
        <f>TRIM(CLEAN(Table2[[#This Row],[CHANNEL]]))</f>
        <v>Flipkart</v>
      </c>
      <c r="U2465" s="1">
        <f t="shared" si="38"/>
        <v>45658</v>
      </c>
    </row>
    <row r="2466" spans="1:21" x14ac:dyDescent="0.3">
      <c r="A2466" s="1">
        <v>45383</v>
      </c>
      <c r="B2466" s="2" t="s">
        <v>24</v>
      </c>
      <c r="C2466" s="2" t="s">
        <v>22</v>
      </c>
      <c r="D2466" s="2" t="s">
        <v>35</v>
      </c>
      <c r="E2466" s="2" t="str">
        <f>TRIM(Table2[[#This Row],[SKU_CODE]])</f>
        <v>BEC-CMB-001</v>
      </c>
      <c r="F2466" s="2">
        <v>35</v>
      </c>
      <c r="G2466" s="2">
        <v>24465</v>
      </c>
      <c r="H2466" s="2">
        <v>931.66</v>
      </c>
      <c r="I2466" s="2">
        <v>3384.68</v>
      </c>
      <c r="J2466" s="2">
        <v>5</v>
      </c>
      <c r="K2466" s="2" t="str">
        <f>_xlfn.XLOOKUP(E2466,[1]SKU_Master!A:A,[1]SKU_Master!C:C,"NOT FOUND")</f>
        <v>Others</v>
      </c>
      <c r="L2466" s="2">
        <f>_xlfn.XLOOKUP(Table2[[#This Row],[SKU_CODE_CLEAN]],[1]SKU_Master!A:A,[1]SKU_Master!E:E,"Not Found")</f>
        <v>699</v>
      </c>
      <c r="M2466" s="2">
        <f>_xlfn.XLOOKUP(E2466,[1]SKU_Master!A:A,[1]SKU_Master!F:F,"NOT FOUND")</f>
        <v>330</v>
      </c>
      <c r="N2466" s="2" t="str">
        <f>IF(ISNUMBER(_xlfn.XMATCH(E2466,[1]SKU_Master!A:A)),"MATCH","NOT FOUND")</f>
        <v>MATCH</v>
      </c>
      <c r="O2466" s="2">
        <f>Table2[[#This Row],[GROSS_REVENUE]]-Table2[[#This Row],[DISCOUNT]]</f>
        <v>23533.34</v>
      </c>
      <c r="P2466" s="3">
        <f>IFERROR((Table2[[#This Row],[NET_REVENUE]]-(Table2[[#This Row],[UNITS_SOLD]]*Table2[[#This Row],[UNIT_COGS]]))/Table2[[#This Row],[NET_REVENUE]],0)</f>
        <v>0.50920693790171734</v>
      </c>
      <c r="Q2466" s="4">
        <f>IFERROR(Table2[[#This Row],[GROSS_REVENUE]]/Table2[[#This Row],[AD_SPEND]],0)</f>
        <v>7.2281574624484444</v>
      </c>
      <c r="R2466" s="2">
        <f>IFERROR((Table2[[#This Row],[NET_REVENUE]]-(Table2[[#This Row],[UNITS_SOLD]]*Table2[[#This Row],[UNIT_COGS]])-Table2[[#This Row],[AD_SPEND]]),0)</f>
        <v>8598.66</v>
      </c>
      <c r="S2466" s="3">
        <f>IFERROR(Table2[[#This Row],[RETURNS_UNITS]]/Table2[[#This Row],[UNITS_SOLD]],0)</f>
        <v>0.14285714285714285</v>
      </c>
      <c r="T2466" s="2" t="str">
        <f>TRIM(CLEAN(Table2[[#This Row],[CHANNEL]]))</f>
        <v>D2C</v>
      </c>
      <c r="U2466" s="1">
        <f t="shared" si="38"/>
        <v>45383</v>
      </c>
    </row>
    <row r="2467" spans="1:21" x14ac:dyDescent="0.3">
      <c r="A2467" s="1">
        <v>45536</v>
      </c>
      <c r="B2467" s="2" t="s">
        <v>37</v>
      </c>
      <c r="C2467" s="2" t="s">
        <v>22</v>
      </c>
      <c r="D2467" s="2" t="s">
        <v>35</v>
      </c>
      <c r="E2467" s="2" t="str">
        <f>TRIM(Table2[[#This Row],[SKU_CODE]])</f>
        <v>BEC-CMB-001</v>
      </c>
      <c r="F2467" s="2">
        <v>41</v>
      </c>
      <c r="G2467" s="2">
        <v>28659</v>
      </c>
      <c r="H2467" s="2">
        <v>6011.84</v>
      </c>
      <c r="I2467" s="2">
        <v>3385.09</v>
      </c>
      <c r="J2467" s="2">
        <v>0</v>
      </c>
      <c r="K2467" s="2" t="str">
        <f>_xlfn.XLOOKUP(E2467,[1]SKU_Master!A:A,[1]SKU_Master!C:C,"NOT FOUND")</f>
        <v>Others</v>
      </c>
      <c r="L2467" s="2">
        <f>_xlfn.XLOOKUP(Table2[[#This Row],[SKU_CODE_CLEAN]],[1]SKU_Master!A:A,[1]SKU_Master!E:E,"Not Found")</f>
        <v>699</v>
      </c>
      <c r="M2467" s="2">
        <f>_xlfn.XLOOKUP(E2467,[1]SKU_Master!A:A,[1]SKU_Master!F:F,"NOT FOUND")</f>
        <v>330</v>
      </c>
      <c r="N2467" s="2" t="str">
        <f>IF(ISNUMBER(_xlfn.XMATCH(E2467,[1]SKU_Master!A:A)),"MATCH","NOT FOUND")</f>
        <v>MATCH</v>
      </c>
      <c r="O2467" s="2">
        <f>Table2[[#This Row],[GROSS_REVENUE]]-Table2[[#This Row],[DISCOUNT]]</f>
        <v>22647.16</v>
      </c>
      <c r="P2467" s="3">
        <f>IFERROR((Table2[[#This Row],[NET_REVENUE]]-(Table2[[#This Row],[UNITS_SOLD]]*Table2[[#This Row],[UNIT_COGS]]))/Table2[[#This Row],[NET_REVENUE]],0)</f>
        <v>0.40257409759104451</v>
      </c>
      <c r="Q2467" s="4">
        <f>IFERROR(Table2[[#This Row],[GROSS_REVENUE]]/Table2[[#This Row],[AD_SPEND]],0)</f>
        <v>8.4662446197885437</v>
      </c>
      <c r="R2467" s="2">
        <f>IFERROR((Table2[[#This Row],[NET_REVENUE]]-(Table2[[#This Row],[UNITS_SOLD]]*Table2[[#This Row],[UNIT_COGS]])-Table2[[#This Row],[AD_SPEND]]),0)</f>
        <v>5732.07</v>
      </c>
      <c r="S2467" s="3">
        <f>IFERROR(Table2[[#This Row],[RETURNS_UNITS]]/Table2[[#This Row],[UNITS_SOLD]],0)</f>
        <v>0</v>
      </c>
      <c r="T2467" s="2" t="str">
        <f>TRIM(CLEAN(Table2[[#This Row],[CHANNEL]]))</f>
        <v>Blinkit</v>
      </c>
      <c r="U2467" s="1">
        <f t="shared" si="38"/>
        <v>45536</v>
      </c>
    </row>
    <row r="2468" spans="1:21" x14ac:dyDescent="0.3">
      <c r="A2468" s="1">
        <v>45778</v>
      </c>
      <c r="B2468" s="2" t="s">
        <v>27</v>
      </c>
      <c r="C2468" s="2" t="s">
        <v>25</v>
      </c>
      <c r="D2468" s="2" t="s">
        <v>32</v>
      </c>
      <c r="E2468" s="2" t="str">
        <f>TRIM(Table2[[#This Row],[SKU_CODE]])</f>
        <v>BEC-BW-001</v>
      </c>
      <c r="F2468" s="2">
        <v>154</v>
      </c>
      <c r="G2468" s="2">
        <v>33880</v>
      </c>
      <c r="H2468" s="2">
        <v>8821.14</v>
      </c>
      <c r="I2468" s="2">
        <v>3385.57</v>
      </c>
      <c r="J2468" s="2">
        <v>5</v>
      </c>
      <c r="K2468" s="2" t="str">
        <f>_xlfn.XLOOKUP(E2468,[1]SKU_Master!A:A,[1]SKU_Master!C:C,"NOT FOUND")</f>
        <v>Bake &amp; Wrap</v>
      </c>
      <c r="L2468" s="2">
        <f>_xlfn.XLOOKUP(Table2[[#This Row],[SKU_CODE_CLEAN]],[1]SKU_Master!A:A,[1]SKU_Master!E:E,"Not Found")</f>
        <v>220</v>
      </c>
      <c r="M2468" s="2">
        <f>_xlfn.XLOOKUP(E2468,[1]SKU_Master!A:A,[1]SKU_Master!F:F,"NOT FOUND")</f>
        <v>118</v>
      </c>
      <c r="N2468" s="2" t="str">
        <f>IF(ISNUMBER(_xlfn.XMATCH(E2468,[1]SKU_Master!A:A)),"MATCH","NOT FOUND")</f>
        <v>MATCH</v>
      </c>
      <c r="O2468" s="2">
        <f>Table2[[#This Row],[GROSS_REVENUE]]-Table2[[#This Row],[DISCOUNT]]</f>
        <v>25058.86</v>
      </c>
      <c r="P2468" s="3">
        <f>IFERROR((Table2[[#This Row],[NET_REVENUE]]-(Table2[[#This Row],[UNITS_SOLD]]*Table2[[#This Row],[UNIT_COGS]]))/Table2[[#This Row],[NET_REVENUE]],0)</f>
        <v>0.27482734649541124</v>
      </c>
      <c r="Q2468" s="4">
        <f>IFERROR(Table2[[#This Row],[GROSS_REVENUE]]/Table2[[#This Row],[AD_SPEND]],0)</f>
        <v>10.007177521067353</v>
      </c>
      <c r="R2468" s="2">
        <f>IFERROR((Table2[[#This Row],[NET_REVENUE]]-(Table2[[#This Row],[UNITS_SOLD]]*Table2[[#This Row],[UNIT_COGS]])-Table2[[#This Row],[AD_SPEND]]),0)</f>
        <v>3501.2900000000004</v>
      </c>
      <c r="S2468" s="3">
        <f>IFERROR(Table2[[#This Row],[RETURNS_UNITS]]/Table2[[#This Row],[UNITS_SOLD]],0)</f>
        <v>3.2467532467532464E-2</v>
      </c>
      <c r="T2468" s="2" t="str">
        <f>TRIM(CLEAN(Table2[[#This Row],[CHANNEL]]))</f>
        <v>Zepto</v>
      </c>
      <c r="U2468" s="1">
        <f t="shared" si="38"/>
        <v>45778</v>
      </c>
    </row>
    <row r="2469" spans="1:21" x14ac:dyDescent="0.3">
      <c r="A2469" s="1">
        <v>45658</v>
      </c>
      <c r="B2469" s="2" t="s">
        <v>27</v>
      </c>
      <c r="C2469" s="2" t="s">
        <v>28</v>
      </c>
      <c r="D2469" s="2" t="s">
        <v>30</v>
      </c>
      <c r="E2469" s="2" t="str">
        <f>TRIM(Table2[[#This Row],[SKU_CODE]])</f>
        <v>BEC-TIS-002</v>
      </c>
      <c r="F2469" s="2">
        <v>233</v>
      </c>
      <c r="G2469" s="2">
        <v>41940</v>
      </c>
      <c r="H2469" s="2">
        <v>3683.38</v>
      </c>
      <c r="I2469" s="2">
        <v>3385.87</v>
      </c>
      <c r="J2469" s="2">
        <v>13</v>
      </c>
      <c r="K2469" s="2" t="str">
        <f>_xlfn.XLOOKUP(E2469,[1]SKU_Master!A:A,[1]SKU_Master!C:C,"NOT FOUND")</f>
        <v>Tissues</v>
      </c>
      <c r="L2469" s="2">
        <f>_xlfn.XLOOKUP(Table2[[#This Row],[SKU_CODE_CLEAN]],[1]SKU_Master!A:A,[1]SKU_Master!E:E,"Not Found")</f>
        <v>180</v>
      </c>
      <c r="M2469" s="2">
        <f>_xlfn.XLOOKUP(E2469,[1]SKU_Master!A:A,[1]SKU_Master!F:F,"NOT FOUND")</f>
        <v>95</v>
      </c>
      <c r="N2469" s="2" t="str">
        <f>IF(ISNUMBER(_xlfn.XMATCH(E2469,[1]SKU_Master!A:A)),"MATCH","NOT FOUND")</f>
        <v>MATCH</v>
      </c>
      <c r="O2469" s="2">
        <f>Table2[[#This Row],[GROSS_REVENUE]]-Table2[[#This Row],[DISCOUNT]]</f>
        <v>38256.620000000003</v>
      </c>
      <c r="P2469" s="3">
        <f>IFERROR((Table2[[#This Row],[NET_REVENUE]]-(Table2[[#This Row],[UNITS_SOLD]]*Table2[[#This Row],[UNIT_COGS]]))/Table2[[#This Row],[NET_REVENUE]],0)</f>
        <v>0.42140732767296224</v>
      </c>
      <c r="Q2469" s="4">
        <f>IFERROR(Table2[[#This Row],[GROSS_REVENUE]]/Table2[[#This Row],[AD_SPEND]],0)</f>
        <v>12.386772085165704</v>
      </c>
      <c r="R2469" s="2">
        <f>IFERROR((Table2[[#This Row],[NET_REVENUE]]-(Table2[[#This Row],[UNITS_SOLD]]*Table2[[#This Row],[UNIT_COGS]])-Table2[[#This Row],[AD_SPEND]]),0)</f>
        <v>12735.750000000004</v>
      </c>
      <c r="S2469" s="3">
        <f>IFERROR(Table2[[#This Row],[RETURNS_UNITS]]/Table2[[#This Row],[UNITS_SOLD]],0)</f>
        <v>5.5793991416309016E-2</v>
      </c>
      <c r="T2469" s="2" t="str">
        <f>TRIM(CLEAN(Table2[[#This Row],[CHANNEL]]))</f>
        <v>Zepto</v>
      </c>
      <c r="U2469" s="1">
        <f t="shared" si="38"/>
        <v>45658</v>
      </c>
    </row>
    <row r="2470" spans="1:21" x14ac:dyDescent="0.3">
      <c r="A2470" s="1">
        <v>45778</v>
      </c>
      <c r="B2470" s="2" t="s">
        <v>37</v>
      </c>
      <c r="C2470" s="2" t="s">
        <v>25</v>
      </c>
      <c r="D2470" s="2" t="s">
        <v>45</v>
      </c>
      <c r="E2470" s="2" t="str">
        <f>TRIM(Table2[[#This Row],[SKU_CODE]])</f>
        <v>BEC-TIS-001</v>
      </c>
      <c r="F2470" s="2">
        <v>304</v>
      </c>
      <c r="G2470" s="2">
        <v>28880</v>
      </c>
      <c r="H2470" s="2">
        <v>4936.45</v>
      </c>
      <c r="I2470" s="2">
        <v>3389.46</v>
      </c>
      <c r="J2470" s="2">
        <v>11</v>
      </c>
      <c r="K2470" s="2" t="str">
        <f>_xlfn.XLOOKUP(E2470,[1]SKU_Master!A:A,[1]SKU_Master!C:C,"NOT FOUND")</f>
        <v>Tissues</v>
      </c>
      <c r="L2470" s="2">
        <f>_xlfn.XLOOKUP(Table2[[#This Row],[SKU_CODE_CLEAN]],[1]SKU_Master!A:A,[1]SKU_Master!E:E,"Not Found")</f>
        <v>95</v>
      </c>
      <c r="M2470" s="2">
        <f>_xlfn.XLOOKUP(E2470,[1]SKU_Master!A:A,[1]SKU_Master!F:F,"NOT FOUND")</f>
        <v>42</v>
      </c>
      <c r="N2470" s="2" t="str">
        <f>IF(ISNUMBER(_xlfn.XMATCH(E2470,[1]SKU_Master!A:A)),"MATCH","NOT FOUND")</f>
        <v>MATCH</v>
      </c>
      <c r="O2470" s="2">
        <f>Table2[[#This Row],[GROSS_REVENUE]]-Table2[[#This Row],[DISCOUNT]]</f>
        <v>23943.55</v>
      </c>
      <c r="P2470" s="3">
        <f>IFERROR((Table2[[#This Row],[NET_REVENUE]]-(Table2[[#This Row],[UNITS_SOLD]]*Table2[[#This Row],[UNIT_COGS]]))/Table2[[#This Row],[NET_REVENUE]],0)</f>
        <v>0.46674574154626192</v>
      </c>
      <c r="Q2470" s="4">
        <f>IFERROR(Table2[[#This Row],[GROSS_REVENUE]]/Table2[[#This Row],[AD_SPEND]],0)</f>
        <v>8.520531294070441</v>
      </c>
      <c r="R2470" s="2">
        <f>IFERROR((Table2[[#This Row],[NET_REVENUE]]-(Table2[[#This Row],[UNITS_SOLD]]*Table2[[#This Row],[UNIT_COGS]])-Table2[[#This Row],[AD_SPEND]]),0)</f>
        <v>7786.0899999999992</v>
      </c>
      <c r="S2470" s="3">
        <f>IFERROR(Table2[[#This Row],[RETURNS_UNITS]]/Table2[[#This Row],[UNITS_SOLD]],0)</f>
        <v>3.6184210526315791E-2</v>
      </c>
      <c r="T2470" s="2" t="str">
        <f>TRIM(CLEAN(Table2[[#This Row],[CHANNEL]]))</f>
        <v>Blinkit</v>
      </c>
      <c r="U2470" s="1">
        <f t="shared" si="38"/>
        <v>45778</v>
      </c>
    </row>
    <row r="2471" spans="1:21" x14ac:dyDescent="0.3">
      <c r="A2471" s="1">
        <v>45658</v>
      </c>
      <c r="B2471" s="2" t="s">
        <v>50</v>
      </c>
      <c r="C2471" s="2" t="s">
        <v>22</v>
      </c>
      <c r="D2471" s="2" t="s">
        <v>32</v>
      </c>
      <c r="E2471" s="2" t="str">
        <f>TRIM(Table2[[#This Row],[SKU_CODE]])</f>
        <v>BEC-BW-001</v>
      </c>
      <c r="F2471" s="2">
        <v>241</v>
      </c>
      <c r="G2471" s="2">
        <v>53020</v>
      </c>
      <c r="H2471" s="2">
        <v>4537.55</v>
      </c>
      <c r="I2471" s="2">
        <v>3398.23</v>
      </c>
      <c r="J2471" s="2">
        <v>10</v>
      </c>
      <c r="K2471" s="2" t="str">
        <f>_xlfn.XLOOKUP(E2471,[1]SKU_Master!A:A,[1]SKU_Master!C:C,"NOT FOUND")</f>
        <v>Bake &amp; Wrap</v>
      </c>
      <c r="L2471" s="2">
        <f>_xlfn.XLOOKUP(Table2[[#This Row],[SKU_CODE_CLEAN]],[1]SKU_Master!A:A,[1]SKU_Master!E:E,"Not Found")</f>
        <v>220</v>
      </c>
      <c r="M2471" s="2">
        <f>_xlfn.XLOOKUP(E2471,[1]SKU_Master!A:A,[1]SKU_Master!F:F,"NOT FOUND")</f>
        <v>118</v>
      </c>
      <c r="N2471" s="2" t="str">
        <f>IF(ISNUMBER(_xlfn.XMATCH(E2471,[1]SKU_Master!A:A)),"MATCH","NOT FOUND")</f>
        <v>MATCH</v>
      </c>
      <c r="O2471" s="2">
        <f>Table2[[#This Row],[GROSS_REVENUE]]-Table2[[#This Row],[DISCOUNT]]</f>
        <v>48482.45</v>
      </c>
      <c r="P2471" s="3">
        <f>IFERROR((Table2[[#This Row],[NET_REVENUE]]-(Table2[[#This Row],[UNITS_SOLD]]*Table2[[#This Row],[UNIT_COGS]]))/Table2[[#This Row],[NET_REVENUE]],0)</f>
        <v>0.41343723347314332</v>
      </c>
      <c r="Q2471" s="4">
        <f>IFERROR(Table2[[#This Row],[GROSS_REVENUE]]/Table2[[#This Row],[AD_SPEND]],0)</f>
        <v>15.602239989641665</v>
      </c>
      <c r="R2471" s="2">
        <f>IFERROR((Table2[[#This Row],[NET_REVENUE]]-(Table2[[#This Row],[UNITS_SOLD]]*Table2[[#This Row],[UNIT_COGS]])-Table2[[#This Row],[AD_SPEND]]),0)</f>
        <v>16646.219999999998</v>
      </c>
      <c r="S2471" s="3">
        <f>IFERROR(Table2[[#This Row],[RETURNS_UNITS]]/Table2[[#This Row],[UNITS_SOLD]],0)</f>
        <v>4.1493775933609957E-2</v>
      </c>
      <c r="T2471" s="2" t="str">
        <f>TRIM(CLEAN(Table2[[#This Row],[CHANNEL]]))</f>
        <v>Amazon</v>
      </c>
      <c r="U2471" s="1">
        <f t="shared" si="38"/>
        <v>45658</v>
      </c>
    </row>
    <row r="2472" spans="1:21" x14ac:dyDescent="0.3">
      <c r="A2472" s="1">
        <v>45689</v>
      </c>
      <c r="B2472" s="2" t="s">
        <v>33</v>
      </c>
      <c r="C2472" s="2" t="s">
        <v>28</v>
      </c>
      <c r="D2472" s="2" t="s">
        <v>29</v>
      </c>
      <c r="E2472" s="2" t="str">
        <f>TRIM(Table2[[#This Row],[SKU_CODE]])</f>
        <v>BEC-CLN-004</v>
      </c>
      <c r="F2472" s="2">
        <v>142</v>
      </c>
      <c r="G2472" s="2">
        <v>14058</v>
      </c>
      <c r="H2472" s="2">
        <v>3611.42</v>
      </c>
      <c r="I2472" s="2">
        <v>3398.31</v>
      </c>
      <c r="J2472" s="2">
        <v>8</v>
      </c>
      <c r="K2472" s="2" t="str">
        <f>_xlfn.XLOOKUP(E2472,[1]SKU_Master!A:A,[1]SKU_Master!C:C,"NOT FOUND")</f>
        <v>Cleaners</v>
      </c>
      <c r="L2472" s="2">
        <f>_xlfn.XLOOKUP(Table2[[#This Row],[SKU_CODE_CLEAN]],[1]SKU_Master!A:A,[1]SKU_Master!E:E,"Not Found")</f>
        <v>99</v>
      </c>
      <c r="M2472" s="2">
        <f>_xlfn.XLOOKUP(E2472,[1]SKU_Master!A:A,[1]SKU_Master!F:F,"NOT FOUND")</f>
        <v>44</v>
      </c>
      <c r="N2472" s="2" t="str">
        <f>IF(ISNUMBER(_xlfn.XMATCH(E2472,[1]SKU_Master!A:A)),"MATCH","NOT FOUND")</f>
        <v>MATCH</v>
      </c>
      <c r="O2472" s="2">
        <f>Table2[[#This Row],[GROSS_REVENUE]]-Table2[[#This Row],[DISCOUNT]]</f>
        <v>10446.58</v>
      </c>
      <c r="P2472" s="3">
        <f>IFERROR((Table2[[#This Row],[NET_REVENUE]]-(Table2[[#This Row],[UNITS_SOLD]]*Table2[[#This Row],[UNIT_COGS]]))/Table2[[#This Row],[NET_REVENUE]],0)</f>
        <v>0.40190952445680789</v>
      </c>
      <c r="Q2472" s="4">
        <f>IFERROR(Table2[[#This Row],[GROSS_REVENUE]]/Table2[[#This Row],[AD_SPEND]],0)</f>
        <v>4.1367620964538254</v>
      </c>
      <c r="R2472" s="2">
        <f>IFERROR((Table2[[#This Row],[NET_REVENUE]]-(Table2[[#This Row],[UNITS_SOLD]]*Table2[[#This Row],[UNIT_COGS]])-Table2[[#This Row],[AD_SPEND]]),0)</f>
        <v>800.27</v>
      </c>
      <c r="S2472" s="3">
        <f>IFERROR(Table2[[#This Row],[RETURNS_UNITS]]/Table2[[#This Row],[UNITS_SOLD]],0)</f>
        <v>5.6338028169014086E-2</v>
      </c>
      <c r="T2472" s="2" t="str">
        <f>TRIM(CLEAN(Table2[[#This Row],[CHANNEL]]))</f>
        <v>Swiggy Instamart</v>
      </c>
      <c r="U2472" s="1">
        <f t="shared" si="38"/>
        <v>45689</v>
      </c>
    </row>
    <row r="2473" spans="1:21" x14ac:dyDescent="0.3">
      <c r="A2473" s="1">
        <v>45658</v>
      </c>
      <c r="B2473" s="2" t="s">
        <v>27</v>
      </c>
      <c r="C2473" s="2" t="s">
        <v>25</v>
      </c>
      <c r="D2473" s="2" t="s">
        <v>42</v>
      </c>
      <c r="E2473" s="2" t="str">
        <f>TRIM(Table2[[#This Row],[SKU_CODE]])</f>
        <v>BEC-BW-002</v>
      </c>
      <c r="F2473" s="2">
        <v>196</v>
      </c>
      <c r="G2473" s="2">
        <v>34300</v>
      </c>
      <c r="H2473" s="2">
        <v>6284.96</v>
      </c>
      <c r="I2473" s="2">
        <v>3399.11</v>
      </c>
      <c r="J2473" s="2">
        <v>9</v>
      </c>
      <c r="K2473" s="2" t="str">
        <f>_xlfn.XLOOKUP(E2473,[1]SKU_Master!A:A,[1]SKU_Master!C:C,"NOT FOUND")</f>
        <v>Bake &amp; Wrap</v>
      </c>
      <c r="L2473" s="2">
        <f>_xlfn.XLOOKUP(Table2[[#This Row],[SKU_CODE_CLEAN]],[1]SKU_Master!A:A,[1]SKU_Master!E:E,"Not Found")</f>
        <v>175</v>
      </c>
      <c r="M2473" s="2">
        <f>_xlfn.XLOOKUP(E2473,[1]SKU_Master!A:A,[1]SKU_Master!F:F,"NOT FOUND")</f>
        <v>92</v>
      </c>
      <c r="N2473" s="2" t="str">
        <f>IF(ISNUMBER(_xlfn.XMATCH(E2473,[1]SKU_Master!A:A)),"MATCH","NOT FOUND")</f>
        <v>MATCH</v>
      </c>
      <c r="O2473" s="2">
        <f>Table2[[#This Row],[GROSS_REVENUE]]-Table2[[#This Row],[DISCOUNT]]</f>
        <v>28015.040000000001</v>
      </c>
      <c r="P2473" s="3">
        <f>IFERROR((Table2[[#This Row],[NET_REVENUE]]-(Table2[[#This Row],[UNITS_SOLD]]*Table2[[#This Row],[UNIT_COGS]]))/Table2[[#This Row],[NET_REVENUE]],0)</f>
        <v>0.35634573429129496</v>
      </c>
      <c r="Q2473" s="4">
        <f>IFERROR(Table2[[#This Row],[GROSS_REVENUE]]/Table2[[#This Row],[AD_SPEND]],0)</f>
        <v>10.090876729496838</v>
      </c>
      <c r="R2473" s="2">
        <f>IFERROR((Table2[[#This Row],[NET_REVENUE]]-(Table2[[#This Row],[UNITS_SOLD]]*Table2[[#This Row],[UNIT_COGS]])-Table2[[#This Row],[AD_SPEND]]),0)</f>
        <v>6583.93</v>
      </c>
      <c r="S2473" s="3">
        <f>IFERROR(Table2[[#This Row],[RETURNS_UNITS]]/Table2[[#This Row],[UNITS_SOLD]],0)</f>
        <v>4.5918367346938778E-2</v>
      </c>
      <c r="T2473" s="2" t="str">
        <f>TRIM(CLEAN(Table2[[#This Row],[CHANNEL]]))</f>
        <v>Zepto</v>
      </c>
      <c r="U2473" s="1">
        <f t="shared" si="38"/>
        <v>45658</v>
      </c>
    </row>
    <row r="2474" spans="1:21" x14ac:dyDescent="0.3">
      <c r="A2474" s="1">
        <v>45809</v>
      </c>
      <c r="B2474" s="2" t="s">
        <v>39</v>
      </c>
      <c r="C2474" s="2" t="s">
        <v>28</v>
      </c>
      <c r="D2474" s="2" t="s">
        <v>46</v>
      </c>
      <c r="E2474" s="2" t="str">
        <f>TRIM(Table2[[#This Row],[SKU_CODE]])</f>
        <v>BEC-KT-001</v>
      </c>
      <c r="F2474" s="2">
        <v>195</v>
      </c>
      <c r="G2474" s="2">
        <v>31200</v>
      </c>
      <c r="H2474" s="2">
        <v>2870.61</v>
      </c>
      <c r="I2474" s="2">
        <v>3402.79</v>
      </c>
      <c r="J2474" s="2">
        <v>4</v>
      </c>
      <c r="K2474" s="2" t="str">
        <f>_xlfn.XLOOKUP(E2474,[1]SKU_Master!A:A,[1]SKU_Master!C:C,"NOT FOUND")</f>
        <v>Kitchen Towel</v>
      </c>
      <c r="L2474" s="2">
        <f>_xlfn.XLOOKUP(Table2[[#This Row],[SKU_CODE_CLEAN]],[1]SKU_Master!A:A,[1]SKU_Master!E:E,"Not Found")</f>
        <v>160</v>
      </c>
      <c r="M2474" s="2">
        <f>_xlfn.XLOOKUP(E2474,[1]SKU_Master!A:A,[1]SKU_Master!F:F,"NOT FOUND")</f>
        <v>78</v>
      </c>
      <c r="N2474" s="2" t="str">
        <f>IF(ISNUMBER(_xlfn.XMATCH(E2474,[1]SKU_Master!A:A)),"MATCH","NOT FOUND")</f>
        <v>MATCH</v>
      </c>
      <c r="O2474" s="2">
        <f>Table2[[#This Row],[GROSS_REVENUE]]-Table2[[#This Row],[DISCOUNT]]</f>
        <v>28329.39</v>
      </c>
      <c r="P2474" s="3">
        <f>IFERROR((Table2[[#This Row],[NET_REVENUE]]-(Table2[[#This Row],[UNITS_SOLD]]*Table2[[#This Row],[UNIT_COGS]]))/Table2[[#This Row],[NET_REVENUE]],0)</f>
        <v>0.46310174698431555</v>
      </c>
      <c r="Q2474" s="4">
        <f>IFERROR(Table2[[#This Row],[GROSS_REVENUE]]/Table2[[#This Row],[AD_SPEND]],0)</f>
        <v>9.1689466584773083</v>
      </c>
      <c r="R2474" s="2">
        <f>IFERROR((Table2[[#This Row],[NET_REVENUE]]-(Table2[[#This Row],[UNITS_SOLD]]*Table2[[#This Row],[UNIT_COGS]])-Table2[[#This Row],[AD_SPEND]]),0)</f>
        <v>9716.5999999999985</v>
      </c>
      <c r="S2474" s="3">
        <f>IFERROR(Table2[[#This Row],[RETURNS_UNITS]]/Table2[[#This Row],[UNITS_SOLD]],0)</f>
        <v>2.0512820512820513E-2</v>
      </c>
      <c r="T2474" s="2" t="str">
        <f>TRIM(CLEAN(Table2[[#This Row],[CHANNEL]]))</f>
        <v>Amazon</v>
      </c>
      <c r="U2474" s="1">
        <f t="shared" si="38"/>
        <v>45809</v>
      </c>
    </row>
    <row r="2475" spans="1:21" x14ac:dyDescent="0.3">
      <c r="A2475" s="1">
        <v>45383</v>
      </c>
      <c r="B2475" s="2" t="s">
        <v>37</v>
      </c>
      <c r="C2475" s="2" t="s">
        <v>25</v>
      </c>
      <c r="D2475" s="2" t="s">
        <v>31</v>
      </c>
      <c r="E2475" s="2" t="str">
        <f>TRIM(Table2[[#This Row],[SKU_CODE]])</f>
        <v>BEC-GB-002</v>
      </c>
      <c r="F2475" s="2">
        <v>249</v>
      </c>
      <c r="G2475" s="2">
        <v>44571</v>
      </c>
      <c r="H2475" s="2">
        <v>12534.7</v>
      </c>
      <c r="I2475" s="2">
        <v>3404.56</v>
      </c>
      <c r="J2475" s="2">
        <v>9</v>
      </c>
      <c r="K2475" s="2" t="str">
        <f>_xlfn.XLOOKUP(E2475,[1]SKU_Master!A:A,[1]SKU_Master!C:C,"NOT FOUND")</f>
        <v>Garbage Bags</v>
      </c>
      <c r="L2475" s="2">
        <f>_xlfn.XLOOKUP(Table2[[#This Row],[SKU_CODE_CLEAN]],[1]SKU_Master!A:A,[1]SKU_Master!E:E,"Not Found")</f>
        <v>179</v>
      </c>
      <c r="M2475" s="2">
        <f>_xlfn.XLOOKUP(E2475,[1]SKU_Master!A:A,[1]SKU_Master!F:F,"NOT FOUND")</f>
        <v>86</v>
      </c>
      <c r="N2475" s="2" t="str">
        <f>IF(ISNUMBER(_xlfn.XMATCH(E2475,[1]SKU_Master!A:A)),"MATCH","NOT FOUND")</f>
        <v>MATCH</v>
      </c>
      <c r="O2475" s="2">
        <f>Table2[[#This Row],[GROSS_REVENUE]]-Table2[[#This Row],[DISCOUNT]]</f>
        <v>32036.3</v>
      </c>
      <c r="P2475" s="3">
        <f>IFERROR((Table2[[#This Row],[NET_REVENUE]]-(Table2[[#This Row],[UNITS_SOLD]]*Table2[[#This Row],[UNIT_COGS]]))/Table2[[#This Row],[NET_REVENUE]],0)</f>
        <v>0.33157074943111409</v>
      </c>
      <c r="Q2475" s="4">
        <f>IFERROR(Table2[[#This Row],[GROSS_REVENUE]]/Table2[[#This Row],[AD_SPEND]],0)</f>
        <v>13.09155955541979</v>
      </c>
      <c r="R2475" s="2">
        <f>IFERROR((Table2[[#This Row],[NET_REVENUE]]-(Table2[[#This Row],[UNITS_SOLD]]*Table2[[#This Row],[UNIT_COGS]])-Table2[[#This Row],[AD_SPEND]]),0)</f>
        <v>7217.74</v>
      </c>
      <c r="S2475" s="3">
        <f>IFERROR(Table2[[#This Row],[RETURNS_UNITS]]/Table2[[#This Row],[UNITS_SOLD]],0)</f>
        <v>3.614457831325301E-2</v>
      </c>
      <c r="T2475" s="2" t="str">
        <f>TRIM(CLEAN(Table2[[#This Row],[CHANNEL]]))</f>
        <v>Blinkit</v>
      </c>
      <c r="U2475" s="1">
        <f t="shared" si="38"/>
        <v>45383</v>
      </c>
    </row>
    <row r="2476" spans="1:21" x14ac:dyDescent="0.3">
      <c r="A2476" s="1">
        <v>45292</v>
      </c>
      <c r="B2476" s="2" t="s">
        <v>21</v>
      </c>
      <c r="C2476" s="2" t="s">
        <v>25</v>
      </c>
      <c r="D2476" s="2" t="s">
        <v>43</v>
      </c>
      <c r="E2476" s="2" t="str">
        <f>TRIM(Table2[[#This Row],[SKU_CODE]])</f>
        <v>BEC-GB-001</v>
      </c>
      <c r="F2476" s="2">
        <v>246</v>
      </c>
      <c r="G2476" s="2">
        <v>36654</v>
      </c>
      <c r="H2476" s="2">
        <v>10133.049999999999</v>
      </c>
      <c r="I2476" s="2">
        <v>3405.39</v>
      </c>
      <c r="J2476" s="2">
        <v>6</v>
      </c>
      <c r="K2476" s="2" t="str">
        <f>_xlfn.XLOOKUP(E2476,[1]SKU_Master!A:A,[1]SKU_Master!C:C,"NOT FOUND")</f>
        <v>Garbage Bags</v>
      </c>
      <c r="L2476" s="2">
        <f>_xlfn.XLOOKUP(Table2[[#This Row],[SKU_CODE_CLEAN]],[1]SKU_Master!A:A,[1]SKU_Master!E:E,"Not Found")</f>
        <v>149</v>
      </c>
      <c r="M2476" s="2">
        <f>_xlfn.XLOOKUP(E2476,[1]SKU_Master!A:A,[1]SKU_Master!F:F,"NOT FOUND")</f>
        <v>70</v>
      </c>
      <c r="N2476" s="2" t="str">
        <f>IF(ISNUMBER(_xlfn.XMATCH(E2476,[1]SKU_Master!A:A)),"MATCH","NOT FOUND")</f>
        <v>MATCH</v>
      </c>
      <c r="O2476" s="2">
        <f>Table2[[#This Row],[GROSS_REVENUE]]-Table2[[#This Row],[DISCOUNT]]</f>
        <v>26520.95</v>
      </c>
      <c r="P2476" s="3">
        <f>IFERROR((Table2[[#This Row],[NET_REVENUE]]-(Table2[[#This Row],[UNITS_SOLD]]*Table2[[#This Row],[UNIT_COGS]]))/Table2[[#This Row],[NET_REVENUE]],0)</f>
        <v>0.35070199219862036</v>
      </c>
      <c r="Q2476" s="4">
        <f>IFERROR(Table2[[#This Row],[GROSS_REVENUE]]/Table2[[#This Row],[AD_SPEND]],0)</f>
        <v>10.763524882612565</v>
      </c>
      <c r="R2476" s="2">
        <f>IFERROR((Table2[[#This Row],[NET_REVENUE]]-(Table2[[#This Row],[UNITS_SOLD]]*Table2[[#This Row],[UNIT_COGS]])-Table2[[#This Row],[AD_SPEND]]),0)</f>
        <v>5895.5600000000013</v>
      </c>
      <c r="S2476" s="3">
        <f>IFERROR(Table2[[#This Row],[RETURNS_UNITS]]/Table2[[#This Row],[UNITS_SOLD]],0)</f>
        <v>2.4390243902439025E-2</v>
      </c>
      <c r="T2476" s="2" t="str">
        <f>TRIM(CLEAN(Table2[[#This Row],[CHANNEL]]))</f>
        <v>Flipkart</v>
      </c>
      <c r="U2476" s="1">
        <f t="shared" si="38"/>
        <v>45292</v>
      </c>
    </row>
    <row r="2477" spans="1:21" x14ac:dyDescent="0.3">
      <c r="A2477" s="1">
        <v>45748</v>
      </c>
      <c r="B2477" s="2" t="s">
        <v>21</v>
      </c>
      <c r="C2477" s="2" t="s">
        <v>25</v>
      </c>
      <c r="D2477" s="2" t="s">
        <v>31</v>
      </c>
      <c r="E2477" s="2" t="str">
        <f>TRIM(Table2[[#This Row],[SKU_CODE]])</f>
        <v>BEC-GB-002</v>
      </c>
      <c r="F2477" s="2">
        <v>220</v>
      </c>
      <c r="G2477" s="2">
        <v>39380</v>
      </c>
      <c r="H2477" s="2">
        <v>10460.450000000001</v>
      </c>
      <c r="I2477" s="2">
        <v>3410.43</v>
      </c>
      <c r="J2477" s="2">
        <v>7</v>
      </c>
      <c r="K2477" s="2" t="str">
        <f>_xlfn.XLOOKUP(E2477,[1]SKU_Master!A:A,[1]SKU_Master!C:C,"NOT FOUND")</f>
        <v>Garbage Bags</v>
      </c>
      <c r="L2477" s="2">
        <f>_xlfn.XLOOKUP(Table2[[#This Row],[SKU_CODE_CLEAN]],[1]SKU_Master!A:A,[1]SKU_Master!E:E,"Not Found")</f>
        <v>179</v>
      </c>
      <c r="M2477" s="2">
        <f>_xlfn.XLOOKUP(E2477,[1]SKU_Master!A:A,[1]SKU_Master!F:F,"NOT FOUND")</f>
        <v>86</v>
      </c>
      <c r="N2477" s="2" t="str">
        <f>IF(ISNUMBER(_xlfn.XMATCH(E2477,[1]SKU_Master!A:A)),"MATCH","NOT FOUND")</f>
        <v>MATCH</v>
      </c>
      <c r="O2477" s="2">
        <f>Table2[[#This Row],[GROSS_REVENUE]]-Table2[[#This Row],[DISCOUNT]]</f>
        <v>28919.55</v>
      </c>
      <c r="P2477" s="3">
        <f>IFERROR((Table2[[#This Row],[NET_REVENUE]]-(Table2[[#This Row],[UNITS_SOLD]]*Table2[[#This Row],[UNIT_COGS]]))/Table2[[#This Row],[NET_REVENUE]],0)</f>
        <v>0.34577128620604397</v>
      </c>
      <c r="Q2477" s="4">
        <f>IFERROR(Table2[[#This Row],[GROSS_REVENUE]]/Table2[[#This Row],[AD_SPEND]],0)</f>
        <v>11.546931032157236</v>
      </c>
      <c r="R2477" s="2">
        <f>IFERROR((Table2[[#This Row],[NET_REVENUE]]-(Table2[[#This Row],[UNITS_SOLD]]*Table2[[#This Row],[UNIT_COGS]])-Table2[[#This Row],[AD_SPEND]]),0)</f>
        <v>6589.119999999999</v>
      </c>
      <c r="S2477" s="3">
        <f>IFERROR(Table2[[#This Row],[RETURNS_UNITS]]/Table2[[#This Row],[UNITS_SOLD]],0)</f>
        <v>3.1818181818181815E-2</v>
      </c>
      <c r="T2477" s="2" t="str">
        <f>TRIM(CLEAN(Table2[[#This Row],[CHANNEL]]))</f>
        <v>Flipkart</v>
      </c>
      <c r="U2477" s="1">
        <f t="shared" si="38"/>
        <v>45748</v>
      </c>
    </row>
    <row r="2478" spans="1:21" x14ac:dyDescent="0.3">
      <c r="A2478" s="1">
        <v>45809</v>
      </c>
      <c r="B2478" s="2" t="s">
        <v>27</v>
      </c>
      <c r="C2478" s="2" t="s">
        <v>28</v>
      </c>
      <c r="D2478" s="2" t="s">
        <v>43</v>
      </c>
      <c r="E2478" s="2" t="str">
        <f>TRIM(Table2[[#This Row],[SKU_CODE]])</f>
        <v>BEC-GB-001</v>
      </c>
      <c r="F2478" s="2">
        <v>207</v>
      </c>
      <c r="G2478" s="2">
        <v>30843</v>
      </c>
      <c r="H2478" s="2">
        <v>5834.64</v>
      </c>
      <c r="I2478" s="2">
        <v>3410.73</v>
      </c>
      <c r="J2478" s="2">
        <v>11</v>
      </c>
      <c r="K2478" s="2" t="str">
        <f>_xlfn.XLOOKUP(E2478,[1]SKU_Master!A:A,[1]SKU_Master!C:C,"NOT FOUND")</f>
        <v>Garbage Bags</v>
      </c>
      <c r="L2478" s="2">
        <f>_xlfn.XLOOKUP(Table2[[#This Row],[SKU_CODE_CLEAN]],[1]SKU_Master!A:A,[1]SKU_Master!E:E,"Not Found")</f>
        <v>149</v>
      </c>
      <c r="M2478" s="2">
        <f>_xlfn.XLOOKUP(E2478,[1]SKU_Master!A:A,[1]SKU_Master!F:F,"NOT FOUND")</f>
        <v>70</v>
      </c>
      <c r="N2478" s="2" t="str">
        <f>IF(ISNUMBER(_xlfn.XMATCH(E2478,[1]SKU_Master!A:A)),"MATCH","NOT FOUND")</f>
        <v>MATCH</v>
      </c>
      <c r="O2478" s="2">
        <f>Table2[[#This Row],[GROSS_REVENUE]]-Table2[[#This Row],[DISCOUNT]]</f>
        <v>25008.36</v>
      </c>
      <c r="P2478" s="3">
        <f>IFERROR((Table2[[#This Row],[NET_REVENUE]]-(Table2[[#This Row],[UNITS_SOLD]]*Table2[[#This Row],[UNIT_COGS]]))/Table2[[#This Row],[NET_REVENUE]],0)</f>
        <v>0.4205937534488467</v>
      </c>
      <c r="Q2478" s="4">
        <f>IFERROR(Table2[[#This Row],[GROSS_REVENUE]]/Table2[[#This Row],[AD_SPEND]],0)</f>
        <v>9.0429321582183277</v>
      </c>
      <c r="R2478" s="2">
        <f>IFERROR((Table2[[#This Row],[NET_REVENUE]]-(Table2[[#This Row],[UNITS_SOLD]]*Table2[[#This Row],[UNIT_COGS]])-Table2[[#This Row],[AD_SPEND]]),0)</f>
        <v>7107.630000000001</v>
      </c>
      <c r="S2478" s="3">
        <f>IFERROR(Table2[[#This Row],[RETURNS_UNITS]]/Table2[[#This Row],[UNITS_SOLD]],0)</f>
        <v>5.3140096618357488E-2</v>
      </c>
      <c r="T2478" s="2" t="str">
        <f>TRIM(CLEAN(Table2[[#This Row],[CHANNEL]]))</f>
        <v>Zepto</v>
      </c>
      <c r="U2478" s="1">
        <f t="shared" si="38"/>
        <v>45809</v>
      </c>
    </row>
    <row r="2479" spans="1:21" x14ac:dyDescent="0.3">
      <c r="A2479" s="1">
        <v>45292</v>
      </c>
      <c r="B2479" s="2" t="s">
        <v>21</v>
      </c>
      <c r="C2479" s="2" t="s">
        <v>25</v>
      </c>
      <c r="D2479" s="2" t="s">
        <v>35</v>
      </c>
      <c r="E2479" s="2" t="str">
        <f>TRIM(Table2[[#This Row],[SKU_CODE]])</f>
        <v>BEC-CMB-001</v>
      </c>
      <c r="F2479" s="2">
        <v>42</v>
      </c>
      <c r="G2479" s="2">
        <v>29358</v>
      </c>
      <c r="H2479" s="2">
        <v>4686.8999999999996</v>
      </c>
      <c r="I2479" s="2">
        <v>3411.23</v>
      </c>
      <c r="J2479" s="2">
        <v>1</v>
      </c>
      <c r="K2479" s="2" t="str">
        <f>_xlfn.XLOOKUP(E2479,[1]SKU_Master!A:A,[1]SKU_Master!C:C,"NOT FOUND")</f>
        <v>Others</v>
      </c>
      <c r="L2479" s="2">
        <f>_xlfn.XLOOKUP(Table2[[#This Row],[SKU_CODE_CLEAN]],[1]SKU_Master!A:A,[1]SKU_Master!E:E,"Not Found")</f>
        <v>699</v>
      </c>
      <c r="M2479" s="2">
        <f>_xlfn.XLOOKUP(E2479,[1]SKU_Master!A:A,[1]SKU_Master!F:F,"NOT FOUND")</f>
        <v>330</v>
      </c>
      <c r="N2479" s="2" t="str">
        <f>IF(ISNUMBER(_xlfn.XMATCH(E2479,[1]SKU_Master!A:A)),"MATCH","NOT FOUND")</f>
        <v>MATCH</v>
      </c>
      <c r="O2479" s="2">
        <f>Table2[[#This Row],[GROSS_REVENUE]]-Table2[[#This Row],[DISCOUNT]]</f>
        <v>24671.1</v>
      </c>
      <c r="P2479" s="3">
        <f>IFERROR((Table2[[#This Row],[NET_REVENUE]]-(Table2[[#This Row],[UNITS_SOLD]]*Table2[[#This Row],[UNIT_COGS]]))/Table2[[#This Row],[NET_REVENUE]],0)</f>
        <v>0.43820907863856901</v>
      </c>
      <c r="Q2479" s="4">
        <f>IFERROR(Table2[[#This Row],[GROSS_REVENUE]]/Table2[[#This Row],[AD_SPEND]],0)</f>
        <v>8.606279846272459</v>
      </c>
      <c r="R2479" s="2">
        <f>IFERROR((Table2[[#This Row],[NET_REVENUE]]-(Table2[[#This Row],[UNITS_SOLD]]*Table2[[#This Row],[UNIT_COGS]])-Table2[[#This Row],[AD_SPEND]]),0)</f>
        <v>7399.869999999999</v>
      </c>
      <c r="S2479" s="3">
        <f>IFERROR(Table2[[#This Row],[RETURNS_UNITS]]/Table2[[#This Row],[UNITS_SOLD]],0)</f>
        <v>2.3809523809523808E-2</v>
      </c>
      <c r="T2479" s="2" t="str">
        <f>TRIM(CLEAN(Table2[[#This Row],[CHANNEL]]))</f>
        <v>Flipkart</v>
      </c>
      <c r="U2479" s="1">
        <f t="shared" si="38"/>
        <v>45292</v>
      </c>
    </row>
    <row r="2480" spans="1:21" x14ac:dyDescent="0.3">
      <c r="A2480" s="1">
        <v>45383</v>
      </c>
      <c r="B2480" s="2" t="s">
        <v>34</v>
      </c>
      <c r="C2480" s="2" t="s">
        <v>28</v>
      </c>
      <c r="D2480" s="2" t="s">
        <v>31</v>
      </c>
      <c r="E2480" s="2" t="str">
        <f>TRIM(Table2[[#This Row],[SKU_CODE]])</f>
        <v>BEC-GB-002</v>
      </c>
      <c r="F2480" s="2">
        <v>214</v>
      </c>
      <c r="G2480" s="2">
        <v>38306</v>
      </c>
      <c r="H2480" s="2">
        <v>2777.25</v>
      </c>
      <c r="I2480" s="2">
        <v>3411.54</v>
      </c>
      <c r="J2480" s="2">
        <v>6</v>
      </c>
      <c r="K2480" s="2" t="str">
        <f>_xlfn.XLOOKUP(E2480,[1]SKU_Master!A:A,[1]SKU_Master!C:C,"NOT FOUND")</f>
        <v>Garbage Bags</v>
      </c>
      <c r="L2480" s="2">
        <f>_xlfn.XLOOKUP(Table2[[#This Row],[SKU_CODE_CLEAN]],[1]SKU_Master!A:A,[1]SKU_Master!E:E,"Not Found")</f>
        <v>179</v>
      </c>
      <c r="M2480" s="2">
        <f>_xlfn.XLOOKUP(E2480,[1]SKU_Master!A:A,[1]SKU_Master!F:F,"NOT FOUND")</f>
        <v>86</v>
      </c>
      <c r="N2480" s="2" t="str">
        <f>IF(ISNUMBER(_xlfn.XMATCH(E2480,[1]SKU_Master!A:A)),"MATCH","NOT FOUND")</f>
        <v>MATCH</v>
      </c>
      <c r="O2480" s="2">
        <f>Table2[[#This Row],[GROSS_REVENUE]]-Table2[[#This Row],[DISCOUNT]]</f>
        <v>35528.75</v>
      </c>
      <c r="P2480" s="3">
        <f>IFERROR((Table2[[#This Row],[NET_REVENUE]]-(Table2[[#This Row],[UNITS_SOLD]]*Table2[[#This Row],[UNIT_COGS]]))/Table2[[#This Row],[NET_REVENUE]],0)</f>
        <v>0.48199697428139182</v>
      </c>
      <c r="Q2480" s="4">
        <f>IFERROR(Table2[[#This Row],[GROSS_REVENUE]]/Table2[[#This Row],[AD_SPEND]],0)</f>
        <v>11.22836021268987</v>
      </c>
      <c r="R2480" s="2">
        <f>IFERROR((Table2[[#This Row],[NET_REVENUE]]-(Table2[[#This Row],[UNITS_SOLD]]*Table2[[#This Row],[UNIT_COGS]])-Table2[[#This Row],[AD_SPEND]]),0)</f>
        <v>13713.21</v>
      </c>
      <c r="S2480" s="3">
        <f>IFERROR(Table2[[#This Row],[RETURNS_UNITS]]/Table2[[#This Row],[UNITS_SOLD]],0)</f>
        <v>2.8037383177570093E-2</v>
      </c>
      <c r="T2480" s="2" t="str">
        <f>TRIM(CLEAN(Table2[[#This Row],[CHANNEL]]))</f>
        <v>Zepto</v>
      </c>
      <c r="U2480" s="1">
        <f t="shared" si="38"/>
        <v>45383</v>
      </c>
    </row>
    <row r="2481" spans="1:21" x14ac:dyDescent="0.3">
      <c r="A2481" s="1">
        <v>45748</v>
      </c>
      <c r="B2481" s="2" t="s">
        <v>37</v>
      </c>
      <c r="C2481" s="2" t="s">
        <v>28</v>
      </c>
      <c r="D2481" s="2" t="s">
        <v>46</v>
      </c>
      <c r="E2481" s="2" t="str">
        <f>TRIM(Table2[[#This Row],[SKU_CODE]])</f>
        <v>BEC-KT-001</v>
      </c>
      <c r="F2481" s="2">
        <v>248</v>
      </c>
      <c r="G2481" s="2">
        <v>39680</v>
      </c>
      <c r="H2481" s="2">
        <v>9929.65</v>
      </c>
      <c r="I2481" s="2">
        <v>3419.49</v>
      </c>
      <c r="J2481" s="2">
        <v>13</v>
      </c>
      <c r="K2481" s="2" t="str">
        <f>_xlfn.XLOOKUP(E2481,[1]SKU_Master!A:A,[1]SKU_Master!C:C,"NOT FOUND")</f>
        <v>Kitchen Towel</v>
      </c>
      <c r="L2481" s="2">
        <f>_xlfn.XLOOKUP(Table2[[#This Row],[SKU_CODE_CLEAN]],[1]SKU_Master!A:A,[1]SKU_Master!E:E,"Not Found")</f>
        <v>160</v>
      </c>
      <c r="M2481" s="2">
        <f>_xlfn.XLOOKUP(E2481,[1]SKU_Master!A:A,[1]SKU_Master!F:F,"NOT FOUND")</f>
        <v>78</v>
      </c>
      <c r="N2481" s="2" t="str">
        <f>IF(ISNUMBER(_xlfn.XMATCH(E2481,[1]SKU_Master!A:A)),"MATCH","NOT FOUND")</f>
        <v>MATCH</v>
      </c>
      <c r="O2481" s="2">
        <f>Table2[[#This Row],[GROSS_REVENUE]]-Table2[[#This Row],[DISCOUNT]]</f>
        <v>29750.35</v>
      </c>
      <c r="P2481" s="3">
        <f>IFERROR((Table2[[#This Row],[NET_REVENUE]]-(Table2[[#This Row],[UNITS_SOLD]]*Table2[[#This Row],[UNIT_COGS]]))/Table2[[#This Row],[NET_REVENUE]],0)</f>
        <v>0.34978916214431088</v>
      </c>
      <c r="Q2481" s="4">
        <f>IFERROR(Table2[[#This Row],[GROSS_REVENUE]]/Table2[[#This Row],[AD_SPEND]],0)</f>
        <v>11.604069612720027</v>
      </c>
      <c r="R2481" s="2">
        <f>IFERROR((Table2[[#This Row],[NET_REVENUE]]-(Table2[[#This Row],[UNITS_SOLD]]*Table2[[#This Row],[UNIT_COGS]])-Table2[[#This Row],[AD_SPEND]]),0)</f>
        <v>6986.8599999999988</v>
      </c>
      <c r="S2481" s="3">
        <f>IFERROR(Table2[[#This Row],[RETURNS_UNITS]]/Table2[[#This Row],[UNITS_SOLD]],0)</f>
        <v>5.2419354838709679E-2</v>
      </c>
      <c r="T2481" s="2" t="str">
        <f>TRIM(CLEAN(Table2[[#This Row],[CHANNEL]]))</f>
        <v>Blinkit</v>
      </c>
      <c r="U2481" s="1">
        <f t="shared" si="38"/>
        <v>45748</v>
      </c>
    </row>
    <row r="2482" spans="1:21" x14ac:dyDescent="0.3">
      <c r="A2482" s="1">
        <v>45444</v>
      </c>
      <c r="B2482" s="2" t="s">
        <v>50</v>
      </c>
      <c r="C2482" s="2" t="s">
        <v>25</v>
      </c>
      <c r="D2482" s="2" t="s">
        <v>32</v>
      </c>
      <c r="E2482" s="2" t="str">
        <f>TRIM(Table2[[#This Row],[SKU_CODE]])</f>
        <v>BEC-BW-001</v>
      </c>
      <c r="F2482" s="2">
        <v>262</v>
      </c>
      <c r="G2482" s="2">
        <v>57640</v>
      </c>
      <c r="H2482" s="2">
        <v>3235.63</v>
      </c>
      <c r="I2482" s="2">
        <v>3425.38</v>
      </c>
      <c r="J2482" s="2">
        <v>15</v>
      </c>
      <c r="K2482" s="2" t="str">
        <f>_xlfn.XLOOKUP(E2482,[1]SKU_Master!A:A,[1]SKU_Master!C:C,"NOT FOUND")</f>
        <v>Bake &amp; Wrap</v>
      </c>
      <c r="L2482" s="2">
        <f>_xlfn.XLOOKUP(Table2[[#This Row],[SKU_CODE_CLEAN]],[1]SKU_Master!A:A,[1]SKU_Master!E:E,"Not Found")</f>
        <v>220</v>
      </c>
      <c r="M2482" s="2">
        <f>_xlfn.XLOOKUP(E2482,[1]SKU_Master!A:A,[1]SKU_Master!F:F,"NOT FOUND")</f>
        <v>118</v>
      </c>
      <c r="N2482" s="2" t="str">
        <f>IF(ISNUMBER(_xlfn.XMATCH(E2482,[1]SKU_Master!A:A)),"MATCH","NOT FOUND")</f>
        <v>MATCH</v>
      </c>
      <c r="O2482" s="2">
        <f>Table2[[#This Row],[GROSS_REVENUE]]-Table2[[#This Row],[DISCOUNT]]</f>
        <v>54404.37</v>
      </c>
      <c r="P2482" s="3">
        <f>IFERROR((Table2[[#This Row],[NET_REVENUE]]-(Table2[[#This Row],[UNITS_SOLD]]*Table2[[#This Row],[UNIT_COGS]]))/Table2[[#This Row],[NET_REVENUE]],0)</f>
        <v>0.4317368255528003</v>
      </c>
      <c r="Q2482" s="4">
        <f>IFERROR(Table2[[#This Row],[GROSS_REVENUE]]/Table2[[#This Row],[AD_SPEND]],0)</f>
        <v>16.827330106440744</v>
      </c>
      <c r="R2482" s="2">
        <f>IFERROR((Table2[[#This Row],[NET_REVENUE]]-(Table2[[#This Row],[UNITS_SOLD]]*Table2[[#This Row],[UNIT_COGS]])-Table2[[#This Row],[AD_SPEND]]),0)</f>
        <v>20062.990000000002</v>
      </c>
      <c r="S2482" s="3">
        <f>IFERROR(Table2[[#This Row],[RETURNS_UNITS]]/Table2[[#This Row],[UNITS_SOLD]],0)</f>
        <v>5.7251908396946563E-2</v>
      </c>
      <c r="T2482" s="2" t="str">
        <f>TRIM(CLEAN(Table2[[#This Row],[CHANNEL]]))</f>
        <v>Amazon</v>
      </c>
      <c r="U2482" s="1">
        <f t="shared" si="38"/>
        <v>45444</v>
      </c>
    </row>
    <row r="2483" spans="1:21" x14ac:dyDescent="0.3">
      <c r="A2483" s="1">
        <v>45748</v>
      </c>
      <c r="B2483" s="2" t="s">
        <v>37</v>
      </c>
      <c r="C2483" s="2" t="s">
        <v>28</v>
      </c>
      <c r="D2483" s="2" t="s">
        <v>31</v>
      </c>
      <c r="E2483" s="2" t="str">
        <f>TRIM(Table2[[#This Row],[SKU_CODE]])</f>
        <v>BEC-GB-002</v>
      </c>
      <c r="F2483" s="2">
        <v>181</v>
      </c>
      <c r="G2483" s="2">
        <v>32399</v>
      </c>
      <c r="H2483" s="2">
        <v>1799.5</v>
      </c>
      <c r="I2483" s="2">
        <v>3429.73</v>
      </c>
      <c r="J2483" s="2">
        <v>5</v>
      </c>
      <c r="K2483" s="2" t="str">
        <f>_xlfn.XLOOKUP(E2483,[1]SKU_Master!A:A,[1]SKU_Master!C:C,"NOT FOUND")</f>
        <v>Garbage Bags</v>
      </c>
      <c r="L2483" s="2">
        <f>_xlfn.XLOOKUP(Table2[[#This Row],[SKU_CODE_CLEAN]],[1]SKU_Master!A:A,[1]SKU_Master!E:E,"Not Found")</f>
        <v>179</v>
      </c>
      <c r="M2483" s="2">
        <f>_xlfn.XLOOKUP(E2483,[1]SKU_Master!A:A,[1]SKU_Master!F:F,"NOT FOUND")</f>
        <v>86</v>
      </c>
      <c r="N2483" s="2" t="str">
        <f>IF(ISNUMBER(_xlfn.XMATCH(E2483,[1]SKU_Master!A:A)),"MATCH","NOT FOUND")</f>
        <v>MATCH</v>
      </c>
      <c r="O2483" s="2">
        <f>Table2[[#This Row],[GROSS_REVENUE]]-Table2[[#This Row],[DISCOUNT]]</f>
        <v>30599.5</v>
      </c>
      <c r="P2483" s="3">
        <f>IFERROR((Table2[[#This Row],[NET_REVENUE]]-(Table2[[#This Row],[UNITS_SOLD]]*Table2[[#This Row],[UNIT_COGS]]))/Table2[[#This Row],[NET_REVENUE]],0)</f>
        <v>0.49129887743263778</v>
      </c>
      <c r="Q2483" s="4">
        <f>IFERROR(Table2[[#This Row],[GROSS_REVENUE]]/Table2[[#This Row],[AD_SPEND]],0)</f>
        <v>9.4465161980680694</v>
      </c>
      <c r="R2483" s="2">
        <f>IFERROR((Table2[[#This Row],[NET_REVENUE]]-(Table2[[#This Row],[UNITS_SOLD]]*Table2[[#This Row],[UNIT_COGS]])-Table2[[#This Row],[AD_SPEND]]),0)</f>
        <v>11603.77</v>
      </c>
      <c r="S2483" s="3">
        <f>IFERROR(Table2[[#This Row],[RETURNS_UNITS]]/Table2[[#This Row],[UNITS_SOLD]],0)</f>
        <v>2.7624309392265192E-2</v>
      </c>
      <c r="T2483" s="2" t="str">
        <f>TRIM(CLEAN(Table2[[#This Row],[CHANNEL]]))</f>
        <v>Blinkit</v>
      </c>
      <c r="U2483" s="1">
        <f t="shared" si="38"/>
        <v>45748</v>
      </c>
    </row>
    <row r="2484" spans="1:21" x14ac:dyDescent="0.3">
      <c r="A2484" s="1">
        <v>45323</v>
      </c>
      <c r="B2484" s="2" t="s">
        <v>21</v>
      </c>
      <c r="C2484" s="2" t="s">
        <v>25</v>
      </c>
      <c r="D2484" s="2" t="s">
        <v>45</v>
      </c>
      <c r="E2484" s="2" t="str">
        <f>TRIM(Table2[[#This Row],[SKU_CODE]])</f>
        <v>BEC-TIS-001</v>
      </c>
      <c r="F2484" s="2">
        <v>328</v>
      </c>
      <c r="G2484" s="2">
        <v>31160</v>
      </c>
      <c r="H2484" s="2">
        <v>7550.08</v>
      </c>
      <c r="I2484" s="2">
        <v>3433.51</v>
      </c>
      <c r="J2484" s="2">
        <v>8</v>
      </c>
      <c r="K2484" s="2" t="str">
        <f>_xlfn.XLOOKUP(E2484,[1]SKU_Master!A:A,[1]SKU_Master!C:C,"NOT FOUND")</f>
        <v>Tissues</v>
      </c>
      <c r="L2484" s="2">
        <f>_xlfn.XLOOKUP(Table2[[#This Row],[SKU_CODE_CLEAN]],[1]SKU_Master!A:A,[1]SKU_Master!E:E,"Not Found")</f>
        <v>95</v>
      </c>
      <c r="M2484" s="2">
        <f>_xlfn.XLOOKUP(E2484,[1]SKU_Master!A:A,[1]SKU_Master!F:F,"NOT FOUND")</f>
        <v>42</v>
      </c>
      <c r="N2484" s="2" t="str">
        <f>IF(ISNUMBER(_xlfn.XMATCH(E2484,[1]SKU_Master!A:A)),"MATCH","NOT FOUND")</f>
        <v>MATCH</v>
      </c>
      <c r="O2484" s="2">
        <f>Table2[[#This Row],[GROSS_REVENUE]]-Table2[[#This Row],[DISCOUNT]]</f>
        <v>23609.919999999998</v>
      </c>
      <c r="P2484" s="3">
        <f>IFERROR((Table2[[#This Row],[NET_REVENUE]]-(Table2[[#This Row],[UNITS_SOLD]]*Table2[[#This Row],[UNIT_COGS]]))/Table2[[#This Row],[NET_REVENUE]],0)</f>
        <v>0.41651644732383669</v>
      </c>
      <c r="Q2484" s="4">
        <f>IFERROR(Table2[[#This Row],[GROSS_REVENUE]]/Table2[[#This Row],[AD_SPEND]],0)</f>
        <v>9.0752611758812414</v>
      </c>
      <c r="R2484" s="2">
        <f>IFERROR((Table2[[#This Row],[NET_REVENUE]]-(Table2[[#This Row],[UNITS_SOLD]]*Table2[[#This Row],[UNIT_COGS]])-Table2[[#This Row],[AD_SPEND]]),0)</f>
        <v>6400.409999999998</v>
      </c>
      <c r="S2484" s="3">
        <f>IFERROR(Table2[[#This Row],[RETURNS_UNITS]]/Table2[[#This Row],[UNITS_SOLD]],0)</f>
        <v>2.4390243902439025E-2</v>
      </c>
      <c r="T2484" s="2" t="str">
        <f>TRIM(CLEAN(Table2[[#This Row],[CHANNEL]]))</f>
        <v>Flipkart</v>
      </c>
      <c r="U2484" s="1">
        <f t="shared" si="38"/>
        <v>45323</v>
      </c>
    </row>
    <row r="2485" spans="1:21" x14ac:dyDescent="0.3">
      <c r="A2485" s="1">
        <v>45748</v>
      </c>
      <c r="B2485" s="2" t="s">
        <v>37</v>
      </c>
      <c r="C2485" s="2" t="s">
        <v>28</v>
      </c>
      <c r="D2485" s="2" t="s">
        <v>35</v>
      </c>
      <c r="E2485" s="2" t="str">
        <f>TRIM(Table2[[#This Row],[SKU_CODE]])</f>
        <v>BEC-CMB-001</v>
      </c>
      <c r="F2485" s="2">
        <v>52</v>
      </c>
      <c r="G2485" s="2">
        <v>36348</v>
      </c>
      <c r="H2485" s="2">
        <v>9463.39</v>
      </c>
      <c r="I2485" s="2">
        <v>3433.67</v>
      </c>
      <c r="J2485" s="2">
        <v>2</v>
      </c>
      <c r="K2485" s="2" t="str">
        <f>_xlfn.XLOOKUP(E2485,[1]SKU_Master!A:A,[1]SKU_Master!C:C,"NOT FOUND")</f>
        <v>Others</v>
      </c>
      <c r="L2485" s="2">
        <f>_xlfn.XLOOKUP(Table2[[#This Row],[SKU_CODE_CLEAN]],[1]SKU_Master!A:A,[1]SKU_Master!E:E,"Not Found")</f>
        <v>699</v>
      </c>
      <c r="M2485" s="2">
        <f>_xlfn.XLOOKUP(E2485,[1]SKU_Master!A:A,[1]SKU_Master!F:F,"NOT FOUND")</f>
        <v>330</v>
      </c>
      <c r="N2485" s="2" t="str">
        <f>IF(ISNUMBER(_xlfn.XMATCH(E2485,[1]SKU_Master!A:A)),"MATCH","NOT FOUND")</f>
        <v>MATCH</v>
      </c>
      <c r="O2485" s="2">
        <f>Table2[[#This Row],[GROSS_REVENUE]]-Table2[[#This Row],[DISCOUNT]]</f>
        <v>26884.61</v>
      </c>
      <c r="P2485" s="3">
        <f>IFERROR((Table2[[#This Row],[NET_REVENUE]]-(Table2[[#This Row],[UNITS_SOLD]]*Table2[[#This Row],[UNIT_COGS]]))/Table2[[#This Row],[NET_REVENUE]],0)</f>
        <v>0.36171661035811942</v>
      </c>
      <c r="Q2485" s="4">
        <f>IFERROR(Table2[[#This Row],[GROSS_REVENUE]]/Table2[[#This Row],[AD_SPEND]],0)</f>
        <v>10.585758095565387</v>
      </c>
      <c r="R2485" s="2">
        <f>IFERROR((Table2[[#This Row],[NET_REVENUE]]-(Table2[[#This Row],[UNITS_SOLD]]*Table2[[#This Row],[UNIT_COGS]])-Table2[[#This Row],[AD_SPEND]]),0)</f>
        <v>6290.9400000000005</v>
      </c>
      <c r="S2485" s="3">
        <f>IFERROR(Table2[[#This Row],[RETURNS_UNITS]]/Table2[[#This Row],[UNITS_SOLD]],0)</f>
        <v>3.8461538461538464E-2</v>
      </c>
      <c r="T2485" s="2" t="str">
        <f>TRIM(CLEAN(Table2[[#This Row],[CHANNEL]]))</f>
        <v>Blinkit</v>
      </c>
      <c r="U2485" s="1">
        <f t="shared" si="38"/>
        <v>45748</v>
      </c>
    </row>
    <row r="2486" spans="1:21" x14ac:dyDescent="0.3">
      <c r="A2486" s="1">
        <v>45597</v>
      </c>
      <c r="B2486" s="2" t="s">
        <v>34</v>
      </c>
      <c r="C2486" s="2" t="s">
        <v>22</v>
      </c>
      <c r="D2486" s="2" t="s">
        <v>43</v>
      </c>
      <c r="E2486" s="2" t="str">
        <f>TRIM(Table2[[#This Row],[SKU_CODE]])</f>
        <v>BEC-GB-001</v>
      </c>
      <c r="F2486" s="2">
        <v>225</v>
      </c>
      <c r="G2486" s="2">
        <v>33525</v>
      </c>
      <c r="H2486" s="2">
        <v>9754.2999999999993</v>
      </c>
      <c r="I2486" s="2">
        <v>3435.01</v>
      </c>
      <c r="J2486" s="2">
        <v>7</v>
      </c>
      <c r="K2486" s="2" t="str">
        <f>_xlfn.XLOOKUP(E2486,[1]SKU_Master!A:A,[1]SKU_Master!C:C,"NOT FOUND")</f>
        <v>Garbage Bags</v>
      </c>
      <c r="L2486" s="2">
        <f>_xlfn.XLOOKUP(Table2[[#This Row],[SKU_CODE_CLEAN]],[1]SKU_Master!A:A,[1]SKU_Master!E:E,"Not Found")</f>
        <v>149</v>
      </c>
      <c r="M2486" s="2">
        <f>_xlfn.XLOOKUP(E2486,[1]SKU_Master!A:A,[1]SKU_Master!F:F,"NOT FOUND")</f>
        <v>70</v>
      </c>
      <c r="N2486" s="2" t="str">
        <f>IF(ISNUMBER(_xlfn.XMATCH(E2486,[1]SKU_Master!A:A)),"MATCH","NOT FOUND")</f>
        <v>MATCH</v>
      </c>
      <c r="O2486" s="2">
        <f>Table2[[#This Row],[GROSS_REVENUE]]-Table2[[#This Row],[DISCOUNT]]</f>
        <v>23770.7</v>
      </c>
      <c r="P2486" s="3">
        <f>IFERROR((Table2[[#This Row],[NET_REVENUE]]-(Table2[[#This Row],[UNITS_SOLD]]*Table2[[#This Row],[UNIT_COGS]]))/Table2[[#This Row],[NET_REVENUE]],0)</f>
        <v>0.33741959639387986</v>
      </c>
      <c r="Q2486" s="4">
        <f>IFERROR(Table2[[#This Row],[GROSS_REVENUE]]/Table2[[#This Row],[AD_SPEND]],0)</f>
        <v>9.7597969147105825</v>
      </c>
      <c r="R2486" s="2">
        <f>IFERROR((Table2[[#This Row],[NET_REVENUE]]-(Table2[[#This Row],[UNITS_SOLD]]*Table2[[#This Row],[UNIT_COGS]])-Table2[[#This Row],[AD_SPEND]]),0)</f>
        <v>4585.6900000000005</v>
      </c>
      <c r="S2486" s="3">
        <f>IFERROR(Table2[[#This Row],[RETURNS_UNITS]]/Table2[[#This Row],[UNITS_SOLD]],0)</f>
        <v>3.111111111111111E-2</v>
      </c>
      <c r="T2486" s="2" t="str">
        <f>TRIM(CLEAN(Table2[[#This Row],[CHANNEL]]))</f>
        <v>Zepto</v>
      </c>
      <c r="U2486" s="1">
        <f t="shared" si="38"/>
        <v>45597</v>
      </c>
    </row>
    <row r="2487" spans="1:21" x14ac:dyDescent="0.3">
      <c r="A2487" s="1">
        <v>45505</v>
      </c>
      <c r="B2487" s="2" t="s">
        <v>21</v>
      </c>
      <c r="C2487" s="2" t="s">
        <v>22</v>
      </c>
      <c r="D2487" s="2" t="s">
        <v>41</v>
      </c>
      <c r="E2487" s="2" t="str">
        <f>TRIM(Table2[[#This Row],[SKU_CODE]])</f>
        <v>BEC-KT-002</v>
      </c>
      <c r="F2487" s="2">
        <v>90</v>
      </c>
      <c r="G2487" s="2">
        <v>37800</v>
      </c>
      <c r="H2487" s="2">
        <v>11149.95</v>
      </c>
      <c r="I2487" s="2">
        <v>3439.16</v>
      </c>
      <c r="J2487" s="2">
        <v>2</v>
      </c>
      <c r="K2487" s="2" t="str">
        <f>_xlfn.XLOOKUP(E2487,[1]SKU_Master!A:A,[1]SKU_Master!C:C,"NOT FOUND")</f>
        <v>Kitchen Towel</v>
      </c>
      <c r="L2487" s="2">
        <f>_xlfn.XLOOKUP(Table2[[#This Row],[SKU_CODE_CLEAN]],[1]SKU_Master!A:A,[1]SKU_Master!E:E,"Not Found")</f>
        <v>420</v>
      </c>
      <c r="M2487" s="2">
        <f>_xlfn.XLOOKUP(E2487,[1]SKU_Master!A:A,[1]SKU_Master!F:F,"NOT FOUND")</f>
        <v>205</v>
      </c>
      <c r="N2487" s="2" t="str">
        <f>IF(ISNUMBER(_xlfn.XMATCH(E2487,[1]SKU_Master!A:A)),"MATCH","NOT FOUND")</f>
        <v>MATCH</v>
      </c>
      <c r="O2487" s="2">
        <f>Table2[[#This Row],[GROSS_REVENUE]]-Table2[[#This Row],[DISCOUNT]]</f>
        <v>26650.05</v>
      </c>
      <c r="P2487" s="3">
        <f>IFERROR((Table2[[#This Row],[NET_REVENUE]]-(Table2[[#This Row],[UNITS_SOLD]]*Table2[[#This Row],[UNIT_COGS]]))/Table2[[#This Row],[NET_REVENUE]],0)</f>
        <v>0.30769360657859929</v>
      </c>
      <c r="Q2487" s="4">
        <f>IFERROR(Table2[[#This Row],[GROSS_REVENUE]]/Table2[[#This Row],[AD_SPEND]],0)</f>
        <v>10.991055955524024</v>
      </c>
      <c r="R2487" s="2">
        <f>IFERROR((Table2[[#This Row],[NET_REVENUE]]-(Table2[[#This Row],[UNITS_SOLD]]*Table2[[#This Row],[UNIT_COGS]])-Table2[[#This Row],[AD_SPEND]]),0)</f>
        <v>4760.8899999999994</v>
      </c>
      <c r="S2487" s="3">
        <f>IFERROR(Table2[[#This Row],[RETURNS_UNITS]]/Table2[[#This Row],[UNITS_SOLD]],0)</f>
        <v>2.2222222222222223E-2</v>
      </c>
      <c r="T2487" s="2" t="str">
        <f>TRIM(CLEAN(Table2[[#This Row],[CHANNEL]]))</f>
        <v>Flipkart</v>
      </c>
      <c r="U2487" s="1">
        <f t="shared" si="38"/>
        <v>45505</v>
      </c>
    </row>
    <row r="2488" spans="1:21" x14ac:dyDescent="0.3">
      <c r="A2488" s="1">
        <v>45352</v>
      </c>
      <c r="B2488" s="2" t="s">
        <v>37</v>
      </c>
      <c r="C2488" s="2" t="s">
        <v>22</v>
      </c>
      <c r="D2488" s="2" t="s">
        <v>46</v>
      </c>
      <c r="E2488" s="2" t="str">
        <f>TRIM(Table2[[#This Row],[SKU_CODE]])</f>
        <v>BEC-KT-001</v>
      </c>
      <c r="F2488" s="2">
        <v>284</v>
      </c>
      <c r="G2488" s="2">
        <v>45440</v>
      </c>
      <c r="H2488" s="2">
        <v>7672.36</v>
      </c>
      <c r="I2488" s="2">
        <v>3439.9</v>
      </c>
      <c r="J2488" s="2">
        <v>9</v>
      </c>
      <c r="K2488" s="2" t="str">
        <f>_xlfn.XLOOKUP(E2488,[1]SKU_Master!A:A,[1]SKU_Master!C:C,"NOT FOUND")</f>
        <v>Kitchen Towel</v>
      </c>
      <c r="L2488" s="2">
        <f>_xlfn.XLOOKUP(Table2[[#This Row],[SKU_CODE_CLEAN]],[1]SKU_Master!A:A,[1]SKU_Master!E:E,"Not Found")</f>
        <v>160</v>
      </c>
      <c r="M2488" s="2">
        <f>_xlfn.XLOOKUP(E2488,[1]SKU_Master!A:A,[1]SKU_Master!F:F,"NOT FOUND")</f>
        <v>78</v>
      </c>
      <c r="N2488" s="2" t="str">
        <f>IF(ISNUMBER(_xlfn.XMATCH(E2488,[1]SKU_Master!A:A)),"MATCH","NOT FOUND")</f>
        <v>MATCH</v>
      </c>
      <c r="O2488" s="2">
        <f>Table2[[#This Row],[GROSS_REVENUE]]-Table2[[#This Row],[DISCOUNT]]</f>
        <v>37767.64</v>
      </c>
      <c r="P2488" s="3">
        <f>IFERROR((Table2[[#This Row],[NET_REVENUE]]-(Table2[[#This Row],[UNITS_SOLD]]*Table2[[#This Row],[UNIT_COGS]]))/Table2[[#This Row],[NET_REVENUE]],0)</f>
        <v>0.41346613132300564</v>
      </c>
      <c r="Q2488" s="4">
        <f>IFERROR(Table2[[#This Row],[GROSS_REVENUE]]/Table2[[#This Row],[AD_SPEND]],0)</f>
        <v>13.209686328090932</v>
      </c>
      <c r="R2488" s="2">
        <f>IFERROR((Table2[[#This Row],[NET_REVENUE]]-(Table2[[#This Row],[UNITS_SOLD]]*Table2[[#This Row],[UNIT_COGS]])-Table2[[#This Row],[AD_SPEND]]),0)</f>
        <v>12175.74</v>
      </c>
      <c r="S2488" s="3">
        <f>IFERROR(Table2[[#This Row],[RETURNS_UNITS]]/Table2[[#This Row],[UNITS_SOLD]],0)</f>
        <v>3.1690140845070422E-2</v>
      </c>
      <c r="T2488" s="2" t="str">
        <f>TRIM(CLEAN(Table2[[#This Row],[CHANNEL]]))</f>
        <v>Blinkit</v>
      </c>
      <c r="U2488" s="1">
        <f t="shared" si="38"/>
        <v>45352</v>
      </c>
    </row>
    <row r="2489" spans="1:21" x14ac:dyDescent="0.3">
      <c r="A2489" s="1">
        <v>45627</v>
      </c>
      <c r="B2489" s="2" t="s">
        <v>21</v>
      </c>
      <c r="C2489" s="2" t="s">
        <v>28</v>
      </c>
      <c r="D2489" s="2" t="s">
        <v>31</v>
      </c>
      <c r="E2489" s="2" t="str">
        <f>TRIM(Table2[[#This Row],[SKU_CODE]])</f>
        <v>BEC-GB-002</v>
      </c>
      <c r="F2489" s="2">
        <v>167</v>
      </c>
      <c r="G2489" s="2">
        <v>29893</v>
      </c>
      <c r="H2489" s="2">
        <v>4178.51</v>
      </c>
      <c r="I2489" s="2">
        <v>3443.29</v>
      </c>
      <c r="J2489" s="2">
        <v>8</v>
      </c>
      <c r="K2489" s="2" t="str">
        <f>_xlfn.XLOOKUP(E2489,[1]SKU_Master!A:A,[1]SKU_Master!C:C,"NOT FOUND")</f>
        <v>Garbage Bags</v>
      </c>
      <c r="L2489" s="2">
        <f>_xlfn.XLOOKUP(Table2[[#This Row],[SKU_CODE_CLEAN]],[1]SKU_Master!A:A,[1]SKU_Master!E:E,"Not Found")</f>
        <v>179</v>
      </c>
      <c r="M2489" s="2">
        <f>_xlfn.XLOOKUP(E2489,[1]SKU_Master!A:A,[1]SKU_Master!F:F,"NOT FOUND")</f>
        <v>86</v>
      </c>
      <c r="N2489" s="2" t="str">
        <f>IF(ISNUMBER(_xlfn.XMATCH(E2489,[1]SKU_Master!A:A)),"MATCH","NOT FOUND")</f>
        <v>MATCH</v>
      </c>
      <c r="O2489" s="2">
        <f>Table2[[#This Row],[GROSS_REVENUE]]-Table2[[#This Row],[DISCOUNT]]</f>
        <v>25714.489999999998</v>
      </c>
      <c r="P2489" s="3">
        <f>IFERROR((Table2[[#This Row],[NET_REVENUE]]-(Table2[[#This Row],[UNITS_SOLD]]*Table2[[#This Row],[UNIT_COGS]]))/Table2[[#This Row],[NET_REVENUE]],0)</f>
        <v>0.44148221489129275</v>
      </c>
      <c r="Q2489" s="4">
        <f>IFERROR(Table2[[#This Row],[GROSS_REVENUE]]/Table2[[#This Row],[AD_SPEND]],0)</f>
        <v>8.6815226135469281</v>
      </c>
      <c r="R2489" s="2">
        <f>IFERROR((Table2[[#This Row],[NET_REVENUE]]-(Table2[[#This Row],[UNITS_SOLD]]*Table2[[#This Row],[UNIT_COGS]])-Table2[[#This Row],[AD_SPEND]]),0)</f>
        <v>7909.199999999998</v>
      </c>
      <c r="S2489" s="3">
        <f>IFERROR(Table2[[#This Row],[RETURNS_UNITS]]/Table2[[#This Row],[UNITS_SOLD]],0)</f>
        <v>4.790419161676647E-2</v>
      </c>
      <c r="T2489" s="2" t="str">
        <f>TRIM(CLEAN(Table2[[#This Row],[CHANNEL]]))</f>
        <v>Flipkart</v>
      </c>
      <c r="U2489" s="1">
        <f t="shared" si="38"/>
        <v>45627</v>
      </c>
    </row>
    <row r="2490" spans="1:21" x14ac:dyDescent="0.3">
      <c r="A2490" s="1">
        <v>45689</v>
      </c>
      <c r="B2490" s="2" t="s">
        <v>39</v>
      </c>
      <c r="C2490" s="2" t="s">
        <v>28</v>
      </c>
      <c r="D2490" s="2" t="s">
        <v>46</v>
      </c>
      <c r="E2490" s="2" t="str">
        <f>TRIM(Table2[[#This Row],[SKU_CODE]])</f>
        <v>BEC-KT-001</v>
      </c>
      <c r="F2490" s="2">
        <v>245</v>
      </c>
      <c r="G2490" s="2">
        <v>39200</v>
      </c>
      <c r="H2490" s="2">
        <v>6965.51</v>
      </c>
      <c r="I2490" s="2">
        <v>3446.26</v>
      </c>
      <c r="J2490" s="2">
        <v>7</v>
      </c>
      <c r="K2490" s="2" t="str">
        <f>_xlfn.XLOOKUP(E2490,[1]SKU_Master!A:A,[1]SKU_Master!C:C,"NOT FOUND")</f>
        <v>Kitchen Towel</v>
      </c>
      <c r="L2490" s="2">
        <f>_xlfn.XLOOKUP(Table2[[#This Row],[SKU_CODE_CLEAN]],[1]SKU_Master!A:A,[1]SKU_Master!E:E,"Not Found")</f>
        <v>160</v>
      </c>
      <c r="M2490" s="2">
        <f>_xlfn.XLOOKUP(E2490,[1]SKU_Master!A:A,[1]SKU_Master!F:F,"NOT FOUND")</f>
        <v>78</v>
      </c>
      <c r="N2490" s="2" t="str">
        <f>IF(ISNUMBER(_xlfn.XMATCH(E2490,[1]SKU_Master!A:A)),"MATCH","NOT FOUND")</f>
        <v>MATCH</v>
      </c>
      <c r="O2490" s="2">
        <f>Table2[[#This Row],[GROSS_REVENUE]]-Table2[[#This Row],[DISCOUNT]]</f>
        <v>32234.489999999998</v>
      </c>
      <c r="P2490" s="3">
        <f>IFERROR((Table2[[#This Row],[NET_REVENUE]]-(Table2[[#This Row],[UNITS_SOLD]]*Table2[[#This Row],[UNIT_COGS]]))/Table2[[#This Row],[NET_REVENUE]],0)</f>
        <v>0.40715674422024356</v>
      </c>
      <c r="Q2490" s="4">
        <f>IFERROR(Table2[[#This Row],[GROSS_REVENUE]]/Table2[[#This Row],[AD_SPEND]],0)</f>
        <v>11.374649620167949</v>
      </c>
      <c r="R2490" s="2">
        <f>IFERROR((Table2[[#This Row],[NET_REVENUE]]-(Table2[[#This Row],[UNITS_SOLD]]*Table2[[#This Row],[UNIT_COGS]])-Table2[[#This Row],[AD_SPEND]]),0)</f>
        <v>9678.2299999999977</v>
      </c>
      <c r="S2490" s="3">
        <f>IFERROR(Table2[[#This Row],[RETURNS_UNITS]]/Table2[[#This Row],[UNITS_SOLD]],0)</f>
        <v>2.8571428571428571E-2</v>
      </c>
      <c r="T2490" s="2" t="str">
        <f>TRIM(CLEAN(Table2[[#This Row],[CHANNEL]]))</f>
        <v>Amazon</v>
      </c>
      <c r="U2490" s="1">
        <f t="shared" si="38"/>
        <v>45689</v>
      </c>
    </row>
    <row r="2491" spans="1:21" x14ac:dyDescent="0.3">
      <c r="A2491" s="1">
        <v>45717</v>
      </c>
      <c r="B2491" s="2" t="s">
        <v>39</v>
      </c>
      <c r="C2491" s="2" t="s">
        <v>28</v>
      </c>
      <c r="D2491" s="2" t="s">
        <v>42</v>
      </c>
      <c r="E2491" s="2" t="str">
        <f>TRIM(Table2[[#This Row],[SKU_CODE]])</f>
        <v>BEC-BW-002</v>
      </c>
      <c r="F2491" s="2">
        <v>183</v>
      </c>
      <c r="G2491" s="2">
        <v>32025</v>
      </c>
      <c r="H2491" s="2">
        <v>1622.9</v>
      </c>
      <c r="I2491" s="2">
        <v>3447.6</v>
      </c>
      <c r="J2491" s="2">
        <v>9</v>
      </c>
      <c r="K2491" s="2" t="str">
        <f>_xlfn.XLOOKUP(E2491,[1]SKU_Master!A:A,[1]SKU_Master!C:C,"NOT FOUND")</f>
        <v>Bake &amp; Wrap</v>
      </c>
      <c r="L2491" s="2">
        <f>_xlfn.XLOOKUP(Table2[[#This Row],[SKU_CODE_CLEAN]],[1]SKU_Master!A:A,[1]SKU_Master!E:E,"Not Found")</f>
        <v>175</v>
      </c>
      <c r="M2491" s="2">
        <f>_xlfn.XLOOKUP(E2491,[1]SKU_Master!A:A,[1]SKU_Master!F:F,"NOT FOUND")</f>
        <v>92</v>
      </c>
      <c r="N2491" s="2" t="str">
        <f>IF(ISNUMBER(_xlfn.XMATCH(E2491,[1]SKU_Master!A:A)),"MATCH","NOT FOUND")</f>
        <v>MATCH</v>
      </c>
      <c r="O2491" s="2">
        <f>Table2[[#This Row],[GROSS_REVENUE]]-Table2[[#This Row],[DISCOUNT]]</f>
        <v>30402.1</v>
      </c>
      <c r="P2491" s="3">
        <f>IFERROR((Table2[[#This Row],[NET_REVENUE]]-(Table2[[#This Row],[UNITS_SOLD]]*Table2[[#This Row],[UNIT_COGS]]))/Table2[[#This Row],[NET_REVENUE]],0)</f>
        <v>0.44622246489551703</v>
      </c>
      <c r="Q2491" s="4">
        <f>IFERROR(Table2[[#This Row],[GROSS_REVENUE]]/Table2[[#This Row],[AD_SPEND]],0)</f>
        <v>9.2890706578489386</v>
      </c>
      <c r="R2491" s="2">
        <f>IFERROR((Table2[[#This Row],[NET_REVENUE]]-(Table2[[#This Row],[UNITS_SOLD]]*Table2[[#This Row],[UNIT_COGS]])-Table2[[#This Row],[AD_SPEND]]),0)</f>
        <v>10118.499999999998</v>
      </c>
      <c r="S2491" s="3">
        <f>IFERROR(Table2[[#This Row],[RETURNS_UNITS]]/Table2[[#This Row],[UNITS_SOLD]],0)</f>
        <v>4.9180327868852458E-2</v>
      </c>
      <c r="T2491" s="2" t="str">
        <f>TRIM(CLEAN(Table2[[#This Row],[CHANNEL]]))</f>
        <v>Amazon</v>
      </c>
      <c r="U2491" s="1">
        <f t="shared" si="38"/>
        <v>45717</v>
      </c>
    </row>
    <row r="2492" spans="1:21" x14ac:dyDescent="0.3">
      <c r="A2492" s="1">
        <v>45383</v>
      </c>
      <c r="B2492" s="2" t="s">
        <v>21</v>
      </c>
      <c r="C2492" s="2" t="s">
        <v>28</v>
      </c>
      <c r="D2492" s="2" t="s">
        <v>31</v>
      </c>
      <c r="E2492" s="2" t="str">
        <f>TRIM(Table2[[#This Row],[SKU_CODE]])</f>
        <v>BEC-GB-002</v>
      </c>
      <c r="F2492" s="2">
        <v>170</v>
      </c>
      <c r="G2492" s="2">
        <v>30430</v>
      </c>
      <c r="H2492" s="2">
        <v>3557.76</v>
      </c>
      <c r="I2492" s="2">
        <v>3459.64</v>
      </c>
      <c r="J2492" s="2">
        <v>6</v>
      </c>
      <c r="K2492" s="2" t="str">
        <f>_xlfn.XLOOKUP(E2492,[1]SKU_Master!A:A,[1]SKU_Master!C:C,"NOT FOUND")</f>
        <v>Garbage Bags</v>
      </c>
      <c r="L2492" s="2">
        <f>_xlfn.XLOOKUP(Table2[[#This Row],[SKU_CODE_CLEAN]],[1]SKU_Master!A:A,[1]SKU_Master!E:E,"Not Found")</f>
        <v>179</v>
      </c>
      <c r="M2492" s="2">
        <f>_xlfn.XLOOKUP(E2492,[1]SKU_Master!A:A,[1]SKU_Master!F:F,"NOT FOUND")</f>
        <v>86</v>
      </c>
      <c r="N2492" s="2" t="str">
        <f>IF(ISNUMBER(_xlfn.XMATCH(E2492,[1]SKU_Master!A:A)),"MATCH","NOT FOUND")</f>
        <v>MATCH</v>
      </c>
      <c r="O2492" s="2">
        <f>Table2[[#This Row],[GROSS_REVENUE]]-Table2[[#This Row],[DISCOUNT]]</f>
        <v>26872.239999999998</v>
      </c>
      <c r="P2492" s="3">
        <f>IFERROR((Table2[[#This Row],[NET_REVENUE]]-(Table2[[#This Row],[UNITS_SOLD]]*Table2[[#This Row],[UNIT_COGS]]))/Table2[[#This Row],[NET_REVENUE]],0)</f>
        <v>0.45594412672706103</v>
      </c>
      <c r="Q2492" s="4">
        <f>IFERROR(Table2[[#This Row],[GROSS_REVENUE]]/Table2[[#This Row],[AD_SPEND]],0)</f>
        <v>8.7957128487357075</v>
      </c>
      <c r="R2492" s="2">
        <f>IFERROR((Table2[[#This Row],[NET_REVENUE]]-(Table2[[#This Row],[UNITS_SOLD]]*Table2[[#This Row],[UNIT_COGS]])-Table2[[#This Row],[AD_SPEND]]),0)</f>
        <v>8792.5999999999985</v>
      </c>
      <c r="S2492" s="3">
        <f>IFERROR(Table2[[#This Row],[RETURNS_UNITS]]/Table2[[#This Row],[UNITS_SOLD]],0)</f>
        <v>3.5294117647058823E-2</v>
      </c>
      <c r="T2492" s="2" t="str">
        <f>TRIM(CLEAN(Table2[[#This Row],[CHANNEL]]))</f>
        <v>Flipkart</v>
      </c>
      <c r="U2492" s="1">
        <f t="shared" si="38"/>
        <v>45383</v>
      </c>
    </row>
    <row r="2493" spans="1:21" x14ac:dyDescent="0.3">
      <c r="A2493" s="1">
        <v>45536</v>
      </c>
      <c r="B2493" s="2" t="s">
        <v>50</v>
      </c>
      <c r="C2493" s="2" t="s">
        <v>25</v>
      </c>
      <c r="D2493" s="2" t="s">
        <v>32</v>
      </c>
      <c r="E2493" s="2" t="str">
        <f>TRIM(Table2[[#This Row],[SKU_CODE]])</f>
        <v>BEC-BW-001</v>
      </c>
      <c r="F2493" s="2">
        <v>225</v>
      </c>
      <c r="G2493" s="2">
        <v>49500</v>
      </c>
      <c r="H2493" s="2">
        <v>6786.24</v>
      </c>
      <c r="I2493" s="2">
        <v>3460.45</v>
      </c>
      <c r="J2493" s="2">
        <v>8</v>
      </c>
      <c r="K2493" s="2" t="str">
        <f>_xlfn.XLOOKUP(E2493,[1]SKU_Master!A:A,[1]SKU_Master!C:C,"NOT FOUND")</f>
        <v>Bake &amp; Wrap</v>
      </c>
      <c r="L2493" s="2">
        <f>_xlfn.XLOOKUP(Table2[[#This Row],[SKU_CODE_CLEAN]],[1]SKU_Master!A:A,[1]SKU_Master!E:E,"Not Found")</f>
        <v>220</v>
      </c>
      <c r="M2493" s="2">
        <f>_xlfn.XLOOKUP(E2493,[1]SKU_Master!A:A,[1]SKU_Master!F:F,"NOT FOUND")</f>
        <v>118</v>
      </c>
      <c r="N2493" s="2" t="str">
        <f>IF(ISNUMBER(_xlfn.XMATCH(E2493,[1]SKU_Master!A:A)),"MATCH","NOT FOUND")</f>
        <v>MATCH</v>
      </c>
      <c r="O2493" s="2">
        <f>Table2[[#This Row],[GROSS_REVENUE]]-Table2[[#This Row],[DISCOUNT]]</f>
        <v>42713.760000000002</v>
      </c>
      <c r="P2493" s="3">
        <f>IFERROR((Table2[[#This Row],[NET_REVENUE]]-(Table2[[#This Row],[UNITS_SOLD]]*Table2[[#This Row],[UNIT_COGS]]))/Table2[[#This Row],[NET_REVENUE]],0)</f>
        <v>0.37842044343555803</v>
      </c>
      <c r="Q2493" s="4">
        <f>IFERROR(Table2[[#This Row],[GROSS_REVENUE]]/Table2[[#This Row],[AD_SPEND]],0)</f>
        <v>14.304497969917207</v>
      </c>
      <c r="R2493" s="2">
        <f>IFERROR((Table2[[#This Row],[NET_REVENUE]]-(Table2[[#This Row],[UNITS_SOLD]]*Table2[[#This Row],[UNIT_COGS]])-Table2[[#This Row],[AD_SPEND]]),0)</f>
        <v>12703.310000000001</v>
      </c>
      <c r="S2493" s="3">
        <f>IFERROR(Table2[[#This Row],[RETURNS_UNITS]]/Table2[[#This Row],[UNITS_SOLD]],0)</f>
        <v>3.5555555555555556E-2</v>
      </c>
      <c r="T2493" s="2" t="str">
        <f>TRIM(CLEAN(Table2[[#This Row],[CHANNEL]]))</f>
        <v>Amazon</v>
      </c>
      <c r="U2493" s="1">
        <f t="shared" si="38"/>
        <v>45536</v>
      </c>
    </row>
    <row r="2494" spans="1:21" x14ac:dyDescent="0.3">
      <c r="A2494" s="1">
        <v>45474</v>
      </c>
      <c r="B2494" s="2" t="s">
        <v>50</v>
      </c>
      <c r="C2494" s="2" t="s">
        <v>25</v>
      </c>
      <c r="D2494" s="2" t="s">
        <v>32</v>
      </c>
      <c r="E2494" s="2" t="str">
        <f>TRIM(Table2[[#This Row],[SKU_CODE]])</f>
        <v>BEC-BW-001</v>
      </c>
      <c r="F2494" s="2">
        <v>177</v>
      </c>
      <c r="G2494" s="2">
        <v>38940</v>
      </c>
      <c r="H2494" s="2">
        <v>10631.73</v>
      </c>
      <c r="I2494" s="2">
        <v>3463.02</v>
      </c>
      <c r="J2494" s="2">
        <v>7</v>
      </c>
      <c r="K2494" s="2" t="str">
        <f>_xlfn.XLOOKUP(E2494,[1]SKU_Master!A:A,[1]SKU_Master!C:C,"NOT FOUND")</f>
        <v>Bake &amp; Wrap</v>
      </c>
      <c r="L2494" s="2">
        <f>_xlfn.XLOOKUP(Table2[[#This Row],[SKU_CODE_CLEAN]],[1]SKU_Master!A:A,[1]SKU_Master!E:E,"Not Found")</f>
        <v>220</v>
      </c>
      <c r="M2494" s="2">
        <f>_xlfn.XLOOKUP(E2494,[1]SKU_Master!A:A,[1]SKU_Master!F:F,"NOT FOUND")</f>
        <v>118</v>
      </c>
      <c r="N2494" s="2" t="str">
        <f>IF(ISNUMBER(_xlfn.XMATCH(E2494,[1]SKU_Master!A:A)),"MATCH","NOT FOUND")</f>
        <v>MATCH</v>
      </c>
      <c r="O2494" s="2">
        <f>Table2[[#This Row],[GROSS_REVENUE]]-Table2[[#This Row],[DISCOUNT]]</f>
        <v>28308.27</v>
      </c>
      <c r="P2494" s="3">
        <f>IFERROR((Table2[[#This Row],[NET_REVENUE]]-(Table2[[#This Row],[UNITS_SOLD]]*Table2[[#This Row],[UNIT_COGS]]))/Table2[[#This Row],[NET_REVENUE]],0)</f>
        <v>0.26219440467396987</v>
      </c>
      <c r="Q2494" s="4">
        <f>IFERROR(Table2[[#This Row],[GROSS_REVENUE]]/Table2[[#This Row],[AD_SPEND]],0)</f>
        <v>11.244520678482942</v>
      </c>
      <c r="R2494" s="2">
        <f>IFERROR((Table2[[#This Row],[NET_REVENUE]]-(Table2[[#This Row],[UNITS_SOLD]]*Table2[[#This Row],[UNIT_COGS]])-Table2[[#This Row],[AD_SPEND]]),0)</f>
        <v>3959.2500000000005</v>
      </c>
      <c r="S2494" s="3">
        <f>IFERROR(Table2[[#This Row],[RETURNS_UNITS]]/Table2[[#This Row],[UNITS_SOLD]],0)</f>
        <v>3.954802259887006E-2</v>
      </c>
      <c r="T2494" s="2" t="str">
        <f>TRIM(CLEAN(Table2[[#This Row],[CHANNEL]]))</f>
        <v>Amazon</v>
      </c>
      <c r="U2494" s="1">
        <f t="shared" si="38"/>
        <v>45474</v>
      </c>
    </row>
    <row r="2495" spans="1:21" x14ac:dyDescent="0.3">
      <c r="A2495" s="1">
        <v>45383</v>
      </c>
      <c r="B2495" s="2" t="s">
        <v>21</v>
      </c>
      <c r="C2495" s="2" t="s">
        <v>22</v>
      </c>
      <c r="D2495" s="2" t="s">
        <v>46</v>
      </c>
      <c r="E2495" s="2" t="str">
        <f>TRIM(Table2[[#This Row],[SKU_CODE]])</f>
        <v>BEC-KT-001</v>
      </c>
      <c r="F2495" s="2">
        <v>172</v>
      </c>
      <c r="G2495" s="2">
        <v>27520</v>
      </c>
      <c r="H2495" s="2">
        <v>3182.31</v>
      </c>
      <c r="I2495" s="2">
        <v>3466.45</v>
      </c>
      <c r="J2495" s="2">
        <v>4</v>
      </c>
      <c r="K2495" s="2" t="str">
        <f>_xlfn.XLOOKUP(E2495,[1]SKU_Master!A:A,[1]SKU_Master!C:C,"NOT FOUND")</f>
        <v>Kitchen Towel</v>
      </c>
      <c r="L2495" s="2">
        <f>_xlfn.XLOOKUP(Table2[[#This Row],[SKU_CODE_CLEAN]],[1]SKU_Master!A:A,[1]SKU_Master!E:E,"Not Found")</f>
        <v>160</v>
      </c>
      <c r="M2495" s="2">
        <f>_xlfn.XLOOKUP(E2495,[1]SKU_Master!A:A,[1]SKU_Master!F:F,"NOT FOUND")</f>
        <v>78</v>
      </c>
      <c r="N2495" s="2" t="str">
        <f>IF(ISNUMBER(_xlfn.XMATCH(E2495,[1]SKU_Master!A:A)),"MATCH","NOT FOUND")</f>
        <v>MATCH</v>
      </c>
      <c r="O2495" s="2">
        <f>Table2[[#This Row],[GROSS_REVENUE]]-Table2[[#This Row],[DISCOUNT]]</f>
        <v>24337.69</v>
      </c>
      <c r="P2495" s="3">
        <f>IFERROR((Table2[[#This Row],[NET_REVENUE]]-(Table2[[#This Row],[UNITS_SOLD]]*Table2[[#This Row],[UNIT_COGS]]))/Table2[[#This Row],[NET_REVENUE]],0)</f>
        <v>0.44875622953534205</v>
      </c>
      <c r="Q2495" s="4">
        <f>IFERROR(Table2[[#This Row],[GROSS_REVENUE]]/Table2[[#This Row],[AD_SPEND]],0)</f>
        <v>7.9389577233192465</v>
      </c>
      <c r="R2495" s="2">
        <f>IFERROR((Table2[[#This Row],[NET_REVENUE]]-(Table2[[#This Row],[UNITS_SOLD]]*Table2[[#This Row],[UNIT_COGS]])-Table2[[#This Row],[AD_SPEND]]),0)</f>
        <v>7455.2399999999989</v>
      </c>
      <c r="S2495" s="3">
        <f>IFERROR(Table2[[#This Row],[RETURNS_UNITS]]/Table2[[#This Row],[UNITS_SOLD]],0)</f>
        <v>2.3255813953488372E-2</v>
      </c>
      <c r="T2495" s="2" t="str">
        <f>TRIM(CLEAN(Table2[[#This Row],[CHANNEL]]))</f>
        <v>Flipkart</v>
      </c>
      <c r="U2495" s="1">
        <f t="shared" si="38"/>
        <v>45383</v>
      </c>
    </row>
    <row r="2496" spans="1:21" x14ac:dyDescent="0.3">
      <c r="A2496" s="1">
        <v>45778</v>
      </c>
      <c r="B2496" s="2" t="s">
        <v>33</v>
      </c>
      <c r="C2496" s="2" t="s">
        <v>28</v>
      </c>
      <c r="D2496" s="2" t="s">
        <v>30</v>
      </c>
      <c r="E2496" s="2" t="str">
        <f>TRIM(Table2[[#This Row],[SKU_CODE]])</f>
        <v>BEC-TIS-002</v>
      </c>
      <c r="F2496" s="2">
        <v>189</v>
      </c>
      <c r="G2496" s="2">
        <v>34020</v>
      </c>
      <c r="H2496" s="2">
        <v>6178.54</v>
      </c>
      <c r="I2496" s="2">
        <v>3466.98</v>
      </c>
      <c r="J2496" s="2">
        <v>9</v>
      </c>
      <c r="K2496" s="2" t="str">
        <f>_xlfn.XLOOKUP(E2496,[1]SKU_Master!A:A,[1]SKU_Master!C:C,"NOT FOUND")</f>
        <v>Tissues</v>
      </c>
      <c r="L2496" s="2">
        <f>_xlfn.XLOOKUP(Table2[[#This Row],[SKU_CODE_CLEAN]],[1]SKU_Master!A:A,[1]SKU_Master!E:E,"Not Found")</f>
        <v>180</v>
      </c>
      <c r="M2496" s="2">
        <f>_xlfn.XLOOKUP(E2496,[1]SKU_Master!A:A,[1]SKU_Master!F:F,"NOT FOUND")</f>
        <v>95</v>
      </c>
      <c r="N2496" s="2" t="str">
        <f>IF(ISNUMBER(_xlfn.XMATCH(E2496,[1]SKU_Master!A:A)),"MATCH","NOT FOUND")</f>
        <v>MATCH</v>
      </c>
      <c r="O2496" s="2">
        <f>Table2[[#This Row],[GROSS_REVENUE]]-Table2[[#This Row],[DISCOUNT]]</f>
        <v>27841.46</v>
      </c>
      <c r="P2496" s="3">
        <f>IFERROR((Table2[[#This Row],[NET_REVENUE]]-(Table2[[#This Row],[UNITS_SOLD]]*Table2[[#This Row],[UNIT_COGS]]))/Table2[[#This Row],[NET_REVENUE]],0)</f>
        <v>0.35509847543914719</v>
      </c>
      <c r="Q2496" s="4">
        <f>IFERROR(Table2[[#This Row],[GROSS_REVENUE]]/Table2[[#This Row],[AD_SPEND]],0)</f>
        <v>9.8125746326774319</v>
      </c>
      <c r="R2496" s="2">
        <f>IFERROR((Table2[[#This Row],[NET_REVENUE]]-(Table2[[#This Row],[UNITS_SOLD]]*Table2[[#This Row],[UNIT_COGS]])-Table2[[#This Row],[AD_SPEND]]),0)</f>
        <v>6419.48</v>
      </c>
      <c r="S2496" s="3">
        <f>IFERROR(Table2[[#This Row],[RETURNS_UNITS]]/Table2[[#This Row],[UNITS_SOLD]],0)</f>
        <v>4.7619047619047616E-2</v>
      </c>
      <c r="T2496" s="2" t="str">
        <f>TRIM(CLEAN(Table2[[#This Row],[CHANNEL]]))</f>
        <v>Swiggy Instamart</v>
      </c>
      <c r="U2496" s="1">
        <f t="shared" si="38"/>
        <v>45778</v>
      </c>
    </row>
    <row r="2497" spans="1:21" x14ac:dyDescent="0.3">
      <c r="A2497" s="1">
        <v>45597</v>
      </c>
      <c r="B2497" s="2" t="s">
        <v>39</v>
      </c>
      <c r="C2497" s="2" t="s">
        <v>22</v>
      </c>
      <c r="D2497" s="2" t="s">
        <v>30</v>
      </c>
      <c r="E2497" s="2" t="str">
        <f>TRIM(Table2[[#This Row],[SKU_CODE]])</f>
        <v>BEC-TIS-002</v>
      </c>
      <c r="F2497" s="2">
        <v>308</v>
      </c>
      <c r="G2497" s="2">
        <v>55440</v>
      </c>
      <c r="H2497" s="2">
        <v>2942.93</v>
      </c>
      <c r="I2497" s="2">
        <v>3467.21</v>
      </c>
      <c r="J2497" s="2">
        <v>17</v>
      </c>
      <c r="K2497" s="2" t="str">
        <f>_xlfn.XLOOKUP(E2497,[1]SKU_Master!A:A,[1]SKU_Master!C:C,"NOT FOUND")</f>
        <v>Tissues</v>
      </c>
      <c r="L2497" s="2">
        <f>_xlfn.XLOOKUP(Table2[[#This Row],[SKU_CODE_CLEAN]],[1]SKU_Master!A:A,[1]SKU_Master!E:E,"Not Found")</f>
        <v>180</v>
      </c>
      <c r="M2497" s="2">
        <f>_xlfn.XLOOKUP(E2497,[1]SKU_Master!A:A,[1]SKU_Master!F:F,"NOT FOUND")</f>
        <v>95</v>
      </c>
      <c r="N2497" s="2" t="str">
        <f>IF(ISNUMBER(_xlfn.XMATCH(E2497,[1]SKU_Master!A:A)),"MATCH","NOT FOUND")</f>
        <v>MATCH</v>
      </c>
      <c r="O2497" s="2">
        <f>Table2[[#This Row],[GROSS_REVENUE]]-Table2[[#This Row],[DISCOUNT]]</f>
        <v>52497.07</v>
      </c>
      <c r="P2497" s="3">
        <f>IFERROR((Table2[[#This Row],[NET_REVENUE]]-(Table2[[#This Row],[UNITS_SOLD]]*Table2[[#This Row],[UNIT_COGS]]))/Table2[[#This Row],[NET_REVENUE]],0)</f>
        <v>0.44263556042270547</v>
      </c>
      <c r="Q2497" s="4">
        <f>IFERROR(Table2[[#This Row],[GROSS_REVENUE]]/Table2[[#This Row],[AD_SPEND]],0)</f>
        <v>15.989801598403327</v>
      </c>
      <c r="R2497" s="2">
        <f>IFERROR((Table2[[#This Row],[NET_REVENUE]]-(Table2[[#This Row],[UNITS_SOLD]]*Table2[[#This Row],[UNIT_COGS]])-Table2[[#This Row],[AD_SPEND]]),0)</f>
        <v>19769.86</v>
      </c>
      <c r="S2497" s="3">
        <f>IFERROR(Table2[[#This Row],[RETURNS_UNITS]]/Table2[[#This Row],[UNITS_SOLD]],0)</f>
        <v>5.5194805194805192E-2</v>
      </c>
      <c r="T2497" s="2" t="str">
        <f>TRIM(CLEAN(Table2[[#This Row],[CHANNEL]]))</f>
        <v>Amazon</v>
      </c>
      <c r="U2497" s="1">
        <f t="shared" si="38"/>
        <v>45597</v>
      </c>
    </row>
    <row r="2498" spans="1:21" x14ac:dyDescent="0.3">
      <c r="A2498" s="1">
        <v>45536</v>
      </c>
      <c r="B2498" s="2" t="s">
        <v>37</v>
      </c>
      <c r="C2498" s="2" t="s">
        <v>22</v>
      </c>
      <c r="D2498" s="2" t="s">
        <v>32</v>
      </c>
      <c r="E2498" s="2" t="str">
        <f>TRIM(Table2[[#This Row],[SKU_CODE]])</f>
        <v>BEC-BW-001</v>
      </c>
      <c r="F2498" s="2">
        <v>126</v>
      </c>
      <c r="G2498" s="2">
        <v>27720</v>
      </c>
      <c r="H2498" s="2">
        <v>4108.58</v>
      </c>
      <c r="I2498" s="2">
        <v>3471.09</v>
      </c>
      <c r="J2498" s="2">
        <v>5</v>
      </c>
      <c r="K2498" s="2" t="str">
        <f>_xlfn.XLOOKUP(E2498,[1]SKU_Master!A:A,[1]SKU_Master!C:C,"NOT FOUND")</f>
        <v>Bake &amp; Wrap</v>
      </c>
      <c r="L2498" s="2">
        <f>_xlfn.XLOOKUP(Table2[[#This Row],[SKU_CODE_CLEAN]],[1]SKU_Master!A:A,[1]SKU_Master!E:E,"Not Found")</f>
        <v>220</v>
      </c>
      <c r="M2498" s="2">
        <f>_xlfn.XLOOKUP(E2498,[1]SKU_Master!A:A,[1]SKU_Master!F:F,"NOT FOUND")</f>
        <v>118</v>
      </c>
      <c r="N2498" s="2" t="str">
        <f>IF(ISNUMBER(_xlfn.XMATCH(E2498,[1]SKU_Master!A:A)),"MATCH","NOT FOUND")</f>
        <v>MATCH</v>
      </c>
      <c r="O2498" s="2">
        <f>Table2[[#This Row],[GROSS_REVENUE]]-Table2[[#This Row],[DISCOUNT]]</f>
        <v>23611.42</v>
      </c>
      <c r="P2498" s="3">
        <f>IFERROR((Table2[[#This Row],[NET_REVENUE]]-(Table2[[#This Row],[UNITS_SOLD]]*Table2[[#This Row],[UNIT_COGS]]))/Table2[[#This Row],[NET_REVENUE]],0)</f>
        <v>0.37030470848428426</v>
      </c>
      <c r="Q2498" s="4">
        <f>IFERROR(Table2[[#This Row],[GROSS_REVENUE]]/Table2[[#This Row],[AD_SPEND]],0)</f>
        <v>7.985964063161715</v>
      </c>
      <c r="R2498" s="2">
        <f>IFERROR((Table2[[#This Row],[NET_REVENUE]]-(Table2[[#This Row],[UNITS_SOLD]]*Table2[[#This Row],[UNIT_COGS]])-Table2[[#This Row],[AD_SPEND]]),0)</f>
        <v>5272.3299999999981</v>
      </c>
      <c r="S2498" s="3">
        <f>IFERROR(Table2[[#This Row],[RETURNS_UNITS]]/Table2[[#This Row],[UNITS_SOLD]],0)</f>
        <v>3.968253968253968E-2</v>
      </c>
      <c r="T2498" s="2" t="str">
        <f>TRIM(CLEAN(Table2[[#This Row],[CHANNEL]]))</f>
        <v>Blinkit</v>
      </c>
      <c r="U2498" s="1">
        <f t="shared" si="38"/>
        <v>45536</v>
      </c>
    </row>
    <row r="2499" spans="1:21" x14ac:dyDescent="0.3">
      <c r="A2499" s="1">
        <v>45444</v>
      </c>
      <c r="B2499" s="2" t="s">
        <v>39</v>
      </c>
      <c r="C2499" s="2" t="s">
        <v>22</v>
      </c>
      <c r="D2499" s="2" t="s">
        <v>35</v>
      </c>
      <c r="E2499" s="2" t="str">
        <f>TRIM(Table2[[#This Row],[SKU_CODE]])</f>
        <v>BEC-CMB-001</v>
      </c>
      <c r="F2499" s="2">
        <v>71</v>
      </c>
      <c r="G2499" s="2">
        <v>49629</v>
      </c>
      <c r="H2499" s="2">
        <v>10498.25</v>
      </c>
      <c r="I2499" s="2">
        <v>3478.48</v>
      </c>
      <c r="J2499" s="2">
        <v>2</v>
      </c>
      <c r="K2499" s="2" t="str">
        <f>_xlfn.XLOOKUP(E2499,[1]SKU_Master!A:A,[1]SKU_Master!C:C,"NOT FOUND")</f>
        <v>Others</v>
      </c>
      <c r="L2499" s="2">
        <f>_xlfn.XLOOKUP(Table2[[#This Row],[SKU_CODE_CLEAN]],[1]SKU_Master!A:A,[1]SKU_Master!E:E,"Not Found")</f>
        <v>699</v>
      </c>
      <c r="M2499" s="2">
        <f>_xlfn.XLOOKUP(E2499,[1]SKU_Master!A:A,[1]SKU_Master!F:F,"NOT FOUND")</f>
        <v>330</v>
      </c>
      <c r="N2499" s="2" t="str">
        <f>IF(ISNUMBER(_xlfn.XMATCH(E2499,[1]SKU_Master!A:A)),"MATCH","NOT FOUND")</f>
        <v>MATCH</v>
      </c>
      <c r="O2499" s="2">
        <f>Table2[[#This Row],[GROSS_REVENUE]]-Table2[[#This Row],[DISCOUNT]]</f>
        <v>39130.75</v>
      </c>
      <c r="P2499" s="3">
        <f>IFERROR((Table2[[#This Row],[NET_REVENUE]]-(Table2[[#This Row],[UNITS_SOLD]]*Table2[[#This Row],[UNIT_COGS]]))/Table2[[#This Row],[NET_REVENUE]],0)</f>
        <v>0.40123815669262664</v>
      </c>
      <c r="Q2499" s="4">
        <f>IFERROR(Table2[[#This Row],[GROSS_REVENUE]]/Table2[[#This Row],[AD_SPEND]],0)</f>
        <v>14.267438651364964</v>
      </c>
      <c r="R2499" s="2">
        <f>IFERROR((Table2[[#This Row],[NET_REVENUE]]-(Table2[[#This Row],[UNITS_SOLD]]*Table2[[#This Row],[UNIT_COGS]])-Table2[[#This Row],[AD_SPEND]]),0)</f>
        <v>12222.27</v>
      </c>
      <c r="S2499" s="3">
        <f>IFERROR(Table2[[#This Row],[RETURNS_UNITS]]/Table2[[#This Row],[UNITS_SOLD]],0)</f>
        <v>2.8169014084507043E-2</v>
      </c>
      <c r="T2499" s="2" t="str">
        <f>TRIM(CLEAN(Table2[[#This Row],[CHANNEL]]))</f>
        <v>Amazon</v>
      </c>
      <c r="U2499" s="1">
        <f t="shared" ref="U2499:U2562" si="39">IF(AND(MONTH(A2499)=1,DAY(A2499)&gt;1),DATE(YEAR(A2499),DAY(A2499),1),A2499)</f>
        <v>45444</v>
      </c>
    </row>
    <row r="2500" spans="1:21" x14ac:dyDescent="0.3">
      <c r="A2500" s="1">
        <v>45566</v>
      </c>
      <c r="B2500" s="2" t="s">
        <v>21</v>
      </c>
      <c r="C2500" s="2" t="s">
        <v>25</v>
      </c>
      <c r="D2500" s="2" t="s">
        <v>46</v>
      </c>
      <c r="E2500" s="2" t="str">
        <f>TRIM(Table2[[#This Row],[SKU_CODE]])</f>
        <v>BEC-KT-001</v>
      </c>
      <c r="F2500" s="2">
        <v>190</v>
      </c>
      <c r="G2500" s="2">
        <v>30400</v>
      </c>
      <c r="H2500" s="2">
        <v>5368.17</v>
      </c>
      <c r="I2500" s="2">
        <v>3480.15</v>
      </c>
      <c r="J2500" s="2">
        <v>9</v>
      </c>
      <c r="K2500" s="2" t="str">
        <f>_xlfn.XLOOKUP(E2500,[1]SKU_Master!A:A,[1]SKU_Master!C:C,"NOT FOUND")</f>
        <v>Kitchen Towel</v>
      </c>
      <c r="L2500" s="2">
        <f>_xlfn.XLOOKUP(Table2[[#This Row],[SKU_CODE_CLEAN]],[1]SKU_Master!A:A,[1]SKU_Master!E:E,"Not Found")</f>
        <v>160</v>
      </c>
      <c r="M2500" s="2">
        <f>_xlfn.XLOOKUP(E2500,[1]SKU_Master!A:A,[1]SKU_Master!F:F,"NOT FOUND")</f>
        <v>78</v>
      </c>
      <c r="N2500" s="2" t="str">
        <f>IF(ISNUMBER(_xlfn.XMATCH(E2500,[1]SKU_Master!A:A)),"MATCH","NOT FOUND")</f>
        <v>MATCH</v>
      </c>
      <c r="O2500" s="2">
        <f>Table2[[#This Row],[GROSS_REVENUE]]-Table2[[#This Row],[DISCOUNT]]</f>
        <v>25031.83</v>
      </c>
      <c r="P2500" s="3">
        <f>IFERROR((Table2[[#This Row],[NET_REVENUE]]-(Table2[[#This Row],[UNITS_SOLD]]*Table2[[#This Row],[UNIT_COGS]]))/Table2[[#This Row],[NET_REVENUE]],0)</f>
        <v>0.40795379323045899</v>
      </c>
      <c r="Q2500" s="4">
        <f>IFERROR(Table2[[#This Row],[GROSS_REVENUE]]/Table2[[#This Row],[AD_SPEND]],0)</f>
        <v>8.7352556642673438</v>
      </c>
      <c r="R2500" s="2">
        <f>IFERROR((Table2[[#This Row],[NET_REVENUE]]-(Table2[[#This Row],[UNITS_SOLD]]*Table2[[#This Row],[UNIT_COGS]])-Table2[[#This Row],[AD_SPEND]]),0)</f>
        <v>6731.6800000000021</v>
      </c>
      <c r="S2500" s="3">
        <f>IFERROR(Table2[[#This Row],[RETURNS_UNITS]]/Table2[[#This Row],[UNITS_SOLD]],0)</f>
        <v>4.736842105263158E-2</v>
      </c>
      <c r="T2500" s="2" t="str">
        <f>TRIM(CLEAN(Table2[[#This Row],[CHANNEL]]))</f>
        <v>Flipkart</v>
      </c>
      <c r="U2500" s="1">
        <f t="shared" si="39"/>
        <v>45566</v>
      </c>
    </row>
    <row r="2501" spans="1:21" x14ac:dyDescent="0.3">
      <c r="A2501" s="1">
        <v>45809</v>
      </c>
      <c r="B2501" s="2" t="s">
        <v>34</v>
      </c>
      <c r="C2501" s="2" t="s">
        <v>25</v>
      </c>
      <c r="D2501" s="2" t="s">
        <v>42</v>
      </c>
      <c r="E2501" s="2" t="str">
        <f>TRIM(Table2[[#This Row],[SKU_CODE]])</f>
        <v>BEC-BW-002</v>
      </c>
      <c r="F2501" s="2">
        <v>202</v>
      </c>
      <c r="G2501" s="2">
        <v>35350</v>
      </c>
      <c r="H2501" s="2">
        <v>10286.280000000001</v>
      </c>
      <c r="I2501" s="2">
        <v>3480.41</v>
      </c>
      <c r="J2501" s="2">
        <v>9</v>
      </c>
      <c r="K2501" s="2" t="str">
        <f>_xlfn.XLOOKUP(E2501,[1]SKU_Master!A:A,[1]SKU_Master!C:C,"NOT FOUND")</f>
        <v>Bake &amp; Wrap</v>
      </c>
      <c r="L2501" s="2">
        <f>_xlfn.XLOOKUP(Table2[[#This Row],[SKU_CODE_CLEAN]],[1]SKU_Master!A:A,[1]SKU_Master!E:E,"Not Found")</f>
        <v>175</v>
      </c>
      <c r="M2501" s="2">
        <f>_xlfn.XLOOKUP(E2501,[1]SKU_Master!A:A,[1]SKU_Master!F:F,"NOT FOUND")</f>
        <v>92</v>
      </c>
      <c r="N2501" s="2" t="str">
        <f>IF(ISNUMBER(_xlfn.XMATCH(E2501,[1]SKU_Master!A:A)),"MATCH","NOT FOUND")</f>
        <v>MATCH</v>
      </c>
      <c r="O2501" s="2">
        <f>Table2[[#This Row],[GROSS_REVENUE]]-Table2[[#This Row],[DISCOUNT]]</f>
        <v>25063.72</v>
      </c>
      <c r="P2501" s="3">
        <f>IFERROR((Table2[[#This Row],[NET_REVENUE]]-(Table2[[#This Row],[UNITS_SOLD]]*Table2[[#This Row],[UNIT_COGS]]))/Table2[[#This Row],[NET_REVENUE]],0)</f>
        <v>0.25852985909513837</v>
      </c>
      <c r="Q2501" s="4">
        <f>IFERROR(Table2[[#This Row],[GROSS_REVENUE]]/Table2[[#This Row],[AD_SPEND]],0)</f>
        <v>10.156849336716077</v>
      </c>
      <c r="R2501" s="2">
        <f>IFERROR((Table2[[#This Row],[NET_REVENUE]]-(Table2[[#This Row],[UNITS_SOLD]]*Table2[[#This Row],[UNIT_COGS]])-Table2[[#This Row],[AD_SPEND]]),0)</f>
        <v>2999.3100000000013</v>
      </c>
      <c r="S2501" s="3">
        <f>IFERROR(Table2[[#This Row],[RETURNS_UNITS]]/Table2[[#This Row],[UNITS_SOLD]],0)</f>
        <v>4.4554455445544552E-2</v>
      </c>
      <c r="T2501" s="2" t="str">
        <f>TRIM(CLEAN(Table2[[#This Row],[CHANNEL]]))</f>
        <v>Zepto</v>
      </c>
      <c r="U2501" s="1">
        <f t="shared" si="39"/>
        <v>45809</v>
      </c>
    </row>
    <row r="2502" spans="1:21" x14ac:dyDescent="0.3">
      <c r="A2502" s="1">
        <v>45505</v>
      </c>
      <c r="B2502" s="2" t="s">
        <v>39</v>
      </c>
      <c r="C2502" s="2" t="s">
        <v>25</v>
      </c>
      <c r="D2502" s="2" t="s">
        <v>42</v>
      </c>
      <c r="E2502" s="2" t="str">
        <f>TRIM(Table2[[#This Row],[SKU_CODE]])</f>
        <v>BEC-BW-002</v>
      </c>
      <c r="F2502" s="2">
        <v>230</v>
      </c>
      <c r="G2502" s="2">
        <v>40250</v>
      </c>
      <c r="H2502" s="2">
        <v>7895.96</v>
      </c>
      <c r="I2502" s="2">
        <v>3482.48</v>
      </c>
      <c r="J2502" s="2">
        <v>9</v>
      </c>
      <c r="K2502" s="2" t="str">
        <f>_xlfn.XLOOKUP(E2502,[1]SKU_Master!A:A,[1]SKU_Master!C:C,"NOT FOUND")</f>
        <v>Bake &amp; Wrap</v>
      </c>
      <c r="L2502" s="2">
        <f>_xlfn.XLOOKUP(Table2[[#This Row],[SKU_CODE_CLEAN]],[1]SKU_Master!A:A,[1]SKU_Master!E:E,"Not Found")</f>
        <v>175</v>
      </c>
      <c r="M2502" s="2">
        <f>_xlfn.XLOOKUP(E2502,[1]SKU_Master!A:A,[1]SKU_Master!F:F,"NOT FOUND")</f>
        <v>92</v>
      </c>
      <c r="N2502" s="2" t="str">
        <f>IF(ISNUMBER(_xlfn.XMATCH(E2502,[1]SKU_Master!A:A)),"MATCH","NOT FOUND")</f>
        <v>MATCH</v>
      </c>
      <c r="O2502" s="2">
        <f>Table2[[#This Row],[GROSS_REVENUE]]-Table2[[#This Row],[DISCOUNT]]</f>
        <v>32354.04</v>
      </c>
      <c r="P2502" s="3">
        <f>IFERROR((Table2[[#This Row],[NET_REVENUE]]-(Table2[[#This Row],[UNITS_SOLD]]*Table2[[#This Row],[UNIT_COGS]]))/Table2[[#This Row],[NET_REVENUE]],0)</f>
        <v>0.34598584906243551</v>
      </c>
      <c r="Q2502" s="4">
        <f>IFERROR(Table2[[#This Row],[GROSS_REVENUE]]/Table2[[#This Row],[AD_SPEND]],0)</f>
        <v>11.557855321495026</v>
      </c>
      <c r="R2502" s="2">
        <f>IFERROR((Table2[[#This Row],[NET_REVENUE]]-(Table2[[#This Row],[UNITS_SOLD]]*Table2[[#This Row],[UNIT_COGS]])-Table2[[#This Row],[AD_SPEND]]),0)</f>
        <v>7711.5600000000013</v>
      </c>
      <c r="S2502" s="3">
        <f>IFERROR(Table2[[#This Row],[RETURNS_UNITS]]/Table2[[#This Row],[UNITS_SOLD]],0)</f>
        <v>3.9130434782608699E-2</v>
      </c>
      <c r="T2502" s="2" t="str">
        <f>TRIM(CLEAN(Table2[[#This Row],[CHANNEL]]))</f>
        <v>Amazon</v>
      </c>
      <c r="U2502" s="1">
        <f t="shared" si="39"/>
        <v>45505</v>
      </c>
    </row>
    <row r="2503" spans="1:21" x14ac:dyDescent="0.3">
      <c r="A2503" s="1">
        <v>45778</v>
      </c>
      <c r="B2503" s="2" t="s">
        <v>39</v>
      </c>
      <c r="C2503" s="2" t="s">
        <v>28</v>
      </c>
      <c r="D2503" s="2" t="s">
        <v>32</v>
      </c>
      <c r="E2503" s="2" t="str">
        <f>TRIM(Table2[[#This Row],[SKU_CODE]])</f>
        <v>BEC-BW-001</v>
      </c>
      <c r="F2503" s="2">
        <v>161</v>
      </c>
      <c r="G2503" s="2">
        <v>35420</v>
      </c>
      <c r="H2503" s="2">
        <v>2846.9</v>
      </c>
      <c r="I2503" s="2">
        <v>3485.55</v>
      </c>
      <c r="J2503" s="2">
        <v>8</v>
      </c>
      <c r="K2503" s="2" t="str">
        <f>_xlfn.XLOOKUP(E2503,[1]SKU_Master!A:A,[1]SKU_Master!C:C,"NOT FOUND")</f>
        <v>Bake &amp; Wrap</v>
      </c>
      <c r="L2503" s="2">
        <f>_xlfn.XLOOKUP(Table2[[#This Row],[SKU_CODE_CLEAN]],[1]SKU_Master!A:A,[1]SKU_Master!E:E,"Not Found")</f>
        <v>220</v>
      </c>
      <c r="M2503" s="2">
        <f>_xlfn.XLOOKUP(E2503,[1]SKU_Master!A:A,[1]SKU_Master!F:F,"NOT FOUND")</f>
        <v>118</v>
      </c>
      <c r="N2503" s="2" t="str">
        <f>IF(ISNUMBER(_xlfn.XMATCH(E2503,[1]SKU_Master!A:A)),"MATCH","NOT FOUND")</f>
        <v>MATCH</v>
      </c>
      <c r="O2503" s="2">
        <f>Table2[[#This Row],[GROSS_REVENUE]]-Table2[[#This Row],[DISCOUNT]]</f>
        <v>32573.1</v>
      </c>
      <c r="P2503" s="3">
        <f>IFERROR((Table2[[#This Row],[NET_REVENUE]]-(Table2[[#This Row],[UNITS_SOLD]]*Table2[[#This Row],[UNIT_COGS]]))/Table2[[#This Row],[NET_REVENUE]],0)</f>
        <v>0.41675799969913824</v>
      </c>
      <c r="Q2503" s="4">
        <f>IFERROR(Table2[[#This Row],[GROSS_REVENUE]]/Table2[[#This Row],[AD_SPEND]],0)</f>
        <v>10.161954354406047</v>
      </c>
      <c r="R2503" s="2">
        <f>IFERROR((Table2[[#This Row],[NET_REVENUE]]-(Table2[[#This Row],[UNITS_SOLD]]*Table2[[#This Row],[UNIT_COGS]])-Table2[[#This Row],[AD_SPEND]]),0)</f>
        <v>10089.549999999999</v>
      </c>
      <c r="S2503" s="3">
        <f>IFERROR(Table2[[#This Row],[RETURNS_UNITS]]/Table2[[#This Row],[UNITS_SOLD]],0)</f>
        <v>4.9689440993788817E-2</v>
      </c>
      <c r="T2503" s="2" t="str">
        <f>TRIM(CLEAN(Table2[[#This Row],[CHANNEL]]))</f>
        <v>Amazon</v>
      </c>
      <c r="U2503" s="1">
        <f t="shared" si="39"/>
        <v>45778</v>
      </c>
    </row>
    <row r="2504" spans="1:21" x14ac:dyDescent="0.3">
      <c r="A2504" s="1">
        <v>45352</v>
      </c>
      <c r="B2504" s="2" t="s">
        <v>24</v>
      </c>
      <c r="C2504" s="2" t="s">
        <v>22</v>
      </c>
      <c r="D2504" s="2" t="s">
        <v>46</v>
      </c>
      <c r="E2504" s="2" t="str">
        <f>TRIM(Table2[[#This Row],[SKU_CODE]])</f>
        <v>BEC-KT-001</v>
      </c>
      <c r="F2504" s="2">
        <v>178</v>
      </c>
      <c r="G2504" s="2">
        <v>28480</v>
      </c>
      <c r="H2504" s="2">
        <v>3545.42</v>
      </c>
      <c r="I2504" s="2">
        <v>3486.1</v>
      </c>
      <c r="J2504" s="2">
        <v>25</v>
      </c>
      <c r="K2504" s="2" t="str">
        <f>_xlfn.XLOOKUP(E2504,[1]SKU_Master!A:A,[1]SKU_Master!C:C,"NOT FOUND")</f>
        <v>Kitchen Towel</v>
      </c>
      <c r="L2504" s="2">
        <f>_xlfn.XLOOKUP(Table2[[#This Row],[SKU_CODE_CLEAN]],[1]SKU_Master!A:A,[1]SKU_Master!E:E,"Not Found")</f>
        <v>160</v>
      </c>
      <c r="M2504" s="2">
        <f>_xlfn.XLOOKUP(E2504,[1]SKU_Master!A:A,[1]SKU_Master!F:F,"NOT FOUND")</f>
        <v>78</v>
      </c>
      <c r="N2504" s="2" t="str">
        <f>IF(ISNUMBER(_xlfn.XMATCH(E2504,[1]SKU_Master!A:A)),"MATCH","NOT FOUND")</f>
        <v>MATCH</v>
      </c>
      <c r="O2504" s="2">
        <f>Table2[[#This Row],[GROSS_REVENUE]]-Table2[[#This Row],[DISCOUNT]]</f>
        <v>24934.58</v>
      </c>
      <c r="P2504" s="3">
        <f>IFERROR((Table2[[#This Row],[NET_REVENUE]]-(Table2[[#This Row],[UNITS_SOLD]]*Table2[[#This Row],[UNIT_COGS]]))/Table2[[#This Row],[NET_REVENUE]],0)</f>
        <v>0.4431829210678504</v>
      </c>
      <c r="Q2504" s="4">
        <f>IFERROR(Table2[[#This Row],[GROSS_REVENUE]]/Table2[[#This Row],[AD_SPEND]],0)</f>
        <v>8.1695877915148731</v>
      </c>
      <c r="R2504" s="2">
        <f>IFERROR((Table2[[#This Row],[NET_REVENUE]]-(Table2[[#This Row],[UNITS_SOLD]]*Table2[[#This Row],[UNIT_COGS]])-Table2[[#This Row],[AD_SPEND]]),0)</f>
        <v>7564.4800000000014</v>
      </c>
      <c r="S2504" s="3">
        <f>IFERROR(Table2[[#This Row],[RETURNS_UNITS]]/Table2[[#This Row],[UNITS_SOLD]],0)</f>
        <v>0.1404494382022472</v>
      </c>
      <c r="T2504" s="2" t="str">
        <f>TRIM(CLEAN(Table2[[#This Row],[CHANNEL]]))</f>
        <v>D2C</v>
      </c>
      <c r="U2504" s="1">
        <f t="shared" si="39"/>
        <v>45352</v>
      </c>
    </row>
    <row r="2505" spans="1:21" x14ac:dyDescent="0.3">
      <c r="A2505" s="1">
        <v>45295</v>
      </c>
      <c r="B2505" s="2" t="s">
        <v>24</v>
      </c>
      <c r="C2505" s="2" t="s">
        <v>22</v>
      </c>
      <c r="D2505" s="2" t="s">
        <v>31</v>
      </c>
      <c r="E2505" s="2" t="str">
        <f>TRIM(Table2[[#This Row],[SKU_CODE]])</f>
        <v>BEC-GB-002</v>
      </c>
      <c r="F2505" s="2">
        <v>174</v>
      </c>
      <c r="G2505" s="2">
        <v>31146</v>
      </c>
      <c r="H2505" s="2">
        <v>3685.12</v>
      </c>
      <c r="I2505" s="2">
        <v>3486.8</v>
      </c>
      <c r="J2505" s="2">
        <v>23</v>
      </c>
      <c r="K2505" s="2" t="str">
        <f>_xlfn.XLOOKUP(E2505,[1]SKU_Master!A:A,[1]SKU_Master!C:C,"NOT FOUND")</f>
        <v>Garbage Bags</v>
      </c>
      <c r="L2505" s="2">
        <f>_xlfn.XLOOKUP(Table2[[#This Row],[SKU_CODE_CLEAN]],[1]SKU_Master!A:A,[1]SKU_Master!E:E,"Not Found")</f>
        <v>179</v>
      </c>
      <c r="M2505" s="2">
        <f>_xlfn.XLOOKUP(E2505,[1]SKU_Master!A:A,[1]SKU_Master!F:F,"NOT FOUND")</f>
        <v>86</v>
      </c>
      <c r="N2505" s="2" t="str">
        <f>IF(ISNUMBER(_xlfn.XMATCH(E2505,[1]SKU_Master!A:A)),"MATCH","NOT FOUND")</f>
        <v>MATCH</v>
      </c>
      <c r="O2505" s="2">
        <f>Table2[[#This Row],[GROSS_REVENUE]]-Table2[[#This Row],[DISCOUNT]]</f>
        <v>27460.880000000001</v>
      </c>
      <c r="P2505" s="3">
        <f>IFERROR((Table2[[#This Row],[NET_REVENUE]]-(Table2[[#This Row],[UNITS_SOLD]]*Table2[[#This Row],[UNIT_COGS]]))/Table2[[#This Row],[NET_REVENUE]],0)</f>
        <v>0.45507937109080265</v>
      </c>
      <c r="Q2505" s="4">
        <f>IFERROR(Table2[[#This Row],[GROSS_REVENUE]]/Table2[[#This Row],[AD_SPEND]],0)</f>
        <v>8.9325456005506485</v>
      </c>
      <c r="R2505" s="2">
        <f>IFERROR((Table2[[#This Row],[NET_REVENUE]]-(Table2[[#This Row],[UNITS_SOLD]]*Table2[[#This Row],[UNIT_COGS]])-Table2[[#This Row],[AD_SPEND]]),0)</f>
        <v>9010.0800000000017</v>
      </c>
      <c r="S2505" s="3">
        <f>IFERROR(Table2[[#This Row],[RETURNS_UNITS]]/Table2[[#This Row],[UNITS_SOLD]],0)</f>
        <v>0.13218390804597702</v>
      </c>
      <c r="T2505" s="2" t="str">
        <f>TRIM(CLEAN(Table2[[#This Row],[CHANNEL]]))</f>
        <v>D2C</v>
      </c>
      <c r="U2505" s="1">
        <f t="shared" si="39"/>
        <v>45383</v>
      </c>
    </row>
    <row r="2506" spans="1:21" x14ac:dyDescent="0.3">
      <c r="A2506" s="1">
        <v>45566</v>
      </c>
      <c r="B2506" s="2" t="s">
        <v>33</v>
      </c>
      <c r="C2506" s="2" t="s">
        <v>28</v>
      </c>
      <c r="D2506" s="2" t="s">
        <v>29</v>
      </c>
      <c r="E2506" s="2" t="str">
        <f>TRIM(Table2[[#This Row],[SKU_CODE]])</f>
        <v>BEC-CLN-004</v>
      </c>
      <c r="F2506" s="2">
        <v>152</v>
      </c>
      <c r="G2506" s="5">
        <v>15048</v>
      </c>
      <c r="H2506" s="2">
        <v>920.72</v>
      </c>
      <c r="I2506" s="2">
        <v>3487.67</v>
      </c>
      <c r="J2506" s="2">
        <v>8</v>
      </c>
      <c r="K2506" s="2" t="str">
        <f>_xlfn.XLOOKUP(E2506,[1]SKU_Master!A:A,[1]SKU_Master!C:C,"NOT FOUND")</f>
        <v>Cleaners</v>
      </c>
      <c r="L2506" s="2">
        <f>_xlfn.XLOOKUP(Table2[[#This Row],[SKU_CODE_CLEAN]],[1]SKU_Master!A:A,[1]SKU_Master!E:E,"Not Found")</f>
        <v>99</v>
      </c>
      <c r="M2506" s="2">
        <f>_xlfn.XLOOKUP(E2506,[1]SKU_Master!A:A,[1]SKU_Master!F:F,"NOT FOUND")</f>
        <v>44</v>
      </c>
      <c r="N2506" s="2" t="str">
        <f>IF(ISNUMBER(_xlfn.XMATCH(E2506,[1]SKU_Master!A:A)),"MATCH","NOT FOUND")</f>
        <v>MATCH</v>
      </c>
      <c r="O2506" s="2">
        <f>Table2[[#This Row],[GROSS_REVENUE]]-Table2[[#This Row],[DISCOUNT]]</f>
        <v>14127.28</v>
      </c>
      <c r="P2506" s="3">
        <f>IFERROR((Table2[[#This Row],[NET_REVENUE]]-(Table2[[#This Row],[UNITS_SOLD]]*Table2[[#This Row],[UNIT_COGS]]))/Table2[[#This Row],[NET_REVENUE]],0)</f>
        <v>0.52658969030131775</v>
      </c>
      <c r="Q2506" s="4">
        <f>IFERROR(Table2[[#This Row],[GROSS_REVENUE]]/Table2[[#This Row],[AD_SPEND]],0)</f>
        <v>4.3146283908741365</v>
      </c>
      <c r="R2506" s="2">
        <f>IFERROR((Table2[[#This Row],[NET_REVENUE]]-(Table2[[#This Row],[UNITS_SOLD]]*Table2[[#This Row],[UNIT_COGS]])-Table2[[#This Row],[AD_SPEND]]),0)</f>
        <v>3951.6100000000006</v>
      </c>
      <c r="S2506" s="3">
        <f>IFERROR(Table2[[#This Row],[RETURNS_UNITS]]/Table2[[#This Row],[UNITS_SOLD]],0)</f>
        <v>5.2631578947368418E-2</v>
      </c>
      <c r="T2506" s="2" t="str">
        <f>TRIM(CLEAN(Table2[[#This Row],[CHANNEL]]))</f>
        <v>Swiggy Instamart</v>
      </c>
      <c r="U2506" s="1">
        <f t="shared" si="39"/>
        <v>45566</v>
      </c>
    </row>
    <row r="2507" spans="1:21" x14ac:dyDescent="0.3">
      <c r="A2507" s="1">
        <v>45717</v>
      </c>
      <c r="B2507" s="2" t="s">
        <v>27</v>
      </c>
      <c r="C2507" s="2" t="s">
        <v>22</v>
      </c>
      <c r="D2507" s="2" t="s">
        <v>30</v>
      </c>
      <c r="E2507" s="2" t="str">
        <f>TRIM(Table2[[#This Row],[SKU_CODE]])</f>
        <v>BEC-TIS-002</v>
      </c>
      <c r="F2507" s="2">
        <v>352</v>
      </c>
      <c r="G2507" s="2">
        <v>63360</v>
      </c>
      <c r="H2507" s="2">
        <v>14660.12</v>
      </c>
      <c r="I2507" s="2">
        <v>3488.04</v>
      </c>
      <c r="J2507" s="2">
        <v>21</v>
      </c>
      <c r="K2507" s="2" t="str">
        <f>_xlfn.XLOOKUP(E2507,[1]SKU_Master!A:A,[1]SKU_Master!C:C,"NOT FOUND")</f>
        <v>Tissues</v>
      </c>
      <c r="L2507" s="2">
        <f>_xlfn.XLOOKUP(Table2[[#This Row],[SKU_CODE_CLEAN]],[1]SKU_Master!A:A,[1]SKU_Master!E:E,"Not Found")</f>
        <v>180</v>
      </c>
      <c r="M2507" s="2">
        <f>_xlfn.XLOOKUP(E2507,[1]SKU_Master!A:A,[1]SKU_Master!F:F,"NOT FOUND")</f>
        <v>95</v>
      </c>
      <c r="N2507" s="2" t="str">
        <f>IF(ISNUMBER(_xlfn.XMATCH(E2507,[1]SKU_Master!A:A)),"MATCH","NOT FOUND")</f>
        <v>MATCH</v>
      </c>
      <c r="O2507" s="2">
        <f>Table2[[#This Row],[GROSS_REVENUE]]-Table2[[#This Row],[DISCOUNT]]</f>
        <v>48699.88</v>
      </c>
      <c r="P2507" s="3">
        <f>IFERROR((Table2[[#This Row],[NET_REVENUE]]-(Table2[[#This Row],[UNITS_SOLD]]*Table2[[#This Row],[UNIT_COGS]]))/Table2[[#This Row],[NET_REVENUE]],0)</f>
        <v>0.3133453306250446</v>
      </c>
      <c r="Q2507" s="4">
        <f>IFERROR(Table2[[#This Row],[GROSS_REVENUE]]/Table2[[#This Row],[AD_SPEND]],0)</f>
        <v>18.164929301269481</v>
      </c>
      <c r="R2507" s="2">
        <f>IFERROR((Table2[[#This Row],[NET_REVENUE]]-(Table2[[#This Row],[UNITS_SOLD]]*Table2[[#This Row],[UNIT_COGS]])-Table2[[#This Row],[AD_SPEND]]),0)</f>
        <v>11771.839999999997</v>
      </c>
      <c r="S2507" s="3">
        <f>IFERROR(Table2[[#This Row],[RETURNS_UNITS]]/Table2[[#This Row],[UNITS_SOLD]],0)</f>
        <v>5.9659090909090912E-2</v>
      </c>
      <c r="T2507" s="2" t="str">
        <f>TRIM(CLEAN(Table2[[#This Row],[CHANNEL]]))</f>
        <v>Zepto</v>
      </c>
      <c r="U2507" s="1">
        <f t="shared" si="39"/>
        <v>45717</v>
      </c>
    </row>
    <row r="2508" spans="1:21" x14ac:dyDescent="0.3">
      <c r="A2508" s="1">
        <v>45778</v>
      </c>
      <c r="B2508" s="2" t="s">
        <v>39</v>
      </c>
      <c r="C2508" s="2" t="s">
        <v>25</v>
      </c>
      <c r="D2508" s="2" t="s">
        <v>32</v>
      </c>
      <c r="E2508" s="2" t="str">
        <f>TRIM(Table2[[#This Row],[SKU_CODE]])</f>
        <v>BEC-BW-001</v>
      </c>
      <c r="F2508" s="2">
        <v>225</v>
      </c>
      <c r="G2508" s="2">
        <v>49500</v>
      </c>
      <c r="H2508" s="2">
        <v>11409.04</v>
      </c>
      <c r="I2508" s="2">
        <v>3490.54</v>
      </c>
      <c r="J2508" s="2">
        <v>10</v>
      </c>
      <c r="K2508" s="2" t="str">
        <f>_xlfn.XLOOKUP(E2508,[1]SKU_Master!A:A,[1]SKU_Master!C:C,"NOT FOUND")</f>
        <v>Bake &amp; Wrap</v>
      </c>
      <c r="L2508" s="2">
        <f>_xlfn.XLOOKUP(Table2[[#This Row],[SKU_CODE_CLEAN]],[1]SKU_Master!A:A,[1]SKU_Master!E:E,"Not Found")</f>
        <v>220</v>
      </c>
      <c r="M2508" s="2">
        <f>_xlfn.XLOOKUP(E2508,[1]SKU_Master!A:A,[1]SKU_Master!F:F,"NOT FOUND")</f>
        <v>118</v>
      </c>
      <c r="N2508" s="2" t="str">
        <f>IF(ISNUMBER(_xlfn.XMATCH(E2508,[1]SKU_Master!A:A)),"MATCH","NOT FOUND")</f>
        <v>MATCH</v>
      </c>
      <c r="O2508" s="2">
        <f>Table2[[#This Row],[GROSS_REVENUE]]-Table2[[#This Row],[DISCOUNT]]</f>
        <v>38090.959999999999</v>
      </c>
      <c r="P2508" s="3">
        <f>IFERROR((Table2[[#This Row],[NET_REVENUE]]-(Table2[[#This Row],[UNITS_SOLD]]*Table2[[#This Row],[UNIT_COGS]]))/Table2[[#This Row],[NET_REVENUE]],0)</f>
        <v>0.30298422512848189</v>
      </c>
      <c r="Q2508" s="4">
        <f>IFERROR(Table2[[#This Row],[GROSS_REVENUE]]/Table2[[#This Row],[AD_SPEND]],0)</f>
        <v>14.181186865069588</v>
      </c>
      <c r="R2508" s="2">
        <f>IFERROR((Table2[[#This Row],[NET_REVENUE]]-(Table2[[#This Row],[UNITS_SOLD]]*Table2[[#This Row],[UNIT_COGS]])-Table2[[#This Row],[AD_SPEND]]),0)</f>
        <v>8050.4199999999992</v>
      </c>
      <c r="S2508" s="3">
        <f>IFERROR(Table2[[#This Row],[RETURNS_UNITS]]/Table2[[#This Row],[UNITS_SOLD]],0)</f>
        <v>4.4444444444444446E-2</v>
      </c>
      <c r="T2508" s="2" t="str">
        <f>TRIM(CLEAN(Table2[[#This Row],[CHANNEL]]))</f>
        <v>Amazon</v>
      </c>
      <c r="U2508" s="1">
        <f t="shared" si="39"/>
        <v>45778</v>
      </c>
    </row>
    <row r="2509" spans="1:21" x14ac:dyDescent="0.3">
      <c r="A2509" s="1">
        <v>45505</v>
      </c>
      <c r="B2509" s="2" t="s">
        <v>37</v>
      </c>
      <c r="C2509" s="2" t="s">
        <v>28</v>
      </c>
      <c r="D2509" s="2" t="s">
        <v>41</v>
      </c>
      <c r="E2509" s="2" t="str">
        <f>TRIM(Table2[[#This Row],[SKU_CODE]])</f>
        <v>BEC-KT-002</v>
      </c>
      <c r="F2509" s="2">
        <v>98</v>
      </c>
      <c r="G2509" s="2">
        <v>41160</v>
      </c>
      <c r="H2509" s="2">
        <v>7508.54</v>
      </c>
      <c r="I2509" s="2">
        <v>3500.11</v>
      </c>
      <c r="J2509" s="2">
        <v>3</v>
      </c>
      <c r="K2509" s="2" t="str">
        <f>_xlfn.XLOOKUP(E2509,[1]SKU_Master!A:A,[1]SKU_Master!C:C,"NOT FOUND")</f>
        <v>Kitchen Towel</v>
      </c>
      <c r="L2509" s="2">
        <f>_xlfn.XLOOKUP(Table2[[#This Row],[SKU_CODE_CLEAN]],[1]SKU_Master!A:A,[1]SKU_Master!E:E,"Not Found")</f>
        <v>420</v>
      </c>
      <c r="M2509" s="2">
        <f>_xlfn.XLOOKUP(E2509,[1]SKU_Master!A:A,[1]SKU_Master!F:F,"NOT FOUND")</f>
        <v>205</v>
      </c>
      <c r="N2509" s="2" t="str">
        <f>IF(ISNUMBER(_xlfn.XMATCH(E2509,[1]SKU_Master!A:A)),"MATCH","NOT FOUND")</f>
        <v>MATCH</v>
      </c>
      <c r="O2509" s="2">
        <f>Table2[[#This Row],[GROSS_REVENUE]]-Table2[[#This Row],[DISCOUNT]]</f>
        <v>33651.46</v>
      </c>
      <c r="P2509" s="3">
        <f>IFERROR((Table2[[#This Row],[NET_REVENUE]]-(Table2[[#This Row],[UNITS_SOLD]]*Table2[[#This Row],[UNIT_COGS]]))/Table2[[#This Row],[NET_REVENUE]],0)</f>
        <v>0.40299767082914084</v>
      </c>
      <c r="Q2509" s="4">
        <f>IFERROR(Table2[[#This Row],[GROSS_REVENUE]]/Table2[[#This Row],[AD_SPEND]],0)</f>
        <v>11.759630411615635</v>
      </c>
      <c r="R2509" s="2">
        <f>IFERROR((Table2[[#This Row],[NET_REVENUE]]-(Table2[[#This Row],[UNITS_SOLD]]*Table2[[#This Row],[UNIT_COGS]])-Table2[[#This Row],[AD_SPEND]]),0)</f>
        <v>10061.349999999999</v>
      </c>
      <c r="S2509" s="3">
        <f>IFERROR(Table2[[#This Row],[RETURNS_UNITS]]/Table2[[#This Row],[UNITS_SOLD]],0)</f>
        <v>3.0612244897959183E-2</v>
      </c>
      <c r="T2509" s="2" t="str">
        <f>TRIM(CLEAN(Table2[[#This Row],[CHANNEL]]))</f>
        <v>Blinkit</v>
      </c>
      <c r="U2509" s="1">
        <f t="shared" si="39"/>
        <v>45505</v>
      </c>
    </row>
    <row r="2510" spans="1:21" x14ac:dyDescent="0.3">
      <c r="A2510" s="1">
        <v>45536</v>
      </c>
      <c r="B2510" s="2" t="s">
        <v>24</v>
      </c>
      <c r="C2510" s="2" t="s">
        <v>25</v>
      </c>
      <c r="D2510" s="2" t="s">
        <v>41</v>
      </c>
      <c r="E2510" s="2" t="str">
        <f>TRIM(Table2[[#This Row],[SKU_CODE]])</f>
        <v>BEC-KT-002</v>
      </c>
      <c r="F2510" s="2">
        <v>130</v>
      </c>
      <c r="G2510" s="2">
        <v>54600</v>
      </c>
      <c r="H2510" s="2">
        <v>7158.44</v>
      </c>
      <c r="I2510" s="2">
        <v>3500.41</v>
      </c>
      <c r="J2510" s="2">
        <v>14</v>
      </c>
      <c r="K2510" s="2" t="str">
        <f>_xlfn.XLOOKUP(E2510,[1]SKU_Master!A:A,[1]SKU_Master!C:C,"NOT FOUND")</f>
        <v>Kitchen Towel</v>
      </c>
      <c r="L2510" s="2">
        <f>_xlfn.XLOOKUP(Table2[[#This Row],[SKU_CODE_CLEAN]],[1]SKU_Master!A:A,[1]SKU_Master!E:E,"Not Found")</f>
        <v>420</v>
      </c>
      <c r="M2510" s="2">
        <f>_xlfn.XLOOKUP(E2510,[1]SKU_Master!A:A,[1]SKU_Master!F:F,"NOT FOUND")</f>
        <v>205</v>
      </c>
      <c r="N2510" s="2" t="str">
        <f>IF(ISNUMBER(_xlfn.XMATCH(E2510,[1]SKU_Master!A:A)),"MATCH","NOT FOUND")</f>
        <v>MATCH</v>
      </c>
      <c r="O2510" s="2">
        <f>Table2[[#This Row],[GROSS_REVENUE]]-Table2[[#This Row],[DISCOUNT]]</f>
        <v>47441.56</v>
      </c>
      <c r="P2510" s="3">
        <f>IFERROR((Table2[[#This Row],[NET_REVENUE]]-(Table2[[#This Row],[UNITS_SOLD]]*Table2[[#This Row],[UNIT_COGS]]))/Table2[[#This Row],[NET_REVENUE]],0)</f>
        <v>0.43825624621112796</v>
      </c>
      <c r="Q2510" s="4">
        <f>IFERROR(Table2[[#This Row],[GROSS_REVENUE]]/Table2[[#This Row],[AD_SPEND]],0)</f>
        <v>15.598172785473702</v>
      </c>
      <c r="R2510" s="2">
        <f>IFERROR((Table2[[#This Row],[NET_REVENUE]]-(Table2[[#This Row],[UNITS_SOLD]]*Table2[[#This Row],[UNIT_COGS]])-Table2[[#This Row],[AD_SPEND]]),0)</f>
        <v>17291.149999999998</v>
      </c>
      <c r="S2510" s="3">
        <f>IFERROR(Table2[[#This Row],[RETURNS_UNITS]]/Table2[[#This Row],[UNITS_SOLD]],0)</f>
        <v>0.1076923076923077</v>
      </c>
      <c r="T2510" s="2" t="str">
        <f>TRIM(CLEAN(Table2[[#This Row],[CHANNEL]]))</f>
        <v>D2C</v>
      </c>
      <c r="U2510" s="1">
        <f t="shared" si="39"/>
        <v>45536</v>
      </c>
    </row>
    <row r="2511" spans="1:21" x14ac:dyDescent="0.3">
      <c r="A2511" s="1">
        <v>45778</v>
      </c>
      <c r="B2511" s="2" t="s">
        <v>37</v>
      </c>
      <c r="C2511" s="2" t="s">
        <v>22</v>
      </c>
      <c r="D2511" s="2" t="s">
        <v>44</v>
      </c>
      <c r="E2511" s="2" t="str">
        <f>TRIM(Table2[[#This Row],[SKU_CODE]])</f>
        <v>BEC-BW-002</v>
      </c>
      <c r="F2511" s="2">
        <v>151</v>
      </c>
      <c r="G2511" s="2">
        <v>26425</v>
      </c>
      <c r="H2511" s="2">
        <v>2446.09</v>
      </c>
      <c r="I2511" s="2">
        <v>3500.66</v>
      </c>
      <c r="J2511" s="2">
        <v>6</v>
      </c>
      <c r="K2511" s="2" t="str">
        <f>_xlfn.XLOOKUP(E2511,[1]SKU_Master!A:A,[1]SKU_Master!C:C,"NOT FOUND")</f>
        <v>Bake &amp; Wrap</v>
      </c>
      <c r="L2511" s="2">
        <f>_xlfn.XLOOKUP(Table2[[#This Row],[SKU_CODE_CLEAN]],[1]SKU_Master!A:A,[1]SKU_Master!E:E,"Not Found")</f>
        <v>175</v>
      </c>
      <c r="M2511" s="2">
        <f>_xlfn.XLOOKUP(E2511,[1]SKU_Master!A:A,[1]SKU_Master!F:F,"NOT FOUND")</f>
        <v>92</v>
      </c>
      <c r="N2511" s="2" t="str">
        <f>IF(ISNUMBER(_xlfn.XMATCH(E2511,[1]SKU_Master!A:A)),"MATCH","NOT FOUND")</f>
        <v>MATCH</v>
      </c>
      <c r="O2511" s="2">
        <f>Table2[[#This Row],[GROSS_REVENUE]]-Table2[[#This Row],[DISCOUNT]]</f>
        <v>23978.91</v>
      </c>
      <c r="P2511" s="3">
        <f>IFERROR((Table2[[#This Row],[NET_REVENUE]]-(Table2[[#This Row],[UNITS_SOLD]]*Table2[[#This Row],[UNIT_COGS]]))/Table2[[#This Row],[NET_REVENUE]],0)</f>
        <v>0.42065756950586997</v>
      </c>
      <c r="Q2511" s="4">
        <f>IFERROR(Table2[[#This Row],[GROSS_REVENUE]]/Table2[[#This Row],[AD_SPEND]],0)</f>
        <v>7.5485765541355061</v>
      </c>
      <c r="R2511" s="2">
        <f>IFERROR((Table2[[#This Row],[NET_REVENUE]]-(Table2[[#This Row],[UNITS_SOLD]]*Table2[[#This Row],[UNIT_COGS]])-Table2[[#This Row],[AD_SPEND]]),0)</f>
        <v>6586.25</v>
      </c>
      <c r="S2511" s="3">
        <f>IFERROR(Table2[[#This Row],[RETURNS_UNITS]]/Table2[[#This Row],[UNITS_SOLD]],0)</f>
        <v>3.9735099337748346E-2</v>
      </c>
      <c r="T2511" s="2" t="str">
        <f>TRIM(CLEAN(Table2[[#This Row],[CHANNEL]]))</f>
        <v>Blinkit</v>
      </c>
      <c r="U2511" s="1">
        <f t="shared" si="39"/>
        <v>45778</v>
      </c>
    </row>
    <row r="2512" spans="1:21" x14ac:dyDescent="0.3">
      <c r="A2512" s="1">
        <v>45809</v>
      </c>
      <c r="B2512" s="2" t="s">
        <v>37</v>
      </c>
      <c r="C2512" s="2" t="s">
        <v>22</v>
      </c>
      <c r="D2512" s="2" t="s">
        <v>45</v>
      </c>
      <c r="E2512" s="2" t="str">
        <f>TRIM(Table2[[#This Row],[SKU_CODE]])</f>
        <v>BEC-TIS-001</v>
      </c>
      <c r="F2512" s="2">
        <v>330</v>
      </c>
      <c r="G2512" s="2">
        <v>31350</v>
      </c>
      <c r="H2512" s="2">
        <v>3692.82</v>
      </c>
      <c r="I2512" s="2">
        <v>3503.89</v>
      </c>
      <c r="J2512" s="2">
        <v>11</v>
      </c>
      <c r="K2512" s="2" t="str">
        <f>_xlfn.XLOOKUP(E2512,[1]SKU_Master!A:A,[1]SKU_Master!C:C,"NOT FOUND")</f>
        <v>Tissues</v>
      </c>
      <c r="L2512" s="2">
        <f>_xlfn.XLOOKUP(Table2[[#This Row],[SKU_CODE_CLEAN]],[1]SKU_Master!A:A,[1]SKU_Master!E:E,"Not Found")</f>
        <v>95</v>
      </c>
      <c r="M2512" s="2">
        <f>_xlfn.XLOOKUP(E2512,[1]SKU_Master!A:A,[1]SKU_Master!F:F,"NOT FOUND")</f>
        <v>42</v>
      </c>
      <c r="N2512" s="2" t="str">
        <f>IF(ISNUMBER(_xlfn.XMATCH(E2512,[1]SKU_Master!A:A)),"MATCH","NOT FOUND")</f>
        <v>MATCH</v>
      </c>
      <c r="O2512" s="2">
        <f>Table2[[#This Row],[GROSS_REVENUE]]-Table2[[#This Row],[DISCOUNT]]</f>
        <v>27657.18</v>
      </c>
      <c r="P2512" s="3">
        <f>IFERROR((Table2[[#This Row],[NET_REVENUE]]-(Table2[[#This Row],[UNITS_SOLD]]*Table2[[#This Row],[UNIT_COGS]]))/Table2[[#This Row],[NET_REVENUE]],0)</f>
        <v>0.49886430937644405</v>
      </c>
      <c r="Q2512" s="4">
        <f>IFERROR(Table2[[#This Row],[GROSS_REVENUE]]/Table2[[#This Row],[AD_SPEND]],0)</f>
        <v>8.947198684890223</v>
      </c>
      <c r="R2512" s="2">
        <f>IFERROR((Table2[[#This Row],[NET_REVENUE]]-(Table2[[#This Row],[UNITS_SOLD]]*Table2[[#This Row],[UNIT_COGS]])-Table2[[#This Row],[AD_SPEND]]),0)</f>
        <v>10293.290000000001</v>
      </c>
      <c r="S2512" s="3">
        <f>IFERROR(Table2[[#This Row],[RETURNS_UNITS]]/Table2[[#This Row],[UNITS_SOLD]],0)</f>
        <v>3.3333333333333333E-2</v>
      </c>
      <c r="T2512" s="2" t="str">
        <f>TRIM(CLEAN(Table2[[#This Row],[CHANNEL]]))</f>
        <v>Blinkit</v>
      </c>
      <c r="U2512" s="1">
        <f t="shared" si="39"/>
        <v>45809</v>
      </c>
    </row>
    <row r="2513" spans="1:21" x14ac:dyDescent="0.3">
      <c r="A2513" s="1">
        <v>45748</v>
      </c>
      <c r="B2513" s="2" t="s">
        <v>33</v>
      </c>
      <c r="C2513" s="2" t="s">
        <v>22</v>
      </c>
      <c r="D2513" s="2" t="s">
        <v>30</v>
      </c>
      <c r="E2513" s="2" t="str">
        <f>TRIM(Table2[[#This Row],[SKU_CODE]])</f>
        <v>BEC-TIS-002</v>
      </c>
      <c r="F2513" s="2">
        <v>213</v>
      </c>
      <c r="G2513" s="2">
        <v>38340</v>
      </c>
      <c r="H2513" s="2">
        <v>11174.77</v>
      </c>
      <c r="I2513" s="2">
        <v>3510.81</v>
      </c>
      <c r="J2513" s="2">
        <v>11</v>
      </c>
      <c r="K2513" s="2" t="str">
        <f>_xlfn.XLOOKUP(E2513,[1]SKU_Master!A:A,[1]SKU_Master!C:C,"NOT FOUND")</f>
        <v>Tissues</v>
      </c>
      <c r="L2513" s="2">
        <f>_xlfn.XLOOKUP(Table2[[#This Row],[SKU_CODE_CLEAN]],[1]SKU_Master!A:A,[1]SKU_Master!E:E,"Not Found")</f>
        <v>180</v>
      </c>
      <c r="M2513" s="2">
        <f>_xlfn.XLOOKUP(E2513,[1]SKU_Master!A:A,[1]SKU_Master!F:F,"NOT FOUND")</f>
        <v>95</v>
      </c>
      <c r="N2513" s="2" t="str">
        <f>IF(ISNUMBER(_xlfn.XMATCH(E2513,[1]SKU_Master!A:A)),"MATCH","NOT FOUND")</f>
        <v>MATCH</v>
      </c>
      <c r="O2513" s="2">
        <f>Table2[[#This Row],[GROSS_REVENUE]]-Table2[[#This Row],[DISCOUNT]]</f>
        <v>27165.23</v>
      </c>
      <c r="P2513" s="3">
        <f>IFERROR((Table2[[#This Row],[NET_REVENUE]]-(Table2[[#This Row],[UNITS_SOLD]]*Table2[[#This Row],[UNIT_COGS]]))/Table2[[#This Row],[NET_REVENUE]],0)</f>
        <v>0.25511398210138475</v>
      </c>
      <c r="Q2513" s="4">
        <f>IFERROR(Table2[[#This Row],[GROSS_REVENUE]]/Table2[[#This Row],[AD_SPEND]],0)</f>
        <v>10.920556794585865</v>
      </c>
      <c r="R2513" s="2">
        <f>IFERROR((Table2[[#This Row],[NET_REVENUE]]-(Table2[[#This Row],[UNITS_SOLD]]*Table2[[#This Row],[UNIT_COGS]])-Table2[[#This Row],[AD_SPEND]]),0)</f>
        <v>3419.4199999999996</v>
      </c>
      <c r="S2513" s="3">
        <f>IFERROR(Table2[[#This Row],[RETURNS_UNITS]]/Table2[[#This Row],[UNITS_SOLD]],0)</f>
        <v>5.1643192488262914E-2</v>
      </c>
      <c r="T2513" s="2" t="str">
        <f>TRIM(CLEAN(Table2[[#This Row],[CHANNEL]]))</f>
        <v>Swiggy Instamart</v>
      </c>
      <c r="U2513" s="1">
        <f t="shared" si="39"/>
        <v>45748</v>
      </c>
    </row>
    <row r="2514" spans="1:21" x14ac:dyDescent="0.3">
      <c r="A2514" s="1">
        <v>45413</v>
      </c>
      <c r="B2514" s="2" t="s">
        <v>39</v>
      </c>
      <c r="C2514" s="2" t="s">
        <v>22</v>
      </c>
      <c r="D2514" s="2" t="s">
        <v>32</v>
      </c>
      <c r="E2514" s="2" t="str">
        <f>TRIM(Table2[[#This Row],[SKU_CODE]])</f>
        <v>BEC-BW-001</v>
      </c>
      <c r="F2514" s="2">
        <v>135</v>
      </c>
      <c r="G2514" s="2">
        <v>29700</v>
      </c>
      <c r="H2514" s="2">
        <v>3897.5</v>
      </c>
      <c r="I2514" s="2">
        <v>3512.3</v>
      </c>
      <c r="J2514" s="2">
        <v>4</v>
      </c>
      <c r="K2514" s="2" t="str">
        <f>_xlfn.XLOOKUP(E2514,[1]SKU_Master!A:A,[1]SKU_Master!C:C,"NOT FOUND")</f>
        <v>Bake &amp; Wrap</v>
      </c>
      <c r="L2514" s="2">
        <f>_xlfn.XLOOKUP(Table2[[#This Row],[SKU_CODE_CLEAN]],[1]SKU_Master!A:A,[1]SKU_Master!E:E,"Not Found")</f>
        <v>220</v>
      </c>
      <c r="M2514" s="2">
        <f>_xlfn.XLOOKUP(E2514,[1]SKU_Master!A:A,[1]SKU_Master!F:F,"NOT FOUND")</f>
        <v>118</v>
      </c>
      <c r="N2514" s="2" t="str">
        <f>IF(ISNUMBER(_xlfn.XMATCH(E2514,[1]SKU_Master!A:A)),"MATCH","NOT FOUND")</f>
        <v>MATCH</v>
      </c>
      <c r="O2514" s="2">
        <f>Table2[[#This Row],[GROSS_REVENUE]]-Table2[[#This Row],[DISCOUNT]]</f>
        <v>25802.5</v>
      </c>
      <c r="P2514" s="3">
        <f>IFERROR((Table2[[#This Row],[NET_REVENUE]]-(Table2[[#This Row],[UNITS_SOLD]]*Table2[[#This Row],[UNIT_COGS]]))/Table2[[#This Row],[NET_REVENUE]],0)</f>
        <v>0.38261796337564191</v>
      </c>
      <c r="Q2514" s="4">
        <f>IFERROR(Table2[[#This Row],[GROSS_REVENUE]]/Table2[[#This Row],[AD_SPEND]],0)</f>
        <v>8.4559974945192611</v>
      </c>
      <c r="R2514" s="2">
        <f>IFERROR((Table2[[#This Row],[NET_REVENUE]]-(Table2[[#This Row],[UNITS_SOLD]]*Table2[[#This Row],[UNIT_COGS]])-Table2[[#This Row],[AD_SPEND]]),0)</f>
        <v>6360.2</v>
      </c>
      <c r="S2514" s="3">
        <f>IFERROR(Table2[[#This Row],[RETURNS_UNITS]]/Table2[[#This Row],[UNITS_SOLD]],0)</f>
        <v>2.9629629629629631E-2</v>
      </c>
      <c r="T2514" s="2" t="str">
        <f>TRIM(CLEAN(Table2[[#This Row],[CHANNEL]]))</f>
        <v>Amazon</v>
      </c>
      <c r="U2514" s="1">
        <f t="shared" si="39"/>
        <v>45413</v>
      </c>
    </row>
    <row r="2515" spans="1:21" x14ac:dyDescent="0.3">
      <c r="A2515" s="1">
        <v>45778</v>
      </c>
      <c r="B2515" s="2" t="s">
        <v>27</v>
      </c>
      <c r="C2515" s="2" t="s">
        <v>28</v>
      </c>
      <c r="D2515" s="2" t="s">
        <v>31</v>
      </c>
      <c r="E2515" s="2" t="str">
        <f>TRIM(Table2[[#This Row],[SKU_CODE]])</f>
        <v>BEC-GB-002</v>
      </c>
      <c r="F2515" s="2">
        <v>198</v>
      </c>
      <c r="G2515" s="2">
        <v>35442</v>
      </c>
      <c r="H2515" s="2">
        <v>2063.0100000000002</v>
      </c>
      <c r="I2515" s="2">
        <v>3513.94</v>
      </c>
      <c r="J2515" s="2">
        <v>11</v>
      </c>
      <c r="K2515" s="2" t="str">
        <f>_xlfn.XLOOKUP(E2515,[1]SKU_Master!A:A,[1]SKU_Master!C:C,"NOT FOUND")</f>
        <v>Garbage Bags</v>
      </c>
      <c r="L2515" s="2">
        <f>_xlfn.XLOOKUP(Table2[[#This Row],[SKU_CODE_CLEAN]],[1]SKU_Master!A:A,[1]SKU_Master!E:E,"Not Found")</f>
        <v>179</v>
      </c>
      <c r="M2515" s="2">
        <f>_xlfn.XLOOKUP(E2515,[1]SKU_Master!A:A,[1]SKU_Master!F:F,"NOT FOUND")</f>
        <v>86</v>
      </c>
      <c r="N2515" s="2" t="str">
        <f>IF(ISNUMBER(_xlfn.XMATCH(E2515,[1]SKU_Master!A:A)),"MATCH","NOT FOUND")</f>
        <v>MATCH</v>
      </c>
      <c r="O2515" s="2">
        <f>Table2[[#This Row],[GROSS_REVENUE]]-Table2[[#This Row],[DISCOUNT]]</f>
        <v>33378.99</v>
      </c>
      <c r="P2515" s="3">
        <f>IFERROR((Table2[[#This Row],[NET_REVENUE]]-(Table2[[#This Row],[UNITS_SOLD]]*Table2[[#This Row],[UNIT_COGS]]))/Table2[[#This Row],[NET_REVENUE]],0)</f>
        <v>0.48985874048316019</v>
      </c>
      <c r="Q2515" s="4">
        <f>IFERROR(Table2[[#This Row],[GROSS_REVENUE]]/Table2[[#This Row],[AD_SPEND]],0)</f>
        <v>10.086114162450126</v>
      </c>
      <c r="R2515" s="2">
        <f>IFERROR((Table2[[#This Row],[NET_REVENUE]]-(Table2[[#This Row],[UNITS_SOLD]]*Table2[[#This Row],[UNIT_COGS]])-Table2[[#This Row],[AD_SPEND]]),0)</f>
        <v>12837.049999999997</v>
      </c>
      <c r="S2515" s="3">
        <f>IFERROR(Table2[[#This Row],[RETURNS_UNITS]]/Table2[[#This Row],[UNITS_SOLD]],0)</f>
        <v>5.5555555555555552E-2</v>
      </c>
      <c r="T2515" s="2" t="str">
        <f>TRIM(CLEAN(Table2[[#This Row],[CHANNEL]]))</f>
        <v>Zepto</v>
      </c>
      <c r="U2515" s="1">
        <f t="shared" si="39"/>
        <v>45778</v>
      </c>
    </row>
    <row r="2516" spans="1:21" x14ac:dyDescent="0.3">
      <c r="A2516" s="1">
        <v>45444</v>
      </c>
      <c r="B2516" s="2" t="s">
        <v>50</v>
      </c>
      <c r="C2516" s="2" t="s">
        <v>22</v>
      </c>
      <c r="D2516" s="2" t="s">
        <v>54</v>
      </c>
      <c r="E2516" s="2" t="str">
        <f>TRIM(Table2[[#This Row],[SKU_CODE]])</f>
        <v>BEC-GB-002</v>
      </c>
      <c r="F2516" s="2">
        <v>307</v>
      </c>
      <c r="G2516" s="2">
        <v>54953</v>
      </c>
      <c r="H2516" s="2">
        <v>6302.1</v>
      </c>
      <c r="I2516" s="2">
        <v>3517.44</v>
      </c>
      <c r="J2516" s="2">
        <v>14</v>
      </c>
      <c r="K2516" s="2" t="str">
        <f>_xlfn.XLOOKUP(E2516,[1]SKU_Master!A:A,[1]SKU_Master!C:C,"NOT FOUND")</f>
        <v>Garbage Bags</v>
      </c>
      <c r="L2516" s="2">
        <f>_xlfn.XLOOKUP(Table2[[#This Row],[SKU_CODE_CLEAN]],[1]SKU_Master!A:A,[1]SKU_Master!E:E,"Not Found")</f>
        <v>179</v>
      </c>
      <c r="M2516" s="2">
        <f>_xlfn.XLOOKUP(E2516,[1]SKU_Master!A:A,[1]SKU_Master!F:F,"NOT FOUND")</f>
        <v>86</v>
      </c>
      <c r="N2516" s="2" t="str">
        <f>IF(ISNUMBER(_xlfn.XMATCH(E2516,[1]SKU_Master!A:A)),"MATCH","NOT FOUND")</f>
        <v>MATCH</v>
      </c>
      <c r="O2516" s="2">
        <f>Table2[[#This Row],[GROSS_REVENUE]]-Table2[[#This Row],[DISCOUNT]]</f>
        <v>48650.9</v>
      </c>
      <c r="P2516" s="3">
        <f>IFERROR((Table2[[#This Row],[NET_REVENUE]]-(Table2[[#This Row],[UNITS_SOLD]]*Table2[[#This Row],[UNIT_COGS]]))/Table2[[#This Row],[NET_REVENUE]],0)</f>
        <v>0.45731733636993355</v>
      </c>
      <c r="Q2516" s="4">
        <f>IFERROR(Table2[[#This Row],[GROSS_REVENUE]]/Table2[[#This Row],[AD_SPEND]],0)</f>
        <v>15.623009916302765</v>
      </c>
      <c r="R2516" s="2">
        <f>IFERROR((Table2[[#This Row],[NET_REVENUE]]-(Table2[[#This Row],[UNITS_SOLD]]*Table2[[#This Row],[UNIT_COGS]])-Table2[[#This Row],[AD_SPEND]]),0)</f>
        <v>18731.460000000003</v>
      </c>
      <c r="S2516" s="3">
        <f>IFERROR(Table2[[#This Row],[RETURNS_UNITS]]/Table2[[#This Row],[UNITS_SOLD]],0)</f>
        <v>4.5602605863192182E-2</v>
      </c>
      <c r="T2516" s="2" t="str">
        <f>TRIM(CLEAN(Table2[[#This Row],[CHANNEL]]))</f>
        <v>Amazon</v>
      </c>
      <c r="U2516" s="1">
        <f t="shared" si="39"/>
        <v>45444</v>
      </c>
    </row>
    <row r="2517" spans="1:21" x14ac:dyDescent="0.3">
      <c r="A2517" s="1">
        <v>45689</v>
      </c>
      <c r="B2517" s="2" t="s">
        <v>50</v>
      </c>
      <c r="C2517" s="2" t="s">
        <v>25</v>
      </c>
      <c r="D2517" s="2" t="s">
        <v>42</v>
      </c>
      <c r="E2517" s="2" t="str">
        <f>TRIM(Table2[[#This Row],[SKU_CODE]])</f>
        <v>BEC-BW-002</v>
      </c>
      <c r="F2517" s="2">
        <v>267</v>
      </c>
      <c r="G2517" s="2">
        <v>46725</v>
      </c>
      <c r="H2517" s="2">
        <v>11462.98</v>
      </c>
      <c r="I2517" s="2">
        <v>3517.65</v>
      </c>
      <c r="J2517" s="2">
        <v>6</v>
      </c>
      <c r="K2517" s="2" t="str">
        <f>_xlfn.XLOOKUP(E2517,[1]SKU_Master!A:A,[1]SKU_Master!C:C,"NOT FOUND")</f>
        <v>Bake &amp; Wrap</v>
      </c>
      <c r="L2517" s="2">
        <f>_xlfn.XLOOKUP(Table2[[#This Row],[SKU_CODE_CLEAN]],[1]SKU_Master!A:A,[1]SKU_Master!E:E,"Not Found")</f>
        <v>175</v>
      </c>
      <c r="M2517" s="2">
        <f>_xlfn.XLOOKUP(E2517,[1]SKU_Master!A:A,[1]SKU_Master!F:F,"NOT FOUND")</f>
        <v>92</v>
      </c>
      <c r="N2517" s="2" t="str">
        <f>IF(ISNUMBER(_xlfn.XMATCH(E2517,[1]SKU_Master!A:A)),"MATCH","NOT FOUND")</f>
        <v>MATCH</v>
      </c>
      <c r="O2517" s="2">
        <f>Table2[[#This Row],[GROSS_REVENUE]]-Table2[[#This Row],[DISCOUNT]]</f>
        <v>35262.020000000004</v>
      </c>
      <c r="P2517" s="3">
        <f>IFERROR((Table2[[#This Row],[NET_REVENUE]]-(Table2[[#This Row],[UNITS_SOLD]]*Table2[[#This Row],[UNIT_COGS]]))/Table2[[#This Row],[NET_REVENUE]],0)</f>
        <v>0.30338647644122496</v>
      </c>
      <c r="Q2517" s="4">
        <f>IFERROR(Table2[[#This Row],[GROSS_REVENUE]]/Table2[[#This Row],[AD_SPEND]],0)</f>
        <v>13.283015649652466</v>
      </c>
      <c r="R2517" s="2">
        <f>IFERROR((Table2[[#This Row],[NET_REVENUE]]-(Table2[[#This Row],[UNITS_SOLD]]*Table2[[#This Row],[UNIT_COGS]])-Table2[[#This Row],[AD_SPEND]]),0)</f>
        <v>7180.3700000000044</v>
      </c>
      <c r="S2517" s="3">
        <f>IFERROR(Table2[[#This Row],[RETURNS_UNITS]]/Table2[[#This Row],[UNITS_SOLD]],0)</f>
        <v>2.247191011235955E-2</v>
      </c>
      <c r="T2517" s="2" t="str">
        <f>TRIM(CLEAN(Table2[[#This Row],[CHANNEL]]))</f>
        <v>Amazon</v>
      </c>
      <c r="U2517" s="1">
        <f t="shared" si="39"/>
        <v>45689</v>
      </c>
    </row>
    <row r="2518" spans="1:21" x14ac:dyDescent="0.3">
      <c r="A2518" s="1">
        <v>45536</v>
      </c>
      <c r="B2518" s="2" t="s">
        <v>50</v>
      </c>
      <c r="C2518" s="2" t="s">
        <v>28</v>
      </c>
      <c r="D2518" s="2" t="s">
        <v>46</v>
      </c>
      <c r="E2518" s="2" t="str">
        <f>TRIM(Table2[[#This Row],[SKU_CODE]])</f>
        <v>BEC-KT-001</v>
      </c>
      <c r="F2518" s="2">
        <v>232</v>
      </c>
      <c r="G2518" s="2">
        <v>37120</v>
      </c>
      <c r="H2518" s="2">
        <v>6021.88</v>
      </c>
      <c r="I2518" s="2">
        <v>3519.72</v>
      </c>
      <c r="J2518" s="2">
        <v>9</v>
      </c>
      <c r="K2518" s="2" t="str">
        <f>_xlfn.XLOOKUP(E2518,[1]SKU_Master!A:A,[1]SKU_Master!C:C,"NOT FOUND")</f>
        <v>Kitchen Towel</v>
      </c>
      <c r="L2518" s="2">
        <f>_xlfn.XLOOKUP(Table2[[#This Row],[SKU_CODE_CLEAN]],[1]SKU_Master!A:A,[1]SKU_Master!E:E,"Not Found")</f>
        <v>160</v>
      </c>
      <c r="M2518" s="2">
        <f>_xlfn.XLOOKUP(E2518,[1]SKU_Master!A:A,[1]SKU_Master!F:F,"NOT FOUND")</f>
        <v>78</v>
      </c>
      <c r="N2518" s="2" t="str">
        <f>IF(ISNUMBER(_xlfn.XMATCH(E2518,[1]SKU_Master!A:A)),"MATCH","NOT FOUND")</f>
        <v>MATCH</v>
      </c>
      <c r="O2518" s="2">
        <f>Table2[[#This Row],[GROSS_REVENUE]]-Table2[[#This Row],[DISCOUNT]]</f>
        <v>31098.12</v>
      </c>
      <c r="P2518" s="3">
        <f>IFERROR((Table2[[#This Row],[NET_REVENUE]]-(Table2[[#This Row],[UNITS_SOLD]]*Table2[[#This Row],[UNIT_COGS]]))/Table2[[#This Row],[NET_REVENUE]],0)</f>
        <v>0.41809987227523721</v>
      </c>
      <c r="Q2518" s="4">
        <f>IFERROR(Table2[[#This Row],[GROSS_REVENUE]]/Table2[[#This Row],[AD_SPEND]],0)</f>
        <v>10.546293455161207</v>
      </c>
      <c r="R2518" s="2">
        <f>IFERROR((Table2[[#This Row],[NET_REVENUE]]-(Table2[[#This Row],[UNITS_SOLD]]*Table2[[#This Row],[UNIT_COGS]])-Table2[[#This Row],[AD_SPEND]]),0)</f>
        <v>9482.4</v>
      </c>
      <c r="S2518" s="3">
        <f>IFERROR(Table2[[#This Row],[RETURNS_UNITS]]/Table2[[#This Row],[UNITS_SOLD]],0)</f>
        <v>3.8793103448275863E-2</v>
      </c>
      <c r="T2518" s="2" t="str">
        <f>TRIM(CLEAN(Table2[[#This Row],[CHANNEL]]))</f>
        <v>Amazon</v>
      </c>
      <c r="U2518" s="1">
        <f t="shared" si="39"/>
        <v>45536</v>
      </c>
    </row>
    <row r="2519" spans="1:21" x14ac:dyDescent="0.3">
      <c r="A2519" s="1">
        <v>45323</v>
      </c>
      <c r="B2519" s="2" t="s">
        <v>50</v>
      </c>
      <c r="C2519" s="2" t="s">
        <v>25</v>
      </c>
      <c r="D2519" s="2" t="s">
        <v>32</v>
      </c>
      <c r="E2519" s="2" t="str">
        <f>TRIM(Table2[[#This Row],[SKU_CODE]])</f>
        <v>BEC-BW-001</v>
      </c>
      <c r="F2519" s="2">
        <v>260</v>
      </c>
      <c r="G2519" s="2">
        <v>57200</v>
      </c>
      <c r="H2519" s="2">
        <v>9494.34</v>
      </c>
      <c r="I2519" s="2">
        <v>3522.43</v>
      </c>
      <c r="J2519" s="2">
        <v>9</v>
      </c>
      <c r="K2519" s="2" t="str">
        <f>_xlfn.XLOOKUP(E2519,[1]SKU_Master!A:A,[1]SKU_Master!C:C,"NOT FOUND")</f>
        <v>Bake &amp; Wrap</v>
      </c>
      <c r="L2519" s="2">
        <f>_xlfn.XLOOKUP(Table2[[#This Row],[SKU_CODE_CLEAN]],[1]SKU_Master!A:A,[1]SKU_Master!E:E,"Not Found")</f>
        <v>220</v>
      </c>
      <c r="M2519" s="2">
        <f>_xlfn.XLOOKUP(E2519,[1]SKU_Master!A:A,[1]SKU_Master!F:F,"NOT FOUND")</f>
        <v>118</v>
      </c>
      <c r="N2519" s="2" t="str">
        <f>IF(ISNUMBER(_xlfn.XMATCH(E2519,[1]SKU_Master!A:A)),"MATCH","NOT FOUND")</f>
        <v>MATCH</v>
      </c>
      <c r="O2519" s="2">
        <f>Table2[[#This Row],[GROSS_REVENUE]]-Table2[[#This Row],[DISCOUNT]]</f>
        <v>47705.66</v>
      </c>
      <c r="P2519" s="3">
        <f>IFERROR((Table2[[#This Row],[NET_REVENUE]]-(Table2[[#This Row],[UNITS_SOLD]]*Table2[[#This Row],[UNIT_COGS]]))/Table2[[#This Row],[NET_REVENUE]],0)</f>
        <v>0.35688972755014819</v>
      </c>
      <c r="Q2519" s="4">
        <f>IFERROR(Table2[[#This Row],[GROSS_REVENUE]]/Table2[[#This Row],[AD_SPEND]],0)</f>
        <v>16.238789699156548</v>
      </c>
      <c r="R2519" s="2">
        <f>IFERROR((Table2[[#This Row],[NET_REVENUE]]-(Table2[[#This Row],[UNITS_SOLD]]*Table2[[#This Row],[UNIT_COGS]])-Table2[[#This Row],[AD_SPEND]]),0)</f>
        <v>13503.230000000003</v>
      </c>
      <c r="S2519" s="3">
        <f>IFERROR(Table2[[#This Row],[RETURNS_UNITS]]/Table2[[#This Row],[UNITS_SOLD]],0)</f>
        <v>3.4615384615384617E-2</v>
      </c>
      <c r="T2519" s="2" t="str">
        <f>TRIM(CLEAN(Table2[[#This Row],[CHANNEL]]))</f>
        <v>Amazon</v>
      </c>
      <c r="U2519" s="1">
        <f t="shared" si="39"/>
        <v>45323</v>
      </c>
    </row>
    <row r="2520" spans="1:21" x14ac:dyDescent="0.3">
      <c r="A2520" s="1">
        <v>45383</v>
      </c>
      <c r="B2520" s="2" t="s">
        <v>33</v>
      </c>
      <c r="C2520" s="2" t="s">
        <v>25</v>
      </c>
      <c r="D2520" s="2" t="s">
        <v>41</v>
      </c>
      <c r="E2520" s="2" t="str">
        <f>TRIM(Table2[[#This Row],[SKU_CODE]])</f>
        <v>BEC-KT-002</v>
      </c>
      <c r="F2520" s="2">
        <v>121</v>
      </c>
      <c r="G2520" s="2">
        <v>50820</v>
      </c>
      <c r="H2520" s="2">
        <v>12157.63</v>
      </c>
      <c r="I2520" s="2">
        <v>3525.04</v>
      </c>
      <c r="J2520" s="2">
        <v>6</v>
      </c>
      <c r="K2520" s="2" t="str">
        <f>_xlfn.XLOOKUP(E2520,[1]SKU_Master!A:A,[1]SKU_Master!C:C,"NOT FOUND")</f>
        <v>Kitchen Towel</v>
      </c>
      <c r="L2520" s="2">
        <f>_xlfn.XLOOKUP(Table2[[#This Row],[SKU_CODE_CLEAN]],[1]SKU_Master!A:A,[1]SKU_Master!E:E,"Not Found")</f>
        <v>420</v>
      </c>
      <c r="M2520" s="2">
        <f>_xlfn.XLOOKUP(E2520,[1]SKU_Master!A:A,[1]SKU_Master!F:F,"NOT FOUND")</f>
        <v>205</v>
      </c>
      <c r="N2520" s="2" t="str">
        <f>IF(ISNUMBER(_xlfn.XMATCH(E2520,[1]SKU_Master!A:A)),"MATCH","NOT FOUND")</f>
        <v>MATCH</v>
      </c>
      <c r="O2520" s="2">
        <f>Table2[[#This Row],[GROSS_REVENUE]]-Table2[[#This Row],[DISCOUNT]]</f>
        <v>38662.370000000003</v>
      </c>
      <c r="P2520" s="3">
        <f>IFERROR((Table2[[#This Row],[NET_REVENUE]]-(Table2[[#This Row],[UNITS_SOLD]]*Table2[[#This Row],[UNIT_COGS]]))/Table2[[#This Row],[NET_REVENUE]],0)</f>
        <v>0.3584200865078887</v>
      </c>
      <c r="Q2520" s="4">
        <f>IFERROR(Table2[[#This Row],[GROSS_REVENUE]]/Table2[[#This Row],[AD_SPEND]],0)</f>
        <v>14.416857681047592</v>
      </c>
      <c r="R2520" s="2">
        <f>IFERROR((Table2[[#This Row],[NET_REVENUE]]-(Table2[[#This Row],[UNITS_SOLD]]*Table2[[#This Row],[UNIT_COGS]])-Table2[[#This Row],[AD_SPEND]]),0)</f>
        <v>10332.330000000002</v>
      </c>
      <c r="S2520" s="3">
        <f>IFERROR(Table2[[#This Row],[RETURNS_UNITS]]/Table2[[#This Row],[UNITS_SOLD]],0)</f>
        <v>4.9586776859504134E-2</v>
      </c>
      <c r="T2520" s="2" t="str">
        <f>TRIM(CLEAN(Table2[[#This Row],[CHANNEL]]))</f>
        <v>Swiggy Instamart</v>
      </c>
      <c r="U2520" s="1">
        <f t="shared" si="39"/>
        <v>45383</v>
      </c>
    </row>
    <row r="2521" spans="1:21" x14ac:dyDescent="0.3">
      <c r="A2521" s="1">
        <v>45658</v>
      </c>
      <c r="B2521" s="2" t="s">
        <v>39</v>
      </c>
      <c r="C2521" s="2" t="s">
        <v>22</v>
      </c>
      <c r="D2521" s="2" t="s">
        <v>31</v>
      </c>
      <c r="E2521" s="2" t="str">
        <f>TRIM(Table2[[#This Row],[SKU_CODE]])</f>
        <v>BEC-GB-002</v>
      </c>
      <c r="F2521" s="2">
        <v>317</v>
      </c>
      <c r="G2521" s="2">
        <v>56743</v>
      </c>
      <c r="H2521" s="2">
        <v>16399.84</v>
      </c>
      <c r="I2521" s="2">
        <v>3529.86</v>
      </c>
      <c r="J2521" s="2">
        <v>16</v>
      </c>
      <c r="K2521" s="2" t="str">
        <f>_xlfn.XLOOKUP(E2521,[1]SKU_Master!A:A,[1]SKU_Master!C:C,"NOT FOUND")</f>
        <v>Garbage Bags</v>
      </c>
      <c r="L2521" s="2">
        <f>_xlfn.XLOOKUP(Table2[[#This Row],[SKU_CODE_CLEAN]],[1]SKU_Master!A:A,[1]SKU_Master!E:E,"Not Found")</f>
        <v>179</v>
      </c>
      <c r="M2521" s="2">
        <f>_xlfn.XLOOKUP(E2521,[1]SKU_Master!A:A,[1]SKU_Master!F:F,"NOT FOUND")</f>
        <v>86</v>
      </c>
      <c r="N2521" s="2" t="str">
        <f>IF(ISNUMBER(_xlfn.XMATCH(E2521,[1]SKU_Master!A:A)),"MATCH","NOT FOUND")</f>
        <v>MATCH</v>
      </c>
      <c r="O2521" s="2">
        <f>Table2[[#This Row],[GROSS_REVENUE]]-Table2[[#This Row],[DISCOUNT]]</f>
        <v>40343.160000000003</v>
      </c>
      <c r="P2521" s="3">
        <f>IFERROR((Table2[[#This Row],[NET_REVENUE]]-(Table2[[#This Row],[UNITS_SOLD]]*Table2[[#This Row],[UNIT_COGS]]))/Table2[[#This Row],[NET_REVENUE]],0)</f>
        <v>0.32424728256289298</v>
      </c>
      <c r="Q2521" s="4">
        <f>IFERROR(Table2[[#This Row],[GROSS_REVENUE]]/Table2[[#This Row],[AD_SPEND]],0)</f>
        <v>16.075141790325961</v>
      </c>
      <c r="R2521" s="2">
        <f>IFERROR((Table2[[#This Row],[NET_REVENUE]]-(Table2[[#This Row],[UNITS_SOLD]]*Table2[[#This Row],[UNIT_COGS]])-Table2[[#This Row],[AD_SPEND]]),0)</f>
        <v>9551.3000000000029</v>
      </c>
      <c r="S2521" s="3">
        <f>IFERROR(Table2[[#This Row],[RETURNS_UNITS]]/Table2[[#This Row],[UNITS_SOLD]],0)</f>
        <v>5.0473186119873815E-2</v>
      </c>
      <c r="T2521" s="2" t="str">
        <f>TRIM(CLEAN(Table2[[#This Row],[CHANNEL]]))</f>
        <v>Amazon</v>
      </c>
      <c r="U2521" s="1">
        <f t="shared" si="39"/>
        <v>45658</v>
      </c>
    </row>
    <row r="2522" spans="1:21" x14ac:dyDescent="0.3">
      <c r="A2522" s="1">
        <v>45689</v>
      </c>
      <c r="B2522" s="2" t="s">
        <v>37</v>
      </c>
      <c r="C2522" s="2" t="s">
        <v>22</v>
      </c>
      <c r="D2522" s="2" t="s">
        <v>32</v>
      </c>
      <c r="E2522" s="2" t="str">
        <f>TRIM(Table2[[#This Row],[SKU_CODE]])</f>
        <v>BEC-BW-001</v>
      </c>
      <c r="F2522" s="2">
        <v>137</v>
      </c>
      <c r="G2522" s="2">
        <v>30140</v>
      </c>
      <c r="H2522" s="2">
        <v>3746.72</v>
      </c>
      <c r="I2522" s="2">
        <v>3530.69</v>
      </c>
      <c r="J2522" s="2">
        <v>7</v>
      </c>
      <c r="K2522" s="2" t="str">
        <f>_xlfn.XLOOKUP(E2522,[1]SKU_Master!A:A,[1]SKU_Master!C:C,"NOT FOUND")</f>
        <v>Bake &amp; Wrap</v>
      </c>
      <c r="L2522" s="2">
        <f>_xlfn.XLOOKUP(Table2[[#This Row],[SKU_CODE_CLEAN]],[1]SKU_Master!A:A,[1]SKU_Master!E:E,"Not Found")</f>
        <v>220</v>
      </c>
      <c r="M2522" s="2">
        <f>_xlfn.XLOOKUP(E2522,[1]SKU_Master!A:A,[1]SKU_Master!F:F,"NOT FOUND")</f>
        <v>118</v>
      </c>
      <c r="N2522" s="2" t="str">
        <f>IF(ISNUMBER(_xlfn.XMATCH(E2522,[1]SKU_Master!A:A)),"MATCH","NOT FOUND")</f>
        <v>MATCH</v>
      </c>
      <c r="O2522" s="2">
        <f>Table2[[#This Row],[GROSS_REVENUE]]-Table2[[#This Row],[DISCOUNT]]</f>
        <v>26393.279999999999</v>
      </c>
      <c r="P2522" s="3">
        <f>IFERROR((Table2[[#This Row],[NET_REVENUE]]-(Table2[[#This Row],[UNITS_SOLD]]*Table2[[#This Row],[UNIT_COGS]]))/Table2[[#This Row],[NET_REVENUE]],0)</f>
        <v>0.38749560494186397</v>
      </c>
      <c r="Q2522" s="4">
        <f>IFERROR(Table2[[#This Row],[GROSS_REVENUE]]/Table2[[#This Row],[AD_SPEND]],0)</f>
        <v>8.536575003752807</v>
      </c>
      <c r="R2522" s="2">
        <f>IFERROR((Table2[[#This Row],[NET_REVENUE]]-(Table2[[#This Row],[UNITS_SOLD]]*Table2[[#This Row],[UNIT_COGS]])-Table2[[#This Row],[AD_SPEND]]),0)</f>
        <v>6696.5899999999983</v>
      </c>
      <c r="S2522" s="3">
        <f>IFERROR(Table2[[#This Row],[RETURNS_UNITS]]/Table2[[#This Row],[UNITS_SOLD]],0)</f>
        <v>5.1094890510948905E-2</v>
      </c>
      <c r="T2522" s="2" t="str">
        <f>TRIM(CLEAN(Table2[[#This Row],[CHANNEL]]))</f>
        <v>Blinkit</v>
      </c>
      <c r="U2522" s="1">
        <f t="shared" si="39"/>
        <v>45689</v>
      </c>
    </row>
    <row r="2523" spans="1:21" x14ac:dyDescent="0.3">
      <c r="A2523" s="1">
        <v>45323</v>
      </c>
      <c r="B2523" s="2" t="s">
        <v>24</v>
      </c>
      <c r="C2523" s="2" t="s">
        <v>25</v>
      </c>
      <c r="D2523" s="2" t="s">
        <v>30</v>
      </c>
      <c r="E2523" s="2" t="str">
        <f>TRIM(Table2[[#This Row],[SKU_CODE]])</f>
        <v>BEC-TIS-002</v>
      </c>
      <c r="F2523" s="2">
        <v>276</v>
      </c>
      <c r="G2523" s="2">
        <v>49680</v>
      </c>
      <c r="H2523" s="2">
        <v>3917.68</v>
      </c>
      <c r="I2523" s="2">
        <v>3532.76</v>
      </c>
      <c r="J2523" s="2">
        <v>41</v>
      </c>
      <c r="K2523" s="2" t="str">
        <f>_xlfn.XLOOKUP(E2523,[1]SKU_Master!A:A,[1]SKU_Master!C:C,"NOT FOUND")</f>
        <v>Tissues</v>
      </c>
      <c r="L2523" s="2">
        <f>_xlfn.XLOOKUP(Table2[[#This Row],[SKU_CODE_CLEAN]],[1]SKU_Master!A:A,[1]SKU_Master!E:E,"Not Found")</f>
        <v>180</v>
      </c>
      <c r="M2523" s="2">
        <f>_xlfn.XLOOKUP(E2523,[1]SKU_Master!A:A,[1]SKU_Master!F:F,"NOT FOUND")</f>
        <v>95</v>
      </c>
      <c r="N2523" s="2" t="str">
        <f>IF(ISNUMBER(_xlfn.XMATCH(E2523,[1]SKU_Master!A:A)),"MATCH","NOT FOUND")</f>
        <v>MATCH</v>
      </c>
      <c r="O2523" s="2">
        <f>Table2[[#This Row],[GROSS_REVENUE]]-Table2[[#This Row],[DISCOUNT]]</f>
        <v>45762.32</v>
      </c>
      <c r="P2523" s="3">
        <f>IFERROR((Table2[[#This Row],[NET_REVENUE]]-(Table2[[#This Row],[UNITS_SOLD]]*Table2[[#This Row],[UNIT_COGS]]))/Table2[[#This Row],[NET_REVENUE]],0)</f>
        <v>0.42703953820523083</v>
      </c>
      <c r="Q2523" s="4">
        <f>IFERROR(Table2[[#This Row],[GROSS_REVENUE]]/Table2[[#This Row],[AD_SPEND]],0)</f>
        <v>14.062659223949545</v>
      </c>
      <c r="R2523" s="2">
        <f>IFERROR((Table2[[#This Row],[NET_REVENUE]]-(Table2[[#This Row],[UNITS_SOLD]]*Table2[[#This Row],[UNIT_COGS]])-Table2[[#This Row],[AD_SPEND]]),0)</f>
        <v>16009.56</v>
      </c>
      <c r="S2523" s="3">
        <f>IFERROR(Table2[[#This Row],[RETURNS_UNITS]]/Table2[[#This Row],[UNITS_SOLD]],0)</f>
        <v>0.14855072463768115</v>
      </c>
      <c r="T2523" s="2" t="str">
        <f>TRIM(CLEAN(Table2[[#This Row],[CHANNEL]]))</f>
        <v>D2C</v>
      </c>
      <c r="U2523" s="1">
        <f t="shared" si="39"/>
        <v>45323</v>
      </c>
    </row>
    <row r="2524" spans="1:21" x14ac:dyDescent="0.3">
      <c r="A2524" s="1">
        <v>45474</v>
      </c>
      <c r="B2524" s="2" t="s">
        <v>21</v>
      </c>
      <c r="C2524" s="2" t="s">
        <v>25</v>
      </c>
      <c r="D2524" s="2" t="s">
        <v>31</v>
      </c>
      <c r="E2524" s="2" t="str">
        <f>TRIM(Table2[[#This Row],[SKU_CODE]])</f>
        <v>BEC-GB-002</v>
      </c>
      <c r="F2524" s="2">
        <v>162</v>
      </c>
      <c r="G2524" s="2">
        <v>28998</v>
      </c>
      <c r="H2524" s="2">
        <v>5034.04</v>
      </c>
      <c r="I2524" s="2">
        <v>3533.61</v>
      </c>
      <c r="J2524" s="2">
        <v>8</v>
      </c>
      <c r="K2524" s="2" t="str">
        <f>_xlfn.XLOOKUP(E2524,[1]SKU_Master!A:A,[1]SKU_Master!C:C,"NOT FOUND")</f>
        <v>Garbage Bags</v>
      </c>
      <c r="L2524" s="2">
        <f>_xlfn.XLOOKUP(Table2[[#This Row],[SKU_CODE_CLEAN]],[1]SKU_Master!A:A,[1]SKU_Master!E:E,"Not Found")</f>
        <v>179</v>
      </c>
      <c r="M2524" s="2">
        <f>_xlfn.XLOOKUP(E2524,[1]SKU_Master!A:A,[1]SKU_Master!F:F,"NOT FOUND")</f>
        <v>86</v>
      </c>
      <c r="N2524" s="2" t="str">
        <f>IF(ISNUMBER(_xlfn.XMATCH(E2524,[1]SKU_Master!A:A)),"MATCH","NOT FOUND")</f>
        <v>MATCH</v>
      </c>
      <c r="O2524" s="2">
        <f>Table2[[#This Row],[GROSS_REVENUE]]-Table2[[#This Row],[DISCOUNT]]</f>
        <v>23963.96</v>
      </c>
      <c r="P2524" s="3">
        <f>IFERROR((Table2[[#This Row],[NET_REVENUE]]-(Table2[[#This Row],[UNITS_SOLD]]*Table2[[#This Row],[UNIT_COGS]]))/Table2[[#This Row],[NET_REVENUE]],0)</f>
        <v>0.41862697150220579</v>
      </c>
      <c r="Q2524" s="4">
        <f>IFERROR(Table2[[#This Row],[GROSS_REVENUE]]/Table2[[#This Row],[AD_SPEND]],0)</f>
        <v>8.2063385602825445</v>
      </c>
      <c r="R2524" s="2">
        <f>IFERROR((Table2[[#This Row],[NET_REVENUE]]-(Table2[[#This Row],[UNITS_SOLD]]*Table2[[#This Row],[UNIT_COGS]])-Table2[[#This Row],[AD_SPEND]]),0)</f>
        <v>6498.3499999999985</v>
      </c>
      <c r="S2524" s="3">
        <f>IFERROR(Table2[[#This Row],[RETURNS_UNITS]]/Table2[[#This Row],[UNITS_SOLD]],0)</f>
        <v>4.9382716049382713E-2</v>
      </c>
      <c r="T2524" s="2" t="str">
        <f>TRIM(CLEAN(Table2[[#This Row],[CHANNEL]]))</f>
        <v>Flipkart</v>
      </c>
      <c r="U2524" s="1">
        <f t="shared" si="39"/>
        <v>45474</v>
      </c>
    </row>
    <row r="2525" spans="1:21" x14ac:dyDescent="0.3">
      <c r="A2525" s="1">
        <v>45352</v>
      </c>
      <c r="B2525" s="2" t="s">
        <v>24</v>
      </c>
      <c r="C2525" s="2" t="s">
        <v>25</v>
      </c>
      <c r="D2525" s="2" t="s">
        <v>30</v>
      </c>
      <c r="E2525" s="2" t="str">
        <f>TRIM(Table2[[#This Row],[SKU_CODE]])</f>
        <v>BEC-TIS-002</v>
      </c>
      <c r="F2525" s="2">
        <v>220</v>
      </c>
      <c r="G2525" s="2">
        <v>39600</v>
      </c>
      <c r="H2525" s="2">
        <v>2786.8</v>
      </c>
      <c r="I2525" s="2">
        <v>3533.68</v>
      </c>
      <c r="J2525" s="2">
        <v>21</v>
      </c>
      <c r="K2525" s="2" t="str">
        <f>_xlfn.XLOOKUP(E2525,[1]SKU_Master!A:A,[1]SKU_Master!C:C,"NOT FOUND")</f>
        <v>Tissues</v>
      </c>
      <c r="L2525" s="2">
        <f>_xlfn.XLOOKUP(Table2[[#This Row],[SKU_CODE_CLEAN]],[1]SKU_Master!A:A,[1]SKU_Master!E:E,"Not Found")</f>
        <v>180</v>
      </c>
      <c r="M2525" s="2">
        <f>_xlfn.XLOOKUP(E2525,[1]SKU_Master!A:A,[1]SKU_Master!F:F,"NOT FOUND")</f>
        <v>95</v>
      </c>
      <c r="N2525" s="2" t="str">
        <f>IF(ISNUMBER(_xlfn.XMATCH(E2525,[1]SKU_Master!A:A)),"MATCH","NOT FOUND")</f>
        <v>MATCH</v>
      </c>
      <c r="O2525" s="2">
        <f>Table2[[#This Row],[GROSS_REVENUE]]-Table2[[#This Row],[DISCOUNT]]</f>
        <v>36813.199999999997</v>
      </c>
      <c r="P2525" s="3">
        <f>IFERROR((Table2[[#This Row],[NET_REVENUE]]-(Table2[[#This Row],[UNITS_SOLD]]*Table2[[#This Row],[UNIT_COGS]]))/Table2[[#This Row],[NET_REVENUE]],0)</f>
        <v>0.43226886008279636</v>
      </c>
      <c r="Q2525" s="4">
        <f>IFERROR(Table2[[#This Row],[GROSS_REVENUE]]/Table2[[#This Row],[AD_SPEND]],0)</f>
        <v>11.206447669285279</v>
      </c>
      <c r="R2525" s="2">
        <f>IFERROR((Table2[[#This Row],[NET_REVENUE]]-(Table2[[#This Row],[UNITS_SOLD]]*Table2[[#This Row],[UNIT_COGS]])-Table2[[#This Row],[AD_SPEND]]),0)</f>
        <v>12379.519999999997</v>
      </c>
      <c r="S2525" s="3">
        <f>IFERROR(Table2[[#This Row],[RETURNS_UNITS]]/Table2[[#This Row],[UNITS_SOLD]],0)</f>
        <v>9.5454545454545459E-2</v>
      </c>
      <c r="T2525" s="2" t="str">
        <f>TRIM(CLEAN(Table2[[#This Row],[CHANNEL]]))</f>
        <v>D2C</v>
      </c>
      <c r="U2525" s="1">
        <f t="shared" si="39"/>
        <v>45352</v>
      </c>
    </row>
    <row r="2526" spans="1:21" x14ac:dyDescent="0.3">
      <c r="A2526" s="1">
        <v>45658</v>
      </c>
      <c r="B2526" s="2" t="s">
        <v>33</v>
      </c>
      <c r="C2526" s="2" t="s">
        <v>22</v>
      </c>
      <c r="D2526" s="2" t="s">
        <v>30</v>
      </c>
      <c r="E2526" s="2" t="str">
        <f>TRIM(Table2[[#This Row],[SKU_CODE]])</f>
        <v>BEC-TIS-002</v>
      </c>
      <c r="F2526" s="2">
        <v>222</v>
      </c>
      <c r="G2526" s="2">
        <v>39960</v>
      </c>
      <c r="H2526" s="2">
        <v>9866.8700000000008</v>
      </c>
      <c r="I2526" s="2">
        <v>3534.97</v>
      </c>
      <c r="J2526" s="2">
        <v>5</v>
      </c>
      <c r="K2526" s="2" t="str">
        <f>_xlfn.XLOOKUP(E2526,[1]SKU_Master!A:A,[1]SKU_Master!C:C,"NOT FOUND")</f>
        <v>Tissues</v>
      </c>
      <c r="L2526" s="2">
        <f>_xlfn.XLOOKUP(Table2[[#This Row],[SKU_CODE_CLEAN]],[1]SKU_Master!A:A,[1]SKU_Master!E:E,"Not Found")</f>
        <v>180</v>
      </c>
      <c r="M2526" s="2">
        <f>_xlfn.XLOOKUP(E2526,[1]SKU_Master!A:A,[1]SKU_Master!F:F,"NOT FOUND")</f>
        <v>95</v>
      </c>
      <c r="N2526" s="2" t="str">
        <f>IF(ISNUMBER(_xlfn.XMATCH(E2526,[1]SKU_Master!A:A)),"MATCH","NOT FOUND")</f>
        <v>MATCH</v>
      </c>
      <c r="O2526" s="2">
        <f>Table2[[#This Row],[GROSS_REVENUE]]-Table2[[#This Row],[DISCOUNT]]</f>
        <v>30093.129999999997</v>
      </c>
      <c r="P2526" s="3">
        <f>IFERROR((Table2[[#This Row],[NET_REVENUE]]-(Table2[[#This Row],[UNITS_SOLD]]*Table2[[#This Row],[UNIT_COGS]]))/Table2[[#This Row],[NET_REVENUE]],0)</f>
        <v>0.29917559256880216</v>
      </c>
      <c r="Q2526" s="4">
        <f>IFERROR(Table2[[#This Row],[GROSS_REVENUE]]/Table2[[#This Row],[AD_SPEND]],0)</f>
        <v>11.30419777254121</v>
      </c>
      <c r="R2526" s="2">
        <f>IFERROR((Table2[[#This Row],[NET_REVENUE]]-(Table2[[#This Row],[UNITS_SOLD]]*Table2[[#This Row],[UNIT_COGS]])-Table2[[#This Row],[AD_SPEND]]),0)</f>
        <v>5468.159999999998</v>
      </c>
      <c r="S2526" s="3">
        <f>IFERROR(Table2[[#This Row],[RETURNS_UNITS]]/Table2[[#This Row],[UNITS_SOLD]],0)</f>
        <v>2.2522522522522521E-2</v>
      </c>
      <c r="T2526" s="2" t="str">
        <f>TRIM(CLEAN(Table2[[#This Row],[CHANNEL]]))</f>
        <v>Swiggy Instamart</v>
      </c>
      <c r="U2526" s="1">
        <f t="shared" si="39"/>
        <v>45658</v>
      </c>
    </row>
    <row r="2527" spans="1:21" x14ac:dyDescent="0.3">
      <c r="A2527" s="1">
        <v>45717</v>
      </c>
      <c r="B2527" s="2" t="s">
        <v>37</v>
      </c>
      <c r="C2527" s="2" t="s">
        <v>22</v>
      </c>
      <c r="D2527" s="2" t="s">
        <v>32</v>
      </c>
      <c r="E2527" s="2" t="str">
        <f>TRIM(Table2[[#This Row],[SKU_CODE]])</f>
        <v>BEC-BW-001</v>
      </c>
      <c r="F2527" s="2">
        <v>182</v>
      </c>
      <c r="G2527" s="2">
        <v>40040</v>
      </c>
      <c r="H2527" s="2">
        <v>9842.4500000000007</v>
      </c>
      <c r="I2527" s="2">
        <v>3536.38</v>
      </c>
      <c r="J2527" s="2">
        <v>8</v>
      </c>
      <c r="K2527" s="2" t="str">
        <f>_xlfn.XLOOKUP(E2527,[1]SKU_Master!A:A,[1]SKU_Master!C:C,"NOT FOUND")</f>
        <v>Bake &amp; Wrap</v>
      </c>
      <c r="L2527" s="2">
        <f>_xlfn.XLOOKUP(Table2[[#This Row],[SKU_CODE_CLEAN]],[1]SKU_Master!A:A,[1]SKU_Master!E:E,"Not Found")</f>
        <v>220</v>
      </c>
      <c r="M2527" s="2">
        <f>_xlfn.XLOOKUP(E2527,[1]SKU_Master!A:A,[1]SKU_Master!F:F,"NOT FOUND")</f>
        <v>118</v>
      </c>
      <c r="N2527" s="2" t="str">
        <f>IF(ISNUMBER(_xlfn.XMATCH(E2527,[1]SKU_Master!A:A)),"MATCH","NOT FOUND")</f>
        <v>MATCH</v>
      </c>
      <c r="O2527" s="2">
        <f>Table2[[#This Row],[GROSS_REVENUE]]-Table2[[#This Row],[DISCOUNT]]</f>
        <v>30197.55</v>
      </c>
      <c r="P2527" s="3">
        <f>IFERROR((Table2[[#This Row],[NET_REVENUE]]-(Table2[[#This Row],[UNITS_SOLD]]*Table2[[#This Row],[UNIT_COGS]]))/Table2[[#This Row],[NET_REVENUE]],0)</f>
        <v>0.28881647683338546</v>
      </c>
      <c r="Q2527" s="4">
        <f>IFERROR(Table2[[#This Row],[GROSS_REVENUE]]/Table2[[#This Row],[AD_SPEND]],0)</f>
        <v>11.32231264739649</v>
      </c>
      <c r="R2527" s="2">
        <f>IFERROR((Table2[[#This Row],[NET_REVENUE]]-(Table2[[#This Row],[UNITS_SOLD]]*Table2[[#This Row],[UNIT_COGS]])-Table2[[#This Row],[AD_SPEND]]),0)</f>
        <v>5185.1699999999992</v>
      </c>
      <c r="S2527" s="3">
        <f>IFERROR(Table2[[#This Row],[RETURNS_UNITS]]/Table2[[#This Row],[UNITS_SOLD]],0)</f>
        <v>4.3956043956043959E-2</v>
      </c>
      <c r="T2527" s="2" t="str">
        <f>TRIM(CLEAN(Table2[[#This Row],[CHANNEL]]))</f>
        <v>Blinkit</v>
      </c>
      <c r="U2527" s="1">
        <f t="shared" si="39"/>
        <v>45717</v>
      </c>
    </row>
    <row r="2528" spans="1:21" x14ac:dyDescent="0.3">
      <c r="A2528" s="1">
        <v>45413</v>
      </c>
      <c r="B2528" s="2" t="s">
        <v>39</v>
      </c>
      <c r="C2528" s="2" t="s">
        <v>25</v>
      </c>
      <c r="D2528" s="2" t="s">
        <v>35</v>
      </c>
      <c r="E2528" s="2" t="str">
        <f>TRIM(Table2[[#This Row],[SKU_CODE]])</f>
        <v>BEC-CMB-001</v>
      </c>
      <c r="F2528" s="2">
        <v>90</v>
      </c>
      <c r="G2528" s="2">
        <v>62910</v>
      </c>
      <c r="H2528" s="2">
        <v>8445.93</v>
      </c>
      <c r="I2528" s="2">
        <v>3538.13</v>
      </c>
      <c r="J2528" s="2">
        <v>2</v>
      </c>
      <c r="K2528" s="2" t="str">
        <f>_xlfn.XLOOKUP(E2528,[1]SKU_Master!A:A,[1]SKU_Master!C:C,"NOT FOUND")</f>
        <v>Others</v>
      </c>
      <c r="L2528" s="2">
        <f>_xlfn.XLOOKUP(Table2[[#This Row],[SKU_CODE_CLEAN]],[1]SKU_Master!A:A,[1]SKU_Master!E:E,"Not Found")</f>
        <v>699</v>
      </c>
      <c r="M2528" s="2">
        <f>_xlfn.XLOOKUP(E2528,[1]SKU_Master!A:A,[1]SKU_Master!F:F,"NOT FOUND")</f>
        <v>330</v>
      </c>
      <c r="N2528" s="2" t="str">
        <f>IF(ISNUMBER(_xlfn.XMATCH(E2528,[1]SKU_Master!A:A)),"MATCH","NOT FOUND")</f>
        <v>MATCH</v>
      </c>
      <c r="O2528" s="2">
        <f>Table2[[#This Row],[GROSS_REVENUE]]-Table2[[#This Row],[DISCOUNT]]</f>
        <v>54464.07</v>
      </c>
      <c r="P2528" s="3">
        <f>IFERROR((Table2[[#This Row],[NET_REVENUE]]-(Table2[[#This Row],[UNITS_SOLD]]*Table2[[#This Row],[UNIT_COGS]]))/Table2[[#This Row],[NET_REVENUE]],0)</f>
        <v>0.45468636479058577</v>
      </c>
      <c r="Q2528" s="4">
        <f>IFERROR(Table2[[#This Row],[GROSS_REVENUE]]/Table2[[#This Row],[AD_SPEND]],0)</f>
        <v>17.780579006424297</v>
      </c>
      <c r="R2528" s="2">
        <f>IFERROR((Table2[[#This Row],[NET_REVENUE]]-(Table2[[#This Row],[UNITS_SOLD]]*Table2[[#This Row],[UNIT_COGS]])-Table2[[#This Row],[AD_SPEND]]),0)</f>
        <v>21225.94</v>
      </c>
      <c r="S2528" s="3">
        <f>IFERROR(Table2[[#This Row],[RETURNS_UNITS]]/Table2[[#This Row],[UNITS_SOLD]],0)</f>
        <v>2.2222222222222223E-2</v>
      </c>
      <c r="T2528" s="2" t="str">
        <f>TRIM(CLEAN(Table2[[#This Row],[CHANNEL]]))</f>
        <v>Amazon</v>
      </c>
      <c r="U2528" s="1">
        <f t="shared" si="39"/>
        <v>45413</v>
      </c>
    </row>
    <row r="2529" spans="1:21" x14ac:dyDescent="0.3">
      <c r="A2529" s="1">
        <v>45748</v>
      </c>
      <c r="B2529" s="2" t="s">
        <v>21</v>
      </c>
      <c r="C2529" s="2" t="s">
        <v>22</v>
      </c>
      <c r="D2529" s="2" t="s">
        <v>30</v>
      </c>
      <c r="E2529" s="2" t="str">
        <f>TRIM(Table2[[#This Row],[SKU_CODE]])</f>
        <v>BEC-TIS-002</v>
      </c>
      <c r="F2529" s="2">
        <v>287</v>
      </c>
      <c r="G2529" s="2">
        <v>51660</v>
      </c>
      <c r="H2529" s="2">
        <v>5126.21</v>
      </c>
      <c r="I2529" s="2">
        <v>3545.84</v>
      </c>
      <c r="J2529" s="2">
        <v>11</v>
      </c>
      <c r="K2529" s="2" t="str">
        <f>_xlfn.XLOOKUP(E2529,[1]SKU_Master!A:A,[1]SKU_Master!C:C,"NOT FOUND")</f>
        <v>Tissues</v>
      </c>
      <c r="L2529" s="2">
        <f>_xlfn.XLOOKUP(Table2[[#This Row],[SKU_CODE_CLEAN]],[1]SKU_Master!A:A,[1]SKU_Master!E:E,"Not Found")</f>
        <v>180</v>
      </c>
      <c r="M2529" s="2">
        <f>_xlfn.XLOOKUP(E2529,[1]SKU_Master!A:A,[1]SKU_Master!F:F,"NOT FOUND")</f>
        <v>95</v>
      </c>
      <c r="N2529" s="2" t="str">
        <f>IF(ISNUMBER(_xlfn.XMATCH(E2529,[1]SKU_Master!A:A)),"MATCH","NOT FOUND")</f>
        <v>MATCH</v>
      </c>
      <c r="O2529" s="2">
        <f>Table2[[#This Row],[GROSS_REVENUE]]-Table2[[#This Row],[DISCOUNT]]</f>
        <v>46533.79</v>
      </c>
      <c r="P2529" s="3">
        <f>IFERROR((Table2[[#This Row],[NET_REVENUE]]-(Table2[[#This Row],[UNITS_SOLD]]*Table2[[#This Row],[UNIT_COGS]]))/Table2[[#This Row],[NET_REVENUE]],0)</f>
        <v>0.41408168129009049</v>
      </c>
      <c r="Q2529" s="4">
        <f>IFERROR(Table2[[#This Row],[GROSS_REVENUE]]/Table2[[#This Row],[AD_SPEND]],0)</f>
        <v>14.56918529882905</v>
      </c>
      <c r="R2529" s="2">
        <f>IFERROR((Table2[[#This Row],[NET_REVENUE]]-(Table2[[#This Row],[UNITS_SOLD]]*Table2[[#This Row],[UNIT_COGS]])-Table2[[#This Row],[AD_SPEND]]),0)</f>
        <v>15722.95</v>
      </c>
      <c r="S2529" s="3">
        <f>IFERROR(Table2[[#This Row],[RETURNS_UNITS]]/Table2[[#This Row],[UNITS_SOLD]],0)</f>
        <v>3.8327526132404179E-2</v>
      </c>
      <c r="T2529" s="2" t="str">
        <f>TRIM(CLEAN(Table2[[#This Row],[CHANNEL]]))</f>
        <v>Flipkart</v>
      </c>
      <c r="U2529" s="1">
        <f t="shared" si="39"/>
        <v>45748</v>
      </c>
    </row>
    <row r="2530" spans="1:21" x14ac:dyDescent="0.3">
      <c r="A2530" s="1">
        <v>45474</v>
      </c>
      <c r="B2530" s="2" t="s">
        <v>24</v>
      </c>
      <c r="C2530" s="2" t="s">
        <v>28</v>
      </c>
      <c r="D2530" s="2" t="s">
        <v>41</v>
      </c>
      <c r="E2530" s="2" t="str">
        <f>TRIM(Table2[[#This Row],[SKU_CODE]])</f>
        <v>BEC-KT-002</v>
      </c>
      <c r="F2530" s="2">
        <v>97</v>
      </c>
      <c r="G2530" s="2">
        <v>40740</v>
      </c>
      <c r="H2530" s="2">
        <v>5072.33</v>
      </c>
      <c r="I2530" s="2">
        <v>3546.75</v>
      </c>
      <c r="J2530" s="2">
        <v>12</v>
      </c>
      <c r="K2530" s="2" t="str">
        <f>_xlfn.XLOOKUP(E2530,[1]SKU_Master!A:A,[1]SKU_Master!C:C,"NOT FOUND")</f>
        <v>Kitchen Towel</v>
      </c>
      <c r="L2530" s="2">
        <f>_xlfn.XLOOKUP(Table2[[#This Row],[SKU_CODE_CLEAN]],[1]SKU_Master!A:A,[1]SKU_Master!E:E,"Not Found")</f>
        <v>420</v>
      </c>
      <c r="M2530" s="2">
        <f>_xlfn.XLOOKUP(E2530,[1]SKU_Master!A:A,[1]SKU_Master!F:F,"NOT FOUND")</f>
        <v>205</v>
      </c>
      <c r="N2530" s="2" t="str">
        <f>IF(ISNUMBER(_xlfn.XMATCH(E2530,[1]SKU_Master!A:A)),"MATCH","NOT FOUND")</f>
        <v>MATCH</v>
      </c>
      <c r="O2530" s="2">
        <f>Table2[[#This Row],[GROSS_REVENUE]]-Table2[[#This Row],[DISCOUNT]]</f>
        <v>35667.67</v>
      </c>
      <c r="P2530" s="3">
        <f>IFERROR((Table2[[#This Row],[NET_REVENUE]]-(Table2[[#This Row],[UNITS_SOLD]]*Table2[[#This Row],[UNIT_COGS]]))/Table2[[#This Row],[NET_REVENUE]],0)</f>
        <v>0.44249231867402605</v>
      </c>
      <c r="Q2530" s="4">
        <f>IFERROR(Table2[[#This Row],[GROSS_REVENUE]]/Table2[[#This Row],[AD_SPEND]],0)</f>
        <v>11.486572213998731</v>
      </c>
      <c r="R2530" s="2">
        <f>IFERROR((Table2[[#This Row],[NET_REVENUE]]-(Table2[[#This Row],[UNITS_SOLD]]*Table2[[#This Row],[UNIT_COGS]])-Table2[[#This Row],[AD_SPEND]]),0)</f>
        <v>12235.919999999998</v>
      </c>
      <c r="S2530" s="3">
        <f>IFERROR(Table2[[#This Row],[RETURNS_UNITS]]/Table2[[#This Row],[UNITS_SOLD]],0)</f>
        <v>0.12371134020618557</v>
      </c>
      <c r="T2530" s="2" t="str">
        <f>TRIM(CLEAN(Table2[[#This Row],[CHANNEL]]))</f>
        <v>D2C</v>
      </c>
      <c r="U2530" s="1">
        <f t="shared" si="39"/>
        <v>45474</v>
      </c>
    </row>
    <row r="2531" spans="1:21" x14ac:dyDescent="0.3">
      <c r="A2531" s="1">
        <v>45505</v>
      </c>
      <c r="B2531" s="2" t="s">
        <v>37</v>
      </c>
      <c r="C2531" s="2" t="s">
        <v>28</v>
      </c>
      <c r="D2531" s="2" t="s">
        <v>29</v>
      </c>
      <c r="E2531" s="2" t="str">
        <f>TRIM(Table2[[#This Row],[SKU_CODE]])</f>
        <v>BEC-CLN-004</v>
      </c>
      <c r="F2531" s="2">
        <v>188</v>
      </c>
      <c r="G2531" s="2">
        <v>18612</v>
      </c>
      <c r="H2531" s="2">
        <v>2664.15</v>
      </c>
      <c r="I2531" s="2">
        <v>3547.93</v>
      </c>
      <c r="J2531" s="2">
        <v>4</v>
      </c>
      <c r="K2531" s="2" t="str">
        <f>_xlfn.XLOOKUP(E2531,[1]SKU_Master!A:A,[1]SKU_Master!C:C,"NOT FOUND")</f>
        <v>Cleaners</v>
      </c>
      <c r="L2531" s="2">
        <f>_xlfn.XLOOKUP(Table2[[#This Row],[SKU_CODE_CLEAN]],[1]SKU_Master!A:A,[1]SKU_Master!E:E,"Not Found")</f>
        <v>99</v>
      </c>
      <c r="M2531" s="2">
        <f>_xlfn.XLOOKUP(E2531,[1]SKU_Master!A:A,[1]SKU_Master!F:F,"NOT FOUND")</f>
        <v>44</v>
      </c>
      <c r="N2531" s="2" t="str">
        <f>IF(ISNUMBER(_xlfn.XMATCH(E2531,[1]SKU_Master!A:A)),"MATCH","NOT FOUND")</f>
        <v>MATCH</v>
      </c>
      <c r="O2531" s="2">
        <f>Table2[[#This Row],[GROSS_REVENUE]]-Table2[[#This Row],[DISCOUNT]]</f>
        <v>15947.85</v>
      </c>
      <c r="P2531" s="3">
        <f>IFERROR((Table2[[#This Row],[NET_REVENUE]]-(Table2[[#This Row],[UNITS_SOLD]]*Table2[[#This Row],[UNIT_COGS]]))/Table2[[#This Row],[NET_REVENUE]],0)</f>
        <v>0.48130939280216456</v>
      </c>
      <c r="Q2531" s="4">
        <f>IFERROR(Table2[[#This Row],[GROSS_REVENUE]]/Table2[[#This Row],[AD_SPEND]],0)</f>
        <v>5.2458757641779856</v>
      </c>
      <c r="R2531" s="2">
        <f>IFERROR((Table2[[#This Row],[NET_REVENUE]]-(Table2[[#This Row],[UNITS_SOLD]]*Table2[[#This Row],[UNIT_COGS]])-Table2[[#This Row],[AD_SPEND]]),0)</f>
        <v>4127.92</v>
      </c>
      <c r="S2531" s="3">
        <f>IFERROR(Table2[[#This Row],[RETURNS_UNITS]]/Table2[[#This Row],[UNITS_SOLD]],0)</f>
        <v>2.1276595744680851E-2</v>
      </c>
      <c r="T2531" s="2" t="str">
        <f>TRIM(CLEAN(Table2[[#This Row],[CHANNEL]]))</f>
        <v>Blinkit</v>
      </c>
      <c r="U2531" s="1">
        <f t="shared" si="39"/>
        <v>45505</v>
      </c>
    </row>
    <row r="2532" spans="1:21" x14ac:dyDescent="0.3">
      <c r="A2532" s="1">
        <v>45413</v>
      </c>
      <c r="B2532" s="2" t="s">
        <v>21</v>
      </c>
      <c r="C2532" s="2" t="s">
        <v>25</v>
      </c>
      <c r="D2532" s="2" t="s">
        <v>46</v>
      </c>
      <c r="E2532" s="2" t="str">
        <f>TRIM(Table2[[#This Row],[SKU_CODE]])</f>
        <v>BEC-KT-001</v>
      </c>
      <c r="F2532" s="2">
        <v>188</v>
      </c>
      <c r="G2532" s="2">
        <v>30080</v>
      </c>
      <c r="H2532" s="2">
        <v>5832.38</v>
      </c>
      <c r="I2532" s="2">
        <v>3548.51</v>
      </c>
      <c r="J2532" s="2">
        <v>8</v>
      </c>
      <c r="K2532" s="2" t="str">
        <f>_xlfn.XLOOKUP(E2532,[1]SKU_Master!A:A,[1]SKU_Master!C:C,"NOT FOUND")</f>
        <v>Kitchen Towel</v>
      </c>
      <c r="L2532" s="2">
        <f>_xlfn.XLOOKUP(Table2[[#This Row],[SKU_CODE_CLEAN]],[1]SKU_Master!A:A,[1]SKU_Master!E:E,"Not Found")</f>
        <v>160</v>
      </c>
      <c r="M2532" s="2">
        <f>_xlfn.XLOOKUP(E2532,[1]SKU_Master!A:A,[1]SKU_Master!F:F,"NOT FOUND")</f>
        <v>78</v>
      </c>
      <c r="N2532" s="2" t="str">
        <f>IF(ISNUMBER(_xlfn.XMATCH(E2532,[1]SKU_Master!A:A)),"MATCH","NOT FOUND")</f>
        <v>MATCH</v>
      </c>
      <c r="O2532" s="2">
        <f>Table2[[#This Row],[GROSS_REVENUE]]-Table2[[#This Row],[DISCOUNT]]</f>
        <v>24247.62</v>
      </c>
      <c r="P2532" s="3">
        <f>IFERROR((Table2[[#This Row],[NET_REVENUE]]-(Table2[[#This Row],[UNITS_SOLD]]*Table2[[#This Row],[UNIT_COGS]]))/Table2[[#This Row],[NET_REVENUE]],0)</f>
        <v>0.39523961526945733</v>
      </c>
      <c r="Q2532" s="4">
        <f>IFERROR(Table2[[#This Row],[GROSS_REVENUE]]/Table2[[#This Row],[AD_SPEND]],0)</f>
        <v>8.4767973036570279</v>
      </c>
      <c r="R2532" s="2">
        <f>IFERROR((Table2[[#This Row],[NET_REVENUE]]-(Table2[[#This Row],[UNITS_SOLD]]*Table2[[#This Row],[UNIT_COGS]])-Table2[[#This Row],[AD_SPEND]]),0)</f>
        <v>6035.1099999999988</v>
      </c>
      <c r="S2532" s="3">
        <f>IFERROR(Table2[[#This Row],[RETURNS_UNITS]]/Table2[[#This Row],[UNITS_SOLD]],0)</f>
        <v>4.2553191489361701E-2</v>
      </c>
      <c r="T2532" s="2" t="str">
        <f>TRIM(CLEAN(Table2[[#This Row],[CHANNEL]]))</f>
        <v>Flipkart</v>
      </c>
      <c r="U2532" s="1">
        <f t="shared" si="39"/>
        <v>45413</v>
      </c>
    </row>
    <row r="2533" spans="1:21" x14ac:dyDescent="0.3">
      <c r="A2533" s="1">
        <v>45689</v>
      </c>
      <c r="B2533" s="2" t="s">
        <v>33</v>
      </c>
      <c r="C2533" s="2" t="s">
        <v>25</v>
      </c>
      <c r="D2533" s="2" t="s">
        <v>51</v>
      </c>
      <c r="E2533" s="2" t="str">
        <f>TRIM(Table2[[#This Row],[SKU_CODE]])</f>
        <v>BEC-BW-001</v>
      </c>
      <c r="F2533" s="2">
        <v>145</v>
      </c>
      <c r="G2533" s="2">
        <v>31900</v>
      </c>
      <c r="H2533" s="2">
        <v>6104.48</v>
      </c>
      <c r="I2533" s="2">
        <v>3552.94</v>
      </c>
      <c r="J2533" s="2">
        <v>4</v>
      </c>
      <c r="K2533" s="2" t="str">
        <f>_xlfn.XLOOKUP(E2533,[1]SKU_Master!A:A,[1]SKU_Master!C:C,"NOT FOUND")</f>
        <v>Bake &amp; Wrap</v>
      </c>
      <c r="L2533" s="2">
        <f>_xlfn.XLOOKUP(Table2[[#This Row],[SKU_CODE_CLEAN]],[1]SKU_Master!A:A,[1]SKU_Master!E:E,"Not Found")</f>
        <v>220</v>
      </c>
      <c r="M2533" s="2">
        <f>_xlfn.XLOOKUP(E2533,[1]SKU_Master!A:A,[1]SKU_Master!F:F,"NOT FOUND")</f>
        <v>118</v>
      </c>
      <c r="N2533" s="2" t="str">
        <f>IF(ISNUMBER(_xlfn.XMATCH(E2533,[1]SKU_Master!A:A)),"MATCH","NOT FOUND")</f>
        <v>MATCH</v>
      </c>
      <c r="O2533" s="2">
        <f>Table2[[#This Row],[GROSS_REVENUE]]-Table2[[#This Row],[DISCOUNT]]</f>
        <v>25795.52</v>
      </c>
      <c r="P2533" s="3">
        <f>IFERROR((Table2[[#This Row],[NET_REVENUE]]-(Table2[[#This Row],[UNITS_SOLD]]*Table2[[#This Row],[UNIT_COGS]]))/Table2[[#This Row],[NET_REVENUE]],0)</f>
        <v>0.33670652888563596</v>
      </c>
      <c r="Q2533" s="4">
        <f>IFERROR(Table2[[#This Row],[GROSS_REVENUE]]/Table2[[#This Row],[AD_SPEND]],0)</f>
        <v>8.9784797941986074</v>
      </c>
      <c r="R2533" s="2">
        <f>IFERROR((Table2[[#This Row],[NET_REVENUE]]-(Table2[[#This Row],[UNITS_SOLD]]*Table2[[#This Row],[UNIT_COGS]])-Table2[[#This Row],[AD_SPEND]]),0)</f>
        <v>5132.58</v>
      </c>
      <c r="S2533" s="3">
        <f>IFERROR(Table2[[#This Row],[RETURNS_UNITS]]/Table2[[#This Row],[UNITS_SOLD]],0)</f>
        <v>2.7586206896551724E-2</v>
      </c>
      <c r="T2533" s="2" t="str">
        <f>TRIM(CLEAN(Table2[[#This Row],[CHANNEL]]))</f>
        <v>Swiggy Instamart</v>
      </c>
      <c r="U2533" s="1">
        <f t="shared" si="39"/>
        <v>45689</v>
      </c>
    </row>
    <row r="2534" spans="1:21" x14ac:dyDescent="0.3">
      <c r="A2534" s="1">
        <v>45383</v>
      </c>
      <c r="B2534" s="2" t="s">
        <v>34</v>
      </c>
      <c r="C2534" s="2" t="s">
        <v>22</v>
      </c>
      <c r="D2534" s="2" t="s">
        <v>31</v>
      </c>
      <c r="E2534" s="2" t="str">
        <f>TRIM(Table2[[#This Row],[SKU_CODE]])</f>
        <v>BEC-GB-002</v>
      </c>
      <c r="F2534" s="2">
        <v>269</v>
      </c>
      <c r="G2534" s="2">
        <v>48151</v>
      </c>
      <c r="H2534" s="2">
        <v>10945.34</v>
      </c>
      <c r="I2534" s="2">
        <v>3553.19</v>
      </c>
      <c r="J2534" s="2">
        <v>6</v>
      </c>
      <c r="K2534" s="2" t="str">
        <f>_xlfn.XLOOKUP(E2534,[1]SKU_Master!A:A,[1]SKU_Master!C:C,"NOT FOUND")</f>
        <v>Garbage Bags</v>
      </c>
      <c r="L2534" s="2">
        <f>_xlfn.XLOOKUP(Table2[[#This Row],[SKU_CODE_CLEAN]],[1]SKU_Master!A:A,[1]SKU_Master!E:E,"Not Found")</f>
        <v>179</v>
      </c>
      <c r="M2534" s="2">
        <f>_xlfn.XLOOKUP(E2534,[1]SKU_Master!A:A,[1]SKU_Master!F:F,"NOT FOUND")</f>
        <v>86</v>
      </c>
      <c r="N2534" s="2" t="str">
        <f>IF(ISNUMBER(_xlfn.XMATCH(E2534,[1]SKU_Master!A:A)),"MATCH","NOT FOUND")</f>
        <v>MATCH</v>
      </c>
      <c r="O2534" s="2">
        <f>Table2[[#This Row],[GROSS_REVENUE]]-Table2[[#This Row],[DISCOUNT]]</f>
        <v>37205.660000000003</v>
      </c>
      <c r="P2534" s="3">
        <f>IFERROR((Table2[[#This Row],[NET_REVENUE]]-(Table2[[#This Row],[UNITS_SOLD]]*Table2[[#This Row],[UNIT_COGS]]))/Table2[[#This Row],[NET_REVENUE]],0)</f>
        <v>0.37821288481376225</v>
      </c>
      <c r="Q2534" s="4">
        <f>IFERROR(Table2[[#This Row],[GROSS_REVENUE]]/Table2[[#This Row],[AD_SPEND]],0)</f>
        <v>13.551484722179225</v>
      </c>
      <c r="R2534" s="2">
        <f>IFERROR((Table2[[#This Row],[NET_REVENUE]]-(Table2[[#This Row],[UNITS_SOLD]]*Table2[[#This Row],[UNIT_COGS]])-Table2[[#This Row],[AD_SPEND]]),0)</f>
        <v>10518.470000000003</v>
      </c>
      <c r="S2534" s="3">
        <f>IFERROR(Table2[[#This Row],[RETURNS_UNITS]]/Table2[[#This Row],[UNITS_SOLD]],0)</f>
        <v>2.2304832713754646E-2</v>
      </c>
      <c r="T2534" s="2" t="str">
        <f>TRIM(CLEAN(Table2[[#This Row],[CHANNEL]]))</f>
        <v>Zepto</v>
      </c>
      <c r="U2534" s="1">
        <f t="shared" si="39"/>
        <v>45383</v>
      </c>
    </row>
    <row r="2535" spans="1:21" x14ac:dyDescent="0.3">
      <c r="A2535" s="1">
        <v>45748</v>
      </c>
      <c r="B2535" s="2" t="s">
        <v>39</v>
      </c>
      <c r="C2535" s="2" t="s">
        <v>25</v>
      </c>
      <c r="D2535" s="2" t="s">
        <v>45</v>
      </c>
      <c r="E2535" s="2" t="str">
        <f>TRIM(Table2[[#This Row],[SKU_CODE]])</f>
        <v>BEC-TIS-001</v>
      </c>
      <c r="F2535" s="2">
        <v>724</v>
      </c>
      <c r="G2535" s="2">
        <v>68780</v>
      </c>
      <c r="H2535" s="2">
        <v>6732.23</v>
      </c>
      <c r="I2535" s="2">
        <v>3557.01</v>
      </c>
      <c r="J2535" s="2">
        <v>41</v>
      </c>
      <c r="K2535" s="2" t="str">
        <f>_xlfn.XLOOKUP(E2535,[1]SKU_Master!A:A,[1]SKU_Master!C:C,"NOT FOUND")</f>
        <v>Tissues</v>
      </c>
      <c r="L2535" s="2">
        <f>_xlfn.XLOOKUP(Table2[[#This Row],[SKU_CODE_CLEAN]],[1]SKU_Master!A:A,[1]SKU_Master!E:E,"Not Found")</f>
        <v>95</v>
      </c>
      <c r="M2535" s="2">
        <f>_xlfn.XLOOKUP(E2535,[1]SKU_Master!A:A,[1]SKU_Master!F:F,"NOT FOUND")</f>
        <v>42</v>
      </c>
      <c r="N2535" s="2" t="str">
        <f>IF(ISNUMBER(_xlfn.XMATCH(E2535,[1]SKU_Master!A:A)),"MATCH","NOT FOUND")</f>
        <v>MATCH</v>
      </c>
      <c r="O2535" s="2">
        <f>Table2[[#This Row],[GROSS_REVENUE]]-Table2[[#This Row],[DISCOUNT]]</f>
        <v>62047.770000000004</v>
      </c>
      <c r="P2535" s="3">
        <f>IFERROR((Table2[[#This Row],[NET_REVENUE]]-(Table2[[#This Row],[UNITS_SOLD]]*Table2[[#This Row],[UNIT_COGS]]))/Table2[[#This Row],[NET_REVENUE]],0)</f>
        <v>0.5099259812238216</v>
      </c>
      <c r="Q2535" s="4">
        <f>IFERROR(Table2[[#This Row],[GROSS_REVENUE]]/Table2[[#This Row],[AD_SPEND]],0)</f>
        <v>19.336465177213444</v>
      </c>
      <c r="R2535" s="2">
        <f>IFERROR((Table2[[#This Row],[NET_REVENUE]]-(Table2[[#This Row],[UNITS_SOLD]]*Table2[[#This Row],[UNIT_COGS]])-Table2[[#This Row],[AD_SPEND]]),0)</f>
        <v>28082.760000000002</v>
      </c>
      <c r="S2535" s="3">
        <f>IFERROR(Table2[[#This Row],[RETURNS_UNITS]]/Table2[[#This Row],[UNITS_SOLD]],0)</f>
        <v>5.6629834254143648E-2</v>
      </c>
      <c r="T2535" s="2" t="str">
        <f>TRIM(CLEAN(Table2[[#This Row],[CHANNEL]]))</f>
        <v>Amazon</v>
      </c>
      <c r="U2535" s="1">
        <f t="shared" si="39"/>
        <v>45748</v>
      </c>
    </row>
    <row r="2536" spans="1:21" x14ac:dyDescent="0.3">
      <c r="A2536" s="1">
        <v>45292</v>
      </c>
      <c r="B2536" s="2" t="s">
        <v>21</v>
      </c>
      <c r="C2536" s="2" t="s">
        <v>25</v>
      </c>
      <c r="D2536" s="2" t="s">
        <v>31</v>
      </c>
      <c r="E2536" s="2" t="str">
        <f>TRIM(Table2[[#This Row],[SKU_CODE]])</f>
        <v>BEC-GB-002</v>
      </c>
      <c r="F2536" s="2">
        <v>145</v>
      </c>
      <c r="G2536" s="2">
        <v>25955</v>
      </c>
      <c r="H2536" s="2">
        <v>1372.23</v>
      </c>
      <c r="I2536" s="2">
        <v>3568.85</v>
      </c>
      <c r="J2536" s="2">
        <v>6</v>
      </c>
      <c r="K2536" s="2" t="str">
        <f>_xlfn.XLOOKUP(E2536,[1]SKU_Master!A:A,[1]SKU_Master!C:C,"NOT FOUND")</f>
        <v>Garbage Bags</v>
      </c>
      <c r="L2536" s="2">
        <f>_xlfn.XLOOKUP(Table2[[#This Row],[SKU_CODE_CLEAN]],[1]SKU_Master!A:A,[1]SKU_Master!E:E,"Not Found")</f>
        <v>179</v>
      </c>
      <c r="M2536" s="2">
        <f>_xlfn.XLOOKUP(E2536,[1]SKU_Master!A:A,[1]SKU_Master!F:F,"NOT FOUND")</f>
        <v>86</v>
      </c>
      <c r="N2536" s="2" t="str">
        <f>IF(ISNUMBER(_xlfn.XMATCH(E2536,[1]SKU_Master!A:A)),"MATCH","NOT FOUND")</f>
        <v>MATCH</v>
      </c>
      <c r="O2536" s="2">
        <f>Table2[[#This Row],[GROSS_REVENUE]]-Table2[[#This Row],[DISCOUNT]]</f>
        <v>24582.77</v>
      </c>
      <c r="P2536" s="3">
        <f>IFERROR((Table2[[#This Row],[NET_REVENUE]]-(Table2[[#This Row],[UNITS_SOLD]]*Table2[[#This Row],[UNIT_COGS]]))/Table2[[#This Row],[NET_REVENUE]],0)</f>
        <v>0.49273413858568421</v>
      </c>
      <c r="Q2536" s="4">
        <f>IFERROR(Table2[[#This Row],[GROSS_REVENUE]]/Table2[[#This Row],[AD_SPEND]],0)</f>
        <v>7.2726508539165282</v>
      </c>
      <c r="R2536" s="2">
        <f>IFERROR((Table2[[#This Row],[NET_REVENUE]]-(Table2[[#This Row],[UNITS_SOLD]]*Table2[[#This Row],[UNIT_COGS]])-Table2[[#This Row],[AD_SPEND]]),0)</f>
        <v>8543.92</v>
      </c>
      <c r="S2536" s="3">
        <f>IFERROR(Table2[[#This Row],[RETURNS_UNITS]]/Table2[[#This Row],[UNITS_SOLD]],0)</f>
        <v>4.1379310344827586E-2</v>
      </c>
      <c r="T2536" s="2" t="str">
        <f>TRIM(CLEAN(Table2[[#This Row],[CHANNEL]]))</f>
        <v>Flipkart</v>
      </c>
      <c r="U2536" s="1">
        <f t="shared" si="39"/>
        <v>45292</v>
      </c>
    </row>
    <row r="2537" spans="1:21" x14ac:dyDescent="0.3">
      <c r="A2537" s="1">
        <v>45505</v>
      </c>
      <c r="B2537" s="2" t="s">
        <v>39</v>
      </c>
      <c r="C2537" s="2" t="s">
        <v>25</v>
      </c>
      <c r="D2537" s="2" t="s">
        <v>43</v>
      </c>
      <c r="E2537" s="2" t="str">
        <f>TRIM(Table2[[#This Row],[SKU_CODE]])</f>
        <v>BEC-GB-001</v>
      </c>
      <c r="F2537" s="2">
        <v>418</v>
      </c>
      <c r="G2537" s="2">
        <v>62282</v>
      </c>
      <c r="H2537" s="2">
        <v>14285.89</v>
      </c>
      <c r="I2537" s="2">
        <v>3569.67</v>
      </c>
      <c r="J2537" s="2">
        <v>15</v>
      </c>
      <c r="K2537" s="2" t="str">
        <f>_xlfn.XLOOKUP(E2537,[1]SKU_Master!A:A,[1]SKU_Master!C:C,"NOT FOUND")</f>
        <v>Garbage Bags</v>
      </c>
      <c r="L2537" s="2">
        <f>_xlfn.XLOOKUP(Table2[[#This Row],[SKU_CODE_CLEAN]],[1]SKU_Master!A:A,[1]SKU_Master!E:E,"Not Found")</f>
        <v>149</v>
      </c>
      <c r="M2537" s="2">
        <f>_xlfn.XLOOKUP(E2537,[1]SKU_Master!A:A,[1]SKU_Master!F:F,"NOT FOUND")</f>
        <v>70</v>
      </c>
      <c r="N2537" s="2" t="str">
        <f>IF(ISNUMBER(_xlfn.XMATCH(E2537,[1]SKU_Master!A:A)),"MATCH","NOT FOUND")</f>
        <v>MATCH</v>
      </c>
      <c r="O2537" s="2">
        <f>Table2[[#This Row],[GROSS_REVENUE]]-Table2[[#This Row],[DISCOUNT]]</f>
        <v>47996.11</v>
      </c>
      <c r="P2537" s="3">
        <f>IFERROR((Table2[[#This Row],[NET_REVENUE]]-(Table2[[#This Row],[UNITS_SOLD]]*Table2[[#This Row],[UNIT_COGS]]))/Table2[[#This Row],[NET_REVENUE]],0)</f>
        <v>0.39036726101344466</v>
      </c>
      <c r="Q2537" s="4">
        <f>IFERROR(Table2[[#This Row],[GROSS_REVENUE]]/Table2[[#This Row],[AD_SPEND]],0)</f>
        <v>17.447551174198175</v>
      </c>
      <c r="R2537" s="2">
        <f>IFERROR((Table2[[#This Row],[NET_REVENUE]]-(Table2[[#This Row],[UNITS_SOLD]]*Table2[[#This Row],[UNIT_COGS]])-Table2[[#This Row],[AD_SPEND]]),0)</f>
        <v>15166.44</v>
      </c>
      <c r="S2537" s="3">
        <f>IFERROR(Table2[[#This Row],[RETURNS_UNITS]]/Table2[[#This Row],[UNITS_SOLD]],0)</f>
        <v>3.5885167464114832E-2</v>
      </c>
      <c r="T2537" s="2" t="str">
        <f>TRIM(CLEAN(Table2[[#This Row],[CHANNEL]]))</f>
        <v>Amazon</v>
      </c>
      <c r="U2537" s="1">
        <f t="shared" si="39"/>
        <v>45505</v>
      </c>
    </row>
    <row r="2538" spans="1:21" x14ac:dyDescent="0.3">
      <c r="A2538" s="1">
        <v>45658</v>
      </c>
      <c r="B2538" s="2" t="s">
        <v>37</v>
      </c>
      <c r="C2538" s="2" t="s">
        <v>25</v>
      </c>
      <c r="D2538" s="2" t="s">
        <v>43</v>
      </c>
      <c r="E2538" s="2" t="str">
        <f>TRIM(Table2[[#This Row],[SKU_CODE]])</f>
        <v>BEC-GB-001</v>
      </c>
      <c r="F2538" s="2">
        <v>274</v>
      </c>
      <c r="G2538" s="2">
        <v>40826</v>
      </c>
      <c r="H2538" s="2">
        <v>4093.38</v>
      </c>
      <c r="I2538" s="2">
        <v>3573.69</v>
      </c>
      <c r="J2538" s="2">
        <v>8</v>
      </c>
      <c r="K2538" s="2" t="str">
        <f>_xlfn.XLOOKUP(E2538,[1]SKU_Master!A:A,[1]SKU_Master!C:C,"NOT FOUND")</f>
        <v>Garbage Bags</v>
      </c>
      <c r="L2538" s="2">
        <f>_xlfn.XLOOKUP(Table2[[#This Row],[SKU_CODE_CLEAN]],[1]SKU_Master!A:A,[1]SKU_Master!E:E,"Not Found")</f>
        <v>149</v>
      </c>
      <c r="M2538" s="2">
        <f>_xlfn.XLOOKUP(E2538,[1]SKU_Master!A:A,[1]SKU_Master!F:F,"NOT FOUND")</f>
        <v>70</v>
      </c>
      <c r="N2538" s="2" t="str">
        <f>IF(ISNUMBER(_xlfn.XMATCH(E2538,[1]SKU_Master!A:A)),"MATCH","NOT FOUND")</f>
        <v>MATCH</v>
      </c>
      <c r="O2538" s="2">
        <f>Table2[[#This Row],[GROSS_REVENUE]]-Table2[[#This Row],[DISCOUNT]]</f>
        <v>36732.620000000003</v>
      </c>
      <c r="P2538" s="3">
        <f>IFERROR((Table2[[#This Row],[NET_REVENUE]]-(Table2[[#This Row],[UNITS_SOLD]]*Table2[[#This Row],[UNIT_COGS]]))/Table2[[#This Row],[NET_REVENUE]],0)</f>
        <v>0.47784829941343693</v>
      </c>
      <c r="Q2538" s="4">
        <f>IFERROR(Table2[[#This Row],[GROSS_REVENUE]]/Table2[[#This Row],[AD_SPEND]],0)</f>
        <v>11.424046293886711</v>
      </c>
      <c r="R2538" s="2">
        <f>IFERROR((Table2[[#This Row],[NET_REVENUE]]-(Table2[[#This Row],[UNITS_SOLD]]*Table2[[#This Row],[UNIT_COGS]])-Table2[[#This Row],[AD_SPEND]]),0)</f>
        <v>13978.930000000002</v>
      </c>
      <c r="S2538" s="3">
        <f>IFERROR(Table2[[#This Row],[RETURNS_UNITS]]/Table2[[#This Row],[UNITS_SOLD]],0)</f>
        <v>2.9197080291970802E-2</v>
      </c>
      <c r="T2538" s="2" t="str">
        <f>TRIM(CLEAN(Table2[[#This Row],[CHANNEL]]))</f>
        <v>Blinkit</v>
      </c>
      <c r="U2538" s="1">
        <f t="shared" si="39"/>
        <v>45658</v>
      </c>
    </row>
    <row r="2539" spans="1:21" x14ac:dyDescent="0.3">
      <c r="A2539" s="1">
        <v>45809</v>
      </c>
      <c r="B2539" s="2" t="s">
        <v>34</v>
      </c>
      <c r="C2539" s="2" t="s">
        <v>28</v>
      </c>
      <c r="D2539" s="2" t="s">
        <v>31</v>
      </c>
      <c r="E2539" s="2" t="str">
        <f>TRIM(Table2[[#This Row],[SKU_CODE]])</f>
        <v>BEC-GB-002</v>
      </c>
      <c r="F2539" s="2">
        <v>206</v>
      </c>
      <c r="G2539" s="2">
        <v>36874</v>
      </c>
      <c r="H2539" s="2">
        <v>5690.09</v>
      </c>
      <c r="I2539" s="2">
        <v>3574.17</v>
      </c>
      <c r="J2539" s="2">
        <v>5</v>
      </c>
      <c r="K2539" s="2" t="str">
        <f>_xlfn.XLOOKUP(E2539,[1]SKU_Master!A:A,[1]SKU_Master!C:C,"NOT FOUND")</f>
        <v>Garbage Bags</v>
      </c>
      <c r="L2539" s="2">
        <f>_xlfn.XLOOKUP(Table2[[#This Row],[SKU_CODE_CLEAN]],[1]SKU_Master!A:A,[1]SKU_Master!E:E,"Not Found")</f>
        <v>179</v>
      </c>
      <c r="M2539" s="2">
        <f>_xlfn.XLOOKUP(E2539,[1]SKU_Master!A:A,[1]SKU_Master!F:F,"NOT FOUND")</f>
        <v>86</v>
      </c>
      <c r="N2539" s="2" t="str">
        <f>IF(ISNUMBER(_xlfn.XMATCH(E2539,[1]SKU_Master!A:A)),"MATCH","NOT FOUND")</f>
        <v>MATCH</v>
      </c>
      <c r="O2539" s="2">
        <f>Table2[[#This Row],[GROSS_REVENUE]]-Table2[[#This Row],[DISCOUNT]]</f>
        <v>31183.91</v>
      </c>
      <c r="P2539" s="3">
        <f>IFERROR((Table2[[#This Row],[NET_REVENUE]]-(Table2[[#This Row],[UNITS_SOLD]]*Table2[[#This Row],[UNIT_COGS]]))/Table2[[#This Row],[NET_REVENUE]],0)</f>
        <v>0.43188650813833157</v>
      </c>
      <c r="Q2539" s="4">
        <f>IFERROR(Table2[[#This Row],[GROSS_REVENUE]]/Table2[[#This Row],[AD_SPEND]],0)</f>
        <v>10.316800823687737</v>
      </c>
      <c r="R2539" s="2">
        <f>IFERROR((Table2[[#This Row],[NET_REVENUE]]-(Table2[[#This Row],[UNITS_SOLD]]*Table2[[#This Row],[UNIT_COGS]])-Table2[[#This Row],[AD_SPEND]]),0)</f>
        <v>9893.74</v>
      </c>
      <c r="S2539" s="3">
        <f>IFERROR(Table2[[#This Row],[RETURNS_UNITS]]/Table2[[#This Row],[UNITS_SOLD]],0)</f>
        <v>2.4271844660194174E-2</v>
      </c>
      <c r="T2539" s="2" t="str">
        <f>TRIM(CLEAN(Table2[[#This Row],[CHANNEL]]))</f>
        <v>Zepto</v>
      </c>
      <c r="U2539" s="1">
        <f t="shared" si="39"/>
        <v>45809</v>
      </c>
    </row>
    <row r="2540" spans="1:21" x14ac:dyDescent="0.3">
      <c r="A2540" s="1">
        <v>45597</v>
      </c>
      <c r="B2540" s="2" t="s">
        <v>39</v>
      </c>
      <c r="C2540" s="2" t="s">
        <v>28</v>
      </c>
      <c r="D2540" s="2" t="s">
        <v>30</v>
      </c>
      <c r="E2540" s="2" t="str">
        <f>TRIM(Table2[[#This Row],[SKU_CODE]])</f>
        <v>BEC-TIS-002</v>
      </c>
      <c r="F2540" s="2">
        <v>222</v>
      </c>
      <c r="G2540" s="2">
        <v>39960</v>
      </c>
      <c r="H2540" s="2">
        <v>5461.8</v>
      </c>
      <c r="I2540" s="2">
        <v>3577.95</v>
      </c>
      <c r="J2540" s="2">
        <v>10</v>
      </c>
      <c r="K2540" s="2" t="str">
        <f>_xlfn.XLOOKUP(E2540,[1]SKU_Master!A:A,[1]SKU_Master!C:C,"NOT FOUND")</f>
        <v>Tissues</v>
      </c>
      <c r="L2540" s="2">
        <f>_xlfn.XLOOKUP(Table2[[#This Row],[SKU_CODE_CLEAN]],[1]SKU_Master!A:A,[1]SKU_Master!E:E,"Not Found")</f>
        <v>180</v>
      </c>
      <c r="M2540" s="2">
        <f>_xlfn.XLOOKUP(E2540,[1]SKU_Master!A:A,[1]SKU_Master!F:F,"NOT FOUND")</f>
        <v>95</v>
      </c>
      <c r="N2540" s="2" t="str">
        <f>IF(ISNUMBER(_xlfn.XMATCH(E2540,[1]SKU_Master!A:A)),"MATCH","NOT FOUND")</f>
        <v>MATCH</v>
      </c>
      <c r="O2540" s="2">
        <f>Table2[[#This Row],[GROSS_REVENUE]]-Table2[[#This Row],[DISCOUNT]]</f>
        <v>34498.199999999997</v>
      </c>
      <c r="P2540" s="3">
        <f>IFERROR((Table2[[#This Row],[NET_REVENUE]]-(Table2[[#This Row],[UNITS_SOLD]]*Table2[[#This Row],[UNIT_COGS]]))/Table2[[#This Row],[NET_REVENUE]],0)</f>
        <v>0.38866375636989753</v>
      </c>
      <c r="Q2540" s="4">
        <f>IFERROR(Table2[[#This Row],[GROSS_REVENUE]]/Table2[[#This Row],[AD_SPEND]],0)</f>
        <v>11.168406489749717</v>
      </c>
      <c r="R2540" s="2">
        <f>IFERROR((Table2[[#This Row],[NET_REVENUE]]-(Table2[[#This Row],[UNITS_SOLD]]*Table2[[#This Row],[UNIT_COGS]])-Table2[[#This Row],[AD_SPEND]]),0)</f>
        <v>9830.2499999999964</v>
      </c>
      <c r="S2540" s="3">
        <f>IFERROR(Table2[[#This Row],[RETURNS_UNITS]]/Table2[[#This Row],[UNITS_SOLD]],0)</f>
        <v>4.5045045045045043E-2</v>
      </c>
      <c r="T2540" s="2" t="str">
        <f>TRIM(CLEAN(Table2[[#This Row],[CHANNEL]]))</f>
        <v>Amazon</v>
      </c>
      <c r="U2540" s="1">
        <f t="shared" si="39"/>
        <v>45597</v>
      </c>
    </row>
    <row r="2541" spans="1:21" x14ac:dyDescent="0.3">
      <c r="A2541" s="1">
        <v>45323</v>
      </c>
      <c r="B2541" s="2" t="s">
        <v>27</v>
      </c>
      <c r="C2541" s="2" t="s">
        <v>25</v>
      </c>
      <c r="D2541" s="2" t="s">
        <v>31</v>
      </c>
      <c r="E2541" s="2" t="str">
        <f>TRIM(Table2[[#This Row],[SKU_CODE]])</f>
        <v>BEC-GB-002</v>
      </c>
      <c r="F2541" s="2">
        <v>223</v>
      </c>
      <c r="G2541" s="5">
        <v>39917</v>
      </c>
      <c r="H2541" s="2">
        <v>6437.34</v>
      </c>
      <c r="I2541" s="2">
        <v>3579.6</v>
      </c>
      <c r="J2541" s="2">
        <v>7</v>
      </c>
      <c r="K2541" s="2" t="str">
        <f>_xlfn.XLOOKUP(E2541,[1]SKU_Master!A:A,[1]SKU_Master!C:C,"NOT FOUND")</f>
        <v>Garbage Bags</v>
      </c>
      <c r="L2541" s="2">
        <f>_xlfn.XLOOKUP(Table2[[#This Row],[SKU_CODE_CLEAN]],[1]SKU_Master!A:A,[1]SKU_Master!E:E,"Not Found")</f>
        <v>179</v>
      </c>
      <c r="M2541" s="2">
        <f>_xlfn.XLOOKUP(E2541,[1]SKU_Master!A:A,[1]SKU_Master!F:F,"NOT FOUND")</f>
        <v>86</v>
      </c>
      <c r="N2541" s="2" t="str">
        <f>IF(ISNUMBER(_xlfn.XMATCH(E2541,[1]SKU_Master!A:A)),"MATCH","NOT FOUND")</f>
        <v>MATCH</v>
      </c>
      <c r="O2541" s="2">
        <f>Table2[[#This Row],[GROSS_REVENUE]]-Table2[[#This Row],[DISCOUNT]]</f>
        <v>33479.660000000003</v>
      </c>
      <c r="P2541" s="3">
        <f>IFERROR((Table2[[#This Row],[NET_REVENUE]]-(Table2[[#This Row],[UNITS_SOLD]]*Table2[[#This Row],[UNIT_COGS]]))/Table2[[#This Row],[NET_REVENUE]],0)</f>
        <v>0.42717458898925503</v>
      </c>
      <c r="Q2541" s="4">
        <f>IFERROR(Table2[[#This Row],[GROSS_REVENUE]]/Table2[[#This Row],[AD_SPEND]],0)</f>
        <v>11.151245949268075</v>
      </c>
      <c r="R2541" s="2">
        <f>IFERROR((Table2[[#This Row],[NET_REVENUE]]-(Table2[[#This Row],[UNITS_SOLD]]*Table2[[#This Row],[UNIT_COGS]])-Table2[[#This Row],[AD_SPEND]]),0)</f>
        <v>10722.060000000003</v>
      </c>
      <c r="S2541" s="3">
        <f>IFERROR(Table2[[#This Row],[RETURNS_UNITS]]/Table2[[#This Row],[UNITS_SOLD]],0)</f>
        <v>3.1390134529147982E-2</v>
      </c>
      <c r="T2541" s="2" t="str">
        <f>TRIM(CLEAN(Table2[[#This Row],[CHANNEL]]))</f>
        <v>Zepto</v>
      </c>
      <c r="U2541" s="1">
        <f t="shared" si="39"/>
        <v>45323</v>
      </c>
    </row>
    <row r="2542" spans="1:21" x14ac:dyDescent="0.3">
      <c r="A2542" s="1">
        <v>45292</v>
      </c>
      <c r="B2542" s="2" t="s">
        <v>39</v>
      </c>
      <c r="C2542" s="2" t="s">
        <v>25</v>
      </c>
      <c r="D2542" s="2" t="s">
        <v>31</v>
      </c>
      <c r="E2542" s="2" t="str">
        <f>TRIM(Table2[[#This Row],[SKU_CODE]])</f>
        <v>BEC-GB-002</v>
      </c>
      <c r="F2542" s="2">
        <v>466</v>
      </c>
      <c r="G2542" s="2">
        <v>83414</v>
      </c>
      <c r="H2542" s="2">
        <v>17584.080000000002</v>
      </c>
      <c r="I2542" s="2">
        <v>3579.75</v>
      </c>
      <c r="J2542" s="2">
        <v>24</v>
      </c>
      <c r="K2542" s="2" t="str">
        <f>_xlfn.XLOOKUP(E2542,[1]SKU_Master!A:A,[1]SKU_Master!C:C,"NOT FOUND")</f>
        <v>Garbage Bags</v>
      </c>
      <c r="L2542" s="2">
        <f>_xlfn.XLOOKUP(Table2[[#This Row],[SKU_CODE_CLEAN]],[1]SKU_Master!A:A,[1]SKU_Master!E:E,"Not Found")</f>
        <v>179</v>
      </c>
      <c r="M2542" s="2">
        <f>_xlfn.XLOOKUP(E2542,[1]SKU_Master!A:A,[1]SKU_Master!F:F,"NOT FOUND")</f>
        <v>86</v>
      </c>
      <c r="N2542" s="2" t="str">
        <f>IF(ISNUMBER(_xlfn.XMATCH(E2542,[1]SKU_Master!A:A)),"MATCH","NOT FOUND")</f>
        <v>MATCH</v>
      </c>
      <c r="O2542" s="2">
        <f>Table2[[#This Row],[GROSS_REVENUE]]-Table2[[#This Row],[DISCOUNT]]</f>
        <v>65829.919999999998</v>
      </c>
      <c r="P2542" s="3">
        <f>IFERROR((Table2[[#This Row],[NET_REVENUE]]-(Table2[[#This Row],[UNITS_SOLD]]*Table2[[#This Row],[UNIT_COGS]]))/Table2[[#This Row],[NET_REVENUE]],0)</f>
        <v>0.39121906877602158</v>
      </c>
      <c r="Q2542" s="4">
        <f>IFERROR(Table2[[#This Row],[GROSS_REVENUE]]/Table2[[#This Row],[AD_SPEND]],0)</f>
        <v>23.301627208603954</v>
      </c>
      <c r="R2542" s="2">
        <f>IFERROR((Table2[[#This Row],[NET_REVENUE]]-(Table2[[#This Row],[UNITS_SOLD]]*Table2[[#This Row],[UNIT_COGS]])-Table2[[#This Row],[AD_SPEND]]),0)</f>
        <v>22174.17</v>
      </c>
      <c r="S2542" s="3">
        <f>IFERROR(Table2[[#This Row],[RETURNS_UNITS]]/Table2[[#This Row],[UNITS_SOLD]],0)</f>
        <v>5.1502145922746781E-2</v>
      </c>
      <c r="T2542" s="2" t="str">
        <f>TRIM(CLEAN(Table2[[#This Row],[CHANNEL]]))</f>
        <v>Amazon</v>
      </c>
      <c r="U2542" s="1">
        <f t="shared" si="39"/>
        <v>45292</v>
      </c>
    </row>
    <row r="2543" spans="1:21" x14ac:dyDescent="0.3">
      <c r="A2543" s="1">
        <v>45505</v>
      </c>
      <c r="B2543" s="2" t="s">
        <v>21</v>
      </c>
      <c r="C2543" s="2" t="s">
        <v>22</v>
      </c>
      <c r="D2543" s="2" t="s">
        <v>58</v>
      </c>
      <c r="E2543" s="2" t="str">
        <f>TRIM(Table2[[#This Row],[SKU_CODE]])</f>
        <v>BEC-CLN-004</v>
      </c>
      <c r="F2543" s="2">
        <v>173</v>
      </c>
      <c r="G2543" s="2">
        <v>17127</v>
      </c>
      <c r="H2543" s="2">
        <v>5104.21</v>
      </c>
      <c r="I2543" s="2">
        <v>3582.54</v>
      </c>
      <c r="J2543" s="2">
        <v>4</v>
      </c>
      <c r="K2543" s="2" t="str">
        <f>_xlfn.XLOOKUP(E2543,[1]SKU_Master!A:A,[1]SKU_Master!C:C,"NOT FOUND")</f>
        <v>Cleaners</v>
      </c>
      <c r="L2543" s="2">
        <f>_xlfn.XLOOKUP(Table2[[#This Row],[SKU_CODE_CLEAN]],[1]SKU_Master!A:A,[1]SKU_Master!E:E,"Not Found")</f>
        <v>99</v>
      </c>
      <c r="M2543" s="2">
        <f>_xlfn.XLOOKUP(E2543,[1]SKU_Master!A:A,[1]SKU_Master!F:F,"NOT FOUND")</f>
        <v>44</v>
      </c>
      <c r="N2543" s="2" t="str">
        <f>IF(ISNUMBER(_xlfn.XMATCH(E2543,[1]SKU_Master!A:A)),"MATCH","NOT FOUND")</f>
        <v>MATCH</v>
      </c>
      <c r="O2543" s="2">
        <f>Table2[[#This Row],[GROSS_REVENUE]]-Table2[[#This Row],[DISCOUNT]]</f>
        <v>12022.79</v>
      </c>
      <c r="P2543" s="3">
        <f>IFERROR((Table2[[#This Row],[NET_REVENUE]]-(Table2[[#This Row],[UNITS_SOLD]]*Table2[[#This Row],[UNIT_COGS]]))/Table2[[#This Row],[NET_REVENUE]],0)</f>
        <v>0.36686908779077076</v>
      </c>
      <c r="Q2543" s="4">
        <f>IFERROR(Table2[[#This Row],[GROSS_REVENUE]]/Table2[[#This Row],[AD_SPEND]],0)</f>
        <v>4.7806863286941663</v>
      </c>
      <c r="R2543" s="2">
        <f>IFERROR((Table2[[#This Row],[NET_REVENUE]]-(Table2[[#This Row],[UNITS_SOLD]]*Table2[[#This Row],[UNIT_COGS]])-Table2[[#This Row],[AD_SPEND]]),0)</f>
        <v>828.25000000000091</v>
      </c>
      <c r="S2543" s="3">
        <f>IFERROR(Table2[[#This Row],[RETURNS_UNITS]]/Table2[[#This Row],[UNITS_SOLD]],0)</f>
        <v>2.3121387283236993E-2</v>
      </c>
      <c r="T2543" s="2" t="str">
        <f>TRIM(CLEAN(Table2[[#This Row],[CHANNEL]]))</f>
        <v>Flipkart</v>
      </c>
      <c r="U2543" s="1">
        <f t="shared" si="39"/>
        <v>45505</v>
      </c>
    </row>
    <row r="2544" spans="1:21" x14ac:dyDescent="0.3">
      <c r="A2544" s="1">
        <v>45383</v>
      </c>
      <c r="B2544" s="2" t="s">
        <v>21</v>
      </c>
      <c r="C2544" s="2" t="s">
        <v>28</v>
      </c>
      <c r="D2544" s="2" t="s">
        <v>29</v>
      </c>
      <c r="E2544" s="2" t="str">
        <f>TRIM(Table2[[#This Row],[SKU_CODE]])</f>
        <v>BEC-CLN-004</v>
      </c>
      <c r="F2544" s="2">
        <v>210</v>
      </c>
      <c r="G2544" s="2">
        <v>20790</v>
      </c>
      <c r="H2544" s="2">
        <v>3718.36</v>
      </c>
      <c r="I2544" s="2">
        <v>3586.19</v>
      </c>
      <c r="J2544" s="2">
        <v>12</v>
      </c>
      <c r="K2544" s="2" t="str">
        <f>_xlfn.XLOOKUP(E2544,[1]SKU_Master!A:A,[1]SKU_Master!C:C,"NOT FOUND")</f>
        <v>Cleaners</v>
      </c>
      <c r="L2544" s="2">
        <f>_xlfn.XLOOKUP(Table2[[#This Row],[SKU_CODE_CLEAN]],[1]SKU_Master!A:A,[1]SKU_Master!E:E,"Not Found")</f>
        <v>99</v>
      </c>
      <c r="M2544" s="2">
        <f>_xlfn.XLOOKUP(E2544,[1]SKU_Master!A:A,[1]SKU_Master!F:F,"NOT FOUND")</f>
        <v>44</v>
      </c>
      <c r="N2544" s="2" t="str">
        <f>IF(ISNUMBER(_xlfn.XMATCH(E2544,[1]SKU_Master!A:A)),"MATCH","NOT FOUND")</f>
        <v>MATCH</v>
      </c>
      <c r="O2544" s="2">
        <f>Table2[[#This Row],[GROSS_REVENUE]]-Table2[[#This Row],[DISCOUNT]]</f>
        <v>17071.64</v>
      </c>
      <c r="P2544" s="3">
        <f>IFERROR((Table2[[#This Row],[NET_REVENUE]]-(Table2[[#This Row],[UNITS_SOLD]]*Table2[[#This Row],[UNIT_COGS]]))/Table2[[#This Row],[NET_REVENUE]],0)</f>
        <v>0.45875147320351178</v>
      </c>
      <c r="Q2544" s="4">
        <f>IFERROR(Table2[[#This Row],[GROSS_REVENUE]]/Table2[[#This Row],[AD_SPEND]],0)</f>
        <v>5.7972388523753624</v>
      </c>
      <c r="R2544" s="2">
        <f>IFERROR((Table2[[#This Row],[NET_REVENUE]]-(Table2[[#This Row],[UNITS_SOLD]]*Table2[[#This Row],[UNIT_COGS]])-Table2[[#This Row],[AD_SPEND]]),0)</f>
        <v>4245.4499999999989</v>
      </c>
      <c r="S2544" s="3">
        <f>IFERROR(Table2[[#This Row],[RETURNS_UNITS]]/Table2[[#This Row],[UNITS_SOLD]],0)</f>
        <v>5.7142857142857141E-2</v>
      </c>
      <c r="T2544" s="2" t="str">
        <f>TRIM(CLEAN(Table2[[#This Row],[CHANNEL]]))</f>
        <v>Flipkart</v>
      </c>
      <c r="U2544" s="1">
        <f t="shared" si="39"/>
        <v>45383</v>
      </c>
    </row>
    <row r="2545" spans="1:21" x14ac:dyDescent="0.3">
      <c r="A2545" s="1">
        <v>45717</v>
      </c>
      <c r="B2545" s="2" t="s">
        <v>33</v>
      </c>
      <c r="C2545" s="2" t="s">
        <v>22</v>
      </c>
      <c r="D2545" s="2" t="s">
        <v>46</v>
      </c>
      <c r="E2545" s="2" t="str">
        <f>TRIM(Table2[[#This Row],[SKU_CODE]])</f>
        <v>BEC-KT-001</v>
      </c>
      <c r="F2545" s="2">
        <v>175</v>
      </c>
      <c r="G2545" s="2">
        <v>28000</v>
      </c>
      <c r="H2545" s="2">
        <v>3263.65</v>
      </c>
      <c r="I2545" s="2">
        <v>3588.03</v>
      </c>
      <c r="J2545" s="2">
        <v>7</v>
      </c>
      <c r="K2545" s="2" t="str">
        <f>_xlfn.XLOOKUP(E2545,[1]SKU_Master!A:A,[1]SKU_Master!C:C,"NOT FOUND")</f>
        <v>Kitchen Towel</v>
      </c>
      <c r="L2545" s="2">
        <f>_xlfn.XLOOKUP(Table2[[#This Row],[SKU_CODE_CLEAN]],[1]SKU_Master!A:A,[1]SKU_Master!E:E,"Not Found")</f>
        <v>160</v>
      </c>
      <c r="M2545" s="2">
        <f>_xlfn.XLOOKUP(E2545,[1]SKU_Master!A:A,[1]SKU_Master!F:F,"NOT FOUND")</f>
        <v>78</v>
      </c>
      <c r="N2545" s="2" t="str">
        <f>IF(ISNUMBER(_xlfn.XMATCH(E2545,[1]SKU_Master!A:A)),"MATCH","NOT FOUND")</f>
        <v>MATCH</v>
      </c>
      <c r="O2545" s="2">
        <f>Table2[[#This Row],[GROSS_REVENUE]]-Table2[[#This Row],[DISCOUNT]]</f>
        <v>24736.35</v>
      </c>
      <c r="P2545" s="3">
        <f>IFERROR((Table2[[#This Row],[NET_REVENUE]]-(Table2[[#This Row],[UNITS_SOLD]]*Table2[[#This Row],[UNIT_COGS]]))/Table2[[#This Row],[NET_REVENUE]],0)</f>
        <v>0.44818051167613648</v>
      </c>
      <c r="Q2545" s="4">
        <f>IFERROR(Table2[[#This Row],[GROSS_REVENUE]]/Table2[[#This Row],[AD_SPEND]],0)</f>
        <v>7.8037251639479042</v>
      </c>
      <c r="R2545" s="2">
        <f>IFERROR((Table2[[#This Row],[NET_REVENUE]]-(Table2[[#This Row],[UNITS_SOLD]]*Table2[[#This Row],[UNIT_COGS]])-Table2[[#This Row],[AD_SPEND]]),0)</f>
        <v>7498.3199999999979</v>
      </c>
      <c r="S2545" s="3">
        <f>IFERROR(Table2[[#This Row],[RETURNS_UNITS]]/Table2[[#This Row],[UNITS_SOLD]],0)</f>
        <v>0.04</v>
      </c>
      <c r="T2545" s="2" t="str">
        <f>TRIM(CLEAN(Table2[[#This Row],[CHANNEL]]))</f>
        <v>Swiggy Instamart</v>
      </c>
      <c r="U2545" s="1">
        <f t="shared" si="39"/>
        <v>45717</v>
      </c>
    </row>
    <row r="2546" spans="1:21" x14ac:dyDescent="0.3">
      <c r="A2546" s="1">
        <v>45809</v>
      </c>
      <c r="B2546" s="2" t="s">
        <v>50</v>
      </c>
      <c r="C2546" s="2" t="s">
        <v>22</v>
      </c>
      <c r="D2546" s="2" t="s">
        <v>43</v>
      </c>
      <c r="E2546" s="2" t="str">
        <f>TRIM(Table2[[#This Row],[SKU_CODE]])</f>
        <v>BEC-GB-001</v>
      </c>
      <c r="F2546" s="2">
        <v>378</v>
      </c>
      <c r="G2546" s="2">
        <v>56322</v>
      </c>
      <c r="H2546" s="2">
        <v>15021.29</v>
      </c>
      <c r="I2546" s="2">
        <v>3588.92</v>
      </c>
      <c r="J2546" s="2">
        <v>15</v>
      </c>
      <c r="K2546" s="2" t="str">
        <f>_xlfn.XLOOKUP(E2546,[1]SKU_Master!A:A,[1]SKU_Master!C:C,"NOT FOUND")</f>
        <v>Garbage Bags</v>
      </c>
      <c r="L2546" s="2">
        <f>_xlfn.XLOOKUP(Table2[[#This Row],[SKU_CODE_CLEAN]],[1]SKU_Master!A:A,[1]SKU_Master!E:E,"Not Found")</f>
        <v>149</v>
      </c>
      <c r="M2546" s="2">
        <f>_xlfn.XLOOKUP(E2546,[1]SKU_Master!A:A,[1]SKU_Master!F:F,"NOT FOUND")</f>
        <v>70</v>
      </c>
      <c r="N2546" s="2" t="str">
        <f>IF(ISNUMBER(_xlfn.XMATCH(E2546,[1]SKU_Master!A:A)),"MATCH","NOT FOUND")</f>
        <v>MATCH</v>
      </c>
      <c r="O2546" s="2">
        <f>Table2[[#This Row],[GROSS_REVENUE]]-Table2[[#This Row],[DISCOUNT]]</f>
        <v>41300.71</v>
      </c>
      <c r="P2546" s="3">
        <f>IFERROR((Table2[[#This Row],[NET_REVENUE]]-(Table2[[#This Row],[UNITS_SOLD]]*Table2[[#This Row],[UNIT_COGS]]))/Table2[[#This Row],[NET_REVENUE]],0)</f>
        <v>0.35933304778537706</v>
      </c>
      <c r="Q2546" s="4">
        <f>IFERROR(Table2[[#This Row],[GROSS_REVENUE]]/Table2[[#This Row],[AD_SPEND]],0)</f>
        <v>15.693300491512767</v>
      </c>
      <c r="R2546" s="2">
        <f>IFERROR((Table2[[#This Row],[NET_REVENUE]]-(Table2[[#This Row],[UNITS_SOLD]]*Table2[[#This Row],[UNIT_COGS]])-Table2[[#This Row],[AD_SPEND]]),0)</f>
        <v>11251.789999999999</v>
      </c>
      <c r="S2546" s="3">
        <f>IFERROR(Table2[[#This Row],[RETURNS_UNITS]]/Table2[[#This Row],[UNITS_SOLD]],0)</f>
        <v>3.968253968253968E-2</v>
      </c>
      <c r="T2546" s="2" t="str">
        <f>TRIM(CLEAN(Table2[[#This Row],[CHANNEL]]))</f>
        <v>Amazon</v>
      </c>
      <c r="U2546" s="1">
        <f t="shared" si="39"/>
        <v>45809</v>
      </c>
    </row>
    <row r="2547" spans="1:21" x14ac:dyDescent="0.3">
      <c r="A2547" s="1">
        <v>45323</v>
      </c>
      <c r="B2547" s="2" t="s">
        <v>37</v>
      </c>
      <c r="C2547" s="2" t="s">
        <v>25</v>
      </c>
      <c r="D2547" s="2" t="s">
        <v>45</v>
      </c>
      <c r="E2547" s="2" t="str">
        <f>TRIM(Table2[[#This Row],[SKU_CODE]])</f>
        <v>BEC-TIS-001</v>
      </c>
      <c r="F2547" s="2">
        <v>387</v>
      </c>
      <c r="G2547" s="2">
        <v>36765</v>
      </c>
      <c r="H2547" s="2">
        <v>4709.7700000000004</v>
      </c>
      <c r="I2547" s="2">
        <v>3590.16</v>
      </c>
      <c r="J2547" s="2">
        <v>14</v>
      </c>
      <c r="K2547" s="2" t="str">
        <f>_xlfn.XLOOKUP(E2547,[1]SKU_Master!A:A,[1]SKU_Master!C:C,"NOT FOUND")</f>
        <v>Tissues</v>
      </c>
      <c r="L2547" s="2">
        <f>_xlfn.XLOOKUP(Table2[[#This Row],[SKU_CODE_CLEAN]],[1]SKU_Master!A:A,[1]SKU_Master!E:E,"Not Found")</f>
        <v>95</v>
      </c>
      <c r="M2547" s="2">
        <f>_xlfn.XLOOKUP(E2547,[1]SKU_Master!A:A,[1]SKU_Master!F:F,"NOT FOUND")</f>
        <v>42</v>
      </c>
      <c r="N2547" s="2" t="str">
        <f>IF(ISNUMBER(_xlfn.XMATCH(E2547,[1]SKU_Master!A:A)),"MATCH","NOT FOUND")</f>
        <v>MATCH</v>
      </c>
      <c r="O2547" s="2">
        <f>Table2[[#This Row],[GROSS_REVENUE]]-Table2[[#This Row],[DISCOUNT]]</f>
        <v>32055.23</v>
      </c>
      <c r="P2547" s="3">
        <f>IFERROR((Table2[[#This Row],[NET_REVENUE]]-(Table2[[#This Row],[UNITS_SOLD]]*Table2[[#This Row],[UNIT_COGS]]))/Table2[[#This Row],[NET_REVENUE]],0)</f>
        <v>0.49293765791104915</v>
      </c>
      <c r="Q2547" s="4">
        <f>IFERROR(Table2[[#This Row],[GROSS_REVENUE]]/Table2[[#This Row],[AD_SPEND]],0)</f>
        <v>10.240490674510328</v>
      </c>
      <c r="R2547" s="2">
        <f>IFERROR((Table2[[#This Row],[NET_REVENUE]]-(Table2[[#This Row],[UNITS_SOLD]]*Table2[[#This Row],[UNIT_COGS]])-Table2[[#This Row],[AD_SPEND]]),0)</f>
        <v>12211.07</v>
      </c>
      <c r="S2547" s="3">
        <f>IFERROR(Table2[[#This Row],[RETURNS_UNITS]]/Table2[[#This Row],[UNITS_SOLD]],0)</f>
        <v>3.6175710594315243E-2</v>
      </c>
      <c r="T2547" s="2" t="str">
        <f>TRIM(CLEAN(Table2[[#This Row],[CHANNEL]]))</f>
        <v>Blinkit</v>
      </c>
      <c r="U2547" s="1">
        <f t="shared" si="39"/>
        <v>45323</v>
      </c>
    </row>
    <row r="2548" spans="1:21" x14ac:dyDescent="0.3">
      <c r="A2548" s="1">
        <v>45566</v>
      </c>
      <c r="B2548" s="2" t="s">
        <v>33</v>
      </c>
      <c r="C2548" s="2" t="s">
        <v>28</v>
      </c>
      <c r="D2548" s="2" t="s">
        <v>38</v>
      </c>
      <c r="E2548" s="2" t="str">
        <f>TRIM(Table2[[#This Row],[SKU_CODE]])</f>
        <v>BEC-CLN-002</v>
      </c>
      <c r="F2548" s="2">
        <v>104</v>
      </c>
      <c r="G2548" s="2">
        <v>19240</v>
      </c>
      <c r="H2548" s="2">
        <v>3243.99</v>
      </c>
      <c r="I2548" s="2">
        <v>3592.09</v>
      </c>
      <c r="J2548" s="2">
        <v>2</v>
      </c>
      <c r="K2548" s="2" t="str">
        <f>_xlfn.XLOOKUP(E2548,[1]SKU_Master!A:A,[1]SKU_Master!C:C,"NOT FOUND")</f>
        <v>Cleaners</v>
      </c>
      <c r="L2548" s="2">
        <f>_xlfn.XLOOKUP(Table2[[#This Row],[SKU_CODE_CLEAN]],[1]SKU_Master!A:A,[1]SKU_Master!E:E,"Not Found")</f>
        <v>185</v>
      </c>
      <c r="M2548" s="2">
        <f>_xlfn.XLOOKUP(E2548,[1]SKU_Master!A:A,[1]SKU_Master!F:F,"NOT FOUND")</f>
        <v>88</v>
      </c>
      <c r="N2548" s="2" t="str">
        <f>IF(ISNUMBER(_xlfn.XMATCH(E2548,[1]SKU_Master!A:A)),"MATCH","NOT FOUND")</f>
        <v>MATCH</v>
      </c>
      <c r="O2548" s="2">
        <f>Table2[[#This Row],[GROSS_REVENUE]]-Table2[[#This Row],[DISCOUNT]]</f>
        <v>15996.01</v>
      </c>
      <c r="P2548" s="3">
        <f>IFERROR((Table2[[#This Row],[NET_REVENUE]]-(Table2[[#This Row],[UNITS_SOLD]]*Table2[[#This Row],[UNIT_COGS]]))/Table2[[#This Row],[NET_REVENUE]],0)</f>
        <v>0.4278573219196537</v>
      </c>
      <c r="Q2548" s="4">
        <f>IFERROR(Table2[[#This Row],[GROSS_REVENUE]]/Table2[[#This Row],[AD_SPEND]],0)</f>
        <v>5.3562132351917686</v>
      </c>
      <c r="R2548" s="2">
        <f>IFERROR((Table2[[#This Row],[NET_REVENUE]]-(Table2[[#This Row],[UNITS_SOLD]]*Table2[[#This Row],[UNIT_COGS]])-Table2[[#This Row],[AD_SPEND]]),0)</f>
        <v>3251.92</v>
      </c>
      <c r="S2548" s="3">
        <f>IFERROR(Table2[[#This Row],[RETURNS_UNITS]]/Table2[[#This Row],[UNITS_SOLD]],0)</f>
        <v>1.9230769230769232E-2</v>
      </c>
      <c r="T2548" s="2" t="str">
        <f>TRIM(CLEAN(Table2[[#This Row],[CHANNEL]]))</f>
        <v>Swiggy Instamart</v>
      </c>
      <c r="U2548" s="1">
        <f t="shared" si="39"/>
        <v>45566</v>
      </c>
    </row>
    <row r="2549" spans="1:21" x14ac:dyDescent="0.3">
      <c r="A2549" s="1">
        <v>45689</v>
      </c>
      <c r="B2549" s="2" t="s">
        <v>24</v>
      </c>
      <c r="C2549" s="2" t="s">
        <v>25</v>
      </c>
      <c r="D2549" s="2" t="s">
        <v>32</v>
      </c>
      <c r="E2549" s="2" t="str">
        <f>TRIM(Table2[[#This Row],[SKU_CODE]])</f>
        <v>BEC-BW-001</v>
      </c>
      <c r="F2549" s="2">
        <v>121</v>
      </c>
      <c r="G2549" s="2">
        <v>26620</v>
      </c>
      <c r="H2549" s="2">
        <v>1797.43</v>
      </c>
      <c r="I2549" s="2">
        <v>3593.32</v>
      </c>
      <c r="J2549" s="2">
        <v>14</v>
      </c>
      <c r="K2549" s="2" t="str">
        <f>_xlfn.XLOOKUP(E2549,[1]SKU_Master!A:A,[1]SKU_Master!C:C,"NOT FOUND")</f>
        <v>Bake &amp; Wrap</v>
      </c>
      <c r="L2549" s="2">
        <f>_xlfn.XLOOKUP(Table2[[#This Row],[SKU_CODE_CLEAN]],[1]SKU_Master!A:A,[1]SKU_Master!E:E,"Not Found")</f>
        <v>220</v>
      </c>
      <c r="M2549" s="2">
        <f>_xlfn.XLOOKUP(E2549,[1]SKU_Master!A:A,[1]SKU_Master!F:F,"NOT FOUND")</f>
        <v>118</v>
      </c>
      <c r="N2549" s="2" t="str">
        <f>IF(ISNUMBER(_xlfn.XMATCH(E2549,[1]SKU_Master!A:A)),"MATCH","NOT FOUND")</f>
        <v>MATCH</v>
      </c>
      <c r="O2549" s="2">
        <f>Table2[[#This Row],[GROSS_REVENUE]]-Table2[[#This Row],[DISCOUNT]]</f>
        <v>24822.57</v>
      </c>
      <c r="P2549" s="3">
        <f>IFERROR((Table2[[#This Row],[NET_REVENUE]]-(Table2[[#This Row],[UNITS_SOLD]]*Table2[[#This Row],[UNIT_COGS]]))/Table2[[#This Row],[NET_REVENUE]],0)</f>
        <v>0.42479767405228386</v>
      </c>
      <c r="Q2549" s="4">
        <f>IFERROR(Table2[[#This Row],[GROSS_REVENUE]]/Table2[[#This Row],[AD_SPEND]],0)</f>
        <v>7.4081907539545595</v>
      </c>
      <c r="R2549" s="2">
        <f>IFERROR((Table2[[#This Row],[NET_REVENUE]]-(Table2[[#This Row],[UNITS_SOLD]]*Table2[[#This Row],[UNIT_COGS]])-Table2[[#This Row],[AD_SPEND]]),0)</f>
        <v>6951.25</v>
      </c>
      <c r="S2549" s="3">
        <f>IFERROR(Table2[[#This Row],[RETURNS_UNITS]]/Table2[[#This Row],[UNITS_SOLD]],0)</f>
        <v>0.11570247933884298</v>
      </c>
      <c r="T2549" s="2" t="str">
        <f>TRIM(CLEAN(Table2[[#This Row],[CHANNEL]]))</f>
        <v>D2C</v>
      </c>
      <c r="U2549" s="1">
        <f t="shared" si="39"/>
        <v>45689</v>
      </c>
    </row>
    <row r="2550" spans="1:21" x14ac:dyDescent="0.3">
      <c r="A2550" s="1">
        <v>45352</v>
      </c>
      <c r="B2550" s="2" t="s">
        <v>39</v>
      </c>
      <c r="C2550" s="2" t="s">
        <v>22</v>
      </c>
      <c r="D2550" s="2" t="s">
        <v>45</v>
      </c>
      <c r="E2550" s="2" t="str">
        <f>TRIM(Table2[[#This Row],[SKU_CODE]])</f>
        <v>BEC-TIS-001</v>
      </c>
      <c r="F2550" s="2">
        <v>509</v>
      </c>
      <c r="G2550" s="2">
        <v>48355</v>
      </c>
      <c r="H2550" s="2">
        <v>12261.57</v>
      </c>
      <c r="I2550" s="2">
        <v>3599.05</v>
      </c>
      <c r="J2550" s="2">
        <v>10</v>
      </c>
      <c r="K2550" s="2" t="str">
        <f>_xlfn.XLOOKUP(E2550,[1]SKU_Master!A:A,[1]SKU_Master!C:C,"NOT FOUND")</f>
        <v>Tissues</v>
      </c>
      <c r="L2550" s="2">
        <f>_xlfn.XLOOKUP(Table2[[#This Row],[SKU_CODE_CLEAN]],[1]SKU_Master!A:A,[1]SKU_Master!E:E,"Not Found")</f>
        <v>95</v>
      </c>
      <c r="M2550" s="2">
        <f>_xlfn.XLOOKUP(E2550,[1]SKU_Master!A:A,[1]SKU_Master!F:F,"NOT FOUND")</f>
        <v>42</v>
      </c>
      <c r="N2550" s="2" t="str">
        <f>IF(ISNUMBER(_xlfn.XMATCH(E2550,[1]SKU_Master!A:A)),"MATCH","NOT FOUND")</f>
        <v>MATCH</v>
      </c>
      <c r="O2550" s="2">
        <f>Table2[[#This Row],[GROSS_REVENUE]]-Table2[[#This Row],[DISCOUNT]]</f>
        <v>36093.43</v>
      </c>
      <c r="P2550" s="3">
        <f>IFERROR((Table2[[#This Row],[NET_REVENUE]]-(Table2[[#This Row],[UNITS_SOLD]]*Table2[[#This Row],[UNIT_COGS]]))/Table2[[#This Row],[NET_REVENUE]],0)</f>
        <v>0.40770383972928037</v>
      </c>
      <c r="Q2550" s="4">
        <f>IFERROR(Table2[[#This Row],[GROSS_REVENUE]]/Table2[[#This Row],[AD_SPEND]],0)</f>
        <v>13.435489920951362</v>
      </c>
      <c r="R2550" s="2">
        <f>IFERROR((Table2[[#This Row],[NET_REVENUE]]-(Table2[[#This Row],[UNITS_SOLD]]*Table2[[#This Row],[UNIT_COGS]])-Table2[[#This Row],[AD_SPEND]]),0)</f>
        <v>11116.380000000001</v>
      </c>
      <c r="S2550" s="3">
        <f>IFERROR(Table2[[#This Row],[RETURNS_UNITS]]/Table2[[#This Row],[UNITS_SOLD]],0)</f>
        <v>1.9646365422396856E-2</v>
      </c>
      <c r="T2550" s="2" t="str">
        <f>TRIM(CLEAN(Table2[[#This Row],[CHANNEL]]))</f>
        <v>Amazon</v>
      </c>
      <c r="U2550" s="1">
        <f t="shared" si="39"/>
        <v>45352</v>
      </c>
    </row>
    <row r="2551" spans="1:21" x14ac:dyDescent="0.3">
      <c r="A2551" s="1">
        <v>45444</v>
      </c>
      <c r="B2551" s="2" t="s">
        <v>27</v>
      </c>
      <c r="C2551" s="2" t="s">
        <v>25</v>
      </c>
      <c r="D2551" s="2" t="s">
        <v>45</v>
      </c>
      <c r="E2551" s="2" t="str">
        <f>TRIM(Table2[[#This Row],[SKU_CODE]])</f>
        <v>BEC-TIS-001</v>
      </c>
      <c r="F2551" s="2">
        <v>328</v>
      </c>
      <c r="G2551" s="2">
        <v>31160</v>
      </c>
      <c r="H2551" s="2">
        <v>3893.78</v>
      </c>
      <c r="I2551" s="2">
        <v>3599.27</v>
      </c>
      <c r="J2551" s="2">
        <v>7</v>
      </c>
      <c r="K2551" s="2" t="str">
        <f>_xlfn.XLOOKUP(E2551,[1]SKU_Master!A:A,[1]SKU_Master!C:C,"NOT FOUND")</f>
        <v>Tissues</v>
      </c>
      <c r="L2551" s="2">
        <f>_xlfn.XLOOKUP(Table2[[#This Row],[SKU_CODE_CLEAN]],[1]SKU_Master!A:A,[1]SKU_Master!E:E,"Not Found")</f>
        <v>95</v>
      </c>
      <c r="M2551" s="2">
        <f>_xlfn.XLOOKUP(E2551,[1]SKU_Master!A:A,[1]SKU_Master!F:F,"NOT FOUND")</f>
        <v>42</v>
      </c>
      <c r="N2551" s="2" t="str">
        <f>IF(ISNUMBER(_xlfn.XMATCH(E2551,[1]SKU_Master!A:A)),"MATCH","NOT FOUND")</f>
        <v>MATCH</v>
      </c>
      <c r="O2551" s="2">
        <f>Table2[[#This Row],[GROSS_REVENUE]]-Table2[[#This Row],[DISCOUNT]]</f>
        <v>27266.22</v>
      </c>
      <c r="P2551" s="3">
        <f>IFERROR((Table2[[#This Row],[NET_REVENUE]]-(Table2[[#This Row],[UNITS_SOLD]]*Table2[[#This Row],[UNIT_COGS]]))/Table2[[#This Row],[NET_REVENUE]],0)</f>
        <v>0.49475944960467572</v>
      </c>
      <c r="Q2551" s="4">
        <f>IFERROR(Table2[[#This Row],[GROSS_REVENUE]]/Table2[[#This Row],[AD_SPEND]],0)</f>
        <v>8.657311065855021</v>
      </c>
      <c r="R2551" s="2">
        <f>IFERROR((Table2[[#This Row],[NET_REVENUE]]-(Table2[[#This Row],[UNITS_SOLD]]*Table2[[#This Row],[UNIT_COGS]])-Table2[[#This Row],[AD_SPEND]]),0)</f>
        <v>9890.9500000000007</v>
      </c>
      <c r="S2551" s="3">
        <f>IFERROR(Table2[[#This Row],[RETURNS_UNITS]]/Table2[[#This Row],[UNITS_SOLD]],0)</f>
        <v>2.1341463414634148E-2</v>
      </c>
      <c r="T2551" s="2" t="str">
        <f>TRIM(CLEAN(Table2[[#This Row],[CHANNEL]]))</f>
        <v>Zepto</v>
      </c>
      <c r="U2551" s="1">
        <f t="shared" si="39"/>
        <v>45444</v>
      </c>
    </row>
    <row r="2552" spans="1:21" x14ac:dyDescent="0.3">
      <c r="A2552" s="1">
        <v>45413</v>
      </c>
      <c r="B2552" s="2" t="s">
        <v>21</v>
      </c>
      <c r="C2552" s="2" t="s">
        <v>22</v>
      </c>
      <c r="D2552" s="2" t="s">
        <v>29</v>
      </c>
      <c r="E2552" s="2" t="str">
        <f>TRIM(Table2[[#This Row],[SKU_CODE]])</f>
        <v>BEC-CLN-004</v>
      </c>
      <c r="F2552" s="2">
        <v>206</v>
      </c>
      <c r="G2552" s="2">
        <v>20394</v>
      </c>
      <c r="H2552" s="2">
        <v>2685.68</v>
      </c>
      <c r="I2552" s="2">
        <v>3603.81</v>
      </c>
      <c r="J2552" s="2">
        <v>8</v>
      </c>
      <c r="K2552" s="2" t="str">
        <f>_xlfn.XLOOKUP(E2552,[1]SKU_Master!A:A,[1]SKU_Master!C:C,"NOT FOUND")</f>
        <v>Cleaners</v>
      </c>
      <c r="L2552" s="2">
        <f>_xlfn.XLOOKUP(Table2[[#This Row],[SKU_CODE_CLEAN]],[1]SKU_Master!A:A,[1]SKU_Master!E:E,"Not Found")</f>
        <v>99</v>
      </c>
      <c r="M2552" s="2">
        <f>_xlfn.XLOOKUP(E2552,[1]SKU_Master!A:A,[1]SKU_Master!F:F,"NOT FOUND")</f>
        <v>44</v>
      </c>
      <c r="N2552" s="2" t="str">
        <f>IF(ISNUMBER(_xlfn.XMATCH(E2552,[1]SKU_Master!A:A)),"MATCH","NOT FOUND")</f>
        <v>MATCH</v>
      </c>
      <c r="O2552" s="2">
        <f>Table2[[#This Row],[GROSS_REVENUE]]-Table2[[#This Row],[DISCOUNT]]</f>
        <v>17708.32</v>
      </c>
      <c r="P2552" s="3">
        <f>IFERROR((Table2[[#This Row],[NET_REVENUE]]-(Table2[[#This Row],[UNITS_SOLD]]*Table2[[#This Row],[UNIT_COGS]]))/Table2[[#This Row],[NET_REVENUE]],0)</f>
        <v>0.48815020284250565</v>
      </c>
      <c r="Q2552" s="4">
        <f>IFERROR(Table2[[#This Row],[GROSS_REVENUE]]/Table2[[#This Row],[AD_SPEND]],0)</f>
        <v>5.6590108801518397</v>
      </c>
      <c r="R2552" s="2">
        <f>IFERROR((Table2[[#This Row],[NET_REVENUE]]-(Table2[[#This Row],[UNITS_SOLD]]*Table2[[#This Row],[UNIT_COGS]])-Table2[[#This Row],[AD_SPEND]]),0)</f>
        <v>5040.51</v>
      </c>
      <c r="S2552" s="3">
        <f>IFERROR(Table2[[#This Row],[RETURNS_UNITS]]/Table2[[#This Row],[UNITS_SOLD]],0)</f>
        <v>3.8834951456310676E-2</v>
      </c>
      <c r="T2552" s="2" t="str">
        <f>TRIM(CLEAN(Table2[[#This Row],[CHANNEL]]))</f>
        <v>Flipkart</v>
      </c>
      <c r="U2552" s="1">
        <f t="shared" si="39"/>
        <v>45413</v>
      </c>
    </row>
    <row r="2553" spans="1:21" x14ac:dyDescent="0.3">
      <c r="A2553" s="1">
        <v>45748</v>
      </c>
      <c r="B2553" s="2" t="s">
        <v>21</v>
      </c>
      <c r="C2553" s="2" t="s">
        <v>22</v>
      </c>
      <c r="D2553" s="2" t="s">
        <v>46</v>
      </c>
      <c r="E2553" s="2" t="str">
        <f>TRIM(Table2[[#This Row],[SKU_CODE]])</f>
        <v>BEC-KT-001</v>
      </c>
      <c r="F2553" s="2">
        <v>191</v>
      </c>
      <c r="G2553" s="2">
        <v>30560</v>
      </c>
      <c r="H2553" s="2">
        <v>6280.72</v>
      </c>
      <c r="I2553" s="2">
        <v>3608.75</v>
      </c>
      <c r="J2553" s="2">
        <v>6</v>
      </c>
      <c r="K2553" s="2" t="str">
        <f>_xlfn.XLOOKUP(E2553,[1]SKU_Master!A:A,[1]SKU_Master!C:C,"NOT FOUND")</f>
        <v>Kitchen Towel</v>
      </c>
      <c r="L2553" s="2">
        <f>_xlfn.XLOOKUP(Table2[[#This Row],[SKU_CODE_CLEAN]],[1]SKU_Master!A:A,[1]SKU_Master!E:E,"Not Found")</f>
        <v>160</v>
      </c>
      <c r="M2553" s="2">
        <f>_xlfn.XLOOKUP(E2553,[1]SKU_Master!A:A,[1]SKU_Master!F:F,"NOT FOUND")</f>
        <v>78</v>
      </c>
      <c r="N2553" s="2" t="str">
        <f>IF(ISNUMBER(_xlfn.XMATCH(E2553,[1]SKU_Master!A:A)),"MATCH","NOT FOUND")</f>
        <v>MATCH</v>
      </c>
      <c r="O2553" s="2">
        <f>Table2[[#This Row],[GROSS_REVENUE]]-Table2[[#This Row],[DISCOUNT]]</f>
        <v>24279.279999999999</v>
      </c>
      <c r="P2553" s="3">
        <f>IFERROR((Table2[[#This Row],[NET_REVENUE]]-(Table2[[#This Row],[UNITS_SOLD]]*Table2[[#This Row],[UNIT_COGS]]))/Table2[[#This Row],[NET_REVENUE]],0)</f>
        <v>0.38639037071939525</v>
      </c>
      <c r="Q2553" s="4">
        <f>IFERROR(Table2[[#This Row],[GROSS_REVENUE]]/Table2[[#This Row],[AD_SPEND]],0)</f>
        <v>8.4683062002078273</v>
      </c>
      <c r="R2553" s="2">
        <f>IFERROR((Table2[[#This Row],[NET_REVENUE]]-(Table2[[#This Row],[UNITS_SOLD]]*Table2[[#This Row],[UNIT_COGS]])-Table2[[#This Row],[AD_SPEND]]),0)</f>
        <v>5772.5299999999988</v>
      </c>
      <c r="S2553" s="3">
        <f>IFERROR(Table2[[#This Row],[RETURNS_UNITS]]/Table2[[#This Row],[UNITS_SOLD]],0)</f>
        <v>3.1413612565445025E-2</v>
      </c>
      <c r="T2553" s="2" t="str">
        <f>TRIM(CLEAN(Table2[[#This Row],[CHANNEL]]))</f>
        <v>Flipkart</v>
      </c>
      <c r="U2553" s="1">
        <f t="shared" si="39"/>
        <v>45748</v>
      </c>
    </row>
    <row r="2554" spans="1:21" x14ac:dyDescent="0.3">
      <c r="A2554" s="1">
        <v>45809</v>
      </c>
      <c r="B2554" s="2" t="s">
        <v>39</v>
      </c>
      <c r="C2554" s="2" t="s">
        <v>22</v>
      </c>
      <c r="D2554" s="2" t="s">
        <v>32</v>
      </c>
      <c r="E2554" s="2" t="str">
        <f>TRIM(Table2[[#This Row],[SKU_CODE]])</f>
        <v>BEC-BW-001</v>
      </c>
      <c r="F2554" s="2">
        <v>156</v>
      </c>
      <c r="G2554" s="2">
        <v>34320</v>
      </c>
      <c r="H2554" s="2">
        <v>7469.64</v>
      </c>
      <c r="I2554" s="2">
        <v>3609.42</v>
      </c>
      <c r="J2554" s="2">
        <v>7</v>
      </c>
      <c r="K2554" s="2" t="str">
        <f>_xlfn.XLOOKUP(E2554,[1]SKU_Master!A:A,[1]SKU_Master!C:C,"NOT FOUND")</f>
        <v>Bake &amp; Wrap</v>
      </c>
      <c r="L2554" s="2">
        <f>_xlfn.XLOOKUP(Table2[[#This Row],[SKU_CODE_CLEAN]],[1]SKU_Master!A:A,[1]SKU_Master!E:E,"Not Found")</f>
        <v>220</v>
      </c>
      <c r="M2554" s="2">
        <f>_xlfn.XLOOKUP(E2554,[1]SKU_Master!A:A,[1]SKU_Master!F:F,"NOT FOUND")</f>
        <v>118</v>
      </c>
      <c r="N2554" s="2" t="str">
        <f>IF(ISNUMBER(_xlfn.XMATCH(E2554,[1]SKU_Master!A:A)),"MATCH","NOT FOUND")</f>
        <v>MATCH</v>
      </c>
      <c r="O2554" s="2">
        <f>Table2[[#This Row],[GROSS_REVENUE]]-Table2[[#This Row],[DISCOUNT]]</f>
        <v>26850.36</v>
      </c>
      <c r="P2554" s="3">
        <f>IFERROR((Table2[[#This Row],[NET_REVENUE]]-(Table2[[#This Row],[UNITS_SOLD]]*Table2[[#This Row],[UNIT_COGS]]))/Table2[[#This Row],[NET_REVENUE]],0)</f>
        <v>0.31442259992044802</v>
      </c>
      <c r="Q2554" s="4">
        <f>IFERROR(Table2[[#This Row],[GROSS_REVENUE]]/Table2[[#This Row],[AD_SPEND]],0)</f>
        <v>9.5084528816264111</v>
      </c>
      <c r="R2554" s="2">
        <f>IFERROR((Table2[[#This Row],[NET_REVENUE]]-(Table2[[#This Row],[UNITS_SOLD]]*Table2[[#This Row],[UNIT_COGS]])-Table2[[#This Row],[AD_SPEND]]),0)</f>
        <v>4832.9400000000005</v>
      </c>
      <c r="S2554" s="3">
        <f>IFERROR(Table2[[#This Row],[RETURNS_UNITS]]/Table2[[#This Row],[UNITS_SOLD]],0)</f>
        <v>4.4871794871794872E-2</v>
      </c>
      <c r="T2554" s="2" t="str">
        <f>TRIM(CLEAN(Table2[[#This Row],[CHANNEL]]))</f>
        <v>Amazon</v>
      </c>
      <c r="U2554" s="1">
        <f t="shared" si="39"/>
        <v>45809</v>
      </c>
    </row>
    <row r="2555" spans="1:21" x14ac:dyDescent="0.3">
      <c r="A2555" s="1">
        <v>45778</v>
      </c>
      <c r="B2555" s="2" t="s">
        <v>39</v>
      </c>
      <c r="C2555" s="2" t="s">
        <v>28</v>
      </c>
      <c r="D2555" s="2" t="s">
        <v>35</v>
      </c>
      <c r="E2555" s="2" t="str">
        <f>TRIM(Table2[[#This Row],[SKU_CODE]])</f>
        <v>BEC-CMB-001</v>
      </c>
      <c r="F2555" s="2">
        <v>65</v>
      </c>
      <c r="G2555" s="2">
        <v>45435</v>
      </c>
      <c r="H2555" s="2">
        <v>3107.22</v>
      </c>
      <c r="I2555" s="2">
        <v>3610.79</v>
      </c>
      <c r="J2555" s="2">
        <v>1</v>
      </c>
      <c r="K2555" s="2" t="str">
        <f>_xlfn.XLOOKUP(E2555,[1]SKU_Master!A:A,[1]SKU_Master!C:C,"NOT FOUND")</f>
        <v>Others</v>
      </c>
      <c r="L2555" s="2">
        <f>_xlfn.XLOOKUP(Table2[[#This Row],[SKU_CODE_CLEAN]],[1]SKU_Master!A:A,[1]SKU_Master!E:E,"Not Found")</f>
        <v>699</v>
      </c>
      <c r="M2555" s="2">
        <f>_xlfn.XLOOKUP(E2555,[1]SKU_Master!A:A,[1]SKU_Master!F:F,"NOT FOUND")</f>
        <v>330</v>
      </c>
      <c r="N2555" s="2" t="str">
        <f>IF(ISNUMBER(_xlfn.XMATCH(E2555,[1]SKU_Master!A:A)),"MATCH","NOT FOUND")</f>
        <v>MATCH</v>
      </c>
      <c r="O2555" s="2">
        <f>Table2[[#This Row],[GROSS_REVENUE]]-Table2[[#This Row],[DISCOUNT]]</f>
        <v>42327.78</v>
      </c>
      <c r="P2555" s="3">
        <f>IFERROR((Table2[[#This Row],[NET_REVENUE]]-(Table2[[#This Row],[UNITS_SOLD]]*Table2[[#This Row],[UNIT_COGS]]))/Table2[[#This Row],[NET_REVENUE]],0)</f>
        <v>0.49324060935867647</v>
      </c>
      <c r="Q2555" s="4">
        <f>IFERROR(Table2[[#This Row],[GROSS_REVENUE]]/Table2[[#This Row],[AD_SPEND]],0)</f>
        <v>12.583118929652514</v>
      </c>
      <c r="R2555" s="2">
        <f>IFERROR((Table2[[#This Row],[NET_REVENUE]]-(Table2[[#This Row],[UNITS_SOLD]]*Table2[[#This Row],[UNIT_COGS]])-Table2[[#This Row],[AD_SPEND]]),0)</f>
        <v>17266.989999999998</v>
      </c>
      <c r="S2555" s="3">
        <f>IFERROR(Table2[[#This Row],[RETURNS_UNITS]]/Table2[[#This Row],[UNITS_SOLD]],0)</f>
        <v>1.5384615384615385E-2</v>
      </c>
      <c r="T2555" s="2" t="str">
        <f>TRIM(CLEAN(Table2[[#This Row],[CHANNEL]]))</f>
        <v>Amazon</v>
      </c>
      <c r="U2555" s="1">
        <f t="shared" si="39"/>
        <v>45778</v>
      </c>
    </row>
    <row r="2556" spans="1:21" x14ac:dyDescent="0.3">
      <c r="A2556" s="1">
        <v>45748</v>
      </c>
      <c r="B2556" s="2" t="s">
        <v>39</v>
      </c>
      <c r="C2556" s="2" t="s">
        <v>25</v>
      </c>
      <c r="D2556" s="2" t="s">
        <v>46</v>
      </c>
      <c r="E2556" s="2" t="str">
        <f>TRIM(Table2[[#This Row],[SKU_CODE]])</f>
        <v>BEC-KT-001</v>
      </c>
      <c r="F2556" s="2">
        <v>336</v>
      </c>
      <c r="G2556" s="2">
        <v>53760</v>
      </c>
      <c r="H2556" s="2">
        <v>11590.56</v>
      </c>
      <c r="I2556" s="2">
        <v>3612.92</v>
      </c>
      <c r="J2556" s="2">
        <v>11</v>
      </c>
      <c r="K2556" s="2" t="str">
        <f>_xlfn.XLOOKUP(E2556,[1]SKU_Master!A:A,[1]SKU_Master!C:C,"NOT FOUND")</f>
        <v>Kitchen Towel</v>
      </c>
      <c r="L2556" s="2">
        <f>_xlfn.XLOOKUP(Table2[[#This Row],[SKU_CODE_CLEAN]],[1]SKU_Master!A:A,[1]SKU_Master!E:E,"Not Found")</f>
        <v>160</v>
      </c>
      <c r="M2556" s="2">
        <f>_xlfn.XLOOKUP(E2556,[1]SKU_Master!A:A,[1]SKU_Master!F:F,"NOT FOUND")</f>
        <v>78</v>
      </c>
      <c r="N2556" s="2" t="str">
        <f>IF(ISNUMBER(_xlfn.XMATCH(E2556,[1]SKU_Master!A:A)),"MATCH","NOT FOUND")</f>
        <v>MATCH</v>
      </c>
      <c r="O2556" s="2">
        <f>Table2[[#This Row],[GROSS_REVENUE]]-Table2[[#This Row],[DISCOUNT]]</f>
        <v>42169.440000000002</v>
      </c>
      <c r="P2556" s="3">
        <f>IFERROR((Table2[[#This Row],[NET_REVENUE]]-(Table2[[#This Row],[UNITS_SOLD]]*Table2[[#This Row],[UNIT_COGS]]))/Table2[[#This Row],[NET_REVENUE]],0)</f>
        <v>0.37850727920503574</v>
      </c>
      <c r="Q2556" s="4">
        <f>IFERROR(Table2[[#This Row],[GROSS_REVENUE]]/Table2[[#This Row],[AD_SPEND]],0)</f>
        <v>14.879930914606467</v>
      </c>
      <c r="R2556" s="2">
        <f>IFERROR((Table2[[#This Row],[NET_REVENUE]]-(Table2[[#This Row],[UNITS_SOLD]]*Table2[[#This Row],[UNIT_COGS]])-Table2[[#This Row],[AD_SPEND]]),0)</f>
        <v>12348.520000000002</v>
      </c>
      <c r="S2556" s="3">
        <f>IFERROR(Table2[[#This Row],[RETURNS_UNITS]]/Table2[[#This Row],[UNITS_SOLD]],0)</f>
        <v>3.273809523809524E-2</v>
      </c>
      <c r="T2556" s="2" t="str">
        <f>TRIM(CLEAN(Table2[[#This Row],[CHANNEL]]))</f>
        <v>Amazon</v>
      </c>
      <c r="U2556" s="1">
        <f t="shared" si="39"/>
        <v>45748</v>
      </c>
    </row>
    <row r="2557" spans="1:21" x14ac:dyDescent="0.3">
      <c r="A2557" s="1">
        <v>45505</v>
      </c>
      <c r="B2557" s="2" t="s">
        <v>37</v>
      </c>
      <c r="C2557" s="2" t="s">
        <v>25</v>
      </c>
      <c r="D2557" s="2" t="s">
        <v>30</v>
      </c>
      <c r="E2557" s="2" t="str">
        <f>TRIM(Table2[[#This Row],[SKU_CODE]])</f>
        <v>BEC-TIS-002</v>
      </c>
      <c r="F2557" s="2">
        <v>266</v>
      </c>
      <c r="G2557" s="2">
        <v>47880</v>
      </c>
      <c r="H2557" s="2">
        <v>5499.74</v>
      </c>
      <c r="I2557" s="2">
        <v>3615.27</v>
      </c>
      <c r="J2557" s="2">
        <v>9</v>
      </c>
      <c r="K2557" s="2" t="str">
        <f>_xlfn.XLOOKUP(E2557,[1]SKU_Master!A:A,[1]SKU_Master!C:C,"NOT FOUND")</f>
        <v>Tissues</v>
      </c>
      <c r="L2557" s="2">
        <f>_xlfn.XLOOKUP(Table2[[#This Row],[SKU_CODE_CLEAN]],[1]SKU_Master!A:A,[1]SKU_Master!E:E,"Not Found")</f>
        <v>180</v>
      </c>
      <c r="M2557" s="2">
        <f>_xlfn.XLOOKUP(E2557,[1]SKU_Master!A:A,[1]SKU_Master!F:F,"NOT FOUND")</f>
        <v>95</v>
      </c>
      <c r="N2557" s="2" t="str">
        <f>IF(ISNUMBER(_xlfn.XMATCH(E2557,[1]SKU_Master!A:A)),"MATCH","NOT FOUND")</f>
        <v>MATCH</v>
      </c>
      <c r="O2557" s="2">
        <f>Table2[[#This Row],[GROSS_REVENUE]]-Table2[[#This Row],[DISCOUNT]]</f>
        <v>42380.26</v>
      </c>
      <c r="P2557" s="3">
        <f>IFERROR((Table2[[#This Row],[NET_REVENUE]]-(Table2[[#This Row],[UNITS_SOLD]]*Table2[[#This Row],[UNIT_COGS]]))/Table2[[#This Row],[NET_REVENUE]],0)</f>
        <v>0.40373183175374577</v>
      </c>
      <c r="Q2557" s="4">
        <f>IFERROR(Table2[[#This Row],[GROSS_REVENUE]]/Table2[[#This Row],[AD_SPEND]],0)</f>
        <v>13.243824112721871</v>
      </c>
      <c r="R2557" s="2">
        <f>IFERROR((Table2[[#This Row],[NET_REVENUE]]-(Table2[[#This Row],[UNITS_SOLD]]*Table2[[#This Row],[UNIT_COGS]])-Table2[[#This Row],[AD_SPEND]]),0)</f>
        <v>13494.990000000002</v>
      </c>
      <c r="S2557" s="3">
        <f>IFERROR(Table2[[#This Row],[RETURNS_UNITS]]/Table2[[#This Row],[UNITS_SOLD]],0)</f>
        <v>3.3834586466165412E-2</v>
      </c>
      <c r="T2557" s="2" t="str">
        <f>TRIM(CLEAN(Table2[[#This Row],[CHANNEL]]))</f>
        <v>Blinkit</v>
      </c>
      <c r="U2557" s="1">
        <f t="shared" si="39"/>
        <v>45505</v>
      </c>
    </row>
    <row r="2558" spans="1:21" x14ac:dyDescent="0.3">
      <c r="A2558" s="1">
        <v>45505</v>
      </c>
      <c r="B2558" s="2" t="s">
        <v>37</v>
      </c>
      <c r="C2558" s="2" t="s">
        <v>22</v>
      </c>
      <c r="D2558" s="2" t="s">
        <v>41</v>
      </c>
      <c r="E2558" s="2" t="str">
        <f>TRIM(Table2[[#This Row],[SKU_CODE]])</f>
        <v>BEC-KT-002</v>
      </c>
      <c r="F2558" s="2">
        <v>124</v>
      </c>
      <c r="G2558" s="2">
        <v>52080</v>
      </c>
      <c r="H2558" s="2">
        <v>12548.89</v>
      </c>
      <c r="I2558" s="2">
        <v>3617.01</v>
      </c>
      <c r="J2558" s="2">
        <v>3</v>
      </c>
      <c r="K2558" s="2" t="str">
        <f>_xlfn.XLOOKUP(E2558,[1]SKU_Master!A:A,[1]SKU_Master!C:C,"NOT FOUND")</f>
        <v>Kitchen Towel</v>
      </c>
      <c r="L2558" s="2">
        <f>_xlfn.XLOOKUP(Table2[[#This Row],[SKU_CODE_CLEAN]],[1]SKU_Master!A:A,[1]SKU_Master!E:E,"Not Found")</f>
        <v>420</v>
      </c>
      <c r="M2558" s="2">
        <f>_xlfn.XLOOKUP(E2558,[1]SKU_Master!A:A,[1]SKU_Master!F:F,"NOT FOUND")</f>
        <v>205</v>
      </c>
      <c r="N2558" s="2" t="str">
        <f>IF(ISNUMBER(_xlfn.XMATCH(E2558,[1]SKU_Master!A:A)),"MATCH","NOT FOUND")</f>
        <v>MATCH</v>
      </c>
      <c r="O2558" s="2">
        <f>Table2[[#This Row],[GROSS_REVENUE]]-Table2[[#This Row],[DISCOUNT]]</f>
        <v>39531.11</v>
      </c>
      <c r="P2558" s="3">
        <f>IFERROR((Table2[[#This Row],[NET_REVENUE]]-(Table2[[#This Row],[UNITS_SOLD]]*Table2[[#This Row],[UNIT_COGS]]))/Table2[[#This Row],[NET_REVENUE]],0)</f>
        <v>0.35696214955765221</v>
      </c>
      <c r="Q2558" s="4">
        <f>IFERROR(Table2[[#This Row],[GROSS_REVENUE]]/Table2[[#This Row],[AD_SPEND]],0)</f>
        <v>14.398633125150331</v>
      </c>
      <c r="R2558" s="2">
        <f>IFERROR((Table2[[#This Row],[NET_REVENUE]]-(Table2[[#This Row],[UNITS_SOLD]]*Table2[[#This Row],[UNIT_COGS]])-Table2[[#This Row],[AD_SPEND]]),0)</f>
        <v>10494.1</v>
      </c>
      <c r="S2558" s="3">
        <f>IFERROR(Table2[[#This Row],[RETURNS_UNITS]]/Table2[[#This Row],[UNITS_SOLD]],0)</f>
        <v>2.4193548387096774E-2</v>
      </c>
      <c r="T2558" s="2" t="str">
        <f>TRIM(CLEAN(Table2[[#This Row],[CHANNEL]]))</f>
        <v>Blinkit</v>
      </c>
      <c r="U2558" s="1">
        <f t="shared" si="39"/>
        <v>45505</v>
      </c>
    </row>
    <row r="2559" spans="1:21" x14ac:dyDescent="0.3">
      <c r="A2559" s="1">
        <v>45352</v>
      </c>
      <c r="B2559" s="2" t="s">
        <v>39</v>
      </c>
      <c r="C2559" s="2" t="s">
        <v>28</v>
      </c>
      <c r="D2559" s="2" t="s">
        <v>35</v>
      </c>
      <c r="E2559" s="2" t="str">
        <f>TRIM(Table2[[#This Row],[SKU_CODE]])</f>
        <v>BEC-CMB-001</v>
      </c>
      <c r="F2559" s="2">
        <v>53</v>
      </c>
      <c r="G2559" s="2">
        <v>37047</v>
      </c>
      <c r="H2559" s="2">
        <v>4018.84</v>
      </c>
      <c r="I2559" s="2">
        <v>3617.55</v>
      </c>
      <c r="J2559" s="2">
        <v>2</v>
      </c>
      <c r="K2559" s="2" t="str">
        <f>_xlfn.XLOOKUP(E2559,[1]SKU_Master!A:A,[1]SKU_Master!C:C,"NOT FOUND")</f>
        <v>Others</v>
      </c>
      <c r="L2559" s="2">
        <f>_xlfn.XLOOKUP(Table2[[#This Row],[SKU_CODE_CLEAN]],[1]SKU_Master!A:A,[1]SKU_Master!E:E,"Not Found")</f>
        <v>699</v>
      </c>
      <c r="M2559" s="2">
        <f>_xlfn.XLOOKUP(E2559,[1]SKU_Master!A:A,[1]SKU_Master!F:F,"NOT FOUND")</f>
        <v>330</v>
      </c>
      <c r="N2559" s="2" t="str">
        <f>IF(ISNUMBER(_xlfn.XMATCH(E2559,[1]SKU_Master!A:A)),"MATCH","NOT FOUND")</f>
        <v>MATCH</v>
      </c>
      <c r="O2559" s="2">
        <f>Table2[[#This Row],[GROSS_REVENUE]]-Table2[[#This Row],[DISCOUNT]]</f>
        <v>33028.160000000003</v>
      </c>
      <c r="P2559" s="3">
        <f>IFERROR((Table2[[#This Row],[NET_REVENUE]]-(Table2[[#This Row],[UNITS_SOLD]]*Table2[[#This Row],[UNIT_COGS]]))/Table2[[#This Row],[NET_REVENUE]],0)</f>
        <v>0.47045188106149427</v>
      </c>
      <c r="Q2559" s="4">
        <f>IFERROR(Table2[[#This Row],[GROSS_REVENUE]]/Table2[[#This Row],[AD_SPEND]],0)</f>
        <v>10.240908902433967</v>
      </c>
      <c r="R2559" s="2">
        <f>IFERROR((Table2[[#This Row],[NET_REVENUE]]-(Table2[[#This Row],[UNITS_SOLD]]*Table2[[#This Row],[UNIT_COGS]])-Table2[[#This Row],[AD_SPEND]]),0)</f>
        <v>11920.610000000004</v>
      </c>
      <c r="S2559" s="3">
        <f>IFERROR(Table2[[#This Row],[RETURNS_UNITS]]/Table2[[#This Row],[UNITS_SOLD]],0)</f>
        <v>3.7735849056603772E-2</v>
      </c>
      <c r="T2559" s="2" t="str">
        <f>TRIM(CLEAN(Table2[[#This Row],[CHANNEL]]))</f>
        <v>Amazon</v>
      </c>
      <c r="U2559" s="1">
        <f t="shared" si="39"/>
        <v>45352</v>
      </c>
    </row>
    <row r="2560" spans="1:21" x14ac:dyDescent="0.3">
      <c r="A2560" s="1">
        <v>45352</v>
      </c>
      <c r="B2560" s="2" t="s">
        <v>27</v>
      </c>
      <c r="C2560" s="2" t="s">
        <v>25</v>
      </c>
      <c r="D2560" s="2" t="s">
        <v>46</v>
      </c>
      <c r="E2560" s="2" t="str">
        <f>TRIM(Table2[[#This Row],[SKU_CODE]])</f>
        <v>BEC-KT-001</v>
      </c>
      <c r="F2560" s="2">
        <v>316</v>
      </c>
      <c r="G2560" s="2">
        <v>50560</v>
      </c>
      <c r="H2560" s="2">
        <v>12786.01</v>
      </c>
      <c r="I2560" s="2">
        <v>3618.7</v>
      </c>
      <c r="J2560" s="2">
        <v>7</v>
      </c>
      <c r="K2560" s="2" t="str">
        <f>_xlfn.XLOOKUP(E2560,[1]SKU_Master!A:A,[1]SKU_Master!C:C,"NOT FOUND")</f>
        <v>Kitchen Towel</v>
      </c>
      <c r="L2560" s="2">
        <f>_xlfn.XLOOKUP(Table2[[#This Row],[SKU_CODE_CLEAN]],[1]SKU_Master!A:A,[1]SKU_Master!E:E,"Not Found")</f>
        <v>160</v>
      </c>
      <c r="M2560" s="2">
        <f>_xlfn.XLOOKUP(E2560,[1]SKU_Master!A:A,[1]SKU_Master!F:F,"NOT FOUND")</f>
        <v>78</v>
      </c>
      <c r="N2560" s="2" t="str">
        <f>IF(ISNUMBER(_xlfn.XMATCH(E2560,[1]SKU_Master!A:A)),"MATCH","NOT FOUND")</f>
        <v>MATCH</v>
      </c>
      <c r="O2560" s="2">
        <f>Table2[[#This Row],[GROSS_REVENUE]]-Table2[[#This Row],[DISCOUNT]]</f>
        <v>37773.99</v>
      </c>
      <c r="P2560" s="3">
        <f>IFERROR((Table2[[#This Row],[NET_REVENUE]]-(Table2[[#This Row],[UNITS_SOLD]]*Table2[[#This Row],[UNIT_COGS]]))/Table2[[#This Row],[NET_REVENUE]],0)</f>
        <v>0.34748751720429849</v>
      </c>
      <c r="Q2560" s="4">
        <f>IFERROR(Table2[[#This Row],[GROSS_REVENUE]]/Table2[[#This Row],[AD_SPEND]],0)</f>
        <v>13.971868350512615</v>
      </c>
      <c r="R2560" s="2">
        <f>IFERROR((Table2[[#This Row],[NET_REVENUE]]-(Table2[[#This Row],[UNITS_SOLD]]*Table2[[#This Row],[UNIT_COGS]])-Table2[[#This Row],[AD_SPEND]]),0)</f>
        <v>9507.2899999999972</v>
      </c>
      <c r="S2560" s="3">
        <f>IFERROR(Table2[[#This Row],[RETURNS_UNITS]]/Table2[[#This Row],[UNITS_SOLD]],0)</f>
        <v>2.2151898734177215E-2</v>
      </c>
      <c r="T2560" s="2" t="str">
        <f>TRIM(CLEAN(Table2[[#This Row],[CHANNEL]]))</f>
        <v>Zepto</v>
      </c>
      <c r="U2560" s="1">
        <f t="shared" si="39"/>
        <v>45352</v>
      </c>
    </row>
    <row r="2561" spans="1:21" x14ac:dyDescent="0.3">
      <c r="A2561" s="1">
        <v>45778</v>
      </c>
      <c r="B2561" s="2" t="s">
        <v>37</v>
      </c>
      <c r="C2561" s="2" t="s">
        <v>25</v>
      </c>
      <c r="D2561" s="2" t="s">
        <v>46</v>
      </c>
      <c r="E2561" s="2" t="str">
        <f>TRIM(Table2[[#This Row],[SKU_CODE]])</f>
        <v>BEC-KT-001</v>
      </c>
      <c r="F2561" s="2">
        <v>293</v>
      </c>
      <c r="G2561" s="2">
        <v>46880</v>
      </c>
      <c r="H2561" s="2">
        <v>11941.39</v>
      </c>
      <c r="I2561" s="2">
        <v>3620.44</v>
      </c>
      <c r="J2561" s="2">
        <v>12</v>
      </c>
      <c r="K2561" s="2" t="str">
        <f>_xlfn.XLOOKUP(E2561,[1]SKU_Master!A:A,[1]SKU_Master!C:C,"NOT FOUND")</f>
        <v>Kitchen Towel</v>
      </c>
      <c r="L2561" s="2">
        <f>_xlfn.XLOOKUP(Table2[[#This Row],[SKU_CODE_CLEAN]],[1]SKU_Master!A:A,[1]SKU_Master!E:E,"Not Found")</f>
        <v>160</v>
      </c>
      <c r="M2561" s="2">
        <f>_xlfn.XLOOKUP(E2561,[1]SKU_Master!A:A,[1]SKU_Master!F:F,"NOT FOUND")</f>
        <v>78</v>
      </c>
      <c r="N2561" s="2" t="str">
        <f>IF(ISNUMBER(_xlfn.XMATCH(E2561,[1]SKU_Master!A:A)),"MATCH","NOT FOUND")</f>
        <v>MATCH</v>
      </c>
      <c r="O2561" s="2">
        <f>Table2[[#This Row],[GROSS_REVENUE]]-Table2[[#This Row],[DISCOUNT]]</f>
        <v>34938.61</v>
      </c>
      <c r="P2561" s="3">
        <f>IFERROR((Table2[[#This Row],[NET_REVENUE]]-(Table2[[#This Row],[UNITS_SOLD]]*Table2[[#This Row],[UNIT_COGS]]))/Table2[[#This Row],[NET_REVENUE]],0)</f>
        <v>0.34588124713604806</v>
      </c>
      <c r="Q2561" s="4">
        <f>IFERROR(Table2[[#This Row],[GROSS_REVENUE]]/Table2[[#This Row],[AD_SPEND]],0)</f>
        <v>12.948702367668018</v>
      </c>
      <c r="R2561" s="2">
        <f>IFERROR((Table2[[#This Row],[NET_REVENUE]]-(Table2[[#This Row],[UNITS_SOLD]]*Table2[[#This Row],[UNIT_COGS]])-Table2[[#This Row],[AD_SPEND]]),0)</f>
        <v>8464.17</v>
      </c>
      <c r="S2561" s="3">
        <f>IFERROR(Table2[[#This Row],[RETURNS_UNITS]]/Table2[[#This Row],[UNITS_SOLD]],0)</f>
        <v>4.0955631399317405E-2</v>
      </c>
      <c r="T2561" s="2" t="str">
        <f>TRIM(CLEAN(Table2[[#This Row],[CHANNEL]]))</f>
        <v>Blinkit</v>
      </c>
      <c r="U2561" s="1">
        <f t="shared" si="39"/>
        <v>45778</v>
      </c>
    </row>
    <row r="2562" spans="1:21" x14ac:dyDescent="0.3">
      <c r="A2562" s="1">
        <v>45352</v>
      </c>
      <c r="B2562" s="2" t="s">
        <v>39</v>
      </c>
      <c r="C2562" s="2" t="s">
        <v>25</v>
      </c>
      <c r="D2562" s="2" t="s">
        <v>23</v>
      </c>
      <c r="E2562" s="2" t="str">
        <f>TRIM(Table2[[#This Row],[SKU_CODE]])</f>
        <v>BEC-OTH-001</v>
      </c>
      <c r="F2562" s="2">
        <v>218</v>
      </c>
      <c r="G2562" s="2">
        <v>32482</v>
      </c>
      <c r="H2562" s="2">
        <v>6184.62</v>
      </c>
      <c r="I2562" s="2">
        <v>3622.62</v>
      </c>
      <c r="J2562" s="2">
        <v>9</v>
      </c>
      <c r="K2562" s="2" t="str">
        <f>_xlfn.XLOOKUP(E2562,[1]SKU_Master!A:A,[1]SKU_Master!C:C,"NOT FOUND")</f>
        <v>Others</v>
      </c>
      <c r="L2562" s="2">
        <f>_xlfn.XLOOKUP(Table2[[#This Row],[SKU_CODE_CLEAN]],[1]SKU_Master!A:A,[1]SKU_Master!E:E,"Not Found")</f>
        <v>149</v>
      </c>
      <c r="M2562" s="2">
        <f>_xlfn.XLOOKUP(E2562,[1]SKU_Master!A:A,[1]SKU_Master!F:F,"NOT FOUND")</f>
        <v>72</v>
      </c>
      <c r="N2562" s="2" t="str">
        <f>IF(ISNUMBER(_xlfn.XMATCH(E2562,[1]SKU_Master!A:A)),"MATCH","NOT FOUND")</f>
        <v>MATCH</v>
      </c>
      <c r="O2562" s="2">
        <f>Table2[[#This Row],[GROSS_REVENUE]]-Table2[[#This Row],[DISCOUNT]]</f>
        <v>26297.38</v>
      </c>
      <c r="P2562" s="3">
        <f>IFERROR((Table2[[#This Row],[NET_REVENUE]]-(Table2[[#This Row],[UNITS_SOLD]]*Table2[[#This Row],[UNIT_COGS]]))/Table2[[#This Row],[NET_REVENUE]],0)</f>
        <v>0.40313445674055742</v>
      </c>
      <c r="Q2562" s="4">
        <f>IFERROR(Table2[[#This Row],[GROSS_REVENUE]]/Table2[[#This Row],[AD_SPEND]],0)</f>
        <v>8.9664386548961801</v>
      </c>
      <c r="R2562" s="2">
        <f>IFERROR((Table2[[#This Row],[NET_REVENUE]]-(Table2[[#This Row],[UNITS_SOLD]]*Table2[[#This Row],[UNIT_COGS]])-Table2[[#This Row],[AD_SPEND]]),0)</f>
        <v>6978.7600000000011</v>
      </c>
      <c r="S2562" s="3">
        <f>IFERROR(Table2[[#This Row],[RETURNS_UNITS]]/Table2[[#This Row],[UNITS_SOLD]],0)</f>
        <v>4.1284403669724773E-2</v>
      </c>
      <c r="T2562" s="2" t="str">
        <f>TRIM(CLEAN(Table2[[#This Row],[CHANNEL]]))</f>
        <v>Amazon</v>
      </c>
      <c r="U2562" s="1">
        <f t="shared" si="39"/>
        <v>45352</v>
      </c>
    </row>
    <row r="2563" spans="1:21" x14ac:dyDescent="0.3">
      <c r="A2563" s="1">
        <v>45413</v>
      </c>
      <c r="B2563" s="2" t="s">
        <v>21</v>
      </c>
      <c r="C2563" s="2" t="s">
        <v>28</v>
      </c>
      <c r="D2563" s="2" t="s">
        <v>30</v>
      </c>
      <c r="E2563" s="2" t="str">
        <f>TRIM(Table2[[#This Row],[SKU_CODE]])</f>
        <v>BEC-TIS-002</v>
      </c>
      <c r="F2563" s="2">
        <v>172</v>
      </c>
      <c r="G2563" s="2">
        <v>30960</v>
      </c>
      <c r="H2563" s="2">
        <v>2647.69</v>
      </c>
      <c r="I2563" s="2">
        <v>3623.91</v>
      </c>
      <c r="J2563" s="2">
        <v>8</v>
      </c>
      <c r="K2563" s="2" t="str">
        <f>_xlfn.XLOOKUP(E2563,[1]SKU_Master!A:A,[1]SKU_Master!C:C,"NOT FOUND")</f>
        <v>Tissues</v>
      </c>
      <c r="L2563" s="2">
        <f>_xlfn.XLOOKUP(Table2[[#This Row],[SKU_CODE_CLEAN]],[1]SKU_Master!A:A,[1]SKU_Master!E:E,"Not Found")</f>
        <v>180</v>
      </c>
      <c r="M2563" s="2">
        <f>_xlfn.XLOOKUP(E2563,[1]SKU_Master!A:A,[1]SKU_Master!F:F,"NOT FOUND")</f>
        <v>95</v>
      </c>
      <c r="N2563" s="2" t="str">
        <f>IF(ISNUMBER(_xlfn.XMATCH(E2563,[1]SKU_Master!A:A)),"MATCH","NOT FOUND")</f>
        <v>MATCH</v>
      </c>
      <c r="O2563" s="2">
        <f>Table2[[#This Row],[GROSS_REVENUE]]-Table2[[#This Row],[DISCOUNT]]</f>
        <v>28312.31</v>
      </c>
      <c r="P2563" s="3">
        <f>IFERROR((Table2[[#This Row],[NET_REVENUE]]-(Table2[[#This Row],[UNITS_SOLD]]*Table2[[#This Row],[UNIT_COGS]]))/Table2[[#This Row],[NET_REVENUE]],0)</f>
        <v>0.42286588413308562</v>
      </c>
      <c r="Q2563" s="4">
        <f>IFERROR(Table2[[#This Row],[GROSS_REVENUE]]/Table2[[#This Row],[AD_SPEND]],0)</f>
        <v>8.5432585246322343</v>
      </c>
      <c r="R2563" s="2">
        <f>IFERROR((Table2[[#This Row],[NET_REVENUE]]-(Table2[[#This Row],[UNITS_SOLD]]*Table2[[#This Row],[UNIT_COGS]])-Table2[[#This Row],[AD_SPEND]]),0)</f>
        <v>8348.4000000000015</v>
      </c>
      <c r="S2563" s="3">
        <f>IFERROR(Table2[[#This Row],[RETURNS_UNITS]]/Table2[[#This Row],[UNITS_SOLD]],0)</f>
        <v>4.6511627906976744E-2</v>
      </c>
      <c r="T2563" s="2" t="str">
        <f>TRIM(CLEAN(Table2[[#This Row],[CHANNEL]]))</f>
        <v>Flipkart</v>
      </c>
      <c r="U2563" s="1">
        <f t="shared" ref="U2563:U2626" si="40">IF(AND(MONTH(A2563)=1,DAY(A2563)&gt;1),DATE(YEAR(A2563),DAY(A2563),1),A2563)</f>
        <v>45413</v>
      </c>
    </row>
    <row r="2564" spans="1:21" x14ac:dyDescent="0.3">
      <c r="A2564" s="1">
        <v>45383</v>
      </c>
      <c r="B2564" s="2" t="s">
        <v>21</v>
      </c>
      <c r="C2564" s="2" t="s">
        <v>22</v>
      </c>
      <c r="D2564" s="2" t="s">
        <v>30</v>
      </c>
      <c r="E2564" s="2" t="str">
        <f>TRIM(Table2[[#This Row],[SKU_CODE]])</f>
        <v>BEC-TIS-002</v>
      </c>
      <c r="F2564" s="2">
        <v>231</v>
      </c>
      <c r="G2564" s="2">
        <v>41580</v>
      </c>
      <c r="H2564" s="2">
        <v>6015.7</v>
      </c>
      <c r="I2564" s="2">
        <v>3624.31</v>
      </c>
      <c r="J2564" s="2">
        <v>9</v>
      </c>
      <c r="K2564" s="2" t="str">
        <f>_xlfn.XLOOKUP(E2564,[1]SKU_Master!A:A,[1]SKU_Master!C:C,"NOT FOUND")</f>
        <v>Tissues</v>
      </c>
      <c r="L2564" s="2">
        <f>_xlfn.XLOOKUP(Table2[[#This Row],[SKU_CODE_CLEAN]],[1]SKU_Master!A:A,[1]SKU_Master!E:E,"Not Found")</f>
        <v>180</v>
      </c>
      <c r="M2564" s="2">
        <f>_xlfn.XLOOKUP(E2564,[1]SKU_Master!A:A,[1]SKU_Master!F:F,"NOT FOUND")</f>
        <v>95</v>
      </c>
      <c r="N2564" s="2" t="str">
        <f>IF(ISNUMBER(_xlfn.XMATCH(E2564,[1]SKU_Master!A:A)),"MATCH","NOT FOUND")</f>
        <v>MATCH</v>
      </c>
      <c r="O2564" s="2">
        <f>Table2[[#This Row],[GROSS_REVENUE]]-Table2[[#This Row],[DISCOUNT]]</f>
        <v>35564.300000000003</v>
      </c>
      <c r="P2564" s="3">
        <f>IFERROR((Table2[[#This Row],[NET_REVENUE]]-(Table2[[#This Row],[UNITS_SOLD]]*Table2[[#This Row],[UNIT_COGS]]))/Table2[[#This Row],[NET_REVENUE]],0)</f>
        <v>0.38294863107104604</v>
      </c>
      <c r="Q2564" s="4">
        <f>IFERROR(Table2[[#This Row],[GROSS_REVENUE]]/Table2[[#This Row],[AD_SPEND]],0)</f>
        <v>11.472528564057711</v>
      </c>
      <c r="R2564" s="2">
        <f>IFERROR((Table2[[#This Row],[NET_REVENUE]]-(Table2[[#This Row],[UNITS_SOLD]]*Table2[[#This Row],[UNIT_COGS]])-Table2[[#This Row],[AD_SPEND]]),0)</f>
        <v>9994.9900000000034</v>
      </c>
      <c r="S2564" s="3">
        <f>IFERROR(Table2[[#This Row],[RETURNS_UNITS]]/Table2[[#This Row],[UNITS_SOLD]],0)</f>
        <v>3.896103896103896E-2</v>
      </c>
      <c r="T2564" s="2" t="str">
        <f>TRIM(CLEAN(Table2[[#This Row],[CHANNEL]]))</f>
        <v>Flipkart</v>
      </c>
      <c r="U2564" s="1">
        <f t="shared" si="40"/>
        <v>45383</v>
      </c>
    </row>
    <row r="2565" spans="1:21" x14ac:dyDescent="0.3">
      <c r="A2565" s="1">
        <v>45627</v>
      </c>
      <c r="B2565" s="2" t="s">
        <v>27</v>
      </c>
      <c r="C2565" s="2" t="s">
        <v>28</v>
      </c>
      <c r="D2565" s="2" t="s">
        <v>31</v>
      </c>
      <c r="E2565" s="2" t="str">
        <f>TRIM(Table2[[#This Row],[SKU_CODE]])</f>
        <v>BEC-GB-002</v>
      </c>
      <c r="F2565" s="2">
        <v>153</v>
      </c>
      <c r="G2565" s="2">
        <v>27387</v>
      </c>
      <c r="H2565" s="2">
        <v>1586.49</v>
      </c>
      <c r="I2565" s="2">
        <v>3626.58</v>
      </c>
      <c r="J2565" s="2">
        <v>6</v>
      </c>
      <c r="K2565" s="2" t="str">
        <f>_xlfn.XLOOKUP(E2565,[1]SKU_Master!A:A,[1]SKU_Master!C:C,"NOT FOUND")</f>
        <v>Garbage Bags</v>
      </c>
      <c r="L2565" s="2">
        <f>_xlfn.XLOOKUP(Table2[[#This Row],[SKU_CODE_CLEAN]],[1]SKU_Master!A:A,[1]SKU_Master!E:E,"Not Found")</f>
        <v>179</v>
      </c>
      <c r="M2565" s="2">
        <f>_xlfn.XLOOKUP(E2565,[1]SKU_Master!A:A,[1]SKU_Master!F:F,"NOT FOUND")</f>
        <v>86</v>
      </c>
      <c r="N2565" s="2" t="str">
        <f>IF(ISNUMBER(_xlfn.XMATCH(E2565,[1]SKU_Master!A:A)),"MATCH","NOT FOUND")</f>
        <v>MATCH</v>
      </c>
      <c r="O2565" s="2">
        <f>Table2[[#This Row],[GROSS_REVENUE]]-Table2[[#This Row],[DISCOUNT]]</f>
        <v>25800.51</v>
      </c>
      <c r="P2565" s="3">
        <f>IFERROR((Table2[[#This Row],[NET_REVENUE]]-(Table2[[#This Row],[UNITS_SOLD]]*Table2[[#This Row],[UNIT_COGS]]))/Table2[[#This Row],[NET_REVENUE]],0)</f>
        <v>0.49001008119606937</v>
      </c>
      <c r="Q2565" s="4">
        <f>IFERROR(Table2[[#This Row],[GROSS_REVENUE]]/Table2[[#This Row],[AD_SPEND]],0)</f>
        <v>7.5517429644458414</v>
      </c>
      <c r="R2565" s="2">
        <f>IFERROR((Table2[[#This Row],[NET_REVENUE]]-(Table2[[#This Row],[UNITS_SOLD]]*Table2[[#This Row],[UNIT_COGS]])-Table2[[#This Row],[AD_SPEND]]),0)</f>
        <v>9015.9299999999985</v>
      </c>
      <c r="S2565" s="3">
        <f>IFERROR(Table2[[#This Row],[RETURNS_UNITS]]/Table2[[#This Row],[UNITS_SOLD]],0)</f>
        <v>3.9215686274509803E-2</v>
      </c>
      <c r="T2565" s="2" t="str">
        <f>TRIM(CLEAN(Table2[[#This Row],[CHANNEL]]))</f>
        <v>Zepto</v>
      </c>
      <c r="U2565" s="1">
        <f t="shared" si="40"/>
        <v>45627</v>
      </c>
    </row>
    <row r="2566" spans="1:21" x14ac:dyDescent="0.3">
      <c r="A2566" s="1">
        <v>45474</v>
      </c>
      <c r="B2566" s="2" t="s">
        <v>39</v>
      </c>
      <c r="C2566" s="2" t="s">
        <v>28</v>
      </c>
      <c r="D2566" s="2" t="s">
        <v>45</v>
      </c>
      <c r="E2566" s="2" t="str">
        <f>TRIM(Table2[[#This Row],[SKU_CODE]])</f>
        <v>BEC-TIS-001</v>
      </c>
      <c r="F2566" s="2">
        <v>308</v>
      </c>
      <c r="G2566" s="2">
        <v>29260</v>
      </c>
      <c r="H2566" s="2">
        <v>4799.54</v>
      </c>
      <c r="I2566" s="2">
        <v>3627.59</v>
      </c>
      <c r="J2566" s="2">
        <v>7</v>
      </c>
      <c r="K2566" s="2" t="str">
        <f>_xlfn.XLOOKUP(E2566,[1]SKU_Master!A:A,[1]SKU_Master!C:C,"NOT FOUND")</f>
        <v>Tissues</v>
      </c>
      <c r="L2566" s="2">
        <f>_xlfn.XLOOKUP(Table2[[#This Row],[SKU_CODE_CLEAN]],[1]SKU_Master!A:A,[1]SKU_Master!E:E,"Not Found")</f>
        <v>95</v>
      </c>
      <c r="M2566" s="2">
        <f>_xlfn.XLOOKUP(E2566,[1]SKU_Master!A:A,[1]SKU_Master!F:F,"NOT FOUND")</f>
        <v>42</v>
      </c>
      <c r="N2566" s="2" t="str">
        <f>IF(ISNUMBER(_xlfn.XMATCH(E2566,[1]SKU_Master!A:A)),"MATCH","NOT FOUND")</f>
        <v>MATCH</v>
      </c>
      <c r="O2566" s="2">
        <f>Table2[[#This Row],[GROSS_REVENUE]]-Table2[[#This Row],[DISCOUNT]]</f>
        <v>24460.46</v>
      </c>
      <c r="P2566" s="3">
        <f>IFERROR((Table2[[#This Row],[NET_REVENUE]]-(Table2[[#This Row],[UNITS_SOLD]]*Table2[[#This Row],[UNIT_COGS]]))/Table2[[#This Row],[NET_REVENUE]],0)</f>
        <v>0.47114649520082613</v>
      </c>
      <c r="Q2566" s="4">
        <f>IFERROR(Table2[[#This Row],[GROSS_REVENUE]]/Table2[[#This Row],[AD_SPEND]],0)</f>
        <v>8.0659611477592552</v>
      </c>
      <c r="R2566" s="2">
        <f>IFERROR((Table2[[#This Row],[NET_REVENUE]]-(Table2[[#This Row],[UNITS_SOLD]]*Table2[[#This Row],[UNIT_COGS]])-Table2[[#This Row],[AD_SPEND]]),0)</f>
        <v>7896.869999999999</v>
      </c>
      <c r="S2566" s="3">
        <f>IFERROR(Table2[[#This Row],[RETURNS_UNITS]]/Table2[[#This Row],[UNITS_SOLD]],0)</f>
        <v>2.2727272727272728E-2</v>
      </c>
      <c r="T2566" s="2" t="str">
        <f>TRIM(CLEAN(Table2[[#This Row],[CHANNEL]]))</f>
        <v>Amazon</v>
      </c>
      <c r="U2566" s="1">
        <f t="shared" si="40"/>
        <v>45474</v>
      </c>
    </row>
    <row r="2567" spans="1:21" x14ac:dyDescent="0.3">
      <c r="A2567" s="1">
        <v>45536</v>
      </c>
      <c r="B2567" s="2" t="s">
        <v>27</v>
      </c>
      <c r="C2567" s="2" t="s">
        <v>22</v>
      </c>
      <c r="D2567" s="2" t="s">
        <v>31</v>
      </c>
      <c r="E2567" s="2" t="str">
        <f>TRIM(Table2[[#This Row],[SKU_CODE]])</f>
        <v>BEC-GB-002</v>
      </c>
      <c r="F2567" s="2">
        <v>180</v>
      </c>
      <c r="G2567" s="2">
        <v>32220</v>
      </c>
      <c r="H2567" s="2">
        <v>5050.82</v>
      </c>
      <c r="I2567" s="2">
        <v>3627.97</v>
      </c>
      <c r="J2567" s="2">
        <v>6</v>
      </c>
      <c r="K2567" s="2" t="str">
        <f>_xlfn.XLOOKUP(E2567,[1]SKU_Master!A:A,[1]SKU_Master!C:C,"NOT FOUND")</f>
        <v>Garbage Bags</v>
      </c>
      <c r="L2567" s="2">
        <f>_xlfn.XLOOKUP(Table2[[#This Row],[SKU_CODE_CLEAN]],[1]SKU_Master!A:A,[1]SKU_Master!E:E,"Not Found")</f>
        <v>179</v>
      </c>
      <c r="M2567" s="2">
        <f>_xlfn.XLOOKUP(E2567,[1]SKU_Master!A:A,[1]SKU_Master!F:F,"NOT FOUND")</f>
        <v>86</v>
      </c>
      <c r="N2567" s="2" t="str">
        <f>IF(ISNUMBER(_xlfn.XMATCH(E2567,[1]SKU_Master!A:A)),"MATCH","NOT FOUND")</f>
        <v>MATCH</v>
      </c>
      <c r="O2567" s="2">
        <f>Table2[[#This Row],[GROSS_REVENUE]]-Table2[[#This Row],[DISCOUNT]]</f>
        <v>27169.18</v>
      </c>
      <c r="P2567" s="3">
        <f>IFERROR((Table2[[#This Row],[NET_REVENUE]]-(Table2[[#This Row],[UNITS_SOLD]]*Table2[[#This Row],[UNIT_COGS]]))/Table2[[#This Row],[NET_REVENUE]],0)</f>
        <v>0.43023676091806967</v>
      </c>
      <c r="Q2567" s="4">
        <f>IFERROR(Table2[[#This Row],[GROSS_REVENUE]]/Table2[[#This Row],[AD_SPEND]],0)</f>
        <v>8.8809995672511075</v>
      </c>
      <c r="R2567" s="2">
        <f>IFERROR((Table2[[#This Row],[NET_REVENUE]]-(Table2[[#This Row],[UNITS_SOLD]]*Table2[[#This Row],[UNIT_COGS]])-Table2[[#This Row],[AD_SPEND]]),0)</f>
        <v>8061.2100000000009</v>
      </c>
      <c r="S2567" s="3">
        <f>IFERROR(Table2[[#This Row],[RETURNS_UNITS]]/Table2[[#This Row],[UNITS_SOLD]],0)</f>
        <v>3.3333333333333333E-2</v>
      </c>
      <c r="T2567" s="2" t="str">
        <f>TRIM(CLEAN(Table2[[#This Row],[CHANNEL]]))</f>
        <v>Zepto</v>
      </c>
      <c r="U2567" s="1">
        <f t="shared" si="40"/>
        <v>45536</v>
      </c>
    </row>
    <row r="2568" spans="1:21" x14ac:dyDescent="0.3">
      <c r="A2568" s="1">
        <v>45689</v>
      </c>
      <c r="B2568" s="2" t="s">
        <v>34</v>
      </c>
      <c r="C2568" s="2" t="s">
        <v>22</v>
      </c>
      <c r="D2568" s="2" t="s">
        <v>31</v>
      </c>
      <c r="E2568" s="2" t="str">
        <f>TRIM(Table2[[#This Row],[SKU_CODE]])</f>
        <v>BEC-GB-002</v>
      </c>
      <c r="F2568" s="2">
        <v>305</v>
      </c>
      <c r="G2568" s="2">
        <v>54595</v>
      </c>
      <c r="H2568" s="2">
        <v>3271.4</v>
      </c>
      <c r="I2568" s="2">
        <v>3628.57</v>
      </c>
      <c r="J2568" s="2">
        <v>7</v>
      </c>
      <c r="K2568" s="2" t="str">
        <f>_xlfn.XLOOKUP(E2568,[1]SKU_Master!A:A,[1]SKU_Master!C:C,"NOT FOUND")</f>
        <v>Garbage Bags</v>
      </c>
      <c r="L2568" s="2">
        <f>_xlfn.XLOOKUP(Table2[[#This Row],[SKU_CODE_CLEAN]],[1]SKU_Master!A:A,[1]SKU_Master!E:E,"Not Found")</f>
        <v>179</v>
      </c>
      <c r="M2568" s="2">
        <f>_xlfn.XLOOKUP(E2568,[1]SKU_Master!A:A,[1]SKU_Master!F:F,"NOT FOUND")</f>
        <v>86</v>
      </c>
      <c r="N2568" s="2" t="str">
        <f>IF(ISNUMBER(_xlfn.XMATCH(E2568,[1]SKU_Master!A:A)),"MATCH","NOT FOUND")</f>
        <v>MATCH</v>
      </c>
      <c r="O2568" s="2">
        <f>Table2[[#This Row],[GROSS_REVENUE]]-Table2[[#This Row],[DISCOUNT]]</f>
        <v>51323.6</v>
      </c>
      <c r="P2568" s="3">
        <f>IFERROR((Table2[[#This Row],[NET_REVENUE]]-(Table2[[#This Row],[UNITS_SOLD]]*Table2[[#This Row],[UNIT_COGS]]))/Table2[[#This Row],[NET_REVENUE]],0)</f>
        <v>0.48892906966775518</v>
      </c>
      <c r="Q2568" s="4">
        <f>IFERROR(Table2[[#This Row],[GROSS_REVENUE]]/Table2[[#This Row],[AD_SPEND]],0)</f>
        <v>15.045872065303962</v>
      </c>
      <c r="R2568" s="2">
        <f>IFERROR((Table2[[#This Row],[NET_REVENUE]]-(Table2[[#This Row],[UNITS_SOLD]]*Table2[[#This Row],[UNIT_COGS]])-Table2[[#This Row],[AD_SPEND]]),0)</f>
        <v>21465.03</v>
      </c>
      <c r="S2568" s="3">
        <f>IFERROR(Table2[[#This Row],[RETURNS_UNITS]]/Table2[[#This Row],[UNITS_SOLD]],0)</f>
        <v>2.2950819672131147E-2</v>
      </c>
      <c r="T2568" s="2" t="str">
        <f>TRIM(CLEAN(Table2[[#This Row],[CHANNEL]]))</f>
        <v>Zepto</v>
      </c>
      <c r="U2568" s="1">
        <f t="shared" si="40"/>
        <v>45689</v>
      </c>
    </row>
    <row r="2569" spans="1:21" x14ac:dyDescent="0.3">
      <c r="A2569" s="1">
        <v>45809</v>
      </c>
      <c r="B2569" s="2" t="s">
        <v>39</v>
      </c>
      <c r="C2569" s="2" t="s">
        <v>22</v>
      </c>
      <c r="D2569" s="2" t="s">
        <v>35</v>
      </c>
      <c r="E2569" s="2" t="str">
        <f>TRIM(Table2[[#This Row],[SKU_CODE]])</f>
        <v>BEC-CMB-001</v>
      </c>
      <c r="F2569" s="2">
        <v>69</v>
      </c>
      <c r="G2569" s="2">
        <v>48231</v>
      </c>
      <c r="H2569" s="2">
        <v>12227.58</v>
      </c>
      <c r="I2569" s="2">
        <v>3629.91</v>
      </c>
      <c r="J2569" s="2">
        <v>2</v>
      </c>
      <c r="K2569" s="2" t="str">
        <f>_xlfn.XLOOKUP(E2569,[1]SKU_Master!A:A,[1]SKU_Master!C:C,"NOT FOUND")</f>
        <v>Others</v>
      </c>
      <c r="L2569" s="2">
        <f>_xlfn.XLOOKUP(Table2[[#This Row],[SKU_CODE_CLEAN]],[1]SKU_Master!A:A,[1]SKU_Master!E:E,"Not Found")</f>
        <v>699</v>
      </c>
      <c r="M2569" s="2">
        <f>_xlfn.XLOOKUP(E2569,[1]SKU_Master!A:A,[1]SKU_Master!F:F,"NOT FOUND")</f>
        <v>330</v>
      </c>
      <c r="N2569" s="2" t="str">
        <f>IF(ISNUMBER(_xlfn.XMATCH(E2569,[1]SKU_Master!A:A)),"MATCH","NOT FOUND")</f>
        <v>MATCH</v>
      </c>
      <c r="O2569" s="2">
        <f>Table2[[#This Row],[GROSS_REVENUE]]-Table2[[#This Row],[DISCOUNT]]</f>
        <v>36003.42</v>
      </c>
      <c r="P2569" s="3">
        <f>IFERROR((Table2[[#This Row],[NET_REVENUE]]-(Table2[[#This Row],[UNITS_SOLD]]*Table2[[#This Row],[UNIT_COGS]]))/Table2[[#This Row],[NET_REVENUE]],0)</f>
        <v>0.36756008179222971</v>
      </c>
      <c r="Q2569" s="4">
        <f>IFERROR(Table2[[#This Row],[GROSS_REVENUE]]/Table2[[#This Row],[AD_SPEND]],0)</f>
        <v>13.287106291891535</v>
      </c>
      <c r="R2569" s="2">
        <f>IFERROR((Table2[[#This Row],[NET_REVENUE]]-(Table2[[#This Row],[UNITS_SOLD]]*Table2[[#This Row],[UNIT_COGS]])-Table2[[#This Row],[AD_SPEND]]),0)</f>
        <v>9603.5099999999984</v>
      </c>
      <c r="S2569" s="3">
        <f>IFERROR(Table2[[#This Row],[RETURNS_UNITS]]/Table2[[#This Row],[UNITS_SOLD]],0)</f>
        <v>2.8985507246376812E-2</v>
      </c>
      <c r="T2569" s="2" t="str">
        <f>TRIM(CLEAN(Table2[[#This Row],[CHANNEL]]))</f>
        <v>Amazon</v>
      </c>
      <c r="U2569" s="1">
        <f t="shared" si="40"/>
        <v>45809</v>
      </c>
    </row>
    <row r="2570" spans="1:21" x14ac:dyDescent="0.3">
      <c r="A2570" s="1">
        <v>45748</v>
      </c>
      <c r="B2570" s="2" t="s">
        <v>24</v>
      </c>
      <c r="C2570" s="2" t="s">
        <v>22</v>
      </c>
      <c r="D2570" s="2" t="s">
        <v>30</v>
      </c>
      <c r="E2570" s="2" t="str">
        <f>TRIM(Table2[[#This Row],[SKU_CODE]])</f>
        <v>BEC-TIS-002</v>
      </c>
      <c r="F2570" s="2">
        <v>151</v>
      </c>
      <c r="G2570" s="2">
        <v>27180</v>
      </c>
      <c r="H2570" s="2">
        <v>744.24</v>
      </c>
      <c r="I2570" s="2">
        <v>3633</v>
      </c>
      <c r="J2570" s="2">
        <v>19</v>
      </c>
      <c r="K2570" s="2" t="str">
        <f>_xlfn.XLOOKUP(E2570,[1]SKU_Master!A:A,[1]SKU_Master!C:C,"NOT FOUND")</f>
        <v>Tissues</v>
      </c>
      <c r="L2570" s="2">
        <f>_xlfn.XLOOKUP(Table2[[#This Row],[SKU_CODE_CLEAN]],[1]SKU_Master!A:A,[1]SKU_Master!E:E,"Not Found")</f>
        <v>180</v>
      </c>
      <c r="M2570" s="2">
        <f>_xlfn.XLOOKUP(E2570,[1]SKU_Master!A:A,[1]SKU_Master!F:F,"NOT FOUND")</f>
        <v>95</v>
      </c>
      <c r="N2570" s="2" t="str">
        <f>IF(ISNUMBER(_xlfn.XMATCH(E2570,[1]SKU_Master!A:A)),"MATCH","NOT FOUND")</f>
        <v>MATCH</v>
      </c>
      <c r="O2570" s="2">
        <f>Table2[[#This Row],[GROSS_REVENUE]]-Table2[[#This Row],[DISCOUNT]]</f>
        <v>26435.759999999998</v>
      </c>
      <c r="P2570" s="3">
        <f>IFERROR((Table2[[#This Row],[NET_REVENUE]]-(Table2[[#This Row],[UNITS_SOLD]]*Table2[[#This Row],[UNIT_COGS]]))/Table2[[#This Row],[NET_REVENUE]],0)</f>
        <v>0.45736381325900971</v>
      </c>
      <c r="Q2570" s="4">
        <f>IFERROR(Table2[[#This Row],[GROSS_REVENUE]]/Table2[[#This Row],[AD_SPEND]],0)</f>
        <v>7.481420313790256</v>
      </c>
      <c r="R2570" s="2">
        <f>IFERROR((Table2[[#This Row],[NET_REVENUE]]-(Table2[[#This Row],[UNITS_SOLD]]*Table2[[#This Row],[UNIT_COGS]])-Table2[[#This Row],[AD_SPEND]]),0)</f>
        <v>8457.7599999999984</v>
      </c>
      <c r="S2570" s="3">
        <f>IFERROR(Table2[[#This Row],[RETURNS_UNITS]]/Table2[[#This Row],[UNITS_SOLD]],0)</f>
        <v>0.12582781456953643</v>
      </c>
      <c r="T2570" s="2" t="str">
        <f>TRIM(CLEAN(Table2[[#This Row],[CHANNEL]]))</f>
        <v>D2C</v>
      </c>
      <c r="U2570" s="1">
        <f t="shared" si="40"/>
        <v>45748</v>
      </c>
    </row>
    <row r="2571" spans="1:21" x14ac:dyDescent="0.3">
      <c r="A2571" s="1">
        <v>45627</v>
      </c>
      <c r="B2571" s="2" t="s">
        <v>24</v>
      </c>
      <c r="C2571" s="2" t="s">
        <v>25</v>
      </c>
      <c r="D2571" s="2" t="s">
        <v>32</v>
      </c>
      <c r="E2571" s="2" t="str">
        <f>TRIM(Table2[[#This Row],[SKU_CODE]])</f>
        <v>BEC-BW-001</v>
      </c>
      <c r="F2571" s="2">
        <v>120</v>
      </c>
      <c r="G2571" s="2">
        <v>26400</v>
      </c>
      <c r="H2571" s="2">
        <v>564.26</v>
      </c>
      <c r="I2571" s="2">
        <v>3633.58</v>
      </c>
      <c r="J2571" s="2">
        <v>13</v>
      </c>
      <c r="K2571" s="2" t="str">
        <f>_xlfn.XLOOKUP(E2571,[1]SKU_Master!A:A,[1]SKU_Master!C:C,"NOT FOUND")</f>
        <v>Bake &amp; Wrap</v>
      </c>
      <c r="L2571" s="2">
        <f>_xlfn.XLOOKUP(Table2[[#This Row],[SKU_CODE_CLEAN]],[1]SKU_Master!A:A,[1]SKU_Master!E:E,"Not Found")</f>
        <v>220</v>
      </c>
      <c r="M2571" s="2">
        <f>_xlfn.XLOOKUP(E2571,[1]SKU_Master!A:A,[1]SKU_Master!F:F,"NOT FOUND")</f>
        <v>118</v>
      </c>
      <c r="N2571" s="2" t="str">
        <f>IF(ISNUMBER(_xlfn.XMATCH(E2571,[1]SKU_Master!A:A)),"MATCH","NOT FOUND")</f>
        <v>MATCH</v>
      </c>
      <c r="O2571" s="2">
        <f>Table2[[#This Row],[GROSS_REVENUE]]-Table2[[#This Row],[DISCOUNT]]</f>
        <v>25835.74</v>
      </c>
      <c r="P2571" s="3">
        <f>IFERROR((Table2[[#This Row],[NET_REVENUE]]-(Table2[[#This Row],[UNITS_SOLD]]*Table2[[#This Row],[UNIT_COGS]]))/Table2[[#This Row],[NET_REVENUE]],0)</f>
        <v>0.45192202739306098</v>
      </c>
      <c r="Q2571" s="4">
        <f>IFERROR(Table2[[#This Row],[GROSS_REVENUE]]/Table2[[#This Row],[AD_SPEND]],0)</f>
        <v>7.2655617875483687</v>
      </c>
      <c r="R2571" s="2">
        <f>IFERROR((Table2[[#This Row],[NET_REVENUE]]-(Table2[[#This Row],[UNITS_SOLD]]*Table2[[#This Row],[UNIT_COGS]])-Table2[[#This Row],[AD_SPEND]]),0)</f>
        <v>8042.1600000000017</v>
      </c>
      <c r="S2571" s="3">
        <f>IFERROR(Table2[[#This Row],[RETURNS_UNITS]]/Table2[[#This Row],[UNITS_SOLD]],0)</f>
        <v>0.10833333333333334</v>
      </c>
      <c r="T2571" s="2" t="str">
        <f>TRIM(CLEAN(Table2[[#This Row],[CHANNEL]]))</f>
        <v>D2C</v>
      </c>
      <c r="U2571" s="1">
        <f t="shared" si="40"/>
        <v>45627</v>
      </c>
    </row>
    <row r="2572" spans="1:21" x14ac:dyDescent="0.3">
      <c r="A2572" s="1">
        <v>45505</v>
      </c>
      <c r="B2572" s="2" t="s">
        <v>21</v>
      </c>
      <c r="C2572" s="2" t="s">
        <v>25</v>
      </c>
      <c r="D2572" s="2" t="s">
        <v>35</v>
      </c>
      <c r="E2572" s="2" t="str">
        <f>TRIM(Table2[[#This Row],[SKU_CODE]])</f>
        <v>BEC-CMB-001</v>
      </c>
      <c r="F2572" s="2">
        <v>38</v>
      </c>
      <c r="G2572" s="2">
        <v>26562</v>
      </c>
      <c r="H2572" s="2">
        <v>1358.23</v>
      </c>
      <c r="I2572" s="2">
        <v>3635.05</v>
      </c>
      <c r="J2572" s="2">
        <v>1</v>
      </c>
      <c r="K2572" s="2" t="str">
        <f>_xlfn.XLOOKUP(E2572,[1]SKU_Master!A:A,[1]SKU_Master!C:C,"NOT FOUND")</f>
        <v>Others</v>
      </c>
      <c r="L2572" s="2">
        <f>_xlfn.XLOOKUP(Table2[[#This Row],[SKU_CODE_CLEAN]],[1]SKU_Master!A:A,[1]SKU_Master!E:E,"Not Found")</f>
        <v>699</v>
      </c>
      <c r="M2572" s="2">
        <f>_xlfn.XLOOKUP(E2572,[1]SKU_Master!A:A,[1]SKU_Master!F:F,"NOT FOUND")</f>
        <v>330</v>
      </c>
      <c r="N2572" s="2" t="str">
        <f>IF(ISNUMBER(_xlfn.XMATCH(E2572,[1]SKU_Master!A:A)),"MATCH","NOT FOUND")</f>
        <v>MATCH</v>
      </c>
      <c r="O2572" s="2">
        <f>Table2[[#This Row],[GROSS_REVENUE]]-Table2[[#This Row],[DISCOUNT]]</f>
        <v>25203.77</v>
      </c>
      <c r="P2572" s="3">
        <f>IFERROR((Table2[[#This Row],[NET_REVENUE]]-(Table2[[#This Row],[UNITS_SOLD]]*Table2[[#This Row],[UNIT_COGS]]))/Table2[[#This Row],[NET_REVENUE]],0)</f>
        <v>0.50245538663461853</v>
      </c>
      <c r="Q2572" s="4">
        <f>IFERROR(Table2[[#This Row],[GROSS_REVENUE]]/Table2[[#This Row],[AD_SPEND]],0)</f>
        <v>7.307189722287176</v>
      </c>
      <c r="R2572" s="2">
        <f>IFERROR((Table2[[#This Row],[NET_REVENUE]]-(Table2[[#This Row],[UNITS_SOLD]]*Table2[[#This Row],[UNIT_COGS]])-Table2[[#This Row],[AD_SPEND]]),0)</f>
        <v>9028.7200000000012</v>
      </c>
      <c r="S2572" s="3">
        <f>IFERROR(Table2[[#This Row],[RETURNS_UNITS]]/Table2[[#This Row],[UNITS_SOLD]],0)</f>
        <v>2.6315789473684209E-2</v>
      </c>
      <c r="T2572" s="2" t="str">
        <f>TRIM(CLEAN(Table2[[#This Row],[CHANNEL]]))</f>
        <v>Flipkart</v>
      </c>
      <c r="U2572" s="1">
        <f t="shared" si="40"/>
        <v>45505</v>
      </c>
    </row>
    <row r="2573" spans="1:21" x14ac:dyDescent="0.3">
      <c r="A2573" s="1">
        <v>45778</v>
      </c>
      <c r="B2573" s="2" t="s">
        <v>37</v>
      </c>
      <c r="C2573" s="2" t="s">
        <v>28</v>
      </c>
      <c r="D2573" s="2" t="s">
        <v>43</v>
      </c>
      <c r="E2573" s="2" t="str">
        <f>TRIM(Table2[[#This Row],[SKU_CODE]])</f>
        <v>BEC-GB-001</v>
      </c>
      <c r="F2573" s="2">
        <v>220</v>
      </c>
      <c r="G2573" s="2">
        <v>32780</v>
      </c>
      <c r="H2573" s="2">
        <v>7528.96</v>
      </c>
      <c r="I2573" s="2">
        <v>3635.2</v>
      </c>
      <c r="J2573" s="2">
        <v>5</v>
      </c>
      <c r="K2573" s="2" t="str">
        <f>_xlfn.XLOOKUP(E2573,[1]SKU_Master!A:A,[1]SKU_Master!C:C,"NOT FOUND")</f>
        <v>Garbage Bags</v>
      </c>
      <c r="L2573" s="2">
        <f>_xlfn.XLOOKUP(Table2[[#This Row],[SKU_CODE_CLEAN]],[1]SKU_Master!A:A,[1]SKU_Master!E:E,"Not Found")</f>
        <v>149</v>
      </c>
      <c r="M2573" s="2">
        <f>_xlfn.XLOOKUP(E2573,[1]SKU_Master!A:A,[1]SKU_Master!F:F,"NOT FOUND")</f>
        <v>70</v>
      </c>
      <c r="N2573" s="2" t="str">
        <f>IF(ISNUMBER(_xlfn.XMATCH(E2573,[1]SKU_Master!A:A)),"MATCH","NOT FOUND")</f>
        <v>MATCH</v>
      </c>
      <c r="O2573" s="2">
        <f>Table2[[#This Row],[GROSS_REVENUE]]-Table2[[#This Row],[DISCOUNT]]</f>
        <v>25251.040000000001</v>
      </c>
      <c r="P2573" s="3">
        <f>IFERROR((Table2[[#This Row],[NET_REVENUE]]-(Table2[[#This Row],[UNITS_SOLD]]*Table2[[#This Row],[UNIT_COGS]]))/Table2[[#This Row],[NET_REVENUE]],0)</f>
        <v>0.39012412954080311</v>
      </c>
      <c r="Q2573" s="4">
        <f>IFERROR(Table2[[#This Row],[GROSS_REVENUE]]/Table2[[#This Row],[AD_SPEND]],0)</f>
        <v>9.017385563380282</v>
      </c>
      <c r="R2573" s="2">
        <f>IFERROR((Table2[[#This Row],[NET_REVENUE]]-(Table2[[#This Row],[UNITS_SOLD]]*Table2[[#This Row],[UNIT_COGS]])-Table2[[#This Row],[AD_SPEND]]),0)</f>
        <v>6215.8400000000011</v>
      </c>
      <c r="S2573" s="3">
        <f>IFERROR(Table2[[#This Row],[RETURNS_UNITS]]/Table2[[#This Row],[UNITS_SOLD]],0)</f>
        <v>2.2727272727272728E-2</v>
      </c>
      <c r="T2573" s="2" t="str">
        <f>TRIM(CLEAN(Table2[[#This Row],[CHANNEL]]))</f>
        <v>Blinkit</v>
      </c>
      <c r="U2573" s="1">
        <f t="shared" si="40"/>
        <v>45778</v>
      </c>
    </row>
    <row r="2574" spans="1:21" x14ac:dyDescent="0.3">
      <c r="A2574" s="1">
        <v>45536</v>
      </c>
      <c r="B2574" s="2" t="s">
        <v>21</v>
      </c>
      <c r="C2574" s="2" t="s">
        <v>25</v>
      </c>
      <c r="D2574" s="2" t="s">
        <v>41</v>
      </c>
      <c r="E2574" s="2" t="str">
        <f>TRIM(Table2[[#This Row],[SKU_CODE]])</f>
        <v>BEC-KT-002</v>
      </c>
      <c r="F2574" s="2">
        <v>144</v>
      </c>
      <c r="G2574" s="2">
        <v>60480</v>
      </c>
      <c r="H2574" s="2">
        <v>15162.24</v>
      </c>
      <c r="I2574" s="2">
        <v>3635.55</v>
      </c>
      <c r="J2574" s="2">
        <v>6</v>
      </c>
      <c r="K2574" s="2" t="str">
        <f>_xlfn.XLOOKUP(E2574,[1]SKU_Master!A:A,[1]SKU_Master!C:C,"NOT FOUND")</f>
        <v>Kitchen Towel</v>
      </c>
      <c r="L2574" s="2">
        <f>_xlfn.XLOOKUP(Table2[[#This Row],[SKU_CODE_CLEAN]],[1]SKU_Master!A:A,[1]SKU_Master!E:E,"Not Found")</f>
        <v>420</v>
      </c>
      <c r="M2574" s="2">
        <f>_xlfn.XLOOKUP(E2574,[1]SKU_Master!A:A,[1]SKU_Master!F:F,"NOT FOUND")</f>
        <v>205</v>
      </c>
      <c r="N2574" s="2" t="str">
        <f>IF(ISNUMBER(_xlfn.XMATCH(E2574,[1]SKU_Master!A:A)),"MATCH","NOT FOUND")</f>
        <v>MATCH</v>
      </c>
      <c r="O2574" s="2">
        <f>Table2[[#This Row],[GROSS_REVENUE]]-Table2[[#This Row],[DISCOUNT]]</f>
        <v>45317.760000000002</v>
      </c>
      <c r="P2574" s="3">
        <f>IFERROR((Table2[[#This Row],[NET_REVENUE]]-(Table2[[#This Row],[UNITS_SOLD]]*Table2[[#This Row],[UNIT_COGS]]))/Table2[[#This Row],[NET_REVENUE]],0)</f>
        <v>0.34859975426852524</v>
      </c>
      <c r="Q2574" s="4">
        <f>IFERROR(Table2[[#This Row],[GROSS_REVENUE]]/Table2[[#This Row],[AD_SPEND]],0)</f>
        <v>16.635722242851838</v>
      </c>
      <c r="R2574" s="2">
        <f>IFERROR((Table2[[#This Row],[NET_REVENUE]]-(Table2[[#This Row],[UNITS_SOLD]]*Table2[[#This Row],[UNIT_COGS]])-Table2[[#This Row],[AD_SPEND]]),0)</f>
        <v>12162.210000000003</v>
      </c>
      <c r="S2574" s="3">
        <f>IFERROR(Table2[[#This Row],[RETURNS_UNITS]]/Table2[[#This Row],[UNITS_SOLD]],0)</f>
        <v>4.1666666666666664E-2</v>
      </c>
      <c r="T2574" s="2" t="str">
        <f>TRIM(CLEAN(Table2[[#This Row],[CHANNEL]]))</f>
        <v>Flipkart</v>
      </c>
      <c r="U2574" s="1">
        <f t="shared" si="40"/>
        <v>45536</v>
      </c>
    </row>
    <row r="2575" spans="1:21" x14ac:dyDescent="0.3">
      <c r="A2575" s="1">
        <v>45748</v>
      </c>
      <c r="B2575" s="2" t="s">
        <v>33</v>
      </c>
      <c r="C2575" s="2" t="s">
        <v>28</v>
      </c>
      <c r="D2575" s="2" t="s">
        <v>30</v>
      </c>
      <c r="E2575" s="2" t="str">
        <f>TRIM(Table2[[#This Row],[SKU_CODE]])</f>
        <v>BEC-TIS-002</v>
      </c>
      <c r="F2575" s="2">
        <v>176</v>
      </c>
      <c r="G2575" s="2">
        <v>31680</v>
      </c>
      <c r="H2575" s="2">
        <v>1758.42</v>
      </c>
      <c r="I2575" s="2">
        <v>3638.62</v>
      </c>
      <c r="J2575" s="2">
        <v>6</v>
      </c>
      <c r="K2575" s="2" t="str">
        <f>_xlfn.XLOOKUP(E2575,[1]SKU_Master!A:A,[1]SKU_Master!C:C,"NOT FOUND")</f>
        <v>Tissues</v>
      </c>
      <c r="L2575" s="2">
        <f>_xlfn.XLOOKUP(Table2[[#This Row],[SKU_CODE_CLEAN]],[1]SKU_Master!A:A,[1]SKU_Master!E:E,"Not Found")</f>
        <v>180</v>
      </c>
      <c r="M2575" s="2">
        <f>_xlfn.XLOOKUP(E2575,[1]SKU_Master!A:A,[1]SKU_Master!F:F,"NOT FOUND")</f>
        <v>95</v>
      </c>
      <c r="N2575" s="2" t="str">
        <f>IF(ISNUMBER(_xlfn.XMATCH(E2575,[1]SKU_Master!A:A)),"MATCH","NOT FOUND")</f>
        <v>MATCH</v>
      </c>
      <c r="O2575" s="2">
        <f>Table2[[#This Row],[GROSS_REVENUE]]-Table2[[#This Row],[DISCOUNT]]</f>
        <v>29921.58</v>
      </c>
      <c r="P2575" s="3">
        <f>IFERROR((Table2[[#This Row],[NET_REVENUE]]-(Table2[[#This Row],[UNITS_SOLD]]*Table2[[#This Row],[UNIT_COGS]]))/Table2[[#This Row],[NET_REVENUE]],0)</f>
        <v>0.44120597909602371</v>
      </c>
      <c r="Q2575" s="4">
        <f>IFERROR(Table2[[#This Row],[GROSS_REVENUE]]/Table2[[#This Row],[AD_SPEND]],0)</f>
        <v>8.7065975562163676</v>
      </c>
      <c r="R2575" s="2">
        <f>IFERROR((Table2[[#This Row],[NET_REVENUE]]-(Table2[[#This Row],[UNITS_SOLD]]*Table2[[#This Row],[UNIT_COGS]])-Table2[[#This Row],[AD_SPEND]]),0)</f>
        <v>9562.9600000000028</v>
      </c>
      <c r="S2575" s="3">
        <f>IFERROR(Table2[[#This Row],[RETURNS_UNITS]]/Table2[[#This Row],[UNITS_SOLD]],0)</f>
        <v>3.4090909090909088E-2</v>
      </c>
      <c r="T2575" s="2" t="str">
        <f>TRIM(CLEAN(Table2[[#This Row],[CHANNEL]]))</f>
        <v>Swiggy Instamart</v>
      </c>
      <c r="U2575" s="1">
        <f t="shared" si="40"/>
        <v>45748</v>
      </c>
    </row>
    <row r="2576" spans="1:21" x14ac:dyDescent="0.3">
      <c r="A2576" s="1">
        <v>45413</v>
      </c>
      <c r="B2576" s="2" t="s">
        <v>24</v>
      </c>
      <c r="C2576" s="2" t="s">
        <v>25</v>
      </c>
      <c r="D2576" s="2" t="s">
        <v>32</v>
      </c>
      <c r="E2576" s="2" t="str">
        <f>TRIM(Table2[[#This Row],[SKU_CODE]])</f>
        <v>BEC-BW-001</v>
      </c>
      <c r="F2576" s="2">
        <v>128</v>
      </c>
      <c r="G2576" s="2">
        <v>28160</v>
      </c>
      <c r="H2576" s="2">
        <v>1616.55</v>
      </c>
      <c r="I2576" s="2">
        <v>3639.25</v>
      </c>
      <c r="J2576" s="2">
        <v>19</v>
      </c>
      <c r="K2576" s="2" t="str">
        <f>_xlfn.XLOOKUP(E2576,[1]SKU_Master!A:A,[1]SKU_Master!C:C,"NOT FOUND")</f>
        <v>Bake &amp; Wrap</v>
      </c>
      <c r="L2576" s="2">
        <f>_xlfn.XLOOKUP(Table2[[#This Row],[SKU_CODE_CLEAN]],[1]SKU_Master!A:A,[1]SKU_Master!E:E,"Not Found")</f>
        <v>220</v>
      </c>
      <c r="M2576" s="2">
        <f>_xlfn.XLOOKUP(E2576,[1]SKU_Master!A:A,[1]SKU_Master!F:F,"NOT FOUND")</f>
        <v>118</v>
      </c>
      <c r="N2576" s="2" t="str">
        <f>IF(ISNUMBER(_xlfn.XMATCH(E2576,[1]SKU_Master!A:A)),"MATCH","NOT FOUND")</f>
        <v>MATCH</v>
      </c>
      <c r="O2576" s="2">
        <f>Table2[[#This Row],[GROSS_REVENUE]]-Table2[[#This Row],[DISCOUNT]]</f>
        <v>26543.45</v>
      </c>
      <c r="P2576" s="3">
        <f>IFERROR((Table2[[#This Row],[NET_REVENUE]]-(Table2[[#This Row],[UNITS_SOLD]]*Table2[[#This Row],[UNIT_COGS]]))/Table2[[#This Row],[NET_REVENUE]],0)</f>
        <v>0.43097072912526446</v>
      </c>
      <c r="Q2576" s="4">
        <f>IFERROR(Table2[[#This Row],[GROSS_REVENUE]]/Table2[[#This Row],[AD_SPEND]],0)</f>
        <v>7.7378580751528476</v>
      </c>
      <c r="R2576" s="2">
        <f>IFERROR((Table2[[#This Row],[NET_REVENUE]]-(Table2[[#This Row],[UNITS_SOLD]]*Table2[[#This Row],[UNIT_COGS]])-Table2[[#This Row],[AD_SPEND]]),0)</f>
        <v>7800.2000000000007</v>
      </c>
      <c r="S2576" s="3">
        <f>IFERROR(Table2[[#This Row],[RETURNS_UNITS]]/Table2[[#This Row],[UNITS_SOLD]],0)</f>
        <v>0.1484375</v>
      </c>
      <c r="T2576" s="2" t="str">
        <f>TRIM(CLEAN(Table2[[#This Row],[CHANNEL]]))</f>
        <v>D2C</v>
      </c>
      <c r="U2576" s="1">
        <f t="shared" si="40"/>
        <v>45413</v>
      </c>
    </row>
    <row r="2577" spans="1:21" x14ac:dyDescent="0.3">
      <c r="A2577" s="1">
        <v>45748</v>
      </c>
      <c r="B2577" s="2" t="s">
        <v>27</v>
      </c>
      <c r="C2577" s="2" t="s">
        <v>28</v>
      </c>
      <c r="D2577" s="2" t="s">
        <v>46</v>
      </c>
      <c r="E2577" s="2" t="str">
        <f>TRIM(Table2[[#This Row],[SKU_CODE]])</f>
        <v>BEC-KT-001</v>
      </c>
      <c r="F2577" s="2">
        <v>203</v>
      </c>
      <c r="G2577" s="2">
        <v>32480</v>
      </c>
      <c r="H2577" s="2">
        <v>1812.37</v>
      </c>
      <c r="I2577" s="2">
        <v>3642.01</v>
      </c>
      <c r="J2577" s="2">
        <v>9</v>
      </c>
      <c r="K2577" s="2" t="str">
        <f>_xlfn.XLOOKUP(E2577,[1]SKU_Master!A:A,[1]SKU_Master!C:C,"NOT FOUND")</f>
        <v>Kitchen Towel</v>
      </c>
      <c r="L2577" s="2">
        <f>_xlfn.XLOOKUP(Table2[[#This Row],[SKU_CODE_CLEAN]],[1]SKU_Master!A:A,[1]SKU_Master!E:E,"Not Found")</f>
        <v>160</v>
      </c>
      <c r="M2577" s="2">
        <f>_xlfn.XLOOKUP(E2577,[1]SKU_Master!A:A,[1]SKU_Master!F:F,"NOT FOUND")</f>
        <v>78</v>
      </c>
      <c r="N2577" s="2" t="str">
        <f>IF(ISNUMBER(_xlfn.XMATCH(E2577,[1]SKU_Master!A:A)),"MATCH","NOT FOUND")</f>
        <v>MATCH</v>
      </c>
      <c r="O2577" s="2">
        <f>Table2[[#This Row],[GROSS_REVENUE]]-Table2[[#This Row],[DISCOUNT]]</f>
        <v>30667.63</v>
      </c>
      <c r="P2577" s="3">
        <f>IFERROR((Table2[[#This Row],[NET_REVENUE]]-(Table2[[#This Row],[UNITS_SOLD]]*Table2[[#This Row],[UNIT_COGS]]))/Table2[[#This Row],[NET_REVENUE]],0)</f>
        <v>0.4836901319078129</v>
      </c>
      <c r="Q2577" s="4">
        <f>IFERROR(Table2[[#This Row],[GROSS_REVENUE]]/Table2[[#This Row],[AD_SPEND]],0)</f>
        <v>8.9181523389556858</v>
      </c>
      <c r="R2577" s="2">
        <f>IFERROR((Table2[[#This Row],[NET_REVENUE]]-(Table2[[#This Row],[UNITS_SOLD]]*Table2[[#This Row],[UNIT_COGS]])-Table2[[#This Row],[AD_SPEND]]),0)</f>
        <v>11191.62</v>
      </c>
      <c r="S2577" s="3">
        <f>IFERROR(Table2[[#This Row],[RETURNS_UNITS]]/Table2[[#This Row],[UNITS_SOLD]],0)</f>
        <v>4.4334975369458129E-2</v>
      </c>
      <c r="T2577" s="2" t="str">
        <f>TRIM(CLEAN(Table2[[#This Row],[CHANNEL]]))</f>
        <v>Zepto</v>
      </c>
      <c r="U2577" s="1">
        <f t="shared" si="40"/>
        <v>45748</v>
      </c>
    </row>
    <row r="2578" spans="1:21" x14ac:dyDescent="0.3">
      <c r="A2578" s="1">
        <v>45292</v>
      </c>
      <c r="B2578" s="2" t="s">
        <v>33</v>
      </c>
      <c r="C2578" s="2" t="s">
        <v>28</v>
      </c>
      <c r="D2578" s="2" t="s">
        <v>41</v>
      </c>
      <c r="E2578" s="2" t="str">
        <f>TRIM(Table2[[#This Row],[SKU_CODE]])</f>
        <v>BEC-KT-002</v>
      </c>
      <c r="F2578" s="2">
        <v>97</v>
      </c>
      <c r="G2578" s="2">
        <v>40740</v>
      </c>
      <c r="H2578" s="2">
        <v>5130.58</v>
      </c>
      <c r="I2578" s="2">
        <v>3643.16</v>
      </c>
      <c r="J2578" s="2">
        <v>4</v>
      </c>
      <c r="K2578" s="2" t="str">
        <f>_xlfn.XLOOKUP(E2578,[1]SKU_Master!A:A,[1]SKU_Master!C:C,"NOT FOUND")</f>
        <v>Kitchen Towel</v>
      </c>
      <c r="L2578" s="2">
        <f>_xlfn.XLOOKUP(Table2[[#This Row],[SKU_CODE_CLEAN]],[1]SKU_Master!A:A,[1]SKU_Master!E:E,"Not Found")</f>
        <v>420</v>
      </c>
      <c r="M2578" s="2">
        <f>_xlfn.XLOOKUP(E2578,[1]SKU_Master!A:A,[1]SKU_Master!F:F,"NOT FOUND")</f>
        <v>205</v>
      </c>
      <c r="N2578" s="2" t="str">
        <f>IF(ISNUMBER(_xlfn.XMATCH(E2578,[1]SKU_Master!A:A)),"MATCH","NOT FOUND")</f>
        <v>MATCH</v>
      </c>
      <c r="O2578" s="2">
        <f>Table2[[#This Row],[GROSS_REVENUE]]-Table2[[#This Row],[DISCOUNT]]</f>
        <v>35609.42</v>
      </c>
      <c r="P2578" s="3">
        <f>IFERROR((Table2[[#This Row],[NET_REVENUE]]-(Table2[[#This Row],[UNITS_SOLD]]*Table2[[#This Row],[UNIT_COGS]]))/Table2[[#This Row],[NET_REVENUE]],0)</f>
        <v>0.4415803458747713</v>
      </c>
      <c r="Q2578" s="4">
        <f>IFERROR(Table2[[#This Row],[GROSS_REVENUE]]/Table2[[#This Row],[AD_SPEND]],0)</f>
        <v>11.182599721121225</v>
      </c>
      <c r="R2578" s="2">
        <f>IFERROR((Table2[[#This Row],[NET_REVENUE]]-(Table2[[#This Row],[UNITS_SOLD]]*Table2[[#This Row],[UNIT_COGS]])-Table2[[#This Row],[AD_SPEND]]),0)</f>
        <v>12081.259999999998</v>
      </c>
      <c r="S2578" s="3">
        <f>IFERROR(Table2[[#This Row],[RETURNS_UNITS]]/Table2[[#This Row],[UNITS_SOLD]],0)</f>
        <v>4.1237113402061855E-2</v>
      </c>
      <c r="T2578" s="2" t="str">
        <f>TRIM(CLEAN(Table2[[#This Row],[CHANNEL]]))</f>
        <v>Swiggy Instamart</v>
      </c>
      <c r="U2578" s="1">
        <f t="shared" si="40"/>
        <v>45292</v>
      </c>
    </row>
    <row r="2579" spans="1:21" x14ac:dyDescent="0.3">
      <c r="A2579" s="1">
        <v>45748</v>
      </c>
      <c r="B2579" s="2" t="s">
        <v>21</v>
      </c>
      <c r="C2579" s="2" t="s">
        <v>28</v>
      </c>
      <c r="D2579" s="2" t="s">
        <v>46</v>
      </c>
      <c r="E2579" s="2" t="str">
        <f>TRIM(Table2[[#This Row],[SKU_CODE]])</f>
        <v>BEC-KT-001</v>
      </c>
      <c r="F2579" s="2">
        <v>181</v>
      </c>
      <c r="G2579" s="2">
        <v>28960</v>
      </c>
      <c r="H2579" s="2">
        <v>1967.52</v>
      </c>
      <c r="I2579" s="2">
        <v>3643.29</v>
      </c>
      <c r="J2579" s="2">
        <v>9</v>
      </c>
      <c r="K2579" s="2" t="str">
        <f>_xlfn.XLOOKUP(E2579,[1]SKU_Master!A:A,[1]SKU_Master!C:C,"NOT FOUND")</f>
        <v>Kitchen Towel</v>
      </c>
      <c r="L2579" s="2">
        <f>_xlfn.XLOOKUP(Table2[[#This Row],[SKU_CODE_CLEAN]],[1]SKU_Master!A:A,[1]SKU_Master!E:E,"Not Found")</f>
        <v>160</v>
      </c>
      <c r="M2579" s="2">
        <f>_xlfn.XLOOKUP(E2579,[1]SKU_Master!A:A,[1]SKU_Master!F:F,"NOT FOUND")</f>
        <v>78</v>
      </c>
      <c r="N2579" s="2" t="str">
        <f>IF(ISNUMBER(_xlfn.XMATCH(E2579,[1]SKU_Master!A:A)),"MATCH","NOT FOUND")</f>
        <v>MATCH</v>
      </c>
      <c r="O2579" s="2">
        <f>Table2[[#This Row],[GROSS_REVENUE]]-Table2[[#This Row],[DISCOUNT]]</f>
        <v>26992.48</v>
      </c>
      <c r="P2579" s="3">
        <f>IFERROR((Table2[[#This Row],[NET_REVENUE]]-(Table2[[#This Row],[UNITS_SOLD]]*Table2[[#This Row],[UNIT_COGS]]))/Table2[[#This Row],[NET_REVENUE]],0)</f>
        <v>0.47696543629929522</v>
      </c>
      <c r="Q2579" s="4">
        <f>IFERROR(Table2[[#This Row],[GROSS_REVENUE]]/Table2[[#This Row],[AD_SPEND]],0)</f>
        <v>7.9488594100387289</v>
      </c>
      <c r="R2579" s="2">
        <f>IFERROR((Table2[[#This Row],[NET_REVENUE]]-(Table2[[#This Row],[UNITS_SOLD]]*Table2[[#This Row],[UNIT_COGS]])-Table2[[#This Row],[AD_SPEND]]),0)</f>
        <v>9231.1899999999987</v>
      </c>
      <c r="S2579" s="3">
        <f>IFERROR(Table2[[#This Row],[RETURNS_UNITS]]/Table2[[#This Row],[UNITS_SOLD]],0)</f>
        <v>4.9723756906077346E-2</v>
      </c>
      <c r="T2579" s="2" t="str">
        <f>TRIM(CLEAN(Table2[[#This Row],[CHANNEL]]))</f>
        <v>Flipkart</v>
      </c>
      <c r="U2579" s="1">
        <f t="shared" si="40"/>
        <v>45748</v>
      </c>
    </row>
    <row r="2580" spans="1:21" x14ac:dyDescent="0.3">
      <c r="A2580" s="1">
        <v>45689</v>
      </c>
      <c r="B2580" s="2" t="s">
        <v>21</v>
      </c>
      <c r="C2580" s="2" t="s">
        <v>22</v>
      </c>
      <c r="D2580" s="2" t="s">
        <v>30</v>
      </c>
      <c r="E2580" s="2" t="str">
        <f>TRIM(Table2[[#This Row],[SKU_CODE]])</f>
        <v>BEC-TIS-002</v>
      </c>
      <c r="F2580" s="2">
        <v>204</v>
      </c>
      <c r="G2580" s="2">
        <v>36720</v>
      </c>
      <c r="H2580" s="2">
        <v>8981.06</v>
      </c>
      <c r="I2580" s="2">
        <v>3643.69</v>
      </c>
      <c r="J2580" s="2">
        <v>8</v>
      </c>
      <c r="K2580" s="2" t="str">
        <f>_xlfn.XLOOKUP(E2580,[1]SKU_Master!A:A,[1]SKU_Master!C:C,"NOT FOUND")</f>
        <v>Tissues</v>
      </c>
      <c r="L2580" s="2">
        <f>_xlfn.XLOOKUP(Table2[[#This Row],[SKU_CODE_CLEAN]],[1]SKU_Master!A:A,[1]SKU_Master!E:E,"Not Found")</f>
        <v>180</v>
      </c>
      <c r="M2580" s="2">
        <f>_xlfn.XLOOKUP(E2580,[1]SKU_Master!A:A,[1]SKU_Master!F:F,"NOT FOUND")</f>
        <v>95</v>
      </c>
      <c r="N2580" s="2" t="str">
        <f>IF(ISNUMBER(_xlfn.XMATCH(E2580,[1]SKU_Master!A:A)),"MATCH","NOT FOUND")</f>
        <v>MATCH</v>
      </c>
      <c r="O2580" s="2">
        <f>Table2[[#This Row],[GROSS_REVENUE]]-Table2[[#This Row],[DISCOUNT]]</f>
        <v>27738.940000000002</v>
      </c>
      <c r="P2580" s="3">
        <f>IFERROR((Table2[[#This Row],[NET_REVENUE]]-(Table2[[#This Row],[UNITS_SOLD]]*Table2[[#This Row],[UNIT_COGS]]))/Table2[[#This Row],[NET_REVENUE]],0)</f>
        <v>0.30134316596091998</v>
      </c>
      <c r="Q2580" s="4">
        <f>IFERROR(Table2[[#This Row],[GROSS_REVENUE]]/Table2[[#This Row],[AD_SPEND]],0)</f>
        <v>10.077695962060439</v>
      </c>
      <c r="R2580" s="2">
        <f>IFERROR((Table2[[#This Row],[NET_REVENUE]]-(Table2[[#This Row],[UNITS_SOLD]]*Table2[[#This Row],[UNIT_COGS]])-Table2[[#This Row],[AD_SPEND]]),0)</f>
        <v>4715.2500000000018</v>
      </c>
      <c r="S2580" s="3">
        <f>IFERROR(Table2[[#This Row],[RETURNS_UNITS]]/Table2[[#This Row],[UNITS_SOLD]],0)</f>
        <v>3.9215686274509803E-2</v>
      </c>
      <c r="T2580" s="2" t="str">
        <f>TRIM(CLEAN(Table2[[#This Row],[CHANNEL]]))</f>
        <v>Flipkart</v>
      </c>
      <c r="U2580" s="1">
        <f t="shared" si="40"/>
        <v>45689</v>
      </c>
    </row>
    <row r="2581" spans="1:21" x14ac:dyDescent="0.3">
      <c r="A2581" s="1">
        <v>45597</v>
      </c>
      <c r="B2581" s="2" t="s">
        <v>24</v>
      </c>
      <c r="C2581" s="2" t="s">
        <v>22</v>
      </c>
      <c r="D2581" s="2" t="s">
        <v>29</v>
      </c>
      <c r="E2581" s="2" t="str">
        <f>TRIM(Table2[[#This Row],[SKU_CODE]])</f>
        <v>BEC-CLN-004</v>
      </c>
      <c r="F2581" s="2">
        <v>168</v>
      </c>
      <c r="G2581" s="2">
        <v>16632</v>
      </c>
      <c r="H2581" s="2">
        <v>1078.98</v>
      </c>
      <c r="I2581" s="2">
        <v>3648.06</v>
      </c>
      <c r="J2581" s="2">
        <v>23</v>
      </c>
      <c r="K2581" s="2" t="str">
        <f>_xlfn.XLOOKUP(E2581,[1]SKU_Master!A:A,[1]SKU_Master!C:C,"NOT FOUND")</f>
        <v>Cleaners</v>
      </c>
      <c r="L2581" s="2">
        <f>_xlfn.XLOOKUP(Table2[[#This Row],[SKU_CODE_CLEAN]],[1]SKU_Master!A:A,[1]SKU_Master!E:E,"Not Found")</f>
        <v>99</v>
      </c>
      <c r="M2581" s="2">
        <f>_xlfn.XLOOKUP(E2581,[1]SKU_Master!A:A,[1]SKU_Master!F:F,"NOT FOUND")</f>
        <v>44</v>
      </c>
      <c r="N2581" s="2" t="str">
        <f>IF(ISNUMBER(_xlfn.XMATCH(E2581,[1]SKU_Master!A:A)),"MATCH","NOT FOUND")</f>
        <v>MATCH</v>
      </c>
      <c r="O2581" s="2">
        <f>Table2[[#This Row],[GROSS_REVENUE]]-Table2[[#This Row],[DISCOUNT]]</f>
        <v>15553.02</v>
      </c>
      <c r="P2581" s="3">
        <f>IFERROR((Table2[[#This Row],[NET_REVENUE]]-(Table2[[#This Row],[UNITS_SOLD]]*Table2[[#This Row],[UNIT_COGS]]))/Table2[[#This Row],[NET_REVENUE]],0)</f>
        <v>0.5247225297723529</v>
      </c>
      <c r="Q2581" s="4">
        <f>IFERROR(Table2[[#This Row],[GROSS_REVENUE]]/Table2[[#This Row],[AD_SPEND]],0)</f>
        <v>4.5591355405338732</v>
      </c>
      <c r="R2581" s="2">
        <f>IFERROR((Table2[[#This Row],[NET_REVENUE]]-(Table2[[#This Row],[UNITS_SOLD]]*Table2[[#This Row],[UNIT_COGS]])-Table2[[#This Row],[AD_SPEND]]),0)</f>
        <v>4512.9600000000009</v>
      </c>
      <c r="S2581" s="3">
        <f>IFERROR(Table2[[#This Row],[RETURNS_UNITS]]/Table2[[#This Row],[UNITS_SOLD]],0)</f>
        <v>0.13690476190476192</v>
      </c>
      <c r="T2581" s="2" t="str">
        <f>TRIM(CLEAN(Table2[[#This Row],[CHANNEL]]))</f>
        <v>D2C</v>
      </c>
      <c r="U2581" s="1">
        <f t="shared" si="40"/>
        <v>45597</v>
      </c>
    </row>
    <row r="2582" spans="1:21" x14ac:dyDescent="0.3">
      <c r="A2582" s="1">
        <v>45536</v>
      </c>
      <c r="B2582" s="2" t="s">
        <v>33</v>
      </c>
      <c r="C2582" s="2" t="s">
        <v>25</v>
      </c>
      <c r="D2582" s="2" t="s">
        <v>41</v>
      </c>
      <c r="E2582" s="2" t="str">
        <f>TRIM(Table2[[#This Row],[SKU_CODE]])</f>
        <v>BEC-KT-002</v>
      </c>
      <c r="F2582" s="2">
        <v>124</v>
      </c>
      <c r="G2582" s="2">
        <v>52080</v>
      </c>
      <c r="H2582" s="2">
        <v>2938.55</v>
      </c>
      <c r="I2582" s="2">
        <v>3649.67</v>
      </c>
      <c r="J2582" s="2">
        <v>3</v>
      </c>
      <c r="K2582" s="2" t="str">
        <f>_xlfn.XLOOKUP(E2582,[1]SKU_Master!A:A,[1]SKU_Master!C:C,"NOT FOUND")</f>
        <v>Kitchen Towel</v>
      </c>
      <c r="L2582" s="2">
        <f>_xlfn.XLOOKUP(Table2[[#This Row],[SKU_CODE_CLEAN]],[1]SKU_Master!A:A,[1]SKU_Master!E:E,"Not Found")</f>
        <v>420</v>
      </c>
      <c r="M2582" s="2">
        <f>_xlfn.XLOOKUP(E2582,[1]SKU_Master!A:A,[1]SKU_Master!F:F,"NOT FOUND")</f>
        <v>205</v>
      </c>
      <c r="N2582" s="2" t="str">
        <f>IF(ISNUMBER(_xlfn.XMATCH(E2582,[1]SKU_Master!A:A)),"MATCH","NOT FOUND")</f>
        <v>MATCH</v>
      </c>
      <c r="O2582" s="2">
        <f>Table2[[#This Row],[GROSS_REVENUE]]-Table2[[#This Row],[DISCOUNT]]</f>
        <v>49141.45</v>
      </c>
      <c r="P2582" s="3">
        <f>IFERROR((Table2[[#This Row],[NET_REVENUE]]-(Table2[[#This Row],[UNITS_SOLD]]*Table2[[#This Row],[UNIT_COGS]]))/Table2[[#This Row],[NET_REVENUE]],0)</f>
        <v>0.4827177464238438</v>
      </c>
      <c r="Q2582" s="4">
        <f>IFERROR(Table2[[#This Row],[GROSS_REVENUE]]/Table2[[#This Row],[AD_SPEND]],0)</f>
        <v>14.26978329547603</v>
      </c>
      <c r="R2582" s="2">
        <f>IFERROR((Table2[[#This Row],[NET_REVENUE]]-(Table2[[#This Row],[UNITS_SOLD]]*Table2[[#This Row],[UNIT_COGS]])-Table2[[#This Row],[AD_SPEND]]),0)</f>
        <v>20071.78</v>
      </c>
      <c r="S2582" s="3">
        <f>IFERROR(Table2[[#This Row],[RETURNS_UNITS]]/Table2[[#This Row],[UNITS_SOLD]],0)</f>
        <v>2.4193548387096774E-2</v>
      </c>
      <c r="T2582" s="2" t="str">
        <f>TRIM(CLEAN(Table2[[#This Row],[CHANNEL]]))</f>
        <v>Swiggy Instamart</v>
      </c>
      <c r="U2582" s="1">
        <f t="shared" si="40"/>
        <v>45536</v>
      </c>
    </row>
    <row r="2583" spans="1:21" x14ac:dyDescent="0.3">
      <c r="A2583" s="1">
        <v>45536</v>
      </c>
      <c r="B2583" s="2" t="s">
        <v>39</v>
      </c>
      <c r="C2583" s="2" t="s">
        <v>25</v>
      </c>
      <c r="D2583" s="2" t="s">
        <v>42</v>
      </c>
      <c r="E2583" s="2" t="str">
        <f>TRIM(Table2[[#This Row],[SKU_CODE]])</f>
        <v>BEC-BW-002</v>
      </c>
      <c r="F2583" s="2">
        <v>188</v>
      </c>
      <c r="G2583" s="2">
        <v>32900</v>
      </c>
      <c r="H2583" s="2">
        <v>7497.13</v>
      </c>
      <c r="I2583" s="2">
        <v>3655.13</v>
      </c>
      <c r="J2583" s="2">
        <v>10</v>
      </c>
      <c r="K2583" s="2" t="str">
        <f>_xlfn.XLOOKUP(E2583,[1]SKU_Master!A:A,[1]SKU_Master!C:C,"NOT FOUND")</f>
        <v>Bake &amp; Wrap</v>
      </c>
      <c r="L2583" s="2">
        <f>_xlfn.XLOOKUP(Table2[[#This Row],[SKU_CODE_CLEAN]],[1]SKU_Master!A:A,[1]SKU_Master!E:E,"Not Found")</f>
        <v>175</v>
      </c>
      <c r="M2583" s="2">
        <f>_xlfn.XLOOKUP(E2583,[1]SKU_Master!A:A,[1]SKU_Master!F:F,"NOT FOUND")</f>
        <v>92</v>
      </c>
      <c r="N2583" s="2" t="str">
        <f>IF(ISNUMBER(_xlfn.XMATCH(E2583,[1]SKU_Master!A:A)),"MATCH","NOT FOUND")</f>
        <v>MATCH</v>
      </c>
      <c r="O2583" s="2">
        <f>Table2[[#This Row],[GROSS_REVENUE]]-Table2[[#This Row],[DISCOUNT]]</f>
        <v>25402.87</v>
      </c>
      <c r="P2583" s="3">
        <f>IFERROR((Table2[[#This Row],[NET_REVENUE]]-(Table2[[#This Row],[UNITS_SOLD]]*Table2[[#This Row],[UNIT_COGS]]))/Table2[[#This Row],[NET_REVENUE]],0)</f>
        <v>0.31913205082732776</v>
      </c>
      <c r="Q2583" s="4">
        <f>IFERROR(Table2[[#This Row],[GROSS_REVENUE]]/Table2[[#This Row],[AD_SPEND]],0)</f>
        <v>9.0010478423476048</v>
      </c>
      <c r="R2583" s="2">
        <f>IFERROR((Table2[[#This Row],[NET_REVENUE]]-(Table2[[#This Row],[UNITS_SOLD]]*Table2[[#This Row],[UNIT_COGS]])-Table2[[#This Row],[AD_SPEND]]),0)</f>
        <v>4451.7399999999989</v>
      </c>
      <c r="S2583" s="3">
        <f>IFERROR(Table2[[#This Row],[RETURNS_UNITS]]/Table2[[#This Row],[UNITS_SOLD]],0)</f>
        <v>5.3191489361702128E-2</v>
      </c>
      <c r="T2583" s="2" t="str">
        <f>TRIM(CLEAN(Table2[[#This Row],[CHANNEL]]))</f>
        <v>Amazon</v>
      </c>
      <c r="U2583" s="1">
        <f t="shared" si="40"/>
        <v>45536</v>
      </c>
    </row>
    <row r="2584" spans="1:21" x14ac:dyDescent="0.3">
      <c r="A2584" s="1">
        <v>45597</v>
      </c>
      <c r="B2584" s="2" t="s">
        <v>37</v>
      </c>
      <c r="C2584" s="2" t="s">
        <v>28</v>
      </c>
      <c r="D2584" s="2" t="s">
        <v>41</v>
      </c>
      <c r="E2584" s="2" t="str">
        <f>TRIM(Table2[[#This Row],[SKU_CODE]])</f>
        <v>BEC-KT-002</v>
      </c>
      <c r="F2584" s="2">
        <v>175</v>
      </c>
      <c r="G2584" s="2">
        <v>73500</v>
      </c>
      <c r="H2584" s="2">
        <v>18689.52</v>
      </c>
      <c r="I2584" s="2">
        <v>3656.51</v>
      </c>
      <c r="J2584" s="2">
        <v>4</v>
      </c>
      <c r="K2584" s="2" t="str">
        <f>_xlfn.XLOOKUP(E2584,[1]SKU_Master!A:A,[1]SKU_Master!C:C,"NOT FOUND")</f>
        <v>Kitchen Towel</v>
      </c>
      <c r="L2584" s="2">
        <f>_xlfn.XLOOKUP(Table2[[#This Row],[SKU_CODE_CLEAN]],[1]SKU_Master!A:A,[1]SKU_Master!E:E,"Not Found")</f>
        <v>420</v>
      </c>
      <c r="M2584" s="2">
        <f>_xlfn.XLOOKUP(E2584,[1]SKU_Master!A:A,[1]SKU_Master!F:F,"NOT FOUND")</f>
        <v>205</v>
      </c>
      <c r="N2584" s="2" t="str">
        <f>IF(ISNUMBER(_xlfn.XMATCH(E2584,[1]SKU_Master!A:A)),"MATCH","NOT FOUND")</f>
        <v>MATCH</v>
      </c>
      <c r="O2584" s="2">
        <f>Table2[[#This Row],[GROSS_REVENUE]]-Table2[[#This Row],[DISCOUNT]]</f>
        <v>54810.479999999996</v>
      </c>
      <c r="P2584" s="3">
        <f>IFERROR((Table2[[#This Row],[NET_REVENUE]]-(Table2[[#This Row],[UNITS_SOLD]]*Table2[[#This Row],[UNIT_COGS]]))/Table2[[#This Row],[NET_REVENUE]],0)</f>
        <v>0.34547188785794247</v>
      </c>
      <c r="Q2584" s="4">
        <f>IFERROR(Table2[[#This Row],[GROSS_REVENUE]]/Table2[[#This Row],[AD_SPEND]],0)</f>
        <v>20.101134688541805</v>
      </c>
      <c r="R2584" s="2">
        <f>IFERROR((Table2[[#This Row],[NET_REVENUE]]-(Table2[[#This Row],[UNITS_SOLD]]*Table2[[#This Row],[UNIT_COGS]])-Table2[[#This Row],[AD_SPEND]]),0)</f>
        <v>15278.969999999996</v>
      </c>
      <c r="S2584" s="3">
        <f>IFERROR(Table2[[#This Row],[RETURNS_UNITS]]/Table2[[#This Row],[UNITS_SOLD]],0)</f>
        <v>2.2857142857142857E-2</v>
      </c>
      <c r="T2584" s="2" t="str">
        <f>TRIM(CLEAN(Table2[[#This Row],[CHANNEL]]))</f>
        <v>Blinkit</v>
      </c>
      <c r="U2584" s="1">
        <f t="shared" si="40"/>
        <v>45597</v>
      </c>
    </row>
    <row r="2585" spans="1:21" x14ac:dyDescent="0.3">
      <c r="A2585" s="1">
        <v>45323</v>
      </c>
      <c r="B2585" s="2" t="s">
        <v>21</v>
      </c>
      <c r="C2585" s="2" t="s">
        <v>22</v>
      </c>
      <c r="D2585" s="2" t="s">
        <v>30</v>
      </c>
      <c r="E2585" s="2" t="str">
        <f>TRIM(Table2[[#This Row],[SKU_CODE]])</f>
        <v>BEC-TIS-002</v>
      </c>
      <c r="F2585" s="2">
        <v>188</v>
      </c>
      <c r="G2585" s="2">
        <v>33840</v>
      </c>
      <c r="H2585" s="2">
        <v>8226.06</v>
      </c>
      <c r="I2585" s="2">
        <v>3661.46</v>
      </c>
      <c r="J2585" s="2">
        <v>8</v>
      </c>
      <c r="K2585" s="2" t="str">
        <f>_xlfn.XLOOKUP(E2585,[1]SKU_Master!A:A,[1]SKU_Master!C:C,"NOT FOUND")</f>
        <v>Tissues</v>
      </c>
      <c r="L2585" s="2">
        <f>_xlfn.XLOOKUP(Table2[[#This Row],[SKU_CODE_CLEAN]],[1]SKU_Master!A:A,[1]SKU_Master!E:E,"Not Found")</f>
        <v>180</v>
      </c>
      <c r="M2585" s="2">
        <f>_xlfn.XLOOKUP(E2585,[1]SKU_Master!A:A,[1]SKU_Master!F:F,"NOT FOUND")</f>
        <v>95</v>
      </c>
      <c r="N2585" s="2" t="str">
        <f>IF(ISNUMBER(_xlfn.XMATCH(E2585,[1]SKU_Master!A:A)),"MATCH","NOT FOUND")</f>
        <v>MATCH</v>
      </c>
      <c r="O2585" s="2">
        <f>Table2[[#This Row],[GROSS_REVENUE]]-Table2[[#This Row],[DISCOUNT]]</f>
        <v>25613.940000000002</v>
      </c>
      <c r="P2585" s="3">
        <f>IFERROR((Table2[[#This Row],[NET_REVENUE]]-(Table2[[#This Row],[UNITS_SOLD]]*Table2[[#This Row],[UNIT_COGS]]))/Table2[[#This Row],[NET_REVENUE]],0)</f>
        <v>0.30272343887742387</v>
      </c>
      <c r="Q2585" s="4">
        <f>IFERROR(Table2[[#This Row],[GROSS_REVENUE]]/Table2[[#This Row],[AD_SPEND]],0)</f>
        <v>9.2422148541838496</v>
      </c>
      <c r="R2585" s="2">
        <f>IFERROR((Table2[[#This Row],[NET_REVENUE]]-(Table2[[#This Row],[UNITS_SOLD]]*Table2[[#This Row],[UNIT_COGS]])-Table2[[#This Row],[AD_SPEND]]),0)</f>
        <v>4092.4800000000023</v>
      </c>
      <c r="S2585" s="3">
        <f>IFERROR(Table2[[#This Row],[RETURNS_UNITS]]/Table2[[#This Row],[UNITS_SOLD]],0)</f>
        <v>4.2553191489361701E-2</v>
      </c>
      <c r="T2585" s="2" t="str">
        <f>TRIM(CLEAN(Table2[[#This Row],[CHANNEL]]))</f>
        <v>Flipkart</v>
      </c>
      <c r="U2585" s="1">
        <f t="shared" si="40"/>
        <v>45323</v>
      </c>
    </row>
    <row r="2586" spans="1:21" x14ac:dyDescent="0.3">
      <c r="A2586" s="1">
        <v>45505</v>
      </c>
      <c r="B2586" s="2" t="s">
        <v>37</v>
      </c>
      <c r="C2586" s="2" t="s">
        <v>28</v>
      </c>
      <c r="D2586" s="2" t="s">
        <v>30</v>
      </c>
      <c r="E2586" s="2" t="str">
        <f>TRIM(Table2[[#This Row],[SKU_CODE]])</f>
        <v>BEC-TIS-002</v>
      </c>
      <c r="F2586" s="2">
        <v>231</v>
      </c>
      <c r="G2586" s="2">
        <v>41580</v>
      </c>
      <c r="H2586" s="2">
        <v>12002.55</v>
      </c>
      <c r="I2586" s="2">
        <v>3663.44</v>
      </c>
      <c r="J2586" s="2">
        <v>12</v>
      </c>
      <c r="K2586" s="2" t="str">
        <f>_xlfn.XLOOKUP(E2586,[1]SKU_Master!A:A,[1]SKU_Master!C:C,"NOT FOUND")</f>
        <v>Tissues</v>
      </c>
      <c r="L2586" s="2">
        <f>_xlfn.XLOOKUP(Table2[[#This Row],[SKU_CODE_CLEAN]],[1]SKU_Master!A:A,[1]SKU_Master!E:E,"Not Found")</f>
        <v>180</v>
      </c>
      <c r="M2586" s="2">
        <f>_xlfn.XLOOKUP(E2586,[1]SKU_Master!A:A,[1]SKU_Master!F:F,"NOT FOUND")</f>
        <v>95</v>
      </c>
      <c r="N2586" s="2" t="str">
        <f>IF(ISNUMBER(_xlfn.XMATCH(E2586,[1]SKU_Master!A:A)),"MATCH","NOT FOUND")</f>
        <v>MATCH</v>
      </c>
      <c r="O2586" s="2">
        <f>Table2[[#This Row],[GROSS_REVENUE]]-Table2[[#This Row],[DISCOUNT]]</f>
        <v>29577.45</v>
      </c>
      <c r="P2586" s="3">
        <f>IFERROR((Table2[[#This Row],[NET_REVENUE]]-(Table2[[#This Row],[UNITS_SOLD]]*Table2[[#This Row],[UNIT_COGS]]))/Table2[[#This Row],[NET_REVENUE]],0)</f>
        <v>0.25804962902481454</v>
      </c>
      <c r="Q2586" s="4">
        <f>IFERROR(Table2[[#This Row],[GROSS_REVENUE]]/Table2[[#This Row],[AD_SPEND]],0)</f>
        <v>11.3499879894307</v>
      </c>
      <c r="R2586" s="2">
        <f>IFERROR((Table2[[#This Row],[NET_REVENUE]]-(Table2[[#This Row],[UNITS_SOLD]]*Table2[[#This Row],[UNIT_COGS]])-Table2[[#This Row],[AD_SPEND]]),0)</f>
        <v>3969.0100000000007</v>
      </c>
      <c r="S2586" s="3">
        <f>IFERROR(Table2[[#This Row],[RETURNS_UNITS]]/Table2[[#This Row],[UNITS_SOLD]],0)</f>
        <v>5.1948051948051951E-2</v>
      </c>
      <c r="T2586" s="2" t="str">
        <f>TRIM(CLEAN(Table2[[#This Row],[CHANNEL]]))</f>
        <v>Blinkit</v>
      </c>
      <c r="U2586" s="1">
        <f t="shared" si="40"/>
        <v>45505</v>
      </c>
    </row>
    <row r="2587" spans="1:21" x14ac:dyDescent="0.3">
      <c r="A2587" s="1">
        <v>45323</v>
      </c>
      <c r="B2587" s="2" t="s">
        <v>21</v>
      </c>
      <c r="C2587" s="2" t="s">
        <v>25</v>
      </c>
      <c r="D2587" s="2" t="s">
        <v>42</v>
      </c>
      <c r="E2587" s="2" t="str">
        <f>TRIM(Table2[[#This Row],[SKU_CODE]])</f>
        <v>BEC-BW-002</v>
      </c>
      <c r="F2587" s="2">
        <v>153</v>
      </c>
      <c r="G2587" s="2">
        <v>26775</v>
      </c>
      <c r="H2587" s="2">
        <v>1856.36</v>
      </c>
      <c r="I2587" s="2">
        <v>3664.26</v>
      </c>
      <c r="J2587" s="2">
        <v>8</v>
      </c>
      <c r="K2587" s="2" t="str">
        <f>_xlfn.XLOOKUP(E2587,[1]SKU_Master!A:A,[1]SKU_Master!C:C,"NOT FOUND")</f>
        <v>Bake &amp; Wrap</v>
      </c>
      <c r="L2587" s="2">
        <f>_xlfn.XLOOKUP(Table2[[#This Row],[SKU_CODE_CLEAN]],[1]SKU_Master!A:A,[1]SKU_Master!E:E,"Not Found")</f>
        <v>175</v>
      </c>
      <c r="M2587" s="2">
        <f>_xlfn.XLOOKUP(E2587,[1]SKU_Master!A:A,[1]SKU_Master!F:F,"NOT FOUND")</f>
        <v>92</v>
      </c>
      <c r="N2587" s="2" t="str">
        <f>IF(ISNUMBER(_xlfn.XMATCH(E2587,[1]SKU_Master!A:A)),"MATCH","NOT FOUND")</f>
        <v>MATCH</v>
      </c>
      <c r="O2587" s="2">
        <f>Table2[[#This Row],[GROSS_REVENUE]]-Table2[[#This Row],[DISCOUNT]]</f>
        <v>24918.639999999999</v>
      </c>
      <c r="P2587" s="3">
        <f>IFERROR((Table2[[#This Row],[NET_REVENUE]]-(Table2[[#This Row],[UNITS_SOLD]]*Table2[[#This Row],[UNIT_COGS]]))/Table2[[#This Row],[NET_REVENUE]],0)</f>
        <v>0.43512165993007645</v>
      </c>
      <c r="Q2587" s="4">
        <f>IFERROR(Table2[[#This Row],[GROSS_REVENUE]]/Table2[[#This Row],[AD_SPEND]],0)</f>
        <v>7.307068821535589</v>
      </c>
      <c r="R2587" s="2">
        <f>IFERROR((Table2[[#This Row],[NET_REVENUE]]-(Table2[[#This Row],[UNITS_SOLD]]*Table2[[#This Row],[UNIT_COGS]])-Table2[[#This Row],[AD_SPEND]]),0)</f>
        <v>7178.3799999999992</v>
      </c>
      <c r="S2587" s="3">
        <f>IFERROR(Table2[[#This Row],[RETURNS_UNITS]]/Table2[[#This Row],[UNITS_SOLD]],0)</f>
        <v>5.2287581699346407E-2</v>
      </c>
      <c r="T2587" s="2" t="str">
        <f>TRIM(CLEAN(Table2[[#This Row],[CHANNEL]]))</f>
        <v>Flipkart</v>
      </c>
      <c r="U2587" s="1">
        <f t="shared" si="40"/>
        <v>45323</v>
      </c>
    </row>
    <row r="2588" spans="1:21" x14ac:dyDescent="0.3">
      <c r="A2588" s="1">
        <v>45383</v>
      </c>
      <c r="B2588" s="2" t="s">
        <v>37</v>
      </c>
      <c r="C2588" s="2" t="s">
        <v>22</v>
      </c>
      <c r="D2588" s="2" t="s">
        <v>31</v>
      </c>
      <c r="E2588" s="2" t="str">
        <f>TRIM(Table2[[#This Row],[SKU_CODE]])</f>
        <v>BEC-GB-002</v>
      </c>
      <c r="F2588" s="2">
        <v>219</v>
      </c>
      <c r="G2588" s="2">
        <v>39201</v>
      </c>
      <c r="H2588" s="2">
        <v>5196.66</v>
      </c>
      <c r="I2588" s="2">
        <v>3664.82</v>
      </c>
      <c r="J2588" s="2">
        <v>5</v>
      </c>
      <c r="K2588" s="2" t="str">
        <f>_xlfn.XLOOKUP(E2588,[1]SKU_Master!A:A,[1]SKU_Master!C:C,"NOT FOUND")</f>
        <v>Garbage Bags</v>
      </c>
      <c r="L2588" s="2">
        <f>_xlfn.XLOOKUP(Table2[[#This Row],[SKU_CODE_CLEAN]],[1]SKU_Master!A:A,[1]SKU_Master!E:E,"Not Found")</f>
        <v>179</v>
      </c>
      <c r="M2588" s="2">
        <f>_xlfn.XLOOKUP(E2588,[1]SKU_Master!A:A,[1]SKU_Master!F:F,"NOT FOUND")</f>
        <v>86</v>
      </c>
      <c r="N2588" s="2" t="str">
        <f>IF(ISNUMBER(_xlfn.XMATCH(E2588,[1]SKU_Master!A:A)),"MATCH","NOT FOUND")</f>
        <v>MATCH</v>
      </c>
      <c r="O2588" s="2">
        <f>Table2[[#This Row],[GROSS_REVENUE]]-Table2[[#This Row],[DISCOUNT]]</f>
        <v>34004.339999999997</v>
      </c>
      <c r="P2588" s="3">
        <f>IFERROR((Table2[[#This Row],[NET_REVENUE]]-(Table2[[#This Row],[UNITS_SOLD]]*Table2[[#This Row],[UNIT_COGS]]))/Table2[[#This Row],[NET_REVENUE]],0)</f>
        <v>0.44612952346671036</v>
      </c>
      <c r="Q2588" s="4">
        <f>IFERROR(Table2[[#This Row],[GROSS_REVENUE]]/Table2[[#This Row],[AD_SPEND]],0)</f>
        <v>10.696568999296009</v>
      </c>
      <c r="R2588" s="2">
        <f>IFERROR((Table2[[#This Row],[NET_REVENUE]]-(Table2[[#This Row],[UNITS_SOLD]]*Table2[[#This Row],[UNIT_COGS]])-Table2[[#This Row],[AD_SPEND]]),0)</f>
        <v>11505.519999999997</v>
      </c>
      <c r="S2588" s="3">
        <f>IFERROR(Table2[[#This Row],[RETURNS_UNITS]]/Table2[[#This Row],[UNITS_SOLD]],0)</f>
        <v>2.2831050228310501E-2</v>
      </c>
      <c r="T2588" s="2" t="str">
        <f>TRIM(CLEAN(Table2[[#This Row],[CHANNEL]]))</f>
        <v>Blinkit</v>
      </c>
      <c r="U2588" s="1">
        <f t="shared" si="40"/>
        <v>45383</v>
      </c>
    </row>
    <row r="2589" spans="1:21" x14ac:dyDescent="0.3">
      <c r="A2589" s="1">
        <v>45536</v>
      </c>
      <c r="B2589" s="2" t="s">
        <v>37</v>
      </c>
      <c r="C2589" s="2" t="s">
        <v>22</v>
      </c>
      <c r="D2589" s="2" t="s">
        <v>29</v>
      </c>
      <c r="E2589" s="2" t="str">
        <f>TRIM(Table2[[#This Row],[SKU_CODE]])</f>
        <v>BEC-CLN-004</v>
      </c>
      <c r="F2589" s="2">
        <v>254</v>
      </c>
      <c r="G2589" s="2">
        <v>25146</v>
      </c>
      <c r="H2589" s="2">
        <v>7154.63</v>
      </c>
      <c r="I2589" s="2">
        <v>3674.76</v>
      </c>
      <c r="J2589" s="2">
        <v>7</v>
      </c>
      <c r="K2589" s="2" t="str">
        <f>_xlfn.XLOOKUP(E2589,[1]SKU_Master!A:A,[1]SKU_Master!C:C,"NOT FOUND")</f>
        <v>Cleaners</v>
      </c>
      <c r="L2589" s="2">
        <f>_xlfn.XLOOKUP(Table2[[#This Row],[SKU_CODE_CLEAN]],[1]SKU_Master!A:A,[1]SKU_Master!E:E,"Not Found")</f>
        <v>99</v>
      </c>
      <c r="M2589" s="2">
        <f>_xlfn.XLOOKUP(E2589,[1]SKU_Master!A:A,[1]SKU_Master!F:F,"NOT FOUND")</f>
        <v>44</v>
      </c>
      <c r="N2589" s="2" t="str">
        <f>IF(ISNUMBER(_xlfn.XMATCH(E2589,[1]SKU_Master!A:A)),"MATCH","NOT FOUND")</f>
        <v>MATCH</v>
      </c>
      <c r="O2589" s="2">
        <f>Table2[[#This Row],[GROSS_REVENUE]]-Table2[[#This Row],[DISCOUNT]]</f>
        <v>17991.37</v>
      </c>
      <c r="P2589" s="3">
        <f>IFERROR((Table2[[#This Row],[NET_REVENUE]]-(Table2[[#This Row],[UNITS_SOLD]]*Table2[[#This Row],[UNIT_COGS]]))/Table2[[#This Row],[NET_REVENUE]],0)</f>
        <v>0.3788132865924051</v>
      </c>
      <c r="Q2589" s="4">
        <f>IFERROR(Table2[[#This Row],[GROSS_REVENUE]]/Table2[[#This Row],[AD_SPEND]],0)</f>
        <v>6.8428958625869445</v>
      </c>
      <c r="R2589" s="2">
        <f>IFERROR((Table2[[#This Row],[NET_REVENUE]]-(Table2[[#This Row],[UNITS_SOLD]]*Table2[[#This Row],[UNIT_COGS]])-Table2[[#This Row],[AD_SPEND]]),0)</f>
        <v>3140.6099999999988</v>
      </c>
      <c r="S2589" s="3">
        <f>IFERROR(Table2[[#This Row],[RETURNS_UNITS]]/Table2[[#This Row],[UNITS_SOLD]],0)</f>
        <v>2.7559055118110236E-2</v>
      </c>
      <c r="T2589" s="2" t="str">
        <f>TRIM(CLEAN(Table2[[#This Row],[CHANNEL]]))</f>
        <v>Blinkit</v>
      </c>
      <c r="U2589" s="1">
        <f t="shared" si="40"/>
        <v>45536</v>
      </c>
    </row>
    <row r="2590" spans="1:21" x14ac:dyDescent="0.3">
      <c r="A2590" s="1">
        <v>45323</v>
      </c>
      <c r="B2590" s="2" t="s">
        <v>27</v>
      </c>
      <c r="C2590" s="2" t="s">
        <v>25</v>
      </c>
      <c r="D2590" s="2" t="s">
        <v>45</v>
      </c>
      <c r="E2590" s="2" t="str">
        <f>TRIM(Table2[[#This Row],[SKU_CODE]])</f>
        <v>BEC-TIS-001</v>
      </c>
      <c r="F2590" s="2">
        <v>367</v>
      </c>
      <c r="G2590" s="2">
        <v>34865</v>
      </c>
      <c r="H2590" s="2">
        <v>3538.53</v>
      </c>
      <c r="I2590" s="2">
        <v>3674.97</v>
      </c>
      <c r="J2590" s="2">
        <v>19</v>
      </c>
      <c r="K2590" s="2" t="str">
        <f>_xlfn.XLOOKUP(E2590,[1]SKU_Master!A:A,[1]SKU_Master!C:C,"NOT FOUND")</f>
        <v>Tissues</v>
      </c>
      <c r="L2590" s="2">
        <f>_xlfn.XLOOKUP(Table2[[#This Row],[SKU_CODE_CLEAN]],[1]SKU_Master!A:A,[1]SKU_Master!E:E,"Not Found")</f>
        <v>95</v>
      </c>
      <c r="M2590" s="2">
        <f>_xlfn.XLOOKUP(E2590,[1]SKU_Master!A:A,[1]SKU_Master!F:F,"NOT FOUND")</f>
        <v>42</v>
      </c>
      <c r="N2590" s="2" t="str">
        <f>IF(ISNUMBER(_xlfn.XMATCH(E2590,[1]SKU_Master!A:A)),"MATCH","NOT FOUND")</f>
        <v>MATCH</v>
      </c>
      <c r="O2590" s="2">
        <f>Table2[[#This Row],[GROSS_REVENUE]]-Table2[[#This Row],[DISCOUNT]]</f>
        <v>31326.47</v>
      </c>
      <c r="P2590" s="3">
        <f>IFERROR((Table2[[#This Row],[NET_REVENUE]]-(Table2[[#This Row],[UNITS_SOLD]]*Table2[[#This Row],[UNIT_COGS]]))/Table2[[#This Row],[NET_REVENUE]],0)</f>
        <v>0.50795605122441179</v>
      </c>
      <c r="Q2590" s="4">
        <f>IFERROR(Table2[[#This Row],[GROSS_REVENUE]]/Table2[[#This Row],[AD_SPEND]],0)</f>
        <v>9.4871522760730027</v>
      </c>
      <c r="R2590" s="2">
        <f>IFERROR((Table2[[#This Row],[NET_REVENUE]]-(Table2[[#This Row],[UNITS_SOLD]]*Table2[[#This Row],[UNIT_COGS]])-Table2[[#This Row],[AD_SPEND]]),0)</f>
        <v>12237.500000000002</v>
      </c>
      <c r="S2590" s="3">
        <f>IFERROR(Table2[[#This Row],[RETURNS_UNITS]]/Table2[[#This Row],[UNITS_SOLD]],0)</f>
        <v>5.1771117166212535E-2</v>
      </c>
      <c r="T2590" s="2" t="str">
        <f>TRIM(CLEAN(Table2[[#This Row],[CHANNEL]]))</f>
        <v>Zepto</v>
      </c>
      <c r="U2590" s="1">
        <f t="shared" si="40"/>
        <v>45323</v>
      </c>
    </row>
    <row r="2591" spans="1:21" x14ac:dyDescent="0.3">
      <c r="A2591" s="1">
        <v>45566</v>
      </c>
      <c r="B2591" s="2" t="s">
        <v>33</v>
      </c>
      <c r="C2591" s="2" t="s">
        <v>25</v>
      </c>
      <c r="D2591" s="2" t="s">
        <v>31</v>
      </c>
      <c r="E2591" s="2" t="str">
        <f>TRIM(Table2[[#This Row],[SKU_CODE]])</f>
        <v>BEC-GB-002</v>
      </c>
      <c r="F2591" s="2">
        <v>181</v>
      </c>
      <c r="G2591" s="2">
        <v>32399</v>
      </c>
      <c r="H2591" s="2">
        <v>2451.15</v>
      </c>
      <c r="I2591" s="2">
        <v>3675.95</v>
      </c>
      <c r="J2591" s="2">
        <v>4</v>
      </c>
      <c r="K2591" s="2" t="str">
        <f>_xlfn.XLOOKUP(E2591,[1]SKU_Master!A:A,[1]SKU_Master!C:C,"NOT FOUND")</f>
        <v>Garbage Bags</v>
      </c>
      <c r="L2591" s="2">
        <f>_xlfn.XLOOKUP(Table2[[#This Row],[SKU_CODE_CLEAN]],[1]SKU_Master!A:A,[1]SKU_Master!E:E,"Not Found")</f>
        <v>179</v>
      </c>
      <c r="M2591" s="2">
        <f>_xlfn.XLOOKUP(E2591,[1]SKU_Master!A:A,[1]SKU_Master!F:F,"NOT FOUND")</f>
        <v>86</v>
      </c>
      <c r="N2591" s="2" t="str">
        <f>IF(ISNUMBER(_xlfn.XMATCH(E2591,[1]SKU_Master!A:A)),"MATCH","NOT FOUND")</f>
        <v>MATCH</v>
      </c>
      <c r="O2591" s="2">
        <f>Table2[[#This Row],[GROSS_REVENUE]]-Table2[[#This Row],[DISCOUNT]]</f>
        <v>29947.85</v>
      </c>
      <c r="P2591" s="3">
        <f>IFERROR((Table2[[#This Row],[NET_REVENUE]]-(Table2[[#This Row],[UNITS_SOLD]]*Table2[[#This Row],[UNIT_COGS]]))/Table2[[#This Row],[NET_REVENUE]],0)</f>
        <v>0.48022979946807531</v>
      </c>
      <c r="Q2591" s="4">
        <f>IFERROR(Table2[[#This Row],[GROSS_REVENUE]]/Table2[[#This Row],[AD_SPEND]],0)</f>
        <v>8.8137760306859452</v>
      </c>
      <c r="R2591" s="2">
        <f>IFERROR((Table2[[#This Row],[NET_REVENUE]]-(Table2[[#This Row],[UNITS_SOLD]]*Table2[[#This Row],[UNIT_COGS]])-Table2[[#This Row],[AD_SPEND]]),0)</f>
        <v>10705.899999999998</v>
      </c>
      <c r="S2591" s="3">
        <f>IFERROR(Table2[[#This Row],[RETURNS_UNITS]]/Table2[[#This Row],[UNITS_SOLD]],0)</f>
        <v>2.2099447513812154E-2</v>
      </c>
      <c r="T2591" s="2" t="str">
        <f>TRIM(CLEAN(Table2[[#This Row],[CHANNEL]]))</f>
        <v>Swiggy Instamart</v>
      </c>
      <c r="U2591" s="1">
        <f t="shared" si="40"/>
        <v>45566</v>
      </c>
    </row>
    <row r="2592" spans="1:21" x14ac:dyDescent="0.3">
      <c r="A2592" s="1">
        <v>45627</v>
      </c>
      <c r="B2592" s="2" t="s">
        <v>39</v>
      </c>
      <c r="C2592" s="2" t="s">
        <v>22</v>
      </c>
      <c r="D2592" s="2" t="s">
        <v>30</v>
      </c>
      <c r="E2592" s="2" t="str">
        <f>TRIM(Table2[[#This Row],[SKU_CODE]])</f>
        <v>BEC-TIS-002</v>
      </c>
      <c r="F2592" s="2">
        <v>399</v>
      </c>
      <c r="G2592" s="2">
        <v>71820</v>
      </c>
      <c r="H2592" s="2">
        <v>4722.87</v>
      </c>
      <c r="I2592" s="2">
        <v>3678.38</v>
      </c>
      <c r="J2592" s="2">
        <v>18</v>
      </c>
      <c r="K2592" s="2" t="str">
        <f>_xlfn.XLOOKUP(E2592,[1]SKU_Master!A:A,[1]SKU_Master!C:C,"NOT FOUND")</f>
        <v>Tissues</v>
      </c>
      <c r="L2592" s="2">
        <f>_xlfn.XLOOKUP(Table2[[#This Row],[SKU_CODE_CLEAN]],[1]SKU_Master!A:A,[1]SKU_Master!E:E,"Not Found")</f>
        <v>180</v>
      </c>
      <c r="M2592" s="2">
        <f>_xlfn.XLOOKUP(E2592,[1]SKU_Master!A:A,[1]SKU_Master!F:F,"NOT FOUND")</f>
        <v>95</v>
      </c>
      <c r="N2592" s="2" t="str">
        <f>IF(ISNUMBER(_xlfn.XMATCH(E2592,[1]SKU_Master!A:A)),"MATCH","NOT FOUND")</f>
        <v>MATCH</v>
      </c>
      <c r="O2592" s="2">
        <f>Table2[[#This Row],[GROSS_REVENUE]]-Table2[[#This Row],[DISCOUNT]]</f>
        <v>67097.13</v>
      </c>
      <c r="P2592" s="3">
        <f>IFERROR((Table2[[#This Row],[NET_REVENUE]]-(Table2[[#This Row],[UNITS_SOLD]]*Table2[[#This Row],[UNIT_COGS]]))/Table2[[#This Row],[NET_REVENUE]],0)</f>
        <v>0.43507270728271091</v>
      </c>
      <c r="Q2592" s="4">
        <f>IFERROR(Table2[[#This Row],[GROSS_REVENUE]]/Table2[[#This Row],[AD_SPEND]],0)</f>
        <v>19.524899548170662</v>
      </c>
      <c r="R2592" s="2">
        <f>IFERROR((Table2[[#This Row],[NET_REVENUE]]-(Table2[[#This Row],[UNITS_SOLD]]*Table2[[#This Row],[UNIT_COGS]])-Table2[[#This Row],[AD_SPEND]]),0)</f>
        <v>25513.750000000004</v>
      </c>
      <c r="S2592" s="3">
        <f>IFERROR(Table2[[#This Row],[RETURNS_UNITS]]/Table2[[#This Row],[UNITS_SOLD]],0)</f>
        <v>4.5112781954887216E-2</v>
      </c>
      <c r="T2592" s="2" t="str">
        <f>TRIM(CLEAN(Table2[[#This Row],[CHANNEL]]))</f>
        <v>Amazon</v>
      </c>
      <c r="U2592" s="1">
        <f t="shared" si="40"/>
        <v>45627</v>
      </c>
    </row>
    <row r="2593" spans="1:21" x14ac:dyDescent="0.3">
      <c r="A2593" s="1">
        <v>45505</v>
      </c>
      <c r="B2593" s="2" t="s">
        <v>33</v>
      </c>
      <c r="C2593" s="2" t="s">
        <v>25</v>
      </c>
      <c r="D2593" s="2" t="s">
        <v>29</v>
      </c>
      <c r="E2593" s="2" t="str">
        <f>TRIM(Table2[[#This Row],[SKU_CODE]])</f>
        <v>BEC-CLN-004</v>
      </c>
      <c r="F2593" s="2">
        <v>185</v>
      </c>
      <c r="G2593" s="2">
        <v>18315</v>
      </c>
      <c r="H2593" s="2">
        <v>2092.4499999999998</v>
      </c>
      <c r="I2593" s="2">
        <v>3683.17</v>
      </c>
      <c r="J2593" s="2">
        <v>10</v>
      </c>
      <c r="K2593" s="2" t="str">
        <f>_xlfn.XLOOKUP(E2593,[1]SKU_Master!A:A,[1]SKU_Master!C:C,"NOT FOUND")</f>
        <v>Cleaners</v>
      </c>
      <c r="L2593" s="2">
        <f>_xlfn.XLOOKUP(Table2[[#This Row],[SKU_CODE_CLEAN]],[1]SKU_Master!A:A,[1]SKU_Master!E:E,"Not Found")</f>
        <v>99</v>
      </c>
      <c r="M2593" s="2">
        <f>_xlfn.XLOOKUP(E2593,[1]SKU_Master!A:A,[1]SKU_Master!F:F,"NOT FOUND")</f>
        <v>44</v>
      </c>
      <c r="N2593" s="2" t="str">
        <f>IF(ISNUMBER(_xlfn.XMATCH(E2593,[1]SKU_Master!A:A)),"MATCH","NOT FOUND")</f>
        <v>MATCH</v>
      </c>
      <c r="O2593" s="2">
        <f>Table2[[#This Row],[GROSS_REVENUE]]-Table2[[#This Row],[DISCOUNT]]</f>
        <v>16222.55</v>
      </c>
      <c r="P2593" s="3">
        <f>IFERROR((Table2[[#This Row],[NET_REVENUE]]-(Table2[[#This Row],[UNITS_SOLD]]*Table2[[#This Row],[UNIT_COGS]]))/Table2[[#This Row],[NET_REVENUE]],0)</f>
        <v>0.49822931659942488</v>
      </c>
      <c r="Q2593" s="4">
        <f>IFERROR(Table2[[#This Row],[GROSS_REVENUE]]/Table2[[#This Row],[AD_SPEND]],0)</f>
        <v>4.9726186953086611</v>
      </c>
      <c r="R2593" s="2">
        <f>IFERROR((Table2[[#This Row],[NET_REVENUE]]-(Table2[[#This Row],[UNITS_SOLD]]*Table2[[#This Row],[UNIT_COGS]])-Table2[[#This Row],[AD_SPEND]]),0)</f>
        <v>4399.3799999999992</v>
      </c>
      <c r="S2593" s="3">
        <f>IFERROR(Table2[[#This Row],[RETURNS_UNITS]]/Table2[[#This Row],[UNITS_SOLD]],0)</f>
        <v>5.4054054054054057E-2</v>
      </c>
      <c r="T2593" s="2" t="str">
        <f>TRIM(CLEAN(Table2[[#This Row],[CHANNEL]]))</f>
        <v>Swiggy Instamart</v>
      </c>
      <c r="U2593" s="1">
        <f t="shared" si="40"/>
        <v>45505</v>
      </c>
    </row>
    <row r="2594" spans="1:21" x14ac:dyDescent="0.3">
      <c r="A2594" s="1">
        <v>45566</v>
      </c>
      <c r="B2594" s="2" t="s">
        <v>33</v>
      </c>
      <c r="C2594" s="2" t="s">
        <v>25</v>
      </c>
      <c r="D2594" s="2" t="s">
        <v>29</v>
      </c>
      <c r="E2594" s="2" t="str">
        <f>TRIM(Table2[[#This Row],[SKU_CODE]])</f>
        <v>BEC-CLN-004</v>
      </c>
      <c r="F2594" s="2">
        <v>180</v>
      </c>
      <c r="G2594" s="5">
        <v>17820</v>
      </c>
      <c r="H2594" s="2">
        <v>1197.82</v>
      </c>
      <c r="I2594" s="2">
        <v>3683.69</v>
      </c>
      <c r="J2594" s="2">
        <v>10</v>
      </c>
      <c r="K2594" s="2" t="str">
        <f>_xlfn.XLOOKUP(E2594,[1]SKU_Master!A:A,[1]SKU_Master!C:C,"NOT FOUND")</f>
        <v>Cleaners</v>
      </c>
      <c r="L2594" s="2">
        <f>_xlfn.XLOOKUP(Table2[[#This Row],[SKU_CODE_CLEAN]],[1]SKU_Master!A:A,[1]SKU_Master!E:E,"Not Found")</f>
        <v>99</v>
      </c>
      <c r="M2594" s="2">
        <f>_xlfn.XLOOKUP(E2594,[1]SKU_Master!A:A,[1]SKU_Master!F:F,"NOT FOUND")</f>
        <v>44</v>
      </c>
      <c r="N2594" s="2" t="str">
        <f>IF(ISNUMBER(_xlfn.XMATCH(E2594,[1]SKU_Master!A:A)),"MATCH","NOT FOUND")</f>
        <v>MATCH</v>
      </c>
      <c r="O2594" s="2">
        <f>Table2[[#This Row],[GROSS_REVENUE]]-Table2[[#This Row],[DISCOUNT]]</f>
        <v>16622.18</v>
      </c>
      <c r="P2594" s="3">
        <f>IFERROR((Table2[[#This Row],[NET_REVENUE]]-(Table2[[#This Row],[UNITS_SOLD]]*Table2[[#This Row],[UNIT_COGS]]))/Table2[[#This Row],[NET_REVENUE]],0)</f>
        <v>0.52352820147537804</v>
      </c>
      <c r="Q2594" s="4">
        <f>IFERROR(Table2[[#This Row],[GROSS_REVENUE]]/Table2[[#This Row],[AD_SPEND]],0)</f>
        <v>4.8375406182387772</v>
      </c>
      <c r="R2594" s="2">
        <f>IFERROR((Table2[[#This Row],[NET_REVENUE]]-(Table2[[#This Row],[UNITS_SOLD]]*Table2[[#This Row],[UNIT_COGS]])-Table2[[#This Row],[AD_SPEND]]),0)</f>
        <v>5018.49</v>
      </c>
      <c r="S2594" s="3">
        <f>IFERROR(Table2[[#This Row],[RETURNS_UNITS]]/Table2[[#This Row],[UNITS_SOLD]],0)</f>
        <v>5.5555555555555552E-2</v>
      </c>
      <c r="T2594" s="2" t="str">
        <f>TRIM(CLEAN(Table2[[#This Row],[CHANNEL]]))</f>
        <v>Swiggy Instamart</v>
      </c>
      <c r="U2594" s="1">
        <f t="shared" si="40"/>
        <v>45566</v>
      </c>
    </row>
    <row r="2595" spans="1:21" x14ac:dyDescent="0.3">
      <c r="A2595" s="1">
        <v>45778</v>
      </c>
      <c r="B2595" s="2" t="s">
        <v>39</v>
      </c>
      <c r="C2595" s="2" t="s">
        <v>22</v>
      </c>
      <c r="D2595" s="2" t="s">
        <v>26</v>
      </c>
      <c r="E2595" s="2" t="str">
        <f>TRIM(Table2[[#This Row],[SKU_CODE]])</f>
        <v>BEC-TIS-002</v>
      </c>
      <c r="F2595" s="2">
        <v>441</v>
      </c>
      <c r="G2595" s="2">
        <v>79380</v>
      </c>
      <c r="H2595" s="2">
        <v>15054.13</v>
      </c>
      <c r="I2595" s="2">
        <v>3689.55</v>
      </c>
      <c r="J2595" s="2">
        <v>25</v>
      </c>
      <c r="K2595" s="2" t="str">
        <f>_xlfn.XLOOKUP(E2595,[1]SKU_Master!A:A,[1]SKU_Master!C:C,"NOT FOUND")</f>
        <v>Tissues</v>
      </c>
      <c r="L2595" s="2">
        <f>_xlfn.XLOOKUP(Table2[[#This Row],[SKU_CODE_CLEAN]],[1]SKU_Master!A:A,[1]SKU_Master!E:E,"Not Found")</f>
        <v>180</v>
      </c>
      <c r="M2595" s="2">
        <f>_xlfn.XLOOKUP(E2595,[1]SKU_Master!A:A,[1]SKU_Master!F:F,"NOT FOUND")</f>
        <v>95</v>
      </c>
      <c r="N2595" s="2" t="str">
        <f>IF(ISNUMBER(_xlfn.XMATCH(E2595,[1]SKU_Master!A:A)),"MATCH","NOT FOUND")</f>
        <v>MATCH</v>
      </c>
      <c r="O2595" s="2">
        <f>Table2[[#This Row],[GROSS_REVENUE]]-Table2[[#This Row],[DISCOUNT]]</f>
        <v>64325.87</v>
      </c>
      <c r="P2595" s="3">
        <f>IFERROR((Table2[[#This Row],[NET_REVENUE]]-(Table2[[#This Row],[UNITS_SOLD]]*Table2[[#This Row],[UNIT_COGS]]))/Table2[[#This Row],[NET_REVENUE]],0)</f>
        <v>0.34870682666242991</v>
      </c>
      <c r="Q2595" s="4">
        <f>IFERROR(Table2[[#This Row],[GROSS_REVENUE]]/Table2[[#This Row],[AD_SPEND]],0)</f>
        <v>21.51481888035126</v>
      </c>
      <c r="R2595" s="2">
        <f>IFERROR((Table2[[#This Row],[NET_REVENUE]]-(Table2[[#This Row],[UNITS_SOLD]]*Table2[[#This Row],[UNIT_COGS]])-Table2[[#This Row],[AD_SPEND]]),0)</f>
        <v>18741.320000000003</v>
      </c>
      <c r="S2595" s="3">
        <f>IFERROR(Table2[[#This Row],[RETURNS_UNITS]]/Table2[[#This Row],[UNITS_SOLD]],0)</f>
        <v>5.6689342403628121E-2</v>
      </c>
      <c r="T2595" s="2" t="str">
        <f>TRIM(CLEAN(Table2[[#This Row],[CHANNEL]]))</f>
        <v>Amazon</v>
      </c>
      <c r="U2595" s="1">
        <f t="shared" si="40"/>
        <v>45778</v>
      </c>
    </row>
    <row r="2596" spans="1:21" x14ac:dyDescent="0.3">
      <c r="A2596" s="1">
        <v>45658</v>
      </c>
      <c r="B2596" s="2" t="s">
        <v>50</v>
      </c>
      <c r="C2596" s="2" t="s">
        <v>28</v>
      </c>
      <c r="D2596" s="2" t="s">
        <v>42</v>
      </c>
      <c r="E2596" s="2" t="str">
        <f>TRIM(Table2[[#This Row],[SKU_CODE]])</f>
        <v>BEC-BW-002</v>
      </c>
      <c r="F2596" s="2">
        <v>170</v>
      </c>
      <c r="G2596" s="2">
        <v>29750</v>
      </c>
      <c r="H2596" s="2">
        <v>2868.92</v>
      </c>
      <c r="I2596" s="2">
        <v>3694.74</v>
      </c>
      <c r="J2596" s="2">
        <v>9</v>
      </c>
      <c r="K2596" s="2" t="str">
        <f>_xlfn.XLOOKUP(E2596,[1]SKU_Master!A:A,[1]SKU_Master!C:C,"NOT FOUND")</f>
        <v>Bake &amp; Wrap</v>
      </c>
      <c r="L2596" s="2">
        <f>_xlfn.XLOOKUP(Table2[[#This Row],[SKU_CODE_CLEAN]],[1]SKU_Master!A:A,[1]SKU_Master!E:E,"Not Found")</f>
        <v>175</v>
      </c>
      <c r="M2596" s="2">
        <f>_xlfn.XLOOKUP(E2596,[1]SKU_Master!A:A,[1]SKU_Master!F:F,"NOT FOUND")</f>
        <v>92</v>
      </c>
      <c r="N2596" s="2" t="str">
        <f>IF(ISNUMBER(_xlfn.XMATCH(E2596,[1]SKU_Master!A:A)),"MATCH","NOT FOUND")</f>
        <v>MATCH</v>
      </c>
      <c r="O2596" s="2">
        <f>Table2[[#This Row],[GROSS_REVENUE]]-Table2[[#This Row],[DISCOUNT]]</f>
        <v>26881.08</v>
      </c>
      <c r="P2596" s="3">
        <f>IFERROR((Table2[[#This Row],[NET_REVENUE]]-(Table2[[#This Row],[UNITS_SOLD]]*Table2[[#This Row],[UNIT_COGS]]))/Table2[[#This Row],[NET_REVENUE]],0)</f>
        <v>0.41817813867597586</v>
      </c>
      <c r="Q2596" s="4">
        <f>IFERROR(Table2[[#This Row],[GROSS_REVENUE]]/Table2[[#This Row],[AD_SPEND]],0)</f>
        <v>8.0519874199537718</v>
      </c>
      <c r="R2596" s="2">
        <f>IFERROR((Table2[[#This Row],[NET_REVENUE]]-(Table2[[#This Row],[UNITS_SOLD]]*Table2[[#This Row],[UNIT_COGS]])-Table2[[#This Row],[AD_SPEND]]),0)</f>
        <v>7546.340000000002</v>
      </c>
      <c r="S2596" s="3">
        <f>IFERROR(Table2[[#This Row],[RETURNS_UNITS]]/Table2[[#This Row],[UNITS_SOLD]],0)</f>
        <v>5.2941176470588235E-2</v>
      </c>
      <c r="T2596" s="2" t="str">
        <f>TRIM(CLEAN(Table2[[#This Row],[CHANNEL]]))</f>
        <v>Amazon</v>
      </c>
      <c r="U2596" s="1">
        <f t="shared" si="40"/>
        <v>45658</v>
      </c>
    </row>
    <row r="2597" spans="1:21" x14ac:dyDescent="0.3">
      <c r="A2597" s="1">
        <v>45292</v>
      </c>
      <c r="B2597" s="2" t="s">
        <v>37</v>
      </c>
      <c r="C2597" s="2" t="s">
        <v>28</v>
      </c>
      <c r="D2597" s="2" t="s">
        <v>30</v>
      </c>
      <c r="E2597" s="2" t="str">
        <f>TRIM(Table2[[#This Row],[SKU_CODE]])</f>
        <v>BEC-TIS-002</v>
      </c>
      <c r="F2597" s="2">
        <v>189</v>
      </c>
      <c r="G2597" s="2">
        <v>34020</v>
      </c>
      <c r="H2597" s="2">
        <v>2140.0100000000002</v>
      </c>
      <c r="I2597" s="2">
        <v>3704.39</v>
      </c>
      <c r="J2597" s="2">
        <v>8</v>
      </c>
      <c r="K2597" s="2" t="str">
        <f>_xlfn.XLOOKUP(E2597,[1]SKU_Master!A:A,[1]SKU_Master!C:C,"NOT FOUND")</f>
        <v>Tissues</v>
      </c>
      <c r="L2597" s="2">
        <f>_xlfn.XLOOKUP(Table2[[#This Row],[SKU_CODE_CLEAN]],[1]SKU_Master!A:A,[1]SKU_Master!E:E,"Not Found")</f>
        <v>180</v>
      </c>
      <c r="M2597" s="2">
        <f>_xlfn.XLOOKUP(E2597,[1]SKU_Master!A:A,[1]SKU_Master!F:F,"NOT FOUND")</f>
        <v>95</v>
      </c>
      <c r="N2597" s="2" t="str">
        <f>IF(ISNUMBER(_xlfn.XMATCH(E2597,[1]SKU_Master!A:A)),"MATCH","NOT FOUND")</f>
        <v>MATCH</v>
      </c>
      <c r="O2597" s="2">
        <f>Table2[[#This Row],[GROSS_REVENUE]]-Table2[[#This Row],[DISCOUNT]]</f>
        <v>31879.989999999998</v>
      </c>
      <c r="P2597" s="3">
        <f>IFERROR((Table2[[#This Row],[NET_REVENUE]]-(Table2[[#This Row],[UNITS_SOLD]]*Table2[[#This Row],[UNIT_COGS]]))/Table2[[#This Row],[NET_REVENUE]],0)</f>
        <v>0.43679405169198604</v>
      </c>
      <c r="Q2597" s="4">
        <f>IFERROR(Table2[[#This Row],[GROSS_REVENUE]]/Table2[[#This Row],[AD_SPEND]],0)</f>
        <v>9.1836982607122906</v>
      </c>
      <c r="R2597" s="2">
        <f>IFERROR((Table2[[#This Row],[NET_REVENUE]]-(Table2[[#This Row],[UNITS_SOLD]]*Table2[[#This Row],[UNIT_COGS]])-Table2[[#This Row],[AD_SPEND]]),0)</f>
        <v>10220.599999999999</v>
      </c>
      <c r="S2597" s="3">
        <f>IFERROR(Table2[[#This Row],[RETURNS_UNITS]]/Table2[[#This Row],[UNITS_SOLD]],0)</f>
        <v>4.2328042328042326E-2</v>
      </c>
      <c r="T2597" s="2" t="str">
        <f>TRIM(CLEAN(Table2[[#This Row],[CHANNEL]]))</f>
        <v>Blinkit</v>
      </c>
      <c r="U2597" s="1">
        <f t="shared" si="40"/>
        <v>45292</v>
      </c>
    </row>
    <row r="2598" spans="1:21" x14ac:dyDescent="0.3">
      <c r="A2598" s="1">
        <v>45778</v>
      </c>
      <c r="B2598" s="2" t="s">
        <v>50</v>
      </c>
      <c r="C2598" s="2" t="s">
        <v>22</v>
      </c>
      <c r="D2598" s="2" t="s">
        <v>31</v>
      </c>
      <c r="E2598" s="2" t="str">
        <f>TRIM(Table2[[#This Row],[SKU_CODE]])</f>
        <v>BEC-GB-002</v>
      </c>
      <c r="F2598" s="2">
        <v>422</v>
      </c>
      <c r="G2598" s="2">
        <v>75538</v>
      </c>
      <c r="H2598" s="2">
        <v>16140.41</v>
      </c>
      <c r="I2598" s="2">
        <v>3710.38</v>
      </c>
      <c r="J2598" s="2">
        <v>8</v>
      </c>
      <c r="K2598" s="2" t="str">
        <f>_xlfn.XLOOKUP(E2598,[1]SKU_Master!A:A,[1]SKU_Master!C:C,"NOT FOUND")</f>
        <v>Garbage Bags</v>
      </c>
      <c r="L2598" s="2">
        <f>_xlfn.XLOOKUP(Table2[[#This Row],[SKU_CODE_CLEAN]],[1]SKU_Master!A:A,[1]SKU_Master!E:E,"Not Found")</f>
        <v>179</v>
      </c>
      <c r="M2598" s="2">
        <f>_xlfn.XLOOKUP(E2598,[1]SKU_Master!A:A,[1]SKU_Master!F:F,"NOT FOUND")</f>
        <v>86</v>
      </c>
      <c r="N2598" s="2" t="str">
        <f>IF(ISNUMBER(_xlfn.XMATCH(E2598,[1]SKU_Master!A:A)),"MATCH","NOT FOUND")</f>
        <v>MATCH</v>
      </c>
      <c r="O2598" s="2">
        <f>Table2[[#This Row],[GROSS_REVENUE]]-Table2[[#This Row],[DISCOUNT]]</f>
        <v>59397.59</v>
      </c>
      <c r="P2598" s="3">
        <f>IFERROR((Table2[[#This Row],[NET_REVENUE]]-(Table2[[#This Row],[UNITS_SOLD]]*Table2[[#This Row],[UNIT_COGS]]))/Table2[[#This Row],[NET_REVENUE]],0)</f>
        <v>0.38899877924340026</v>
      </c>
      <c r="Q2598" s="4">
        <f>IFERROR(Table2[[#This Row],[GROSS_REVENUE]]/Table2[[#This Row],[AD_SPEND]],0)</f>
        <v>20.35856165675753</v>
      </c>
      <c r="R2598" s="2">
        <f>IFERROR((Table2[[#This Row],[NET_REVENUE]]-(Table2[[#This Row],[UNITS_SOLD]]*Table2[[#This Row],[UNIT_COGS]])-Table2[[#This Row],[AD_SPEND]]),0)</f>
        <v>19395.209999999995</v>
      </c>
      <c r="S2598" s="3">
        <f>IFERROR(Table2[[#This Row],[RETURNS_UNITS]]/Table2[[#This Row],[UNITS_SOLD]],0)</f>
        <v>1.8957345971563982E-2</v>
      </c>
      <c r="T2598" s="2" t="str">
        <f>TRIM(CLEAN(Table2[[#This Row],[CHANNEL]]))</f>
        <v>Amazon</v>
      </c>
      <c r="U2598" s="1">
        <f t="shared" si="40"/>
        <v>45778</v>
      </c>
    </row>
    <row r="2599" spans="1:21" x14ac:dyDescent="0.3">
      <c r="A2599" s="1">
        <v>45474</v>
      </c>
      <c r="B2599" s="2" t="s">
        <v>24</v>
      </c>
      <c r="C2599" s="2" t="s">
        <v>22</v>
      </c>
      <c r="D2599" s="2" t="s">
        <v>29</v>
      </c>
      <c r="E2599" s="2" t="str">
        <f>TRIM(Table2[[#This Row],[SKU_CODE]])</f>
        <v>BEC-CLN-004</v>
      </c>
      <c r="F2599" s="2">
        <v>149</v>
      </c>
      <c r="G2599" s="2">
        <v>14751</v>
      </c>
      <c r="H2599" s="2">
        <v>2024.41</v>
      </c>
      <c r="I2599" s="2">
        <v>3710.74</v>
      </c>
      <c r="J2599" s="2">
        <v>22</v>
      </c>
      <c r="K2599" s="2" t="str">
        <f>_xlfn.XLOOKUP(E2599,[1]SKU_Master!A:A,[1]SKU_Master!C:C,"NOT FOUND")</f>
        <v>Cleaners</v>
      </c>
      <c r="L2599" s="2">
        <f>_xlfn.XLOOKUP(Table2[[#This Row],[SKU_CODE_CLEAN]],[1]SKU_Master!A:A,[1]SKU_Master!E:E,"Not Found")</f>
        <v>99</v>
      </c>
      <c r="M2599" s="2">
        <f>_xlfn.XLOOKUP(E2599,[1]SKU_Master!A:A,[1]SKU_Master!F:F,"NOT FOUND")</f>
        <v>44</v>
      </c>
      <c r="N2599" s="2" t="str">
        <f>IF(ISNUMBER(_xlfn.XMATCH(E2599,[1]SKU_Master!A:A)),"MATCH","NOT FOUND")</f>
        <v>MATCH</v>
      </c>
      <c r="O2599" s="2">
        <f>Table2[[#This Row],[GROSS_REVENUE]]-Table2[[#This Row],[DISCOUNT]]</f>
        <v>12726.59</v>
      </c>
      <c r="P2599" s="3">
        <f>IFERROR((Table2[[#This Row],[NET_REVENUE]]-(Table2[[#This Row],[UNITS_SOLD]]*Table2[[#This Row],[UNIT_COGS]]))/Table2[[#This Row],[NET_REVENUE]],0)</f>
        <v>0.48485808060132368</v>
      </c>
      <c r="Q2599" s="4">
        <f>IFERROR(Table2[[#This Row],[GROSS_REVENUE]]/Table2[[#This Row],[AD_SPEND]],0)</f>
        <v>3.9752178810695442</v>
      </c>
      <c r="R2599" s="2">
        <f>IFERROR((Table2[[#This Row],[NET_REVENUE]]-(Table2[[#This Row],[UNITS_SOLD]]*Table2[[#This Row],[UNIT_COGS]])-Table2[[#This Row],[AD_SPEND]]),0)</f>
        <v>2459.8500000000004</v>
      </c>
      <c r="S2599" s="3">
        <f>IFERROR(Table2[[#This Row],[RETURNS_UNITS]]/Table2[[#This Row],[UNITS_SOLD]],0)</f>
        <v>0.1476510067114094</v>
      </c>
      <c r="T2599" s="2" t="str">
        <f>TRIM(CLEAN(Table2[[#This Row],[CHANNEL]]))</f>
        <v>D2C</v>
      </c>
      <c r="U2599" s="1">
        <f t="shared" si="40"/>
        <v>45474</v>
      </c>
    </row>
    <row r="2600" spans="1:21" x14ac:dyDescent="0.3">
      <c r="A2600" s="1">
        <v>45474</v>
      </c>
      <c r="B2600" s="2" t="s">
        <v>24</v>
      </c>
      <c r="C2600" s="2" t="s">
        <v>25</v>
      </c>
      <c r="D2600" s="2" t="s">
        <v>29</v>
      </c>
      <c r="E2600" s="2" t="str">
        <f>TRIM(Table2[[#This Row],[SKU_CODE]])</f>
        <v>BEC-CLN-004</v>
      </c>
      <c r="F2600" s="2">
        <v>198</v>
      </c>
      <c r="G2600" s="2">
        <v>19602</v>
      </c>
      <c r="H2600" s="2">
        <v>2032.25</v>
      </c>
      <c r="I2600" s="2">
        <v>3714.39</v>
      </c>
      <c r="J2600" s="2">
        <v>27</v>
      </c>
      <c r="K2600" s="2" t="str">
        <f>_xlfn.XLOOKUP(E2600,[1]SKU_Master!A:A,[1]SKU_Master!C:C,"NOT FOUND")</f>
        <v>Cleaners</v>
      </c>
      <c r="L2600" s="2">
        <f>_xlfn.XLOOKUP(Table2[[#This Row],[SKU_CODE_CLEAN]],[1]SKU_Master!A:A,[1]SKU_Master!E:E,"Not Found")</f>
        <v>99</v>
      </c>
      <c r="M2600" s="2">
        <f>_xlfn.XLOOKUP(E2600,[1]SKU_Master!A:A,[1]SKU_Master!F:F,"NOT FOUND")</f>
        <v>44</v>
      </c>
      <c r="N2600" s="2" t="str">
        <f>IF(ISNUMBER(_xlfn.XMATCH(E2600,[1]SKU_Master!A:A)),"MATCH","NOT FOUND")</f>
        <v>MATCH</v>
      </c>
      <c r="O2600" s="2">
        <f>Table2[[#This Row],[GROSS_REVENUE]]-Table2[[#This Row],[DISCOUNT]]</f>
        <v>17569.75</v>
      </c>
      <c r="P2600" s="3">
        <f>IFERROR((Table2[[#This Row],[NET_REVENUE]]-(Table2[[#This Row],[UNITS_SOLD]]*Table2[[#This Row],[UNIT_COGS]]))/Table2[[#This Row],[NET_REVENUE]],0)</f>
        <v>0.5041477539521052</v>
      </c>
      <c r="Q2600" s="4">
        <f>IFERROR(Table2[[#This Row],[GROSS_REVENUE]]/Table2[[#This Row],[AD_SPEND]],0)</f>
        <v>5.2773133677400601</v>
      </c>
      <c r="R2600" s="2">
        <f>IFERROR((Table2[[#This Row],[NET_REVENUE]]-(Table2[[#This Row],[UNITS_SOLD]]*Table2[[#This Row],[UNIT_COGS]])-Table2[[#This Row],[AD_SPEND]]),0)</f>
        <v>5143.3600000000006</v>
      </c>
      <c r="S2600" s="3">
        <f>IFERROR(Table2[[#This Row],[RETURNS_UNITS]]/Table2[[#This Row],[UNITS_SOLD]],0)</f>
        <v>0.13636363636363635</v>
      </c>
      <c r="T2600" s="2" t="str">
        <f>TRIM(CLEAN(Table2[[#This Row],[CHANNEL]]))</f>
        <v>D2C</v>
      </c>
      <c r="U2600" s="1">
        <f t="shared" si="40"/>
        <v>45474</v>
      </c>
    </row>
    <row r="2601" spans="1:21" x14ac:dyDescent="0.3">
      <c r="A2601" s="1">
        <v>45627</v>
      </c>
      <c r="B2601" s="2" t="s">
        <v>24</v>
      </c>
      <c r="C2601" s="2" t="s">
        <v>25</v>
      </c>
      <c r="D2601" s="2" t="s">
        <v>31</v>
      </c>
      <c r="E2601" s="2" t="str">
        <f>TRIM(Table2[[#This Row],[SKU_CODE]])</f>
        <v>BEC-GB-002</v>
      </c>
      <c r="F2601" s="2">
        <v>149</v>
      </c>
      <c r="G2601" s="2">
        <v>26671</v>
      </c>
      <c r="H2601" s="2">
        <v>1226.67</v>
      </c>
      <c r="I2601" s="2">
        <v>3715.42</v>
      </c>
      <c r="J2601" s="2">
        <v>19</v>
      </c>
      <c r="K2601" s="2" t="str">
        <f>_xlfn.XLOOKUP(E2601,[1]SKU_Master!A:A,[1]SKU_Master!C:C,"NOT FOUND")</f>
        <v>Garbage Bags</v>
      </c>
      <c r="L2601" s="2">
        <f>_xlfn.XLOOKUP(Table2[[#This Row],[SKU_CODE_CLEAN]],[1]SKU_Master!A:A,[1]SKU_Master!E:E,"Not Found")</f>
        <v>179</v>
      </c>
      <c r="M2601" s="2">
        <f>_xlfn.XLOOKUP(E2601,[1]SKU_Master!A:A,[1]SKU_Master!F:F,"NOT FOUND")</f>
        <v>86</v>
      </c>
      <c r="N2601" s="2" t="str">
        <f>IF(ISNUMBER(_xlfn.XMATCH(E2601,[1]SKU_Master!A:A)),"MATCH","NOT FOUND")</f>
        <v>MATCH</v>
      </c>
      <c r="O2601" s="2">
        <f>Table2[[#This Row],[GROSS_REVENUE]]-Table2[[#This Row],[DISCOUNT]]</f>
        <v>25444.33</v>
      </c>
      <c r="P2601" s="3">
        <f>IFERROR((Table2[[#This Row],[NET_REVENUE]]-(Table2[[#This Row],[UNITS_SOLD]]*Table2[[#This Row],[UNIT_COGS]]))/Table2[[#This Row],[NET_REVENUE]],0)</f>
        <v>0.49639074795838606</v>
      </c>
      <c r="Q2601" s="4">
        <f>IFERROR(Table2[[#This Row],[GROSS_REVENUE]]/Table2[[#This Row],[AD_SPEND]],0)</f>
        <v>7.1784616544024633</v>
      </c>
      <c r="R2601" s="2">
        <f>IFERROR((Table2[[#This Row],[NET_REVENUE]]-(Table2[[#This Row],[UNITS_SOLD]]*Table2[[#This Row],[UNIT_COGS]])-Table2[[#This Row],[AD_SPEND]]),0)</f>
        <v>8914.9100000000017</v>
      </c>
      <c r="S2601" s="3">
        <f>IFERROR(Table2[[#This Row],[RETURNS_UNITS]]/Table2[[#This Row],[UNITS_SOLD]],0)</f>
        <v>0.12751677852348994</v>
      </c>
      <c r="T2601" s="2" t="str">
        <f>TRIM(CLEAN(Table2[[#This Row],[CHANNEL]]))</f>
        <v>D2C</v>
      </c>
      <c r="U2601" s="1">
        <f t="shared" si="40"/>
        <v>45627</v>
      </c>
    </row>
    <row r="2602" spans="1:21" x14ac:dyDescent="0.3">
      <c r="A2602" s="1">
        <v>45444</v>
      </c>
      <c r="B2602" s="2" t="s">
        <v>33</v>
      </c>
      <c r="C2602" s="2" t="s">
        <v>28</v>
      </c>
      <c r="D2602" s="2" t="s">
        <v>59</v>
      </c>
      <c r="E2602" s="2" t="str">
        <f>TRIM(Table2[[#This Row],[SKU_CODE]])</f>
        <v>BEC-CLN-001</v>
      </c>
      <c r="F2602" s="2">
        <v>115</v>
      </c>
      <c r="G2602" s="2">
        <v>22885</v>
      </c>
      <c r="H2602" s="2">
        <v>4416.16</v>
      </c>
      <c r="I2602" s="2">
        <v>3716.28</v>
      </c>
      <c r="J2602" s="2">
        <v>6</v>
      </c>
      <c r="K2602" s="2" t="str">
        <f>_xlfn.XLOOKUP(E2602,[1]SKU_Master!A:A,[1]SKU_Master!C:C,"NOT FOUND")</f>
        <v>Cleaners</v>
      </c>
      <c r="L2602" s="2">
        <f>_xlfn.XLOOKUP(Table2[[#This Row],[SKU_CODE_CLEAN]],[1]SKU_Master!A:A,[1]SKU_Master!E:E,"Not Found")</f>
        <v>199</v>
      </c>
      <c r="M2602" s="2">
        <f>_xlfn.XLOOKUP(E2602,[1]SKU_Master!A:A,[1]SKU_Master!F:F,"NOT FOUND")</f>
        <v>96</v>
      </c>
      <c r="N2602" s="2" t="str">
        <f>IF(ISNUMBER(_xlfn.XMATCH(E2602,[1]SKU_Master!A:A)),"MATCH","NOT FOUND")</f>
        <v>MATCH</v>
      </c>
      <c r="O2602" s="2">
        <f>Table2[[#This Row],[GROSS_REVENUE]]-Table2[[#This Row],[DISCOUNT]]</f>
        <v>18468.84</v>
      </c>
      <c r="P2602" s="3">
        <f>IFERROR((Table2[[#This Row],[NET_REVENUE]]-(Table2[[#This Row],[UNITS_SOLD]]*Table2[[#This Row],[UNIT_COGS]]))/Table2[[#This Row],[NET_REVENUE]],0)</f>
        <v>0.4022364154976707</v>
      </c>
      <c r="Q2602" s="4">
        <f>IFERROR(Table2[[#This Row],[GROSS_REVENUE]]/Table2[[#This Row],[AD_SPEND]],0)</f>
        <v>6.1580397601902979</v>
      </c>
      <c r="R2602" s="2">
        <f>IFERROR((Table2[[#This Row],[NET_REVENUE]]-(Table2[[#This Row],[UNITS_SOLD]]*Table2[[#This Row],[UNIT_COGS]])-Table2[[#This Row],[AD_SPEND]]),0)</f>
        <v>3712.56</v>
      </c>
      <c r="S2602" s="3">
        <f>IFERROR(Table2[[#This Row],[RETURNS_UNITS]]/Table2[[#This Row],[UNITS_SOLD]],0)</f>
        <v>5.2173913043478258E-2</v>
      </c>
      <c r="T2602" s="2" t="str">
        <f>TRIM(CLEAN(Table2[[#This Row],[CHANNEL]]))</f>
        <v>Swiggy Instamart</v>
      </c>
      <c r="U2602" s="1">
        <f t="shared" si="40"/>
        <v>45444</v>
      </c>
    </row>
    <row r="2603" spans="1:21" x14ac:dyDescent="0.3">
      <c r="A2603" s="1">
        <v>45627</v>
      </c>
      <c r="B2603" s="2" t="s">
        <v>24</v>
      </c>
      <c r="C2603" s="2" t="s">
        <v>25</v>
      </c>
      <c r="D2603" s="2" t="s">
        <v>46</v>
      </c>
      <c r="E2603" s="2" t="str">
        <f>TRIM(Table2[[#This Row],[SKU_CODE]])</f>
        <v>BEC-KT-001</v>
      </c>
      <c r="F2603" s="2">
        <v>180</v>
      </c>
      <c r="G2603" s="2">
        <v>28800</v>
      </c>
      <c r="H2603" s="2">
        <v>2591.27</v>
      </c>
      <c r="I2603" s="2">
        <v>3719.9</v>
      </c>
      <c r="J2603" s="2">
        <v>25</v>
      </c>
      <c r="K2603" s="2" t="str">
        <f>_xlfn.XLOOKUP(E2603,[1]SKU_Master!A:A,[1]SKU_Master!C:C,"NOT FOUND")</f>
        <v>Kitchen Towel</v>
      </c>
      <c r="L2603" s="2">
        <f>_xlfn.XLOOKUP(Table2[[#This Row],[SKU_CODE_CLEAN]],[1]SKU_Master!A:A,[1]SKU_Master!E:E,"Not Found")</f>
        <v>160</v>
      </c>
      <c r="M2603" s="2">
        <f>_xlfn.XLOOKUP(E2603,[1]SKU_Master!A:A,[1]SKU_Master!F:F,"NOT FOUND")</f>
        <v>78</v>
      </c>
      <c r="N2603" s="2" t="str">
        <f>IF(ISNUMBER(_xlfn.XMATCH(E2603,[1]SKU_Master!A:A)),"MATCH","NOT FOUND")</f>
        <v>MATCH</v>
      </c>
      <c r="O2603" s="2">
        <f>Table2[[#This Row],[GROSS_REVENUE]]-Table2[[#This Row],[DISCOUNT]]</f>
        <v>26208.73</v>
      </c>
      <c r="P2603" s="3">
        <f>IFERROR((Table2[[#This Row],[NET_REVENUE]]-(Table2[[#This Row],[UNITS_SOLD]]*Table2[[#This Row],[UNIT_COGS]]))/Table2[[#This Row],[NET_REVENUE]],0)</f>
        <v>0.46430063570420999</v>
      </c>
      <c r="Q2603" s="4">
        <f>IFERROR(Table2[[#This Row],[GROSS_REVENUE]]/Table2[[#This Row],[AD_SPEND]],0)</f>
        <v>7.7421436060109139</v>
      </c>
      <c r="R2603" s="2">
        <f>IFERROR((Table2[[#This Row],[NET_REVENUE]]-(Table2[[#This Row],[UNITS_SOLD]]*Table2[[#This Row],[UNIT_COGS]])-Table2[[#This Row],[AD_SPEND]]),0)</f>
        <v>8448.83</v>
      </c>
      <c r="S2603" s="3">
        <f>IFERROR(Table2[[#This Row],[RETURNS_UNITS]]/Table2[[#This Row],[UNITS_SOLD]],0)</f>
        <v>0.1388888888888889</v>
      </c>
      <c r="T2603" s="2" t="str">
        <f>TRIM(CLEAN(Table2[[#This Row],[CHANNEL]]))</f>
        <v>D2C</v>
      </c>
      <c r="U2603" s="1">
        <f t="shared" si="40"/>
        <v>45627</v>
      </c>
    </row>
    <row r="2604" spans="1:21" x14ac:dyDescent="0.3">
      <c r="A2604" s="1">
        <v>45474</v>
      </c>
      <c r="B2604" s="2" t="s">
        <v>37</v>
      </c>
      <c r="C2604" s="2" t="s">
        <v>25</v>
      </c>
      <c r="D2604" s="2" t="s">
        <v>30</v>
      </c>
      <c r="E2604" s="2" t="str">
        <f>TRIM(Table2[[#This Row],[SKU_CODE]])</f>
        <v>BEC-TIS-002</v>
      </c>
      <c r="F2604" s="2">
        <v>223</v>
      </c>
      <c r="G2604" s="2">
        <v>40140</v>
      </c>
      <c r="H2604" s="2">
        <v>6307.93</v>
      </c>
      <c r="I2604" s="2">
        <v>3720.95</v>
      </c>
      <c r="J2604" s="2">
        <v>4</v>
      </c>
      <c r="K2604" s="2" t="str">
        <f>_xlfn.XLOOKUP(E2604,[1]SKU_Master!A:A,[1]SKU_Master!C:C,"NOT FOUND")</f>
        <v>Tissues</v>
      </c>
      <c r="L2604" s="2">
        <f>_xlfn.XLOOKUP(Table2[[#This Row],[SKU_CODE_CLEAN]],[1]SKU_Master!A:A,[1]SKU_Master!E:E,"Not Found")</f>
        <v>180</v>
      </c>
      <c r="M2604" s="2">
        <f>_xlfn.XLOOKUP(E2604,[1]SKU_Master!A:A,[1]SKU_Master!F:F,"NOT FOUND")</f>
        <v>95</v>
      </c>
      <c r="N2604" s="2" t="str">
        <f>IF(ISNUMBER(_xlfn.XMATCH(E2604,[1]SKU_Master!A:A)),"MATCH","NOT FOUND")</f>
        <v>MATCH</v>
      </c>
      <c r="O2604" s="2">
        <f>Table2[[#This Row],[GROSS_REVENUE]]-Table2[[#This Row],[DISCOUNT]]</f>
        <v>33832.07</v>
      </c>
      <c r="P2604" s="3">
        <f>IFERROR((Table2[[#This Row],[NET_REVENUE]]-(Table2[[#This Row],[UNITS_SOLD]]*Table2[[#This Row],[UNIT_COGS]]))/Table2[[#This Row],[NET_REVENUE]],0)</f>
        <v>0.37381898299453742</v>
      </c>
      <c r="Q2604" s="4">
        <f>IFERROR(Table2[[#This Row],[GROSS_REVENUE]]/Table2[[#This Row],[AD_SPEND]],0)</f>
        <v>10.787567691046641</v>
      </c>
      <c r="R2604" s="2">
        <f>IFERROR((Table2[[#This Row],[NET_REVENUE]]-(Table2[[#This Row],[UNITS_SOLD]]*Table2[[#This Row],[UNIT_COGS]])-Table2[[#This Row],[AD_SPEND]]),0)</f>
        <v>8926.119999999999</v>
      </c>
      <c r="S2604" s="3">
        <f>IFERROR(Table2[[#This Row],[RETURNS_UNITS]]/Table2[[#This Row],[UNITS_SOLD]],0)</f>
        <v>1.7937219730941704E-2</v>
      </c>
      <c r="T2604" s="2" t="str">
        <f>TRIM(CLEAN(Table2[[#This Row],[CHANNEL]]))</f>
        <v>Blinkit</v>
      </c>
      <c r="U2604" s="1">
        <f t="shared" si="40"/>
        <v>45474</v>
      </c>
    </row>
    <row r="2605" spans="1:21" x14ac:dyDescent="0.3">
      <c r="A2605" s="1">
        <v>45627</v>
      </c>
      <c r="B2605" s="2" t="s">
        <v>27</v>
      </c>
      <c r="C2605" s="2" t="s">
        <v>25</v>
      </c>
      <c r="D2605" s="2" t="s">
        <v>42</v>
      </c>
      <c r="E2605" s="2" t="str">
        <f>TRIM(Table2[[#This Row],[SKU_CODE]])</f>
        <v>BEC-BW-002</v>
      </c>
      <c r="F2605" s="2">
        <v>190</v>
      </c>
      <c r="G2605" s="2">
        <v>33250</v>
      </c>
      <c r="H2605" s="2">
        <v>5762.7</v>
      </c>
      <c r="I2605" s="2">
        <v>3721.77</v>
      </c>
      <c r="J2605" s="2">
        <v>10</v>
      </c>
      <c r="K2605" s="2" t="str">
        <f>_xlfn.XLOOKUP(E2605,[1]SKU_Master!A:A,[1]SKU_Master!C:C,"NOT FOUND")</f>
        <v>Bake &amp; Wrap</v>
      </c>
      <c r="L2605" s="2">
        <f>_xlfn.XLOOKUP(Table2[[#This Row],[SKU_CODE_CLEAN]],[1]SKU_Master!A:A,[1]SKU_Master!E:E,"Not Found")</f>
        <v>175</v>
      </c>
      <c r="M2605" s="2">
        <f>_xlfn.XLOOKUP(E2605,[1]SKU_Master!A:A,[1]SKU_Master!F:F,"NOT FOUND")</f>
        <v>92</v>
      </c>
      <c r="N2605" s="2" t="str">
        <f>IF(ISNUMBER(_xlfn.XMATCH(E2605,[1]SKU_Master!A:A)),"MATCH","NOT FOUND")</f>
        <v>MATCH</v>
      </c>
      <c r="O2605" s="2">
        <f>Table2[[#This Row],[GROSS_REVENUE]]-Table2[[#This Row],[DISCOUNT]]</f>
        <v>27487.3</v>
      </c>
      <c r="P2605" s="3">
        <f>IFERROR((Table2[[#This Row],[NET_REVENUE]]-(Table2[[#This Row],[UNITS_SOLD]]*Table2[[#This Row],[UNIT_COGS]]))/Table2[[#This Row],[NET_REVENUE]],0)</f>
        <v>0.36406995230524641</v>
      </c>
      <c r="Q2605" s="4">
        <f>IFERROR(Table2[[#This Row],[GROSS_REVENUE]]/Table2[[#This Row],[AD_SPEND]],0)</f>
        <v>8.9339212256533855</v>
      </c>
      <c r="R2605" s="2">
        <f>IFERROR((Table2[[#This Row],[NET_REVENUE]]-(Table2[[#This Row],[UNITS_SOLD]]*Table2[[#This Row],[UNIT_COGS]])-Table2[[#This Row],[AD_SPEND]]),0)</f>
        <v>6285.5299999999988</v>
      </c>
      <c r="S2605" s="3">
        <f>IFERROR(Table2[[#This Row],[RETURNS_UNITS]]/Table2[[#This Row],[UNITS_SOLD]],0)</f>
        <v>5.2631578947368418E-2</v>
      </c>
      <c r="T2605" s="2" t="str">
        <f>TRIM(CLEAN(Table2[[#This Row],[CHANNEL]]))</f>
        <v>Zepto</v>
      </c>
      <c r="U2605" s="1">
        <f t="shared" si="40"/>
        <v>45627</v>
      </c>
    </row>
    <row r="2606" spans="1:21" x14ac:dyDescent="0.3">
      <c r="A2606" s="1">
        <v>45566</v>
      </c>
      <c r="B2606" s="2" t="s">
        <v>24</v>
      </c>
      <c r="C2606" s="2" t="s">
        <v>28</v>
      </c>
      <c r="D2606" s="2" t="s">
        <v>41</v>
      </c>
      <c r="E2606" s="2" t="str">
        <f>TRIM(Table2[[#This Row],[SKU_CODE]])</f>
        <v>BEC-KT-002</v>
      </c>
      <c r="F2606" s="2">
        <v>78</v>
      </c>
      <c r="G2606" s="2">
        <v>32760</v>
      </c>
      <c r="H2606" s="2">
        <v>4479.7</v>
      </c>
      <c r="I2606" s="2">
        <v>3724.74</v>
      </c>
      <c r="J2606" s="2">
        <v>9</v>
      </c>
      <c r="K2606" s="2" t="str">
        <f>_xlfn.XLOOKUP(E2606,[1]SKU_Master!A:A,[1]SKU_Master!C:C,"NOT FOUND")</f>
        <v>Kitchen Towel</v>
      </c>
      <c r="L2606" s="2">
        <f>_xlfn.XLOOKUP(Table2[[#This Row],[SKU_CODE_CLEAN]],[1]SKU_Master!A:A,[1]SKU_Master!E:E,"Not Found")</f>
        <v>420</v>
      </c>
      <c r="M2606" s="2">
        <f>_xlfn.XLOOKUP(E2606,[1]SKU_Master!A:A,[1]SKU_Master!F:F,"NOT FOUND")</f>
        <v>205</v>
      </c>
      <c r="N2606" s="2" t="str">
        <f>IF(ISNUMBER(_xlfn.XMATCH(E2606,[1]SKU_Master!A:A)),"MATCH","NOT FOUND")</f>
        <v>MATCH</v>
      </c>
      <c r="O2606" s="2">
        <f>Table2[[#This Row],[GROSS_REVENUE]]-Table2[[#This Row],[DISCOUNT]]</f>
        <v>28280.3</v>
      </c>
      <c r="P2606" s="3">
        <f>IFERROR((Table2[[#This Row],[NET_REVENUE]]-(Table2[[#This Row],[UNITS_SOLD]]*Table2[[#This Row],[UNIT_COGS]]))/Table2[[#This Row],[NET_REVENUE]],0)</f>
        <v>0.43458874198647113</v>
      </c>
      <c r="Q2606" s="4">
        <f>IFERROR(Table2[[#This Row],[GROSS_REVENUE]]/Table2[[#This Row],[AD_SPEND]],0)</f>
        <v>8.7952447687623838</v>
      </c>
      <c r="R2606" s="2">
        <f>IFERROR((Table2[[#This Row],[NET_REVENUE]]-(Table2[[#This Row],[UNITS_SOLD]]*Table2[[#This Row],[UNIT_COGS]])-Table2[[#This Row],[AD_SPEND]]),0)</f>
        <v>8565.56</v>
      </c>
      <c r="S2606" s="3">
        <f>IFERROR(Table2[[#This Row],[RETURNS_UNITS]]/Table2[[#This Row],[UNITS_SOLD]],0)</f>
        <v>0.11538461538461539</v>
      </c>
      <c r="T2606" s="2" t="str">
        <f>TRIM(CLEAN(Table2[[#This Row],[CHANNEL]]))</f>
        <v>D2C</v>
      </c>
      <c r="U2606" s="1">
        <f t="shared" si="40"/>
        <v>45566</v>
      </c>
    </row>
    <row r="2607" spans="1:21" x14ac:dyDescent="0.3">
      <c r="A2607" s="1">
        <v>45597</v>
      </c>
      <c r="B2607" s="2" t="s">
        <v>33</v>
      </c>
      <c r="C2607" s="2" t="s">
        <v>22</v>
      </c>
      <c r="D2607" s="2" t="s">
        <v>41</v>
      </c>
      <c r="E2607" s="2" t="str">
        <f>TRIM(Table2[[#This Row],[SKU_CODE]])</f>
        <v>BEC-KT-002</v>
      </c>
      <c r="F2607" s="2">
        <v>96</v>
      </c>
      <c r="G2607" s="2">
        <v>40320</v>
      </c>
      <c r="H2607" s="2">
        <v>9350.2999999999993</v>
      </c>
      <c r="I2607" s="2">
        <v>3729.07</v>
      </c>
      <c r="J2607" s="2">
        <v>5</v>
      </c>
      <c r="K2607" s="2" t="str">
        <f>_xlfn.XLOOKUP(E2607,[1]SKU_Master!A:A,[1]SKU_Master!C:C,"NOT FOUND")</f>
        <v>Kitchen Towel</v>
      </c>
      <c r="L2607" s="2">
        <f>_xlfn.XLOOKUP(Table2[[#This Row],[SKU_CODE_CLEAN]],[1]SKU_Master!A:A,[1]SKU_Master!E:E,"Not Found")</f>
        <v>420</v>
      </c>
      <c r="M2607" s="2">
        <f>_xlfn.XLOOKUP(E2607,[1]SKU_Master!A:A,[1]SKU_Master!F:F,"NOT FOUND")</f>
        <v>205</v>
      </c>
      <c r="N2607" s="2" t="str">
        <f>IF(ISNUMBER(_xlfn.XMATCH(E2607,[1]SKU_Master!A:A)),"MATCH","NOT FOUND")</f>
        <v>MATCH</v>
      </c>
      <c r="O2607" s="2">
        <f>Table2[[#This Row],[GROSS_REVENUE]]-Table2[[#This Row],[DISCOUNT]]</f>
        <v>30969.7</v>
      </c>
      <c r="P2607" s="3">
        <f>IFERROR((Table2[[#This Row],[NET_REVENUE]]-(Table2[[#This Row],[UNITS_SOLD]]*Table2[[#This Row],[UNIT_COGS]]))/Table2[[#This Row],[NET_REVENUE]],0)</f>
        <v>0.36454017959489438</v>
      </c>
      <c r="Q2607" s="4">
        <f>IFERROR(Table2[[#This Row],[GROSS_REVENUE]]/Table2[[#This Row],[AD_SPEND]],0)</f>
        <v>10.812347314477872</v>
      </c>
      <c r="R2607" s="2">
        <f>IFERROR((Table2[[#This Row],[NET_REVENUE]]-(Table2[[#This Row],[UNITS_SOLD]]*Table2[[#This Row],[UNIT_COGS]])-Table2[[#This Row],[AD_SPEND]]),0)</f>
        <v>7560.630000000001</v>
      </c>
      <c r="S2607" s="3">
        <f>IFERROR(Table2[[#This Row],[RETURNS_UNITS]]/Table2[[#This Row],[UNITS_SOLD]],0)</f>
        <v>5.2083333333333336E-2</v>
      </c>
      <c r="T2607" s="2" t="str">
        <f>TRIM(CLEAN(Table2[[#This Row],[CHANNEL]]))</f>
        <v>Swiggy Instamart</v>
      </c>
      <c r="U2607" s="1">
        <f t="shared" si="40"/>
        <v>45597</v>
      </c>
    </row>
    <row r="2608" spans="1:21" x14ac:dyDescent="0.3">
      <c r="A2608" s="1">
        <v>45383</v>
      </c>
      <c r="B2608" s="2" t="s">
        <v>33</v>
      </c>
      <c r="C2608" s="2" t="s">
        <v>28</v>
      </c>
      <c r="D2608" s="2" t="s">
        <v>38</v>
      </c>
      <c r="E2608" s="2" t="str">
        <f>TRIM(Table2[[#This Row],[SKU_CODE]])</f>
        <v>BEC-CLN-002</v>
      </c>
      <c r="F2608" s="2">
        <v>132</v>
      </c>
      <c r="G2608" s="2">
        <v>24420</v>
      </c>
      <c r="H2608" s="2">
        <v>5324.95</v>
      </c>
      <c r="I2608" s="2">
        <v>3729.3</v>
      </c>
      <c r="J2608" s="2">
        <v>7</v>
      </c>
      <c r="K2608" s="2" t="str">
        <f>_xlfn.XLOOKUP(E2608,[1]SKU_Master!A:A,[1]SKU_Master!C:C,"NOT FOUND")</f>
        <v>Cleaners</v>
      </c>
      <c r="L2608" s="2">
        <f>_xlfn.XLOOKUP(Table2[[#This Row],[SKU_CODE_CLEAN]],[1]SKU_Master!A:A,[1]SKU_Master!E:E,"Not Found")</f>
        <v>185</v>
      </c>
      <c r="M2608" s="2">
        <f>_xlfn.XLOOKUP(E2608,[1]SKU_Master!A:A,[1]SKU_Master!F:F,"NOT FOUND")</f>
        <v>88</v>
      </c>
      <c r="N2608" s="2" t="str">
        <f>IF(ISNUMBER(_xlfn.XMATCH(E2608,[1]SKU_Master!A:A)),"MATCH","NOT FOUND")</f>
        <v>MATCH</v>
      </c>
      <c r="O2608" s="2">
        <f>Table2[[#This Row],[GROSS_REVENUE]]-Table2[[#This Row],[DISCOUNT]]</f>
        <v>19095.05</v>
      </c>
      <c r="P2608" s="3">
        <f>IFERROR((Table2[[#This Row],[NET_REVENUE]]-(Table2[[#This Row],[UNITS_SOLD]]*Table2[[#This Row],[UNIT_COGS]]))/Table2[[#This Row],[NET_REVENUE]],0)</f>
        <v>0.39167480577427133</v>
      </c>
      <c r="Q2608" s="4">
        <f>IFERROR(Table2[[#This Row],[GROSS_REVENUE]]/Table2[[#This Row],[AD_SPEND]],0)</f>
        <v>6.5481457646207062</v>
      </c>
      <c r="R2608" s="2">
        <f>IFERROR((Table2[[#This Row],[NET_REVENUE]]-(Table2[[#This Row],[UNITS_SOLD]]*Table2[[#This Row],[UNIT_COGS]])-Table2[[#This Row],[AD_SPEND]]),0)</f>
        <v>3749.7499999999991</v>
      </c>
      <c r="S2608" s="3">
        <f>IFERROR(Table2[[#This Row],[RETURNS_UNITS]]/Table2[[#This Row],[UNITS_SOLD]],0)</f>
        <v>5.3030303030303032E-2</v>
      </c>
      <c r="T2608" s="2" t="str">
        <f>TRIM(CLEAN(Table2[[#This Row],[CHANNEL]]))</f>
        <v>Swiggy Instamart</v>
      </c>
      <c r="U2608" s="1">
        <f t="shared" si="40"/>
        <v>45383</v>
      </c>
    </row>
    <row r="2609" spans="1:21" x14ac:dyDescent="0.3">
      <c r="A2609" s="1">
        <v>45352</v>
      </c>
      <c r="B2609" s="2" t="s">
        <v>21</v>
      </c>
      <c r="C2609" s="2" t="s">
        <v>28</v>
      </c>
      <c r="D2609" s="2" t="s">
        <v>29</v>
      </c>
      <c r="E2609" s="2" t="str">
        <f>TRIM(Table2[[#This Row],[SKU_CODE]])</f>
        <v>BEC-CLN-004</v>
      </c>
      <c r="F2609" s="2">
        <v>219</v>
      </c>
      <c r="G2609" s="2">
        <v>21681</v>
      </c>
      <c r="H2609" s="2">
        <v>4859.9399999999996</v>
      </c>
      <c r="I2609" s="2">
        <v>3735.49</v>
      </c>
      <c r="J2609" s="2">
        <v>11</v>
      </c>
      <c r="K2609" s="2" t="str">
        <f>_xlfn.XLOOKUP(E2609,[1]SKU_Master!A:A,[1]SKU_Master!C:C,"NOT FOUND")</f>
        <v>Cleaners</v>
      </c>
      <c r="L2609" s="2">
        <f>_xlfn.XLOOKUP(Table2[[#This Row],[SKU_CODE_CLEAN]],[1]SKU_Master!A:A,[1]SKU_Master!E:E,"Not Found")</f>
        <v>99</v>
      </c>
      <c r="M2609" s="2">
        <f>_xlfn.XLOOKUP(E2609,[1]SKU_Master!A:A,[1]SKU_Master!F:F,"NOT FOUND")</f>
        <v>44</v>
      </c>
      <c r="N2609" s="2" t="str">
        <f>IF(ISNUMBER(_xlfn.XMATCH(E2609,[1]SKU_Master!A:A)),"MATCH","NOT FOUND")</f>
        <v>MATCH</v>
      </c>
      <c r="O2609" s="2">
        <f>Table2[[#This Row],[GROSS_REVENUE]]-Table2[[#This Row],[DISCOUNT]]</f>
        <v>16821.060000000001</v>
      </c>
      <c r="P2609" s="3">
        <f>IFERROR((Table2[[#This Row],[NET_REVENUE]]-(Table2[[#This Row],[UNITS_SOLD]]*Table2[[#This Row],[UNIT_COGS]]))/Table2[[#This Row],[NET_REVENUE]],0)</f>
        <v>0.42714668397829869</v>
      </c>
      <c r="Q2609" s="4">
        <f>IFERROR(Table2[[#This Row],[GROSS_REVENUE]]/Table2[[#This Row],[AD_SPEND]],0)</f>
        <v>5.8040578344474225</v>
      </c>
      <c r="R2609" s="2">
        <f>IFERROR((Table2[[#This Row],[NET_REVENUE]]-(Table2[[#This Row],[UNITS_SOLD]]*Table2[[#This Row],[UNIT_COGS]])-Table2[[#This Row],[AD_SPEND]]),0)</f>
        <v>3449.5700000000015</v>
      </c>
      <c r="S2609" s="3">
        <f>IFERROR(Table2[[#This Row],[RETURNS_UNITS]]/Table2[[#This Row],[UNITS_SOLD]],0)</f>
        <v>5.0228310502283102E-2</v>
      </c>
      <c r="T2609" s="2" t="str">
        <f>TRIM(CLEAN(Table2[[#This Row],[CHANNEL]]))</f>
        <v>Flipkart</v>
      </c>
      <c r="U2609" s="1">
        <f t="shared" si="40"/>
        <v>45352</v>
      </c>
    </row>
    <row r="2610" spans="1:21" x14ac:dyDescent="0.3">
      <c r="A2610" s="1">
        <v>45566</v>
      </c>
      <c r="B2610" s="2" t="s">
        <v>39</v>
      </c>
      <c r="C2610" s="2" t="s">
        <v>22</v>
      </c>
      <c r="D2610" s="2" t="s">
        <v>31</v>
      </c>
      <c r="E2610" s="2" t="str">
        <f>TRIM(Table2[[#This Row],[SKU_CODE]])</f>
        <v>BEC-GB-002</v>
      </c>
      <c r="F2610" s="2">
        <v>190</v>
      </c>
      <c r="G2610" s="2">
        <v>34010</v>
      </c>
      <c r="H2610" s="2">
        <v>3618.53</v>
      </c>
      <c r="I2610" s="2">
        <v>3739.67</v>
      </c>
      <c r="J2610" s="2">
        <v>10</v>
      </c>
      <c r="K2610" s="2" t="str">
        <f>_xlfn.XLOOKUP(E2610,[1]SKU_Master!A:A,[1]SKU_Master!C:C,"NOT FOUND")</f>
        <v>Garbage Bags</v>
      </c>
      <c r="L2610" s="2">
        <f>_xlfn.XLOOKUP(Table2[[#This Row],[SKU_CODE_CLEAN]],[1]SKU_Master!A:A,[1]SKU_Master!E:E,"Not Found")</f>
        <v>179</v>
      </c>
      <c r="M2610" s="2">
        <f>_xlfn.XLOOKUP(E2610,[1]SKU_Master!A:A,[1]SKU_Master!F:F,"NOT FOUND")</f>
        <v>86</v>
      </c>
      <c r="N2610" s="2" t="str">
        <f>IF(ISNUMBER(_xlfn.XMATCH(E2610,[1]SKU_Master!A:A)),"MATCH","NOT FOUND")</f>
        <v>MATCH</v>
      </c>
      <c r="O2610" s="2">
        <f>Table2[[#This Row],[GROSS_REVENUE]]-Table2[[#This Row],[DISCOUNT]]</f>
        <v>30391.47</v>
      </c>
      <c r="P2610" s="3">
        <f>IFERROR((Table2[[#This Row],[NET_REVENUE]]-(Table2[[#This Row],[UNITS_SOLD]]*Table2[[#This Row],[UNIT_COGS]]))/Table2[[#This Row],[NET_REVENUE]],0)</f>
        <v>0.46234913941313138</v>
      </c>
      <c r="Q2610" s="4">
        <f>IFERROR(Table2[[#This Row],[GROSS_REVENUE]]/Table2[[#This Row],[AD_SPEND]],0)</f>
        <v>9.0943853334652527</v>
      </c>
      <c r="R2610" s="2">
        <f>IFERROR((Table2[[#This Row],[NET_REVENUE]]-(Table2[[#This Row],[UNITS_SOLD]]*Table2[[#This Row],[UNIT_COGS]])-Table2[[#This Row],[AD_SPEND]]),0)</f>
        <v>10311.800000000001</v>
      </c>
      <c r="S2610" s="3">
        <f>IFERROR(Table2[[#This Row],[RETURNS_UNITS]]/Table2[[#This Row],[UNITS_SOLD]],0)</f>
        <v>5.2631578947368418E-2</v>
      </c>
      <c r="T2610" s="2" t="str">
        <f>TRIM(CLEAN(Table2[[#This Row],[CHANNEL]]))</f>
        <v>Amazon</v>
      </c>
      <c r="U2610" s="1">
        <f t="shared" si="40"/>
        <v>45566</v>
      </c>
    </row>
    <row r="2611" spans="1:21" x14ac:dyDescent="0.3">
      <c r="A2611" s="1">
        <v>45689</v>
      </c>
      <c r="B2611" s="2" t="s">
        <v>34</v>
      </c>
      <c r="C2611" s="2" t="s">
        <v>28</v>
      </c>
      <c r="D2611" s="2" t="s">
        <v>46</v>
      </c>
      <c r="E2611" s="2" t="str">
        <f>TRIM(Table2[[#This Row],[SKU_CODE]])</f>
        <v>BEC-KT-001</v>
      </c>
      <c r="F2611" s="2">
        <v>222</v>
      </c>
      <c r="G2611" s="2">
        <v>35520</v>
      </c>
      <c r="H2611" s="2">
        <v>3486.64</v>
      </c>
      <c r="I2611" s="2">
        <v>3742.08</v>
      </c>
      <c r="J2611" s="2">
        <v>12</v>
      </c>
      <c r="K2611" s="2" t="str">
        <f>_xlfn.XLOOKUP(E2611,[1]SKU_Master!A:A,[1]SKU_Master!C:C,"NOT FOUND")</f>
        <v>Kitchen Towel</v>
      </c>
      <c r="L2611" s="2">
        <f>_xlfn.XLOOKUP(Table2[[#This Row],[SKU_CODE_CLEAN]],[1]SKU_Master!A:A,[1]SKU_Master!E:E,"Not Found")</f>
        <v>160</v>
      </c>
      <c r="M2611" s="2">
        <f>_xlfn.XLOOKUP(E2611,[1]SKU_Master!A:A,[1]SKU_Master!F:F,"NOT FOUND")</f>
        <v>78</v>
      </c>
      <c r="N2611" s="2" t="str">
        <f>IF(ISNUMBER(_xlfn.XMATCH(E2611,[1]SKU_Master!A:A)),"MATCH","NOT FOUND")</f>
        <v>MATCH</v>
      </c>
      <c r="O2611" s="2">
        <f>Table2[[#This Row],[GROSS_REVENUE]]-Table2[[#This Row],[DISCOUNT]]</f>
        <v>32033.360000000001</v>
      </c>
      <c r="P2611" s="3">
        <f>IFERROR((Table2[[#This Row],[NET_REVENUE]]-(Table2[[#This Row],[UNITS_SOLD]]*Table2[[#This Row],[UNIT_COGS]]))/Table2[[#This Row],[NET_REVENUE]],0)</f>
        <v>0.45943853532692169</v>
      </c>
      <c r="Q2611" s="4">
        <f>IFERROR(Table2[[#This Row],[GROSS_REVENUE]]/Table2[[#This Row],[AD_SPEND]],0)</f>
        <v>9.4920472036942023</v>
      </c>
      <c r="R2611" s="2">
        <f>IFERROR((Table2[[#This Row],[NET_REVENUE]]-(Table2[[#This Row],[UNITS_SOLD]]*Table2[[#This Row],[UNIT_COGS]])-Table2[[#This Row],[AD_SPEND]]),0)</f>
        <v>10975.28</v>
      </c>
      <c r="S2611" s="3">
        <f>IFERROR(Table2[[#This Row],[RETURNS_UNITS]]/Table2[[#This Row],[UNITS_SOLD]],0)</f>
        <v>5.4054054054054057E-2</v>
      </c>
      <c r="T2611" s="2" t="str">
        <f>TRIM(CLEAN(Table2[[#This Row],[CHANNEL]]))</f>
        <v>Zepto</v>
      </c>
      <c r="U2611" s="1">
        <f t="shared" si="40"/>
        <v>45689</v>
      </c>
    </row>
    <row r="2612" spans="1:21" x14ac:dyDescent="0.3">
      <c r="A2612" s="1">
        <v>45659</v>
      </c>
      <c r="B2612" s="2" t="s">
        <v>24</v>
      </c>
      <c r="C2612" s="2" t="s">
        <v>22</v>
      </c>
      <c r="D2612" s="2" t="s">
        <v>30</v>
      </c>
      <c r="E2612" s="2" t="str">
        <f>TRIM(Table2[[#This Row],[SKU_CODE]])</f>
        <v>BEC-TIS-002</v>
      </c>
      <c r="F2612" s="2">
        <v>201</v>
      </c>
      <c r="G2612" s="2">
        <v>36180</v>
      </c>
      <c r="H2612" s="2">
        <v>4209.13</v>
      </c>
      <c r="I2612" s="2">
        <v>3742.36</v>
      </c>
      <c r="J2612" s="2">
        <v>34</v>
      </c>
      <c r="K2612" s="2" t="str">
        <f>_xlfn.XLOOKUP(E2612,[1]SKU_Master!A:A,[1]SKU_Master!C:C,"NOT FOUND")</f>
        <v>Tissues</v>
      </c>
      <c r="L2612" s="2">
        <f>_xlfn.XLOOKUP(Table2[[#This Row],[SKU_CODE_CLEAN]],[1]SKU_Master!A:A,[1]SKU_Master!E:E,"Not Found")</f>
        <v>180</v>
      </c>
      <c r="M2612" s="2">
        <f>_xlfn.XLOOKUP(E2612,[1]SKU_Master!A:A,[1]SKU_Master!F:F,"NOT FOUND")</f>
        <v>95</v>
      </c>
      <c r="N2612" s="2" t="str">
        <f>IF(ISNUMBER(_xlfn.XMATCH(E2612,[1]SKU_Master!A:A)),"MATCH","NOT FOUND")</f>
        <v>MATCH</v>
      </c>
      <c r="O2612" s="2">
        <f>Table2[[#This Row],[GROSS_REVENUE]]-Table2[[#This Row],[DISCOUNT]]</f>
        <v>31970.87</v>
      </c>
      <c r="P2612" s="3">
        <f>IFERROR((Table2[[#This Row],[NET_REVENUE]]-(Table2[[#This Row],[UNITS_SOLD]]*Table2[[#This Row],[UNIT_COGS]]))/Table2[[#This Row],[NET_REVENUE]],0)</f>
        <v>0.40273755453010818</v>
      </c>
      <c r="Q2612" s="4">
        <f>IFERROR(Table2[[#This Row],[GROSS_REVENUE]]/Table2[[#This Row],[AD_SPEND]],0)</f>
        <v>9.6676963199692167</v>
      </c>
      <c r="R2612" s="2">
        <f>IFERROR((Table2[[#This Row],[NET_REVENUE]]-(Table2[[#This Row],[UNITS_SOLD]]*Table2[[#This Row],[UNIT_COGS]])-Table2[[#This Row],[AD_SPEND]]),0)</f>
        <v>9133.5099999999984</v>
      </c>
      <c r="S2612" s="3">
        <f>IFERROR(Table2[[#This Row],[RETURNS_UNITS]]/Table2[[#This Row],[UNITS_SOLD]],0)</f>
        <v>0.1691542288557214</v>
      </c>
      <c r="T2612" s="2" t="str">
        <f>TRIM(CLEAN(Table2[[#This Row],[CHANNEL]]))</f>
        <v>D2C</v>
      </c>
      <c r="U2612" s="1">
        <f t="shared" si="40"/>
        <v>45689</v>
      </c>
    </row>
    <row r="2613" spans="1:21" x14ac:dyDescent="0.3">
      <c r="A2613" s="1">
        <v>45352</v>
      </c>
      <c r="B2613" s="2" t="s">
        <v>21</v>
      </c>
      <c r="C2613" s="2" t="s">
        <v>25</v>
      </c>
      <c r="D2613" s="2" t="s">
        <v>43</v>
      </c>
      <c r="E2613" s="2" t="str">
        <f>TRIM(Table2[[#This Row],[SKU_CODE]])</f>
        <v>BEC-GB-001</v>
      </c>
      <c r="F2613" s="2">
        <v>210</v>
      </c>
      <c r="G2613" s="2">
        <v>31290</v>
      </c>
      <c r="H2613" s="2">
        <v>5059.9399999999996</v>
      </c>
      <c r="I2613" s="2">
        <v>3744.52</v>
      </c>
      <c r="J2613" s="2">
        <v>12</v>
      </c>
      <c r="K2613" s="2" t="str">
        <f>_xlfn.XLOOKUP(E2613,[1]SKU_Master!A:A,[1]SKU_Master!C:C,"NOT FOUND")</f>
        <v>Garbage Bags</v>
      </c>
      <c r="L2613" s="2">
        <f>_xlfn.XLOOKUP(Table2[[#This Row],[SKU_CODE_CLEAN]],[1]SKU_Master!A:A,[1]SKU_Master!E:E,"Not Found")</f>
        <v>149</v>
      </c>
      <c r="M2613" s="2">
        <f>_xlfn.XLOOKUP(E2613,[1]SKU_Master!A:A,[1]SKU_Master!F:F,"NOT FOUND")</f>
        <v>70</v>
      </c>
      <c r="N2613" s="2" t="str">
        <f>IF(ISNUMBER(_xlfn.XMATCH(E2613,[1]SKU_Master!A:A)),"MATCH","NOT FOUND")</f>
        <v>MATCH</v>
      </c>
      <c r="O2613" s="2">
        <f>Table2[[#This Row],[GROSS_REVENUE]]-Table2[[#This Row],[DISCOUNT]]</f>
        <v>26230.06</v>
      </c>
      <c r="P2613" s="3">
        <f>IFERROR((Table2[[#This Row],[NET_REVENUE]]-(Table2[[#This Row],[UNITS_SOLD]]*Table2[[#This Row],[UNIT_COGS]]))/Table2[[#This Row],[NET_REVENUE]],0)</f>
        <v>0.43957428995587511</v>
      </c>
      <c r="Q2613" s="4">
        <f>IFERROR(Table2[[#This Row],[GROSS_REVENUE]]/Table2[[#This Row],[AD_SPEND]],0)</f>
        <v>8.3562112099815202</v>
      </c>
      <c r="R2613" s="2">
        <f>IFERROR((Table2[[#This Row],[NET_REVENUE]]-(Table2[[#This Row],[UNITS_SOLD]]*Table2[[#This Row],[UNIT_COGS]])-Table2[[#This Row],[AD_SPEND]]),0)</f>
        <v>7785.5400000000009</v>
      </c>
      <c r="S2613" s="3">
        <f>IFERROR(Table2[[#This Row],[RETURNS_UNITS]]/Table2[[#This Row],[UNITS_SOLD]],0)</f>
        <v>5.7142857142857141E-2</v>
      </c>
      <c r="T2613" s="2" t="str">
        <f>TRIM(CLEAN(Table2[[#This Row],[CHANNEL]]))</f>
        <v>Flipkart</v>
      </c>
      <c r="U2613" s="1">
        <f t="shared" si="40"/>
        <v>45352</v>
      </c>
    </row>
    <row r="2614" spans="1:21" x14ac:dyDescent="0.3">
      <c r="A2614" s="1">
        <v>45597</v>
      </c>
      <c r="B2614" s="2" t="s">
        <v>21</v>
      </c>
      <c r="C2614" s="2" t="s">
        <v>22</v>
      </c>
      <c r="D2614" s="2" t="s">
        <v>41</v>
      </c>
      <c r="E2614" s="2" t="str">
        <f>TRIM(Table2[[#This Row],[SKU_CODE]])</f>
        <v>BEC-KT-002</v>
      </c>
      <c r="F2614" s="2">
        <v>116</v>
      </c>
      <c r="G2614" s="2">
        <v>48720</v>
      </c>
      <c r="H2614" s="2">
        <v>14039.16</v>
      </c>
      <c r="I2614" s="2">
        <v>3746.3</v>
      </c>
      <c r="J2614" s="2">
        <v>5</v>
      </c>
      <c r="K2614" s="2" t="str">
        <f>_xlfn.XLOOKUP(E2614,[1]SKU_Master!A:A,[1]SKU_Master!C:C,"NOT FOUND")</f>
        <v>Kitchen Towel</v>
      </c>
      <c r="L2614" s="2">
        <f>_xlfn.XLOOKUP(Table2[[#This Row],[SKU_CODE_CLEAN]],[1]SKU_Master!A:A,[1]SKU_Master!E:E,"Not Found")</f>
        <v>420</v>
      </c>
      <c r="M2614" s="2">
        <f>_xlfn.XLOOKUP(E2614,[1]SKU_Master!A:A,[1]SKU_Master!F:F,"NOT FOUND")</f>
        <v>205</v>
      </c>
      <c r="N2614" s="2" t="str">
        <f>IF(ISNUMBER(_xlfn.XMATCH(E2614,[1]SKU_Master!A:A)),"MATCH","NOT FOUND")</f>
        <v>MATCH</v>
      </c>
      <c r="O2614" s="2">
        <f>Table2[[#This Row],[GROSS_REVENUE]]-Table2[[#This Row],[DISCOUNT]]</f>
        <v>34680.839999999997</v>
      </c>
      <c r="P2614" s="3">
        <f>IFERROR((Table2[[#This Row],[NET_REVENUE]]-(Table2[[#This Row],[UNITS_SOLD]]*Table2[[#This Row],[UNIT_COGS]]))/Table2[[#This Row],[NET_REVENUE]],0)</f>
        <v>0.3143187996599851</v>
      </c>
      <c r="Q2614" s="4">
        <f>IFERROR(Table2[[#This Row],[GROSS_REVENUE]]/Table2[[#This Row],[AD_SPEND]],0)</f>
        <v>13.004831433681231</v>
      </c>
      <c r="R2614" s="2">
        <f>IFERROR((Table2[[#This Row],[NET_REVENUE]]-(Table2[[#This Row],[UNITS_SOLD]]*Table2[[#This Row],[UNIT_COGS]])-Table2[[#This Row],[AD_SPEND]]),0)</f>
        <v>7154.5399999999963</v>
      </c>
      <c r="S2614" s="3">
        <f>IFERROR(Table2[[#This Row],[RETURNS_UNITS]]/Table2[[#This Row],[UNITS_SOLD]],0)</f>
        <v>4.3103448275862072E-2</v>
      </c>
      <c r="T2614" s="2" t="str">
        <f>TRIM(CLEAN(Table2[[#This Row],[CHANNEL]]))</f>
        <v>Flipkart</v>
      </c>
      <c r="U2614" s="1">
        <f t="shared" si="40"/>
        <v>45597</v>
      </c>
    </row>
    <row r="2615" spans="1:21" x14ac:dyDescent="0.3">
      <c r="A2615" s="1">
        <v>45748</v>
      </c>
      <c r="B2615" s="2" t="s">
        <v>27</v>
      </c>
      <c r="C2615" s="2" t="s">
        <v>25</v>
      </c>
      <c r="D2615" s="2" t="s">
        <v>45</v>
      </c>
      <c r="E2615" s="2" t="str">
        <f>TRIM(Table2[[#This Row],[SKU_CODE]])</f>
        <v>BEC-TIS-001</v>
      </c>
      <c r="F2615" s="2">
        <v>488</v>
      </c>
      <c r="G2615" s="2">
        <v>46360</v>
      </c>
      <c r="H2615" s="2">
        <v>3860.92</v>
      </c>
      <c r="I2615" s="2">
        <v>3747.65</v>
      </c>
      <c r="J2615" s="2">
        <v>15</v>
      </c>
      <c r="K2615" s="2" t="str">
        <f>_xlfn.XLOOKUP(E2615,[1]SKU_Master!A:A,[1]SKU_Master!C:C,"NOT FOUND")</f>
        <v>Tissues</v>
      </c>
      <c r="L2615" s="2">
        <f>_xlfn.XLOOKUP(Table2[[#This Row],[SKU_CODE_CLEAN]],[1]SKU_Master!A:A,[1]SKU_Master!E:E,"Not Found")</f>
        <v>95</v>
      </c>
      <c r="M2615" s="2">
        <f>_xlfn.XLOOKUP(E2615,[1]SKU_Master!A:A,[1]SKU_Master!F:F,"NOT FOUND")</f>
        <v>42</v>
      </c>
      <c r="N2615" s="2" t="str">
        <f>IF(ISNUMBER(_xlfn.XMATCH(E2615,[1]SKU_Master!A:A)),"MATCH","NOT FOUND")</f>
        <v>MATCH</v>
      </c>
      <c r="O2615" s="2">
        <f>Table2[[#This Row],[GROSS_REVENUE]]-Table2[[#This Row],[DISCOUNT]]</f>
        <v>42499.08</v>
      </c>
      <c r="P2615" s="3">
        <f>IFERROR((Table2[[#This Row],[NET_REVENUE]]-(Table2[[#This Row],[UNITS_SOLD]]*Table2[[#This Row],[UNIT_COGS]]))/Table2[[#This Row],[NET_REVENUE]],0)</f>
        <v>0.51773073675947812</v>
      </c>
      <c r="Q2615" s="4">
        <f>IFERROR(Table2[[#This Row],[GROSS_REVENUE]]/Table2[[#This Row],[AD_SPEND]],0)</f>
        <v>12.370418795778688</v>
      </c>
      <c r="R2615" s="2">
        <f>IFERROR((Table2[[#This Row],[NET_REVENUE]]-(Table2[[#This Row],[UNITS_SOLD]]*Table2[[#This Row],[UNIT_COGS]])-Table2[[#This Row],[AD_SPEND]]),0)</f>
        <v>18255.43</v>
      </c>
      <c r="S2615" s="3">
        <f>IFERROR(Table2[[#This Row],[RETURNS_UNITS]]/Table2[[#This Row],[UNITS_SOLD]],0)</f>
        <v>3.0737704918032786E-2</v>
      </c>
      <c r="T2615" s="2" t="str">
        <f>TRIM(CLEAN(Table2[[#This Row],[CHANNEL]]))</f>
        <v>Zepto</v>
      </c>
      <c r="U2615" s="1">
        <f t="shared" si="40"/>
        <v>45748</v>
      </c>
    </row>
    <row r="2616" spans="1:21" x14ac:dyDescent="0.3">
      <c r="A2616" s="1">
        <v>45566</v>
      </c>
      <c r="B2616" s="2" t="s">
        <v>37</v>
      </c>
      <c r="C2616" s="2" t="s">
        <v>28</v>
      </c>
      <c r="D2616" s="2" t="s">
        <v>26</v>
      </c>
      <c r="E2616" s="2" t="str">
        <f>TRIM(Table2[[#This Row],[SKU_CODE]])</f>
        <v>BEC-TIS-002</v>
      </c>
      <c r="F2616" s="2">
        <v>170</v>
      </c>
      <c r="G2616" s="2">
        <v>30600</v>
      </c>
      <c r="H2616" s="2">
        <v>2414.4499999999998</v>
      </c>
      <c r="I2616" s="2">
        <v>3749.05</v>
      </c>
      <c r="J2616" s="2">
        <v>4</v>
      </c>
      <c r="K2616" s="2" t="str">
        <f>_xlfn.XLOOKUP(E2616,[1]SKU_Master!A:A,[1]SKU_Master!C:C,"NOT FOUND")</f>
        <v>Tissues</v>
      </c>
      <c r="L2616" s="2">
        <f>_xlfn.XLOOKUP(Table2[[#This Row],[SKU_CODE_CLEAN]],[1]SKU_Master!A:A,[1]SKU_Master!E:E,"Not Found")</f>
        <v>180</v>
      </c>
      <c r="M2616" s="2">
        <f>_xlfn.XLOOKUP(E2616,[1]SKU_Master!A:A,[1]SKU_Master!F:F,"NOT FOUND")</f>
        <v>95</v>
      </c>
      <c r="N2616" s="2" t="str">
        <f>IF(ISNUMBER(_xlfn.XMATCH(E2616,[1]SKU_Master!A:A)),"MATCH","NOT FOUND")</f>
        <v>MATCH</v>
      </c>
      <c r="O2616" s="2">
        <f>Table2[[#This Row],[GROSS_REVENUE]]-Table2[[#This Row],[DISCOUNT]]</f>
        <v>28185.55</v>
      </c>
      <c r="P2616" s="3">
        <f>IFERROR((Table2[[#This Row],[NET_REVENUE]]-(Table2[[#This Row],[UNITS_SOLD]]*Table2[[#This Row],[UNIT_COGS]]))/Table2[[#This Row],[NET_REVENUE]],0)</f>
        <v>0.42701135865718426</v>
      </c>
      <c r="Q2616" s="4">
        <f>IFERROR(Table2[[#This Row],[GROSS_REVENUE]]/Table2[[#This Row],[AD_SPEND]],0)</f>
        <v>8.1620677238233679</v>
      </c>
      <c r="R2616" s="2">
        <f>IFERROR((Table2[[#This Row],[NET_REVENUE]]-(Table2[[#This Row],[UNITS_SOLD]]*Table2[[#This Row],[UNIT_COGS]])-Table2[[#This Row],[AD_SPEND]]),0)</f>
        <v>8286.5</v>
      </c>
      <c r="S2616" s="3">
        <f>IFERROR(Table2[[#This Row],[RETURNS_UNITS]]/Table2[[#This Row],[UNITS_SOLD]],0)</f>
        <v>2.3529411764705882E-2</v>
      </c>
      <c r="T2616" s="2" t="str">
        <f>TRIM(CLEAN(Table2[[#This Row],[CHANNEL]]))</f>
        <v>Blinkit</v>
      </c>
      <c r="U2616" s="1">
        <f t="shared" si="40"/>
        <v>45566</v>
      </c>
    </row>
    <row r="2617" spans="1:21" x14ac:dyDescent="0.3">
      <c r="A2617" s="1">
        <v>45566</v>
      </c>
      <c r="B2617" s="2" t="s">
        <v>24</v>
      </c>
      <c r="C2617" s="2" t="s">
        <v>25</v>
      </c>
      <c r="D2617" s="2" t="s">
        <v>30</v>
      </c>
      <c r="E2617" s="2" t="str">
        <f>TRIM(Table2[[#This Row],[SKU_CODE]])</f>
        <v>BEC-TIS-002</v>
      </c>
      <c r="F2617" s="2">
        <v>179</v>
      </c>
      <c r="G2617" s="2">
        <v>32220</v>
      </c>
      <c r="H2617" s="2">
        <v>4558.29</v>
      </c>
      <c r="I2617" s="2">
        <v>3749.13</v>
      </c>
      <c r="J2617" s="2">
        <v>22</v>
      </c>
      <c r="K2617" s="2" t="str">
        <f>_xlfn.XLOOKUP(E2617,[1]SKU_Master!A:A,[1]SKU_Master!C:C,"NOT FOUND")</f>
        <v>Tissues</v>
      </c>
      <c r="L2617" s="2">
        <f>_xlfn.XLOOKUP(Table2[[#This Row],[SKU_CODE_CLEAN]],[1]SKU_Master!A:A,[1]SKU_Master!E:E,"Not Found")</f>
        <v>180</v>
      </c>
      <c r="M2617" s="2">
        <f>_xlfn.XLOOKUP(E2617,[1]SKU_Master!A:A,[1]SKU_Master!F:F,"NOT FOUND")</f>
        <v>95</v>
      </c>
      <c r="N2617" s="2" t="str">
        <f>IF(ISNUMBER(_xlfn.XMATCH(E2617,[1]SKU_Master!A:A)),"MATCH","NOT FOUND")</f>
        <v>MATCH</v>
      </c>
      <c r="O2617" s="2">
        <f>Table2[[#This Row],[GROSS_REVENUE]]-Table2[[#This Row],[DISCOUNT]]</f>
        <v>27661.71</v>
      </c>
      <c r="P2617" s="3">
        <f>IFERROR((Table2[[#This Row],[NET_REVENUE]]-(Table2[[#This Row],[UNITS_SOLD]]*Table2[[#This Row],[UNIT_COGS]]))/Table2[[#This Row],[NET_REVENUE]],0)</f>
        <v>0.38525130948159025</v>
      </c>
      <c r="Q2617" s="4">
        <f>IFERROR(Table2[[#This Row],[GROSS_REVENUE]]/Table2[[#This Row],[AD_SPEND]],0)</f>
        <v>8.5939938065631232</v>
      </c>
      <c r="R2617" s="2">
        <f>IFERROR((Table2[[#This Row],[NET_REVENUE]]-(Table2[[#This Row],[UNITS_SOLD]]*Table2[[#This Row],[UNIT_COGS]])-Table2[[#This Row],[AD_SPEND]]),0)</f>
        <v>6907.579999999999</v>
      </c>
      <c r="S2617" s="3">
        <f>IFERROR(Table2[[#This Row],[RETURNS_UNITS]]/Table2[[#This Row],[UNITS_SOLD]],0)</f>
        <v>0.12290502793296089</v>
      </c>
      <c r="T2617" s="2" t="str">
        <f>TRIM(CLEAN(Table2[[#This Row],[CHANNEL]]))</f>
        <v>D2C</v>
      </c>
      <c r="U2617" s="1">
        <f t="shared" si="40"/>
        <v>45566</v>
      </c>
    </row>
    <row r="2618" spans="1:21" x14ac:dyDescent="0.3">
      <c r="A2618" s="1">
        <v>45474</v>
      </c>
      <c r="B2618" s="2" t="s">
        <v>39</v>
      </c>
      <c r="C2618" s="2" t="s">
        <v>28</v>
      </c>
      <c r="D2618" s="2" t="s">
        <v>30</v>
      </c>
      <c r="E2618" s="2" t="str">
        <f>TRIM(Table2[[#This Row],[SKU_CODE]])</f>
        <v>BEC-TIS-002</v>
      </c>
      <c r="F2618" s="2">
        <v>273</v>
      </c>
      <c r="G2618" s="2">
        <v>49140</v>
      </c>
      <c r="H2618" s="2">
        <v>9666.86</v>
      </c>
      <c r="I2618" s="2">
        <v>3751.64</v>
      </c>
      <c r="J2618" s="2">
        <v>14</v>
      </c>
      <c r="K2618" s="2" t="str">
        <f>_xlfn.XLOOKUP(E2618,[1]SKU_Master!A:A,[1]SKU_Master!C:C,"NOT FOUND")</f>
        <v>Tissues</v>
      </c>
      <c r="L2618" s="2">
        <f>_xlfn.XLOOKUP(Table2[[#This Row],[SKU_CODE_CLEAN]],[1]SKU_Master!A:A,[1]SKU_Master!E:E,"Not Found")</f>
        <v>180</v>
      </c>
      <c r="M2618" s="2">
        <f>_xlfn.XLOOKUP(E2618,[1]SKU_Master!A:A,[1]SKU_Master!F:F,"NOT FOUND")</f>
        <v>95</v>
      </c>
      <c r="N2618" s="2" t="str">
        <f>IF(ISNUMBER(_xlfn.XMATCH(E2618,[1]SKU_Master!A:A)),"MATCH","NOT FOUND")</f>
        <v>MATCH</v>
      </c>
      <c r="O2618" s="2">
        <f>Table2[[#This Row],[GROSS_REVENUE]]-Table2[[#This Row],[DISCOUNT]]</f>
        <v>39473.14</v>
      </c>
      <c r="P2618" s="3">
        <f>IFERROR((Table2[[#This Row],[NET_REVENUE]]-(Table2[[#This Row],[UNITS_SOLD]]*Table2[[#This Row],[UNIT_COGS]]))/Table2[[#This Row],[NET_REVENUE]],0)</f>
        <v>0.3429709417593837</v>
      </c>
      <c r="Q2618" s="4">
        <f>IFERROR(Table2[[#This Row],[GROSS_REVENUE]]/Table2[[#This Row],[AD_SPEND]],0)</f>
        <v>13.098271689181265</v>
      </c>
      <c r="R2618" s="2">
        <f>IFERROR((Table2[[#This Row],[NET_REVENUE]]-(Table2[[#This Row],[UNITS_SOLD]]*Table2[[#This Row],[UNIT_COGS]])-Table2[[#This Row],[AD_SPEND]]),0)</f>
        <v>9786.5</v>
      </c>
      <c r="S2618" s="3">
        <f>IFERROR(Table2[[#This Row],[RETURNS_UNITS]]/Table2[[#This Row],[UNITS_SOLD]],0)</f>
        <v>5.128205128205128E-2</v>
      </c>
      <c r="T2618" s="2" t="str">
        <f>TRIM(CLEAN(Table2[[#This Row],[CHANNEL]]))</f>
        <v>Amazon</v>
      </c>
      <c r="U2618" s="1">
        <f t="shared" si="40"/>
        <v>45474</v>
      </c>
    </row>
    <row r="2619" spans="1:21" x14ac:dyDescent="0.3">
      <c r="A2619" s="1">
        <v>45748</v>
      </c>
      <c r="B2619" s="2" t="s">
        <v>21</v>
      </c>
      <c r="C2619" s="2" t="s">
        <v>28</v>
      </c>
      <c r="D2619" s="2" t="s">
        <v>57</v>
      </c>
      <c r="E2619" s="2" t="str">
        <f>TRIM(Table2[[#This Row],[SKU_CODE]])</f>
        <v>BEC-KT-002</v>
      </c>
      <c r="F2619" s="2">
        <v>165</v>
      </c>
      <c r="G2619" s="2">
        <v>69300</v>
      </c>
      <c r="H2619" s="2">
        <v>17519.849999999999</v>
      </c>
      <c r="I2619" s="2">
        <v>3752.91</v>
      </c>
      <c r="J2619" s="2">
        <v>8</v>
      </c>
      <c r="K2619" s="2" t="str">
        <f>_xlfn.XLOOKUP(E2619,[1]SKU_Master!A:A,[1]SKU_Master!C:C,"NOT FOUND")</f>
        <v>Kitchen Towel</v>
      </c>
      <c r="L2619" s="2">
        <f>_xlfn.XLOOKUP(Table2[[#This Row],[SKU_CODE_CLEAN]],[1]SKU_Master!A:A,[1]SKU_Master!E:E,"Not Found")</f>
        <v>420</v>
      </c>
      <c r="M2619" s="2">
        <f>_xlfn.XLOOKUP(E2619,[1]SKU_Master!A:A,[1]SKU_Master!F:F,"NOT FOUND")</f>
        <v>205</v>
      </c>
      <c r="N2619" s="2" t="str">
        <f>IF(ISNUMBER(_xlfn.XMATCH(E2619,[1]SKU_Master!A:A)),"MATCH","NOT FOUND")</f>
        <v>MATCH</v>
      </c>
      <c r="O2619" s="2">
        <f>Table2[[#This Row],[GROSS_REVENUE]]-Table2[[#This Row],[DISCOUNT]]</f>
        <v>51780.15</v>
      </c>
      <c r="P2619" s="3">
        <f>IFERROR((Table2[[#This Row],[NET_REVENUE]]-(Table2[[#This Row],[UNITS_SOLD]]*Table2[[#This Row],[UNIT_COGS]]))/Table2[[#This Row],[NET_REVENUE]],0)</f>
        <v>0.34675739641542175</v>
      </c>
      <c r="Q2619" s="4">
        <f>IFERROR(Table2[[#This Row],[GROSS_REVENUE]]/Table2[[#This Row],[AD_SPEND]],0)</f>
        <v>18.465670639583685</v>
      </c>
      <c r="R2619" s="2">
        <f>IFERROR((Table2[[#This Row],[NET_REVENUE]]-(Table2[[#This Row],[UNITS_SOLD]]*Table2[[#This Row],[UNIT_COGS]])-Table2[[#This Row],[AD_SPEND]]),0)</f>
        <v>14202.240000000002</v>
      </c>
      <c r="S2619" s="3">
        <f>IFERROR(Table2[[#This Row],[RETURNS_UNITS]]/Table2[[#This Row],[UNITS_SOLD]],0)</f>
        <v>4.8484848484848485E-2</v>
      </c>
      <c r="T2619" s="2" t="str">
        <f>TRIM(CLEAN(Table2[[#This Row],[CHANNEL]]))</f>
        <v>Flipkart</v>
      </c>
      <c r="U2619" s="1">
        <f t="shared" si="40"/>
        <v>45748</v>
      </c>
    </row>
    <row r="2620" spans="1:21" x14ac:dyDescent="0.3">
      <c r="A2620" s="1">
        <v>45717</v>
      </c>
      <c r="B2620" s="2" t="s">
        <v>21</v>
      </c>
      <c r="C2620" s="2" t="s">
        <v>22</v>
      </c>
      <c r="D2620" s="2" t="s">
        <v>32</v>
      </c>
      <c r="E2620" s="2" t="str">
        <f>TRIM(Table2[[#This Row],[SKU_CODE]])</f>
        <v>BEC-BW-001</v>
      </c>
      <c r="F2620" s="2">
        <v>131</v>
      </c>
      <c r="G2620" s="2">
        <v>28820</v>
      </c>
      <c r="H2620" s="2">
        <v>3169.67</v>
      </c>
      <c r="I2620" s="2">
        <v>3756.36</v>
      </c>
      <c r="J2620" s="2">
        <v>5</v>
      </c>
      <c r="K2620" s="2" t="str">
        <f>_xlfn.XLOOKUP(E2620,[1]SKU_Master!A:A,[1]SKU_Master!C:C,"NOT FOUND")</f>
        <v>Bake &amp; Wrap</v>
      </c>
      <c r="L2620" s="2">
        <f>_xlfn.XLOOKUP(Table2[[#This Row],[SKU_CODE_CLEAN]],[1]SKU_Master!A:A,[1]SKU_Master!E:E,"Not Found")</f>
        <v>220</v>
      </c>
      <c r="M2620" s="2">
        <f>_xlfn.XLOOKUP(E2620,[1]SKU_Master!A:A,[1]SKU_Master!F:F,"NOT FOUND")</f>
        <v>118</v>
      </c>
      <c r="N2620" s="2" t="str">
        <f>IF(ISNUMBER(_xlfn.XMATCH(E2620,[1]SKU_Master!A:A)),"MATCH","NOT FOUND")</f>
        <v>MATCH</v>
      </c>
      <c r="O2620" s="2">
        <f>Table2[[#This Row],[GROSS_REVENUE]]-Table2[[#This Row],[DISCOUNT]]</f>
        <v>25650.33</v>
      </c>
      <c r="P2620" s="3">
        <f>IFERROR((Table2[[#This Row],[NET_REVENUE]]-(Table2[[#This Row],[UNITS_SOLD]]*Table2[[#This Row],[UNIT_COGS]]))/Table2[[#This Row],[NET_REVENUE]],0)</f>
        <v>0.39735668118109985</v>
      </c>
      <c r="Q2620" s="4">
        <f>IFERROR(Table2[[#This Row],[GROSS_REVENUE]]/Table2[[#This Row],[AD_SPEND]],0)</f>
        <v>7.6723210767871022</v>
      </c>
      <c r="R2620" s="2">
        <f>IFERROR((Table2[[#This Row],[NET_REVENUE]]-(Table2[[#This Row],[UNITS_SOLD]]*Table2[[#This Row],[UNIT_COGS]])-Table2[[#This Row],[AD_SPEND]]),0)</f>
        <v>6435.9700000000012</v>
      </c>
      <c r="S2620" s="3">
        <f>IFERROR(Table2[[#This Row],[RETURNS_UNITS]]/Table2[[#This Row],[UNITS_SOLD]],0)</f>
        <v>3.8167938931297711E-2</v>
      </c>
      <c r="T2620" s="2" t="str">
        <f>TRIM(CLEAN(Table2[[#This Row],[CHANNEL]]))</f>
        <v>Flipkart</v>
      </c>
      <c r="U2620" s="1">
        <f t="shared" si="40"/>
        <v>45717</v>
      </c>
    </row>
    <row r="2621" spans="1:21" x14ac:dyDescent="0.3">
      <c r="A2621" s="1">
        <v>45505</v>
      </c>
      <c r="B2621" s="2" t="s">
        <v>34</v>
      </c>
      <c r="C2621" s="2" t="s">
        <v>25</v>
      </c>
      <c r="D2621" s="2" t="s">
        <v>32</v>
      </c>
      <c r="E2621" s="2" t="str">
        <f>TRIM(Table2[[#This Row],[SKU_CODE]])</f>
        <v>BEC-BW-001</v>
      </c>
      <c r="F2621" s="2">
        <v>152</v>
      </c>
      <c r="G2621" s="2">
        <v>33440</v>
      </c>
      <c r="H2621" s="2">
        <v>7864.24</v>
      </c>
      <c r="I2621" s="2">
        <v>3756.92</v>
      </c>
      <c r="J2621" s="2">
        <v>5</v>
      </c>
      <c r="K2621" s="2" t="str">
        <f>_xlfn.XLOOKUP(E2621,[1]SKU_Master!A:A,[1]SKU_Master!C:C,"NOT FOUND")</f>
        <v>Bake &amp; Wrap</v>
      </c>
      <c r="L2621" s="2">
        <f>_xlfn.XLOOKUP(Table2[[#This Row],[SKU_CODE_CLEAN]],[1]SKU_Master!A:A,[1]SKU_Master!E:E,"Not Found")</f>
        <v>220</v>
      </c>
      <c r="M2621" s="2">
        <f>_xlfn.XLOOKUP(E2621,[1]SKU_Master!A:A,[1]SKU_Master!F:F,"NOT FOUND")</f>
        <v>118</v>
      </c>
      <c r="N2621" s="2" t="str">
        <f>IF(ISNUMBER(_xlfn.XMATCH(E2621,[1]SKU_Master!A:A)),"MATCH","NOT FOUND")</f>
        <v>MATCH</v>
      </c>
      <c r="O2621" s="2">
        <f>Table2[[#This Row],[GROSS_REVENUE]]-Table2[[#This Row],[DISCOUNT]]</f>
        <v>25575.760000000002</v>
      </c>
      <c r="P2621" s="3">
        <f>IFERROR((Table2[[#This Row],[NET_REVENUE]]-(Table2[[#This Row],[UNITS_SOLD]]*Table2[[#This Row],[UNIT_COGS]]))/Table2[[#This Row],[NET_REVENUE]],0)</f>
        <v>0.29871096694682786</v>
      </c>
      <c r="Q2621" s="4">
        <f>IFERROR(Table2[[#This Row],[GROSS_REVENUE]]/Table2[[#This Row],[AD_SPEND]],0)</f>
        <v>8.9009081907519985</v>
      </c>
      <c r="R2621" s="2">
        <f>IFERROR((Table2[[#This Row],[NET_REVENUE]]-(Table2[[#This Row],[UNITS_SOLD]]*Table2[[#This Row],[UNIT_COGS]])-Table2[[#This Row],[AD_SPEND]]),0)</f>
        <v>3882.840000000002</v>
      </c>
      <c r="S2621" s="3">
        <f>IFERROR(Table2[[#This Row],[RETURNS_UNITS]]/Table2[[#This Row],[UNITS_SOLD]],0)</f>
        <v>3.2894736842105261E-2</v>
      </c>
      <c r="T2621" s="2" t="str">
        <f>TRIM(CLEAN(Table2[[#This Row],[CHANNEL]]))</f>
        <v>Zepto</v>
      </c>
      <c r="U2621" s="1">
        <f t="shared" si="40"/>
        <v>45505</v>
      </c>
    </row>
    <row r="2622" spans="1:21" x14ac:dyDescent="0.3">
      <c r="A2622" s="1">
        <v>45778</v>
      </c>
      <c r="B2622" s="2" t="s">
        <v>39</v>
      </c>
      <c r="C2622" s="2" t="s">
        <v>28</v>
      </c>
      <c r="D2622" s="2" t="s">
        <v>45</v>
      </c>
      <c r="E2622" s="2" t="str">
        <f>TRIM(Table2[[#This Row],[SKU_CODE]])</f>
        <v>BEC-TIS-001</v>
      </c>
      <c r="F2622" s="2">
        <v>379</v>
      </c>
      <c r="G2622" s="2">
        <v>36005</v>
      </c>
      <c r="H2622" s="2">
        <v>8339.8700000000008</v>
      </c>
      <c r="I2622" s="2">
        <v>3757.22</v>
      </c>
      <c r="J2622" s="2">
        <v>11</v>
      </c>
      <c r="K2622" s="2" t="str">
        <f>_xlfn.XLOOKUP(E2622,[1]SKU_Master!A:A,[1]SKU_Master!C:C,"NOT FOUND")</f>
        <v>Tissues</v>
      </c>
      <c r="L2622" s="2">
        <f>_xlfn.XLOOKUP(Table2[[#This Row],[SKU_CODE_CLEAN]],[1]SKU_Master!A:A,[1]SKU_Master!E:E,"Not Found")</f>
        <v>95</v>
      </c>
      <c r="M2622" s="2">
        <f>_xlfn.XLOOKUP(E2622,[1]SKU_Master!A:A,[1]SKU_Master!F:F,"NOT FOUND")</f>
        <v>42</v>
      </c>
      <c r="N2622" s="2" t="str">
        <f>IF(ISNUMBER(_xlfn.XMATCH(E2622,[1]SKU_Master!A:A)),"MATCH","NOT FOUND")</f>
        <v>MATCH</v>
      </c>
      <c r="O2622" s="2">
        <f>Table2[[#This Row],[GROSS_REVENUE]]-Table2[[#This Row],[DISCOUNT]]</f>
        <v>27665.129999999997</v>
      </c>
      <c r="P2622" s="3">
        <f>IFERROR((Table2[[#This Row],[NET_REVENUE]]-(Table2[[#This Row],[UNITS_SOLD]]*Table2[[#This Row],[UNIT_COGS]]))/Table2[[#This Row],[NET_REVENUE]],0)</f>
        <v>0.42461864448133801</v>
      </c>
      <c r="Q2622" s="4">
        <f>IFERROR(Table2[[#This Row],[GROSS_REVENUE]]/Table2[[#This Row],[AD_SPEND]],0)</f>
        <v>9.5828830890924674</v>
      </c>
      <c r="R2622" s="2">
        <f>IFERROR((Table2[[#This Row],[NET_REVENUE]]-(Table2[[#This Row],[UNITS_SOLD]]*Table2[[#This Row],[UNIT_COGS]])-Table2[[#This Row],[AD_SPEND]]),0)</f>
        <v>7989.909999999998</v>
      </c>
      <c r="S2622" s="3">
        <f>IFERROR(Table2[[#This Row],[RETURNS_UNITS]]/Table2[[#This Row],[UNITS_SOLD]],0)</f>
        <v>2.9023746701846966E-2</v>
      </c>
      <c r="T2622" s="2" t="str">
        <f>TRIM(CLEAN(Table2[[#This Row],[CHANNEL]]))</f>
        <v>Amazon</v>
      </c>
      <c r="U2622" s="1">
        <f t="shared" si="40"/>
        <v>45778</v>
      </c>
    </row>
    <row r="2623" spans="1:21" x14ac:dyDescent="0.3">
      <c r="A2623" s="1">
        <v>45413</v>
      </c>
      <c r="B2623" s="2" t="s">
        <v>21</v>
      </c>
      <c r="C2623" s="2" t="s">
        <v>22</v>
      </c>
      <c r="D2623" s="2" t="s">
        <v>41</v>
      </c>
      <c r="E2623" s="2" t="str">
        <f>TRIM(Table2[[#This Row],[SKU_CODE]])</f>
        <v>BEC-KT-002</v>
      </c>
      <c r="F2623" s="2">
        <v>125</v>
      </c>
      <c r="G2623" s="2">
        <v>52500</v>
      </c>
      <c r="H2623" s="2">
        <v>5609.99</v>
      </c>
      <c r="I2623" s="2">
        <v>3758.58</v>
      </c>
      <c r="J2623" s="2">
        <v>7</v>
      </c>
      <c r="K2623" s="2" t="str">
        <f>_xlfn.XLOOKUP(E2623,[1]SKU_Master!A:A,[1]SKU_Master!C:C,"NOT FOUND")</f>
        <v>Kitchen Towel</v>
      </c>
      <c r="L2623" s="2">
        <f>_xlfn.XLOOKUP(Table2[[#This Row],[SKU_CODE_CLEAN]],[1]SKU_Master!A:A,[1]SKU_Master!E:E,"Not Found")</f>
        <v>420</v>
      </c>
      <c r="M2623" s="2">
        <f>_xlfn.XLOOKUP(E2623,[1]SKU_Master!A:A,[1]SKU_Master!F:F,"NOT FOUND")</f>
        <v>205</v>
      </c>
      <c r="N2623" s="2" t="str">
        <f>IF(ISNUMBER(_xlfn.XMATCH(E2623,[1]SKU_Master!A:A)),"MATCH","NOT FOUND")</f>
        <v>MATCH</v>
      </c>
      <c r="O2623" s="2">
        <f>Table2[[#This Row],[GROSS_REVENUE]]-Table2[[#This Row],[DISCOUNT]]</f>
        <v>46890.01</v>
      </c>
      <c r="P2623" s="3">
        <f>IFERROR((Table2[[#This Row],[NET_REVENUE]]-(Table2[[#This Row],[UNITS_SOLD]]*Table2[[#This Row],[UNIT_COGS]]))/Table2[[#This Row],[NET_REVENUE]],0)</f>
        <v>0.45350832725350243</v>
      </c>
      <c r="Q2623" s="4">
        <f>IFERROR(Table2[[#This Row],[GROSS_REVENUE]]/Table2[[#This Row],[AD_SPEND]],0)</f>
        <v>13.968041121913064</v>
      </c>
      <c r="R2623" s="2">
        <f>IFERROR((Table2[[#This Row],[NET_REVENUE]]-(Table2[[#This Row],[UNITS_SOLD]]*Table2[[#This Row],[UNIT_COGS]])-Table2[[#This Row],[AD_SPEND]]),0)</f>
        <v>17506.43</v>
      </c>
      <c r="S2623" s="3">
        <f>IFERROR(Table2[[#This Row],[RETURNS_UNITS]]/Table2[[#This Row],[UNITS_SOLD]],0)</f>
        <v>5.6000000000000001E-2</v>
      </c>
      <c r="T2623" s="2" t="str">
        <f>TRIM(CLEAN(Table2[[#This Row],[CHANNEL]]))</f>
        <v>Flipkart</v>
      </c>
      <c r="U2623" s="1">
        <f t="shared" si="40"/>
        <v>45413</v>
      </c>
    </row>
    <row r="2624" spans="1:21" x14ac:dyDescent="0.3">
      <c r="A2624" s="1">
        <v>45627</v>
      </c>
      <c r="B2624" s="2" t="s">
        <v>50</v>
      </c>
      <c r="C2624" s="2" t="s">
        <v>25</v>
      </c>
      <c r="D2624" s="2" t="s">
        <v>23</v>
      </c>
      <c r="E2624" s="2" t="str">
        <f>TRIM(Table2[[#This Row],[SKU_CODE]])</f>
        <v>BEC-OTH-001</v>
      </c>
      <c r="F2624" s="2">
        <v>216</v>
      </c>
      <c r="G2624" s="2">
        <v>32184</v>
      </c>
      <c r="H2624" s="2">
        <v>5882.33</v>
      </c>
      <c r="I2624" s="2">
        <v>3766.73</v>
      </c>
      <c r="J2624" s="2">
        <v>4</v>
      </c>
      <c r="K2624" s="2" t="str">
        <f>_xlfn.XLOOKUP(E2624,[1]SKU_Master!A:A,[1]SKU_Master!C:C,"NOT FOUND")</f>
        <v>Others</v>
      </c>
      <c r="L2624" s="2">
        <f>_xlfn.XLOOKUP(Table2[[#This Row],[SKU_CODE_CLEAN]],[1]SKU_Master!A:A,[1]SKU_Master!E:E,"Not Found")</f>
        <v>149</v>
      </c>
      <c r="M2624" s="2">
        <f>_xlfn.XLOOKUP(E2624,[1]SKU_Master!A:A,[1]SKU_Master!F:F,"NOT FOUND")</f>
        <v>72</v>
      </c>
      <c r="N2624" s="2" t="str">
        <f>IF(ISNUMBER(_xlfn.XMATCH(E2624,[1]SKU_Master!A:A)),"MATCH","NOT FOUND")</f>
        <v>MATCH</v>
      </c>
      <c r="O2624" s="2">
        <f>Table2[[#This Row],[GROSS_REVENUE]]-Table2[[#This Row],[DISCOUNT]]</f>
        <v>26301.67</v>
      </c>
      <c r="P2624" s="3">
        <f>IFERROR((Table2[[#This Row],[NET_REVENUE]]-(Table2[[#This Row],[UNITS_SOLD]]*Table2[[#This Row],[UNIT_COGS]]))/Table2[[#This Row],[NET_REVENUE]],0)</f>
        <v>0.40870674751831343</v>
      </c>
      <c r="Q2624" s="4">
        <f>IFERROR(Table2[[#This Row],[GROSS_REVENUE]]/Table2[[#This Row],[AD_SPEND]],0)</f>
        <v>8.5442811138573784</v>
      </c>
      <c r="R2624" s="2">
        <f>IFERROR((Table2[[#This Row],[NET_REVENUE]]-(Table2[[#This Row],[UNITS_SOLD]]*Table2[[#This Row],[UNIT_COGS]])-Table2[[#This Row],[AD_SPEND]]),0)</f>
        <v>6982.9399999999987</v>
      </c>
      <c r="S2624" s="3">
        <f>IFERROR(Table2[[#This Row],[RETURNS_UNITS]]/Table2[[#This Row],[UNITS_SOLD]],0)</f>
        <v>1.8518518518518517E-2</v>
      </c>
      <c r="T2624" s="2" t="str">
        <f>TRIM(CLEAN(Table2[[#This Row],[CHANNEL]]))</f>
        <v>Amazon</v>
      </c>
      <c r="U2624" s="1">
        <f t="shared" si="40"/>
        <v>45627</v>
      </c>
    </row>
    <row r="2625" spans="1:21" x14ac:dyDescent="0.3">
      <c r="A2625" s="1">
        <v>45323</v>
      </c>
      <c r="B2625" s="2" t="s">
        <v>21</v>
      </c>
      <c r="C2625" s="2" t="s">
        <v>25</v>
      </c>
      <c r="D2625" s="2" t="s">
        <v>29</v>
      </c>
      <c r="E2625" s="2" t="str">
        <f>TRIM(Table2[[#This Row],[SKU_CODE]])</f>
        <v>BEC-CLN-004</v>
      </c>
      <c r="F2625" s="2">
        <v>263</v>
      </c>
      <c r="G2625" s="2">
        <v>26037</v>
      </c>
      <c r="H2625" s="2">
        <v>5385.4</v>
      </c>
      <c r="I2625" s="2">
        <v>3768.03</v>
      </c>
      <c r="J2625" s="2">
        <v>6</v>
      </c>
      <c r="K2625" s="2" t="str">
        <f>_xlfn.XLOOKUP(E2625,[1]SKU_Master!A:A,[1]SKU_Master!C:C,"NOT FOUND")</f>
        <v>Cleaners</v>
      </c>
      <c r="L2625" s="2">
        <f>_xlfn.XLOOKUP(Table2[[#This Row],[SKU_CODE_CLEAN]],[1]SKU_Master!A:A,[1]SKU_Master!E:E,"Not Found")</f>
        <v>99</v>
      </c>
      <c r="M2625" s="2">
        <f>_xlfn.XLOOKUP(E2625,[1]SKU_Master!A:A,[1]SKU_Master!F:F,"NOT FOUND")</f>
        <v>44</v>
      </c>
      <c r="N2625" s="2" t="str">
        <f>IF(ISNUMBER(_xlfn.XMATCH(E2625,[1]SKU_Master!A:A)),"MATCH","NOT FOUND")</f>
        <v>MATCH</v>
      </c>
      <c r="O2625" s="2">
        <f>Table2[[#This Row],[GROSS_REVENUE]]-Table2[[#This Row],[DISCOUNT]]</f>
        <v>20651.599999999999</v>
      </c>
      <c r="P2625" s="3">
        <f>IFERROR((Table2[[#This Row],[NET_REVENUE]]-(Table2[[#This Row],[UNITS_SOLD]]*Table2[[#This Row],[UNIT_COGS]]))/Table2[[#This Row],[NET_REVENUE]],0)</f>
        <v>0.43965600728272863</v>
      </c>
      <c r="Q2625" s="4">
        <f>IFERROR(Table2[[#This Row],[GROSS_REVENUE]]/Table2[[#This Row],[AD_SPEND]],0)</f>
        <v>6.9099768313946539</v>
      </c>
      <c r="R2625" s="2">
        <f>IFERROR((Table2[[#This Row],[NET_REVENUE]]-(Table2[[#This Row],[UNITS_SOLD]]*Table2[[#This Row],[UNIT_COGS]])-Table2[[#This Row],[AD_SPEND]]),0)</f>
        <v>5311.5699999999979</v>
      </c>
      <c r="S2625" s="3">
        <f>IFERROR(Table2[[#This Row],[RETURNS_UNITS]]/Table2[[#This Row],[UNITS_SOLD]],0)</f>
        <v>2.2813688212927757E-2</v>
      </c>
      <c r="T2625" s="2" t="str">
        <f>TRIM(CLEAN(Table2[[#This Row],[CHANNEL]]))</f>
        <v>Flipkart</v>
      </c>
      <c r="U2625" s="1">
        <f t="shared" si="40"/>
        <v>45323</v>
      </c>
    </row>
    <row r="2626" spans="1:21" x14ac:dyDescent="0.3">
      <c r="A2626" s="1">
        <v>45627</v>
      </c>
      <c r="B2626" s="2" t="s">
        <v>39</v>
      </c>
      <c r="C2626" s="2" t="s">
        <v>25</v>
      </c>
      <c r="D2626" s="2" t="s">
        <v>43</v>
      </c>
      <c r="E2626" s="2" t="str">
        <f>TRIM(Table2[[#This Row],[SKU_CODE]])</f>
        <v>BEC-GB-001</v>
      </c>
      <c r="F2626" s="2">
        <v>431</v>
      </c>
      <c r="G2626" s="2">
        <v>64219</v>
      </c>
      <c r="H2626" s="2">
        <v>9990.1200000000008</v>
      </c>
      <c r="I2626" s="2">
        <v>3772.26</v>
      </c>
      <c r="J2626" s="2">
        <v>24</v>
      </c>
      <c r="K2626" s="2" t="str">
        <f>_xlfn.XLOOKUP(E2626,[1]SKU_Master!A:A,[1]SKU_Master!C:C,"NOT FOUND")</f>
        <v>Garbage Bags</v>
      </c>
      <c r="L2626" s="2">
        <f>_xlfn.XLOOKUP(Table2[[#This Row],[SKU_CODE_CLEAN]],[1]SKU_Master!A:A,[1]SKU_Master!E:E,"Not Found")</f>
        <v>149</v>
      </c>
      <c r="M2626" s="2">
        <f>_xlfn.XLOOKUP(E2626,[1]SKU_Master!A:A,[1]SKU_Master!F:F,"NOT FOUND")</f>
        <v>70</v>
      </c>
      <c r="N2626" s="2" t="str">
        <f>IF(ISNUMBER(_xlfn.XMATCH(E2626,[1]SKU_Master!A:A)),"MATCH","NOT FOUND")</f>
        <v>MATCH</v>
      </c>
      <c r="O2626" s="2">
        <f>Table2[[#This Row],[GROSS_REVENUE]]-Table2[[#This Row],[DISCOUNT]]</f>
        <v>54228.88</v>
      </c>
      <c r="P2626" s="3">
        <f>IFERROR((Table2[[#This Row],[NET_REVENUE]]-(Table2[[#This Row],[UNITS_SOLD]]*Table2[[#This Row],[UNIT_COGS]]))/Table2[[#This Row],[NET_REVENUE]],0)</f>
        <v>0.44365437751987497</v>
      </c>
      <c r="Q2626" s="4">
        <f>IFERROR(Table2[[#This Row],[GROSS_REVENUE]]/Table2[[#This Row],[AD_SPEND]],0)</f>
        <v>17.024012130659074</v>
      </c>
      <c r="R2626" s="2">
        <f>IFERROR((Table2[[#This Row],[NET_REVENUE]]-(Table2[[#This Row],[UNITS_SOLD]]*Table2[[#This Row],[UNIT_COGS]])-Table2[[#This Row],[AD_SPEND]]),0)</f>
        <v>20286.619999999995</v>
      </c>
      <c r="S2626" s="3">
        <f>IFERROR(Table2[[#This Row],[RETURNS_UNITS]]/Table2[[#This Row],[UNITS_SOLD]],0)</f>
        <v>5.5684454756380508E-2</v>
      </c>
      <c r="T2626" s="2" t="str">
        <f>TRIM(CLEAN(Table2[[#This Row],[CHANNEL]]))</f>
        <v>Amazon</v>
      </c>
      <c r="U2626" s="1">
        <f t="shared" si="40"/>
        <v>45627</v>
      </c>
    </row>
    <row r="2627" spans="1:21" x14ac:dyDescent="0.3">
      <c r="A2627" s="1">
        <v>45658</v>
      </c>
      <c r="B2627" s="2" t="s">
        <v>37</v>
      </c>
      <c r="C2627" s="2" t="s">
        <v>22</v>
      </c>
      <c r="D2627" s="2" t="s">
        <v>43</v>
      </c>
      <c r="E2627" s="2" t="str">
        <f>TRIM(Table2[[#This Row],[SKU_CODE]])</f>
        <v>BEC-GB-001</v>
      </c>
      <c r="F2627" s="2">
        <v>322</v>
      </c>
      <c r="G2627" s="2">
        <v>47978</v>
      </c>
      <c r="H2627" s="2">
        <v>4660.92</v>
      </c>
      <c r="I2627" s="2">
        <v>3778.68</v>
      </c>
      <c r="J2627" s="2">
        <v>8</v>
      </c>
      <c r="K2627" s="2" t="str">
        <f>_xlfn.XLOOKUP(E2627,[1]SKU_Master!A:A,[1]SKU_Master!C:C,"NOT FOUND")</f>
        <v>Garbage Bags</v>
      </c>
      <c r="L2627" s="2">
        <f>_xlfn.XLOOKUP(Table2[[#This Row],[SKU_CODE_CLEAN]],[1]SKU_Master!A:A,[1]SKU_Master!E:E,"Not Found")</f>
        <v>149</v>
      </c>
      <c r="M2627" s="2">
        <f>_xlfn.XLOOKUP(E2627,[1]SKU_Master!A:A,[1]SKU_Master!F:F,"NOT FOUND")</f>
        <v>70</v>
      </c>
      <c r="N2627" s="2" t="str">
        <f>IF(ISNUMBER(_xlfn.XMATCH(E2627,[1]SKU_Master!A:A)),"MATCH","NOT FOUND")</f>
        <v>MATCH</v>
      </c>
      <c r="O2627" s="2">
        <f>Table2[[#This Row],[GROSS_REVENUE]]-Table2[[#This Row],[DISCOUNT]]</f>
        <v>43317.08</v>
      </c>
      <c r="P2627" s="3">
        <f>IFERROR((Table2[[#This Row],[NET_REVENUE]]-(Table2[[#This Row],[UNITS_SOLD]]*Table2[[#This Row],[UNIT_COGS]]))/Table2[[#This Row],[NET_REVENUE]],0)</f>
        <v>0.47965098293790814</v>
      </c>
      <c r="Q2627" s="4">
        <f>IFERROR(Table2[[#This Row],[GROSS_REVENUE]]/Table2[[#This Row],[AD_SPEND]],0)</f>
        <v>12.697026474853653</v>
      </c>
      <c r="R2627" s="2">
        <f>IFERROR((Table2[[#This Row],[NET_REVENUE]]-(Table2[[#This Row],[UNITS_SOLD]]*Table2[[#This Row],[UNIT_COGS]])-Table2[[#This Row],[AD_SPEND]]),0)</f>
        <v>16998.400000000001</v>
      </c>
      <c r="S2627" s="3">
        <f>IFERROR(Table2[[#This Row],[RETURNS_UNITS]]/Table2[[#This Row],[UNITS_SOLD]],0)</f>
        <v>2.4844720496894408E-2</v>
      </c>
      <c r="T2627" s="2" t="str">
        <f>TRIM(CLEAN(Table2[[#This Row],[CHANNEL]]))</f>
        <v>Blinkit</v>
      </c>
      <c r="U2627" s="1">
        <f t="shared" ref="U2627:U2690" si="41">IF(AND(MONTH(A2627)=1,DAY(A2627)&gt;1),DATE(YEAR(A2627),DAY(A2627),1),A2627)</f>
        <v>45658</v>
      </c>
    </row>
    <row r="2628" spans="1:21" x14ac:dyDescent="0.3">
      <c r="A2628" s="1">
        <v>45444</v>
      </c>
      <c r="B2628" s="2" t="s">
        <v>39</v>
      </c>
      <c r="C2628" s="2" t="s">
        <v>28</v>
      </c>
      <c r="D2628" s="2" t="s">
        <v>32</v>
      </c>
      <c r="E2628" s="2" t="str">
        <f>TRIM(Table2[[#This Row],[SKU_CODE]])</f>
        <v>BEC-BW-001</v>
      </c>
      <c r="F2628" s="2">
        <v>128</v>
      </c>
      <c r="G2628" s="2">
        <v>28160</v>
      </c>
      <c r="H2628" s="2">
        <v>1823.91</v>
      </c>
      <c r="I2628" s="2">
        <v>3779.28</v>
      </c>
      <c r="J2628" s="2">
        <v>3</v>
      </c>
      <c r="K2628" s="2" t="str">
        <f>_xlfn.XLOOKUP(E2628,[1]SKU_Master!A:A,[1]SKU_Master!C:C,"NOT FOUND")</f>
        <v>Bake &amp; Wrap</v>
      </c>
      <c r="L2628" s="2">
        <f>_xlfn.XLOOKUP(Table2[[#This Row],[SKU_CODE_CLEAN]],[1]SKU_Master!A:A,[1]SKU_Master!E:E,"Not Found")</f>
        <v>220</v>
      </c>
      <c r="M2628" s="2">
        <f>_xlfn.XLOOKUP(E2628,[1]SKU_Master!A:A,[1]SKU_Master!F:F,"NOT FOUND")</f>
        <v>118</v>
      </c>
      <c r="N2628" s="2" t="str">
        <f>IF(ISNUMBER(_xlfn.XMATCH(E2628,[1]SKU_Master!A:A)),"MATCH","NOT FOUND")</f>
        <v>MATCH</v>
      </c>
      <c r="O2628" s="2">
        <f>Table2[[#This Row],[GROSS_REVENUE]]-Table2[[#This Row],[DISCOUNT]]</f>
        <v>26336.09</v>
      </c>
      <c r="P2628" s="3">
        <f>IFERROR((Table2[[#This Row],[NET_REVENUE]]-(Table2[[#This Row],[UNITS_SOLD]]*Table2[[#This Row],[UNIT_COGS]]))/Table2[[#This Row],[NET_REVENUE]],0)</f>
        <v>0.42649041676270094</v>
      </c>
      <c r="Q2628" s="4">
        <f>IFERROR(Table2[[#This Row],[GROSS_REVENUE]]/Table2[[#This Row],[AD_SPEND]],0)</f>
        <v>7.4511547173006498</v>
      </c>
      <c r="R2628" s="2">
        <f>IFERROR((Table2[[#This Row],[NET_REVENUE]]-(Table2[[#This Row],[UNITS_SOLD]]*Table2[[#This Row],[UNIT_COGS]])-Table2[[#This Row],[AD_SPEND]]),0)</f>
        <v>7452.8099999999995</v>
      </c>
      <c r="S2628" s="3">
        <f>IFERROR(Table2[[#This Row],[RETURNS_UNITS]]/Table2[[#This Row],[UNITS_SOLD]],0)</f>
        <v>2.34375E-2</v>
      </c>
      <c r="T2628" s="2" t="str">
        <f>TRIM(CLEAN(Table2[[#This Row],[CHANNEL]]))</f>
        <v>Amazon</v>
      </c>
      <c r="U2628" s="1">
        <f t="shared" si="41"/>
        <v>45444</v>
      </c>
    </row>
    <row r="2629" spans="1:21" x14ac:dyDescent="0.3">
      <c r="A2629" s="1">
        <v>45809</v>
      </c>
      <c r="B2629" s="2" t="s">
        <v>24</v>
      </c>
      <c r="C2629" s="2" t="s">
        <v>25</v>
      </c>
      <c r="D2629" s="2" t="s">
        <v>30</v>
      </c>
      <c r="E2629" s="2" t="str">
        <f>TRIM(Table2[[#This Row],[SKU_CODE]])</f>
        <v>BEC-TIS-002</v>
      </c>
      <c r="F2629" s="2">
        <v>188</v>
      </c>
      <c r="G2629" s="2">
        <v>33840</v>
      </c>
      <c r="H2629" s="2">
        <v>3207.7</v>
      </c>
      <c r="I2629" s="2">
        <v>3782.06</v>
      </c>
      <c r="J2629" s="2">
        <v>24</v>
      </c>
      <c r="K2629" s="2" t="str">
        <f>_xlfn.XLOOKUP(E2629,[1]SKU_Master!A:A,[1]SKU_Master!C:C,"NOT FOUND")</f>
        <v>Tissues</v>
      </c>
      <c r="L2629" s="2">
        <f>_xlfn.XLOOKUP(Table2[[#This Row],[SKU_CODE_CLEAN]],[1]SKU_Master!A:A,[1]SKU_Master!E:E,"Not Found")</f>
        <v>180</v>
      </c>
      <c r="M2629" s="2">
        <f>_xlfn.XLOOKUP(E2629,[1]SKU_Master!A:A,[1]SKU_Master!F:F,"NOT FOUND")</f>
        <v>95</v>
      </c>
      <c r="N2629" s="2" t="str">
        <f>IF(ISNUMBER(_xlfn.XMATCH(E2629,[1]SKU_Master!A:A)),"MATCH","NOT FOUND")</f>
        <v>MATCH</v>
      </c>
      <c r="O2629" s="2">
        <f>Table2[[#This Row],[GROSS_REVENUE]]-Table2[[#This Row],[DISCOUNT]]</f>
        <v>30632.3</v>
      </c>
      <c r="P2629" s="3">
        <f>IFERROR((Table2[[#This Row],[NET_REVENUE]]-(Table2[[#This Row],[UNITS_SOLD]]*Table2[[#This Row],[UNIT_COGS]]))/Table2[[#This Row],[NET_REVENUE]],0)</f>
        <v>0.41695530534762326</v>
      </c>
      <c r="Q2629" s="4">
        <f>IFERROR(Table2[[#This Row],[GROSS_REVENUE]]/Table2[[#This Row],[AD_SPEND]],0)</f>
        <v>8.9475047989719894</v>
      </c>
      <c r="R2629" s="2">
        <f>IFERROR((Table2[[#This Row],[NET_REVENUE]]-(Table2[[#This Row],[UNITS_SOLD]]*Table2[[#This Row],[UNIT_COGS]])-Table2[[#This Row],[AD_SPEND]]),0)</f>
        <v>8990.24</v>
      </c>
      <c r="S2629" s="3">
        <f>IFERROR(Table2[[#This Row],[RETURNS_UNITS]]/Table2[[#This Row],[UNITS_SOLD]],0)</f>
        <v>0.1276595744680851</v>
      </c>
      <c r="T2629" s="2" t="str">
        <f>TRIM(CLEAN(Table2[[#This Row],[CHANNEL]]))</f>
        <v>D2C</v>
      </c>
      <c r="U2629" s="1">
        <f t="shared" si="41"/>
        <v>45809</v>
      </c>
    </row>
    <row r="2630" spans="1:21" x14ac:dyDescent="0.3">
      <c r="A2630" s="1">
        <v>45597</v>
      </c>
      <c r="B2630" s="2" t="s">
        <v>33</v>
      </c>
      <c r="C2630" s="2" t="s">
        <v>25</v>
      </c>
      <c r="D2630" s="2" t="s">
        <v>41</v>
      </c>
      <c r="E2630" s="2" t="str">
        <f>TRIM(Table2[[#This Row],[SKU_CODE]])</f>
        <v>BEC-KT-002</v>
      </c>
      <c r="F2630" s="2">
        <v>130</v>
      </c>
      <c r="G2630" s="2">
        <v>54600</v>
      </c>
      <c r="H2630" s="2">
        <v>10648.65</v>
      </c>
      <c r="I2630" s="2">
        <v>3786.77</v>
      </c>
      <c r="J2630" s="2">
        <v>3</v>
      </c>
      <c r="K2630" s="2" t="str">
        <f>_xlfn.XLOOKUP(E2630,[1]SKU_Master!A:A,[1]SKU_Master!C:C,"NOT FOUND")</f>
        <v>Kitchen Towel</v>
      </c>
      <c r="L2630" s="2">
        <f>_xlfn.XLOOKUP(Table2[[#This Row],[SKU_CODE_CLEAN]],[1]SKU_Master!A:A,[1]SKU_Master!E:E,"Not Found")</f>
        <v>420</v>
      </c>
      <c r="M2630" s="2">
        <f>_xlfn.XLOOKUP(E2630,[1]SKU_Master!A:A,[1]SKU_Master!F:F,"NOT FOUND")</f>
        <v>205</v>
      </c>
      <c r="N2630" s="2" t="str">
        <f>IF(ISNUMBER(_xlfn.XMATCH(E2630,[1]SKU_Master!A:A)),"MATCH","NOT FOUND")</f>
        <v>MATCH</v>
      </c>
      <c r="O2630" s="2">
        <f>Table2[[#This Row],[GROSS_REVENUE]]-Table2[[#This Row],[DISCOUNT]]</f>
        <v>43951.35</v>
      </c>
      <c r="P2630" s="3">
        <f>IFERROR((Table2[[#This Row],[NET_REVENUE]]-(Table2[[#This Row],[UNITS_SOLD]]*Table2[[#This Row],[UNIT_COGS]]))/Table2[[#This Row],[NET_REVENUE]],0)</f>
        <v>0.39364774915901329</v>
      </c>
      <c r="Q2630" s="4">
        <f>IFERROR(Table2[[#This Row],[GROSS_REVENUE]]/Table2[[#This Row],[AD_SPEND]],0)</f>
        <v>14.418620618627484</v>
      </c>
      <c r="R2630" s="2">
        <f>IFERROR((Table2[[#This Row],[NET_REVENUE]]-(Table2[[#This Row],[UNITS_SOLD]]*Table2[[#This Row],[UNIT_COGS]])-Table2[[#This Row],[AD_SPEND]]),0)</f>
        <v>13514.579999999998</v>
      </c>
      <c r="S2630" s="3">
        <f>IFERROR(Table2[[#This Row],[RETURNS_UNITS]]/Table2[[#This Row],[UNITS_SOLD]],0)</f>
        <v>2.3076923076923078E-2</v>
      </c>
      <c r="T2630" s="2" t="str">
        <f>TRIM(CLEAN(Table2[[#This Row],[CHANNEL]]))</f>
        <v>Swiggy Instamart</v>
      </c>
      <c r="U2630" s="1">
        <f t="shared" si="41"/>
        <v>45597</v>
      </c>
    </row>
    <row r="2631" spans="1:21" x14ac:dyDescent="0.3">
      <c r="A2631" s="1">
        <v>45444</v>
      </c>
      <c r="B2631" s="2" t="s">
        <v>27</v>
      </c>
      <c r="C2631" s="2" t="s">
        <v>28</v>
      </c>
      <c r="D2631" s="2" t="s">
        <v>29</v>
      </c>
      <c r="E2631" s="2" t="str">
        <f>TRIM(Table2[[#This Row],[SKU_CODE]])</f>
        <v>BEC-CLN-004</v>
      </c>
      <c r="F2631" s="2">
        <v>210</v>
      </c>
      <c r="G2631" s="2">
        <v>20790</v>
      </c>
      <c r="H2631" s="2">
        <v>4808.28</v>
      </c>
      <c r="I2631" s="2">
        <v>3787.99</v>
      </c>
      <c r="J2631" s="2">
        <v>10</v>
      </c>
      <c r="K2631" s="2" t="str">
        <f>_xlfn.XLOOKUP(E2631,[1]SKU_Master!A:A,[1]SKU_Master!C:C,"NOT FOUND")</f>
        <v>Cleaners</v>
      </c>
      <c r="L2631" s="2">
        <f>_xlfn.XLOOKUP(Table2[[#This Row],[SKU_CODE_CLEAN]],[1]SKU_Master!A:A,[1]SKU_Master!E:E,"Not Found")</f>
        <v>99</v>
      </c>
      <c r="M2631" s="2">
        <f>_xlfn.XLOOKUP(E2631,[1]SKU_Master!A:A,[1]SKU_Master!F:F,"NOT FOUND")</f>
        <v>44</v>
      </c>
      <c r="N2631" s="2" t="str">
        <f>IF(ISNUMBER(_xlfn.XMATCH(E2631,[1]SKU_Master!A:A)),"MATCH","NOT FOUND")</f>
        <v>MATCH</v>
      </c>
      <c r="O2631" s="2">
        <f>Table2[[#This Row],[GROSS_REVENUE]]-Table2[[#This Row],[DISCOUNT]]</f>
        <v>15981.720000000001</v>
      </c>
      <c r="P2631" s="3">
        <f>IFERROR((Table2[[#This Row],[NET_REVENUE]]-(Table2[[#This Row],[UNITS_SOLD]]*Table2[[#This Row],[UNIT_COGS]]))/Table2[[#This Row],[NET_REVENUE]],0)</f>
        <v>0.42183945157342267</v>
      </c>
      <c r="Q2631" s="4">
        <f>IFERROR(Table2[[#This Row],[GROSS_REVENUE]]/Table2[[#This Row],[AD_SPEND]],0)</f>
        <v>5.4883988606094531</v>
      </c>
      <c r="R2631" s="2">
        <f>IFERROR((Table2[[#This Row],[NET_REVENUE]]-(Table2[[#This Row],[UNITS_SOLD]]*Table2[[#This Row],[UNIT_COGS]])-Table2[[#This Row],[AD_SPEND]]),0)</f>
        <v>2953.7300000000014</v>
      </c>
      <c r="S2631" s="3">
        <f>IFERROR(Table2[[#This Row],[RETURNS_UNITS]]/Table2[[#This Row],[UNITS_SOLD]],0)</f>
        <v>4.7619047619047616E-2</v>
      </c>
      <c r="T2631" s="2" t="str">
        <f>TRIM(CLEAN(Table2[[#This Row],[CHANNEL]]))</f>
        <v>Zepto</v>
      </c>
      <c r="U2631" s="1">
        <f t="shared" si="41"/>
        <v>45444</v>
      </c>
    </row>
    <row r="2632" spans="1:21" x14ac:dyDescent="0.3">
      <c r="A2632" s="1">
        <v>45474</v>
      </c>
      <c r="B2632" s="2" t="s">
        <v>37</v>
      </c>
      <c r="C2632" s="2" t="s">
        <v>28</v>
      </c>
      <c r="D2632" s="2" t="s">
        <v>30</v>
      </c>
      <c r="E2632" s="2" t="str">
        <f>TRIM(Table2[[#This Row],[SKU_CODE]])</f>
        <v>BEC-TIS-002</v>
      </c>
      <c r="F2632" s="2">
        <v>177</v>
      </c>
      <c r="G2632" s="2">
        <v>31860</v>
      </c>
      <c r="H2632" s="2">
        <v>6497.82</v>
      </c>
      <c r="I2632" s="2">
        <v>3792.28</v>
      </c>
      <c r="J2632" s="2">
        <v>3</v>
      </c>
      <c r="K2632" s="2" t="str">
        <f>_xlfn.XLOOKUP(E2632,[1]SKU_Master!A:A,[1]SKU_Master!C:C,"NOT FOUND")</f>
        <v>Tissues</v>
      </c>
      <c r="L2632" s="2">
        <f>_xlfn.XLOOKUP(Table2[[#This Row],[SKU_CODE_CLEAN]],[1]SKU_Master!A:A,[1]SKU_Master!E:E,"Not Found")</f>
        <v>180</v>
      </c>
      <c r="M2632" s="2">
        <f>_xlfn.XLOOKUP(E2632,[1]SKU_Master!A:A,[1]SKU_Master!F:F,"NOT FOUND")</f>
        <v>95</v>
      </c>
      <c r="N2632" s="2" t="str">
        <f>IF(ISNUMBER(_xlfn.XMATCH(E2632,[1]SKU_Master!A:A)),"MATCH","NOT FOUND")</f>
        <v>MATCH</v>
      </c>
      <c r="O2632" s="2">
        <f>Table2[[#This Row],[GROSS_REVENUE]]-Table2[[#This Row],[DISCOUNT]]</f>
        <v>25362.18</v>
      </c>
      <c r="P2632" s="3">
        <f>IFERROR((Table2[[#This Row],[NET_REVENUE]]-(Table2[[#This Row],[UNITS_SOLD]]*Table2[[#This Row],[UNIT_COGS]]))/Table2[[#This Row],[NET_REVENUE]],0)</f>
        <v>0.33700494200419678</v>
      </c>
      <c r="Q2632" s="4">
        <f>IFERROR(Table2[[#This Row],[GROSS_REVENUE]]/Table2[[#This Row],[AD_SPEND]],0)</f>
        <v>8.4012783866170206</v>
      </c>
      <c r="R2632" s="2">
        <f>IFERROR((Table2[[#This Row],[NET_REVENUE]]-(Table2[[#This Row],[UNITS_SOLD]]*Table2[[#This Row],[UNIT_COGS]])-Table2[[#This Row],[AD_SPEND]]),0)</f>
        <v>4754.8999999999996</v>
      </c>
      <c r="S2632" s="3">
        <f>IFERROR(Table2[[#This Row],[RETURNS_UNITS]]/Table2[[#This Row],[UNITS_SOLD]],0)</f>
        <v>1.6949152542372881E-2</v>
      </c>
      <c r="T2632" s="2" t="str">
        <f>TRIM(CLEAN(Table2[[#This Row],[CHANNEL]]))</f>
        <v>Blinkit</v>
      </c>
      <c r="U2632" s="1">
        <f t="shared" si="41"/>
        <v>45474</v>
      </c>
    </row>
    <row r="2633" spans="1:21" x14ac:dyDescent="0.3">
      <c r="A2633" s="1">
        <v>45352</v>
      </c>
      <c r="B2633" s="2" t="s">
        <v>33</v>
      </c>
      <c r="C2633" s="2" t="s">
        <v>28</v>
      </c>
      <c r="D2633" s="2" t="s">
        <v>41</v>
      </c>
      <c r="E2633" s="2" t="str">
        <f>TRIM(Table2[[#This Row],[SKU_CODE]])</f>
        <v>BEC-KT-002</v>
      </c>
      <c r="F2633" s="2">
        <v>83</v>
      </c>
      <c r="G2633" s="2">
        <v>34860</v>
      </c>
      <c r="H2633" s="2">
        <v>8373.35</v>
      </c>
      <c r="I2633" s="2">
        <v>3793.56</v>
      </c>
      <c r="J2633" s="2">
        <v>1</v>
      </c>
      <c r="K2633" s="2" t="str">
        <f>_xlfn.XLOOKUP(E2633,[1]SKU_Master!A:A,[1]SKU_Master!C:C,"NOT FOUND")</f>
        <v>Kitchen Towel</v>
      </c>
      <c r="L2633" s="2">
        <f>_xlfn.XLOOKUP(Table2[[#This Row],[SKU_CODE_CLEAN]],[1]SKU_Master!A:A,[1]SKU_Master!E:E,"Not Found")</f>
        <v>420</v>
      </c>
      <c r="M2633" s="2">
        <f>_xlfn.XLOOKUP(E2633,[1]SKU_Master!A:A,[1]SKU_Master!F:F,"NOT FOUND")</f>
        <v>205</v>
      </c>
      <c r="N2633" s="2" t="str">
        <f>IF(ISNUMBER(_xlfn.XMATCH(E2633,[1]SKU_Master!A:A)),"MATCH","NOT FOUND")</f>
        <v>MATCH</v>
      </c>
      <c r="O2633" s="2">
        <f>Table2[[#This Row],[GROSS_REVENUE]]-Table2[[#This Row],[DISCOUNT]]</f>
        <v>26486.65</v>
      </c>
      <c r="P2633" s="3">
        <f>IFERROR((Table2[[#This Row],[NET_REVENUE]]-(Table2[[#This Row],[UNITS_SOLD]]*Table2[[#This Row],[UNIT_COGS]]))/Table2[[#This Row],[NET_REVENUE]],0)</f>
        <v>0.35760090460666039</v>
      </c>
      <c r="Q2633" s="4">
        <f>IFERROR(Table2[[#This Row],[GROSS_REVENUE]]/Table2[[#This Row],[AD_SPEND]],0)</f>
        <v>9.1892575839053556</v>
      </c>
      <c r="R2633" s="2">
        <f>IFERROR((Table2[[#This Row],[NET_REVENUE]]-(Table2[[#This Row],[UNITS_SOLD]]*Table2[[#This Row],[UNIT_COGS]])-Table2[[#This Row],[AD_SPEND]]),0)</f>
        <v>5678.090000000002</v>
      </c>
      <c r="S2633" s="3">
        <f>IFERROR(Table2[[#This Row],[RETURNS_UNITS]]/Table2[[#This Row],[UNITS_SOLD]],0)</f>
        <v>1.2048192771084338E-2</v>
      </c>
      <c r="T2633" s="2" t="str">
        <f>TRIM(CLEAN(Table2[[#This Row],[CHANNEL]]))</f>
        <v>Swiggy Instamart</v>
      </c>
      <c r="U2633" s="1">
        <f t="shared" si="41"/>
        <v>45352</v>
      </c>
    </row>
    <row r="2634" spans="1:21" x14ac:dyDescent="0.3">
      <c r="A2634" s="1">
        <v>45717</v>
      </c>
      <c r="B2634" s="2" t="s">
        <v>21</v>
      </c>
      <c r="C2634" s="2" t="s">
        <v>25</v>
      </c>
      <c r="D2634" s="2" t="s">
        <v>46</v>
      </c>
      <c r="E2634" s="2" t="str">
        <f>TRIM(Table2[[#This Row],[SKU_CODE]])</f>
        <v>BEC-KT-001</v>
      </c>
      <c r="F2634" s="2">
        <v>184</v>
      </c>
      <c r="G2634" s="2">
        <v>29440</v>
      </c>
      <c r="H2634" s="2">
        <v>2745.48</v>
      </c>
      <c r="I2634" s="2">
        <v>3796.08</v>
      </c>
      <c r="J2634" s="2">
        <v>8</v>
      </c>
      <c r="K2634" s="2" t="str">
        <f>_xlfn.XLOOKUP(E2634,[1]SKU_Master!A:A,[1]SKU_Master!C:C,"NOT FOUND")</f>
        <v>Kitchen Towel</v>
      </c>
      <c r="L2634" s="2">
        <f>_xlfn.XLOOKUP(Table2[[#This Row],[SKU_CODE_CLEAN]],[1]SKU_Master!A:A,[1]SKU_Master!E:E,"Not Found")</f>
        <v>160</v>
      </c>
      <c r="M2634" s="2">
        <f>_xlfn.XLOOKUP(E2634,[1]SKU_Master!A:A,[1]SKU_Master!F:F,"NOT FOUND")</f>
        <v>78</v>
      </c>
      <c r="N2634" s="2" t="str">
        <f>IF(ISNUMBER(_xlfn.XMATCH(E2634,[1]SKU_Master!A:A)),"MATCH","NOT FOUND")</f>
        <v>MATCH</v>
      </c>
      <c r="O2634" s="2">
        <f>Table2[[#This Row],[GROSS_REVENUE]]-Table2[[#This Row],[DISCOUNT]]</f>
        <v>26694.52</v>
      </c>
      <c r="P2634" s="3">
        <f>IFERROR((Table2[[#This Row],[NET_REVENUE]]-(Table2[[#This Row],[UNITS_SOLD]]*Table2[[#This Row],[UNIT_COGS]]))/Table2[[#This Row],[NET_REVENUE]],0)</f>
        <v>0.462361563347084</v>
      </c>
      <c r="Q2634" s="4">
        <f>IFERROR(Table2[[#This Row],[GROSS_REVENUE]]/Table2[[#This Row],[AD_SPEND]],0)</f>
        <v>7.7553686961286381</v>
      </c>
      <c r="R2634" s="2">
        <f>IFERROR((Table2[[#This Row],[NET_REVENUE]]-(Table2[[#This Row],[UNITS_SOLD]]*Table2[[#This Row],[UNIT_COGS]])-Table2[[#This Row],[AD_SPEND]]),0)</f>
        <v>8546.44</v>
      </c>
      <c r="S2634" s="3">
        <f>IFERROR(Table2[[#This Row],[RETURNS_UNITS]]/Table2[[#This Row],[UNITS_SOLD]],0)</f>
        <v>4.3478260869565216E-2</v>
      </c>
      <c r="T2634" s="2" t="str">
        <f>TRIM(CLEAN(Table2[[#This Row],[CHANNEL]]))</f>
        <v>Flipkart</v>
      </c>
      <c r="U2634" s="1">
        <f t="shared" si="41"/>
        <v>45717</v>
      </c>
    </row>
    <row r="2635" spans="1:21" x14ac:dyDescent="0.3">
      <c r="A2635" s="1">
        <v>45383</v>
      </c>
      <c r="B2635" s="2" t="s">
        <v>37</v>
      </c>
      <c r="C2635" s="2" t="s">
        <v>22</v>
      </c>
      <c r="D2635" s="2" t="s">
        <v>30</v>
      </c>
      <c r="E2635" s="2" t="str">
        <f>TRIM(Table2[[#This Row],[SKU_CODE]])</f>
        <v>BEC-TIS-002</v>
      </c>
      <c r="F2635" s="2">
        <v>359</v>
      </c>
      <c r="G2635" s="2">
        <v>64620</v>
      </c>
      <c r="H2635" s="2">
        <v>7435.77</v>
      </c>
      <c r="I2635" s="2">
        <v>3798.43</v>
      </c>
      <c r="J2635" s="2">
        <v>20</v>
      </c>
      <c r="K2635" s="2" t="str">
        <f>_xlfn.XLOOKUP(E2635,[1]SKU_Master!A:A,[1]SKU_Master!C:C,"NOT FOUND")</f>
        <v>Tissues</v>
      </c>
      <c r="L2635" s="2">
        <f>_xlfn.XLOOKUP(Table2[[#This Row],[SKU_CODE_CLEAN]],[1]SKU_Master!A:A,[1]SKU_Master!E:E,"Not Found")</f>
        <v>180</v>
      </c>
      <c r="M2635" s="2">
        <f>_xlfn.XLOOKUP(E2635,[1]SKU_Master!A:A,[1]SKU_Master!F:F,"NOT FOUND")</f>
        <v>95</v>
      </c>
      <c r="N2635" s="2" t="str">
        <f>IF(ISNUMBER(_xlfn.XMATCH(E2635,[1]SKU_Master!A:A)),"MATCH","NOT FOUND")</f>
        <v>MATCH</v>
      </c>
      <c r="O2635" s="2">
        <f>Table2[[#This Row],[GROSS_REVENUE]]-Table2[[#This Row],[DISCOUNT]]</f>
        <v>57184.229999999996</v>
      </c>
      <c r="P2635" s="3">
        <f>IFERROR((Table2[[#This Row],[NET_REVENUE]]-(Table2[[#This Row],[UNITS_SOLD]]*Table2[[#This Row],[UNIT_COGS]]))/Table2[[#This Row],[NET_REVENUE]],0)</f>
        <v>0.4035943126277996</v>
      </c>
      <c r="Q2635" s="4">
        <f>IFERROR(Table2[[#This Row],[GROSS_REVENUE]]/Table2[[#This Row],[AD_SPEND]],0)</f>
        <v>17.012291920609304</v>
      </c>
      <c r="R2635" s="2">
        <f>IFERROR((Table2[[#This Row],[NET_REVENUE]]-(Table2[[#This Row],[UNITS_SOLD]]*Table2[[#This Row],[UNIT_COGS]])-Table2[[#This Row],[AD_SPEND]]),0)</f>
        <v>19280.799999999996</v>
      </c>
      <c r="S2635" s="3">
        <f>IFERROR(Table2[[#This Row],[RETURNS_UNITS]]/Table2[[#This Row],[UNITS_SOLD]],0)</f>
        <v>5.5710306406685235E-2</v>
      </c>
      <c r="T2635" s="2" t="str">
        <f>TRIM(CLEAN(Table2[[#This Row],[CHANNEL]]))</f>
        <v>Blinkit</v>
      </c>
      <c r="U2635" s="1">
        <f t="shared" si="41"/>
        <v>45383</v>
      </c>
    </row>
    <row r="2636" spans="1:21" x14ac:dyDescent="0.3">
      <c r="A2636" s="1">
        <v>45689</v>
      </c>
      <c r="B2636" s="2" t="s">
        <v>34</v>
      </c>
      <c r="C2636" s="2" t="s">
        <v>25</v>
      </c>
      <c r="D2636" s="2" t="s">
        <v>55</v>
      </c>
      <c r="E2636" s="2" t="str">
        <f>TRIM(Table2[[#This Row],[SKU_CODE]])</f>
        <v>BEC-KT-001</v>
      </c>
      <c r="F2636" s="2">
        <v>296</v>
      </c>
      <c r="G2636" s="2">
        <v>47360</v>
      </c>
      <c r="H2636" s="2">
        <v>4282.68</v>
      </c>
      <c r="I2636" s="2">
        <v>3801.19</v>
      </c>
      <c r="J2636" s="2">
        <v>7</v>
      </c>
      <c r="K2636" s="2" t="str">
        <f>_xlfn.XLOOKUP(E2636,[1]SKU_Master!A:A,[1]SKU_Master!C:C,"NOT FOUND")</f>
        <v>Kitchen Towel</v>
      </c>
      <c r="L2636" s="2">
        <f>_xlfn.XLOOKUP(Table2[[#This Row],[SKU_CODE_CLEAN]],[1]SKU_Master!A:A,[1]SKU_Master!E:E,"Not Found")</f>
        <v>160</v>
      </c>
      <c r="M2636" s="2">
        <f>_xlfn.XLOOKUP(E2636,[1]SKU_Master!A:A,[1]SKU_Master!F:F,"NOT FOUND")</f>
        <v>78</v>
      </c>
      <c r="N2636" s="2" t="str">
        <f>IF(ISNUMBER(_xlfn.XMATCH(E2636,[1]SKU_Master!A:A)),"MATCH","NOT FOUND")</f>
        <v>MATCH</v>
      </c>
      <c r="O2636" s="2">
        <f>Table2[[#This Row],[GROSS_REVENUE]]-Table2[[#This Row],[DISCOUNT]]</f>
        <v>43077.32</v>
      </c>
      <c r="P2636" s="3">
        <f>IFERROR((Table2[[#This Row],[NET_REVENUE]]-(Table2[[#This Row],[UNITS_SOLD]]*Table2[[#This Row],[UNIT_COGS]]))/Table2[[#This Row],[NET_REVENUE]],0)</f>
        <v>0.46403350997694376</v>
      </c>
      <c r="Q2636" s="4">
        <f>IFERROR(Table2[[#This Row],[GROSS_REVENUE]]/Table2[[#This Row],[AD_SPEND]],0)</f>
        <v>12.459256180301432</v>
      </c>
      <c r="R2636" s="2">
        <f>IFERROR((Table2[[#This Row],[NET_REVENUE]]-(Table2[[#This Row],[UNITS_SOLD]]*Table2[[#This Row],[UNIT_COGS]])-Table2[[#This Row],[AD_SPEND]]),0)</f>
        <v>16188.13</v>
      </c>
      <c r="S2636" s="3">
        <f>IFERROR(Table2[[#This Row],[RETURNS_UNITS]]/Table2[[#This Row],[UNITS_SOLD]],0)</f>
        <v>2.364864864864865E-2</v>
      </c>
      <c r="T2636" s="2" t="str">
        <f>TRIM(CLEAN(Table2[[#This Row],[CHANNEL]]))</f>
        <v>Zepto</v>
      </c>
      <c r="U2636" s="1">
        <f t="shared" si="41"/>
        <v>45689</v>
      </c>
    </row>
    <row r="2637" spans="1:21" x14ac:dyDescent="0.3">
      <c r="A2637" s="1">
        <v>45536</v>
      </c>
      <c r="B2637" s="2" t="s">
        <v>37</v>
      </c>
      <c r="C2637" s="2" t="s">
        <v>25</v>
      </c>
      <c r="D2637" s="2" t="s">
        <v>31</v>
      </c>
      <c r="E2637" s="2" t="str">
        <f>TRIM(Table2[[#This Row],[SKU_CODE]])</f>
        <v>BEC-GB-002</v>
      </c>
      <c r="F2637" s="2">
        <v>262</v>
      </c>
      <c r="G2637" s="2">
        <v>46898</v>
      </c>
      <c r="H2637" s="2">
        <v>2822.51</v>
      </c>
      <c r="I2637" s="2">
        <v>3803.66</v>
      </c>
      <c r="J2637" s="2">
        <v>12</v>
      </c>
      <c r="K2637" s="2" t="str">
        <f>_xlfn.XLOOKUP(E2637,[1]SKU_Master!A:A,[1]SKU_Master!C:C,"NOT FOUND")</f>
        <v>Garbage Bags</v>
      </c>
      <c r="L2637" s="2">
        <f>_xlfn.XLOOKUP(Table2[[#This Row],[SKU_CODE_CLEAN]],[1]SKU_Master!A:A,[1]SKU_Master!E:E,"Not Found")</f>
        <v>179</v>
      </c>
      <c r="M2637" s="2">
        <f>_xlfn.XLOOKUP(E2637,[1]SKU_Master!A:A,[1]SKU_Master!F:F,"NOT FOUND")</f>
        <v>86</v>
      </c>
      <c r="N2637" s="2" t="str">
        <f>IF(ISNUMBER(_xlfn.XMATCH(E2637,[1]SKU_Master!A:A)),"MATCH","NOT FOUND")</f>
        <v>MATCH</v>
      </c>
      <c r="O2637" s="2">
        <f>Table2[[#This Row],[GROSS_REVENUE]]-Table2[[#This Row],[DISCOUNT]]</f>
        <v>44075.49</v>
      </c>
      <c r="P2637" s="3">
        <f>IFERROR((Table2[[#This Row],[NET_REVENUE]]-(Table2[[#This Row],[UNITS_SOLD]]*Table2[[#This Row],[UNIT_COGS]]))/Table2[[#This Row],[NET_REVENUE]],0)</f>
        <v>0.4887861711803998</v>
      </c>
      <c r="Q2637" s="4">
        <f>IFERROR(Table2[[#This Row],[GROSS_REVENUE]]/Table2[[#This Row],[AD_SPEND]],0)</f>
        <v>12.329703496106383</v>
      </c>
      <c r="R2637" s="2">
        <f>IFERROR((Table2[[#This Row],[NET_REVENUE]]-(Table2[[#This Row],[UNITS_SOLD]]*Table2[[#This Row],[UNIT_COGS]])-Table2[[#This Row],[AD_SPEND]]),0)</f>
        <v>17739.829999999998</v>
      </c>
      <c r="S2637" s="3">
        <f>IFERROR(Table2[[#This Row],[RETURNS_UNITS]]/Table2[[#This Row],[UNITS_SOLD]],0)</f>
        <v>4.5801526717557252E-2</v>
      </c>
      <c r="T2637" s="2" t="str">
        <f>TRIM(CLEAN(Table2[[#This Row],[CHANNEL]]))</f>
        <v>Blinkit</v>
      </c>
      <c r="U2637" s="1">
        <f t="shared" si="41"/>
        <v>45536</v>
      </c>
    </row>
    <row r="2638" spans="1:21" x14ac:dyDescent="0.3">
      <c r="A2638" s="1">
        <v>45717</v>
      </c>
      <c r="B2638" s="2" t="s">
        <v>37</v>
      </c>
      <c r="C2638" s="2" t="s">
        <v>25</v>
      </c>
      <c r="D2638" s="2" t="s">
        <v>43</v>
      </c>
      <c r="E2638" s="2" t="str">
        <f>TRIM(Table2[[#This Row],[SKU_CODE]])</f>
        <v>BEC-GB-001</v>
      </c>
      <c r="F2638" s="2">
        <v>328</v>
      </c>
      <c r="G2638" s="2">
        <v>48872</v>
      </c>
      <c r="H2638" s="2">
        <v>13549.43</v>
      </c>
      <c r="I2638" s="2">
        <v>3809.41</v>
      </c>
      <c r="J2638" s="2">
        <v>17</v>
      </c>
      <c r="K2638" s="2" t="str">
        <f>_xlfn.XLOOKUP(E2638,[1]SKU_Master!A:A,[1]SKU_Master!C:C,"NOT FOUND")</f>
        <v>Garbage Bags</v>
      </c>
      <c r="L2638" s="2">
        <f>_xlfn.XLOOKUP(Table2[[#This Row],[SKU_CODE_CLEAN]],[1]SKU_Master!A:A,[1]SKU_Master!E:E,"Not Found")</f>
        <v>149</v>
      </c>
      <c r="M2638" s="2">
        <f>_xlfn.XLOOKUP(E2638,[1]SKU_Master!A:A,[1]SKU_Master!F:F,"NOT FOUND")</f>
        <v>70</v>
      </c>
      <c r="N2638" s="2" t="str">
        <f>IF(ISNUMBER(_xlfn.XMATCH(E2638,[1]SKU_Master!A:A)),"MATCH","NOT FOUND")</f>
        <v>MATCH</v>
      </c>
      <c r="O2638" s="2">
        <f>Table2[[#This Row],[GROSS_REVENUE]]-Table2[[#This Row],[DISCOUNT]]</f>
        <v>35322.57</v>
      </c>
      <c r="P2638" s="3">
        <f>IFERROR((Table2[[#This Row],[NET_REVENUE]]-(Table2[[#This Row],[UNITS_SOLD]]*Table2[[#This Row],[UNIT_COGS]]))/Table2[[#This Row],[NET_REVENUE]],0)</f>
        <v>0.34999067168668646</v>
      </c>
      <c r="Q2638" s="4">
        <f>IFERROR(Table2[[#This Row],[GROSS_REVENUE]]/Table2[[#This Row],[AD_SPEND]],0)</f>
        <v>12.829283274837836</v>
      </c>
      <c r="R2638" s="2">
        <f>IFERROR((Table2[[#This Row],[NET_REVENUE]]-(Table2[[#This Row],[UNITS_SOLD]]*Table2[[#This Row],[UNIT_COGS]])-Table2[[#This Row],[AD_SPEND]]),0)</f>
        <v>8553.16</v>
      </c>
      <c r="S2638" s="3">
        <f>IFERROR(Table2[[#This Row],[RETURNS_UNITS]]/Table2[[#This Row],[UNITS_SOLD]],0)</f>
        <v>5.1829268292682924E-2</v>
      </c>
      <c r="T2638" s="2" t="str">
        <f>TRIM(CLEAN(Table2[[#This Row],[CHANNEL]]))</f>
        <v>Blinkit</v>
      </c>
      <c r="U2638" s="1">
        <f t="shared" si="41"/>
        <v>45717</v>
      </c>
    </row>
    <row r="2639" spans="1:21" x14ac:dyDescent="0.3">
      <c r="A2639" s="1">
        <v>45566</v>
      </c>
      <c r="B2639" s="2" t="s">
        <v>39</v>
      </c>
      <c r="C2639" s="2" t="s">
        <v>25</v>
      </c>
      <c r="D2639" s="2" t="s">
        <v>30</v>
      </c>
      <c r="E2639" s="2" t="str">
        <f>TRIM(Table2[[#This Row],[SKU_CODE]])</f>
        <v>BEC-TIS-002</v>
      </c>
      <c r="F2639" s="2">
        <v>392</v>
      </c>
      <c r="G2639" s="2">
        <v>70560</v>
      </c>
      <c r="H2639" s="2">
        <v>18974.55</v>
      </c>
      <c r="I2639" s="2">
        <v>3811.16</v>
      </c>
      <c r="J2639" s="2">
        <v>13</v>
      </c>
      <c r="K2639" s="2" t="str">
        <f>_xlfn.XLOOKUP(E2639,[1]SKU_Master!A:A,[1]SKU_Master!C:C,"NOT FOUND")</f>
        <v>Tissues</v>
      </c>
      <c r="L2639" s="2">
        <f>_xlfn.XLOOKUP(Table2[[#This Row],[SKU_CODE_CLEAN]],[1]SKU_Master!A:A,[1]SKU_Master!E:E,"Not Found")</f>
        <v>180</v>
      </c>
      <c r="M2639" s="2">
        <f>_xlfn.XLOOKUP(E2639,[1]SKU_Master!A:A,[1]SKU_Master!F:F,"NOT FOUND")</f>
        <v>95</v>
      </c>
      <c r="N2639" s="2" t="str">
        <f>IF(ISNUMBER(_xlfn.XMATCH(E2639,[1]SKU_Master!A:A)),"MATCH","NOT FOUND")</f>
        <v>MATCH</v>
      </c>
      <c r="O2639" s="2">
        <f>Table2[[#This Row],[GROSS_REVENUE]]-Table2[[#This Row],[DISCOUNT]]</f>
        <v>51585.45</v>
      </c>
      <c r="P2639" s="3">
        <f>IFERROR((Table2[[#This Row],[NET_REVENUE]]-(Table2[[#This Row],[UNITS_SOLD]]*Table2[[#This Row],[UNIT_COGS]]))/Table2[[#This Row],[NET_REVENUE]],0)</f>
        <v>0.27809101209740339</v>
      </c>
      <c r="Q2639" s="4">
        <f>IFERROR(Table2[[#This Row],[GROSS_REVENUE]]/Table2[[#This Row],[AD_SPEND]],0)</f>
        <v>18.514048216291105</v>
      </c>
      <c r="R2639" s="2">
        <f>IFERROR((Table2[[#This Row],[NET_REVENUE]]-(Table2[[#This Row],[UNITS_SOLD]]*Table2[[#This Row],[UNIT_COGS]])-Table2[[#This Row],[AD_SPEND]]),0)</f>
        <v>10534.289999999997</v>
      </c>
      <c r="S2639" s="3">
        <f>IFERROR(Table2[[#This Row],[RETURNS_UNITS]]/Table2[[#This Row],[UNITS_SOLD]],0)</f>
        <v>3.3163265306122451E-2</v>
      </c>
      <c r="T2639" s="2" t="str">
        <f>TRIM(CLEAN(Table2[[#This Row],[CHANNEL]]))</f>
        <v>Amazon</v>
      </c>
      <c r="U2639" s="1">
        <f t="shared" si="41"/>
        <v>45566</v>
      </c>
    </row>
    <row r="2640" spans="1:21" x14ac:dyDescent="0.3">
      <c r="A2640" s="1">
        <v>45413</v>
      </c>
      <c r="B2640" s="2" t="s">
        <v>34</v>
      </c>
      <c r="C2640" s="2" t="s">
        <v>25</v>
      </c>
      <c r="D2640" s="2" t="s">
        <v>46</v>
      </c>
      <c r="E2640" s="2" t="str">
        <f>TRIM(Table2[[#This Row],[SKU_CODE]])</f>
        <v>BEC-KT-001</v>
      </c>
      <c r="F2640" s="2">
        <v>257</v>
      </c>
      <c r="G2640" s="2">
        <v>41120</v>
      </c>
      <c r="H2640" s="2">
        <v>2148.1</v>
      </c>
      <c r="I2640" s="2">
        <v>3811.78</v>
      </c>
      <c r="J2640" s="2">
        <v>13</v>
      </c>
      <c r="K2640" s="2" t="str">
        <f>_xlfn.XLOOKUP(E2640,[1]SKU_Master!A:A,[1]SKU_Master!C:C,"NOT FOUND")</f>
        <v>Kitchen Towel</v>
      </c>
      <c r="L2640" s="2">
        <f>_xlfn.XLOOKUP(Table2[[#This Row],[SKU_CODE_CLEAN]],[1]SKU_Master!A:A,[1]SKU_Master!E:E,"Not Found")</f>
        <v>160</v>
      </c>
      <c r="M2640" s="2">
        <f>_xlfn.XLOOKUP(E2640,[1]SKU_Master!A:A,[1]SKU_Master!F:F,"NOT FOUND")</f>
        <v>78</v>
      </c>
      <c r="N2640" s="2" t="str">
        <f>IF(ISNUMBER(_xlfn.XMATCH(E2640,[1]SKU_Master!A:A)),"MATCH","NOT FOUND")</f>
        <v>MATCH</v>
      </c>
      <c r="O2640" s="2">
        <f>Table2[[#This Row],[GROSS_REVENUE]]-Table2[[#This Row],[DISCOUNT]]</f>
        <v>38971.9</v>
      </c>
      <c r="P2640" s="3">
        <f>IFERROR((Table2[[#This Row],[NET_REVENUE]]-(Table2[[#This Row],[UNITS_SOLD]]*Table2[[#This Row],[UNIT_COGS]]))/Table2[[#This Row],[NET_REVENUE]],0)</f>
        <v>0.48562938938055372</v>
      </c>
      <c r="Q2640" s="4">
        <f>IFERROR(Table2[[#This Row],[GROSS_REVENUE]]/Table2[[#This Row],[AD_SPEND]],0)</f>
        <v>10.787611037363121</v>
      </c>
      <c r="R2640" s="2">
        <f>IFERROR((Table2[[#This Row],[NET_REVENUE]]-(Table2[[#This Row],[UNITS_SOLD]]*Table2[[#This Row],[UNIT_COGS]])-Table2[[#This Row],[AD_SPEND]]),0)</f>
        <v>15114.12</v>
      </c>
      <c r="S2640" s="3">
        <f>IFERROR(Table2[[#This Row],[RETURNS_UNITS]]/Table2[[#This Row],[UNITS_SOLD]],0)</f>
        <v>5.0583657587548639E-2</v>
      </c>
      <c r="T2640" s="2" t="str">
        <f>TRIM(CLEAN(Table2[[#This Row],[CHANNEL]]))</f>
        <v>Zepto</v>
      </c>
      <c r="U2640" s="1">
        <f t="shared" si="41"/>
        <v>45413</v>
      </c>
    </row>
    <row r="2641" spans="1:21" x14ac:dyDescent="0.3">
      <c r="A2641" s="1">
        <v>45536</v>
      </c>
      <c r="B2641" s="2" t="s">
        <v>27</v>
      </c>
      <c r="C2641" s="2" t="s">
        <v>28</v>
      </c>
      <c r="D2641" s="2" t="s">
        <v>29</v>
      </c>
      <c r="E2641" s="2" t="str">
        <f>TRIM(Table2[[#This Row],[SKU_CODE]])</f>
        <v>BEC-CLN-004</v>
      </c>
      <c r="F2641" s="2">
        <v>189</v>
      </c>
      <c r="G2641" s="2">
        <v>18711</v>
      </c>
      <c r="H2641" s="2">
        <v>0</v>
      </c>
      <c r="I2641" s="2">
        <v>3814.51</v>
      </c>
      <c r="J2641" s="2">
        <v>5</v>
      </c>
      <c r="K2641" s="2" t="str">
        <f>_xlfn.XLOOKUP(E2641,[1]SKU_Master!A:A,[1]SKU_Master!C:C,"NOT FOUND")</f>
        <v>Cleaners</v>
      </c>
      <c r="L2641" s="2">
        <f>_xlfn.XLOOKUP(Table2[[#This Row],[SKU_CODE_CLEAN]],[1]SKU_Master!A:A,[1]SKU_Master!E:E,"Not Found")</f>
        <v>99</v>
      </c>
      <c r="M2641" s="2">
        <f>_xlfn.XLOOKUP(E2641,[1]SKU_Master!A:A,[1]SKU_Master!F:F,"NOT FOUND")</f>
        <v>44</v>
      </c>
      <c r="N2641" s="2" t="str">
        <f>IF(ISNUMBER(_xlfn.XMATCH(E2641,[1]SKU_Master!A:A)),"MATCH","NOT FOUND")</f>
        <v>MATCH</v>
      </c>
      <c r="O2641" s="2">
        <f>Table2[[#This Row],[GROSS_REVENUE]]-Table2[[#This Row],[DISCOUNT]]</f>
        <v>18711</v>
      </c>
      <c r="P2641" s="3">
        <f>IFERROR((Table2[[#This Row],[NET_REVENUE]]-(Table2[[#This Row],[UNITS_SOLD]]*Table2[[#This Row],[UNIT_COGS]]))/Table2[[#This Row],[NET_REVENUE]],0)</f>
        <v>0.55555555555555558</v>
      </c>
      <c r="Q2641" s="4">
        <f>IFERROR(Table2[[#This Row],[GROSS_REVENUE]]/Table2[[#This Row],[AD_SPEND]],0)</f>
        <v>4.9052171838584773</v>
      </c>
      <c r="R2641" s="2">
        <f>IFERROR((Table2[[#This Row],[NET_REVENUE]]-(Table2[[#This Row],[UNITS_SOLD]]*Table2[[#This Row],[UNIT_COGS]])-Table2[[#This Row],[AD_SPEND]]),0)</f>
        <v>6580.49</v>
      </c>
      <c r="S2641" s="3">
        <f>IFERROR(Table2[[#This Row],[RETURNS_UNITS]]/Table2[[#This Row],[UNITS_SOLD]],0)</f>
        <v>2.6455026455026454E-2</v>
      </c>
      <c r="T2641" s="2" t="str">
        <f>TRIM(CLEAN(Table2[[#This Row],[CHANNEL]]))</f>
        <v>Zepto</v>
      </c>
      <c r="U2641" s="1">
        <f t="shared" si="41"/>
        <v>45536</v>
      </c>
    </row>
    <row r="2642" spans="1:21" x14ac:dyDescent="0.3">
      <c r="A2642" s="1">
        <v>45323</v>
      </c>
      <c r="B2642" s="2" t="s">
        <v>37</v>
      </c>
      <c r="C2642" s="2" t="s">
        <v>28</v>
      </c>
      <c r="D2642" s="2" t="s">
        <v>30</v>
      </c>
      <c r="E2642" s="2" t="str">
        <f>TRIM(Table2[[#This Row],[SKU_CODE]])</f>
        <v>BEC-TIS-002</v>
      </c>
      <c r="F2642" s="2">
        <v>296</v>
      </c>
      <c r="G2642" s="2">
        <v>53280</v>
      </c>
      <c r="H2642" s="2">
        <v>6979.05</v>
      </c>
      <c r="I2642" s="2">
        <v>3822.04</v>
      </c>
      <c r="J2642" s="2">
        <v>9</v>
      </c>
      <c r="K2642" s="2" t="str">
        <f>_xlfn.XLOOKUP(E2642,[1]SKU_Master!A:A,[1]SKU_Master!C:C,"NOT FOUND")</f>
        <v>Tissues</v>
      </c>
      <c r="L2642" s="2">
        <f>_xlfn.XLOOKUP(Table2[[#This Row],[SKU_CODE_CLEAN]],[1]SKU_Master!A:A,[1]SKU_Master!E:E,"Not Found")</f>
        <v>180</v>
      </c>
      <c r="M2642" s="2">
        <f>_xlfn.XLOOKUP(E2642,[1]SKU_Master!A:A,[1]SKU_Master!F:F,"NOT FOUND")</f>
        <v>95</v>
      </c>
      <c r="N2642" s="2" t="str">
        <f>IF(ISNUMBER(_xlfn.XMATCH(E2642,[1]SKU_Master!A:A)),"MATCH","NOT FOUND")</f>
        <v>MATCH</v>
      </c>
      <c r="O2642" s="2">
        <f>Table2[[#This Row],[GROSS_REVENUE]]-Table2[[#This Row],[DISCOUNT]]</f>
        <v>46300.95</v>
      </c>
      <c r="P2642" s="3">
        <f>IFERROR((Table2[[#This Row],[NET_REVENUE]]-(Table2[[#This Row],[UNITS_SOLD]]*Table2[[#This Row],[UNIT_COGS]]))/Table2[[#This Row],[NET_REVENUE]],0)</f>
        <v>0.39266904890720383</v>
      </c>
      <c r="Q2642" s="4">
        <f>IFERROR(Table2[[#This Row],[GROSS_REVENUE]]/Table2[[#This Row],[AD_SPEND]],0)</f>
        <v>13.940199474626116</v>
      </c>
      <c r="R2642" s="2">
        <f>IFERROR((Table2[[#This Row],[NET_REVENUE]]-(Table2[[#This Row],[UNITS_SOLD]]*Table2[[#This Row],[UNIT_COGS]])-Table2[[#This Row],[AD_SPEND]]),0)</f>
        <v>14358.909999999996</v>
      </c>
      <c r="S2642" s="3">
        <f>IFERROR(Table2[[#This Row],[RETURNS_UNITS]]/Table2[[#This Row],[UNITS_SOLD]],0)</f>
        <v>3.0405405405405407E-2</v>
      </c>
      <c r="T2642" s="2" t="str">
        <f>TRIM(CLEAN(Table2[[#This Row],[CHANNEL]]))</f>
        <v>Blinkit</v>
      </c>
      <c r="U2642" s="1">
        <f t="shared" si="41"/>
        <v>45323</v>
      </c>
    </row>
    <row r="2643" spans="1:21" x14ac:dyDescent="0.3">
      <c r="A2643" s="1">
        <v>45536</v>
      </c>
      <c r="B2643" s="2" t="s">
        <v>37</v>
      </c>
      <c r="C2643" s="2" t="s">
        <v>22</v>
      </c>
      <c r="D2643" s="2" t="s">
        <v>30</v>
      </c>
      <c r="E2643" s="2" t="str">
        <f>TRIM(Table2[[#This Row],[SKU_CODE]])</f>
        <v>BEC-TIS-002</v>
      </c>
      <c r="F2643" s="2">
        <v>261</v>
      </c>
      <c r="G2643" s="2">
        <v>46980</v>
      </c>
      <c r="H2643" s="2">
        <v>7308.07</v>
      </c>
      <c r="I2643" s="2">
        <v>3822.21</v>
      </c>
      <c r="J2643" s="2">
        <v>5</v>
      </c>
      <c r="K2643" s="2" t="str">
        <f>_xlfn.XLOOKUP(E2643,[1]SKU_Master!A:A,[1]SKU_Master!C:C,"NOT FOUND")</f>
        <v>Tissues</v>
      </c>
      <c r="L2643" s="2">
        <f>_xlfn.XLOOKUP(Table2[[#This Row],[SKU_CODE_CLEAN]],[1]SKU_Master!A:A,[1]SKU_Master!E:E,"Not Found")</f>
        <v>180</v>
      </c>
      <c r="M2643" s="2">
        <f>_xlfn.XLOOKUP(E2643,[1]SKU_Master!A:A,[1]SKU_Master!F:F,"NOT FOUND")</f>
        <v>95</v>
      </c>
      <c r="N2643" s="2" t="str">
        <f>IF(ISNUMBER(_xlfn.XMATCH(E2643,[1]SKU_Master!A:A)),"MATCH","NOT FOUND")</f>
        <v>MATCH</v>
      </c>
      <c r="O2643" s="2">
        <f>Table2[[#This Row],[GROSS_REVENUE]]-Table2[[#This Row],[DISCOUNT]]</f>
        <v>39671.93</v>
      </c>
      <c r="P2643" s="3">
        <f>IFERROR((Table2[[#This Row],[NET_REVENUE]]-(Table2[[#This Row],[UNITS_SOLD]]*Table2[[#This Row],[UNIT_COGS]]))/Table2[[#This Row],[NET_REVENUE]],0)</f>
        <v>0.37499889720515234</v>
      </c>
      <c r="Q2643" s="4">
        <f>IFERROR(Table2[[#This Row],[GROSS_REVENUE]]/Table2[[#This Row],[AD_SPEND]],0)</f>
        <v>12.291318373401776</v>
      </c>
      <c r="R2643" s="2">
        <f>IFERROR((Table2[[#This Row],[NET_REVENUE]]-(Table2[[#This Row],[UNITS_SOLD]]*Table2[[#This Row],[UNIT_COGS]])-Table2[[#This Row],[AD_SPEND]]),0)</f>
        <v>11054.720000000001</v>
      </c>
      <c r="S2643" s="3">
        <f>IFERROR(Table2[[#This Row],[RETURNS_UNITS]]/Table2[[#This Row],[UNITS_SOLD]],0)</f>
        <v>1.9157088122605363E-2</v>
      </c>
      <c r="T2643" s="2" t="str">
        <f>TRIM(CLEAN(Table2[[#This Row],[CHANNEL]]))</f>
        <v>Blinkit</v>
      </c>
      <c r="U2643" s="1">
        <f t="shared" si="41"/>
        <v>45536</v>
      </c>
    </row>
    <row r="2644" spans="1:21" x14ac:dyDescent="0.3">
      <c r="A2644" s="1">
        <v>45536</v>
      </c>
      <c r="B2644" s="2" t="s">
        <v>39</v>
      </c>
      <c r="C2644" s="2" t="s">
        <v>25</v>
      </c>
      <c r="D2644" s="2" t="s">
        <v>46</v>
      </c>
      <c r="E2644" s="2" t="str">
        <f>TRIM(Table2[[#This Row],[SKU_CODE]])</f>
        <v>BEC-KT-001</v>
      </c>
      <c r="F2644" s="2">
        <v>358</v>
      </c>
      <c r="G2644" s="5">
        <v>57280</v>
      </c>
      <c r="H2644" s="2">
        <v>10741.62</v>
      </c>
      <c r="I2644" s="2">
        <v>3823.2</v>
      </c>
      <c r="J2644" s="2">
        <v>8</v>
      </c>
      <c r="K2644" s="2" t="str">
        <f>_xlfn.XLOOKUP(E2644,[1]SKU_Master!A:A,[1]SKU_Master!C:C,"NOT FOUND")</f>
        <v>Kitchen Towel</v>
      </c>
      <c r="L2644" s="2">
        <f>_xlfn.XLOOKUP(Table2[[#This Row],[SKU_CODE_CLEAN]],[1]SKU_Master!A:A,[1]SKU_Master!E:E,"Not Found")</f>
        <v>160</v>
      </c>
      <c r="M2644" s="2">
        <f>_xlfn.XLOOKUP(E2644,[1]SKU_Master!A:A,[1]SKU_Master!F:F,"NOT FOUND")</f>
        <v>78</v>
      </c>
      <c r="N2644" s="2" t="str">
        <f>IF(ISNUMBER(_xlfn.XMATCH(E2644,[1]SKU_Master!A:A)),"MATCH","NOT FOUND")</f>
        <v>MATCH</v>
      </c>
      <c r="O2644" s="2">
        <f>Table2[[#This Row],[GROSS_REVENUE]]-Table2[[#This Row],[DISCOUNT]]</f>
        <v>46538.38</v>
      </c>
      <c r="P2644" s="3">
        <f>IFERROR((Table2[[#This Row],[NET_REVENUE]]-(Table2[[#This Row],[UNITS_SOLD]]*Table2[[#This Row],[UNIT_COGS]]))/Table2[[#This Row],[NET_REVENUE]],0)</f>
        <v>0.39997911401299313</v>
      </c>
      <c r="Q2644" s="4">
        <f>IFERROR(Table2[[#This Row],[GROSS_REVENUE]]/Table2[[#This Row],[AD_SPEND]],0)</f>
        <v>14.98221385227035</v>
      </c>
      <c r="R2644" s="2">
        <f>IFERROR((Table2[[#This Row],[NET_REVENUE]]-(Table2[[#This Row],[UNITS_SOLD]]*Table2[[#This Row],[UNIT_COGS]])-Table2[[#This Row],[AD_SPEND]]),0)</f>
        <v>14791.179999999997</v>
      </c>
      <c r="S2644" s="3">
        <f>IFERROR(Table2[[#This Row],[RETURNS_UNITS]]/Table2[[#This Row],[UNITS_SOLD]],0)</f>
        <v>2.23463687150838E-2</v>
      </c>
      <c r="T2644" s="2" t="str">
        <f>TRIM(CLEAN(Table2[[#This Row],[CHANNEL]]))</f>
        <v>Amazon</v>
      </c>
      <c r="U2644" s="1">
        <f t="shared" si="41"/>
        <v>45536</v>
      </c>
    </row>
    <row r="2645" spans="1:21" x14ac:dyDescent="0.3">
      <c r="A2645" s="1">
        <v>45352</v>
      </c>
      <c r="B2645" s="2" t="s">
        <v>33</v>
      </c>
      <c r="C2645" s="2" t="s">
        <v>25</v>
      </c>
      <c r="D2645" s="2" t="s">
        <v>35</v>
      </c>
      <c r="E2645" s="2" t="str">
        <f>TRIM(Table2[[#This Row],[SKU_CODE]])</f>
        <v>BEC-CMB-001</v>
      </c>
      <c r="F2645" s="2">
        <v>43</v>
      </c>
      <c r="G2645" s="2">
        <v>30057</v>
      </c>
      <c r="H2645" s="2">
        <v>3523.69</v>
      </c>
      <c r="I2645" s="2">
        <v>3826.15</v>
      </c>
      <c r="J2645" s="2">
        <v>1</v>
      </c>
      <c r="K2645" s="2" t="str">
        <f>_xlfn.XLOOKUP(E2645,[1]SKU_Master!A:A,[1]SKU_Master!C:C,"NOT FOUND")</f>
        <v>Others</v>
      </c>
      <c r="L2645" s="2">
        <f>_xlfn.XLOOKUP(Table2[[#This Row],[SKU_CODE_CLEAN]],[1]SKU_Master!A:A,[1]SKU_Master!E:E,"Not Found")</f>
        <v>699</v>
      </c>
      <c r="M2645" s="2">
        <f>_xlfn.XLOOKUP(E2645,[1]SKU_Master!A:A,[1]SKU_Master!F:F,"NOT FOUND")</f>
        <v>330</v>
      </c>
      <c r="N2645" s="2" t="str">
        <f>IF(ISNUMBER(_xlfn.XMATCH(E2645,[1]SKU_Master!A:A)),"MATCH","NOT FOUND")</f>
        <v>MATCH</v>
      </c>
      <c r="O2645" s="2">
        <f>Table2[[#This Row],[GROSS_REVENUE]]-Table2[[#This Row],[DISCOUNT]]</f>
        <v>26533.31</v>
      </c>
      <c r="P2645" s="3">
        <f>IFERROR((Table2[[#This Row],[NET_REVENUE]]-(Table2[[#This Row],[UNITS_SOLD]]*Table2[[#This Row],[UNIT_COGS]]))/Table2[[#This Row],[NET_REVENUE]],0)</f>
        <v>0.46520053472408834</v>
      </c>
      <c r="Q2645" s="4">
        <f>IFERROR(Table2[[#This Row],[GROSS_REVENUE]]/Table2[[#This Row],[AD_SPEND]],0)</f>
        <v>7.8556773780432021</v>
      </c>
      <c r="R2645" s="2">
        <f>IFERROR((Table2[[#This Row],[NET_REVENUE]]-(Table2[[#This Row],[UNITS_SOLD]]*Table2[[#This Row],[UNIT_COGS]])-Table2[[#This Row],[AD_SPEND]]),0)</f>
        <v>8517.1600000000017</v>
      </c>
      <c r="S2645" s="3">
        <f>IFERROR(Table2[[#This Row],[RETURNS_UNITS]]/Table2[[#This Row],[UNITS_SOLD]],0)</f>
        <v>2.3255813953488372E-2</v>
      </c>
      <c r="T2645" s="2" t="str">
        <f>TRIM(CLEAN(Table2[[#This Row],[CHANNEL]]))</f>
        <v>Swiggy Instamart</v>
      </c>
      <c r="U2645" s="1">
        <f t="shared" si="41"/>
        <v>45352</v>
      </c>
    </row>
    <row r="2646" spans="1:21" x14ac:dyDescent="0.3">
      <c r="A2646" s="1">
        <v>45292</v>
      </c>
      <c r="B2646" s="2" t="s">
        <v>37</v>
      </c>
      <c r="C2646" s="2" t="s">
        <v>25</v>
      </c>
      <c r="D2646" s="2" t="s">
        <v>41</v>
      </c>
      <c r="E2646" s="2" t="str">
        <f>TRIM(Table2[[#This Row],[SKU_CODE]])</f>
        <v>BEC-KT-002</v>
      </c>
      <c r="F2646" s="2">
        <v>210</v>
      </c>
      <c r="G2646" s="2">
        <v>88200</v>
      </c>
      <c r="H2646" s="2">
        <v>16964.88</v>
      </c>
      <c r="I2646" s="2">
        <v>3829.54</v>
      </c>
      <c r="J2646" s="2">
        <v>10</v>
      </c>
      <c r="K2646" s="2" t="str">
        <f>_xlfn.XLOOKUP(E2646,[1]SKU_Master!A:A,[1]SKU_Master!C:C,"NOT FOUND")</f>
        <v>Kitchen Towel</v>
      </c>
      <c r="L2646" s="2">
        <f>_xlfn.XLOOKUP(Table2[[#This Row],[SKU_CODE_CLEAN]],[1]SKU_Master!A:A,[1]SKU_Master!E:E,"Not Found")</f>
        <v>420</v>
      </c>
      <c r="M2646" s="2">
        <f>_xlfn.XLOOKUP(E2646,[1]SKU_Master!A:A,[1]SKU_Master!F:F,"NOT FOUND")</f>
        <v>205</v>
      </c>
      <c r="N2646" s="2" t="str">
        <f>IF(ISNUMBER(_xlfn.XMATCH(E2646,[1]SKU_Master!A:A)),"MATCH","NOT FOUND")</f>
        <v>MATCH</v>
      </c>
      <c r="O2646" s="2">
        <f>Table2[[#This Row],[GROSS_REVENUE]]-Table2[[#This Row],[DISCOUNT]]</f>
        <v>71235.12</v>
      </c>
      <c r="P2646" s="3">
        <f>IFERROR((Table2[[#This Row],[NET_REVENUE]]-(Table2[[#This Row],[UNITS_SOLD]]*Table2[[#This Row],[UNIT_COGS]]))/Table2[[#This Row],[NET_REVENUE]],0)</f>
        <v>0.39566326272771069</v>
      </c>
      <c r="Q2646" s="4">
        <f>IFERROR(Table2[[#This Row],[GROSS_REVENUE]]/Table2[[#This Row],[AD_SPEND]],0)</f>
        <v>23.031486810426319</v>
      </c>
      <c r="R2646" s="2">
        <f>IFERROR((Table2[[#This Row],[NET_REVENUE]]-(Table2[[#This Row],[UNITS_SOLD]]*Table2[[#This Row],[UNIT_COGS]])-Table2[[#This Row],[AD_SPEND]]),0)</f>
        <v>24355.579999999994</v>
      </c>
      <c r="S2646" s="3">
        <f>IFERROR(Table2[[#This Row],[RETURNS_UNITS]]/Table2[[#This Row],[UNITS_SOLD]],0)</f>
        <v>4.7619047619047616E-2</v>
      </c>
      <c r="T2646" s="2" t="str">
        <f>TRIM(CLEAN(Table2[[#This Row],[CHANNEL]]))</f>
        <v>Blinkit</v>
      </c>
      <c r="U2646" s="1">
        <f t="shared" si="41"/>
        <v>45292</v>
      </c>
    </row>
    <row r="2647" spans="1:21" x14ac:dyDescent="0.3">
      <c r="A2647" s="1">
        <v>45689</v>
      </c>
      <c r="B2647" s="2" t="s">
        <v>34</v>
      </c>
      <c r="C2647" s="2" t="s">
        <v>28</v>
      </c>
      <c r="D2647" s="2" t="s">
        <v>41</v>
      </c>
      <c r="E2647" s="2" t="str">
        <f>TRIM(Table2[[#This Row],[SKU_CODE]])</f>
        <v>BEC-KT-002</v>
      </c>
      <c r="F2647" s="2">
        <v>204</v>
      </c>
      <c r="G2647" s="2">
        <v>85680</v>
      </c>
      <c r="H2647" s="2">
        <v>19791.349999999999</v>
      </c>
      <c r="I2647" s="2">
        <v>3830.31</v>
      </c>
      <c r="J2647" s="2">
        <v>10</v>
      </c>
      <c r="K2647" s="2" t="str">
        <f>_xlfn.XLOOKUP(E2647,[1]SKU_Master!A:A,[1]SKU_Master!C:C,"NOT FOUND")</f>
        <v>Kitchen Towel</v>
      </c>
      <c r="L2647" s="2">
        <f>_xlfn.XLOOKUP(Table2[[#This Row],[SKU_CODE_CLEAN]],[1]SKU_Master!A:A,[1]SKU_Master!E:E,"Not Found")</f>
        <v>420</v>
      </c>
      <c r="M2647" s="2">
        <f>_xlfn.XLOOKUP(E2647,[1]SKU_Master!A:A,[1]SKU_Master!F:F,"NOT FOUND")</f>
        <v>205</v>
      </c>
      <c r="N2647" s="2" t="str">
        <f>IF(ISNUMBER(_xlfn.XMATCH(E2647,[1]SKU_Master!A:A)),"MATCH","NOT FOUND")</f>
        <v>MATCH</v>
      </c>
      <c r="O2647" s="2">
        <f>Table2[[#This Row],[GROSS_REVENUE]]-Table2[[#This Row],[DISCOUNT]]</f>
        <v>65888.649999999994</v>
      </c>
      <c r="P2647" s="3">
        <f>IFERROR((Table2[[#This Row],[NET_REVENUE]]-(Table2[[#This Row],[UNITS_SOLD]]*Table2[[#This Row],[UNIT_COGS]]))/Table2[[#This Row],[NET_REVENUE]],0)</f>
        <v>0.36529280839719735</v>
      </c>
      <c r="Q2647" s="4">
        <f>IFERROR(Table2[[#This Row],[GROSS_REVENUE]]/Table2[[#This Row],[AD_SPEND]],0)</f>
        <v>22.368946638783807</v>
      </c>
      <c r="R2647" s="2">
        <f>IFERROR((Table2[[#This Row],[NET_REVENUE]]-(Table2[[#This Row],[UNITS_SOLD]]*Table2[[#This Row],[UNIT_COGS]])-Table2[[#This Row],[AD_SPEND]]),0)</f>
        <v>20238.339999999993</v>
      </c>
      <c r="S2647" s="3">
        <f>IFERROR(Table2[[#This Row],[RETURNS_UNITS]]/Table2[[#This Row],[UNITS_SOLD]],0)</f>
        <v>4.9019607843137254E-2</v>
      </c>
      <c r="T2647" s="2" t="str">
        <f>TRIM(CLEAN(Table2[[#This Row],[CHANNEL]]))</f>
        <v>Zepto</v>
      </c>
      <c r="U2647" s="1">
        <f t="shared" si="41"/>
        <v>45689</v>
      </c>
    </row>
    <row r="2648" spans="1:21" x14ac:dyDescent="0.3">
      <c r="A2648" s="1">
        <v>45292</v>
      </c>
      <c r="B2648" s="2" t="s">
        <v>39</v>
      </c>
      <c r="C2648" s="2" t="s">
        <v>22</v>
      </c>
      <c r="D2648" s="2" t="s">
        <v>31</v>
      </c>
      <c r="E2648" s="2" t="str">
        <f>TRIM(Table2[[#This Row],[SKU_CODE]])</f>
        <v>BEC-GB-002</v>
      </c>
      <c r="F2648" s="2">
        <v>247</v>
      </c>
      <c r="G2648" s="2">
        <v>44213</v>
      </c>
      <c r="H2648" s="2">
        <v>3554.97</v>
      </c>
      <c r="I2648" s="2">
        <v>3830.47</v>
      </c>
      <c r="J2648" s="2">
        <v>5</v>
      </c>
      <c r="K2648" s="2" t="str">
        <f>_xlfn.XLOOKUP(E2648,[1]SKU_Master!A:A,[1]SKU_Master!C:C,"NOT FOUND")</f>
        <v>Garbage Bags</v>
      </c>
      <c r="L2648" s="2">
        <f>_xlfn.XLOOKUP(Table2[[#This Row],[SKU_CODE_CLEAN]],[1]SKU_Master!A:A,[1]SKU_Master!E:E,"Not Found")</f>
        <v>179</v>
      </c>
      <c r="M2648" s="2">
        <f>_xlfn.XLOOKUP(E2648,[1]SKU_Master!A:A,[1]SKU_Master!F:F,"NOT FOUND")</f>
        <v>86</v>
      </c>
      <c r="N2648" s="2" t="str">
        <f>IF(ISNUMBER(_xlfn.XMATCH(E2648,[1]SKU_Master!A:A)),"MATCH","NOT FOUND")</f>
        <v>MATCH</v>
      </c>
      <c r="O2648" s="2">
        <f>Table2[[#This Row],[GROSS_REVENUE]]-Table2[[#This Row],[DISCOUNT]]</f>
        <v>40658.03</v>
      </c>
      <c r="P2648" s="3">
        <f>IFERROR((Table2[[#This Row],[NET_REVENUE]]-(Table2[[#This Row],[UNITS_SOLD]]*Table2[[#This Row],[UNIT_COGS]]))/Table2[[#This Row],[NET_REVENUE]],0)</f>
        <v>0.47754478020700952</v>
      </c>
      <c r="Q2648" s="4">
        <f>IFERROR(Table2[[#This Row],[GROSS_REVENUE]]/Table2[[#This Row],[AD_SPEND]],0)</f>
        <v>11.542447793612794</v>
      </c>
      <c r="R2648" s="2">
        <f>IFERROR((Table2[[#This Row],[NET_REVENUE]]-(Table2[[#This Row],[UNITS_SOLD]]*Table2[[#This Row],[UNIT_COGS]])-Table2[[#This Row],[AD_SPEND]]),0)</f>
        <v>15585.56</v>
      </c>
      <c r="S2648" s="3">
        <f>IFERROR(Table2[[#This Row],[RETURNS_UNITS]]/Table2[[#This Row],[UNITS_SOLD]],0)</f>
        <v>2.0242914979757085E-2</v>
      </c>
      <c r="T2648" s="2" t="str">
        <f>TRIM(CLEAN(Table2[[#This Row],[CHANNEL]]))</f>
        <v>Amazon</v>
      </c>
      <c r="U2648" s="1">
        <f t="shared" si="41"/>
        <v>45292</v>
      </c>
    </row>
    <row r="2649" spans="1:21" x14ac:dyDescent="0.3">
      <c r="A2649" s="1">
        <v>45748</v>
      </c>
      <c r="B2649" s="2" t="s">
        <v>33</v>
      </c>
      <c r="C2649" s="2" t="s">
        <v>22</v>
      </c>
      <c r="D2649" s="2" t="s">
        <v>43</v>
      </c>
      <c r="E2649" s="2" t="str">
        <f>TRIM(Table2[[#This Row],[SKU_CODE]])</f>
        <v>BEC-GB-001</v>
      </c>
      <c r="F2649" s="2">
        <v>197</v>
      </c>
      <c r="G2649" s="2">
        <v>29353</v>
      </c>
      <c r="H2649" s="2">
        <v>3448.52</v>
      </c>
      <c r="I2649" s="2">
        <v>3834.12</v>
      </c>
      <c r="J2649" s="2">
        <v>11</v>
      </c>
      <c r="K2649" s="2" t="str">
        <f>_xlfn.XLOOKUP(E2649,[1]SKU_Master!A:A,[1]SKU_Master!C:C,"NOT FOUND")</f>
        <v>Garbage Bags</v>
      </c>
      <c r="L2649" s="2">
        <f>_xlfn.XLOOKUP(Table2[[#This Row],[SKU_CODE_CLEAN]],[1]SKU_Master!A:A,[1]SKU_Master!E:E,"Not Found")</f>
        <v>149</v>
      </c>
      <c r="M2649" s="2">
        <f>_xlfn.XLOOKUP(E2649,[1]SKU_Master!A:A,[1]SKU_Master!F:F,"NOT FOUND")</f>
        <v>70</v>
      </c>
      <c r="N2649" s="2" t="str">
        <f>IF(ISNUMBER(_xlfn.XMATCH(E2649,[1]SKU_Master!A:A)),"MATCH","NOT FOUND")</f>
        <v>MATCH</v>
      </c>
      <c r="O2649" s="2">
        <f>Table2[[#This Row],[GROSS_REVENUE]]-Table2[[#This Row],[DISCOUNT]]</f>
        <v>25904.48</v>
      </c>
      <c r="P2649" s="3">
        <f>IFERROR((Table2[[#This Row],[NET_REVENUE]]-(Table2[[#This Row],[UNITS_SOLD]]*Table2[[#This Row],[UNIT_COGS]]))/Table2[[#This Row],[NET_REVENUE]],0)</f>
        <v>0.46765964806087595</v>
      </c>
      <c r="Q2649" s="4">
        <f>IFERROR(Table2[[#This Row],[GROSS_REVENUE]]/Table2[[#This Row],[AD_SPEND]],0)</f>
        <v>7.655733258218314</v>
      </c>
      <c r="R2649" s="2">
        <f>IFERROR((Table2[[#This Row],[NET_REVENUE]]-(Table2[[#This Row],[UNITS_SOLD]]*Table2[[#This Row],[UNIT_COGS]])-Table2[[#This Row],[AD_SPEND]]),0)</f>
        <v>8280.36</v>
      </c>
      <c r="S2649" s="3">
        <f>IFERROR(Table2[[#This Row],[RETURNS_UNITS]]/Table2[[#This Row],[UNITS_SOLD]],0)</f>
        <v>5.5837563451776651E-2</v>
      </c>
      <c r="T2649" s="2" t="str">
        <f>TRIM(CLEAN(Table2[[#This Row],[CHANNEL]]))</f>
        <v>Swiggy Instamart</v>
      </c>
      <c r="U2649" s="1">
        <f t="shared" si="41"/>
        <v>45748</v>
      </c>
    </row>
    <row r="2650" spans="1:21" x14ac:dyDescent="0.3">
      <c r="A2650" s="1">
        <v>45748</v>
      </c>
      <c r="B2650" s="2" t="s">
        <v>24</v>
      </c>
      <c r="C2650" s="2" t="s">
        <v>28</v>
      </c>
      <c r="D2650" s="2" t="s">
        <v>29</v>
      </c>
      <c r="E2650" s="2" t="str">
        <f>TRIM(Table2[[#This Row],[SKU_CODE]])</f>
        <v>BEC-CLN-004</v>
      </c>
      <c r="F2650" s="2">
        <v>185</v>
      </c>
      <c r="G2650" s="2">
        <v>18315</v>
      </c>
      <c r="H2650" s="2">
        <v>2420.4299999999998</v>
      </c>
      <c r="I2650" s="2">
        <v>3834.7</v>
      </c>
      <c r="J2650" s="2">
        <v>29</v>
      </c>
      <c r="K2650" s="2" t="str">
        <f>_xlfn.XLOOKUP(E2650,[1]SKU_Master!A:A,[1]SKU_Master!C:C,"NOT FOUND")</f>
        <v>Cleaners</v>
      </c>
      <c r="L2650" s="2">
        <f>_xlfn.XLOOKUP(Table2[[#This Row],[SKU_CODE_CLEAN]],[1]SKU_Master!A:A,[1]SKU_Master!E:E,"Not Found")</f>
        <v>99</v>
      </c>
      <c r="M2650" s="2">
        <f>_xlfn.XLOOKUP(E2650,[1]SKU_Master!A:A,[1]SKU_Master!F:F,"NOT FOUND")</f>
        <v>44</v>
      </c>
      <c r="N2650" s="2" t="str">
        <f>IF(ISNUMBER(_xlfn.XMATCH(E2650,[1]SKU_Master!A:A)),"MATCH","NOT FOUND")</f>
        <v>MATCH</v>
      </c>
      <c r="O2650" s="2">
        <f>Table2[[#This Row],[GROSS_REVENUE]]-Table2[[#This Row],[DISCOUNT]]</f>
        <v>15894.57</v>
      </c>
      <c r="P2650" s="3">
        <f>IFERROR((Table2[[#This Row],[NET_REVENUE]]-(Table2[[#This Row],[UNITS_SOLD]]*Table2[[#This Row],[UNIT_COGS]]))/Table2[[#This Row],[NET_REVENUE]],0)</f>
        <v>0.48787541908966392</v>
      </c>
      <c r="Q2650" s="4">
        <f>IFERROR(Table2[[#This Row],[GROSS_REVENUE]]/Table2[[#This Row],[AD_SPEND]],0)</f>
        <v>4.7761232951730257</v>
      </c>
      <c r="R2650" s="2">
        <f>IFERROR((Table2[[#This Row],[NET_REVENUE]]-(Table2[[#This Row],[UNITS_SOLD]]*Table2[[#This Row],[UNIT_COGS]])-Table2[[#This Row],[AD_SPEND]]),0)</f>
        <v>3919.87</v>
      </c>
      <c r="S2650" s="3">
        <f>IFERROR(Table2[[#This Row],[RETURNS_UNITS]]/Table2[[#This Row],[UNITS_SOLD]],0)</f>
        <v>0.15675675675675677</v>
      </c>
      <c r="T2650" s="2" t="str">
        <f>TRIM(CLEAN(Table2[[#This Row],[CHANNEL]]))</f>
        <v>D2C</v>
      </c>
      <c r="U2650" s="1">
        <f t="shared" si="41"/>
        <v>45748</v>
      </c>
    </row>
    <row r="2651" spans="1:21" x14ac:dyDescent="0.3">
      <c r="A2651" s="1">
        <v>45352</v>
      </c>
      <c r="B2651" s="2" t="s">
        <v>33</v>
      </c>
      <c r="C2651" s="2" t="s">
        <v>22</v>
      </c>
      <c r="D2651" s="2" t="s">
        <v>29</v>
      </c>
      <c r="E2651" s="2" t="str">
        <f>TRIM(Table2[[#This Row],[SKU_CODE]])</f>
        <v>BEC-CLN-004</v>
      </c>
      <c r="F2651" s="2">
        <v>233</v>
      </c>
      <c r="G2651" s="2">
        <v>23067</v>
      </c>
      <c r="H2651" s="2">
        <v>2905.87</v>
      </c>
      <c r="I2651" s="2">
        <v>3835.26</v>
      </c>
      <c r="J2651" s="2">
        <v>5</v>
      </c>
      <c r="K2651" s="2" t="str">
        <f>_xlfn.XLOOKUP(E2651,[1]SKU_Master!A:A,[1]SKU_Master!C:C,"NOT FOUND")</f>
        <v>Cleaners</v>
      </c>
      <c r="L2651" s="2">
        <f>_xlfn.XLOOKUP(Table2[[#This Row],[SKU_CODE_CLEAN]],[1]SKU_Master!A:A,[1]SKU_Master!E:E,"Not Found")</f>
        <v>99</v>
      </c>
      <c r="M2651" s="2">
        <f>_xlfn.XLOOKUP(E2651,[1]SKU_Master!A:A,[1]SKU_Master!F:F,"NOT FOUND")</f>
        <v>44</v>
      </c>
      <c r="N2651" s="2" t="str">
        <f>IF(ISNUMBER(_xlfn.XMATCH(E2651,[1]SKU_Master!A:A)),"MATCH","NOT FOUND")</f>
        <v>MATCH</v>
      </c>
      <c r="O2651" s="2">
        <f>Table2[[#This Row],[GROSS_REVENUE]]-Table2[[#This Row],[DISCOUNT]]</f>
        <v>20161.13</v>
      </c>
      <c r="P2651" s="3">
        <f>IFERROR((Table2[[#This Row],[NET_REVENUE]]-(Table2[[#This Row],[UNITS_SOLD]]*Table2[[#This Row],[UNIT_COGS]]))/Table2[[#This Row],[NET_REVENUE]],0)</f>
        <v>0.4914967563822068</v>
      </c>
      <c r="Q2651" s="4">
        <f>IFERROR(Table2[[#This Row],[GROSS_REVENUE]]/Table2[[#This Row],[AD_SPEND]],0)</f>
        <v>6.0144553433144035</v>
      </c>
      <c r="R2651" s="2">
        <f>IFERROR((Table2[[#This Row],[NET_REVENUE]]-(Table2[[#This Row],[UNITS_SOLD]]*Table2[[#This Row],[UNIT_COGS]])-Table2[[#This Row],[AD_SPEND]]),0)</f>
        <v>6073.8700000000008</v>
      </c>
      <c r="S2651" s="3">
        <f>IFERROR(Table2[[#This Row],[RETURNS_UNITS]]/Table2[[#This Row],[UNITS_SOLD]],0)</f>
        <v>2.1459227467811159E-2</v>
      </c>
      <c r="T2651" s="2" t="str">
        <f>TRIM(CLEAN(Table2[[#This Row],[CHANNEL]]))</f>
        <v>Swiggy Instamart</v>
      </c>
      <c r="U2651" s="1">
        <f t="shared" si="41"/>
        <v>45352</v>
      </c>
    </row>
    <row r="2652" spans="1:21" x14ac:dyDescent="0.3">
      <c r="A2652" s="1">
        <v>45597</v>
      </c>
      <c r="B2652" s="2" t="s">
        <v>39</v>
      </c>
      <c r="C2652" s="2" t="s">
        <v>25</v>
      </c>
      <c r="D2652" s="2" t="s">
        <v>46</v>
      </c>
      <c r="E2652" s="2" t="str">
        <f>TRIM(Table2[[#This Row],[SKU_CODE]])</f>
        <v>BEC-KT-001</v>
      </c>
      <c r="F2652" s="2">
        <v>396</v>
      </c>
      <c r="G2652" s="2">
        <v>63360</v>
      </c>
      <c r="H2652" s="2">
        <v>5742.55</v>
      </c>
      <c r="I2652" s="2">
        <v>3836.41</v>
      </c>
      <c r="J2652" s="2">
        <v>15</v>
      </c>
      <c r="K2652" s="2" t="str">
        <f>_xlfn.XLOOKUP(E2652,[1]SKU_Master!A:A,[1]SKU_Master!C:C,"NOT FOUND")</f>
        <v>Kitchen Towel</v>
      </c>
      <c r="L2652" s="2">
        <f>_xlfn.XLOOKUP(Table2[[#This Row],[SKU_CODE_CLEAN]],[1]SKU_Master!A:A,[1]SKU_Master!E:E,"Not Found")</f>
        <v>160</v>
      </c>
      <c r="M2652" s="2">
        <f>_xlfn.XLOOKUP(E2652,[1]SKU_Master!A:A,[1]SKU_Master!F:F,"NOT FOUND")</f>
        <v>78</v>
      </c>
      <c r="N2652" s="2" t="str">
        <f>IF(ISNUMBER(_xlfn.XMATCH(E2652,[1]SKU_Master!A:A)),"MATCH","NOT FOUND")</f>
        <v>MATCH</v>
      </c>
      <c r="O2652" s="2">
        <f>Table2[[#This Row],[GROSS_REVENUE]]-Table2[[#This Row],[DISCOUNT]]</f>
        <v>57617.45</v>
      </c>
      <c r="P2652" s="3">
        <f>IFERROR((Table2[[#This Row],[NET_REVENUE]]-(Table2[[#This Row],[UNITS_SOLD]]*Table2[[#This Row],[UNIT_COGS]]))/Table2[[#This Row],[NET_REVENUE]],0)</f>
        <v>0.46391240848041693</v>
      </c>
      <c r="Q2652" s="4">
        <f>IFERROR(Table2[[#This Row],[GROSS_REVENUE]]/Table2[[#This Row],[AD_SPEND]],0)</f>
        <v>16.515440216243832</v>
      </c>
      <c r="R2652" s="2">
        <f>IFERROR((Table2[[#This Row],[NET_REVENUE]]-(Table2[[#This Row],[UNITS_SOLD]]*Table2[[#This Row],[UNIT_COGS]])-Table2[[#This Row],[AD_SPEND]]),0)</f>
        <v>22893.039999999997</v>
      </c>
      <c r="S2652" s="3">
        <f>IFERROR(Table2[[#This Row],[RETURNS_UNITS]]/Table2[[#This Row],[UNITS_SOLD]],0)</f>
        <v>3.787878787878788E-2</v>
      </c>
      <c r="T2652" s="2" t="str">
        <f>TRIM(CLEAN(Table2[[#This Row],[CHANNEL]]))</f>
        <v>Amazon</v>
      </c>
      <c r="U2652" s="1">
        <f t="shared" si="41"/>
        <v>45597</v>
      </c>
    </row>
    <row r="2653" spans="1:21" x14ac:dyDescent="0.3">
      <c r="A2653" s="1">
        <v>45597</v>
      </c>
      <c r="B2653" s="2" t="s">
        <v>34</v>
      </c>
      <c r="C2653" s="2" t="s">
        <v>25</v>
      </c>
      <c r="D2653" s="2" t="s">
        <v>30</v>
      </c>
      <c r="E2653" s="2" t="str">
        <f>TRIM(Table2[[#This Row],[SKU_CODE]])</f>
        <v>BEC-TIS-002</v>
      </c>
      <c r="F2653" s="2">
        <v>288</v>
      </c>
      <c r="G2653" s="2">
        <v>51840</v>
      </c>
      <c r="H2653" s="2">
        <v>3089.57</v>
      </c>
      <c r="I2653" s="2">
        <v>3838.34</v>
      </c>
      <c r="J2653" s="2">
        <v>16</v>
      </c>
      <c r="K2653" s="2" t="str">
        <f>_xlfn.XLOOKUP(E2653,[1]SKU_Master!A:A,[1]SKU_Master!C:C,"NOT FOUND")</f>
        <v>Tissues</v>
      </c>
      <c r="L2653" s="2">
        <f>_xlfn.XLOOKUP(Table2[[#This Row],[SKU_CODE_CLEAN]],[1]SKU_Master!A:A,[1]SKU_Master!E:E,"Not Found")</f>
        <v>180</v>
      </c>
      <c r="M2653" s="2">
        <f>_xlfn.XLOOKUP(E2653,[1]SKU_Master!A:A,[1]SKU_Master!F:F,"NOT FOUND")</f>
        <v>95</v>
      </c>
      <c r="N2653" s="2" t="str">
        <f>IF(ISNUMBER(_xlfn.XMATCH(E2653,[1]SKU_Master!A:A)),"MATCH","NOT FOUND")</f>
        <v>MATCH</v>
      </c>
      <c r="O2653" s="2">
        <f>Table2[[#This Row],[GROSS_REVENUE]]-Table2[[#This Row],[DISCOUNT]]</f>
        <v>48750.43</v>
      </c>
      <c r="P2653" s="3">
        <f>IFERROR((Table2[[#This Row],[NET_REVENUE]]-(Table2[[#This Row],[UNITS_SOLD]]*Table2[[#This Row],[UNIT_COGS]]))/Table2[[#This Row],[NET_REVENUE]],0)</f>
        <v>0.43877418106876187</v>
      </c>
      <c r="Q2653" s="4">
        <f>IFERROR(Table2[[#This Row],[GROSS_REVENUE]]/Table2[[#This Row],[AD_SPEND]],0)</f>
        <v>13.505838461418216</v>
      </c>
      <c r="R2653" s="2">
        <f>IFERROR((Table2[[#This Row],[NET_REVENUE]]-(Table2[[#This Row],[UNITS_SOLD]]*Table2[[#This Row],[UNIT_COGS]])-Table2[[#This Row],[AD_SPEND]]),0)</f>
        <v>17552.09</v>
      </c>
      <c r="S2653" s="3">
        <f>IFERROR(Table2[[#This Row],[RETURNS_UNITS]]/Table2[[#This Row],[UNITS_SOLD]],0)</f>
        <v>5.5555555555555552E-2</v>
      </c>
      <c r="T2653" s="2" t="str">
        <f>TRIM(CLEAN(Table2[[#This Row],[CHANNEL]]))</f>
        <v>Zepto</v>
      </c>
      <c r="U2653" s="1">
        <f t="shared" si="41"/>
        <v>45597</v>
      </c>
    </row>
    <row r="2654" spans="1:21" x14ac:dyDescent="0.3">
      <c r="A2654" s="1">
        <v>45292</v>
      </c>
      <c r="B2654" s="2" t="s">
        <v>37</v>
      </c>
      <c r="C2654" s="2" t="s">
        <v>22</v>
      </c>
      <c r="D2654" s="2" t="s">
        <v>32</v>
      </c>
      <c r="E2654" s="2" t="str">
        <f>TRIM(Table2[[#This Row],[SKU_CODE]])</f>
        <v>BEC-BW-001</v>
      </c>
      <c r="F2654" s="2">
        <v>140</v>
      </c>
      <c r="G2654" s="2">
        <v>30800</v>
      </c>
      <c r="H2654" s="2">
        <v>3321.65</v>
      </c>
      <c r="I2654" s="2">
        <v>3840.66</v>
      </c>
      <c r="J2654" s="2">
        <v>5</v>
      </c>
      <c r="K2654" s="2" t="str">
        <f>_xlfn.XLOOKUP(E2654,[1]SKU_Master!A:A,[1]SKU_Master!C:C,"NOT FOUND")</f>
        <v>Bake &amp; Wrap</v>
      </c>
      <c r="L2654" s="2">
        <f>_xlfn.XLOOKUP(Table2[[#This Row],[SKU_CODE_CLEAN]],[1]SKU_Master!A:A,[1]SKU_Master!E:E,"Not Found")</f>
        <v>220</v>
      </c>
      <c r="M2654" s="2">
        <f>_xlfn.XLOOKUP(E2654,[1]SKU_Master!A:A,[1]SKU_Master!F:F,"NOT FOUND")</f>
        <v>118</v>
      </c>
      <c r="N2654" s="2" t="str">
        <f>IF(ISNUMBER(_xlfn.XMATCH(E2654,[1]SKU_Master!A:A)),"MATCH","NOT FOUND")</f>
        <v>MATCH</v>
      </c>
      <c r="O2654" s="2">
        <f>Table2[[#This Row],[GROSS_REVENUE]]-Table2[[#This Row],[DISCOUNT]]</f>
        <v>27478.35</v>
      </c>
      <c r="P2654" s="3">
        <f>IFERROR((Table2[[#This Row],[NET_REVENUE]]-(Table2[[#This Row],[UNITS_SOLD]]*Table2[[#This Row],[UNIT_COGS]]))/Table2[[#This Row],[NET_REVENUE]],0)</f>
        <v>0.39879941845125338</v>
      </c>
      <c r="Q2654" s="4">
        <f>IFERROR(Table2[[#This Row],[GROSS_REVENUE]]/Table2[[#This Row],[AD_SPEND]],0)</f>
        <v>8.0194549895070129</v>
      </c>
      <c r="R2654" s="2">
        <f>IFERROR((Table2[[#This Row],[NET_REVENUE]]-(Table2[[#This Row],[UNITS_SOLD]]*Table2[[#This Row],[UNIT_COGS]])-Table2[[#This Row],[AD_SPEND]]),0)</f>
        <v>7117.6899999999987</v>
      </c>
      <c r="S2654" s="3">
        <f>IFERROR(Table2[[#This Row],[RETURNS_UNITS]]/Table2[[#This Row],[UNITS_SOLD]],0)</f>
        <v>3.5714285714285712E-2</v>
      </c>
      <c r="T2654" s="2" t="str">
        <f>TRIM(CLEAN(Table2[[#This Row],[CHANNEL]]))</f>
        <v>Blinkit</v>
      </c>
      <c r="U2654" s="1">
        <f t="shared" si="41"/>
        <v>45292</v>
      </c>
    </row>
    <row r="2655" spans="1:21" x14ac:dyDescent="0.3">
      <c r="A2655" s="1">
        <v>45627</v>
      </c>
      <c r="B2655" s="2" t="s">
        <v>37</v>
      </c>
      <c r="C2655" s="2" t="s">
        <v>25</v>
      </c>
      <c r="D2655" s="2" t="s">
        <v>35</v>
      </c>
      <c r="E2655" s="2" t="str">
        <f>TRIM(Table2[[#This Row],[SKU_CODE]])</f>
        <v>BEC-CMB-001</v>
      </c>
      <c r="F2655" s="2">
        <v>49</v>
      </c>
      <c r="G2655" s="2">
        <v>34251</v>
      </c>
      <c r="H2655" s="2">
        <v>5935.44</v>
      </c>
      <c r="I2655" s="2">
        <v>3843.12</v>
      </c>
      <c r="J2655" s="2">
        <v>2</v>
      </c>
      <c r="K2655" s="2" t="str">
        <f>_xlfn.XLOOKUP(E2655,[1]SKU_Master!A:A,[1]SKU_Master!C:C,"NOT FOUND")</f>
        <v>Others</v>
      </c>
      <c r="L2655" s="2">
        <f>_xlfn.XLOOKUP(Table2[[#This Row],[SKU_CODE_CLEAN]],[1]SKU_Master!A:A,[1]SKU_Master!E:E,"Not Found")</f>
        <v>699</v>
      </c>
      <c r="M2655" s="2">
        <f>_xlfn.XLOOKUP(E2655,[1]SKU_Master!A:A,[1]SKU_Master!F:F,"NOT FOUND")</f>
        <v>330</v>
      </c>
      <c r="N2655" s="2" t="str">
        <f>IF(ISNUMBER(_xlfn.XMATCH(E2655,[1]SKU_Master!A:A)),"MATCH","NOT FOUND")</f>
        <v>MATCH</v>
      </c>
      <c r="O2655" s="2">
        <f>Table2[[#This Row],[GROSS_REVENUE]]-Table2[[#This Row],[DISCOUNT]]</f>
        <v>28315.56</v>
      </c>
      <c r="P2655" s="3">
        <f>IFERROR((Table2[[#This Row],[NET_REVENUE]]-(Table2[[#This Row],[UNITS_SOLD]]*Table2[[#This Row],[UNIT_COGS]]))/Table2[[#This Row],[NET_REVENUE]],0)</f>
        <v>0.42893589249161945</v>
      </c>
      <c r="Q2655" s="4">
        <f>IFERROR(Table2[[#This Row],[GROSS_REVENUE]]/Table2[[#This Row],[AD_SPEND]],0)</f>
        <v>8.9122900143633306</v>
      </c>
      <c r="R2655" s="2">
        <f>IFERROR((Table2[[#This Row],[NET_REVENUE]]-(Table2[[#This Row],[UNITS_SOLD]]*Table2[[#This Row],[UNIT_COGS]])-Table2[[#This Row],[AD_SPEND]]),0)</f>
        <v>8302.4400000000023</v>
      </c>
      <c r="S2655" s="3">
        <f>IFERROR(Table2[[#This Row],[RETURNS_UNITS]]/Table2[[#This Row],[UNITS_SOLD]],0)</f>
        <v>4.0816326530612242E-2</v>
      </c>
      <c r="T2655" s="2" t="str">
        <f>TRIM(CLEAN(Table2[[#This Row],[CHANNEL]]))</f>
        <v>Blinkit</v>
      </c>
      <c r="U2655" s="1">
        <f t="shared" si="41"/>
        <v>45627</v>
      </c>
    </row>
    <row r="2656" spans="1:21" x14ac:dyDescent="0.3">
      <c r="A2656" s="1">
        <v>45778</v>
      </c>
      <c r="B2656" s="2" t="s">
        <v>27</v>
      </c>
      <c r="C2656" s="2" t="s">
        <v>28</v>
      </c>
      <c r="D2656" s="2" t="s">
        <v>43</v>
      </c>
      <c r="E2656" s="2" t="str">
        <f>TRIM(Table2[[#This Row],[SKU_CODE]])</f>
        <v>BEC-GB-001</v>
      </c>
      <c r="F2656" s="2">
        <v>202</v>
      </c>
      <c r="G2656" s="2">
        <v>30098</v>
      </c>
      <c r="H2656" s="2">
        <v>3930.35</v>
      </c>
      <c r="I2656" s="2">
        <v>3843.38</v>
      </c>
      <c r="J2656" s="2">
        <v>6</v>
      </c>
      <c r="K2656" s="2" t="str">
        <f>_xlfn.XLOOKUP(E2656,[1]SKU_Master!A:A,[1]SKU_Master!C:C,"NOT FOUND")</f>
        <v>Garbage Bags</v>
      </c>
      <c r="L2656" s="2">
        <f>_xlfn.XLOOKUP(Table2[[#This Row],[SKU_CODE_CLEAN]],[1]SKU_Master!A:A,[1]SKU_Master!E:E,"Not Found")</f>
        <v>149</v>
      </c>
      <c r="M2656" s="2">
        <f>_xlfn.XLOOKUP(E2656,[1]SKU_Master!A:A,[1]SKU_Master!F:F,"NOT FOUND")</f>
        <v>70</v>
      </c>
      <c r="N2656" s="2" t="str">
        <f>IF(ISNUMBER(_xlfn.XMATCH(E2656,[1]SKU_Master!A:A)),"MATCH","NOT FOUND")</f>
        <v>MATCH</v>
      </c>
      <c r="O2656" s="2">
        <f>Table2[[#This Row],[GROSS_REVENUE]]-Table2[[#This Row],[DISCOUNT]]</f>
        <v>26167.65</v>
      </c>
      <c r="P2656" s="3">
        <f>IFERROR((Table2[[#This Row],[NET_REVENUE]]-(Table2[[#This Row],[UNITS_SOLD]]*Table2[[#This Row],[UNIT_COGS]]))/Table2[[#This Row],[NET_REVENUE]],0)</f>
        <v>0.45963814098705846</v>
      </c>
      <c r="Q2656" s="4">
        <f>IFERROR(Table2[[#This Row],[GROSS_REVENUE]]/Table2[[#This Row],[AD_SPEND]],0)</f>
        <v>7.8311278093761221</v>
      </c>
      <c r="R2656" s="2">
        <f>IFERROR((Table2[[#This Row],[NET_REVENUE]]-(Table2[[#This Row],[UNITS_SOLD]]*Table2[[#This Row],[UNIT_COGS]])-Table2[[#This Row],[AD_SPEND]]),0)</f>
        <v>8184.2700000000013</v>
      </c>
      <c r="S2656" s="3">
        <f>IFERROR(Table2[[#This Row],[RETURNS_UNITS]]/Table2[[#This Row],[UNITS_SOLD]],0)</f>
        <v>2.9702970297029702E-2</v>
      </c>
      <c r="T2656" s="2" t="str">
        <f>TRIM(CLEAN(Table2[[#This Row],[CHANNEL]]))</f>
        <v>Zepto</v>
      </c>
      <c r="U2656" s="1">
        <f t="shared" si="41"/>
        <v>45778</v>
      </c>
    </row>
    <row r="2657" spans="1:21" x14ac:dyDescent="0.3">
      <c r="A2657" s="1">
        <v>45597</v>
      </c>
      <c r="B2657" s="2" t="s">
        <v>21</v>
      </c>
      <c r="C2657" s="2" t="s">
        <v>28</v>
      </c>
      <c r="D2657" s="2" t="s">
        <v>29</v>
      </c>
      <c r="E2657" s="2" t="str">
        <f>TRIM(Table2[[#This Row],[SKU_CODE]])</f>
        <v>BEC-CLN-004</v>
      </c>
      <c r="F2657" s="2">
        <v>195</v>
      </c>
      <c r="G2657" s="2">
        <v>19305</v>
      </c>
      <c r="H2657" s="2">
        <v>4801.5200000000004</v>
      </c>
      <c r="I2657" s="2">
        <v>3849.35</v>
      </c>
      <c r="J2657" s="2">
        <v>11</v>
      </c>
      <c r="K2657" s="2" t="str">
        <f>_xlfn.XLOOKUP(E2657,[1]SKU_Master!A:A,[1]SKU_Master!C:C,"NOT FOUND")</f>
        <v>Cleaners</v>
      </c>
      <c r="L2657" s="2">
        <f>_xlfn.XLOOKUP(Table2[[#This Row],[SKU_CODE_CLEAN]],[1]SKU_Master!A:A,[1]SKU_Master!E:E,"Not Found")</f>
        <v>99</v>
      </c>
      <c r="M2657" s="2">
        <f>_xlfn.XLOOKUP(E2657,[1]SKU_Master!A:A,[1]SKU_Master!F:F,"NOT FOUND")</f>
        <v>44</v>
      </c>
      <c r="N2657" s="2" t="str">
        <f>IF(ISNUMBER(_xlfn.XMATCH(E2657,[1]SKU_Master!A:A)),"MATCH","NOT FOUND")</f>
        <v>MATCH</v>
      </c>
      <c r="O2657" s="2">
        <f>Table2[[#This Row],[GROSS_REVENUE]]-Table2[[#This Row],[DISCOUNT]]</f>
        <v>14503.48</v>
      </c>
      <c r="P2657" s="3">
        <f>IFERROR((Table2[[#This Row],[NET_REVENUE]]-(Table2[[#This Row],[UNITS_SOLD]]*Table2[[#This Row],[UNIT_COGS]]))/Table2[[#This Row],[NET_REVENUE]],0)</f>
        <v>0.40841784178693663</v>
      </c>
      <c r="Q2657" s="4">
        <f>IFERROR(Table2[[#This Row],[GROSS_REVENUE]]/Table2[[#This Row],[AD_SPEND]],0)</f>
        <v>5.0151324249548628</v>
      </c>
      <c r="R2657" s="2">
        <f>IFERROR((Table2[[#This Row],[NET_REVENUE]]-(Table2[[#This Row],[UNITS_SOLD]]*Table2[[#This Row],[UNIT_COGS]])-Table2[[#This Row],[AD_SPEND]]),0)</f>
        <v>2074.1299999999997</v>
      </c>
      <c r="S2657" s="3">
        <f>IFERROR(Table2[[#This Row],[RETURNS_UNITS]]/Table2[[#This Row],[UNITS_SOLD]],0)</f>
        <v>5.6410256410256411E-2</v>
      </c>
      <c r="T2657" s="2" t="str">
        <f>TRIM(CLEAN(Table2[[#This Row],[CHANNEL]]))</f>
        <v>Flipkart</v>
      </c>
      <c r="U2657" s="1">
        <f t="shared" si="41"/>
        <v>45597</v>
      </c>
    </row>
    <row r="2658" spans="1:21" x14ac:dyDescent="0.3">
      <c r="A2658" s="1">
        <v>45566</v>
      </c>
      <c r="B2658" s="2" t="s">
        <v>39</v>
      </c>
      <c r="C2658" s="2" t="s">
        <v>25</v>
      </c>
      <c r="D2658" s="2" t="s">
        <v>45</v>
      </c>
      <c r="E2658" s="2" t="str">
        <f>TRIM(Table2[[#This Row],[SKU_CODE]])</f>
        <v>BEC-TIS-001</v>
      </c>
      <c r="F2658" s="2">
        <v>441</v>
      </c>
      <c r="G2658" s="2">
        <v>41895</v>
      </c>
      <c r="H2658" s="2">
        <v>7464.3</v>
      </c>
      <c r="I2658" s="2">
        <v>3850.71</v>
      </c>
      <c r="J2658" s="2">
        <v>20</v>
      </c>
      <c r="K2658" s="2" t="str">
        <f>_xlfn.XLOOKUP(E2658,[1]SKU_Master!A:A,[1]SKU_Master!C:C,"NOT FOUND")</f>
        <v>Tissues</v>
      </c>
      <c r="L2658" s="2">
        <f>_xlfn.XLOOKUP(Table2[[#This Row],[SKU_CODE_CLEAN]],[1]SKU_Master!A:A,[1]SKU_Master!E:E,"Not Found")</f>
        <v>95</v>
      </c>
      <c r="M2658" s="2">
        <f>_xlfn.XLOOKUP(E2658,[1]SKU_Master!A:A,[1]SKU_Master!F:F,"NOT FOUND")</f>
        <v>42</v>
      </c>
      <c r="N2658" s="2" t="str">
        <f>IF(ISNUMBER(_xlfn.XMATCH(E2658,[1]SKU_Master!A:A)),"MATCH","NOT FOUND")</f>
        <v>MATCH</v>
      </c>
      <c r="O2658" s="2">
        <f>Table2[[#This Row],[GROSS_REVENUE]]-Table2[[#This Row],[DISCOUNT]]</f>
        <v>34430.699999999997</v>
      </c>
      <c r="P2658" s="3">
        <f>IFERROR((Table2[[#This Row],[NET_REVENUE]]-(Table2[[#This Row],[UNITS_SOLD]]*Table2[[#This Row],[UNIT_COGS]]))/Table2[[#This Row],[NET_REVENUE]],0)</f>
        <v>0.46204985666861254</v>
      </c>
      <c r="Q2658" s="4">
        <f>IFERROR(Table2[[#This Row],[GROSS_REVENUE]]/Table2[[#This Row],[AD_SPEND]],0)</f>
        <v>10.879811774971369</v>
      </c>
      <c r="R2658" s="2">
        <f>IFERROR((Table2[[#This Row],[NET_REVENUE]]-(Table2[[#This Row],[UNITS_SOLD]]*Table2[[#This Row],[UNIT_COGS]])-Table2[[#This Row],[AD_SPEND]]),0)</f>
        <v>12057.989999999998</v>
      </c>
      <c r="S2658" s="3">
        <f>IFERROR(Table2[[#This Row],[RETURNS_UNITS]]/Table2[[#This Row],[UNITS_SOLD]],0)</f>
        <v>4.5351473922902494E-2</v>
      </c>
      <c r="T2658" s="2" t="str">
        <f>TRIM(CLEAN(Table2[[#This Row],[CHANNEL]]))</f>
        <v>Amazon</v>
      </c>
      <c r="U2658" s="1">
        <f t="shared" si="41"/>
        <v>45566</v>
      </c>
    </row>
    <row r="2659" spans="1:21" x14ac:dyDescent="0.3">
      <c r="A2659" s="1">
        <v>45778</v>
      </c>
      <c r="B2659" s="2" t="s">
        <v>34</v>
      </c>
      <c r="C2659" s="2" t="s">
        <v>28</v>
      </c>
      <c r="D2659" s="2" t="s">
        <v>30</v>
      </c>
      <c r="E2659" s="2" t="str">
        <f>TRIM(Table2[[#This Row],[SKU_CODE]])</f>
        <v>BEC-TIS-002</v>
      </c>
      <c r="F2659" s="2">
        <v>241</v>
      </c>
      <c r="G2659" s="2">
        <v>43380</v>
      </c>
      <c r="H2659" s="2">
        <v>11034.17</v>
      </c>
      <c r="I2659" s="2">
        <v>3852.74</v>
      </c>
      <c r="J2659" s="2">
        <v>14</v>
      </c>
      <c r="K2659" s="2" t="str">
        <f>_xlfn.XLOOKUP(E2659,[1]SKU_Master!A:A,[1]SKU_Master!C:C,"NOT FOUND")</f>
        <v>Tissues</v>
      </c>
      <c r="L2659" s="2">
        <f>_xlfn.XLOOKUP(Table2[[#This Row],[SKU_CODE_CLEAN]],[1]SKU_Master!A:A,[1]SKU_Master!E:E,"Not Found")</f>
        <v>180</v>
      </c>
      <c r="M2659" s="2">
        <f>_xlfn.XLOOKUP(E2659,[1]SKU_Master!A:A,[1]SKU_Master!F:F,"NOT FOUND")</f>
        <v>95</v>
      </c>
      <c r="N2659" s="2" t="str">
        <f>IF(ISNUMBER(_xlfn.XMATCH(E2659,[1]SKU_Master!A:A)),"MATCH","NOT FOUND")</f>
        <v>MATCH</v>
      </c>
      <c r="O2659" s="2">
        <f>Table2[[#This Row],[GROSS_REVENUE]]-Table2[[#This Row],[DISCOUNT]]</f>
        <v>32345.83</v>
      </c>
      <c r="P2659" s="3">
        <f>IFERROR((Table2[[#This Row],[NET_REVENUE]]-(Table2[[#This Row],[UNITS_SOLD]]*Table2[[#This Row],[UNIT_COGS]]))/Table2[[#This Row],[NET_REVENUE]],0)</f>
        <v>0.29218078497290073</v>
      </c>
      <c r="Q2659" s="4">
        <f>IFERROR(Table2[[#This Row],[GROSS_REVENUE]]/Table2[[#This Row],[AD_SPEND]],0)</f>
        <v>11.25951919932308</v>
      </c>
      <c r="R2659" s="2">
        <f>IFERROR((Table2[[#This Row],[NET_REVENUE]]-(Table2[[#This Row],[UNITS_SOLD]]*Table2[[#This Row],[UNIT_COGS]])-Table2[[#This Row],[AD_SPEND]]),0)</f>
        <v>5598.090000000002</v>
      </c>
      <c r="S2659" s="3">
        <f>IFERROR(Table2[[#This Row],[RETURNS_UNITS]]/Table2[[#This Row],[UNITS_SOLD]],0)</f>
        <v>5.8091286307053944E-2</v>
      </c>
      <c r="T2659" s="2" t="str">
        <f>TRIM(CLEAN(Table2[[#This Row],[CHANNEL]]))</f>
        <v>Zepto</v>
      </c>
      <c r="U2659" s="1">
        <f t="shared" si="41"/>
        <v>45778</v>
      </c>
    </row>
    <row r="2660" spans="1:21" x14ac:dyDescent="0.3">
      <c r="A2660" s="1">
        <v>45536</v>
      </c>
      <c r="B2660" s="2" t="s">
        <v>21</v>
      </c>
      <c r="C2660" s="2" t="s">
        <v>28</v>
      </c>
      <c r="D2660" s="2" t="s">
        <v>29</v>
      </c>
      <c r="E2660" s="2" t="str">
        <f>TRIM(Table2[[#This Row],[SKU_CODE]])</f>
        <v>BEC-CLN-004</v>
      </c>
      <c r="F2660" s="2">
        <v>168</v>
      </c>
      <c r="G2660" s="2">
        <v>16632</v>
      </c>
      <c r="H2660" s="2">
        <v>1416.74</v>
      </c>
      <c r="I2660" s="2">
        <v>3853.68</v>
      </c>
      <c r="J2660" s="2">
        <v>3</v>
      </c>
      <c r="K2660" s="2" t="str">
        <f>_xlfn.XLOOKUP(E2660,[1]SKU_Master!A:A,[1]SKU_Master!C:C,"NOT FOUND")</f>
        <v>Cleaners</v>
      </c>
      <c r="L2660" s="2">
        <f>_xlfn.XLOOKUP(Table2[[#This Row],[SKU_CODE_CLEAN]],[1]SKU_Master!A:A,[1]SKU_Master!E:E,"Not Found")</f>
        <v>99</v>
      </c>
      <c r="M2660" s="2">
        <f>_xlfn.XLOOKUP(E2660,[1]SKU_Master!A:A,[1]SKU_Master!F:F,"NOT FOUND")</f>
        <v>44</v>
      </c>
      <c r="N2660" s="2" t="str">
        <f>IF(ISNUMBER(_xlfn.XMATCH(E2660,[1]SKU_Master!A:A)),"MATCH","NOT FOUND")</f>
        <v>MATCH</v>
      </c>
      <c r="O2660" s="2">
        <f>Table2[[#This Row],[GROSS_REVENUE]]-Table2[[#This Row],[DISCOUNT]]</f>
        <v>15215.26</v>
      </c>
      <c r="P2660" s="3">
        <f>IFERROR((Table2[[#This Row],[NET_REVENUE]]-(Table2[[#This Row],[UNITS_SOLD]]*Table2[[#This Row],[UNIT_COGS]]))/Table2[[#This Row],[NET_REVENUE]],0)</f>
        <v>0.51417195631228119</v>
      </c>
      <c r="Q2660" s="4">
        <f>IFERROR(Table2[[#This Row],[GROSS_REVENUE]]/Table2[[#This Row],[AD_SPEND]],0)</f>
        <v>4.3158746963940962</v>
      </c>
      <c r="R2660" s="2">
        <f>IFERROR((Table2[[#This Row],[NET_REVENUE]]-(Table2[[#This Row],[UNITS_SOLD]]*Table2[[#This Row],[UNIT_COGS]])-Table2[[#This Row],[AD_SPEND]]),0)</f>
        <v>3969.5800000000004</v>
      </c>
      <c r="S2660" s="3">
        <f>IFERROR(Table2[[#This Row],[RETURNS_UNITS]]/Table2[[#This Row],[UNITS_SOLD]],0)</f>
        <v>1.7857142857142856E-2</v>
      </c>
      <c r="T2660" s="2" t="str">
        <f>TRIM(CLEAN(Table2[[#This Row],[CHANNEL]]))</f>
        <v>Flipkart</v>
      </c>
      <c r="U2660" s="1">
        <f t="shared" si="41"/>
        <v>45536</v>
      </c>
    </row>
    <row r="2661" spans="1:21" x14ac:dyDescent="0.3">
      <c r="A2661" s="1">
        <v>45627</v>
      </c>
      <c r="B2661" s="2" t="s">
        <v>37</v>
      </c>
      <c r="C2661" s="2" t="s">
        <v>22</v>
      </c>
      <c r="D2661" s="2" t="s">
        <v>46</v>
      </c>
      <c r="E2661" s="2" t="str">
        <f>TRIM(Table2[[#This Row],[SKU_CODE]])</f>
        <v>BEC-KT-001</v>
      </c>
      <c r="F2661" s="2">
        <v>189</v>
      </c>
      <c r="G2661" s="2">
        <v>30240</v>
      </c>
      <c r="H2661" s="2">
        <v>4164</v>
      </c>
      <c r="I2661" s="2">
        <v>3856.18</v>
      </c>
      <c r="J2661" s="2">
        <v>6</v>
      </c>
      <c r="K2661" s="2" t="str">
        <f>_xlfn.XLOOKUP(E2661,[1]SKU_Master!A:A,[1]SKU_Master!C:C,"NOT FOUND")</f>
        <v>Kitchen Towel</v>
      </c>
      <c r="L2661" s="2">
        <f>_xlfn.XLOOKUP(Table2[[#This Row],[SKU_CODE_CLEAN]],[1]SKU_Master!A:A,[1]SKU_Master!E:E,"Not Found")</f>
        <v>160</v>
      </c>
      <c r="M2661" s="2">
        <f>_xlfn.XLOOKUP(E2661,[1]SKU_Master!A:A,[1]SKU_Master!F:F,"NOT FOUND")</f>
        <v>78</v>
      </c>
      <c r="N2661" s="2" t="str">
        <f>IF(ISNUMBER(_xlfn.XMATCH(E2661,[1]SKU_Master!A:A)),"MATCH","NOT FOUND")</f>
        <v>MATCH</v>
      </c>
      <c r="O2661" s="2">
        <f>Table2[[#This Row],[GROSS_REVENUE]]-Table2[[#This Row],[DISCOUNT]]</f>
        <v>26076</v>
      </c>
      <c r="P2661" s="3">
        <f>IFERROR((Table2[[#This Row],[NET_REVENUE]]-(Table2[[#This Row],[UNITS_SOLD]]*Table2[[#This Row],[UNIT_COGS]]))/Table2[[#This Row],[NET_REVENUE]],0)</f>
        <v>0.43465255407271053</v>
      </c>
      <c r="Q2661" s="4">
        <f>IFERROR(Table2[[#This Row],[GROSS_REVENUE]]/Table2[[#This Row],[AD_SPEND]],0)</f>
        <v>7.8419575849675072</v>
      </c>
      <c r="R2661" s="2">
        <f>IFERROR((Table2[[#This Row],[NET_REVENUE]]-(Table2[[#This Row],[UNITS_SOLD]]*Table2[[#This Row],[UNIT_COGS]])-Table2[[#This Row],[AD_SPEND]]),0)</f>
        <v>7477.82</v>
      </c>
      <c r="S2661" s="3">
        <f>IFERROR(Table2[[#This Row],[RETURNS_UNITS]]/Table2[[#This Row],[UNITS_SOLD]],0)</f>
        <v>3.1746031746031744E-2</v>
      </c>
      <c r="T2661" s="2" t="str">
        <f>TRIM(CLEAN(Table2[[#This Row],[CHANNEL]]))</f>
        <v>Blinkit</v>
      </c>
      <c r="U2661" s="1">
        <f t="shared" si="41"/>
        <v>45627</v>
      </c>
    </row>
    <row r="2662" spans="1:21" x14ac:dyDescent="0.3">
      <c r="A2662" s="1">
        <v>45536</v>
      </c>
      <c r="B2662" s="2" t="s">
        <v>27</v>
      </c>
      <c r="C2662" s="2" t="s">
        <v>28</v>
      </c>
      <c r="D2662" s="2" t="s">
        <v>41</v>
      </c>
      <c r="E2662" s="2" t="str">
        <f>TRIM(Table2[[#This Row],[SKU_CODE]])</f>
        <v>BEC-KT-002</v>
      </c>
      <c r="F2662" s="2">
        <v>126</v>
      </c>
      <c r="G2662" s="2">
        <v>52920</v>
      </c>
      <c r="H2662" s="2">
        <v>8320.82</v>
      </c>
      <c r="I2662" s="2">
        <v>3857.77</v>
      </c>
      <c r="J2662" s="2">
        <v>2</v>
      </c>
      <c r="K2662" s="2" t="str">
        <f>_xlfn.XLOOKUP(E2662,[1]SKU_Master!A:A,[1]SKU_Master!C:C,"NOT FOUND")</f>
        <v>Kitchen Towel</v>
      </c>
      <c r="L2662" s="2">
        <f>_xlfn.XLOOKUP(Table2[[#This Row],[SKU_CODE_CLEAN]],[1]SKU_Master!A:A,[1]SKU_Master!E:E,"Not Found")</f>
        <v>420</v>
      </c>
      <c r="M2662" s="2">
        <f>_xlfn.XLOOKUP(E2662,[1]SKU_Master!A:A,[1]SKU_Master!F:F,"NOT FOUND")</f>
        <v>205</v>
      </c>
      <c r="N2662" s="2" t="str">
        <f>IF(ISNUMBER(_xlfn.XMATCH(E2662,[1]SKU_Master!A:A)),"MATCH","NOT FOUND")</f>
        <v>MATCH</v>
      </c>
      <c r="O2662" s="2">
        <f>Table2[[#This Row],[GROSS_REVENUE]]-Table2[[#This Row],[DISCOUNT]]</f>
        <v>44599.18</v>
      </c>
      <c r="P2662" s="3">
        <f>IFERROR((Table2[[#This Row],[NET_REVENUE]]-(Table2[[#This Row],[UNITS_SOLD]]*Table2[[#This Row],[UNIT_COGS]]))/Table2[[#This Row],[NET_REVENUE]],0)</f>
        <v>0.42084136972921926</v>
      </c>
      <c r="Q2662" s="4">
        <f>IFERROR(Table2[[#This Row],[GROSS_REVENUE]]/Table2[[#This Row],[AD_SPEND]],0)</f>
        <v>13.717769592277405</v>
      </c>
      <c r="R2662" s="2">
        <f>IFERROR((Table2[[#This Row],[NET_REVENUE]]-(Table2[[#This Row],[UNITS_SOLD]]*Table2[[#This Row],[UNIT_COGS]])-Table2[[#This Row],[AD_SPEND]]),0)</f>
        <v>14911.41</v>
      </c>
      <c r="S2662" s="3">
        <f>IFERROR(Table2[[#This Row],[RETURNS_UNITS]]/Table2[[#This Row],[UNITS_SOLD]],0)</f>
        <v>1.5873015873015872E-2</v>
      </c>
      <c r="T2662" s="2" t="str">
        <f>TRIM(CLEAN(Table2[[#This Row],[CHANNEL]]))</f>
        <v>Zepto</v>
      </c>
      <c r="U2662" s="1">
        <f t="shared" si="41"/>
        <v>45536</v>
      </c>
    </row>
    <row r="2663" spans="1:21" x14ac:dyDescent="0.3">
      <c r="A2663" s="1">
        <v>45778</v>
      </c>
      <c r="B2663" s="2" t="s">
        <v>24</v>
      </c>
      <c r="C2663" s="2" t="s">
        <v>22</v>
      </c>
      <c r="D2663" s="2" t="s">
        <v>31</v>
      </c>
      <c r="E2663" s="2" t="str">
        <f>TRIM(Table2[[#This Row],[SKU_CODE]])</f>
        <v>BEC-GB-002</v>
      </c>
      <c r="F2663" s="2">
        <v>179</v>
      </c>
      <c r="G2663" s="2">
        <v>32041</v>
      </c>
      <c r="H2663" s="2">
        <v>1373.76</v>
      </c>
      <c r="I2663" s="2">
        <v>3859.43</v>
      </c>
      <c r="J2663" s="2">
        <v>19</v>
      </c>
      <c r="K2663" s="2" t="str">
        <f>_xlfn.XLOOKUP(E2663,[1]SKU_Master!A:A,[1]SKU_Master!C:C,"NOT FOUND")</f>
        <v>Garbage Bags</v>
      </c>
      <c r="L2663" s="2">
        <f>_xlfn.XLOOKUP(Table2[[#This Row],[SKU_CODE_CLEAN]],[1]SKU_Master!A:A,[1]SKU_Master!E:E,"Not Found")</f>
        <v>179</v>
      </c>
      <c r="M2663" s="2">
        <f>_xlfn.XLOOKUP(E2663,[1]SKU_Master!A:A,[1]SKU_Master!F:F,"NOT FOUND")</f>
        <v>86</v>
      </c>
      <c r="N2663" s="2" t="str">
        <f>IF(ISNUMBER(_xlfn.XMATCH(E2663,[1]SKU_Master!A:A)),"MATCH","NOT FOUND")</f>
        <v>MATCH</v>
      </c>
      <c r="O2663" s="2">
        <f>Table2[[#This Row],[GROSS_REVENUE]]-Table2[[#This Row],[DISCOUNT]]</f>
        <v>30667.24</v>
      </c>
      <c r="P2663" s="3">
        <f>IFERROR((Table2[[#This Row],[NET_REVENUE]]-(Table2[[#This Row],[UNITS_SOLD]]*Table2[[#This Row],[UNIT_COGS]]))/Table2[[#This Row],[NET_REVENUE]],0)</f>
        <v>0.49803112376594699</v>
      </c>
      <c r="Q2663" s="4">
        <f>IFERROR(Table2[[#This Row],[GROSS_REVENUE]]/Table2[[#This Row],[AD_SPEND]],0)</f>
        <v>8.3020031455422174</v>
      </c>
      <c r="R2663" s="2">
        <f>IFERROR((Table2[[#This Row],[NET_REVENUE]]-(Table2[[#This Row],[UNITS_SOLD]]*Table2[[#This Row],[UNIT_COGS]])-Table2[[#This Row],[AD_SPEND]]),0)</f>
        <v>11413.810000000001</v>
      </c>
      <c r="S2663" s="3">
        <f>IFERROR(Table2[[#This Row],[RETURNS_UNITS]]/Table2[[#This Row],[UNITS_SOLD]],0)</f>
        <v>0.10614525139664804</v>
      </c>
      <c r="T2663" s="2" t="str">
        <f>TRIM(CLEAN(Table2[[#This Row],[CHANNEL]]))</f>
        <v>D2C</v>
      </c>
      <c r="U2663" s="1">
        <f t="shared" si="41"/>
        <v>45778</v>
      </c>
    </row>
    <row r="2664" spans="1:21" x14ac:dyDescent="0.3">
      <c r="A2664" s="1">
        <v>45323</v>
      </c>
      <c r="B2664" s="2" t="s">
        <v>34</v>
      </c>
      <c r="C2664" s="2" t="s">
        <v>28</v>
      </c>
      <c r="D2664" s="2" t="s">
        <v>30</v>
      </c>
      <c r="E2664" s="2" t="str">
        <f>TRIM(Table2[[#This Row],[SKU_CODE]])</f>
        <v>BEC-TIS-002</v>
      </c>
      <c r="F2664" s="2">
        <v>171</v>
      </c>
      <c r="G2664" s="2">
        <v>30780</v>
      </c>
      <c r="H2664" s="2">
        <v>2988.08</v>
      </c>
      <c r="I2664" s="2">
        <v>3866.75</v>
      </c>
      <c r="J2664" s="2">
        <v>3</v>
      </c>
      <c r="K2664" s="2" t="str">
        <f>_xlfn.XLOOKUP(E2664,[1]SKU_Master!A:A,[1]SKU_Master!C:C,"NOT FOUND")</f>
        <v>Tissues</v>
      </c>
      <c r="L2664" s="2">
        <f>_xlfn.XLOOKUP(Table2[[#This Row],[SKU_CODE_CLEAN]],[1]SKU_Master!A:A,[1]SKU_Master!E:E,"Not Found")</f>
        <v>180</v>
      </c>
      <c r="M2664" s="2">
        <f>_xlfn.XLOOKUP(E2664,[1]SKU_Master!A:A,[1]SKU_Master!F:F,"NOT FOUND")</f>
        <v>95</v>
      </c>
      <c r="N2664" s="2" t="str">
        <f>IF(ISNUMBER(_xlfn.XMATCH(E2664,[1]SKU_Master!A:A)),"MATCH","NOT FOUND")</f>
        <v>MATCH</v>
      </c>
      <c r="O2664" s="2">
        <f>Table2[[#This Row],[GROSS_REVENUE]]-Table2[[#This Row],[DISCOUNT]]</f>
        <v>27791.919999999998</v>
      </c>
      <c r="P2664" s="3">
        <f>IFERROR((Table2[[#This Row],[NET_REVENUE]]-(Table2[[#This Row],[UNITS_SOLD]]*Table2[[#This Row],[UNIT_COGS]]))/Table2[[#This Row],[NET_REVENUE]],0)</f>
        <v>0.41547759204833634</v>
      </c>
      <c r="Q2664" s="4">
        <f>IFERROR(Table2[[#This Row],[GROSS_REVENUE]]/Table2[[#This Row],[AD_SPEND]],0)</f>
        <v>7.9601732721277561</v>
      </c>
      <c r="R2664" s="2">
        <f>IFERROR((Table2[[#This Row],[NET_REVENUE]]-(Table2[[#This Row],[UNITS_SOLD]]*Table2[[#This Row],[UNIT_COGS]])-Table2[[#This Row],[AD_SPEND]]),0)</f>
        <v>7680.1699999999983</v>
      </c>
      <c r="S2664" s="3">
        <f>IFERROR(Table2[[#This Row],[RETURNS_UNITS]]/Table2[[#This Row],[UNITS_SOLD]],0)</f>
        <v>1.7543859649122806E-2</v>
      </c>
      <c r="T2664" s="2" t="str">
        <f>TRIM(CLEAN(Table2[[#This Row],[CHANNEL]]))</f>
        <v>Zepto</v>
      </c>
      <c r="U2664" s="1">
        <f t="shared" si="41"/>
        <v>45323</v>
      </c>
    </row>
    <row r="2665" spans="1:21" x14ac:dyDescent="0.3">
      <c r="A2665" s="1">
        <v>45323</v>
      </c>
      <c r="B2665" s="2" t="s">
        <v>37</v>
      </c>
      <c r="C2665" s="2" t="s">
        <v>25</v>
      </c>
      <c r="D2665" s="2" t="s">
        <v>43</v>
      </c>
      <c r="E2665" s="2" t="str">
        <f>TRIM(Table2[[#This Row],[SKU_CODE]])</f>
        <v>BEC-GB-001</v>
      </c>
      <c r="F2665" s="2">
        <v>226</v>
      </c>
      <c r="G2665" s="2">
        <v>33674</v>
      </c>
      <c r="H2665" s="2">
        <v>1707.1</v>
      </c>
      <c r="I2665" s="2">
        <v>3870.03</v>
      </c>
      <c r="J2665" s="2">
        <v>9</v>
      </c>
      <c r="K2665" s="2" t="str">
        <f>_xlfn.XLOOKUP(E2665,[1]SKU_Master!A:A,[1]SKU_Master!C:C,"NOT FOUND")</f>
        <v>Garbage Bags</v>
      </c>
      <c r="L2665" s="2">
        <f>_xlfn.XLOOKUP(Table2[[#This Row],[SKU_CODE_CLEAN]],[1]SKU_Master!A:A,[1]SKU_Master!E:E,"Not Found")</f>
        <v>149</v>
      </c>
      <c r="M2665" s="2">
        <f>_xlfn.XLOOKUP(E2665,[1]SKU_Master!A:A,[1]SKU_Master!F:F,"NOT FOUND")</f>
        <v>70</v>
      </c>
      <c r="N2665" s="2" t="str">
        <f>IF(ISNUMBER(_xlfn.XMATCH(E2665,[1]SKU_Master!A:A)),"MATCH","NOT FOUND")</f>
        <v>MATCH</v>
      </c>
      <c r="O2665" s="2">
        <f>Table2[[#This Row],[GROSS_REVENUE]]-Table2[[#This Row],[DISCOUNT]]</f>
        <v>31966.9</v>
      </c>
      <c r="P2665" s="3">
        <f>IFERROR((Table2[[#This Row],[NET_REVENUE]]-(Table2[[#This Row],[UNITS_SOLD]]*Table2[[#This Row],[UNIT_COGS]]))/Table2[[#This Row],[NET_REVENUE]],0)</f>
        <v>0.5051131013642236</v>
      </c>
      <c r="Q2665" s="4">
        <f>IFERROR(Table2[[#This Row],[GROSS_REVENUE]]/Table2[[#This Row],[AD_SPEND]],0)</f>
        <v>8.701224538311072</v>
      </c>
      <c r="R2665" s="2">
        <f>IFERROR((Table2[[#This Row],[NET_REVENUE]]-(Table2[[#This Row],[UNITS_SOLD]]*Table2[[#This Row],[UNIT_COGS]])-Table2[[#This Row],[AD_SPEND]]),0)</f>
        <v>12276.87</v>
      </c>
      <c r="S2665" s="3">
        <f>IFERROR(Table2[[#This Row],[RETURNS_UNITS]]/Table2[[#This Row],[UNITS_SOLD]],0)</f>
        <v>3.9823008849557522E-2</v>
      </c>
      <c r="T2665" s="2" t="str">
        <f>TRIM(CLEAN(Table2[[#This Row],[CHANNEL]]))</f>
        <v>Blinkit</v>
      </c>
      <c r="U2665" s="1">
        <f t="shared" si="41"/>
        <v>45323</v>
      </c>
    </row>
    <row r="2666" spans="1:21" x14ac:dyDescent="0.3">
      <c r="A2666" s="1">
        <v>45627</v>
      </c>
      <c r="B2666" s="2" t="s">
        <v>21</v>
      </c>
      <c r="C2666" s="2" t="s">
        <v>22</v>
      </c>
      <c r="D2666" s="2" t="s">
        <v>30</v>
      </c>
      <c r="E2666" s="2" t="str">
        <f>TRIM(Table2[[#This Row],[SKU_CODE]])</f>
        <v>BEC-TIS-002</v>
      </c>
      <c r="F2666" s="2">
        <v>246</v>
      </c>
      <c r="G2666" s="2">
        <v>44280</v>
      </c>
      <c r="H2666" s="2">
        <v>9981.9699999999993</v>
      </c>
      <c r="I2666" s="2">
        <v>3873.52</v>
      </c>
      <c r="J2666" s="2">
        <v>14</v>
      </c>
      <c r="K2666" s="2" t="str">
        <f>_xlfn.XLOOKUP(E2666,[1]SKU_Master!A:A,[1]SKU_Master!C:C,"NOT FOUND")</f>
        <v>Tissues</v>
      </c>
      <c r="L2666" s="2">
        <f>_xlfn.XLOOKUP(Table2[[#This Row],[SKU_CODE_CLEAN]],[1]SKU_Master!A:A,[1]SKU_Master!E:E,"Not Found")</f>
        <v>180</v>
      </c>
      <c r="M2666" s="2">
        <f>_xlfn.XLOOKUP(E2666,[1]SKU_Master!A:A,[1]SKU_Master!F:F,"NOT FOUND")</f>
        <v>95</v>
      </c>
      <c r="N2666" s="2" t="str">
        <f>IF(ISNUMBER(_xlfn.XMATCH(E2666,[1]SKU_Master!A:A)),"MATCH","NOT FOUND")</f>
        <v>MATCH</v>
      </c>
      <c r="O2666" s="2">
        <f>Table2[[#This Row],[GROSS_REVENUE]]-Table2[[#This Row],[DISCOUNT]]</f>
        <v>34298.03</v>
      </c>
      <c r="P2666" s="3">
        <f>IFERROR((Table2[[#This Row],[NET_REVENUE]]-(Table2[[#This Row],[UNITS_SOLD]]*Table2[[#This Row],[UNIT_COGS]]))/Table2[[#This Row],[NET_REVENUE]],0)</f>
        <v>0.31861975746128857</v>
      </c>
      <c r="Q2666" s="4">
        <f>IFERROR(Table2[[#This Row],[GROSS_REVENUE]]/Table2[[#This Row],[AD_SPEND]],0)</f>
        <v>11.431462855490613</v>
      </c>
      <c r="R2666" s="2">
        <f>IFERROR((Table2[[#This Row],[NET_REVENUE]]-(Table2[[#This Row],[UNITS_SOLD]]*Table2[[#This Row],[UNIT_COGS]])-Table2[[#This Row],[AD_SPEND]]),0)</f>
        <v>7054.5099999999984</v>
      </c>
      <c r="S2666" s="3">
        <f>IFERROR(Table2[[#This Row],[RETURNS_UNITS]]/Table2[[#This Row],[UNITS_SOLD]],0)</f>
        <v>5.6910569105691054E-2</v>
      </c>
      <c r="T2666" s="2" t="str">
        <f>TRIM(CLEAN(Table2[[#This Row],[CHANNEL]]))</f>
        <v>Flipkart</v>
      </c>
      <c r="U2666" s="1">
        <f t="shared" si="41"/>
        <v>45627</v>
      </c>
    </row>
    <row r="2667" spans="1:21" x14ac:dyDescent="0.3">
      <c r="A2667" s="1">
        <v>45809</v>
      </c>
      <c r="B2667" s="2" t="s">
        <v>50</v>
      </c>
      <c r="C2667" s="2" t="s">
        <v>25</v>
      </c>
      <c r="D2667" s="2" t="s">
        <v>35</v>
      </c>
      <c r="E2667" s="2" t="str">
        <f>TRIM(Table2[[#This Row],[SKU_CODE]])</f>
        <v>BEC-CMB-001</v>
      </c>
      <c r="F2667" s="2">
        <v>102</v>
      </c>
      <c r="G2667" s="2">
        <v>71298</v>
      </c>
      <c r="H2667" s="2">
        <v>4276.66</v>
      </c>
      <c r="I2667" s="2">
        <v>3878.49</v>
      </c>
      <c r="J2667" s="2">
        <v>4</v>
      </c>
      <c r="K2667" s="2" t="str">
        <f>_xlfn.XLOOKUP(E2667,[1]SKU_Master!A:A,[1]SKU_Master!C:C,"NOT FOUND")</f>
        <v>Others</v>
      </c>
      <c r="L2667" s="2">
        <f>_xlfn.XLOOKUP(Table2[[#This Row],[SKU_CODE_CLEAN]],[1]SKU_Master!A:A,[1]SKU_Master!E:E,"Not Found")</f>
        <v>699</v>
      </c>
      <c r="M2667" s="2">
        <f>_xlfn.XLOOKUP(E2667,[1]SKU_Master!A:A,[1]SKU_Master!F:F,"NOT FOUND")</f>
        <v>330</v>
      </c>
      <c r="N2667" s="2" t="str">
        <f>IF(ISNUMBER(_xlfn.XMATCH(E2667,[1]SKU_Master!A:A)),"MATCH","NOT FOUND")</f>
        <v>MATCH</v>
      </c>
      <c r="O2667" s="2">
        <f>Table2[[#This Row],[GROSS_REVENUE]]-Table2[[#This Row],[DISCOUNT]]</f>
        <v>67021.34</v>
      </c>
      <c r="P2667" s="3">
        <f>IFERROR((Table2[[#This Row],[NET_REVENUE]]-(Table2[[#This Row],[UNITS_SOLD]]*Table2[[#This Row],[UNIT_COGS]]))/Table2[[#This Row],[NET_REVENUE]],0)</f>
        <v>0.4977719036951514</v>
      </c>
      <c r="Q2667" s="4">
        <f>IFERROR(Table2[[#This Row],[GROSS_REVENUE]]/Table2[[#This Row],[AD_SPEND]],0)</f>
        <v>18.382927376375857</v>
      </c>
      <c r="R2667" s="2">
        <f>IFERROR((Table2[[#This Row],[NET_REVENUE]]-(Table2[[#This Row],[UNITS_SOLD]]*Table2[[#This Row],[UNIT_COGS]])-Table2[[#This Row],[AD_SPEND]]),0)</f>
        <v>29482.85</v>
      </c>
      <c r="S2667" s="3">
        <f>IFERROR(Table2[[#This Row],[RETURNS_UNITS]]/Table2[[#This Row],[UNITS_SOLD]],0)</f>
        <v>3.9215686274509803E-2</v>
      </c>
      <c r="T2667" s="2" t="str">
        <f>TRIM(CLEAN(Table2[[#This Row],[CHANNEL]]))</f>
        <v>Amazon</v>
      </c>
      <c r="U2667" s="1">
        <f t="shared" si="41"/>
        <v>45809</v>
      </c>
    </row>
    <row r="2668" spans="1:21" x14ac:dyDescent="0.3">
      <c r="A2668" s="1">
        <v>45809</v>
      </c>
      <c r="B2668" s="2" t="s">
        <v>50</v>
      </c>
      <c r="C2668" s="2" t="s">
        <v>25</v>
      </c>
      <c r="D2668" s="2" t="s">
        <v>40</v>
      </c>
      <c r="E2668" s="2" t="str">
        <f>TRIM(Table2[[#This Row],[SKU_CODE]])</f>
        <v>BEC-CLN-099</v>
      </c>
      <c r="F2668" s="2">
        <v>102</v>
      </c>
      <c r="G2668" s="2">
        <v>71298</v>
      </c>
      <c r="H2668" s="2">
        <v>4276.66</v>
      </c>
      <c r="I2668" s="2">
        <v>3878.49</v>
      </c>
      <c r="J2668" s="2">
        <v>4</v>
      </c>
      <c r="K2668" s="2" t="str">
        <f>_xlfn.XLOOKUP(E2668,[1]SKU_Master!A:A,[1]SKU_Master!C:C,"NOT FOUND")</f>
        <v>NOT FOUND</v>
      </c>
      <c r="L2668" s="2" t="str">
        <f>_xlfn.XLOOKUP(Table2[[#This Row],[SKU_CODE_CLEAN]],[1]SKU_Master!A:A,[1]SKU_Master!E:E,"Not Found")</f>
        <v>Not Found</v>
      </c>
      <c r="M2668" s="2" t="str">
        <f>_xlfn.XLOOKUP(E2668,[1]SKU_Master!A:A,[1]SKU_Master!F:F,"NOT FOUND")</f>
        <v>NOT FOUND</v>
      </c>
      <c r="N2668" s="2" t="str">
        <f>IF(ISNUMBER(_xlfn.XMATCH(E2668,[1]SKU_Master!A:A)),"MATCH","NOT FOUND")</f>
        <v>NOT FOUND</v>
      </c>
      <c r="O2668" s="2">
        <f>Table2[[#This Row],[GROSS_REVENUE]]-Table2[[#This Row],[DISCOUNT]]</f>
        <v>67021.34</v>
      </c>
      <c r="P2668" s="3">
        <f>IFERROR((Table2[[#This Row],[NET_REVENUE]]-(Table2[[#This Row],[UNITS_SOLD]]*Table2[[#This Row],[UNIT_COGS]]))/Table2[[#This Row],[NET_REVENUE]],0)</f>
        <v>0</v>
      </c>
      <c r="Q2668" s="4">
        <f>IFERROR(Table2[[#This Row],[GROSS_REVENUE]]/Table2[[#This Row],[AD_SPEND]],0)</f>
        <v>18.382927376375857</v>
      </c>
      <c r="R2668" s="2">
        <f>IFERROR((Table2[[#This Row],[NET_REVENUE]]-(Table2[[#This Row],[UNITS_SOLD]]*Table2[[#This Row],[UNIT_COGS]])-Table2[[#This Row],[AD_SPEND]]),0)</f>
        <v>0</v>
      </c>
      <c r="S2668" s="3">
        <f>IFERROR(Table2[[#This Row],[RETURNS_UNITS]]/Table2[[#This Row],[UNITS_SOLD]],0)</f>
        <v>3.9215686274509803E-2</v>
      </c>
      <c r="T2668" s="2" t="str">
        <f>TRIM(CLEAN(Table2[[#This Row],[CHANNEL]]))</f>
        <v>Amazon</v>
      </c>
      <c r="U2668" s="1">
        <f t="shared" si="41"/>
        <v>45809</v>
      </c>
    </row>
    <row r="2669" spans="1:21" x14ac:dyDescent="0.3">
      <c r="A2669" s="1">
        <v>45778</v>
      </c>
      <c r="B2669" s="2" t="s">
        <v>24</v>
      </c>
      <c r="C2669" s="2" t="s">
        <v>25</v>
      </c>
      <c r="D2669" s="2" t="s">
        <v>30</v>
      </c>
      <c r="E2669" s="2" t="str">
        <f>TRIM(Table2[[#This Row],[SKU_CODE]])</f>
        <v>BEC-TIS-002</v>
      </c>
      <c r="F2669" s="2">
        <v>217</v>
      </c>
      <c r="G2669" s="2">
        <v>39060</v>
      </c>
      <c r="H2669" s="2">
        <v>5571.16</v>
      </c>
      <c r="I2669" s="2">
        <v>3879.49</v>
      </c>
      <c r="J2669" s="2">
        <v>36</v>
      </c>
      <c r="K2669" s="2" t="str">
        <f>_xlfn.XLOOKUP(E2669,[1]SKU_Master!A:A,[1]SKU_Master!C:C,"NOT FOUND")</f>
        <v>Tissues</v>
      </c>
      <c r="L2669" s="2">
        <f>_xlfn.XLOOKUP(Table2[[#This Row],[SKU_CODE_CLEAN]],[1]SKU_Master!A:A,[1]SKU_Master!E:E,"Not Found")</f>
        <v>180</v>
      </c>
      <c r="M2669" s="2">
        <f>_xlfn.XLOOKUP(E2669,[1]SKU_Master!A:A,[1]SKU_Master!F:F,"NOT FOUND")</f>
        <v>95</v>
      </c>
      <c r="N2669" s="2" t="str">
        <f>IF(ISNUMBER(_xlfn.XMATCH(E2669,[1]SKU_Master!A:A)),"MATCH","NOT FOUND")</f>
        <v>MATCH</v>
      </c>
      <c r="O2669" s="2">
        <f>Table2[[#This Row],[GROSS_REVENUE]]-Table2[[#This Row],[DISCOUNT]]</f>
        <v>33488.839999999997</v>
      </c>
      <c r="P2669" s="3">
        <f>IFERROR((Table2[[#This Row],[NET_REVENUE]]-(Table2[[#This Row],[UNITS_SOLD]]*Table2[[#This Row],[UNIT_COGS]]))/Table2[[#This Row],[NET_REVENUE]],0)</f>
        <v>0.38442179543991367</v>
      </c>
      <c r="Q2669" s="4">
        <f>IFERROR(Table2[[#This Row],[GROSS_REVENUE]]/Table2[[#This Row],[AD_SPEND]],0)</f>
        <v>10.068333724278192</v>
      </c>
      <c r="R2669" s="2">
        <f>IFERROR((Table2[[#This Row],[NET_REVENUE]]-(Table2[[#This Row],[UNITS_SOLD]]*Table2[[#This Row],[UNIT_COGS]])-Table2[[#This Row],[AD_SPEND]]),0)</f>
        <v>8994.3499999999967</v>
      </c>
      <c r="S2669" s="3">
        <f>IFERROR(Table2[[#This Row],[RETURNS_UNITS]]/Table2[[#This Row],[UNITS_SOLD]],0)</f>
        <v>0.16589861751152074</v>
      </c>
      <c r="T2669" s="2" t="str">
        <f>TRIM(CLEAN(Table2[[#This Row],[CHANNEL]]))</f>
        <v>D2C</v>
      </c>
      <c r="U2669" s="1">
        <f t="shared" si="41"/>
        <v>45778</v>
      </c>
    </row>
    <row r="2670" spans="1:21" x14ac:dyDescent="0.3">
      <c r="A2670" s="1">
        <v>45809</v>
      </c>
      <c r="B2670" s="2" t="s">
        <v>24</v>
      </c>
      <c r="C2670" s="2" t="s">
        <v>22</v>
      </c>
      <c r="D2670" s="2" t="s">
        <v>30</v>
      </c>
      <c r="E2670" s="2" t="str">
        <f>TRIM(Table2[[#This Row],[SKU_CODE]])</f>
        <v>BEC-TIS-002</v>
      </c>
      <c r="F2670" s="2">
        <v>235</v>
      </c>
      <c r="G2670" s="2">
        <v>42300</v>
      </c>
      <c r="H2670" s="2">
        <v>5750.75</v>
      </c>
      <c r="I2670" s="2">
        <v>3881.07</v>
      </c>
      <c r="J2670" s="2">
        <v>21</v>
      </c>
      <c r="K2670" s="2" t="str">
        <f>_xlfn.XLOOKUP(E2670,[1]SKU_Master!A:A,[1]SKU_Master!C:C,"NOT FOUND")</f>
        <v>Tissues</v>
      </c>
      <c r="L2670" s="2">
        <f>_xlfn.XLOOKUP(Table2[[#This Row],[SKU_CODE_CLEAN]],[1]SKU_Master!A:A,[1]SKU_Master!E:E,"Not Found")</f>
        <v>180</v>
      </c>
      <c r="M2670" s="2">
        <f>_xlfn.XLOOKUP(E2670,[1]SKU_Master!A:A,[1]SKU_Master!F:F,"NOT FOUND")</f>
        <v>95</v>
      </c>
      <c r="N2670" s="2" t="str">
        <f>IF(ISNUMBER(_xlfn.XMATCH(E2670,[1]SKU_Master!A:A)),"MATCH","NOT FOUND")</f>
        <v>MATCH</v>
      </c>
      <c r="O2670" s="2">
        <f>Table2[[#This Row],[GROSS_REVENUE]]-Table2[[#This Row],[DISCOUNT]]</f>
        <v>36549.25</v>
      </c>
      <c r="P2670" s="3">
        <f>IFERROR((Table2[[#This Row],[NET_REVENUE]]-(Table2[[#This Row],[UNITS_SOLD]]*Table2[[#This Row],[UNIT_COGS]]))/Table2[[#This Row],[NET_REVENUE]],0)</f>
        <v>0.38918035253801375</v>
      </c>
      <c r="Q2670" s="4">
        <f>IFERROR(Table2[[#This Row],[GROSS_REVENUE]]/Table2[[#This Row],[AD_SPEND]],0)</f>
        <v>10.899056188113072</v>
      </c>
      <c r="R2670" s="2">
        <f>IFERROR((Table2[[#This Row],[NET_REVENUE]]-(Table2[[#This Row],[UNITS_SOLD]]*Table2[[#This Row],[UNIT_COGS]])-Table2[[#This Row],[AD_SPEND]]),0)</f>
        <v>10343.18</v>
      </c>
      <c r="S2670" s="3">
        <f>IFERROR(Table2[[#This Row],[RETURNS_UNITS]]/Table2[[#This Row],[UNITS_SOLD]],0)</f>
        <v>8.9361702127659579E-2</v>
      </c>
      <c r="T2670" s="2" t="str">
        <f>TRIM(CLEAN(Table2[[#This Row],[CHANNEL]]))</f>
        <v>D2C</v>
      </c>
      <c r="U2670" s="1">
        <f t="shared" si="41"/>
        <v>45809</v>
      </c>
    </row>
    <row r="2671" spans="1:21" x14ac:dyDescent="0.3">
      <c r="A2671" s="1">
        <v>45444</v>
      </c>
      <c r="B2671" s="2" t="s">
        <v>21</v>
      </c>
      <c r="C2671" s="2" t="s">
        <v>25</v>
      </c>
      <c r="D2671" s="2" t="s">
        <v>43</v>
      </c>
      <c r="E2671" s="2" t="str">
        <f>TRIM(Table2[[#This Row],[SKU_CODE]])</f>
        <v>BEC-GB-001</v>
      </c>
      <c r="F2671" s="2">
        <v>257</v>
      </c>
      <c r="G2671" s="2">
        <v>38293</v>
      </c>
      <c r="H2671" s="2">
        <v>6730.2</v>
      </c>
      <c r="I2671" s="2">
        <v>3883.81</v>
      </c>
      <c r="J2671" s="2">
        <v>9</v>
      </c>
      <c r="K2671" s="2" t="str">
        <f>_xlfn.XLOOKUP(E2671,[1]SKU_Master!A:A,[1]SKU_Master!C:C,"NOT FOUND")</f>
        <v>Garbage Bags</v>
      </c>
      <c r="L2671" s="2">
        <f>_xlfn.XLOOKUP(Table2[[#This Row],[SKU_CODE_CLEAN]],[1]SKU_Master!A:A,[1]SKU_Master!E:E,"Not Found")</f>
        <v>149</v>
      </c>
      <c r="M2671" s="2">
        <f>_xlfn.XLOOKUP(E2671,[1]SKU_Master!A:A,[1]SKU_Master!F:F,"NOT FOUND")</f>
        <v>70</v>
      </c>
      <c r="N2671" s="2" t="str">
        <f>IF(ISNUMBER(_xlfn.XMATCH(E2671,[1]SKU_Master!A:A)),"MATCH","NOT FOUND")</f>
        <v>MATCH</v>
      </c>
      <c r="O2671" s="2">
        <f>Table2[[#This Row],[GROSS_REVENUE]]-Table2[[#This Row],[DISCOUNT]]</f>
        <v>31562.799999999999</v>
      </c>
      <c r="P2671" s="3">
        <f>IFERROR((Table2[[#This Row],[NET_REVENUE]]-(Table2[[#This Row],[UNITS_SOLD]]*Table2[[#This Row],[UNIT_COGS]]))/Table2[[#This Row],[NET_REVENUE]],0)</f>
        <v>0.43002521956226947</v>
      </c>
      <c r="Q2671" s="4">
        <f>IFERROR(Table2[[#This Row],[GROSS_REVENUE]]/Table2[[#This Row],[AD_SPEND]],0)</f>
        <v>9.8596481290279385</v>
      </c>
      <c r="R2671" s="2">
        <f>IFERROR((Table2[[#This Row],[NET_REVENUE]]-(Table2[[#This Row],[UNITS_SOLD]]*Table2[[#This Row],[UNIT_COGS]])-Table2[[#This Row],[AD_SPEND]]),0)</f>
        <v>9688.99</v>
      </c>
      <c r="S2671" s="3">
        <f>IFERROR(Table2[[#This Row],[RETURNS_UNITS]]/Table2[[#This Row],[UNITS_SOLD]],0)</f>
        <v>3.5019455252918288E-2</v>
      </c>
      <c r="T2671" s="2" t="str">
        <f>TRIM(CLEAN(Table2[[#This Row],[CHANNEL]]))</f>
        <v>Flipkart</v>
      </c>
      <c r="U2671" s="1">
        <f t="shared" si="41"/>
        <v>45444</v>
      </c>
    </row>
    <row r="2672" spans="1:21" x14ac:dyDescent="0.3">
      <c r="A2672" s="1">
        <v>45717</v>
      </c>
      <c r="B2672" s="2" t="s">
        <v>24</v>
      </c>
      <c r="C2672" s="2" t="s">
        <v>22</v>
      </c>
      <c r="D2672" s="2" t="s">
        <v>31</v>
      </c>
      <c r="E2672" s="2" t="str">
        <f>TRIM(Table2[[#This Row],[SKU_CODE]])</f>
        <v>BEC-GB-002</v>
      </c>
      <c r="F2672" s="2">
        <v>227</v>
      </c>
      <c r="G2672" s="2">
        <v>40633</v>
      </c>
      <c r="H2672" s="2">
        <v>3328.26</v>
      </c>
      <c r="I2672" s="2">
        <v>3885.95</v>
      </c>
      <c r="J2672" s="2">
        <v>33</v>
      </c>
      <c r="K2672" s="2" t="str">
        <f>_xlfn.XLOOKUP(E2672,[1]SKU_Master!A:A,[1]SKU_Master!C:C,"NOT FOUND")</f>
        <v>Garbage Bags</v>
      </c>
      <c r="L2672" s="2">
        <f>_xlfn.XLOOKUP(Table2[[#This Row],[SKU_CODE_CLEAN]],[1]SKU_Master!A:A,[1]SKU_Master!E:E,"Not Found")</f>
        <v>179</v>
      </c>
      <c r="M2672" s="2">
        <f>_xlfn.XLOOKUP(E2672,[1]SKU_Master!A:A,[1]SKU_Master!F:F,"NOT FOUND")</f>
        <v>86</v>
      </c>
      <c r="N2672" s="2" t="str">
        <f>IF(ISNUMBER(_xlfn.XMATCH(E2672,[1]SKU_Master!A:A)),"MATCH","NOT FOUND")</f>
        <v>MATCH</v>
      </c>
      <c r="O2672" s="2">
        <f>Table2[[#This Row],[GROSS_REVENUE]]-Table2[[#This Row],[DISCOUNT]]</f>
        <v>37304.74</v>
      </c>
      <c r="P2672" s="3">
        <f>IFERROR((Table2[[#This Row],[NET_REVENUE]]-(Table2[[#This Row],[UNITS_SOLD]]*Table2[[#This Row],[UNIT_COGS]]))/Table2[[#This Row],[NET_REVENUE]],0)</f>
        <v>0.47668848516301143</v>
      </c>
      <c r="Q2672" s="4">
        <f>IFERROR(Table2[[#This Row],[GROSS_REVENUE]]/Table2[[#This Row],[AD_SPEND]],0)</f>
        <v>10.456387755889809</v>
      </c>
      <c r="R2672" s="2">
        <f>IFERROR((Table2[[#This Row],[NET_REVENUE]]-(Table2[[#This Row],[UNITS_SOLD]]*Table2[[#This Row],[UNIT_COGS]])-Table2[[#This Row],[AD_SPEND]]),0)</f>
        <v>13896.789999999997</v>
      </c>
      <c r="S2672" s="3">
        <f>IFERROR(Table2[[#This Row],[RETURNS_UNITS]]/Table2[[#This Row],[UNITS_SOLD]],0)</f>
        <v>0.14537444933920704</v>
      </c>
      <c r="T2672" s="2" t="str">
        <f>TRIM(CLEAN(Table2[[#This Row],[CHANNEL]]))</f>
        <v>D2C</v>
      </c>
      <c r="U2672" s="1">
        <f t="shared" si="41"/>
        <v>45717</v>
      </c>
    </row>
    <row r="2673" spans="1:21" x14ac:dyDescent="0.3">
      <c r="A2673" s="1">
        <v>45658</v>
      </c>
      <c r="B2673" s="2" t="s">
        <v>37</v>
      </c>
      <c r="C2673" s="2" t="s">
        <v>25</v>
      </c>
      <c r="D2673" s="2" t="s">
        <v>46</v>
      </c>
      <c r="E2673" s="2" t="str">
        <f>TRIM(Table2[[#This Row],[SKU_CODE]])</f>
        <v>BEC-KT-001</v>
      </c>
      <c r="F2673" s="2">
        <v>305</v>
      </c>
      <c r="G2673" s="2">
        <v>48800</v>
      </c>
      <c r="H2673" s="2">
        <v>11925.77</v>
      </c>
      <c r="I2673" s="2">
        <v>3886.42</v>
      </c>
      <c r="J2673" s="2">
        <v>8</v>
      </c>
      <c r="K2673" s="2" t="str">
        <f>_xlfn.XLOOKUP(E2673,[1]SKU_Master!A:A,[1]SKU_Master!C:C,"NOT FOUND")</f>
        <v>Kitchen Towel</v>
      </c>
      <c r="L2673" s="2">
        <f>_xlfn.XLOOKUP(Table2[[#This Row],[SKU_CODE_CLEAN]],[1]SKU_Master!A:A,[1]SKU_Master!E:E,"Not Found")</f>
        <v>160</v>
      </c>
      <c r="M2673" s="2">
        <f>_xlfn.XLOOKUP(E2673,[1]SKU_Master!A:A,[1]SKU_Master!F:F,"NOT FOUND")</f>
        <v>78</v>
      </c>
      <c r="N2673" s="2" t="str">
        <f>IF(ISNUMBER(_xlfn.XMATCH(E2673,[1]SKU_Master!A:A)),"MATCH","NOT FOUND")</f>
        <v>MATCH</v>
      </c>
      <c r="O2673" s="2">
        <f>Table2[[#This Row],[GROSS_REVENUE]]-Table2[[#This Row],[DISCOUNT]]</f>
        <v>36874.229999999996</v>
      </c>
      <c r="P2673" s="3">
        <f>IFERROR((Table2[[#This Row],[NET_REVENUE]]-(Table2[[#This Row],[UNITS_SOLD]]*Table2[[#This Row],[UNIT_COGS]]))/Table2[[#This Row],[NET_REVENUE]],0)</f>
        <v>0.35483398568593832</v>
      </c>
      <c r="Q2673" s="4">
        <f>IFERROR(Table2[[#This Row],[GROSS_REVENUE]]/Table2[[#This Row],[AD_SPEND]],0)</f>
        <v>12.556543039609718</v>
      </c>
      <c r="R2673" s="2">
        <f>IFERROR((Table2[[#This Row],[NET_REVENUE]]-(Table2[[#This Row],[UNITS_SOLD]]*Table2[[#This Row],[UNIT_COGS]])-Table2[[#This Row],[AD_SPEND]]),0)</f>
        <v>9197.8099999999959</v>
      </c>
      <c r="S2673" s="3">
        <f>IFERROR(Table2[[#This Row],[RETURNS_UNITS]]/Table2[[#This Row],[UNITS_SOLD]],0)</f>
        <v>2.6229508196721311E-2</v>
      </c>
      <c r="T2673" s="2" t="str">
        <f>TRIM(CLEAN(Table2[[#This Row],[CHANNEL]]))</f>
        <v>Blinkit</v>
      </c>
      <c r="U2673" s="1">
        <f t="shared" si="41"/>
        <v>45658</v>
      </c>
    </row>
    <row r="2674" spans="1:21" x14ac:dyDescent="0.3">
      <c r="A2674" s="1">
        <v>45689</v>
      </c>
      <c r="B2674" s="2" t="s">
        <v>21</v>
      </c>
      <c r="C2674" s="2" t="s">
        <v>28</v>
      </c>
      <c r="D2674" s="2" t="s">
        <v>30</v>
      </c>
      <c r="E2674" s="2" t="str">
        <f>TRIM(Table2[[#This Row],[SKU_CODE]])</f>
        <v>BEC-TIS-002</v>
      </c>
      <c r="F2674" s="2">
        <v>168</v>
      </c>
      <c r="G2674" s="2">
        <v>30240</v>
      </c>
      <c r="H2674" s="2">
        <v>3197.43</v>
      </c>
      <c r="I2674" s="2">
        <v>3887.89</v>
      </c>
      <c r="J2674" s="2">
        <v>6</v>
      </c>
      <c r="K2674" s="2" t="str">
        <f>_xlfn.XLOOKUP(E2674,[1]SKU_Master!A:A,[1]SKU_Master!C:C,"NOT FOUND")</f>
        <v>Tissues</v>
      </c>
      <c r="L2674" s="2">
        <f>_xlfn.XLOOKUP(Table2[[#This Row],[SKU_CODE_CLEAN]],[1]SKU_Master!A:A,[1]SKU_Master!E:E,"Not Found")</f>
        <v>180</v>
      </c>
      <c r="M2674" s="2">
        <f>_xlfn.XLOOKUP(E2674,[1]SKU_Master!A:A,[1]SKU_Master!F:F,"NOT FOUND")</f>
        <v>95</v>
      </c>
      <c r="N2674" s="2" t="str">
        <f>IF(ISNUMBER(_xlfn.XMATCH(E2674,[1]SKU_Master!A:A)),"MATCH","NOT FOUND")</f>
        <v>MATCH</v>
      </c>
      <c r="O2674" s="2">
        <f>Table2[[#This Row],[GROSS_REVENUE]]-Table2[[#This Row],[DISCOUNT]]</f>
        <v>27042.57</v>
      </c>
      <c r="P2674" s="3">
        <f>IFERROR((Table2[[#This Row],[NET_REVENUE]]-(Table2[[#This Row],[UNITS_SOLD]]*Table2[[#This Row],[UNIT_COGS]]))/Table2[[#This Row],[NET_REVENUE]],0)</f>
        <v>0.40981940695725294</v>
      </c>
      <c r="Q2674" s="4">
        <f>IFERROR(Table2[[#This Row],[GROSS_REVENUE]]/Table2[[#This Row],[AD_SPEND]],0)</f>
        <v>7.7779978343008676</v>
      </c>
      <c r="R2674" s="2">
        <f>IFERROR((Table2[[#This Row],[NET_REVENUE]]-(Table2[[#This Row],[UNITS_SOLD]]*Table2[[#This Row],[UNIT_COGS]])-Table2[[#This Row],[AD_SPEND]]),0)</f>
        <v>7194.68</v>
      </c>
      <c r="S2674" s="3">
        <f>IFERROR(Table2[[#This Row],[RETURNS_UNITS]]/Table2[[#This Row],[UNITS_SOLD]],0)</f>
        <v>3.5714285714285712E-2</v>
      </c>
      <c r="T2674" s="2" t="str">
        <f>TRIM(CLEAN(Table2[[#This Row],[CHANNEL]]))</f>
        <v>Flipkart</v>
      </c>
      <c r="U2674" s="1">
        <f t="shared" si="41"/>
        <v>45689</v>
      </c>
    </row>
    <row r="2675" spans="1:21" x14ac:dyDescent="0.3">
      <c r="A2675" s="1">
        <v>45689</v>
      </c>
      <c r="B2675" s="2" t="s">
        <v>37</v>
      </c>
      <c r="C2675" s="2" t="s">
        <v>25</v>
      </c>
      <c r="D2675" s="2" t="s">
        <v>31</v>
      </c>
      <c r="E2675" s="2" t="str">
        <f>TRIM(Table2[[#This Row],[SKU_CODE]])</f>
        <v>BEC-GB-002</v>
      </c>
      <c r="F2675" s="2">
        <v>257</v>
      </c>
      <c r="G2675" s="2">
        <v>46003</v>
      </c>
      <c r="H2675" s="2">
        <v>4765.45</v>
      </c>
      <c r="I2675" s="2">
        <v>3892.66</v>
      </c>
      <c r="J2675" s="2">
        <v>13</v>
      </c>
      <c r="K2675" s="2" t="str">
        <f>_xlfn.XLOOKUP(E2675,[1]SKU_Master!A:A,[1]SKU_Master!C:C,"NOT FOUND")</f>
        <v>Garbage Bags</v>
      </c>
      <c r="L2675" s="2">
        <f>_xlfn.XLOOKUP(Table2[[#This Row],[SKU_CODE_CLEAN]],[1]SKU_Master!A:A,[1]SKU_Master!E:E,"Not Found")</f>
        <v>179</v>
      </c>
      <c r="M2675" s="2">
        <f>_xlfn.XLOOKUP(E2675,[1]SKU_Master!A:A,[1]SKU_Master!F:F,"NOT FOUND")</f>
        <v>86</v>
      </c>
      <c r="N2675" s="2" t="str">
        <f>IF(ISNUMBER(_xlfn.XMATCH(E2675,[1]SKU_Master!A:A)),"MATCH","NOT FOUND")</f>
        <v>MATCH</v>
      </c>
      <c r="O2675" s="2">
        <f>Table2[[#This Row],[GROSS_REVENUE]]-Table2[[#This Row],[DISCOUNT]]</f>
        <v>41237.550000000003</v>
      </c>
      <c r="P2675" s="3">
        <f>IFERROR((Table2[[#This Row],[NET_REVENUE]]-(Table2[[#This Row],[UNITS_SOLD]]*Table2[[#This Row],[UNIT_COGS]]))/Table2[[#This Row],[NET_REVENUE]],0)</f>
        <v>0.46403217455935192</v>
      </c>
      <c r="Q2675" s="4">
        <f>IFERROR(Table2[[#This Row],[GROSS_REVENUE]]/Table2[[#This Row],[AD_SPEND]],0)</f>
        <v>11.817882887280163</v>
      </c>
      <c r="R2675" s="2">
        <f>IFERROR((Table2[[#This Row],[NET_REVENUE]]-(Table2[[#This Row],[UNITS_SOLD]]*Table2[[#This Row],[UNIT_COGS]])-Table2[[#This Row],[AD_SPEND]]),0)</f>
        <v>15242.890000000003</v>
      </c>
      <c r="S2675" s="3">
        <f>IFERROR(Table2[[#This Row],[RETURNS_UNITS]]/Table2[[#This Row],[UNITS_SOLD]],0)</f>
        <v>5.0583657587548639E-2</v>
      </c>
      <c r="T2675" s="2" t="str">
        <f>TRIM(CLEAN(Table2[[#This Row],[CHANNEL]]))</f>
        <v>Blinkit</v>
      </c>
      <c r="U2675" s="1">
        <f t="shared" si="41"/>
        <v>45689</v>
      </c>
    </row>
    <row r="2676" spans="1:21" x14ac:dyDescent="0.3">
      <c r="A2676" s="1">
        <v>45809</v>
      </c>
      <c r="B2676" s="2" t="s">
        <v>33</v>
      </c>
      <c r="C2676" s="2" t="s">
        <v>28</v>
      </c>
      <c r="D2676" s="2" t="s">
        <v>29</v>
      </c>
      <c r="E2676" s="2" t="str">
        <f>TRIM(Table2[[#This Row],[SKU_CODE]])</f>
        <v>BEC-CLN-004</v>
      </c>
      <c r="F2676" s="2">
        <v>195</v>
      </c>
      <c r="G2676" s="2">
        <v>19305</v>
      </c>
      <c r="H2676" s="2">
        <v>3598.3</v>
      </c>
      <c r="I2676" s="2">
        <v>3897.33</v>
      </c>
      <c r="J2676" s="2">
        <v>4</v>
      </c>
      <c r="K2676" s="2" t="str">
        <f>_xlfn.XLOOKUP(E2676,[1]SKU_Master!A:A,[1]SKU_Master!C:C,"NOT FOUND")</f>
        <v>Cleaners</v>
      </c>
      <c r="L2676" s="2">
        <f>_xlfn.XLOOKUP(Table2[[#This Row],[SKU_CODE_CLEAN]],[1]SKU_Master!A:A,[1]SKU_Master!E:E,"Not Found")</f>
        <v>99</v>
      </c>
      <c r="M2676" s="2">
        <f>_xlfn.XLOOKUP(E2676,[1]SKU_Master!A:A,[1]SKU_Master!F:F,"NOT FOUND")</f>
        <v>44</v>
      </c>
      <c r="N2676" s="2" t="str">
        <f>IF(ISNUMBER(_xlfn.XMATCH(E2676,[1]SKU_Master!A:A)),"MATCH","NOT FOUND")</f>
        <v>MATCH</v>
      </c>
      <c r="O2676" s="2">
        <f>Table2[[#This Row],[GROSS_REVENUE]]-Table2[[#This Row],[DISCOUNT]]</f>
        <v>15706.7</v>
      </c>
      <c r="P2676" s="3">
        <f>IFERROR((Table2[[#This Row],[NET_REVENUE]]-(Table2[[#This Row],[UNITS_SOLD]]*Table2[[#This Row],[UNIT_COGS]]))/Table2[[#This Row],[NET_REVENUE]],0)</f>
        <v>0.45373630361565448</v>
      </c>
      <c r="Q2676" s="4">
        <f>IFERROR(Table2[[#This Row],[GROSS_REVENUE]]/Table2[[#This Row],[AD_SPEND]],0)</f>
        <v>4.9533911677994933</v>
      </c>
      <c r="R2676" s="2">
        <f>IFERROR((Table2[[#This Row],[NET_REVENUE]]-(Table2[[#This Row],[UNITS_SOLD]]*Table2[[#This Row],[UNIT_COGS]])-Table2[[#This Row],[AD_SPEND]]),0)</f>
        <v>3229.3700000000008</v>
      </c>
      <c r="S2676" s="3">
        <f>IFERROR(Table2[[#This Row],[RETURNS_UNITS]]/Table2[[#This Row],[UNITS_SOLD]],0)</f>
        <v>2.0512820512820513E-2</v>
      </c>
      <c r="T2676" s="2" t="str">
        <f>TRIM(CLEAN(Table2[[#This Row],[CHANNEL]]))</f>
        <v>Swiggy Instamart</v>
      </c>
      <c r="U2676" s="1">
        <f t="shared" si="41"/>
        <v>45809</v>
      </c>
    </row>
    <row r="2677" spans="1:21" x14ac:dyDescent="0.3">
      <c r="A2677" s="1">
        <v>45658</v>
      </c>
      <c r="B2677" s="2" t="s">
        <v>37</v>
      </c>
      <c r="C2677" s="2" t="s">
        <v>25</v>
      </c>
      <c r="D2677" s="2" t="s">
        <v>32</v>
      </c>
      <c r="E2677" s="2" t="str">
        <f>TRIM(Table2[[#This Row],[SKU_CODE]])</f>
        <v>BEC-BW-001</v>
      </c>
      <c r="F2677" s="2">
        <v>149</v>
      </c>
      <c r="G2677" s="2">
        <v>32780</v>
      </c>
      <c r="H2677" s="2">
        <v>6525.57</v>
      </c>
      <c r="I2677" s="2">
        <v>3897.52</v>
      </c>
      <c r="J2677" s="2">
        <v>8</v>
      </c>
      <c r="K2677" s="2" t="str">
        <f>_xlfn.XLOOKUP(E2677,[1]SKU_Master!A:A,[1]SKU_Master!C:C,"NOT FOUND")</f>
        <v>Bake &amp; Wrap</v>
      </c>
      <c r="L2677" s="2">
        <f>_xlfn.XLOOKUP(Table2[[#This Row],[SKU_CODE_CLEAN]],[1]SKU_Master!A:A,[1]SKU_Master!E:E,"Not Found")</f>
        <v>220</v>
      </c>
      <c r="M2677" s="2">
        <f>_xlfn.XLOOKUP(E2677,[1]SKU_Master!A:A,[1]SKU_Master!F:F,"NOT FOUND")</f>
        <v>118</v>
      </c>
      <c r="N2677" s="2" t="str">
        <f>IF(ISNUMBER(_xlfn.XMATCH(E2677,[1]SKU_Master!A:A)),"MATCH","NOT FOUND")</f>
        <v>MATCH</v>
      </c>
      <c r="O2677" s="2">
        <f>Table2[[#This Row],[GROSS_REVENUE]]-Table2[[#This Row],[DISCOUNT]]</f>
        <v>26254.43</v>
      </c>
      <c r="P2677" s="3">
        <f>IFERROR((Table2[[#This Row],[NET_REVENUE]]-(Table2[[#This Row],[UNITS_SOLD]]*Table2[[#This Row],[UNIT_COGS]]))/Table2[[#This Row],[NET_REVENUE]],0)</f>
        <v>0.33032253985327431</v>
      </c>
      <c r="Q2677" s="4">
        <f>IFERROR(Table2[[#This Row],[GROSS_REVENUE]]/Table2[[#This Row],[AD_SPEND]],0)</f>
        <v>8.4104764055091437</v>
      </c>
      <c r="R2677" s="2">
        <f>IFERROR((Table2[[#This Row],[NET_REVENUE]]-(Table2[[#This Row],[UNITS_SOLD]]*Table2[[#This Row],[UNIT_COGS]])-Table2[[#This Row],[AD_SPEND]]),0)</f>
        <v>4774.91</v>
      </c>
      <c r="S2677" s="3">
        <f>IFERROR(Table2[[#This Row],[RETURNS_UNITS]]/Table2[[#This Row],[UNITS_SOLD]],0)</f>
        <v>5.3691275167785234E-2</v>
      </c>
      <c r="T2677" s="2" t="str">
        <f>TRIM(CLEAN(Table2[[#This Row],[CHANNEL]]))</f>
        <v>Blinkit</v>
      </c>
      <c r="U2677" s="1">
        <f t="shared" si="41"/>
        <v>45658</v>
      </c>
    </row>
    <row r="2678" spans="1:21" x14ac:dyDescent="0.3">
      <c r="A2678" s="1">
        <v>45658</v>
      </c>
      <c r="B2678" s="2" t="s">
        <v>39</v>
      </c>
      <c r="C2678" s="2" t="s">
        <v>28</v>
      </c>
      <c r="D2678" s="2" t="s">
        <v>52</v>
      </c>
      <c r="E2678" s="2" t="str">
        <f>TRIM(Table2[[#This Row],[SKU_CODE]])</f>
        <v>BEC-GB-001</v>
      </c>
      <c r="F2678" s="2">
        <v>342</v>
      </c>
      <c r="G2678" s="2">
        <v>50958</v>
      </c>
      <c r="H2678" s="2">
        <v>13289.49</v>
      </c>
      <c r="I2678" s="2">
        <v>3899.45</v>
      </c>
      <c r="J2678" s="2">
        <v>14</v>
      </c>
      <c r="K2678" s="2" t="str">
        <f>_xlfn.XLOOKUP(E2678,[1]SKU_Master!A:A,[1]SKU_Master!C:C,"NOT FOUND")</f>
        <v>Garbage Bags</v>
      </c>
      <c r="L2678" s="2">
        <f>_xlfn.XLOOKUP(Table2[[#This Row],[SKU_CODE_CLEAN]],[1]SKU_Master!A:A,[1]SKU_Master!E:E,"Not Found")</f>
        <v>149</v>
      </c>
      <c r="M2678" s="2">
        <f>_xlfn.XLOOKUP(E2678,[1]SKU_Master!A:A,[1]SKU_Master!F:F,"NOT FOUND")</f>
        <v>70</v>
      </c>
      <c r="N2678" s="2" t="str">
        <f>IF(ISNUMBER(_xlfn.XMATCH(E2678,[1]SKU_Master!A:A)),"MATCH","NOT FOUND")</f>
        <v>MATCH</v>
      </c>
      <c r="O2678" s="2">
        <f>Table2[[#This Row],[GROSS_REVENUE]]-Table2[[#This Row],[DISCOUNT]]</f>
        <v>37668.51</v>
      </c>
      <c r="P2678" s="3">
        <f>IFERROR((Table2[[#This Row],[NET_REVENUE]]-(Table2[[#This Row],[UNITS_SOLD]]*Table2[[#This Row],[UNIT_COGS]]))/Table2[[#This Row],[NET_REVENUE]],0)</f>
        <v>0.36445588105290072</v>
      </c>
      <c r="Q2678" s="4">
        <f>IFERROR(Table2[[#This Row],[GROSS_REVENUE]]/Table2[[#This Row],[AD_SPEND]],0)</f>
        <v>13.067996768775084</v>
      </c>
      <c r="R2678" s="2">
        <f>IFERROR((Table2[[#This Row],[NET_REVENUE]]-(Table2[[#This Row],[UNITS_SOLD]]*Table2[[#This Row],[UNIT_COGS]])-Table2[[#This Row],[AD_SPEND]]),0)</f>
        <v>9829.0600000000013</v>
      </c>
      <c r="S2678" s="3">
        <f>IFERROR(Table2[[#This Row],[RETURNS_UNITS]]/Table2[[#This Row],[UNITS_SOLD]],0)</f>
        <v>4.0935672514619881E-2</v>
      </c>
      <c r="T2678" s="2" t="str">
        <f>TRIM(CLEAN(Table2[[#This Row],[CHANNEL]]))</f>
        <v>Amazon</v>
      </c>
      <c r="U2678" s="1">
        <f t="shared" si="41"/>
        <v>45658</v>
      </c>
    </row>
    <row r="2679" spans="1:21" x14ac:dyDescent="0.3">
      <c r="A2679" s="1">
        <v>45748</v>
      </c>
      <c r="B2679" s="2" t="s">
        <v>39</v>
      </c>
      <c r="C2679" s="2" t="s">
        <v>28</v>
      </c>
      <c r="D2679" s="2" t="s">
        <v>31</v>
      </c>
      <c r="E2679" s="2" t="str">
        <f>TRIM(Table2[[#This Row],[SKU_CODE]])</f>
        <v>BEC-GB-002</v>
      </c>
      <c r="F2679" s="2">
        <v>306</v>
      </c>
      <c r="G2679" s="2">
        <v>54774</v>
      </c>
      <c r="H2679" s="2">
        <v>12372.66</v>
      </c>
      <c r="I2679" s="2">
        <v>3900.71</v>
      </c>
      <c r="J2679" s="2">
        <v>6</v>
      </c>
      <c r="K2679" s="2" t="str">
        <f>_xlfn.XLOOKUP(E2679,[1]SKU_Master!A:A,[1]SKU_Master!C:C,"NOT FOUND")</f>
        <v>Garbage Bags</v>
      </c>
      <c r="L2679" s="2">
        <f>_xlfn.XLOOKUP(Table2[[#This Row],[SKU_CODE_CLEAN]],[1]SKU_Master!A:A,[1]SKU_Master!E:E,"Not Found")</f>
        <v>179</v>
      </c>
      <c r="M2679" s="2">
        <f>_xlfn.XLOOKUP(E2679,[1]SKU_Master!A:A,[1]SKU_Master!F:F,"NOT FOUND")</f>
        <v>86</v>
      </c>
      <c r="N2679" s="2" t="str">
        <f>IF(ISNUMBER(_xlfn.XMATCH(E2679,[1]SKU_Master!A:A)),"MATCH","NOT FOUND")</f>
        <v>MATCH</v>
      </c>
      <c r="O2679" s="2">
        <f>Table2[[#This Row],[GROSS_REVENUE]]-Table2[[#This Row],[DISCOUNT]]</f>
        <v>42401.34</v>
      </c>
      <c r="P2679" s="3">
        <f>IFERROR((Table2[[#This Row],[NET_REVENUE]]-(Table2[[#This Row],[UNITS_SOLD]]*Table2[[#This Row],[UNIT_COGS]]))/Table2[[#This Row],[NET_REVENUE]],0)</f>
        <v>0.37935923723165349</v>
      </c>
      <c r="Q2679" s="4">
        <f>IFERROR(Table2[[#This Row],[GROSS_REVENUE]]/Table2[[#This Row],[AD_SPEND]],0)</f>
        <v>14.042059009770016</v>
      </c>
      <c r="R2679" s="2">
        <f>IFERROR((Table2[[#This Row],[NET_REVENUE]]-(Table2[[#This Row],[UNITS_SOLD]]*Table2[[#This Row],[UNIT_COGS]])-Table2[[#This Row],[AD_SPEND]]),0)</f>
        <v>12184.629999999997</v>
      </c>
      <c r="S2679" s="3">
        <f>IFERROR(Table2[[#This Row],[RETURNS_UNITS]]/Table2[[#This Row],[UNITS_SOLD]],0)</f>
        <v>1.9607843137254902E-2</v>
      </c>
      <c r="T2679" s="2" t="str">
        <f>TRIM(CLEAN(Table2[[#This Row],[CHANNEL]]))</f>
        <v>Amazon</v>
      </c>
      <c r="U2679" s="1">
        <f t="shared" si="41"/>
        <v>45748</v>
      </c>
    </row>
    <row r="2680" spans="1:21" x14ac:dyDescent="0.3">
      <c r="A2680" s="1">
        <v>45566</v>
      </c>
      <c r="B2680" s="2" t="s">
        <v>39</v>
      </c>
      <c r="C2680" s="2" t="s">
        <v>25</v>
      </c>
      <c r="D2680" s="2" t="s">
        <v>35</v>
      </c>
      <c r="E2680" s="2" t="str">
        <f>TRIM(Table2[[#This Row],[SKU_CODE]])</f>
        <v>BEC-CMB-001</v>
      </c>
      <c r="F2680" s="2">
        <v>64</v>
      </c>
      <c r="G2680" s="2">
        <v>44736</v>
      </c>
      <c r="H2680" s="2">
        <v>5569.03</v>
      </c>
      <c r="I2680" s="2">
        <v>3906.23</v>
      </c>
      <c r="J2680" s="2">
        <v>1</v>
      </c>
      <c r="K2680" s="2" t="str">
        <f>_xlfn.XLOOKUP(E2680,[1]SKU_Master!A:A,[1]SKU_Master!C:C,"NOT FOUND")</f>
        <v>Others</v>
      </c>
      <c r="L2680" s="2">
        <f>_xlfn.XLOOKUP(Table2[[#This Row],[SKU_CODE_CLEAN]],[1]SKU_Master!A:A,[1]SKU_Master!E:E,"Not Found")</f>
        <v>699</v>
      </c>
      <c r="M2680" s="2">
        <f>_xlfn.XLOOKUP(E2680,[1]SKU_Master!A:A,[1]SKU_Master!F:F,"NOT FOUND")</f>
        <v>330</v>
      </c>
      <c r="N2680" s="2" t="str">
        <f>IF(ISNUMBER(_xlfn.XMATCH(E2680,[1]SKU_Master!A:A)),"MATCH","NOT FOUND")</f>
        <v>MATCH</v>
      </c>
      <c r="O2680" s="2">
        <f>Table2[[#This Row],[GROSS_REVENUE]]-Table2[[#This Row],[DISCOUNT]]</f>
        <v>39166.97</v>
      </c>
      <c r="P2680" s="3">
        <f>IFERROR((Table2[[#This Row],[NET_REVENUE]]-(Table2[[#This Row],[UNITS_SOLD]]*Table2[[#This Row],[UNIT_COGS]]))/Table2[[#This Row],[NET_REVENUE]],0)</f>
        <v>0.46077013361002905</v>
      </c>
      <c r="Q2680" s="4">
        <f>IFERROR(Table2[[#This Row],[GROSS_REVENUE]]/Table2[[#This Row],[AD_SPEND]],0)</f>
        <v>11.452474636670139</v>
      </c>
      <c r="R2680" s="2">
        <f>IFERROR((Table2[[#This Row],[NET_REVENUE]]-(Table2[[#This Row],[UNITS_SOLD]]*Table2[[#This Row],[UNIT_COGS]])-Table2[[#This Row],[AD_SPEND]]),0)</f>
        <v>14140.740000000002</v>
      </c>
      <c r="S2680" s="3">
        <f>IFERROR(Table2[[#This Row],[RETURNS_UNITS]]/Table2[[#This Row],[UNITS_SOLD]],0)</f>
        <v>1.5625E-2</v>
      </c>
      <c r="T2680" s="2" t="str">
        <f>TRIM(CLEAN(Table2[[#This Row],[CHANNEL]]))</f>
        <v>Amazon</v>
      </c>
      <c r="U2680" s="1">
        <f t="shared" si="41"/>
        <v>45566</v>
      </c>
    </row>
    <row r="2681" spans="1:21" x14ac:dyDescent="0.3">
      <c r="A2681" s="1">
        <v>45566</v>
      </c>
      <c r="B2681" s="2" t="s">
        <v>50</v>
      </c>
      <c r="C2681" s="2" t="s">
        <v>22</v>
      </c>
      <c r="D2681" s="2" t="s">
        <v>30</v>
      </c>
      <c r="E2681" s="2" t="str">
        <f>TRIM(Table2[[#This Row],[SKU_CODE]])</f>
        <v>BEC-TIS-002</v>
      </c>
      <c r="F2681" s="2">
        <v>298</v>
      </c>
      <c r="G2681" s="2">
        <v>53640</v>
      </c>
      <c r="H2681" s="2">
        <v>9667.81</v>
      </c>
      <c r="I2681" s="2">
        <v>3909.29</v>
      </c>
      <c r="J2681" s="2">
        <v>16</v>
      </c>
      <c r="K2681" s="2" t="str">
        <f>_xlfn.XLOOKUP(E2681,[1]SKU_Master!A:A,[1]SKU_Master!C:C,"NOT FOUND")</f>
        <v>Tissues</v>
      </c>
      <c r="L2681" s="2">
        <f>_xlfn.XLOOKUP(Table2[[#This Row],[SKU_CODE_CLEAN]],[1]SKU_Master!A:A,[1]SKU_Master!E:E,"Not Found")</f>
        <v>180</v>
      </c>
      <c r="M2681" s="2">
        <f>_xlfn.XLOOKUP(E2681,[1]SKU_Master!A:A,[1]SKU_Master!F:F,"NOT FOUND")</f>
        <v>95</v>
      </c>
      <c r="N2681" s="2" t="str">
        <f>IF(ISNUMBER(_xlfn.XMATCH(E2681,[1]SKU_Master!A:A)),"MATCH","NOT FOUND")</f>
        <v>MATCH</v>
      </c>
      <c r="O2681" s="2">
        <f>Table2[[#This Row],[GROSS_REVENUE]]-Table2[[#This Row],[DISCOUNT]]</f>
        <v>43972.19</v>
      </c>
      <c r="P2681" s="3">
        <f>IFERROR((Table2[[#This Row],[NET_REVENUE]]-(Table2[[#This Row],[UNITS_SOLD]]*Table2[[#This Row],[UNIT_COGS]]))/Table2[[#This Row],[NET_REVENUE]],0)</f>
        <v>0.35618398810702862</v>
      </c>
      <c r="Q2681" s="4">
        <f>IFERROR(Table2[[#This Row],[GROSS_REVENUE]]/Table2[[#This Row],[AD_SPEND]],0)</f>
        <v>13.721161643162825</v>
      </c>
      <c r="R2681" s="2">
        <f>IFERROR((Table2[[#This Row],[NET_REVENUE]]-(Table2[[#This Row],[UNITS_SOLD]]*Table2[[#This Row],[UNIT_COGS]])-Table2[[#This Row],[AD_SPEND]]),0)</f>
        <v>11752.900000000001</v>
      </c>
      <c r="S2681" s="3">
        <f>IFERROR(Table2[[#This Row],[RETURNS_UNITS]]/Table2[[#This Row],[UNITS_SOLD]],0)</f>
        <v>5.3691275167785234E-2</v>
      </c>
      <c r="T2681" s="2" t="str">
        <f>TRIM(CLEAN(Table2[[#This Row],[CHANNEL]]))</f>
        <v>Amazon</v>
      </c>
      <c r="U2681" s="1">
        <f t="shared" si="41"/>
        <v>45566</v>
      </c>
    </row>
    <row r="2682" spans="1:21" x14ac:dyDescent="0.3">
      <c r="A2682" s="1">
        <v>45352</v>
      </c>
      <c r="B2682" s="2" t="s">
        <v>21</v>
      </c>
      <c r="C2682" s="2" t="s">
        <v>22</v>
      </c>
      <c r="D2682" s="2" t="s">
        <v>30</v>
      </c>
      <c r="E2682" s="2" t="str">
        <f>TRIM(Table2[[#This Row],[SKU_CODE]])</f>
        <v>BEC-TIS-002</v>
      </c>
      <c r="F2682" s="2">
        <v>197</v>
      </c>
      <c r="G2682" s="2">
        <v>35460</v>
      </c>
      <c r="H2682" s="2">
        <v>6465.98</v>
      </c>
      <c r="I2682" s="2">
        <v>3910.76</v>
      </c>
      <c r="J2682" s="2">
        <v>10</v>
      </c>
      <c r="K2682" s="2" t="str">
        <f>_xlfn.XLOOKUP(E2682,[1]SKU_Master!A:A,[1]SKU_Master!C:C,"NOT FOUND")</f>
        <v>Tissues</v>
      </c>
      <c r="L2682" s="2">
        <f>_xlfn.XLOOKUP(Table2[[#This Row],[SKU_CODE_CLEAN]],[1]SKU_Master!A:A,[1]SKU_Master!E:E,"Not Found")</f>
        <v>180</v>
      </c>
      <c r="M2682" s="2">
        <f>_xlfn.XLOOKUP(E2682,[1]SKU_Master!A:A,[1]SKU_Master!F:F,"NOT FOUND")</f>
        <v>95</v>
      </c>
      <c r="N2682" s="2" t="str">
        <f>IF(ISNUMBER(_xlfn.XMATCH(E2682,[1]SKU_Master!A:A)),"MATCH","NOT FOUND")</f>
        <v>MATCH</v>
      </c>
      <c r="O2682" s="2">
        <f>Table2[[#This Row],[GROSS_REVENUE]]-Table2[[#This Row],[DISCOUNT]]</f>
        <v>28994.02</v>
      </c>
      <c r="P2682" s="3">
        <f>IFERROR((Table2[[#This Row],[NET_REVENUE]]-(Table2[[#This Row],[UNITS_SOLD]]*Table2[[#This Row],[UNIT_COGS]]))/Table2[[#This Row],[NET_REVENUE]],0)</f>
        <v>0.35452207041314038</v>
      </c>
      <c r="Q2682" s="4">
        <f>IFERROR(Table2[[#This Row],[GROSS_REVENUE]]/Table2[[#This Row],[AD_SPEND]],0)</f>
        <v>9.0672912681933937</v>
      </c>
      <c r="R2682" s="2">
        <f>IFERROR((Table2[[#This Row],[NET_REVENUE]]-(Table2[[#This Row],[UNITS_SOLD]]*Table2[[#This Row],[UNIT_COGS]])-Table2[[#This Row],[AD_SPEND]]),0)</f>
        <v>6368.26</v>
      </c>
      <c r="S2682" s="3">
        <f>IFERROR(Table2[[#This Row],[RETURNS_UNITS]]/Table2[[#This Row],[UNITS_SOLD]],0)</f>
        <v>5.0761421319796954E-2</v>
      </c>
      <c r="T2682" s="2" t="str">
        <f>TRIM(CLEAN(Table2[[#This Row],[CHANNEL]]))</f>
        <v>Flipkart</v>
      </c>
      <c r="U2682" s="1">
        <f t="shared" si="41"/>
        <v>45352</v>
      </c>
    </row>
    <row r="2683" spans="1:21" x14ac:dyDescent="0.3">
      <c r="A2683" s="1">
        <v>45474</v>
      </c>
      <c r="B2683" s="2" t="s">
        <v>37</v>
      </c>
      <c r="C2683" s="2" t="s">
        <v>28</v>
      </c>
      <c r="D2683" s="2" t="s">
        <v>41</v>
      </c>
      <c r="E2683" s="2" t="str">
        <f>TRIM(Table2[[#This Row],[SKU_CODE]])</f>
        <v>BEC-KT-002</v>
      </c>
      <c r="F2683" s="2">
        <v>169</v>
      </c>
      <c r="G2683" s="2">
        <v>70980</v>
      </c>
      <c r="H2683" s="2">
        <v>10927.22</v>
      </c>
      <c r="I2683" s="2">
        <v>3915.69</v>
      </c>
      <c r="J2683" s="2">
        <v>8</v>
      </c>
      <c r="K2683" s="2" t="str">
        <f>_xlfn.XLOOKUP(E2683,[1]SKU_Master!A:A,[1]SKU_Master!C:C,"NOT FOUND")</f>
        <v>Kitchen Towel</v>
      </c>
      <c r="L2683" s="2">
        <f>_xlfn.XLOOKUP(Table2[[#This Row],[SKU_CODE_CLEAN]],[1]SKU_Master!A:A,[1]SKU_Master!E:E,"Not Found")</f>
        <v>420</v>
      </c>
      <c r="M2683" s="2">
        <f>_xlfn.XLOOKUP(E2683,[1]SKU_Master!A:A,[1]SKU_Master!F:F,"NOT FOUND")</f>
        <v>205</v>
      </c>
      <c r="N2683" s="2" t="str">
        <f>IF(ISNUMBER(_xlfn.XMATCH(E2683,[1]SKU_Master!A:A)),"MATCH","NOT FOUND")</f>
        <v>MATCH</v>
      </c>
      <c r="O2683" s="2">
        <f>Table2[[#This Row],[GROSS_REVENUE]]-Table2[[#This Row],[DISCOUNT]]</f>
        <v>60052.78</v>
      </c>
      <c r="P2683" s="3">
        <f>IFERROR((Table2[[#This Row],[NET_REVENUE]]-(Table2[[#This Row],[UNITS_SOLD]]*Table2[[#This Row],[UNIT_COGS]]))/Table2[[#This Row],[NET_REVENUE]],0)</f>
        <v>0.42309082110769891</v>
      </c>
      <c r="Q2683" s="4">
        <f>IFERROR(Table2[[#This Row],[GROSS_REVENUE]]/Table2[[#This Row],[AD_SPEND]],0)</f>
        <v>18.127073389364327</v>
      </c>
      <c r="R2683" s="2">
        <f>IFERROR((Table2[[#This Row],[NET_REVENUE]]-(Table2[[#This Row],[UNITS_SOLD]]*Table2[[#This Row],[UNIT_COGS]])-Table2[[#This Row],[AD_SPEND]]),0)</f>
        <v>21492.09</v>
      </c>
      <c r="S2683" s="3">
        <f>IFERROR(Table2[[#This Row],[RETURNS_UNITS]]/Table2[[#This Row],[UNITS_SOLD]],0)</f>
        <v>4.7337278106508875E-2</v>
      </c>
      <c r="T2683" s="2" t="str">
        <f>TRIM(CLEAN(Table2[[#This Row],[CHANNEL]]))</f>
        <v>Blinkit</v>
      </c>
      <c r="U2683" s="1">
        <f t="shared" si="41"/>
        <v>45474</v>
      </c>
    </row>
    <row r="2684" spans="1:21" x14ac:dyDescent="0.3">
      <c r="A2684" s="1">
        <v>45809</v>
      </c>
      <c r="B2684" s="2" t="s">
        <v>39</v>
      </c>
      <c r="C2684" s="2" t="s">
        <v>28</v>
      </c>
      <c r="D2684" s="2" t="s">
        <v>43</v>
      </c>
      <c r="E2684" s="2" t="str">
        <f>TRIM(Table2[[#This Row],[SKU_CODE]])</f>
        <v>BEC-GB-001</v>
      </c>
      <c r="F2684" s="2">
        <v>284</v>
      </c>
      <c r="G2684" s="2">
        <v>42316</v>
      </c>
      <c r="H2684" s="2">
        <v>3513.62</v>
      </c>
      <c r="I2684" s="2">
        <v>3918.39</v>
      </c>
      <c r="J2684" s="2">
        <v>15</v>
      </c>
      <c r="K2684" s="2" t="str">
        <f>_xlfn.XLOOKUP(E2684,[1]SKU_Master!A:A,[1]SKU_Master!C:C,"NOT FOUND")</f>
        <v>Garbage Bags</v>
      </c>
      <c r="L2684" s="2">
        <f>_xlfn.XLOOKUP(Table2[[#This Row],[SKU_CODE_CLEAN]],[1]SKU_Master!A:A,[1]SKU_Master!E:E,"Not Found")</f>
        <v>149</v>
      </c>
      <c r="M2684" s="2">
        <f>_xlfn.XLOOKUP(E2684,[1]SKU_Master!A:A,[1]SKU_Master!F:F,"NOT FOUND")</f>
        <v>70</v>
      </c>
      <c r="N2684" s="2" t="str">
        <f>IF(ISNUMBER(_xlfn.XMATCH(E2684,[1]SKU_Master!A:A)),"MATCH","NOT FOUND")</f>
        <v>MATCH</v>
      </c>
      <c r="O2684" s="2">
        <f>Table2[[#This Row],[GROSS_REVENUE]]-Table2[[#This Row],[DISCOUNT]]</f>
        <v>38802.379999999997</v>
      </c>
      <c r="P2684" s="3">
        <f>IFERROR((Table2[[#This Row],[NET_REVENUE]]-(Table2[[#This Row],[UNITS_SOLD]]*Table2[[#This Row],[UNIT_COGS]]))/Table2[[#This Row],[NET_REVENUE]],0)</f>
        <v>0.48766029300264568</v>
      </c>
      <c r="Q2684" s="4">
        <f>IFERROR(Table2[[#This Row],[GROSS_REVENUE]]/Table2[[#This Row],[AD_SPEND]],0)</f>
        <v>10.799333399687116</v>
      </c>
      <c r="R2684" s="2">
        <f>IFERROR((Table2[[#This Row],[NET_REVENUE]]-(Table2[[#This Row],[UNITS_SOLD]]*Table2[[#This Row],[UNIT_COGS]])-Table2[[#This Row],[AD_SPEND]]),0)</f>
        <v>15003.989999999998</v>
      </c>
      <c r="S2684" s="3">
        <f>IFERROR(Table2[[#This Row],[RETURNS_UNITS]]/Table2[[#This Row],[UNITS_SOLD]],0)</f>
        <v>5.2816901408450703E-2</v>
      </c>
      <c r="T2684" s="2" t="str">
        <f>TRIM(CLEAN(Table2[[#This Row],[CHANNEL]]))</f>
        <v>Amazon</v>
      </c>
      <c r="U2684" s="1">
        <f t="shared" si="41"/>
        <v>45809</v>
      </c>
    </row>
    <row r="2685" spans="1:21" x14ac:dyDescent="0.3">
      <c r="A2685" s="1">
        <v>45809</v>
      </c>
      <c r="B2685" s="2" t="s">
        <v>33</v>
      </c>
      <c r="C2685" s="2" t="s">
        <v>22</v>
      </c>
      <c r="D2685" s="2" t="s">
        <v>41</v>
      </c>
      <c r="E2685" s="2" t="str">
        <f>TRIM(Table2[[#This Row],[SKU_CODE]])</f>
        <v>BEC-KT-002</v>
      </c>
      <c r="F2685" s="2">
        <v>142</v>
      </c>
      <c r="G2685" s="2">
        <v>59640</v>
      </c>
      <c r="H2685" s="2">
        <v>15384.84</v>
      </c>
      <c r="I2685" s="2">
        <v>3918.95</v>
      </c>
      <c r="J2685" s="2">
        <v>7</v>
      </c>
      <c r="K2685" s="2" t="str">
        <f>_xlfn.XLOOKUP(E2685,[1]SKU_Master!A:A,[1]SKU_Master!C:C,"NOT FOUND")</f>
        <v>Kitchen Towel</v>
      </c>
      <c r="L2685" s="2">
        <f>_xlfn.XLOOKUP(Table2[[#This Row],[SKU_CODE_CLEAN]],[1]SKU_Master!A:A,[1]SKU_Master!E:E,"Not Found")</f>
        <v>420</v>
      </c>
      <c r="M2685" s="2">
        <f>_xlfn.XLOOKUP(E2685,[1]SKU_Master!A:A,[1]SKU_Master!F:F,"NOT FOUND")</f>
        <v>205</v>
      </c>
      <c r="N2685" s="2" t="str">
        <f>IF(ISNUMBER(_xlfn.XMATCH(E2685,[1]SKU_Master!A:A)),"MATCH","NOT FOUND")</f>
        <v>MATCH</v>
      </c>
      <c r="O2685" s="2">
        <f>Table2[[#This Row],[GROSS_REVENUE]]-Table2[[#This Row],[DISCOUNT]]</f>
        <v>44255.16</v>
      </c>
      <c r="P2685" s="3">
        <f>IFERROR((Table2[[#This Row],[NET_REVENUE]]-(Table2[[#This Row],[UNITS_SOLD]]*Table2[[#This Row],[UNIT_COGS]]))/Table2[[#This Row],[NET_REVENUE]],0)</f>
        <v>0.3422235960733167</v>
      </c>
      <c r="Q2685" s="4">
        <f>IFERROR(Table2[[#This Row],[GROSS_REVENUE]]/Table2[[#This Row],[AD_SPEND]],0)</f>
        <v>15.218362061266411</v>
      </c>
      <c r="R2685" s="2">
        <f>IFERROR((Table2[[#This Row],[NET_REVENUE]]-(Table2[[#This Row],[UNITS_SOLD]]*Table2[[#This Row],[UNIT_COGS]])-Table2[[#This Row],[AD_SPEND]]),0)</f>
        <v>11226.210000000003</v>
      </c>
      <c r="S2685" s="3">
        <f>IFERROR(Table2[[#This Row],[RETURNS_UNITS]]/Table2[[#This Row],[UNITS_SOLD]],0)</f>
        <v>4.9295774647887321E-2</v>
      </c>
      <c r="T2685" s="2" t="str">
        <f>TRIM(CLEAN(Table2[[#This Row],[CHANNEL]]))</f>
        <v>Swiggy Instamart</v>
      </c>
      <c r="U2685" s="1">
        <f t="shared" si="41"/>
        <v>45809</v>
      </c>
    </row>
    <row r="2686" spans="1:21" x14ac:dyDescent="0.3">
      <c r="A2686" s="1">
        <v>45748</v>
      </c>
      <c r="B2686" s="2" t="s">
        <v>27</v>
      </c>
      <c r="C2686" s="2" t="s">
        <v>22</v>
      </c>
      <c r="D2686" s="2" t="s">
        <v>46</v>
      </c>
      <c r="E2686" s="2" t="str">
        <f>TRIM(Table2[[#This Row],[SKU_CODE]])</f>
        <v>BEC-KT-001</v>
      </c>
      <c r="F2686" s="2">
        <v>273</v>
      </c>
      <c r="G2686" s="2">
        <v>43680</v>
      </c>
      <c r="H2686" s="2">
        <v>2936.03</v>
      </c>
      <c r="I2686" s="2">
        <v>3919.75</v>
      </c>
      <c r="J2686" s="2">
        <v>14</v>
      </c>
      <c r="K2686" s="2" t="str">
        <f>_xlfn.XLOOKUP(E2686,[1]SKU_Master!A:A,[1]SKU_Master!C:C,"NOT FOUND")</f>
        <v>Kitchen Towel</v>
      </c>
      <c r="L2686" s="2">
        <f>_xlfn.XLOOKUP(Table2[[#This Row],[SKU_CODE_CLEAN]],[1]SKU_Master!A:A,[1]SKU_Master!E:E,"Not Found")</f>
        <v>160</v>
      </c>
      <c r="M2686" s="2">
        <f>_xlfn.XLOOKUP(E2686,[1]SKU_Master!A:A,[1]SKU_Master!F:F,"NOT FOUND")</f>
        <v>78</v>
      </c>
      <c r="N2686" s="2" t="str">
        <f>IF(ISNUMBER(_xlfn.XMATCH(E2686,[1]SKU_Master!A:A)),"MATCH","NOT FOUND")</f>
        <v>MATCH</v>
      </c>
      <c r="O2686" s="2">
        <f>Table2[[#This Row],[GROSS_REVENUE]]-Table2[[#This Row],[DISCOUNT]]</f>
        <v>40743.97</v>
      </c>
      <c r="P2686" s="3">
        <f>IFERROR((Table2[[#This Row],[NET_REVENUE]]-(Table2[[#This Row],[UNITS_SOLD]]*Table2[[#This Row],[UNIT_COGS]]))/Table2[[#This Row],[NET_REVENUE]],0)</f>
        <v>0.47737051642243011</v>
      </c>
      <c r="Q2686" s="4">
        <f>IFERROR(Table2[[#This Row],[GROSS_REVENUE]]/Table2[[#This Row],[AD_SPEND]],0)</f>
        <v>11.143567829580968</v>
      </c>
      <c r="R2686" s="2">
        <f>IFERROR((Table2[[#This Row],[NET_REVENUE]]-(Table2[[#This Row],[UNITS_SOLD]]*Table2[[#This Row],[UNIT_COGS]])-Table2[[#This Row],[AD_SPEND]]),0)</f>
        <v>15530.220000000001</v>
      </c>
      <c r="S2686" s="3">
        <f>IFERROR(Table2[[#This Row],[RETURNS_UNITS]]/Table2[[#This Row],[UNITS_SOLD]],0)</f>
        <v>5.128205128205128E-2</v>
      </c>
      <c r="T2686" s="2" t="str">
        <f>TRIM(CLEAN(Table2[[#This Row],[CHANNEL]]))</f>
        <v>Zepto</v>
      </c>
      <c r="U2686" s="1">
        <f t="shared" si="41"/>
        <v>45748</v>
      </c>
    </row>
    <row r="2687" spans="1:21" x14ac:dyDescent="0.3">
      <c r="A2687" s="1">
        <v>45809</v>
      </c>
      <c r="B2687" s="2" t="s">
        <v>24</v>
      </c>
      <c r="C2687" s="2" t="s">
        <v>28</v>
      </c>
      <c r="D2687" s="2" t="s">
        <v>30</v>
      </c>
      <c r="E2687" s="2" t="str">
        <f>TRIM(Table2[[#This Row],[SKU_CODE]])</f>
        <v>BEC-TIS-002</v>
      </c>
      <c r="F2687" s="2">
        <v>156</v>
      </c>
      <c r="G2687" s="2">
        <v>28080</v>
      </c>
      <c r="H2687" s="2">
        <v>1473.72</v>
      </c>
      <c r="I2687" s="2">
        <v>3920.63</v>
      </c>
      <c r="J2687" s="2">
        <v>22</v>
      </c>
      <c r="K2687" s="2" t="str">
        <f>_xlfn.XLOOKUP(E2687,[1]SKU_Master!A:A,[1]SKU_Master!C:C,"NOT FOUND")</f>
        <v>Tissues</v>
      </c>
      <c r="L2687" s="2">
        <f>_xlfn.XLOOKUP(Table2[[#This Row],[SKU_CODE_CLEAN]],[1]SKU_Master!A:A,[1]SKU_Master!E:E,"Not Found")</f>
        <v>180</v>
      </c>
      <c r="M2687" s="2">
        <f>_xlfn.XLOOKUP(E2687,[1]SKU_Master!A:A,[1]SKU_Master!F:F,"NOT FOUND")</f>
        <v>95</v>
      </c>
      <c r="N2687" s="2" t="str">
        <f>IF(ISNUMBER(_xlfn.XMATCH(E2687,[1]SKU_Master!A:A)),"MATCH","NOT FOUND")</f>
        <v>MATCH</v>
      </c>
      <c r="O2687" s="2">
        <f>Table2[[#This Row],[GROSS_REVENUE]]-Table2[[#This Row],[DISCOUNT]]</f>
        <v>26606.28</v>
      </c>
      <c r="P2687" s="3">
        <f>IFERROR((Table2[[#This Row],[NET_REVENUE]]-(Table2[[#This Row],[UNITS_SOLD]]*Table2[[#This Row],[UNIT_COGS]]))/Table2[[#This Row],[NET_REVENUE]],0)</f>
        <v>0.44298864779292707</v>
      </c>
      <c r="Q2687" s="4">
        <f>IFERROR(Table2[[#This Row],[GROSS_REVENUE]]/Table2[[#This Row],[AD_SPEND]],0)</f>
        <v>7.1621142520462273</v>
      </c>
      <c r="R2687" s="2">
        <f>IFERROR((Table2[[#This Row],[NET_REVENUE]]-(Table2[[#This Row],[UNITS_SOLD]]*Table2[[#This Row],[UNIT_COGS]])-Table2[[#This Row],[AD_SPEND]]),0)</f>
        <v>7865.6499999999987</v>
      </c>
      <c r="S2687" s="3">
        <f>IFERROR(Table2[[#This Row],[RETURNS_UNITS]]/Table2[[#This Row],[UNITS_SOLD]],0)</f>
        <v>0.14102564102564102</v>
      </c>
      <c r="T2687" s="2" t="str">
        <f>TRIM(CLEAN(Table2[[#This Row],[CHANNEL]]))</f>
        <v>D2C</v>
      </c>
      <c r="U2687" s="1">
        <f t="shared" si="41"/>
        <v>45809</v>
      </c>
    </row>
    <row r="2688" spans="1:21" x14ac:dyDescent="0.3">
      <c r="A2688" s="1">
        <v>45717</v>
      </c>
      <c r="B2688" s="2" t="s">
        <v>33</v>
      </c>
      <c r="C2688" s="2" t="s">
        <v>28</v>
      </c>
      <c r="D2688" s="2" t="s">
        <v>41</v>
      </c>
      <c r="E2688" s="2" t="str">
        <f>TRIM(Table2[[#This Row],[SKU_CODE]])</f>
        <v>BEC-KT-002</v>
      </c>
      <c r="F2688" s="2">
        <v>151</v>
      </c>
      <c r="G2688" s="2">
        <v>63420</v>
      </c>
      <c r="H2688" s="2">
        <v>16206.7</v>
      </c>
      <c r="I2688" s="2">
        <v>3920.88</v>
      </c>
      <c r="J2688" s="2">
        <v>5</v>
      </c>
      <c r="K2688" s="2" t="str">
        <f>_xlfn.XLOOKUP(E2688,[1]SKU_Master!A:A,[1]SKU_Master!C:C,"NOT FOUND")</f>
        <v>Kitchen Towel</v>
      </c>
      <c r="L2688" s="2">
        <f>_xlfn.XLOOKUP(Table2[[#This Row],[SKU_CODE_CLEAN]],[1]SKU_Master!A:A,[1]SKU_Master!E:E,"Not Found")</f>
        <v>420</v>
      </c>
      <c r="M2688" s="2">
        <f>_xlfn.XLOOKUP(E2688,[1]SKU_Master!A:A,[1]SKU_Master!F:F,"NOT FOUND")</f>
        <v>205</v>
      </c>
      <c r="N2688" s="2" t="str">
        <f>IF(ISNUMBER(_xlfn.XMATCH(E2688,[1]SKU_Master!A:A)),"MATCH","NOT FOUND")</f>
        <v>MATCH</v>
      </c>
      <c r="O2688" s="2">
        <f>Table2[[#This Row],[GROSS_REVENUE]]-Table2[[#This Row],[DISCOUNT]]</f>
        <v>47213.3</v>
      </c>
      <c r="P2688" s="3">
        <f>IFERROR((Table2[[#This Row],[NET_REVENUE]]-(Table2[[#This Row],[UNITS_SOLD]]*Table2[[#This Row],[UNIT_COGS]]))/Table2[[#This Row],[NET_REVENUE]],0)</f>
        <v>0.34435847526014918</v>
      </c>
      <c r="Q2688" s="4">
        <f>IFERROR(Table2[[#This Row],[GROSS_REVENUE]]/Table2[[#This Row],[AD_SPEND]],0)</f>
        <v>16.174940319520108</v>
      </c>
      <c r="R2688" s="2">
        <f>IFERROR((Table2[[#This Row],[NET_REVENUE]]-(Table2[[#This Row],[UNITS_SOLD]]*Table2[[#This Row],[UNIT_COGS]])-Table2[[#This Row],[AD_SPEND]]),0)</f>
        <v>12337.420000000002</v>
      </c>
      <c r="S2688" s="3">
        <f>IFERROR(Table2[[#This Row],[RETURNS_UNITS]]/Table2[[#This Row],[UNITS_SOLD]],0)</f>
        <v>3.3112582781456956E-2</v>
      </c>
      <c r="T2688" s="2" t="str">
        <f>TRIM(CLEAN(Table2[[#This Row],[CHANNEL]]))</f>
        <v>Swiggy Instamart</v>
      </c>
      <c r="U2688" s="1">
        <f t="shared" si="41"/>
        <v>45717</v>
      </c>
    </row>
    <row r="2689" spans="1:21" x14ac:dyDescent="0.3">
      <c r="A2689" s="1">
        <v>45352</v>
      </c>
      <c r="B2689" s="2" t="s">
        <v>37</v>
      </c>
      <c r="C2689" s="2" t="s">
        <v>25</v>
      </c>
      <c r="D2689" s="2" t="s">
        <v>46</v>
      </c>
      <c r="E2689" s="2" t="str">
        <f>TRIM(Table2[[#This Row],[SKU_CODE]])</f>
        <v>BEC-KT-001</v>
      </c>
      <c r="F2689" s="2">
        <v>381</v>
      </c>
      <c r="G2689" s="2">
        <v>60960</v>
      </c>
      <c r="H2689" s="2">
        <v>14362.95</v>
      </c>
      <c r="I2689" s="2">
        <v>3922.28</v>
      </c>
      <c r="J2689" s="2">
        <v>13</v>
      </c>
      <c r="K2689" s="2" t="str">
        <f>_xlfn.XLOOKUP(E2689,[1]SKU_Master!A:A,[1]SKU_Master!C:C,"NOT FOUND")</f>
        <v>Kitchen Towel</v>
      </c>
      <c r="L2689" s="2">
        <f>_xlfn.XLOOKUP(Table2[[#This Row],[SKU_CODE_CLEAN]],[1]SKU_Master!A:A,[1]SKU_Master!E:E,"Not Found")</f>
        <v>160</v>
      </c>
      <c r="M2689" s="2">
        <f>_xlfn.XLOOKUP(E2689,[1]SKU_Master!A:A,[1]SKU_Master!F:F,"NOT FOUND")</f>
        <v>78</v>
      </c>
      <c r="N2689" s="2" t="str">
        <f>IF(ISNUMBER(_xlfn.XMATCH(E2689,[1]SKU_Master!A:A)),"MATCH","NOT FOUND")</f>
        <v>MATCH</v>
      </c>
      <c r="O2689" s="2">
        <f>Table2[[#This Row],[GROSS_REVENUE]]-Table2[[#This Row],[DISCOUNT]]</f>
        <v>46597.05</v>
      </c>
      <c r="P2689" s="3">
        <f>IFERROR((Table2[[#This Row],[NET_REVENUE]]-(Table2[[#This Row],[UNITS_SOLD]]*Table2[[#This Row],[UNIT_COGS]]))/Table2[[#This Row],[NET_REVENUE]],0)</f>
        <v>0.36223430453215388</v>
      </c>
      <c r="Q2689" s="4">
        <f>IFERROR(Table2[[#This Row],[GROSS_REVENUE]]/Table2[[#This Row],[AD_SPEND]],0)</f>
        <v>15.541980684703795</v>
      </c>
      <c r="R2689" s="2">
        <f>IFERROR((Table2[[#This Row],[NET_REVENUE]]-(Table2[[#This Row],[UNITS_SOLD]]*Table2[[#This Row],[UNIT_COGS]])-Table2[[#This Row],[AD_SPEND]]),0)</f>
        <v>12956.770000000002</v>
      </c>
      <c r="S2689" s="3">
        <f>IFERROR(Table2[[#This Row],[RETURNS_UNITS]]/Table2[[#This Row],[UNITS_SOLD]],0)</f>
        <v>3.4120734908136482E-2</v>
      </c>
      <c r="T2689" s="2" t="str">
        <f>TRIM(CLEAN(Table2[[#This Row],[CHANNEL]]))</f>
        <v>Blinkit</v>
      </c>
      <c r="U2689" s="1">
        <f t="shared" si="41"/>
        <v>45352</v>
      </c>
    </row>
    <row r="2690" spans="1:21" x14ac:dyDescent="0.3">
      <c r="A2690" s="1">
        <v>45474</v>
      </c>
      <c r="B2690" s="2" t="s">
        <v>37</v>
      </c>
      <c r="C2690" s="2" t="s">
        <v>25</v>
      </c>
      <c r="D2690" s="2" t="s">
        <v>31</v>
      </c>
      <c r="E2690" s="2" t="str">
        <f>TRIM(Table2[[#This Row],[SKU_CODE]])</f>
        <v>BEC-GB-002</v>
      </c>
      <c r="F2690" s="2">
        <v>213</v>
      </c>
      <c r="G2690" s="2">
        <v>38127</v>
      </c>
      <c r="H2690" s="2">
        <v>5177.75</v>
      </c>
      <c r="I2690" s="2">
        <v>3925.1</v>
      </c>
      <c r="J2690" s="2">
        <v>11</v>
      </c>
      <c r="K2690" s="2" t="str">
        <f>_xlfn.XLOOKUP(E2690,[1]SKU_Master!A:A,[1]SKU_Master!C:C,"NOT FOUND")</f>
        <v>Garbage Bags</v>
      </c>
      <c r="L2690" s="2">
        <f>_xlfn.XLOOKUP(Table2[[#This Row],[SKU_CODE_CLEAN]],[1]SKU_Master!A:A,[1]SKU_Master!E:E,"Not Found")</f>
        <v>179</v>
      </c>
      <c r="M2690" s="2">
        <f>_xlfn.XLOOKUP(E2690,[1]SKU_Master!A:A,[1]SKU_Master!F:F,"NOT FOUND")</f>
        <v>86</v>
      </c>
      <c r="N2690" s="2" t="str">
        <f>IF(ISNUMBER(_xlfn.XMATCH(E2690,[1]SKU_Master!A:A)),"MATCH","NOT FOUND")</f>
        <v>MATCH</v>
      </c>
      <c r="O2690" s="2">
        <f>Table2[[#This Row],[GROSS_REVENUE]]-Table2[[#This Row],[DISCOUNT]]</f>
        <v>32949.25</v>
      </c>
      <c r="P2690" s="3">
        <f>IFERROR((Table2[[#This Row],[NET_REVENUE]]-(Table2[[#This Row],[UNITS_SOLD]]*Table2[[#This Row],[UNIT_COGS]]))/Table2[[#This Row],[NET_REVENUE]],0)</f>
        <v>0.44405411352306956</v>
      </c>
      <c r="Q2690" s="4">
        <f>IFERROR(Table2[[#This Row],[GROSS_REVENUE]]/Table2[[#This Row],[AD_SPEND]],0)</f>
        <v>9.7136378690988767</v>
      </c>
      <c r="R2690" s="2">
        <f>IFERROR((Table2[[#This Row],[NET_REVENUE]]-(Table2[[#This Row],[UNITS_SOLD]]*Table2[[#This Row],[UNIT_COGS]])-Table2[[#This Row],[AD_SPEND]]),0)</f>
        <v>10706.15</v>
      </c>
      <c r="S2690" s="3">
        <f>IFERROR(Table2[[#This Row],[RETURNS_UNITS]]/Table2[[#This Row],[UNITS_SOLD]],0)</f>
        <v>5.1643192488262914E-2</v>
      </c>
      <c r="T2690" s="2" t="str">
        <f>TRIM(CLEAN(Table2[[#This Row],[CHANNEL]]))</f>
        <v>Blinkit</v>
      </c>
      <c r="U2690" s="1">
        <f t="shared" si="41"/>
        <v>45474</v>
      </c>
    </row>
    <row r="2691" spans="1:21" x14ac:dyDescent="0.3">
      <c r="A2691" s="1">
        <v>45627</v>
      </c>
      <c r="B2691" s="2" t="s">
        <v>24</v>
      </c>
      <c r="C2691" s="2" t="s">
        <v>25</v>
      </c>
      <c r="D2691" s="2" t="s">
        <v>29</v>
      </c>
      <c r="E2691" s="2" t="str">
        <f>TRIM(Table2[[#This Row],[SKU_CODE]])</f>
        <v>BEC-CLN-004</v>
      </c>
      <c r="F2691" s="2">
        <v>216</v>
      </c>
      <c r="G2691" s="2">
        <v>21384</v>
      </c>
      <c r="H2691" s="2">
        <v>2412.87</v>
      </c>
      <c r="I2691" s="2">
        <v>3926.73</v>
      </c>
      <c r="J2691" s="2">
        <v>29</v>
      </c>
      <c r="K2691" s="2" t="str">
        <f>_xlfn.XLOOKUP(E2691,[1]SKU_Master!A:A,[1]SKU_Master!C:C,"NOT FOUND")</f>
        <v>Cleaners</v>
      </c>
      <c r="L2691" s="2">
        <f>_xlfn.XLOOKUP(Table2[[#This Row],[SKU_CODE_CLEAN]],[1]SKU_Master!A:A,[1]SKU_Master!E:E,"Not Found")</f>
        <v>99</v>
      </c>
      <c r="M2691" s="2">
        <f>_xlfn.XLOOKUP(E2691,[1]SKU_Master!A:A,[1]SKU_Master!F:F,"NOT FOUND")</f>
        <v>44</v>
      </c>
      <c r="N2691" s="2" t="str">
        <f>IF(ISNUMBER(_xlfn.XMATCH(E2691,[1]SKU_Master!A:A)),"MATCH","NOT FOUND")</f>
        <v>MATCH</v>
      </c>
      <c r="O2691" s="2">
        <f>Table2[[#This Row],[GROSS_REVENUE]]-Table2[[#This Row],[DISCOUNT]]</f>
        <v>18971.13</v>
      </c>
      <c r="P2691" s="3">
        <f>IFERROR((Table2[[#This Row],[NET_REVENUE]]-(Table2[[#This Row],[UNITS_SOLD]]*Table2[[#This Row],[UNIT_COGS]]))/Table2[[#This Row],[NET_REVENUE]],0)</f>
        <v>0.49902826030921726</v>
      </c>
      <c r="Q2691" s="4">
        <f>IFERROR(Table2[[#This Row],[GROSS_REVENUE]]/Table2[[#This Row],[AD_SPEND]],0)</f>
        <v>5.4457525727513731</v>
      </c>
      <c r="R2691" s="2">
        <f>IFERROR((Table2[[#This Row],[NET_REVENUE]]-(Table2[[#This Row],[UNITS_SOLD]]*Table2[[#This Row],[UNIT_COGS]])-Table2[[#This Row],[AD_SPEND]]),0)</f>
        <v>5540.4000000000015</v>
      </c>
      <c r="S2691" s="3">
        <f>IFERROR(Table2[[#This Row],[RETURNS_UNITS]]/Table2[[#This Row],[UNITS_SOLD]],0)</f>
        <v>0.13425925925925927</v>
      </c>
      <c r="T2691" s="2" t="str">
        <f>TRIM(CLEAN(Table2[[#This Row],[CHANNEL]]))</f>
        <v>D2C</v>
      </c>
      <c r="U2691" s="1">
        <f t="shared" ref="U2691:U2754" si="42">IF(AND(MONTH(A2691)=1,DAY(A2691)&gt;1),DATE(YEAR(A2691),DAY(A2691),1),A2691)</f>
        <v>45627</v>
      </c>
    </row>
    <row r="2692" spans="1:21" x14ac:dyDescent="0.3">
      <c r="A2692" s="1">
        <v>45658</v>
      </c>
      <c r="B2692" s="2" t="s">
        <v>33</v>
      </c>
      <c r="C2692" s="2" t="s">
        <v>28</v>
      </c>
      <c r="D2692" s="2" t="s">
        <v>59</v>
      </c>
      <c r="E2692" s="2" t="str">
        <f>TRIM(Table2[[#This Row],[SKU_CODE]])</f>
        <v>BEC-CLN-001</v>
      </c>
      <c r="F2692" s="2">
        <v>124</v>
      </c>
      <c r="G2692" s="2">
        <v>24676</v>
      </c>
      <c r="H2692" s="2">
        <v>6863.32</v>
      </c>
      <c r="I2692" s="2">
        <v>3928.28</v>
      </c>
      <c r="J2692" s="2">
        <v>6</v>
      </c>
      <c r="K2692" s="2" t="str">
        <f>_xlfn.XLOOKUP(E2692,[1]SKU_Master!A:A,[1]SKU_Master!C:C,"NOT FOUND")</f>
        <v>Cleaners</v>
      </c>
      <c r="L2692" s="2">
        <f>_xlfn.XLOOKUP(Table2[[#This Row],[SKU_CODE_CLEAN]],[1]SKU_Master!A:A,[1]SKU_Master!E:E,"Not Found")</f>
        <v>199</v>
      </c>
      <c r="M2692" s="2">
        <f>_xlfn.XLOOKUP(E2692,[1]SKU_Master!A:A,[1]SKU_Master!F:F,"NOT FOUND")</f>
        <v>96</v>
      </c>
      <c r="N2692" s="2" t="str">
        <f>IF(ISNUMBER(_xlfn.XMATCH(E2692,[1]SKU_Master!A:A)),"MATCH","NOT FOUND")</f>
        <v>MATCH</v>
      </c>
      <c r="O2692" s="2">
        <f>Table2[[#This Row],[GROSS_REVENUE]]-Table2[[#This Row],[DISCOUNT]]</f>
        <v>17812.68</v>
      </c>
      <c r="P2692" s="3">
        <f>IFERROR((Table2[[#This Row],[NET_REVENUE]]-(Table2[[#This Row],[UNITS_SOLD]]*Table2[[#This Row],[UNIT_COGS]]))/Table2[[#This Row],[NET_REVENUE]],0)</f>
        <v>0.33171201638383446</v>
      </c>
      <c r="Q2692" s="4">
        <f>IFERROR(Table2[[#This Row],[GROSS_REVENUE]]/Table2[[#This Row],[AD_SPEND]],0)</f>
        <v>6.281629619069923</v>
      </c>
      <c r="R2692" s="2">
        <f>IFERROR((Table2[[#This Row],[NET_REVENUE]]-(Table2[[#This Row],[UNITS_SOLD]]*Table2[[#This Row],[UNIT_COGS]])-Table2[[#This Row],[AD_SPEND]]),0)</f>
        <v>1980.4</v>
      </c>
      <c r="S2692" s="3">
        <f>IFERROR(Table2[[#This Row],[RETURNS_UNITS]]/Table2[[#This Row],[UNITS_SOLD]],0)</f>
        <v>4.8387096774193547E-2</v>
      </c>
      <c r="T2692" s="2" t="str">
        <f>TRIM(CLEAN(Table2[[#This Row],[CHANNEL]]))</f>
        <v>Swiggy Instamart</v>
      </c>
      <c r="U2692" s="1">
        <f t="shared" si="42"/>
        <v>45658</v>
      </c>
    </row>
    <row r="2693" spans="1:21" x14ac:dyDescent="0.3">
      <c r="A2693" s="1">
        <v>45658</v>
      </c>
      <c r="B2693" s="2" t="s">
        <v>21</v>
      </c>
      <c r="C2693" s="2" t="s">
        <v>22</v>
      </c>
      <c r="D2693" s="2" t="s">
        <v>30</v>
      </c>
      <c r="E2693" s="2" t="str">
        <f>TRIM(Table2[[#This Row],[SKU_CODE]])</f>
        <v>BEC-TIS-002</v>
      </c>
      <c r="F2693" s="2">
        <v>262</v>
      </c>
      <c r="G2693" s="2">
        <v>47160</v>
      </c>
      <c r="H2693" s="2">
        <v>3604.59</v>
      </c>
      <c r="I2693" s="2">
        <v>3931.57</v>
      </c>
      <c r="J2693" s="2">
        <v>9</v>
      </c>
      <c r="K2693" s="2" t="str">
        <f>_xlfn.XLOOKUP(E2693,[1]SKU_Master!A:A,[1]SKU_Master!C:C,"NOT FOUND")</f>
        <v>Tissues</v>
      </c>
      <c r="L2693" s="2">
        <f>_xlfn.XLOOKUP(Table2[[#This Row],[SKU_CODE_CLEAN]],[1]SKU_Master!A:A,[1]SKU_Master!E:E,"Not Found")</f>
        <v>180</v>
      </c>
      <c r="M2693" s="2">
        <f>_xlfn.XLOOKUP(E2693,[1]SKU_Master!A:A,[1]SKU_Master!F:F,"NOT FOUND")</f>
        <v>95</v>
      </c>
      <c r="N2693" s="2" t="str">
        <f>IF(ISNUMBER(_xlfn.XMATCH(E2693,[1]SKU_Master!A:A)),"MATCH","NOT FOUND")</f>
        <v>MATCH</v>
      </c>
      <c r="O2693" s="2">
        <f>Table2[[#This Row],[GROSS_REVENUE]]-Table2[[#This Row],[DISCOUNT]]</f>
        <v>43555.41</v>
      </c>
      <c r="P2693" s="3">
        <f>IFERROR((Table2[[#This Row],[NET_REVENUE]]-(Table2[[#This Row],[UNITS_SOLD]]*Table2[[#This Row],[UNIT_COGS]]))/Table2[[#This Row],[NET_REVENUE]],0)</f>
        <v>0.42854400865472286</v>
      </c>
      <c r="Q2693" s="4">
        <f>IFERROR(Table2[[#This Row],[GROSS_REVENUE]]/Table2[[#This Row],[AD_SPEND]],0)</f>
        <v>11.995208021223073</v>
      </c>
      <c r="R2693" s="2">
        <f>IFERROR((Table2[[#This Row],[NET_REVENUE]]-(Table2[[#This Row],[UNITS_SOLD]]*Table2[[#This Row],[UNIT_COGS]])-Table2[[#This Row],[AD_SPEND]]),0)</f>
        <v>14733.840000000004</v>
      </c>
      <c r="S2693" s="3">
        <f>IFERROR(Table2[[#This Row],[RETURNS_UNITS]]/Table2[[#This Row],[UNITS_SOLD]],0)</f>
        <v>3.4351145038167941E-2</v>
      </c>
      <c r="T2693" s="2" t="str">
        <f>TRIM(CLEAN(Table2[[#This Row],[CHANNEL]]))</f>
        <v>Flipkart</v>
      </c>
      <c r="U2693" s="1">
        <f t="shared" si="42"/>
        <v>45658</v>
      </c>
    </row>
    <row r="2694" spans="1:21" x14ac:dyDescent="0.3">
      <c r="A2694" s="1">
        <v>45292</v>
      </c>
      <c r="B2694" s="2" t="s">
        <v>37</v>
      </c>
      <c r="C2694" s="2" t="s">
        <v>22</v>
      </c>
      <c r="D2694" s="2" t="s">
        <v>35</v>
      </c>
      <c r="E2694" s="2" t="str">
        <f>TRIM(Table2[[#This Row],[SKU_CODE]])</f>
        <v>BEC-CMB-001</v>
      </c>
      <c r="F2694" s="2">
        <v>52</v>
      </c>
      <c r="G2694" s="2">
        <v>36348</v>
      </c>
      <c r="H2694" s="2">
        <v>8296.65</v>
      </c>
      <c r="I2694" s="2">
        <v>3931.58</v>
      </c>
      <c r="J2694" s="2">
        <v>1</v>
      </c>
      <c r="K2694" s="2" t="str">
        <f>_xlfn.XLOOKUP(E2694,[1]SKU_Master!A:A,[1]SKU_Master!C:C,"NOT FOUND")</f>
        <v>Others</v>
      </c>
      <c r="L2694" s="2">
        <f>_xlfn.XLOOKUP(Table2[[#This Row],[SKU_CODE_CLEAN]],[1]SKU_Master!A:A,[1]SKU_Master!E:E,"Not Found")</f>
        <v>699</v>
      </c>
      <c r="M2694" s="2">
        <f>_xlfn.XLOOKUP(E2694,[1]SKU_Master!A:A,[1]SKU_Master!F:F,"NOT FOUND")</f>
        <v>330</v>
      </c>
      <c r="N2694" s="2" t="str">
        <f>IF(ISNUMBER(_xlfn.XMATCH(E2694,[1]SKU_Master!A:A)),"MATCH","NOT FOUND")</f>
        <v>MATCH</v>
      </c>
      <c r="O2694" s="2">
        <f>Table2[[#This Row],[GROSS_REVENUE]]-Table2[[#This Row],[DISCOUNT]]</f>
        <v>28051.35</v>
      </c>
      <c r="P2694" s="3">
        <f>IFERROR((Table2[[#This Row],[NET_REVENUE]]-(Table2[[#This Row],[UNITS_SOLD]]*Table2[[#This Row],[UNIT_COGS]]))/Table2[[#This Row],[NET_REVENUE]],0)</f>
        <v>0.3882647359218005</v>
      </c>
      <c r="Q2694" s="4">
        <f>IFERROR(Table2[[#This Row],[GROSS_REVENUE]]/Table2[[#This Row],[AD_SPEND]],0)</f>
        <v>9.2451380869777555</v>
      </c>
      <c r="R2694" s="2">
        <f>IFERROR((Table2[[#This Row],[NET_REVENUE]]-(Table2[[#This Row],[UNITS_SOLD]]*Table2[[#This Row],[UNIT_COGS]])-Table2[[#This Row],[AD_SPEND]]),0)</f>
        <v>6959.7699999999986</v>
      </c>
      <c r="S2694" s="3">
        <f>IFERROR(Table2[[#This Row],[RETURNS_UNITS]]/Table2[[#This Row],[UNITS_SOLD]],0)</f>
        <v>1.9230769230769232E-2</v>
      </c>
      <c r="T2694" s="2" t="str">
        <f>TRIM(CLEAN(Table2[[#This Row],[CHANNEL]]))</f>
        <v>Blinkit</v>
      </c>
      <c r="U2694" s="1">
        <f t="shared" si="42"/>
        <v>45292</v>
      </c>
    </row>
    <row r="2695" spans="1:21" x14ac:dyDescent="0.3">
      <c r="A2695" s="1">
        <v>45748</v>
      </c>
      <c r="B2695" s="2" t="s">
        <v>34</v>
      </c>
      <c r="C2695" s="2" t="s">
        <v>25</v>
      </c>
      <c r="D2695" s="2" t="s">
        <v>43</v>
      </c>
      <c r="E2695" s="2" t="str">
        <f>TRIM(Table2[[#This Row],[SKU_CODE]])</f>
        <v>BEC-GB-001</v>
      </c>
      <c r="F2695" s="2">
        <v>330</v>
      </c>
      <c r="G2695" s="2">
        <v>49170</v>
      </c>
      <c r="H2695" s="2">
        <v>9663.2199999999993</v>
      </c>
      <c r="I2695" s="2">
        <v>3933</v>
      </c>
      <c r="J2695" s="2">
        <v>9</v>
      </c>
      <c r="K2695" s="2" t="str">
        <f>_xlfn.XLOOKUP(E2695,[1]SKU_Master!A:A,[1]SKU_Master!C:C,"NOT FOUND")</f>
        <v>Garbage Bags</v>
      </c>
      <c r="L2695" s="2">
        <f>_xlfn.XLOOKUP(Table2[[#This Row],[SKU_CODE_CLEAN]],[1]SKU_Master!A:A,[1]SKU_Master!E:E,"Not Found")</f>
        <v>149</v>
      </c>
      <c r="M2695" s="2">
        <f>_xlfn.XLOOKUP(E2695,[1]SKU_Master!A:A,[1]SKU_Master!F:F,"NOT FOUND")</f>
        <v>70</v>
      </c>
      <c r="N2695" s="2" t="str">
        <f>IF(ISNUMBER(_xlfn.XMATCH(E2695,[1]SKU_Master!A:A)),"MATCH","NOT FOUND")</f>
        <v>MATCH</v>
      </c>
      <c r="O2695" s="2">
        <f>Table2[[#This Row],[GROSS_REVENUE]]-Table2[[#This Row],[DISCOUNT]]</f>
        <v>39506.78</v>
      </c>
      <c r="P2695" s="3">
        <f>IFERROR((Table2[[#This Row],[NET_REVENUE]]-(Table2[[#This Row],[UNITS_SOLD]]*Table2[[#This Row],[UNIT_COGS]]))/Table2[[#This Row],[NET_REVENUE]],0)</f>
        <v>0.41529023625818151</v>
      </c>
      <c r="Q2695" s="4">
        <f>IFERROR(Table2[[#This Row],[GROSS_REVENUE]]/Table2[[#This Row],[AD_SPEND]],0)</f>
        <v>12.50190694126621</v>
      </c>
      <c r="R2695" s="2">
        <f>IFERROR((Table2[[#This Row],[NET_REVENUE]]-(Table2[[#This Row],[UNITS_SOLD]]*Table2[[#This Row],[UNIT_COGS]])-Table2[[#This Row],[AD_SPEND]]),0)</f>
        <v>12473.779999999999</v>
      </c>
      <c r="S2695" s="3">
        <f>IFERROR(Table2[[#This Row],[RETURNS_UNITS]]/Table2[[#This Row],[UNITS_SOLD]],0)</f>
        <v>2.7272727272727271E-2</v>
      </c>
      <c r="T2695" s="2" t="str">
        <f>TRIM(CLEAN(Table2[[#This Row],[CHANNEL]]))</f>
        <v>Zepto</v>
      </c>
      <c r="U2695" s="1">
        <f t="shared" si="42"/>
        <v>45748</v>
      </c>
    </row>
    <row r="2696" spans="1:21" x14ac:dyDescent="0.3">
      <c r="A2696" s="1">
        <v>45717</v>
      </c>
      <c r="B2696" s="2" t="s">
        <v>39</v>
      </c>
      <c r="C2696" s="2" t="s">
        <v>28</v>
      </c>
      <c r="D2696" s="2" t="s">
        <v>45</v>
      </c>
      <c r="E2696" s="2" t="str">
        <f>TRIM(Table2[[#This Row],[SKU_CODE]])</f>
        <v>BEC-TIS-001</v>
      </c>
      <c r="F2696" s="2">
        <v>363</v>
      </c>
      <c r="G2696" s="2">
        <v>34485</v>
      </c>
      <c r="H2696" s="2">
        <v>1752.26</v>
      </c>
      <c r="I2696" s="2">
        <v>3936.84</v>
      </c>
      <c r="J2696" s="2">
        <v>10</v>
      </c>
      <c r="K2696" s="2" t="str">
        <f>_xlfn.XLOOKUP(E2696,[1]SKU_Master!A:A,[1]SKU_Master!C:C,"NOT FOUND")</f>
        <v>Tissues</v>
      </c>
      <c r="L2696" s="2">
        <f>_xlfn.XLOOKUP(Table2[[#This Row],[SKU_CODE_CLEAN]],[1]SKU_Master!A:A,[1]SKU_Master!E:E,"Not Found")</f>
        <v>95</v>
      </c>
      <c r="M2696" s="2">
        <f>_xlfn.XLOOKUP(E2696,[1]SKU_Master!A:A,[1]SKU_Master!F:F,"NOT FOUND")</f>
        <v>42</v>
      </c>
      <c r="N2696" s="2" t="str">
        <f>IF(ISNUMBER(_xlfn.XMATCH(E2696,[1]SKU_Master!A:A)),"MATCH","NOT FOUND")</f>
        <v>MATCH</v>
      </c>
      <c r="O2696" s="2">
        <f>Table2[[#This Row],[GROSS_REVENUE]]-Table2[[#This Row],[DISCOUNT]]</f>
        <v>32732.74</v>
      </c>
      <c r="P2696" s="3">
        <f>IFERROR((Table2[[#This Row],[NET_REVENUE]]-(Table2[[#This Row],[UNITS_SOLD]]*Table2[[#This Row],[UNIT_COGS]]))/Table2[[#This Row],[NET_REVENUE]],0)</f>
        <v>0.53422780983199092</v>
      </c>
      <c r="Q2696" s="4">
        <f>IFERROR(Table2[[#This Row],[GROSS_REVENUE]]/Table2[[#This Row],[AD_SPEND]],0)</f>
        <v>8.7595635077879717</v>
      </c>
      <c r="R2696" s="2">
        <f>IFERROR((Table2[[#This Row],[NET_REVENUE]]-(Table2[[#This Row],[UNITS_SOLD]]*Table2[[#This Row],[UNIT_COGS]])-Table2[[#This Row],[AD_SPEND]]),0)</f>
        <v>13549.900000000001</v>
      </c>
      <c r="S2696" s="3">
        <f>IFERROR(Table2[[#This Row],[RETURNS_UNITS]]/Table2[[#This Row],[UNITS_SOLD]],0)</f>
        <v>2.7548209366391185E-2</v>
      </c>
      <c r="T2696" s="2" t="str">
        <f>TRIM(CLEAN(Table2[[#This Row],[CHANNEL]]))</f>
        <v>Amazon</v>
      </c>
      <c r="U2696" s="1">
        <f t="shared" si="42"/>
        <v>45717</v>
      </c>
    </row>
    <row r="2697" spans="1:21" x14ac:dyDescent="0.3">
      <c r="A2697" s="1">
        <v>45658</v>
      </c>
      <c r="B2697" s="2" t="s">
        <v>37</v>
      </c>
      <c r="C2697" s="2" t="s">
        <v>22</v>
      </c>
      <c r="D2697" s="2" t="s">
        <v>31</v>
      </c>
      <c r="E2697" s="2" t="str">
        <f>TRIM(Table2[[#This Row],[SKU_CODE]])</f>
        <v>BEC-GB-002</v>
      </c>
      <c r="F2697" s="2">
        <v>259</v>
      </c>
      <c r="G2697" s="2">
        <v>46361</v>
      </c>
      <c r="H2697" s="2">
        <v>4553.01</v>
      </c>
      <c r="I2697" s="2">
        <v>3938.32</v>
      </c>
      <c r="J2697" s="2">
        <v>7</v>
      </c>
      <c r="K2697" s="2" t="str">
        <f>_xlfn.XLOOKUP(E2697,[1]SKU_Master!A:A,[1]SKU_Master!C:C,"NOT FOUND")</f>
        <v>Garbage Bags</v>
      </c>
      <c r="L2697" s="2">
        <f>_xlfn.XLOOKUP(Table2[[#This Row],[SKU_CODE_CLEAN]],[1]SKU_Master!A:A,[1]SKU_Master!E:E,"Not Found")</f>
        <v>179</v>
      </c>
      <c r="M2697" s="2">
        <f>_xlfn.XLOOKUP(E2697,[1]SKU_Master!A:A,[1]SKU_Master!F:F,"NOT FOUND")</f>
        <v>86</v>
      </c>
      <c r="N2697" s="2" t="str">
        <f>IF(ISNUMBER(_xlfn.XMATCH(E2697,[1]SKU_Master!A:A)),"MATCH","NOT FOUND")</f>
        <v>MATCH</v>
      </c>
      <c r="O2697" s="2">
        <f>Table2[[#This Row],[GROSS_REVENUE]]-Table2[[#This Row],[DISCOUNT]]</f>
        <v>41807.99</v>
      </c>
      <c r="P2697" s="3">
        <f>IFERROR((Table2[[#This Row],[NET_REVENUE]]-(Table2[[#This Row],[UNITS_SOLD]]*Table2[[#This Row],[UNIT_COGS]]))/Table2[[#This Row],[NET_REVENUE]],0)</f>
        <v>0.46723102450034071</v>
      </c>
      <c r="Q2697" s="4">
        <f>IFERROR(Table2[[#This Row],[GROSS_REVENUE]]/Table2[[#This Row],[AD_SPEND]],0)</f>
        <v>11.771770704259684</v>
      </c>
      <c r="R2697" s="2">
        <f>IFERROR((Table2[[#This Row],[NET_REVENUE]]-(Table2[[#This Row],[UNITS_SOLD]]*Table2[[#This Row],[UNIT_COGS]])-Table2[[#This Row],[AD_SPEND]]),0)</f>
        <v>15595.669999999998</v>
      </c>
      <c r="S2697" s="3">
        <f>IFERROR(Table2[[#This Row],[RETURNS_UNITS]]/Table2[[#This Row],[UNITS_SOLD]],0)</f>
        <v>2.7027027027027029E-2</v>
      </c>
      <c r="T2697" s="2" t="str">
        <f>TRIM(CLEAN(Table2[[#This Row],[CHANNEL]]))</f>
        <v>Blinkit</v>
      </c>
      <c r="U2697" s="1">
        <f t="shared" si="42"/>
        <v>45658</v>
      </c>
    </row>
    <row r="2698" spans="1:21" x14ac:dyDescent="0.3">
      <c r="A2698" s="1">
        <v>45505</v>
      </c>
      <c r="B2698" s="2" t="s">
        <v>33</v>
      </c>
      <c r="C2698" s="2" t="s">
        <v>22</v>
      </c>
      <c r="D2698" s="2" t="s">
        <v>59</v>
      </c>
      <c r="E2698" s="2" t="str">
        <f>TRIM(Table2[[#This Row],[SKU_CODE]])</f>
        <v>BEC-CLN-001</v>
      </c>
      <c r="F2698" s="2">
        <v>117</v>
      </c>
      <c r="G2698" s="2">
        <v>23283</v>
      </c>
      <c r="H2698" s="2">
        <v>3923.67</v>
      </c>
      <c r="I2698" s="2">
        <v>3944.07</v>
      </c>
      <c r="J2698" s="2">
        <v>2</v>
      </c>
      <c r="K2698" s="2" t="str">
        <f>_xlfn.XLOOKUP(E2698,[1]SKU_Master!A:A,[1]SKU_Master!C:C,"NOT FOUND")</f>
        <v>Cleaners</v>
      </c>
      <c r="L2698" s="2">
        <f>_xlfn.XLOOKUP(Table2[[#This Row],[SKU_CODE_CLEAN]],[1]SKU_Master!A:A,[1]SKU_Master!E:E,"Not Found")</f>
        <v>199</v>
      </c>
      <c r="M2698" s="2">
        <f>_xlfn.XLOOKUP(E2698,[1]SKU_Master!A:A,[1]SKU_Master!F:F,"NOT FOUND")</f>
        <v>96</v>
      </c>
      <c r="N2698" s="2" t="str">
        <f>IF(ISNUMBER(_xlfn.XMATCH(E2698,[1]SKU_Master!A:A)),"MATCH","NOT FOUND")</f>
        <v>MATCH</v>
      </c>
      <c r="O2698" s="2">
        <f>Table2[[#This Row],[GROSS_REVENUE]]-Table2[[#This Row],[DISCOUNT]]</f>
        <v>19359.330000000002</v>
      </c>
      <c r="P2698" s="3">
        <f>IFERROR((Table2[[#This Row],[NET_REVENUE]]-(Table2[[#This Row],[UNITS_SOLD]]*Table2[[#This Row],[UNIT_COGS]]))/Table2[[#This Row],[NET_REVENUE]],0)</f>
        <v>0.41981463201464103</v>
      </c>
      <c r="Q2698" s="4">
        <f>IFERROR(Table2[[#This Row],[GROSS_REVENUE]]/Table2[[#This Row],[AD_SPEND]],0)</f>
        <v>5.9032927914565407</v>
      </c>
      <c r="R2698" s="2">
        <f>IFERROR((Table2[[#This Row],[NET_REVENUE]]-(Table2[[#This Row],[UNITS_SOLD]]*Table2[[#This Row],[UNIT_COGS]])-Table2[[#This Row],[AD_SPEND]]),0)</f>
        <v>4183.260000000002</v>
      </c>
      <c r="S2698" s="3">
        <f>IFERROR(Table2[[#This Row],[RETURNS_UNITS]]/Table2[[#This Row],[UNITS_SOLD]],0)</f>
        <v>1.7094017094017096E-2</v>
      </c>
      <c r="T2698" s="2" t="str">
        <f>TRIM(CLEAN(Table2[[#This Row],[CHANNEL]]))</f>
        <v>Swiggy Instamart</v>
      </c>
      <c r="U2698" s="1">
        <f t="shared" si="42"/>
        <v>45505</v>
      </c>
    </row>
    <row r="2699" spans="1:21" x14ac:dyDescent="0.3">
      <c r="A2699" s="1">
        <v>45627</v>
      </c>
      <c r="B2699" s="2" t="s">
        <v>39</v>
      </c>
      <c r="C2699" s="2" t="s">
        <v>28</v>
      </c>
      <c r="D2699" s="2" t="s">
        <v>30</v>
      </c>
      <c r="E2699" s="2" t="str">
        <f>TRIM(Table2[[#This Row],[SKU_CODE]])</f>
        <v>BEC-TIS-002</v>
      </c>
      <c r="F2699" s="2">
        <v>291</v>
      </c>
      <c r="G2699" s="2">
        <v>52380</v>
      </c>
      <c r="H2699" s="2">
        <v>12983.91</v>
      </c>
      <c r="I2699" s="2">
        <v>3948.48</v>
      </c>
      <c r="J2699" s="2">
        <v>16</v>
      </c>
      <c r="K2699" s="2" t="str">
        <f>_xlfn.XLOOKUP(E2699,[1]SKU_Master!A:A,[1]SKU_Master!C:C,"NOT FOUND")</f>
        <v>Tissues</v>
      </c>
      <c r="L2699" s="2">
        <f>_xlfn.XLOOKUP(Table2[[#This Row],[SKU_CODE_CLEAN]],[1]SKU_Master!A:A,[1]SKU_Master!E:E,"Not Found")</f>
        <v>180</v>
      </c>
      <c r="M2699" s="2">
        <f>_xlfn.XLOOKUP(E2699,[1]SKU_Master!A:A,[1]SKU_Master!F:F,"NOT FOUND")</f>
        <v>95</v>
      </c>
      <c r="N2699" s="2" t="str">
        <f>IF(ISNUMBER(_xlfn.XMATCH(E2699,[1]SKU_Master!A:A)),"MATCH","NOT FOUND")</f>
        <v>MATCH</v>
      </c>
      <c r="O2699" s="2">
        <f>Table2[[#This Row],[GROSS_REVENUE]]-Table2[[#This Row],[DISCOUNT]]</f>
        <v>39396.089999999997</v>
      </c>
      <c r="P2699" s="3">
        <f>IFERROR((Table2[[#This Row],[NET_REVENUE]]-(Table2[[#This Row],[UNITS_SOLD]]*Table2[[#This Row],[UNIT_COGS]]))/Table2[[#This Row],[NET_REVENUE]],0)</f>
        <v>0.2982806161728232</v>
      </c>
      <c r="Q2699" s="4">
        <f>IFERROR(Table2[[#This Row],[GROSS_REVENUE]]/Table2[[#This Row],[AD_SPEND]],0)</f>
        <v>13.265864332603938</v>
      </c>
      <c r="R2699" s="2">
        <f>IFERROR((Table2[[#This Row],[NET_REVENUE]]-(Table2[[#This Row],[UNITS_SOLD]]*Table2[[#This Row],[UNIT_COGS]])-Table2[[#This Row],[AD_SPEND]]),0)</f>
        <v>7802.6099999999969</v>
      </c>
      <c r="S2699" s="3">
        <f>IFERROR(Table2[[#This Row],[RETURNS_UNITS]]/Table2[[#This Row],[UNITS_SOLD]],0)</f>
        <v>5.4982817869415807E-2</v>
      </c>
      <c r="T2699" s="2" t="str">
        <f>TRIM(CLEAN(Table2[[#This Row],[CHANNEL]]))</f>
        <v>Amazon</v>
      </c>
      <c r="U2699" s="1">
        <f t="shared" si="42"/>
        <v>45627</v>
      </c>
    </row>
    <row r="2700" spans="1:21" x14ac:dyDescent="0.3">
      <c r="A2700" s="1">
        <v>45627</v>
      </c>
      <c r="B2700" s="2" t="s">
        <v>33</v>
      </c>
      <c r="C2700" s="2" t="s">
        <v>22</v>
      </c>
      <c r="D2700" s="2" t="s">
        <v>29</v>
      </c>
      <c r="E2700" s="2" t="str">
        <f>TRIM(Table2[[#This Row],[SKU_CODE]])</f>
        <v>BEC-CLN-004</v>
      </c>
      <c r="F2700" s="2">
        <v>196</v>
      </c>
      <c r="G2700" s="2">
        <v>19404</v>
      </c>
      <c r="H2700" s="2">
        <v>4490.8500000000004</v>
      </c>
      <c r="I2700" s="2">
        <v>3948.57</v>
      </c>
      <c r="J2700" s="2">
        <v>8</v>
      </c>
      <c r="K2700" s="2" t="str">
        <f>_xlfn.XLOOKUP(E2700,[1]SKU_Master!A:A,[1]SKU_Master!C:C,"NOT FOUND")</f>
        <v>Cleaners</v>
      </c>
      <c r="L2700" s="2">
        <f>_xlfn.XLOOKUP(Table2[[#This Row],[SKU_CODE_CLEAN]],[1]SKU_Master!A:A,[1]SKU_Master!E:E,"Not Found")</f>
        <v>99</v>
      </c>
      <c r="M2700" s="2">
        <f>_xlfn.XLOOKUP(E2700,[1]SKU_Master!A:A,[1]SKU_Master!F:F,"NOT FOUND")</f>
        <v>44</v>
      </c>
      <c r="N2700" s="2" t="str">
        <f>IF(ISNUMBER(_xlfn.XMATCH(E2700,[1]SKU_Master!A:A)),"MATCH","NOT FOUND")</f>
        <v>MATCH</v>
      </c>
      <c r="O2700" s="2">
        <f>Table2[[#This Row],[GROSS_REVENUE]]-Table2[[#This Row],[DISCOUNT]]</f>
        <v>14913.15</v>
      </c>
      <c r="P2700" s="3">
        <f>IFERROR((Table2[[#This Row],[NET_REVENUE]]-(Table2[[#This Row],[UNITS_SOLD]]*Table2[[#This Row],[UNIT_COGS]]))/Table2[[#This Row],[NET_REVENUE]],0)</f>
        <v>0.42171841629702644</v>
      </c>
      <c r="Q2700" s="4">
        <f>IFERROR(Table2[[#This Row],[GROSS_REVENUE]]/Table2[[#This Row],[AD_SPEND]],0)</f>
        <v>4.9141841223531557</v>
      </c>
      <c r="R2700" s="2">
        <f>IFERROR((Table2[[#This Row],[NET_REVENUE]]-(Table2[[#This Row],[UNITS_SOLD]]*Table2[[#This Row],[UNIT_COGS]])-Table2[[#This Row],[AD_SPEND]]),0)</f>
        <v>2340.5799999999995</v>
      </c>
      <c r="S2700" s="3">
        <f>IFERROR(Table2[[#This Row],[RETURNS_UNITS]]/Table2[[#This Row],[UNITS_SOLD]],0)</f>
        <v>4.0816326530612242E-2</v>
      </c>
      <c r="T2700" s="2" t="str">
        <f>TRIM(CLEAN(Table2[[#This Row],[CHANNEL]]))</f>
        <v>Swiggy Instamart</v>
      </c>
      <c r="U2700" s="1">
        <f t="shared" si="42"/>
        <v>45627</v>
      </c>
    </row>
    <row r="2701" spans="1:21" x14ac:dyDescent="0.3">
      <c r="A2701" s="1">
        <v>45748</v>
      </c>
      <c r="B2701" s="2" t="s">
        <v>27</v>
      </c>
      <c r="C2701" s="2" t="s">
        <v>25</v>
      </c>
      <c r="D2701" s="2" t="s">
        <v>30</v>
      </c>
      <c r="E2701" s="2" t="str">
        <f>TRIM(Table2[[#This Row],[SKU_CODE]])</f>
        <v>BEC-TIS-002</v>
      </c>
      <c r="F2701" s="2">
        <v>299</v>
      </c>
      <c r="G2701" s="2">
        <v>53820</v>
      </c>
      <c r="H2701" s="2">
        <v>14564.54</v>
      </c>
      <c r="I2701" s="2">
        <v>3952.9</v>
      </c>
      <c r="J2701" s="2">
        <v>7</v>
      </c>
      <c r="K2701" s="2" t="str">
        <f>_xlfn.XLOOKUP(E2701,[1]SKU_Master!A:A,[1]SKU_Master!C:C,"NOT FOUND")</f>
        <v>Tissues</v>
      </c>
      <c r="L2701" s="2">
        <f>_xlfn.XLOOKUP(Table2[[#This Row],[SKU_CODE_CLEAN]],[1]SKU_Master!A:A,[1]SKU_Master!E:E,"Not Found")</f>
        <v>180</v>
      </c>
      <c r="M2701" s="2">
        <f>_xlfn.XLOOKUP(E2701,[1]SKU_Master!A:A,[1]SKU_Master!F:F,"NOT FOUND")</f>
        <v>95</v>
      </c>
      <c r="N2701" s="2" t="str">
        <f>IF(ISNUMBER(_xlfn.XMATCH(E2701,[1]SKU_Master!A:A)),"MATCH","NOT FOUND")</f>
        <v>MATCH</v>
      </c>
      <c r="O2701" s="2">
        <f>Table2[[#This Row],[GROSS_REVENUE]]-Table2[[#This Row],[DISCOUNT]]</f>
        <v>39255.46</v>
      </c>
      <c r="P2701" s="3">
        <f>IFERROR((Table2[[#This Row],[NET_REVENUE]]-(Table2[[#This Row],[UNITS_SOLD]]*Table2[[#This Row],[UNIT_COGS]]))/Table2[[#This Row],[NET_REVENUE]],0)</f>
        <v>0.27640639034671866</v>
      </c>
      <c r="Q2701" s="4">
        <f>IFERROR(Table2[[#This Row],[GROSS_REVENUE]]/Table2[[#This Row],[AD_SPEND]],0)</f>
        <v>13.615320397682714</v>
      </c>
      <c r="R2701" s="2">
        <f>IFERROR((Table2[[#This Row],[NET_REVENUE]]-(Table2[[#This Row],[UNITS_SOLD]]*Table2[[#This Row],[UNIT_COGS]])-Table2[[#This Row],[AD_SPEND]]),0)</f>
        <v>6897.5599999999995</v>
      </c>
      <c r="S2701" s="3">
        <f>IFERROR(Table2[[#This Row],[RETURNS_UNITS]]/Table2[[#This Row],[UNITS_SOLD]],0)</f>
        <v>2.3411371237458192E-2</v>
      </c>
      <c r="T2701" s="2" t="str">
        <f>TRIM(CLEAN(Table2[[#This Row],[CHANNEL]]))</f>
        <v>Zepto</v>
      </c>
      <c r="U2701" s="1">
        <f t="shared" si="42"/>
        <v>45748</v>
      </c>
    </row>
    <row r="2702" spans="1:21" x14ac:dyDescent="0.3">
      <c r="A2702" s="1">
        <v>45383</v>
      </c>
      <c r="B2702" s="2" t="s">
        <v>33</v>
      </c>
      <c r="C2702" s="2" t="s">
        <v>28</v>
      </c>
      <c r="D2702" s="2" t="s">
        <v>41</v>
      </c>
      <c r="E2702" s="2" t="str">
        <f>TRIM(Table2[[#This Row],[SKU_CODE]])</f>
        <v>BEC-KT-002</v>
      </c>
      <c r="F2702" s="2">
        <v>102</v>
      </c>
      <c r="G2702" s="2">
        <v>42840</v>
      </c>
      <c r="H2702" s="2">
        <v>6178.39</v>
      </c>
      <c r="I2702" s="2">
        <v>3954.49</v>
      </c>
      <c r="J2702" s="2">
        <v>2</v>
      </c>
      <c r="K2702" s="2" t="str">
        <f>_xlfn.XLOOKUP(E2702,[1]SKU_Master!A:A,[1]SKU_Master!C:C,"NOT FOUND")</f>
        <v>Kitchen Towel</v>
      </c>
      <c r="L2702" s="2">
        <f>_xlfn.XLOOKUP(Table2[[#This Row],[SKU_CODE_CLEAN]],[1]SKU_Master!A:A,[1]SKU_Master!E:E,"Not Found")</f>
        <v>420</v>
      </c>
      <c r="M2702" s="2">
        <f>_xlfn.XLOOKUP(E2702,[1]SKU_Master!A:A,[1]SKU_Master!F:F,"NOT FOUND")</f>
        <v>205</v>
      </c>
      <c r="N2702" s="2" t="str">
        <f>IF(ISNUMBER(_xlfn.XMATCH(E2702,[1]SKU_Master!A:A)),"MATCH","NOT FOUND")</f>
        <v>MATCH</v>
      </c>
      <c r="O2702" s="2">
        <f>Table2[[#This Row],[GROSS_REVENUE]]-Table2[[#This Row],[DISCOUNT]]</f>
        <v>36661.61</v>
      </c>
      <c r="P2702" s="3">
        <f>IFERROR((Table2[[#This Row],[NET_REVENUE]]-(Table2[[#This Row],[UNITS_SOLD]]*Table2[[#This Row],[UNIT_COGS]]))/Table2[[#This Row],[NET_REVENUE]],0)</f>
        <v>0.42964861608641847</v>
      </c>
      <c r="Q2702" s="4">
        <f>IFERROR(Table2[[#This Row],[GROSS_REVENUE]]/Table2[[#This Row],[AD_SPEND]],0)</f>
        <v>10.833255362891297</v>
      </c>
      <c r="R2702" s="2">
        <f>IFERROR((Table2[[#This Row],[NET_REVENUE]]-(Table2[[#This Row],[UNITS_SOLD]]*Table2[[#This Row],[UNIT_COGS]])-Table2[[#This Row],[AD_SPEND]]),0)</f>
        <v>11797.12</v>
      </c>
      <c r="S2702" s="3">
        <f>IFERROR(Table2[[#This Row],[RETURNS_UNITS]]/Table2[[#This Row],[UNITS_SOLD]],0)</f>
        <v>1.9607843137254902E-2</v>
      </c>
      <c r="T2702" s="2" t="str">
        <f>TRIM(CLEAN(Table2[[#This Row],[CHANNEL]]))</f>
        <v>Swiggy Instamart</v>
      </c>
      <c r="U2702" s="1">
        <f t="shared" si="42"/>
        <v>45383</v>
      </c>
    </row>
    <row r="2703" spans="1:21" x14ac:dyDescent="0.3">
      <c r="A2703" s="1">
        <v>45292</v>
      </c>
      <c r="B2703" s="2" t="s">
        <v>37</v>
      </c>
      <c r="C2703" s="2" t="s">
        <v>22</v>
      </c>
      <c r="D2703" s="2" t="s">
        <v>46</v>
      </c>
      <c r="E2703" s="2" t="str">
        <f>TRIM(Table2[[#This Row],[SKU_CODE]])</f>
        <v>BEC-KT-001</v>
      </c>
      <c r="F2703" s="2">
        <v>241</v>
      </c>
      <c r="G2703" s="2">
        <v>38560</v>
      </c>
      <c r="H2703" s="2">
        <v>4152.3</v>
      </c>
      <c r="I2703" s="2">
        <v>3956.65</v>
      </c>
      <c r="J2703" s="2">
        <v>9</v>
      </c>
      <c r="K2703" s="2" t="str">
        <f>_xlfn.XLOOKUP(E2703,[1]SKU_Master!A:A,[1]SKU_Master!C:C,"NOT FOUND")</f>
        <v>Kitchen Towel</v>
      </c>
      <c r="L2703" s="2">
        <f>_xlfn.XLOOKUP(Table2[[#This Row],[SKU_CODE_CLEAN]],[1]SKU_Master!A:A,[1]SKU_Master!E:E,"Not Found")</f>
        <v>160</v>
      </c>
      <c r="M2703" s="2">
        <f>_xlfn.XLOOKUP(E2703,[1]SKU_Master!A:A,[1]SKU_Master!F:F,"NOT FOUND")</f>
        <v>78</v>
      </c>
      <c r="N2703" s="2" t="str">
        <f>IF(ISNUMBER(_xlfn.XMATCH(E2703,[1]SKU_Master!A:A)),"MATCH","NOT FOUND")</f>
        <v>MATCH</v>
      </c>
      <c r="O2703" s="2">
        <f>Table2[[#This Row],[GROSS_REVENUE]]-Table2[[#This Row],[DISCOUNT]]</f>
        <v>34407.699999999997</v>
      </c>
      <c r="P2703" s="3">
        <f>IFERROR((Table2[[#This Row],[NET_REVENUE]]-(Table2[[#This Row],[UNITS_SOLD]]*Table2[[#This Row],[UNIT_COGS]]))/Table2[[#This Row],[NET_REVENUE]],0)</f>
        <v>0.45366880087887301</v>
      </c>
      <c r="Q2703" s="4">
        <f>IFERROR(Table2[[#This Row],[GROSS_REVENUE]]/Table2[[#This Row],[AD_SPEND]],0)</f>
        <v>9.7456181365549135</v>
      </c>
      <c r="R2703" s="2">
        <f>IFERROR((Table2[[#This Row],[NET_REVENUE]]-(Table2[[#This Row],[UNITS_SOLD]]*Table2[[#This Row],[UNIT_COGS]])-Table2[[#This Row],[AD_SPEND]]),0)</f>
        <v>11653.049999999997</v>
      </c>
      <c r="S2703" s="3">
        <f>IFERROR(Table2[[#This Row],[RETURNS_UNITS]]/Table2[[#This Row],[UNITS_SOLD]],0)</f>
        <v>3.7344398340248962E-2</v>
      </c>
      <c r="T2703" s="2" t="str">
        <f>TRIM(CLEAN(Table2[[#This Row],[CHANNEL]]))</f>
        <v>Blinkit</v>
      </c>
      <c r="U2703" s="1">
        <f t="shared" si="42"/>
        <v>45292</v>
      </c>
    </row>
    <row r="2704" spans="1:21" x14ac:dyDescent="0.3">
      <c r="A2704" s="1">
        <v>45689</v>
      </c>
      <c r="B2704" s="2" t="s">
        <v>24</v>
      </c>
      <c r="C2704" s="2" t="s">
        <v>22</v>
      </c>
      <c r="D2704" s="2" t="s">
        <v>43</v>
      </c>
      <c r="E2704" s="2" t="str">
        <f>TRIM(Table2[[#This Row],[SKU_CODE]])</f>
        <v>BEC-GB-001</v>
      </c>
      <c r="F2704" s="2">
        <v>220</v>
      </c>
      <c r="G2704" s="2">
        <v>32780</v>
      </c>
      <c r="H2704" s="2">
        <v>699.02</v>
      </c>
      <c r="I2704" s="2">
        <v>3968.49</v>
      </c>
      <c r="J2704" s="2">
        <v>24</v>
      </c>
      <c r="K2704" s="2" t="str">
        <f>_xlfn.XLOOKUP(E2704,[1]SKU_Master!A:A,[1]SKU_Master!C:C,"NOT FOUND")</f>
        <v>Garbage Bags</v>
      </c>
      <c r="L2704" s="2">
        <f>_xlfn.XLOOKUP(Table2[[#This Row],[SKU_CODE_CLEAN]],[1]SKU_Master!A:A,[1]SKU_Master!E:E,"Not Found")</f>
        <v>149</v>
      </c>
      <c r="M2704" s="2">
        <f>_xlfn.XLOOKUP(E2704,[1]SKU_Master!A:A,[1]SKU_Master!F:F,"NOT FOUND")</f>
        <v>70</v>
      </c>
      <c r="N2704" s="2" t="str">
        <f>IF(ISNUMBER(_xlfn.XMATCH(E2704,[1]SKU_Master!A:A)),"MATCH","NOT FOUND")</f>
        <v>MATCH</v>
      </c>
      <c r="O2704" s="2">
        <f>Table2[[#This Row],[GROSS_REVENUE]]-Table2[[#This Row],[DISCOUNT]]</f>
        <v>32080.98</v>
      </c>
      <c r="P2704" s="3">
        <f>IFERROR((Table2[[#This Row],[NET_REVENUE]]-(Table2[[#This Row],[UNITS_SOLD]]*Table2[[#This Row],[UNIT_COGS]]))/Table2[[#This Row],[NET_REVENUE]],0)</f>
        <v>0.51996478910556976</v>
      </c>
      <c r="Q2704" s="4">
        <f>IFERROR(Table2[[#This Row],[GROSS_REVENUE]]/Table2[[#This Row],[AD_SPEND]],0)</f>
        <v>8.2600686911142525</v>
      </c>
      <c r="R2704" s="2">
        <f>IFERROR((Table2[[#This Row],[NET_REVENUE]]-(Table2[[#This Row],[UNITS_SOLD]]*Table2[[#This Row],[UNIT_COGS]])-Table2[[#This Row],[AD_SPEND]]),0)</f>
        <v>12712.49</v>
      </c>
      <c r="S2704" s="3">
        <f>IFERROR(Table2[[#This Row],[RETURNS_UNITS]]/Table2[[#This Row],[UNITS_SOLD]],0)</f>
        <v>0.10909090909090909</v>
      </c>
      <c r="T2704" s="2" t="str">
        <f>TRIM(CLEAN(Table2[[#This Row],[CHANNEL]]))</f>
        <v>D2C</v>
      </c>
      <c r="U2704" s="1">
        <f t="shared" si="42"/>
        <v>45689</v>
      </c>
    </row>
    <row r="2705" spans="1:21" x14ac:dyDescent="0.3">
      <c r="A2705" s="1">
        <v>45413</v>
      </c>
      <c r="B2705" s="2" t="s">
        <v>37</v>
      </c>
      <c r="C2705" s="2" t="s">
        <v>22</v>
      </c>
      <c r="D2705" s="2" t="s">
        <v>30</v>
      </c>
      <c r="E2705" s="2" t="str">
        <f>TRIM(Table2[[#This Row],[SKU_CODE]])</f>
        <v>BEC-TIS-002</v>
      </c>
      <c r="F2705" s="2">
        <v>306</v>
      </c>
      <c r="G2705" s="2">
        <v>55080</v>
      </c>
      <c r="H2705" s="2">
        <v>13846.52</v>
      </c>
      <c r="I2705" s="2">
        <v>3970.3</v>
      </c>
      <c r="J2705" s="2">
        <v>9</v>
      </c>
      <c r="K2705" s="2" t="str">
        <f>_xlfn.XLOOKUP(E2705,[1]SKU_Master!A:A,[1]SKU_Master!C:C,"NOT FOUND")</f>
        <v>Tissues</v>
      </c>
      <c r="L2705" s="2">
        <f>_xlfn.XLOOKUP(Table2[[#This Row],[SKU_CODE_CLEAN]],[1]SKU_Master!A:A,[1]SKU_Master!E:E,"Not Found")</f>
        <v>180</v>
      </c>
      <c r="M2705" s="2">
        <f>_xlfn.XLOOKUP(E2705,[1]SKU_Master!A:A,[1]SKU_Master!F:F,"NOT FOUND")</f>
        <v>95</v>
      </c>
      <c r="N2705" s="2" t="str">
        <f>IF(ISNUMBER(_xlfn.XMATCH(E2705,[1]SKU_Master!A:A)),"MATCH","NOT FOUND")</f>
        <v>MATCH</v>
      </c>
      <c r="O2705" s="2">
        <f>Table2[[#This Row],[GROSS_REVENUE]]-Table2[[#This Row],[DISCOUNT]]</f>
        <v>41233.479999999996</v>
      </c>
      <c r="P2705" s="3">
        <f>IFERROR((Table2[[#This Row],[NET_REVENUE]]-(Table2[[#This Row],[UNITS_SOLD]]*Table2[[#This Row],[UNIT_COGS]]))/Table2[[#This Row],[NET_REVENUE]],0)</f>
        <v>0.29499038160252294</v>
      </c>
      <c r="Q2705" s="4">
        <f>IFERROR(Table2[[#This Row],[GROSS_REVENUE]]/Table2[[#This Row],[AD_SPEND]],0)</f>
        <v>13.873007077550815</v>
      </c>
      <c r="R2705" s="2">
        <f>IFERROR((Table2[[#This Row],[NET_REVENUE]]-(Table2[[#This Row],[UNITS_SOLD]]*Table2[[#This Row],[UNIT_COGS]])-Table2[[#This Row],[AD_SPEND]]),0)</f>
        <v>8193.1799999999967</v>
      </c>
      <c r="S2705" s="3">
        <f>IFERROR(Table2[[#This Row],[RETURNS_UNITS]]/Table2[[#This Row],[UNITS_SOLD]],0)</f>
        <v>2.9411764705882353E-2</v>
      </c>
      <c r="T2705" s="2" t="str">
        <f>TRIM(CLEAN(Table2[[#This Row],[CHANNEL]]))</f>
        <v>Blinkit</v>
      </c>
      <c r="U2705" s="1">
        <f t="shared" si="42"/>
        <v>45413</v>
      </c>
    </row>
    <row r="2706" spans="1:21" x14ac:dyDescent="0.3">
      <c r="A2706" s="1">
        <v>45292</v>
      </c>
      <c r="B2706" s="2" t="s">
        <v>27</v>
      </c>
      <c r="C2706" s="2" t="s">
        <v>28</v>
      </c>
      <c r="D2706" s="2" t="s">
        <v>29</v>
      </c>
      <c r="E2706" s="2" t="str">
        <f>TRIM(Table2[[#This Row],[SKU_CODE]])</f>
        <v>BEC-CLN-004</v>
      </c>
      <c r="F2706" s="2">
        <v>219</v>
      </c>
      <c r="G2706" s="2">
        <v>21681</v>
      </c>
      <c r="H2706" s="2">
        <v>6463.37</v>
      </c>
      <c r="I2706" s="2">
        <v>3974.42</v>
      </c>
      <c r="J2706" s="2">
        <v>6</v>
      </c>
      <c r="K2706" s="2" t="str">
        <f>_xlfn.XLOOKUP(E2706,[1]SKU_Master!A:A,[1]SKU_Master!C:C,"NOT FOUND")</f>
        <v>Cleaners</v>
      </c>
      <c r="L2706" s="2">
        <f>_xlfn.XLOOKUP(Table2[[#This Row],[SKU_CODE_CLEAN]],[1]SKU_Master!A:A,[1]SKU_Master!E:E,"Not Found")</f>
        <v>99</v>
      </c>
      <c r="M2706" s="2">
        <f>_xlfn.XLOOKUP(E2706,[1]SKU_Master!A:A,[1]SKU_Master!F:F,"NOT FOUND")</f>
        <v>44</v>
      </c>
      <c r="N2706" s="2" t="str">
        <f>IF(ISNUMBER(_xlfn.XMATCH(E2706,[1]SKU_Master!A:A)),"MATCH","NOT FOUND")</f>
        <v>MATCH</v>
      </c>
      <c r="O2706" s="2">
        <f>Table2[[#This Row],[GROSS_REVENUE]]-Table2[[#This Row],[DISCOUNT]]</f>
        <v>15217.630000000001</v>
      </c>
      <c r="P2706" s="3">
        <f>IFERROR((Table2[[#This Row],[NET_REVENUE]]-(Table2[[#This Row],[UNITS_SOLD]]*Table2[[#This Row],[UNIT_COGS]]))/Table2[[#This Row],[NET_REVENUE]],0)</f>
        <v>0.36678707525416249</v>
      </c>
      <c r="Q2706" s="4">
        <f>IFERROR(Table2[[#This Row],[GROSS_REVENUE]]/Table2[[#This Row],[AD_SPEND]],0)</f>
        <v>5.455135592111553</v>
      </c>
      <c r="R2706" s="2">
        <f>IFERROR((Table2[[#This Row],[NET_REVENUE]]-(Table2[[#This Row],[UNITS_SOLD]]*Table2[[#This Row],[UNIT_COGS]])-Table2[[#This Row],[AD_SPEND]]),0)</f>
        <v>1607.2100000000009</v>
      </c>
      <c r="S2706" s="3">
        <f>IFERROR(Table2[[#This Row],[RETURNS_UNITS]]/Table2[[#This Row],[UNITS_SOLD]],0)</f>
        <v>2.7397260273972601E-2</v>
      </c>
      <c r="T2706" s="2" t="str">
        <f>TRIM(CLEAN(Table2[[#This Row],[CHANNEL]]))</f>
        <v>Zepto</v>
      </c>
      <c r="U2706" s="1">
        <f t="shared" si="42"/>
        <v>45292</v>
      </c>
    </row>
    <row r="2707" spans="1:21" x14ac:dyDescent="0.3">
      <c r="A2707" s="1">
        <v>45383</v>
      </c>
      <c r="B2707" s="2" t="s">
        <v>37</v>
      </c>
      <c r="C2707" s="2" t="s">
        <v>22</v>
      </c>
      <c r="D2707" s="2" t="s">
        <v>42</v>
      </c>
      <c r="E2707" s="2" t="str">
        <f>TRIM(Table2[[#This Row],[SKU_CODE]])</f>
        <v>BEC-BW-002</v>
      </c>
      <c r="F2707" s="2">
        <v>173</v>
      </c>
      <c r="G2707" s="2">
        <v>30275</v>
      </c>
      <c r="H2707" s="2">
        <v>3010.77</v>
      </c>
      <c r="I2707" s="2">
        <v>3975.49</v>
      </c>
      <c r="J2707" s="2">
        <v>8</v>
      </c>
      <c r="K2707" s="2" t="str">
        <f>_xlfn.XLOOKUP(E2707,[1]SKU_Master!A:A,[1]SKU_Master!C:C,"NOT FOUND")</f>
        <v>Bake &amp; Wrap</v>
      </c>
      <c r="L2707" s="2">
        <f>_xlfn.XLOOKUP(Table2[[#This Row],[SKU_CODE_CLEAN]],[1]SKU_Master!A:A,[1]SKU_Master!E:E,"Not Found")</f>
        <v>175</v>
      </c>
      <c r="M2707" s="2">
        <f>_xlfn.XLOOKUP(E2707,[1]SKU_Master!A:A,[1]SKU_Master!F:F,"NOT FOUND")</f>
        <v>92</v>
      </c>
      <c r="N2707" s="2" t="str">
        <f>IF(ISNUMBER(_xlfn.XMATCH(E2707,[1]SKU_Master!A:A)),"MATCH","NOT FOUND")</f>
        <v>MATCH</v>
      </c>
      <c r="O2707" s="2">
        <f>Table2[[#This Row],[GROSS_REVENUE]]-Table2[[#This Row],[DISCOUNT]]</f>
        <v>27264.23</v>
      </c>
      <c r="P2707" s="3">
        <f>IFERROR((Table2[[#This Row],[NET_REVENUE]]-(Table2[[#This Row],[UNITS_SOLD]]*Table2[[#This Row],[UNIT_COGS]]))/Table2[[#This Row],[NET_REVENUE]],0)</f>
        <v>0.41623145051226462</v>
      </c>
      <c r="Q2707" s="4">
        <f>IFERROR(Table2[[#This Row],[GROSS_REVENUE]]/Table2[[#This Row],[AD_SPEND]],0)</f>
        <v>7.6154134458896898</v>
      </c>
      <c r="R2707" s="2">
        <f>IFERROR((Table2[[#This Row],[NET_REVENUE]]-(Table2[[#This Row],[UNITS_SOLD]]*Table2[[#This Row],[UNIT_COGS]])-Table2[[#This Row],[AD_SPEND]]),0)</f>
        <v>7372.74</v>
      </c>
      <c r="S2707" s="3">
        <f>IFERROR(Table2[[#This Row],[RETURNS_UNITS]]/Table2[[#This Row],[UNITS_SOLD]],0)</f>
        <v>4.6242774566473986E-2</v>
      </c>
      <c r="T2707" s="2" t="str">
        <f>TRIM(CLEAN(Table2[[#This Row],[CHANNEL]]))</f>
        <v>Blinkit</v>
      </c>
      <c r="U2707" s="1">
        <f t="shared" si="42"/>
        <v>45383</v>
      </c>
    </row>
    <row r="2708" spans="1:21" x14ac:dyDescent="0.3">
      <c r="A2708" s="1">
        <v>45413</v>
      </c>
      <c r="B2708" s="2" t="s">
        <v>24</v>
      </c>
      <c r="C2708" s="2" t="s">
        <v>25</v>
      </c>
      <c r="D2708" s="2" t="s">
        <v>43</v>
      </c>
      <c r="E2708" s="2" t="str">
        <f>TRIM(Table2[[#This Row],[SKU_CODE]])</f>
        <v>BEC-GB-001</v>
      </c>
      <c r="F2708" s="2">
        <v>250</v>
      </c>
      <c r="G2708" s="2">
        <v>37250</v>
      </c>
      <c r="H2708" s="2">
        <v>2405.7800000000002</v>
      </c>
      <c r="I2708" s="2">
        <v>3976.8</v>
      </c>
      <c r="J2708" s="2">
        <v>33</v>
      </c>
      <c r="K2708" s="2" t="str">
        <f>_xlfn.XLOOKUP(E2708,[1]SKU_Master!A:A,[1]SKU_Master!C:C,"NOT FOUND")</f>
        <v>Garbage Bags</v>
      </c>
      <c r="L2708" s="2">
        <f>_xlfn.XLOOKUP(Table2[[#This Row],[SKU_CODE_CLEAN]],[1]SKU_Master!A:A,[1]SKU_Master!E:E,"Not Found")</f>
        <v>149</v>
      </c>
      <c r="M2708" s="2">
        <f>_xlfn.XLOOKUP(E2708,[1]SKU_Master!A:A,[1]SKU_Master!F:F,"NOT FOUND")</f>
        <v>70</v>
      </c>
      <c r="N2708" s="2" t="str">
        <f>IF(ISNUMBER(_xlfn.XMATCH(E2708,[1]SKU_Master!A:A)),"MATCH","NOT FOUND")</f>
        <v>MATCH</v>
      </c>
      <c r="O2708" s="2">
        <f>Table2[[#This Row],[GROSS_REVENUE]]-Table2[[#This Row],[DISCOUNT]]</f>
        <v>34844.22</v>
      </c>
      <c r="P2708" s="3">
        <f>IFERROR((Table2[[#This Row],[NET_REVENUE]]-(Table2[[#This Row],[UNITS_SOLD]]*Table2[[#This Row],[UNIT_COGS]]))/Table2[[#This Row],[NET_REVENUE]],0)</f>
        <v>0.49776462208079275</v>
      </c>
      <c r="Q2708" s="4">
        <f>IFERROR(Table2[[#This Row],[GROSS_REVENUE]]/Table2[[#This Row],[AD_SPEND]],0)</f>
        <v>9.366827600080466</v>
      </c>
      <c r="R2708" s="2">
        <f>IFERROR((Table2[[#This Row],[NET_REVENUE]]-(Table2[[#This Row],[UNITS_SOLD]]*Table2[[#This Row],[UNIT_COGS]])-Table2[[#This Row],[AD_SPEND]]),0)</f>
        <v>13367.420000000002</v>
      </c>
      <c r="S2708" s="3">
        <f>IFERROR(Table2[[#This Row],[RETURNS_UNITS]]/Table2[[#This Row],[UNITS_SOLD]],0)</f>
        <v>0.13200000000000001</v>
      </c>
      <c r="T2708" s="2" t="str">
        <f>TRIM(CLEAN(Table2[[#This Row],[CHANNEL]]))</f>
        <v>D2C</v>
      </c>
      <c r="U2708" s="1">
        <f t="shared" si="42"/>
        <v>45413</v>
      </c>
    </row>
    <row r="2709" spans="1:21" x14ac:dyDescent="0.3">
      <c r="A2709" s="1">
        <v>45292</v>
      </c>
      <c r="B2709" s="2" t="s">
        <v>24</v>
      </c>
      <c r="C2709" s="2" t="s">
        <v>25</v>
      </c>
      <c r="D2709" s="2" t="s">
        <v>46</v>
      </c>
      <c r="E2709" s="2" t="str">
        <f>TRIM(Table2[[#This Row],[SKU_CODE]])</f>
        <v>BEC-KT-001</v>
      </c>
      <c r="F2709" s="2">
        <v>219</v>
      </c>
      <c r="G2709" s="2">
        <v>35040</v>
      </c>
      <c r="H2709" s="2">
        <v>4584.6899999999996</v>
      </c>
      <c r="I2709" s="2">
        <v>3977.7</v>
      </c>
      <c r="J2709" s="2">
        <v>34</v>
      </c>
      <c r="K2709" s="2" t="str">
        <f>_xlfn.XLOOKUP(E2709,[1]SKU_Master!A:A,[1]SKU_Master!C:C,"NOT FOUND")</f>
        <v>Kitchen Towel</v>
      </c>
      <c r="L2709" s="2">
        <f>_xlfn.XLOOKUP(Table2[[#This Row],[SKU_CODE_CLEAN]],[1]SKU_Master!A:A,[1]SKU_Master!E:E,"Not Found")</f>
        <v>160</v>
      </c>
      <c r="M2709" s="2">
        <f>_xlfn.XLOOKUP(E2709,[1]SKU_Master!A:A,[1]SKU_Master!F:F,"NOT FOUND")</f>
        <v>78</v>
      </c>
      <c r="N2709" s="2" t="str">
        <f>IF(ISNUMBER(_xlfn.XMATCH(E2709,[1]SKU_Master!A:A)),"MATCH","NOT FOUND")</f>
        <v>MATCH</v>
      </c>
      <c r="O2709" s="2">
        <f>Table2[[#This Row],[GROSS_REVENUE]]-Table2[[#This Row],[DISCOUNT]]</f>
        <v>30455.31</v>
      </c>
      <c r="P2709" s="3">
        <f>IFERROR((Table2[[#This Row],[NET_REVENUE]]-(Table2[[#This Row],[UNITS_SOLD]]*Table2[[#This Row],[UNIT_COGS]]))/Table2[[#This Row],[NET_REVENUE]],0)</f>
        <v>0.43911258824815774</v>
      </c>
      <c r="Q2709" s="4">
        <f>IFERROR(Table2[[#This Row],[GROSS_REVENUE]]/Table2[[#This Row],[AD_SPEND]],0)</f>
        <v>8.8091107926691308</v>
      </c>
      <c r="R2709" s="2">
        <f>IFERROR((Table2[[#This Row],[NET_REVENUE]]-(Table2[[#This Row],[UNITS_SOLD]]*Table2[[#This Row],[UNIT_COGS]])-Table2[[#This Row],[AD_SPEND]]),0)</f>
        <v>9395.61</v>
      </c>
      <c r="S2709" s="3">
        <f>IFERROR(Table2[[#This Row],[RETURNS_UNITS]]/Table2[[#This Row],[UNITS_SOLD]],0)</f>
        <v>0.15525114155251141</v>
      </c>
      <c r="T2709" s="2" t="str">
        <f>TRIM(CLEAN(Table2[[#This Row],[CHANNEL]]))</f>
        <v>D2C</v>
      </c>
      <c r="U2709" s="1">
        <f t="shared" si="42"/>
        <v>45292</v>
      </c>
    </row>
    <row r="2710" spans="1:21" x14ac:dyDescent="0.3">
      <c r="A2710" s="1">
        <v>45505</v>
      </c>
      <c r="B2710" s="2" t="s">
        <v>24</v>
      </c>
      <c r="C2710" s="2" t="s">
        <v>22</v>
      </c>
      <c r="D2710" s="2" t="s">
        <v>41</v>
      </c>
      <c r="E2710" s="2" t="str">
        <f>TRIM(Table2[[#This Row],[SKU_CODE]])</f>
        <v>BEC-KT-002</v>
      </c>
      <c r="F2710" s="2">
        <v>130</v>
      </c>
      <c r="G2710" s="2">
        <v>54600</v>
      </c>
      <c r="H2710" s="2">
        <v>7416.35</v>
      </c>
      <c r="I2710" s="2">
        <v>3979.32</v>
      </c>
      <c r="J2710" s="2">
        <v>12</v>
      </c>
      <c r="K2710" s="2" t="str">
        <f>_xlfn.XLOOKUP(E2710,[1]SKU_Master!A:A,[1]SKU_Master!C:C,"NOT FOUND")</f>
        <v>Kitchen Towel</v>
      </c>
      <c r="L2710" s="2">
        <f>_xlfn.XLOOKUP(Table2[[#This Row],[SKU_CODE_CLEAN]],[1]SKU_Master!A:A,[1]SKU_Master!E:E,"Not Found")</f>
        <v>420</v>
      </c>
      <c r="M2710" s="2">
        <f>_xlfn.XLOOKUP(E2710,[1]SKU_Master!A:A,[1]SKU_Master!F:F,"NOT FOUND")</f>
        <v>205</v>
      </c>
      <c r="N2710" s="2" t="str">
        <f>IF(ISNUMBER(_xlfn.XMATCH(E2710,[1]SKU_Master!A:A)),"MATCH","NOT FOUND")</f>
        <v>MATCH</v>
      </c>
      <c r="O2710" s="2">
        <f>Table2[[#This Row],[GROSS_REVENUE]]-Table2[[#This Row],[DISCOUNT]]</f>
        <v>47183.65</v>
      </c>
      <c r="P2710" s="3">
        <f>IFERROR((Table2[[#This Row],[NET_REVENUE]]-(Table2[[#This Row],[UNITS_SOLD]]*Table2[[#This Row],[UNIT_COGS]]))/Table2[[#This Row],[NET_REVENUE]],0)</f>
        <v>0.4351857052178032</v>
      </c>
      <c r="Q2710" s="4">
        <f>IFERROR(Table2[[#This Row],[GROSS_REVENUE]]/Table2[[#This Row],[AD_SPEND]],0)</f>
        <v>13.720937245559542</v>
      </c>
      <c r="R2710" s="2">
        <f>IFERROR((Table2[[#This Row],[NET_REVENUE]]-(Table2[[#This Row],[UNITS_SOLD]]*Table2[[#This Row],[UNIT_COGS]])-Table2[[#This Row],[AD_SPEND]]),0)</f>
        <v>16554.330000000002</v>
      </c>
      <c r="S2710" s="3">
        <f>IFERROR(Table2[[#This Row],[RETURNS_UNITS]]/Table2[[#This Row],[UNITS_SOLD]],0)</f>
        <v>9.2307692307692313E-2</v>
      </c>
      <c r="T2710" s="2" t="str">
        <f>TRIM(CLEAN(Table2[[#This Row],[CHANNEL]]))</f>
        <v>D2C</v>
      </c>
      <c r="U2710" s="1">
        <f t="shared" si="42"/>
        <v>45505</v>
      </c>
    </row>
    <row r="2711" spans="1:21" x14ac:dyDescent="0.3">
      <c r="A2711" s="1">
        <v>45474</v>
      </c>
      <c r="B2711" s="2" t="s">
        <v>21</v>
      </c>
      <c r="C2711" s="2" t="s">
        <v>22</v>
      </c>
      <c r="D2711" s="2" t="s">
        <v>29</v>
      </c>
      <c r="E2711" s="2" t="str">
        <f>TRIM(Table2[[#This Row],[SKU_CODE]])</f>
        <v>BEC-CLN-004</v>
      </c>
      <c r="F2711" s="2">
        <v>217</v>
      </c>
      <c r="G2711" s="2">
        <v>21483</v>
      </c>
      <c r="H2711" s="2">
        <v>1699.44</v>
      </c>
      <c r="I2711" s="2">
        <v>3982.53</v>
      </c>
      <c r="J2711" s="2">
        <v>9</v>
      </c>
      <c r="K2711" s="2" t="str">
        <f>_xlfn.XLOOKUP(E2711,[1]SKU_Master!A:A,[1]SKU_Master!C:C,"NOT FOUND")</f>
        <v>Cleaners</v>
      </c>
      <c r="L2711" s="2">
        <f>_xlfn.XLOOKUP(Table2[[#This Row],[SKU_CODE_CLEAN]],[1]SKU_Master!A:A,[1]SKU_Master!E:E,"Not Found")</f>
        <v>99</v>
      </c>
      <c r="M2711" s="2">
        <f>_xlfn.XLOOKUP(E2711,[1]SKU_Master!A:A,[1]SKU_Master!F:F,"NOT FOUND")</f>
        <v>44</v>
      </c>
      <c r="N2711" s="2" t="str">
        <f>IF(ISNUMBER(_xlfn.XMATCH(E2711,[1]SKU_Master!A:A)),"MATCH","NOT FOUND")</f>
        <v>MATCH</v>
      </c>
      <c r="O2711" s="2">
        <f>Table2[[#This Row],[GROSS_REVENUE]]-Table2[[#This Row],[DISCOUNT]]</f>
        <v>19783.560000000001</v>
      </c>
      <c r="P2711" s="3">
        <f>IFERROR((Table2[[#This Row],[NET_REVENUE]]-(Table2[[#This Row],[UNITS_SOLD]]*Table2[[#This Row],[UNIT_COGS]]))/Table2[[#This Row],[NET_REVENUE]],0)</f>
        <v>0.51737705448362181</v>
      </c>
      <c r="Q2711" s="4">
        <f>IFERROR(Table2[[#This Row],[GROSS_REVENUE]]/Table2[[#This Row],[AD_SPEND]],0)</f>
        <v>5.3943096473849534</v>
      </c>
      <c r="R2711" s="2">
        <f>IFERROR((Table2[[#This Row],[NET_REVENUE]]-(Table2[[#This Row],[UNITS_SOLD]]*Table2[[#This Row],[UNIT_COGS]])-Table2[[#This Row],[AD_SPEND]]),0)</f>
        <v>6253.0300000000007</v>
      </c>
      <c r="S2711" s="3">
        <f>IFERROR(Table2[[#This Row],[RETURNS_UNITS]]/Table2[[#This Row],[UNITS_SOLD]],0)</f>
        <v>4.1474654377880185E-2</v>
      </c>
      <c r="T2711" s="2" t="str">
        <f>TRIM(CLEAN(Table2[[#This Row],[CHANNEL]]))</f>
        <v>Flipkart</v>
      </c>
      <c r="U2711" s="1">
        <f t="shared" si="42"/>
        <v>45474</v>
      </c>
    </row>
    <row r="2712" spans="1:21" x14ac:dyDescent="0.3">
      <c r="A2712" s="1">
        <v>45474</v>
      </c>
      <c r="B2712" s="2" t="s">
        <v>39</v>
      </c>
      <c r="C2712" s="2" t="s">
        <v>22</v>
      </c>
      <c r="D2712" s="2" t="s">
        <v>30</v>
      </c>
      <c r="E2712" s="2" t="str">
        <f>TRIM(Table2[[#This Row],[SKU_CODE]])</f>
        <v>BEC-TIS-002</v>
      </c>
      <c r="F2712" s="2">
        <v>265</v>
      </c>
      <c r="G2712" s="2">
        <v>47700</v>
      </c>
      <c r="H2712" s="2">
        <v>3558.49</v>
      </c>
      <c r="I2712" s="2">
        <v>3983.64</v>
      </c>
      <c r="J2712" s="2">
        <v>12</v>
      </c>
      <c r="K2712" s="2" t="str">
        <f>_xlfn.XLOOKUP(E2712,[1]SKU_Master!A:A,[1]SKU_Master!C:C,"NOT FOUND")</f>
        <v>Tissues</v>
      </c>
      <c r="L2712" s="2">
        <f>_xlfn.XLOOKUP(Table2[[#This Row],[SKU_CODE_CLEAN]],[1]SKU_Master!A:A,[1]SKU_Master!E:E,"Not Found")</f>
        <v>180</v>
      </c>
      <c r="M2712" s="2">
        <f>_xlfn.XLOOKUP(E2712,[1]SKU_Master!A:A,[1]SKU_Master!F:F,"NOT FOUND")</f>
        <v>95</v>
      </c>
      <c r="N2712" s="2" t="str">
        <f>IF(ISNUMBER(_xlfn.XMATCH(E2712,[1]SKU_Master!A:A)),"MATCH","NOT FOUND")</f>
        <v>MATCH</v>
      </c>
      <c r="O2712" s="2">
        <f>Table2[[#This Row],[GROSS_REVENUE]]-Table2[[#This Row],[DISCOUNT]]</f>
        <v>44141.51</v>
      </c>
      <c r="P2712" s="3">
        <f>IFERROR((Table2[[#This Row],[NET_REVENUE]]-(Table2[[#This Row],[UNITS_SOLD]]*Table2[[#This Row],[UNIT_COGS]]))/Table2[[#This Row],[NET_REVENUE]],0)</f>
        <v>0.42967515157501412</v>
      </c>
      <c r="Q2712" s="4">
        <f>IFERROR(Table2[[#This Row],[GROSS_REVENUE]]/Table2[[#This Row],[AD_SPEND]],0)</f>
        <v>11.973973551826973</v>
      </c>
      <c r="R2712" s="2">
        <f>IFERROR((Table2[[#This Row],[NET_REVENUE]]-(Table2[[#This Row],[UNITS_SOLD]]*Table2[[#This Row],[UNIT_COGS]])-Table2[[#This Row],[AD_SPEND]]),0)</f>
        <v>14982.870000000003</v>
      </c>
      <c r="S2712" s="3">
        <f>IFERROR(Table2[[#This Row],[RETURNS_UNITS]]/Table2[[#This Row],[UNITS_SOLD]],0)</f>
        <v>4.5283018867924525E-2</v>
      </c>
      <c r="T2712" s="2" t="str">
        <f>TRIM(CLEAN(Table2[[#This Row],[CHANNEL]]))</f>
        <v>Amazon</v>
      </c>
      <c r="U2712" s="1">
        <f t="shared" si="42"/>
        <v>45474</v>
      </c>
    </row>
    <row r="2713" spans="1:21" x14ac:dyDescent="0.3">
      <c r="A2713" s="1">
        <v>45383</v>
      </c>
      <c r="B2713" s="2" t="s">
        <v>37</v>
      </c>
      <c r="C2713" s="2" t="s">
        <v>25</v>
      </c>
      <c r="D2713" s="2" t="s">
        <v>43</v>
      </c>
      <c r="E2713" s="2" t="str">
        <f>TRIM(Table2[[#This Row],[SKU_CODE]])</f>
        <v>BEC-GB-001</v>
      </c>
      <c r="F2713" s="2">
        <v>268</v>
      </c>
      <c r="G2713" s="2">
        <v>39932</v>
      </c>
      <c r="H2713" s="2">
        <v>4623.5</v>
      </c>
      <c r="I2713" s="2">
        <v>3984.38</v>
      </c>
      <c r="J2713" s="2">
        <v>9</v>
      </c>
      <c r="K2713" s="2" t="str">
        <f>_xlfn.XLOOKUP(E2713,[1]SKU_Master!A:A,[1]SKU_Master!C:C,"NOT FOUND")</f>
        <v>Garbage Bags</v>
      </c>
      <c r="L2713" s="2">
        <f>_xlfn.XLOOKUP(Table2[[#This Row],[SKU_CODE_CLEAN]],[1]SKU_Master!A:A,[1]SKU_Master!E:E,"Not Found")</f>
        <v>149</v>
      </c>
      <c r="M2713" s="2">
        <f>_xlfn.XLOOKUP(E2713,[1]SKU_Master!A:A,[1]SKU_Master!F:F,"NOT FOUND")</f>
        <v>70</v>
      </c>
      <c r="N2713" s="2" t="str">
        <f>IF(ISNUMBER(_xlfn.XMATCH(E2713,[1]SKU_Master!A:A)),"MATCH","NOT FOUND")</f>
        <v>MATCH</v>
      </c>
      <c r="O2713" s="2">
        <f>Table2[[#This Row],[GROSS_REVENUE]]-Table2[[#This Row],[DISCOUNT]]</f>
        <v>35308.5</v>
      </c>
      <c r="P2713" s="3">
        <f>IFERROR((Table2[[#This Row],[NET_REVENUE]]-(Table2[[#This Row],[UNITS_SOLD]]*Table2[[#This Row],[UNIT_COGS]]))/Table2[[#This Row],[NET_REVENUE]],0)</f>
        <v>0.46868317827152101</v>
      </c>
      <c r="Q2713" s="4">
        <f>IFERROR(Table2[[#This Row],[GROSS_REVENUE]]/Table2[[#This Row],[AD_SPEND]],0)</f>
        <v>10.02213644280917</v>
      </c>
      <c r="R2713" s="2">
        <f>IFERROR((Table2[[#This Row],[NET_REVENUE]]-(Table2[[#This Row],[UNITS_SOLD]]*Table2[[#This Row],[UNIT_COGS]])-Table2[[#This Row],[AD_SPEND]]),0)</f>
        <v>12564.119999999999</v>
      </c>
      <c r="S2713" s="3">
        <f>IFERROR(Table2[[#This Row],[RETURNS_UNITS]]/Table2[[#This Row],[UNITS_SOLD]],0)</f>
        <v>3.3582089552238806E-2</v>
      </c>
      <c r="T2713" s="2" t="str">
        <f>TRIM(CLEAN(Table2[[#This Row],[CHANNEL]]))</f>
        <v>Blinkit</v>
      </c>
      <c r="U2713" s="1">
        <f t="shared" si="42"/>
        <v>45383</v>
      </c>
    </row>
    <row r="2714" spans="1:21" x14ac:dyDescent="0.3">
      <c r="A2714" s="1">
        <v>45566</v>
      </c>
      <c r="B2714" s="2" t="s">
        <v>34</v>
      </c>
      <c r="C2714" s="2" t="s">
        <v>22</v>
      </c>
      <c r="D2714" s="2" t="s">
        <v>41</v>
      </c>
      <c r="E2714" s="2" t="str">
        <f>TRIM(Table2[[#This Row],[SKU_CODE]])</f>
        <v>BEC-KT-002</v>
      </c>
      <c r="F2714" s="2">
        <v>121</v>
      </c>
      <c r="G2714" s="2">
        <v>50820</v>
      </c>
      <c r="H2714" s="2">
        <v>5706.27</v>
      </c>
      <c r="I2714" s="2">
        <v>3990.02</v>
      </c>
      <c r="J2714" s="2">
        <v>4</v>
      </c>
      <c r="K2714" s="2" t="str">
        <f>_xlfn.XLOOKUP(E2714,[1]SKU_Master!A:A,[1]SKU_Master!C:C,"NOT FOUND")</f>
        <v>Kitchen Towel</v>
      </c>
      <c r="L2714" s="2">
        <f>_xlfn.XLOOKUP(Table2[[#This Row],[SKU_CODE_CLEAN]],[1]SKU_Master!A:A,[1]SKU_Master!E:E,"Not Found")</f>
        <v>420</v>
      </c>
      <c r="M2714" s="2">
        <f>_xlfn.XLOOKUP(E2714,[1]SKU_Master!A:A,[1]SKU_Master!F:F,"NOT FOUND")</f>
        <v>205</v>
      </c>
      <c r="N2714" s="2" t="str">
        <f>IF(ISNUMBER(_xlfn.XMATCH(E2714,[1]SKU_Master!A:A)),"MATCH","NOT FOUND")</f>
        <v>MATCH</v>
      </c>
      <c r="O2714" s="2">
        <f>Table2[[#This Row],[GROSS_REVENUE]]-Table2[[#This Row],[DISCOUNT]]</f>
        <v>45113.729999999996</v>
      </c>
      <c r="P2714" s="3">
        <f>IFERROR((Table2[[#This Row],[NET_REVENUE]]-(Table2[[#This Row],[UNITS_SOLD]]*Table2[[#This Row],[UNIT_COGS]]))/Table2[[#This Row],[NET_REVENUE]],0)</f>
        <v>0.45016738806567308</v>
      </c>
      <c r="Q2714" s="4">
        <f>IFERROR(Table2[[#This Row],[GROSS_REVENUE]]/Table2[[#This Row],[AD_SPEND]],0)</f>
        <v>12.736778261763099</v>
      </c>
      <c r="R2714" s="2">
        <f>IFERROR((Table2[[#This Row],[NET_REVENUE]]-(Table2[[#This Row],[UNITS_SOLD]]*Table2[[#This Row],[UNIT_COGS]])-Table2[[#This Row],[AD_SPEND]]),0)</f>
        <v>16318.709999999995</v>
      </c>
      <c r="S2714" s="3">
        <f>IFERROR(Table2[[#This Row],[RETURNS_UNITS]]/Table2[[#This Row],[UNITS_SOLD]],0)</f>
        <v>3.3057851239669422E-2</v>
      </c>
      <c r="T2714" s="2" t="str">
        <f>TRIM(CLEAN(Table2[[#This Row],[CHANNEL]]))</f>
        <v>Zepto</v>
      </c>
      <c r="U2714" s="1">
        <f t="shared" si="42"/>
        <v>45566</v>
      </c>
    </row>
    <row r="2715" spans="1:21" x14ac:dyDescent="0.3">
      <c r="A2715" s="1">
        <v>45536</v>
      </c>
      <c r="B2715" s="2" t="s">
        <v>39</v>
      </c>
      <c r="C2715" s="2" t="s">
        <v>22</v>
      </c>
      <c r="D2715" s="2" t="s">
        <v>35</v>
      </c>
      <c r="E2715" s="2" t="str">
        <f>TRIM(Table2[[#This Row],[SKU_CODE]])</f>
        <v>BEC-CMB-001</v>
      </c>
      <c r="F2715" s="2">
        <v>56</v>
      </c>
      <c r="G2715" s="2">
        <v>39144</v>
      </c>
      <c r="H2715" s="2">
        <v>3924.02</v>
      </c>
      <c r="I2715" s="2">
        <v>3990.77</v>
      </c>
      <c r="J2715" s="2">
        <v>1</v>
      </c>
      <c r="K2715" s="2" t="str">
        <f>_xlfn.XLOOKUP(E2715,[1]SKU_Master!A:A,[1]SKU_Master!C:C,"NOT FOUND")</f>
        <v>Others</v>
      </c>
      <c r="L2715" s="2">
        <f>_xlfn.XLOOKUP(Table2[[#This Row],[SKU_CODE_CLEAN]],[1]SKU_Master!A:A,[1]SKU_Master!E:E,"Not Found")</f>
        <v>699</v>
      </c>
      <c r="M2715" s="2">
        <f>_xlfn.XLOOKUP(E2715,[1]SKU_Master!A:A,[1]SKU_Master!F:F,"NOT FOUND")</f>
        <v>330</v>
      </c>
      <c r="N2715" s="2" t="str">
        <f>IF(ISNUMBER(_xlfn.XMATCH(E2715,[1]SKU_Master!A:A)),"MATCH","NOT FOUND")</f>
        <v>MATCH</v>
      </c>
      <c r="O2715" s="2">
        <f>Table2[[#This Row],[GROSS_REVENUE]]-Table2[[#This Row],[DISCOUNT]]</f>
        <v>35219.980000000003</v>
      </c>
      <c r="P2715" s="3">
        <f>IFERROR((Table2[[#This Row],[NET_REVENUE]]-(Table2[[#This Row],[UNITS_SOLD]]*Table2[[#This Row],[UNIT_COGS]]))/Table2[[#This Row],[NET_REVENUE]],0)</f>
        <v>0.47529782810779569</v>
      </c>
      <c r="Q2715" s="4">
        <f>IFERROR(Table2[[#This Row],[GROSS_REVENUE]]/Table2[[#This Row],[AD_SPEND]],0)</f>
        <v>9.8086334216203888</v>
      </c>
      <c r="R2715" s="2">
        <f>IFERROR((Table2[[#This Row],[NET_REVENUE]]-(Table2[[#This Row],[UNITS_SOLD]]*Table2[[#This Row],[UNIT_COGS]])-Table2[[#This Row],[AD_SPEND]]),0)</f>
        <v>12749.210000000003</v>
      </c>
      <c r="S2715" s="3">
        <f>IFERROR(Table2[[#This Row],[RETURNS_UNITS]]/Table2[[#This Row],[UNITS_SOLD]],0)</f>
        <v>1.7857142857142856E-2</v>
      </c>
      <c r="T2715" s="2" t="str">
        <f>TRIM(CLEAN(Table2[[#This Row],[CHANNEL]]))</f>
        <v>Amazon</v>
      </c>
      <c r="U2715" s="1">
        <f t="shared" si="42"/>
        <v>45536</v>
      </c>
    </row>
    <row r="2716" spans="1:21" x14ac:dyDescent="0.3">
      <c r="A2716" s="1">
        <v>45383</v>
      </c>
      <c r="B2716" s="2" t="s">
        <v>37</v>
      </c>
      <c r="C2716" s="2" t="s">
        <v>25</v>
      </c>
      <c r="D2716" s="2" t="s">
        <v>30</v>
      </c>
      <c r="E2716" s="2" t="str">
        <f>TRIM(Table2[[#This Row],[SKU_CODE]])</f>
        <v>BEC-TIS-002</v>
      </c>
      <c r="F2716" s="2">
        <v>308</v>
      </c>
      <c r="G2716" s="2">
        <v>55440</v>
      </c>
      <c r="H2716" s="2">
        <v>7004.07</v>
      </c>
      <c r="I2716" s="2">
        <v>3992.53</v>
      </c>
      <c r="J2716" s="2">
        <v>17</v>
      </c>
      <c r="K2716" s="2" t="str">
        <f>_xlfn.XLOOKUP(E2716,[1]SKU_Master!A:A,[1]SKU_Master!C:C,"NOT FOUND")</f>
        <v>Tissues</v>
      </c>
      <c r="L2716" s="2">
        <f>_xlfn.XLOOKUP(Table2[[#This Row],[SKU_CODE_CLEAN]],[1]SKU_Master!A:A,[1]SKU_Master!E:E,"Not Found")</f>
        <v>180</v>
      </c>
      <c r="M2716" s="2">
        <f>_xlfn.XLOOKUP(E2716,[1]SKU_Master!A:A,[1]SKU_Master!F:F,"NOT FOUND")</f>
        <v>95</v>
      </c>
      <c r="N2716" s="2" t="str">
        <f>IF(ISNUMBER(_xlfn.XMATCH(E2716,[1]SKU_Master!A:A)),"MATCH","NOT FOUND")</f>
        <v>MATCH</v>
      </c>
      <c r="O2716" s="2">
        <f>Table2[[#This Row],[GROSS_REVENUE]]-Table2[[#This Row],[DISCOUNT]]</f>
        <v>48435.93</v>
      </c>
      <c r="P2716" s="3">
        <f>IFERROR((Table2[[#This Row],[NET_REVENUE]]-(Table2[[#This Row],[UNITS_SOLD]]*Table2[[#This Row],[UNIT_COGS]]))/Table2[[#This Row],[NET_REVENUE]],0)</f>
        <v>0.3959030001075648</v>
      </c>
      <c r="Q2716" s="4">
        <f>IFERROR(Table2[[#This Row],[GROSS_REVENUE]]/Table2[[#This Row],[AD_SPEND]],0)</f>
        <v>13.885931977968855</v>
      </c>
      <c r="R2716" s="2">
        <f>IFERROR((Table2[[#This Row],[NET_REVENUE]]-(Table2[[#This Row],[UNITS_SOLD]]*Table2[[#This Row],[UNIT_COGS]])-Table2[[#This Row],[AD_SPEND]]),0)</f>
        <v>15183.4</v>
      </c>
      <c r="S2716" s="3">
        <f>IFERROR(Table2[[#This Row],[RETURNS_UNITS]]/Table2[[#This Row],[UNITS_SOLD]],0)</f>
        <v>5.5194805194805192E-2</v>
      </c>
      <c r="T2716" s="2" t="str">
        <f>TRIM(CLEAN(Table2[[#This Row],[CHANNEL]]))</f>
        <v>Blinkit</v>
      </c>
      <c r="U2716" s="1">
        <f t="shared" si="42"/>
        <v>45383</v>
      </c>
    </row>
    <row r="2717" spans="1:21" x14ac:dyDescent="0.3">
      <c r="A2717" s="1">
        <v>45627</v>
      </c>
      <c r="B2717" s="2" t="s">
        <v>50</v>
      </c>
      <c r="C2717" s="2" t="s">
        <v>22</v>
      </c>
      <c r="D2717" s="2" t="s">
        <v>32</v>
      </c>
      <c r="E2717" s="2" t="str">
        <f>TRIM(Table2[[#This Row],[SKU_CODE]])</f>
        <v>BEC-BW-001</v>
      </c>
      <c r="F2717" s="2">
        <v>203</v>
      </c>
      <c r="G2717" s="2">
        <v>44660</v>
      </c>
      <c r="H2717" s="2">
        <v>10479.129999999999</v>
      </c>
      <c r="I2717" s="2">
        <v>4000.12</v>
      </c>
      <c r="J2717" s="2">
        <v>4</v>
      </c>
      <c r="K2717" s="2" t="str">
        <f>_xlfn.XLOOKUP(E2717,[1]SKU_Master!A:A,[1]SKU_Master!C:C,"NOT FOUND")</f>
        <v>Bake &amp; Wrap</v>
      </c>
      <c r="L2717" s="2">
        <f>_xlfn.XLOOKUP(Table2[[#This Row],[SKU_CODE_CLEAN]],[1]SKU_Master!A:A,[1]SKU_Master!E:E,"Not Found")</f>
        <v>220</v>
      </c>
      <c r="M2717" s="2">
        <f>_xlfn.XLOOKUP(E2717,[1]SKU_Master!A:A,[1]SKU_Master!F:F,"NOT FOUND")</f>
        <v>118</v>
      </c>
      <c r="N2717" s="2" t="str">
        <f>IF(ISNUMBER(_xlfn.XMATCH(E2717,[1]SKU_Master!A:A)),"MATCH","NOT FOUND")</f>
        <v>MATCH</v>
      </c>
      <c r="O2717" s="2">
        <f>Table2[[#This Row],[GROSS_REVENUE]]-Table2[[#This Row],[DISCOUNT]]</f>
        <v>34180.870000000003</v>
      </c>
      <c r="P2717" s="3">
        <f>IFERROR((Table2[[#This Row],[NET_REVENUE]]-(Table2[[#This Row],[UNITS_SOLD]]*Table2[[#This Row],[UNIT_COGS]]))/Table2[[#This Row],[NET_REVENUE]],0)</f>
        <v>0.29919864532412432</v>
      </c>
      <c r="Q2717" s="4">
        <f>IFERROR(Table2[[#This Row],[GROSS_REVENUE]]/Table2[[#This Row],[AD_SPEND]],0)</f>
        <v>11.164665060048199</v>
      </c>
      <c r="R2717" s="2">
        <f>IFERROR((Table2[[#This Row],[NET_REVENUE]]-(Table2[[#This Row],[UNITS_SOLD]]*Table2[[#This Row],[UNIT_COGS]])-Table2[[#This Row],[AD_SPEND]]),0)</f>
        <v>6226.7500000000027</v>
      </c>
      <c r="S2717" s="3">
        <f>IFERROR(Table2[[#This Row],[RETURNS_UNITS]]/Table2[[#This Row],[UNITS_SOLD]],0)</f>
        <v>1.9704433497536946E-2</v>
      </c>
      <c r="T2717" s="2" t="str">
        <f>TRIM(CLEAN(Table2[[#This Row],[CHANNEL]]))</f>
        <v>Amazon</v>
      </c>
      <c r="U2717" s="1">
        <f t="shared" si="42"/>
        <v>45627</v>
      </c>
    </row>
    <row r="2718" spans="1:21" x14ac:dyDescent="0.3">
      <c r="A2718" s="1">
        <v>45383</v>
      </c>
      <c r="B2718" s="2" t="s">
        <v>37</v>
      </c>
      <c r="C2718" s="2" t="s">
        <v>28</v>
      </c>
      <c r="D2718" s="2" t="s">
        <v>30</v>
      </c>
      <c r="E2718" s="2" t="str">
        <f>TRIM(Table2[[#This Row],[SKU_CODE]])</f>
        <v>BEC-TIS-002</v>
      </c>
      <c r="F2718" s="2">
        <v>307</v>
      </c>
      <c r="G2718" s="2">
        <v>55260</v>
      </c>
      <c r="H2718" s="2">
        <v>3972.52</v>
      </c>
      <c r="I2718" s="2">
        <v>4002.94</v>
      </c>
      <c r="J2718" s="2">
        <v>17</v>
      </c>
      <c r="K2718" s="2" t="str">
        <f>_xlfn.XLOOKUP(E2718,[1]SKU_Master!A:A,[1]SKU_Master!C:C,"NOT FOUND")</f>
        <v>Tissues</v>
      </c>
      <c r="L2718" s="2">
        <f>_xlfn.XLOOKUP(Table2[[#This Row],[SKU_CODE_CLEAN]],[1]SKU_Master!A:A,[1]SKU_Master!E:E,"Not Found")</f>
        <v>180</v>
      </c>
      <c r="M2718" s="2">
        <f>_xlfn.XLOOKUP(E2718,[1]SKU_Master!A:A,[1]SKU_Master!F:F,"NOT FOUND")</f>
        <v>95</v>
      </c>
      <c r="N2718" s="2" t="str">
        <f>IF(ISNUMBER(_xlfn.XMATCH(E2718,[1]SKU_Master!A:A)),"MATCH","NOT FOUND")</f>
        <v>MATCH</v>
      </c>
      <c r="O2718" s="2">
        <f>Table2[[#This Row],[GROSS_REVENUE]]-Table2[[#This Row],[DISCOUNT]]</f>
        <v>51287.48</v>
      </c>
      <c r="P2718" s="3">
        <f>IFERROR((Table2[[#This Row],[NET_REVENUE]]-(Table2[[#This Row],[UNITS_SOLD]]*Table2[[#This Row],[UNIT_COGS]]))/Table2[[#This Row],[NET_REVENUE]],0)</f>
        <v>0.43134269806198322</v>
      </c>
      <c r="Q2718" s="4">
        <f>IFERROR(Table2[[#This Row],[GROSS_REVENUE]]/Table2[[#This Row],[AD_SPEND]],0)</f>
        <v>13.804853432726945</v>
      </c>
      <c r="R2718" s="2">
        <f>IFERROR((Table2[[#This Row],[NET_REVENUE]]-(Table2[[#This Row],[UNITS_SOLD]]*Table2[[#This Row],[UNIT_COGS]])-Table2[[#This Row],[AD_SPEND]]),0)</f>
        <v>18119.540000000005</v>
      </c>
      <c r="S2718" s="3">
        <f>IFERROR(Table2[[#This Row],[RETURNS_UNITS]]/Table2[[#This Row],[UNITS_SOLD]],0)</f>
        <v>5.5374592833876218E-2</v>
      </c>
      <c r="T2718" s="2" t="str">
        <f>TRIM(CLEAN(Table2[[#This Row],[CHANNEL]]))</f>
        <v>Blinkit</v>
      </c>
      <c r="U2718" s="1">
        <f t="shared" si="42"/>
        <v>45383</v>
      </c>
    </row>
    <row r="2719" spans="1:21" x14ac:dyDescent="0.3">
      <c r="A2719" s="1">
        <v>45413</v>
      </c>
      <c r="B2719" s="2" t="s">
        <v>37</v>
      </c>
      <c r="C2719" s="2" t="s">
        <v>25</v>
      </c>
      <c r="D2719" s="2" t="s">
        <v>46</v>
      </c>
      <c r="E2719" s="2" t="str">
        <f>TRIM(Table2[[#This Row],[SKU_CODE]])</f>
        <v>BEC-KT-001</v>
      </c>
      <c r="F2719" s="2">
        <v>288</v>
      </c>
      <c r="G2719" s="2">
        <v>46080</v>
      </c>
      <c r="H2719" s="2">
        <v>13441.94</v>
      </c>
      <c r="I2719" s="2">
        <v>4003.55</v>
      </c>
      <c r="J2719" s="2">
        <v>6</v>
      </c>
      <c r="K2719" s="2" t="str">
        <f>_xlfn.XLOOKUP(E2719,[1]SKU_Master!A:A,[1]SKU_Master!C:C,"NOT FOUND")</f>
        <v>Kitchen Towel</v>
      </c>
      <c r="L2719" s="2">
        <f>_xlfn.XLOOKUP(Table2[[#This Row],[SKU_CODE_CLEAN]],[1]SKU_Master!A:A,[1]SKU_Master!E:E,"Not Found")</f>
        <v>160</v>
      </c>
      <c r="M2719" s="2">
        <f>_xlfn.XLOOKUP(E2719,[1]SKU_Master!A:A,[1]SKU_Master!F:F,"NOT FOUND")</f>
        <v>78</v>
      </c>
      <c r="N2719" s="2" t="str">
        <f>IF(ISNUMBER(_xlfn.XMATCH(E2719,[1]SKU_Master!A:A)),"MATCH","NOT FOUND")</f>
        <v>MATCH</v>
      </c>
      <c r="O2719" s="2">
        <f>Table2[[#This Row],[GROSS_REVENUE]]-Table2[[#This Row],[DISCOUNT]]</f>
        <v>32638.059999999998</v>
      </c>
      <c r="P2719" s="3">
        <f>IFERROR((Table2[[#This Row],[NET_REVENUE]]-(Table2[[#This Row],[UNITS_SOLD]]*Table2[[#This Row],[UNIT_COGS]]))/Table2[[#This Row],[NET_REVENUE]],0)</f>
        <v>0.31172379730903116</v>
      </c>
      <c r="Q2719" s="4">
        <f>IFERROR(Table2[[#This Row],[GROSS_REVENUE]]/Table2[[#This Row],[AD_SPEND]],0)</f>
        <v>11.509785065754143</v>
      </c>
      <c r="R2719" s="2">
        <f>IFERROR((Table2[[#This Row],[NET_REVENUE]]-(Table2[[#This Row],[UNITS_SOLD]]*Table2[[#This Row],[UNIT_COGS]])-Table2[[#This Row],[AD_SPEND]]),0)</f>
        <v>6170.5099999999975</v>
      </c>
      <c r="S2719" s="3">
        <f>IFERROR(Table2[[#This Row],[RETURNS_UNITS]]/Table2[[#This Row],[UNITS_SOLD]],0)</f>
        <v>2.0833333333333332E-2</v>
      </c>
      <c r="T2719" s="2" t="str">
        <f>TRIM(CLEAN(Table2[[#This Row],[CHANNEL]]))</f>
        <v>Blinkit</v>
      </c>
      <c r="U2719" s="1">
        <f t="shared" si="42"/>
        <v>45413</v>
      </c>
    </row>
    <row r="2720" spans="1:21" x14ac:dyDescent="0.3">
      <c r="A2720" s="1">
        <v>45689</v>
      </c>
      <c r="B2720" s="2" t="s">
        <v>37</v>
      </c>
      <c r="C2720" s="2" t="s">
        <v>28</v>
      </c>
      <c r="D2720" s="2" t="s">
        <v>43</v>
      </c>
      <c r="E2720" s="2" t="str">
        <f>TRIM(Table2[[#This Row],[SKU_CODE]])</f>
        <v>BEC-GB-001</v>
      </c>
      <c r="F2720" s="2">
        <v>243</v>
      </c>
      <c r="G2720" s="2">
        <v>36207</v>
      </c>
      <c r="H2720" s="2">
        <v>2674.66</v>
      </c>
      <c r="I2720" s="2">
        <v>4005.4</v>
      </c>
      <c r="J2720" s="2">
        <v>10</v>
      </c>
      <c r="K2720" s="2" t="str">
        <f>_xlfn.XLOOKUP(E2720,[1]SKU_Master!A:A,[1]SKU_Master!C:C,"NOT FOUND")</f>
        <v>Garbage Bags</v>
      </c>
      <c r="L2720" s="2">
        <f>_xlfn.XLOOKUP(Table2[[#This Row],[SKU_CODE_CLEAN]],[1]SKU_Master!A:A,[1]SKU_Master!E:E,"Not Found")</f>
        <v>149</v>
      </c>
      <c r="M2720" s="2">
        <f>_xlfn.XLOOKUP(E2720,[1]SKU_Master!A:A,[1]SKU_Master!F:F,"NOT FOUND")</f>
        <v>70</v>
      </c>
      <c r="N2720" s="2" t="str">
        <f>IF(ISNUMBER(_xlfn.XMATCH(E2720,[1]SKU_Master!A:A)),"MATCH","NOT FOUND")</f>
        <v>MATCH</v>
      </c>
      <c r="O2720" s="2">
        <f>Table2[[#This Row],[GROSS_REVENUE]]-Table2[[#This Row],[DISCOUNT]]</f>
        <v>33532.339999999997</v>
      </c>
      <c r="P2720" s="3">
        <f>IFERROR((Table2[[#This Row],[NET_REVENUE]]-(Table2[[#This Row],[UNITS_SOLD]]*Table2[[#This Row],[UNIT_COGS]]))/Table2[[#This Row],[NET_REVENUE]],0)</f>
        <v>0.49272851223624708</v>
      </c>
      <c r="Q2720" s="4">
        <f>IFERROR(Table2[[#This Row],[GROSS_REVENUE]]/Table2[[#This Row],[AD_SPEND]],0)</f>
        <v>9.0395466120736998</v>
      </c>
      <c r="R2720" s="2">
        <f>IFERROR((Table2[[#This Row],[NET_REVENUE]]-(Table2[[#This Row],[UNITS_SOLD]]*Table2[[#This Row],[UNIT_COGS]])-Table2[[#This Row],[AD_SPEND]]),0)</f>
        <v>12516.939999999997</v>
      </c>
      <c r="S2720" s="3">
        <f>IFERROR(Table2[[#This Row],[RETURNS_UNITS]]/Table2[[#This Row],[UNITS_SOLD]],0)</f>
        <v>4.1152263374485597E-2</v>
      </c>
      <c r="T2720" s="2" t="str">
        <f>TRIM(CLEAN(Table2[[#This Row],[CHANNEL]]))</f>
        <v>Blinkit</v>
      </c>
      <c r="U2720" s="1">
        <f t="shared" si="42"/>
        <v>45689</v>
      </c>
    </row>
    <row r="2721" spans="1:21" x14ac:dyDescent="0.3">
      <c r="A2721" s="1">
        <v>45566</v>
      </c>
      <c r="B2721" s="2" t="s">
        <v>50</v>
      </c>
      <c r="C2721" s="2" t="s">
        <v>28</v>
      </c>
      <c r="D2721" s="2" t="s">
        <v>35</v>
      </c>
      <c r="E2721" s="2" t="str">
        <f>TRIM(Table2[[#This Row],[SKU_CODE]])</f>
        <v>BEC-CMB-001</v>
      </c>
      <c r="F2721" s="2">
        <v>47</v>
      </c>
      <c r="G2721" s="2">
        <v>32853</v>
      </c>
      <c r="H2721" s="2">
        <v>3915.3</v>
      </c>
      <c r="I2721" s="2">
        <v>4009.62</v>
      </c>
      <c r="J2721" s="2">
        <v>1</v>
      </c>
      <c r="K2721" s="2" t="str">
        <f>_xlfn.XLOOKUP(E2721,[1]SKU_Master!A:A,[1]SKU_Master!C:C,"NOT FOUND")</f>
        <v>Others</v>
      </c>
      <c r="L2721" s="2">
        <f>_xlfn.XLOOKUP(Table2[[#This Row],[SKU_CODE_CLEAN]],[1]SKU_Master!A:A,[1]SKU_Master!E:E,"Not Found")</f>
        <v>699</v>
      </c>
      <c r="M2721" s="2">
        <f>_xlfn.XLOOKUP(E2721,[1]SKU_Master!A:A,[1]SKU_Master!F:F,"NOT FOUND")</f>
        <v>330</v>
      </c>
      <c r="N2721" s="2" t="str">
        <f>IF(ISNUMBER(_xlfn.XMATCH(E2721,[1]SKU_Master!A:A)),"MATCH","NOT FOUND")</f>
        <v>MATCH</v>
      </c>
      <c r="O2721" s="2">
        <f>Table2[[#This Row],[GROSS_REVENUE]]-Table2[[#This Row],[DISCOUNT]]</f>
        <v>28937.7</v>
      </c>
      <c r="P2721" s="3">
        <f>IFERROR((Table2[[#This Row],[NET_REVENUE]]-(Table2[[#This Row],[UNITS_SOLD]]*Table2[[#This Row],[UNIT_COGS]]))/Table2[[#This Row],[NET_REVENUE]],0)</f>
        <v>0.46402098300832478</v>
      </c>
      <c r="Q2721" s="4">
        <f>IFERROR(Table2[[#This Row],[GROSS_REVENUE]]/Table2[[#This Row],[AD_SPEND]],0)</f>
        <v>8.1935445254163746</v>
      </c>
      <c r="R2721" s="2">
        <f>IFERROR((Table2[[#This Row],[NET_REVENUE]]-(Table2[[#This Row],[UNITS_SOLD]]*Table2[[#This Row],[UNIT_COGS]])-Table2[[#This Row],[AD_SPEND]]),0)</f>
        <v>9418.0800000000017</v>
      </c>
      <c r="S2721" s="3">
        <f>IFERROR(Table2[[#This Row],[RETURNS_UNITS]]/Table2[[#This Row],[UNITS_SOLD]],0)</f>
        <v>2.1276595744680851E-2</v>
      </c>
      <c r="T2721" s="2" t="str">
        <f>TRIM(CLEAN(Table2[[#This Row],[CHANNEL]]))</f>
        <v>Amazon</v>
      </c>
      <c r="U2721" s="1">
        <f t="shared" si="42"/>
        <v>45566</v>
      </c>
    </row>
    <row r="2722" spans="1:21" x14ac:dyDescent="0.3">
      <c r="A2722" s="1">
        <v>45748</v>
      </c>
      <c r="B2722" s="2" t="s">
        <v>37</v>
      </c>
      <c r="C2722" s="2" t="s">
        <v>25</v>
      </c>
      <c r="D2722" s="2" t="s">
        <v>45</v>
      </c>
      <c r="E2722" s="2" t="str">
        <f>TRIM(Table2[[#This Row],[SKU_CODE]])</f>
        <v>BEC-TIS-001</v>
      </c>
      <c r="F2722" s="2">
        <v>364</v>
      </c>
      <c r="G2722" s="2">
        <v>34580</v>
      </c>
      <c r="H2722" s="2">
        <v>5665.22</v>
      </c>
      <c r="I2722" s="2">
        <v>4010.18</v>
      </c>
      <c r="J2722" s="2">
        <v>8</v>
      </c>
      <c r="K2722" s="2" t="str">
        <f>_xlfn.XLOOKUP(E2722,[1]SKU_Master!A:A,[1]SKU_Master!C:C,"NOT FOUND")</f>
        <v>Tissues</v>
      </c>
      <c r="L2722" s="2">
        <f>_xlfn.XLOOKUP(Table2[[#This Row],[SKU_CODE_CLEAN]],[1]SKU_Master!A:A,[1]SKU_Master!E:E,"Not Found")</f>
        <v>95</v>
      </c>
      <c r="M2722" s="2">
        <f>_xlfn.XLOOKUP(E2722,[1]SKU_Master!A:A,[1]SKU_Master!F:F,"NOT FOUND")</f>
        <v>42</v>
      </c>
      <c r="N2722" s="2" t="str">
        <f>IF(ISNUMBER(_xlfn.XMATCH(E2722,[1]SKU_Master!A:A)),"MATCH","NOT FOUND")</f>
        <v>MATCH</v>
      </c>
      <c r="O2722" s="2">
        <f>Table2[[#This Row],[GROSS_REVENUE]]-Table2[[#This Row],[DISCOUNT]]</f>
        <v>28914.78</v>
      </c>
      <c r="P2722" s="3">
        <f>IFERROR((Table2[[#This Row],[NET_REVENUE]]-(Table2[[#This Row],[UNITS_SOLD]]*Table2[[#This Row],[UNIT_COGS]]))/Table2[[#This Row],[NET_REVENUE]],0)</f>
        <v>0.47127386063459586</v>
      </c>
      <c r="Q2722" s="4">
        <f>IFERROR(Table2[[#This Row],[GROSS_REVENUE]]/Table2[[#This Row],[AD_SPEND]],0)</f>
        <v>8.6230543267384512</v>
      </c>
      <c r="R2722" s="2">
        <f>IFERROR((Table2[[#This Row],[NET_REVENUE]]-(Table2[[#This Row],[UNITS_SOLD]]*Table2[[#This Row],[UNIT_COGS]])-Table2[[#This Row],[AD_SPEND]]),0)</f>
        <v>9616.5999999999985</v>
      </c>
      <c r="S2722" s="3">
        <f>IFERROR(Table2[[#This Row],[RETURNS_UNITS]]/Table2[[#This Row],[UNITS_SOLD]],0)</f>
        <v>2.197802197802198E-2</v>
      </c>
      <c r="T2722" s="2" t="str">
        <f>TRIM(CLEAN(Table2[[#This Row],[CHANNEL]]))</f>
        <v>Blinkit</v>
      </c>
      <c r="U2722" s="1">
        <f t="shared" si="42"/>
        <v>45748</v>
      </c>
    </row>
    <row r="2723" spans="1:21" x14ac:dyDescent="0.3">
      <c r="A2723" s="1">
        <v>45474</v>
      </c>
      <c r="B2723" s="2" t="s">
        <v>21</v>
      </c>
      <c r="C2723" s="2" t="s">
        <v>28</v>
      </c>
      <c r="D2723" s="2" t="s">
        <v>38</v>
      </c>
      <c r="E2723" s="2" t="str">
        <f>TRIM(Table2[[#This Row],[SKU_CODE]])</f>
        <v>BEC-CLN-002</v>
      </c>
      <c r="F2723" s="2">
        <v>136</v>
      </c>
      <c r="G2723" s="2">
        <v>25160</v>
      </c>
      <c r="H2723" s="2">
        <v>7121.64</v>
      </c>
      <c r="I2723" s="2">
        <v>4018.36</v>
      </c>
      <c r="J2723" s="2">
        <v>5</v>
      </c>
      <c r="K2723" s="2" t="str">
        <f>_xlfn.XLOOKUP(E2723,[1]SKU_Master!A:A,[1]SKU_Master!C:C,"NOT FOUND")</f>
        <v>Cleaners</v>
      </c>
      <c r="L2723" s="2">
        <f>_xlfn.XLOOKUP(Table2[[#This Row],[SKU_CODE_CLEAN]],[1]SKU_Master!A:A,[1]SKU_Master!E:E,"Not Found")</f>
        <v>185</v>
      </c>
      <c r="M2723" s="2">
        <f>_xlfn.XLOOKUP(E2723,[1]SKU_Master!A:A,[1]SKU_Master!F:F,"NOT FOUND")</f>
        <v>88</v>
      </c>
      <c r="N2723" s="2" t="str">
        <f>IF(ISNUMBER(_xlfn.XMATCH(E2723,[1]SKU_Master!A:A)),"MATCH","NOT FOUND")</f>
        <v>MATCH</v>
      </c>
      <c r="O2723" s="2">
        <f>Table2[[#This Row],[GROSS_REVENUE]]-Table2[[#This Row],[DISCOUNT]]</f>
        <v>18038.36</v>
      </c>
      <c r="P2723" s="3">
        <f>IFERROR((Table2[[#This Row],[NET_REVENUE]]-(Table2[[#This Row],[UNITS_SOLD]]*Table2[[#This Row],[UNIT_COGS]]))/Table2[[#This Row],[NET_REVENUE]],0)</f>
        <v>0.33652504994910848</v>
      </c>
      <c r="Q2723" s="4">
        <f>IFERROR(Table2[[#This Row],[GROSS_REVENUE]]/Table2[[#This Row],[AD_SPEND]],0)</f>
        <v>6.2612608128689313</v>
      </c>
      <c r="R2723" s="2">
        <f>IFERROR((Table2[[#This Row],[NET_REVENUE]]-(Table2[[#This Row],[UNITS_SOLD]]*Table2[[#This Row],[UNIT_COGS]])-Table2[[#This Row],[AD_SPEND]]),0)</f>
        <v>2052.0000000000005</v>
      </c>
      <c r="S2723" s="3">
        <f>IFERROR(Table2[[#This Row],[RETURNS_UNITS]]/Table2[[#This Row],[UNITS_SOLD]],0)</f>
        <v>3.6764705882352942E-2</v>
      </c>
      <c r="T2723" s="2" t="str">
        <f>TRIM(CLEAN(Table2[[#This Row],[CHANNEL]]))</f>
        <v>Flipkart</v>
      </c>
      <c r="U2723" s="1">
        <f t="shared" si="42"/>
        <v>45474</v>
      </c>
    </row>
    <row r="2724" spans="1:21" x14ac:dyDescent="0.3">
      <c r="A2724" s="1">
        <v>45474</v>
      </c>
      <c r="B2724" s="2" t="s">
        <v>33</v>
      </c>
      <c r="C2724" s="2" t="s">
        <v>28</v>
      </c>
      <c r="D2724" s="2" t="s">
        <v>38</v>
      </c>
      <c r="E2724" s="2" t="str">
        <f>TRIM(Table2[[#This Row],[SKU_CODE]])</f>
        <v>BEC-CLN-002</v>
      </c>
      <c r="F2724" s="2">
        <v>127</v>
      </c>
      <c r="G2724" s="2">
        <v>23495</v>
      </c>
      <c r="H2724" s="2">
        <v>5345.45</v>
      </c>
      <c r="I2724" s="2">
        <v>4018.37</v>
      </c>
      <c r="J2724" s="2">
        <v>4</v>
      </c>
      <c r="K2724" s="2" t="str">
        <f>_xlfn.XLOOKUP(E2724,[1]SKU_Master!A:A,[1]SKU_Master!C:C,"NOT FOUND")</f>
        <v>Cleaners</v>
      </c>
      <c r="L2724" s="2">
        <f>_xlfn.XLOOKUP(Table2[[#This Row],[SKU_CODE_CLEAN]],[1]SKU_Master!A:A,[1]SKU_Master!E:E,"Not Found")</f>
        <v>185</v>
      </c>
      <c r="M2724" s="2">
        <f>_xlfn.XLOOKUP(E2724,[1]SKU_Master!A:A,[1]SKU_Master!F:F,"NOT FOUND")</f>
        <v>88</v>
      </c>
      <c r="N2724" s="2" t="str">
        <f>IF(ISNUMBER(_xlfn.XMATCH(E2724,[1]SKU_Master!A:A)),"MATCH","NOT FOUND")</f>
        <v>MATCH</v>
      </c>
      <c r="O2724" s="2">
        <f>Table2[[#This Row],[GROSS_REVENUE]]-Table2[[#This Row],[DISCOUNT]]</f>
        <v>18149.55</v>
      </c>
      <c r="P2724" s="3">
        <f>IFERROR((Table2[[#This Row],[NET_REVENUE]]-(Table2[[#This Row],[UNITS_SOLD]]*Table2[[#This Row],[UNIT_COGS]]))/Table2[[#This Row],[NET_REVENUE]],0)</f>
        <v>0.38422715714714689</v>
      </c>
      <c r="Q2724" s="4">
        <f>IFERROR(Table2[[#This Row],[GROSS_REVENUE]]/Table2[[#This Row],[AD_SPEND]],0)</f>
        <v>5.8468981203821455</v>
      </c>
      <c r="R2724" s="2">
        <f>IFERROR((Table2[[#This Row],[NET_REVENUE]]-(Table2[[#This Row],[UNITS_SOLD]]*Table2[[#This Row],[UNIT_COGS]])-Table2[[#This Row],[AD_SPEND]]),0)</f>
        <v>2955.1799999999994</v>
      </c>
      <c r="S2724" s="3">
        <f>IFERROR(Table2[[#This Row],[RETURNS_UNITS]]/Table2[[#This Row],[UNITS_SOLD]],0)</f>
        <v>3.1496062992125984E-2</v>
      </c>
      <c r="T2724" s="2" t="str">
        <f>TRIM(CLEAN(Table2[[#This Row],[CHANNEL]]))</f>
        <v>Swiggy Instamart</v>
      </c>
      <c r="U2724" s="1">
        <f t="shared" si="42"/>
        <v>45474</v>
      </c>
    </row>
    <row r="2725" spans="1:21" x14ac:dyDescent="0.3">
      <c r="A2725" s="1">
        <v>45352</v>
      </c>
      <c r="B2725" s="2" t="s">
        <v>37</v>
      </c>
      <c r="C2725" s="2" t="s">
        <v>25</v>
      </c>
      <c r="D2725" s="2" t="s">
        <v>35</v>
      </c>
      <c r="E2725" s="2" t="str">
        <f>TRIM(Table2[[#This Row],[SKU_CODE]])</f>
        <v>BEC-CMB-001</v>
      </c>
      <c r="F2725" s="2">
        <v>61</v>
      </c>
      <c r="G2725" s="5">
        <v>42639</v>
      </c>
      <c r="H2725" s="2">
        <v>4586.79</v>
      </c>
      <c r="I2725" s="2">
        <v>4020.6</v>
      </c>
      <c r="J2725" s="2">
        <v>3</v>
      </c>
      <c r="K2725" s="2" t="str">
        <f>_xlfn.XLOOKUP(E2725,[1]SKU_Master!A:A,[1]SKU_Master!C:C,"NOT FOUND")</f>
        <v>Others</v>
      </c>
      <c r="L2725" s="2">
        <f>_xlfn.XLOOKUP(Table2[[#This Row],[SKU_CODE_CLEAN]],[1]SKU_Master!A:A,[1]SKU_Master!E:E,"Not Found")</f>
        <v>699</v>
      </c>
      <c r="M2725" s="2">
        <f>_xlfn.XLOOKUP(E2725,[1]SKU_Master!A:A,[1]SKU_Master!F:F,"NOT FOUND")</f>
        <v>330</v>
      </c>
      <c r="N2725" s="2" t="str">
        <f>IF(ISNUMBER(_xlfn.XMATCH(E2725,[1]SKU_Master!A:A)),"MATCH","NOT FOUND")</f>
        <v>MATCH</v>
      </c>
      <c r="O2725" s="2">
        <f>Table2[[#This Row],[GROSS_REVENUE]]-Table2[[#This Row],[DISCOUNT]]</f>
        <v>38052.21</v>
      </c>
      <c r="P2725" s="3">
        <f>IFERROR((Table2[[#This Row],[NET_REVENUE]]-(Table2[[#This Row],[UNITS_SOLD]]*Table2[[#This Row],[UNIT_COGS]]))/Table2[[#This Row],[NET_REVENUE]],0)</f>
        <v>0.47098998980611112</v>
      </c>
      <c r="Q2725" s="4">
        <f>IFERROR(Table2[[#This Row],[GROSS_REVENUE]]/Table2[[#This Row],[AD_SPEND]],0)</f>
        <v>10.605133562154903</v>
      </c>
      <c r="R2725" s="2">
        <f>IFERROR((Table2[[#This Row],[NET_REVENUE]]-(Table2[[#This Row],[UNITS_SOLD]]*Table2[[#This Row],[UNIT_COGS]])-Table2[[#This Row],[AD_SPEND]]),0)</f>
        <v>13901.609999999999</v>
      </c>
      <c r="S2725" s="3">
        <f>IFERROR(Table2[[#This Row],[RETURNS_UNITS]]/Table2[[#This Row],[UNITS_SOLD]],0)</f>
        <v>4.9180327868852458E-2</v>
      </c>
      <c r="T2725" s="2" t="str">
        <f>TRIM(CLEAN(Table2[[#This Row],[CHANNEL]]))</f>
        <v>Blinkit</v>
      </c>
      <c r="U2725" s="1">
        <f t="shared" si="42"/>
        <v>45352</v>
      </c>
    </row>
    <row r="2726" spans="1:21" x14ac:dyDescent="0.3">
      <c r="A2726" s="1">
        <v>45717</v>
      </c>
      <c r="B2726" s="2" t="s">
        <v>33</v>
      </c>
      <c r="C2726" s="2" t="s">
        <v>22</v>
      </c>
      <c r="D2726" s="2" t="s">
        <v>31</v>
      </c>
      <c r="E2726" s="2" t="str">
        <f>TRIM(Table2[[#This Row],[SKU_CODE]])</f>
        <v>BEC-GB-002</v>
      </c>
      <c r="F2726" s="2">
        <v>199</v>
      </c>
      <c r="G2726" s="2">
        <v>35621</v>
      </c>
      <c r="H2726" s="2">
        <v>4052.62</v>
      </c>
      <c r="I2726" s="2">
        <v>4022.41</v>
      </c>
      <c r="J2726" s="2">
        <v>7</v>
      </c>
      <c r="K2726" s="2" t="str">
        <f>_xlfn.XLOOKUP(E2726,[1]SKU_Master!A:A,[1]SKU_Master!C:C,"NOT FOUND")</f>
        <v>Garbage Bags</v>
      </c>
      <c r="L2726" s="2">
        <f>_xlfn.XLOOKUP(Table2[[#This Row],[SKU_CODE_CLEAN]],[1]SKU_Master!A:A,[1]SKU_Master!E:E,"Not Found")</f>
        <v>179</v>
      </c>
      <c r="M2726" s="2">
        <f>_xlfn.XLOOKUP(E2726,[1]SKU_Master!A:A,[1]SKU_Master!F:F,"NOT FOUND")</f>
        <v>86</v>
      </c>
      <c r="N2726" s="2" t="str">
        <f>IF(ISNUMBER(_xlfn.XMATCH(E2726,[1]SKU_Master!A:A)),"MATCH","NOT FOUND")</f>
        <v>MATCH</v>
      </c>
      <c r="O2726" s="2">
        <f>Table2[[#This Row],[GROSS_REVENUE]]-Table2[[#This Row],[DISCOUNT]]</f>
        <v>31568.38</v>
      </c>
      <c r="P2726" s="3">
        <f>IFERROR((Table2[[#This Row],[NET_REVENUE]]-(Table2[[#This Row],[UNITS_SOLD]]*Table2[[#This Row],[UNIT_COGS]]))/Table2[[#This Row],[NET_REVENUE]],0)</f>
        <v>0.45787525365571502</v>
      </c>
      <c r="Q2726" s="4">
        <f>IFERROR(Table2[[#This Row],[GROSS_REVENUE]]/Table2[[#This Row],[AD_SPEND]],0)</f>
        <v>8.8556362976424587</v>
      </c>
      <c r="R2726" s="2">
        <f>IFERROR((Table2[[#This Row],[NET_REVENUE]]-(Table2[[#This Row],[UNITS_SOLD]]*Table2[[#This Row],[UNIT_COGS]])-Table2[[#This Row],[AD_SPEND]]),0)</f>
        <v>10431.970000000001</v>
      </c>
      <c r="S2726" s="3">
        <f>IFERROR(Table2[[#This Row],[RETURNS_UNITS]]/Table2[[#This Row],[UNITS_SOLD]],0)</f>
        <v>3.5175879396984924E-2</v>
      </c>
      <c r="T2726" s="2" t="str">
        <f>TRIM(CLEAN(Table2[[#This Row],[CHANNEL]]))</f>
        <v>Swiggy Instamart</v>
      </c>
      <c r="U2726" s="1">
        <f t="shared" si="42"/>
        <v>45717</v>
      </c>
    </row>
    <row r="2727" spans="1:21" x14ac:dyDescent="0.3">
      <c r="A2727" s="1">
        <v>45566</v>
      </c>
      <c r="B2727" s="2" t="s">
        <v>37</v>
      </c>
      <c r="C2727" s="2" t="s">
        <v>28</v>
      </c>
      <c r="D2727" s="2" t="s">
        <v>41</v>
      </c>
      <c r="E2727" s="2" t="str">
        <f>TRIM(Table2[[#This Row],[SKU_CODE]])</f>
        <v>BEC-KT-002</v>
      </c>
      <c r="F2727" s="2">
        <v>137</v>
      </c>
      <c r="G2727" s="2">
        <v>57540</v>
      </c>
      <c r="H2727" s="2">
        <v>10015.74</v>
      </c>
      <c r="I2727" s="2">
        <v>4027.64</v>
      </c>
      <c r="J2727" s="2">
        <v>7</v>
      </c>
      <c r="K2727" s="2" t="str">
        <f>_xlfn.XLOOKUP(E2727,[1]SKU_Master!A:A,[1]SKU_Master!C:C,"NOT FOUND")</f>
        <v>Kitchen Towel</v>
      </c>
      <c r="L2727" s="2">
        <f>_xlfn.XLOOKUP(Table2[[#This Row],[SKU_CODE_CLEAN]],[1]SKU_Master!A:A,[1]SKU_Master!E:E,"Not Found")</f>
        <v>420</v>
      </c>
      <c r="M2727" s="2">
        <f>_xlfn.XLOOKUP(E2727,[1]SKU_Master!A:A,[1]SKU_Master!F:F,"NOT FOUND")</f>
        <v>205</v>
      </c>
      <c r="N2727" s="2" t="str">
        <f>IF(ISNUMBER(_xlfn.XMATCH(E2727,[1]SKU_Master!A:A)),"MATCH","NOT FOUND")</f>
        <v>MATCH</v>
      </c>
      <c r="O2727" s="2">
        <f>Table2[[#This Row],[GROSS_REVENUE]]-Table2[[#This Row],[DISCOUNT]]</f>
        <v>47524.26</v>
      </c>
      <c r="P2727" s="3">
        <f>IFERROR((Table2[[#This Row],[NET_REVENUE]]-(Table2[[#This Row],[UNITS_SOLD]]*Table2[[#This Row],[UNIT_COGS]]))/Table2[[#This Row],[NET_REVENUE]],0)</f>
        <v>0.40903866782986209</v>
      </c>
      <c r="Q2727" s="4">
        <f>IFERROR(Table2[[#This Row],[GROSS_REVENUE]]/Table2[[#This Row],[AD_SPEND]],0)</f>
        <v>14.286281792811671</v>
      </c>
      <c r="R2727" s="2">
        <f>IFERROR((Table2[[#This Row],[NET_REVENUE]]-(Table2[[#This Row],[UNITS_SOLD]]*Table2[[#This Row],[UNIT_COGS]])-Table2[[#This Row],[AD_SPEND]]),0)</f>
        <v>15411.620000000003</v>
      </c>
      <c r="S2727" s="3">
        <f>IFERROR(Table2[[#This Row],[RETURNS_UNITS]]/Table2[[#This Row],[UNITS_SOLD]],0)</f>
        <v>5.1094890510948905E-2</v>
      </c>
      <c r="T2727" s="2" t="str">
        <f>TRIM(CLEAN(Table2[[#This Row],[CHANNEL]]))</f>
        <v>Blinkit</v>
      </c>
      <c r="U2727" s="1">
        <f t="shared" si="42"/>
        <v>45566</v>
      </c>
    </row>
    <row r="2728" spans="1:21" x14ac:dyDescent="0.3">
      <c r="A2728" s="1">
        <v>45597</v>
      </c>
      <c r="B2728" s="2" t="s">
        <v>27</v>
      </c>
      <c r="C2728" s="2" t="s">
        <v>22</v>
      </c>
      <c r="D2728" s="2" t="s">
        <v>31</v>
      </c>
      <c r="E2728" s="2" t="str">
        <f>TRIM(Table2[[#This Row],[SKU_CODE]])</f>
        <v>BEC-GB-002</v>
      </c>
      <c r="F2728" s="2">
        <v>208</v>
      </c>
      <c r="G2728" s="2">
        <v>37232</v>
      </c>
      <c r="H2728" s="2">
        <v>10362.24</v>
      </c>
      <c r="I2728" s="2">
        <v>4029.07</v>
      </c>
      <c r="J2728" s="2">
        <v>11</v>
      </c>
      <c r="K2728" s="2" t="str">
        <f>_xlfn.XLOOKUP(E2728,[1]SKU_Master!A:A,[1]SKU_Master!C:C,"NOT FOUND")</f>
        <v>Garbage Bags</v>
      </c>
      <c r="L2728" s="2">
        <f>_xlfn.XLOOKUP(Table2[[#This Row],[SKU_CODE_CLEAN]],[1]SKU_Master!A:A,[1]SKU_Master!E:E,"Not Found")</f>
        <v>179</v>
      </c>
      <c r="M2728" s="2">
        <f>_xlfn.XLOOKUP(E2728,[1]SKU_Master!A:A,[1]SKU_Master!F:F,"NOT FOUND")</f>
        <v>86</v>
      </c>
      <c r="N2728" s="2" t="str">
        <f>IF(ISNUMBER(_xlfn.XMATCH(E2728,[1]SKU_Master!A:A)),"MATCH","NOT FOUND")</f>
        <v>MATCH</v>
      </c>
      <c r="O2728" s="2">
        <f>Table2[[#This Row],[GROSS_REVENUE]]-Table2[[#This Row],[DISCOUNT]]</f>
        <v>26869.760000000002</v>
      </c>
      <c r="P2728" s="3">
        <f>IFERROR((Table2[[#This Row],[NET_REVENUE]]-(Table2[[#This Row],[UNITS_SOLD]]*Table2[[#This Row],[UNIT_COGS]]))/Table2[[#This Row],[NET_REVENUE]],0)</f>
        <v>0.33427019817073178</v>
      </c>
      <c r="Q2728" s="4">
        <f>IFERROR(Table2[[#This Row],[GROSS_REVENUE]]/Table2[[#This Row],[AD_SPEND]],0)</f>
        <v>9.2408421794607687</v>
      </c>
      <c r="R2728" s="2">
        <f>IFERROR((Table2[[#This Row],[NET_REVENUE]]-(Table2[[#This Row],[UNITS_SOLD]]*Table2[[#This Row],[UNIT_COGS]])-Table2[[#This Row],[AD_SPEND]]),0)</f>
        <v>4952.6900000000023</v>
      </c>
      <c r="S2728" s="3">
        <f>IFERROR(Table2[[#This Row],[RETURNS_UNITS]]/Table2[[#This Row],[UNITS_SOLD]],0)</f>
        <v>5.2884615384615384E-2</v>
      </c>
      <c r="T2728" s="2" t="str">
        <f>TRIM(CLEAN(Table2[[#This Row],[CHANNEL]]))</f>
        <v>Zepto</v>
      </c>
      <c r="U2728" s="1">
        <f t="shared" si="42"/>
        <v>45597</v>
      </c>
    </row>
    <row r="2729" spans="1:21" x14ac:dyDescent="0.3">
      <c r="A2729" s="1">
        <v>45536</v>
      </c>
      <c r="B2729" s="2" t="s">
        <v>39</v>
      </c>
      <c r="C2729" s="2" t="s">
        <v>28</v>
      </c>
      <c r="D2729" s="2" t="s">
        <v>43</v>
      </c>
      <c r="E2729" s="2" t="str">
        <f>TRIM(Table2[[#This Row],[SKU_CODE]])</f>
        <v>BEC-GB-001</v>
      </c>
      <c r="F2729" s="2">
        <v>215</v>
      </c>
      <c r="G2729" s="2">
        <v>32035</v>
      </c>
      <c r="H2729" s="2">
        <v>4209.78</v>
      </c>
      <c r="I2729" s="2">
        <v>4032.73</v>
      </c>
      <c r="J2729" s="2">
        <v>5</v>
      </c>
      <c r="K2729" s="2" t="str">
        <f>_xlfn.XLOOKUP(E2729,[1]SKU_Master!A:A,[1]SKU_Master!C:C,"NOT FOUND")</f>
        <v>Garbage Bags</v>
      </c>
      <c r="L2729" s="2">
        <f>_xlfn.XLOOKUP(Table2[[#This Row],[SKU_CODE_CLEAN]],[1]SKU_Master!A:A,[1]SKU_Master!E:E,"Not Found")</f>
        <v>149</v>
      </c>
      <c r="M2729" s="2">
        <f>_xlfn.XLOOKUP(E2729,[1]SKU_Master!A:A,[1]SKU_Master!F:F,"NOT FOUND")</f>
        <v>70</v>
      </c>
      <c r="N2729" s="2" t="str">
        <f>IF(ISNUMBER(_xlfn.XMATCH(E2729,[1]SKU_Master!A:A)),"MATCH","NOT FOUND")</f>
        <v>MATCH</v>
      </c>
      <c r="O2729" s="2">
        <f>Table2[[#This Row],[GROSS_REVENUE]]-Table2[[#This Row],[DISCOUNT]]</f>
        <v>27825.22</v>
      </c>
      <c r="P2729" s="3">
        <f>IFERROR((Table2[[#This Row],[NET_REVENUE]]-(Table2[[#This Row],[UNITS_SOLD]]*Table2[[#This Row],[UNIT_COGS]]))/Table2[[#This Row],[NET_REVENUE]],0)</f>
        <v>0.45912377332506266</v>
      </c>
      <c r="Q2729" s="4">
        <f>IFERROR(Table2[[#This Row],[GROSS_REVENUE]]/Table2[[#This Row],[AD_SPEND]],0)</f>
        <v>7.9437502634691635</v>
      </c>
      <c r="R2729" s="2">
        <f>IFERROR((Table2[[#This Row],[NET_REVENUE]]-(Table2[[#This Row],[UNITS_SOLD]]*Table2[[#This Row],[UNIT_COGS]])-Table2[[#This Row],[AD_SPEND]]),0)</f>
        <v>8742.4900000000016</v>
      </c>
      <c r="S2729" s="3">
        <f>IFERROR(Table2[[#This Row],[RETURNS_UNITS]]/Table2[[#This Row],[UNITS_SOLD]],0)</f>
        <v>2.3255813953488372E-2</v>
      </c>
      <c r="T2729" s="2" t="str">
        <f>TRIM(CLEAN(Table2[[#This Row],[CHANNEL]]))</f>
        <v>Amazon</v>
      </c>
      <c r="U2729" s="1">
        <f t="shared" si="42"/>
        <v>45536</v>
      </c>
    </row>
    <row r="2730" spans="1:21" x14ac:dyDescent="0.3">
      <c r="A2730" s="1">
        <v>45352</v>
      </c>
      <c r="B2730" s="2" t="s">
        <v>21</v>
      </c>
      <c r="C2730" s="2" t="s">
        <v>25</v>
      </c>
      <c r="D2730" s="2" t="s">
        <v>30</v>
      </c>
      <c r="E2730" s="2" t="str">
        <f>TRIM(Table2[[#This Row],[SKU_CODE]])</f>
        <v>BEC-TIS-002</v>
      </c>
      <c r="F2730" s="2">
        <v>221</v>
      </c>
      <c r="G2730" s="2">
        <v>39780</v>
      </c>
      <c r="H2730" s="2">
        <v>5083.26</v>
      </c>
      <c r="I2730" s="2">
        <v>4033.55</v>
      </c>
      <c r="J2730" s="2">
        <v>6</v>
      </c>
      <c r="K2730" s="2" t="str">
        <f>_xlfn.XLOOKUP(E2730,[1]SKU_Master!A:A,[1]SKU_Master!C:C,"NOT FOUND")</f>
        <v>Tissues</v>
      </c>
      <c r="L2730" s="2">
        <f>_xlfn.XLOOKUP(Table2[[#This Row],[SKU_CODE_CLEAN]],[1]SKU_Master!A:A,[1]SKU_Master!E:E,"Not Found")</f>
        <v>180</v>
      </c>
      <c r="M2730" s="2">
        <f>_xlfn.XLOOKUP(E2730,[1]SKU_Master!A:A,[1]SKU_Master!F:F,"NOT FOUND")</f>
        <v>95</v>
      </c>
      <c r="N2730" s="2" t="str">
        <f>IF(ISNUMBER(_xlfn.XMATCH(E2730,[1]SKU_Master!A:A)),"MATCH","NOT FOUND")</f>
        <v>MATCH</v>
      </c>
      <c r="O2730" s="2">
        <f>Table2[[#This Row],[GROSS_REVENUE]]-Table2[[#This Row],[DISCOUNT]]</f>
        <v>34696.74</v>
      </c>
      <c r="P2730" s="3">
        <f>IFERROR((Table2[[#This Row],[NET_REVENUE]]-(Table2[[#This Row],[UNITS_SOLD]]*Table2[[#This Row],[UNIT_COGS]]))/Table2[[#This Row],[NET_REVENUE]],0)</f>
        <v>0.39489992431565613</v>
      </c>
      <c r="Q2730" s="4">
        <f>IFERROR(Table2[[#This Row],[GROSS_REVENUE]]/Table2[[#This Row],[AD_SPEND]],0)</f>
        <v>9.862280125447807</v>
      </c>
      <c r="R2730" s="2">
        <f>IFERROR((Table2[[#This Row],[NET_REVENUE]]-(Table2[[#This Row],[UNITS_SOLD]]*Table2[[#This Row],[UNIT_COGS]])-Table2[[#This Row],[AD_SPEND]]),0)</f>
        <v>9668.1899999999987</v>
      </c>
      <c r="S2730" s="3">
        <f>IFERROR(Table2[[#This Row],[RETURNS_UNITS]]/Table2[[#This Row],[UNITS_SOLD]],0)</f>
        <v>2.7149321266968326E-2</v>
      </c>
      <c r="T2730" s="2" t="str">
        <f>TRIM(CLEAN(Table2[[#This Row],[CHANNEL]]))</f>
        <v>Flipkart</v>
      </c>
      <c r="U2730" s="1">
        <f t="shared" si="42"/>
        <v>45352</v>
      </c>
    </row>
    <row r="2731" spans="1:21" x14ac:dyDescent="0.3">
      <c r="A2731" s="1">
        <v>45809</v>
      </c>
      <c r="B2731" s="2" t="s">
        <v>37</v>
      </c>
      <c r="C2731" s="2" t="s">
        <v>25</v>
      </c>
      <c r="D2731" s="2" t="s">
        <v>31</v>
      </c>
      <c r="E2731" s="2" t="str">
        <f>TRIM(Table2[[#This Row],[SKU_CODE]])</f>
        <v>BEC-GB-002</v>
      </c>
      <c r="F2731" s="2">
        <v>325</v>
      </c>
      <c r="G2731" s="2">
        <v>58175</v>
      </c>
      <c r="H2731" s="2">
        <v>9695.34</v>
      </c>
      <c r="I2731" s="2">
        <v>4039.55</v>
      </c>
      <c r="J2731" s="2">
        <v>12</v>
      </c>
      <c r="K2731" s="2" t="str">
        <f>_xlfn.XLOOKUP(E2731,[1]SKU_Master!A:A,[1]SKU_Master!C:C,"NOT FOUND")</f>
        <v>Garbage Bags</v>
      </c>
      <c r="L2731" s="2">
        <f>_xlfn.XLOOKUP(Table2[[#This Row],[SKU_CODE_CLEAN]],[1]SKU_Master!A:A,[1]SKU_Master!E:E,"Not Found")</f>
        <v>179</v>
      </c>
      <c r="M2731" s="2">
        <f>_xlfn.XLOOKUP(E2731,[1]SKU_Master!A:A,[1]SKU_Master!F:F,"NOT FOUND")</f>
        <v>86</v>
      </c>
      <c r="N2731" s="2" t="str">
        <f>IF(ISNUMBER(_xlfn.XMATCH(E2731,[1]SKU_Master!A:A)),"MATCH","NOT FOUND")</f>
        <v>MATCH</v>
      </c>
      <c r="O2731" s="2">
        <f>Table2[[#This Row],[GROSS_REVENUE]]-Table2[[#This Row],[DISCOUNT]]</f>
        <v>48479.66</v>
      </c>
      <c r="P2731" s="3">
        <f>IFERROR((Table2[[#This Row],[NET_REVENUE]]-(Table2[[#This Row],[UNITS_SOLD]]*Table2[[#This Row],[UNIT_COGS]]))/Table2[[#This Row],[NET_REVENUE]],0)</f>
        <v>0.42346955403565129</v>
      </c>
      <c r="Q2731" s="4">
        <f>IFERROR(Table2[[#This Row],[GROSS_REVENUE]]/Table2[[#This Row],[AD_SPEND]],0)</f>
        <v>14.401356586748523</v>
      </c>
      <c r="R2731" s="2">
        <f>IFERROR((Table2[[#This Row],[NET_REVENUE]]-(Table2[[#This Row],[UNITS_SOLD]]*Table2[[#This Row],[UNIT_COGS]])-Table2[[#This Row],[AD_SPEND]]),0)</f>
        <v>16490.110000000004</v>
      </c>
      <c r="S2731" s="3">
        <f>IFERROR(Table2[[#This Row],[RETURNS_UNITS]]/Table2[[#This Row],[UNITS_SOLD]],0)</f>
        <v>3.6923076923076927E-2</v>
      </c>
      <c r="T2731" s="2" t="str">
        <f>TRIM(CLEAN(Table2[[#This Row],[CHANNEL]]))</f>
        <v>Blinkit</v>
      </c>
      <c r="U2731" s="1">
        <f t="shared" si="42"/>
        <v>45809</v>
      </c>
    </row>
    <row r="2732" spans="1:21" x14ac:dyDescent="0.3">
      <c r="A2732" s="1">
        <v>45474</v>
      </c>
      <c r="B2732" s="2" t="s">
        <v>27</v>
      </c>
      <c r="C2732" s="2" t="s">
        <v>28</v>
      </c>
      <c r="D2732" s="2" t="s">
        <v>29</v>
      </c>
      <c r="E2732" s="2" t="str">
        <f>TRIM(Table2[[#This Row],[SKU_CODE]])</f>
        <v>BEC-CLN-004</v>
      </c>
      <c r="F2732" s="2">
        <v>184</v>
      </c>
      <c r="G2732" s="2">
        <v>18216</v>
      </c>
      <c r="H2732" s="2">
        <v>1995.77</v>
      </c>
      <c r="I2732" s="2">
        <v>4039.61</v>
      </c>
      <c r="J2732" s="2">
        <v>11</v>
      </c>
      <c r="K2732" s="2" t="str">
        <f>_xlfn.XLOOKUP(E2732,[1]SKU_Master!A:A,[1]SKU_Master!C:C,"NOT FOUND")</f>
        <v>Cleaners</v>
      </c>
      <c r="L2732" s="2">
        <f>_xlfn.XLOOKUP(Table2[[#This Row],[SKU_CODE_CLEAN]],[1]SKU_Master!A:A,[1]SKU_Master!E:E,"Not Found")</f>
        <v>99</v>
      </c>
      <c r="M2732" s="2">
        <f>_xlfn.XLOOKUP(E2732,[1]SKU_Master!A:A,[1]SKU_Master!F:F,"NOT FOUND")</f>
        <v>44</v>
      </c>
      <c r="N2732" s="2" t="str">
        <f>IF(ISNUMBER(_xlfn.XMATCH(E2732,[1]SKU_Master!A:A)),"MATCH","NOT FOUND")</f>
        <v>MATCH</v>
      </c>
      <c r="O2732" s="2">
        <f>Table2[[#This Row],[GROSS_REVENUE]]-Table2[[#This Row],[DISCOUNT]]</f>
        <v>16220.23</v>
      </c>
      <c r="P2732" s="3">
        <f>IFERROR((Table2[[#This Row],[NET_REVENUE]]-(Table2[[#This Row],[UNITS_SOLD]]*Table2[[#This Row],[UNIT_COGS]]))/Table2[[#This Row],[NET_REVENUE]],0)</f>
        <v>0.50087020960861839</v>
      </c>
      <c r="Q2732" s="4">
        <f>IFERROR(Table2[[#This Row],[GROSS_REVENUE]]/Table2[[#This Row],[AD_SPEND]],0)</f>
        <v>4.5093461992618096</v>
      </c>
      <c r="R2732" s="2">
        <f>IFERROR((Table2[[#This Row],[NET_REVENUE]]-(Table2[[#This Row],[UNITS_SOLD]]*Table2[[#This Row],[UNIT_COGS]])-Table2[[#This Row],[AD_SPEND]]),0)</f>
        <v>4084.6199999999994</v>
      </c>
      <c r="S2732" s="3">
        <f>IFERROR(Table2[[#This Row],[RETURNS_UNITS]]/Table2[[#This Row],[UNITS_SOLD]],0)</f>
        <v>5.9782608695652176E-2</v>
      </c>
      <c r="T2732" s="2" t="str">
        <f>TRIM(CLEAN(Table2[[#This Row],[CHANNEL]]))</f>
        <v>Zepto</v>
      </c>
      <c r="U2732" s="1">
        <f t="shared" si="42"/>
        <v>45474</v>
      </c>
    </row>
    <row r="2733" spans="1:21" x14ac:dyDescent="0.3">
      <c r="A2733" s="1">
        <v>45352</v>
      </c>
      <c r="B2733" s="2" t="s">
        <v>27</v>
      </c>
      <c r="C2733" s="2" t="s">
        <v>28</v>
      </c>
      <c r="D2733" s="2" t="s">
        <v>31</v>
      </c>
      <c r="E2733" s="2" t="str">
        <f>TRIM(Table2[[#This Row],[SKU_CODE]])</f>
        <v>BEC-GB-002</v>
      </c>
      <c r="F2733" s="2">
        <v>204</v>
      </c>
      <c r="G2733" s="2">
        <v>36516</v>
      </c>
      <c r="H2733" s="2">
        <v>3872.32</v>
      </c>
      <c r="I2733" s="2">
        <v>4042.88</v>
      </c>
      <c r="J2733" s="2">
        <v>9</v>
      </c>
      <c r="K2733" s="2" t="str">
        <f>_xlfn.XLOOKUP(E2733,[1]SKU_Master!A:A,[1]SKU_Master!C:C,"NOT FOUND")</f>
        <v>Garbage Bags</v>
      </c>
      <c r="L2733" s="2">
        <f>_xlfn.XLOOKUP(Table2[[#This Row],[SKU_CODE_CLEAN]],[1]SKU_Master!A:A,[1]SKU_Master!E:E,"Not Found")</f>
        <v>179</v>
      </c>
      <c r="M2733" s="2">
        <f>_xlfn.XLOOKUP(E2733,[1]SKU_Master!A:A,[1]SKU_Master!F:F,"NOT FOUND")</f>
        <v>86</v>
      </c>
      <c r="N2733" s="2" t="str">
        <f>IF(ISNUMBER(_xlfn.XMATCH(E2733,[1]SKU_Master!A:A)),"MATCH","NOT FOUND")</f>
        <v>MATCH</v>
      </c>
      <c r="O2733" s="2">
        <f>Table2[[#This Row],[GROSS_REVENUE]]-Table2[[#This Row],[DISCOUNT]]</f>
        <v>32643.68</v>
      </c>
      <c r="P2733" s="3">
        <f>IFERROR((Table2[[#This Row],[NET_REVENUE]]-(Table2[[#This Row],[UNITS_SOLD]]*Table2[[#This Row],[UNIT_COGS]]))/Table2[[#This Row],[NET_REVENUE]],0)</f>
        <v>0.46256059365855812</v>
      </c>
      <c r="Q2733" s="4">
        <f>IFERROR(Table2[[#This Row],[GROSS_REVENUE]]/Table2[[#This Row],[AD_SPEND]],0)</f>
        <v>9.0321750831090704</v>
      </c>
      <c r="R2733" s="2">
        <f>IFERROR((Table2[[#This Row],[NET_REVENUE]]-(Table2[[#This Row],[UNITS_SOLD]]*Table2[[#This Row],[UNIT_COGS]])-Table2[[#This Row],[AD_SPEND]]),0)</f>
        <v>11056.8</v>
      </c>
      <c r="S2733" s="3">
        <f>IFERROR(Table2[[#This Row],[RETURNS_UNITS]]/Table2[[#This Row],[UNITS_SOLD]],0)</f>
        <v>4.4117647058823532E-2</v>
      </c>
      <c r="T2733" s="2" t="str">
        <f>TRIM(CLEAN(Table2[[#This Row],[CHANNEL]]))</f>
        <v>Zepto</v>
      </c>
      <c r="U2733" s="1">
        <f t="shared" si="42"/>
        <v>45352</v>
      </c>
    </row>
    <row r="2734" spans="1:21" x14ac:dyDescent="0.3">
      <c r="A2734" s="1">
        <v>45292</v>
      </c>
      <c r="B2734" s="2" t="s">
        <v>39</v>
      </c>
      <c r="C2734" s="2" t="s">
        <v>22</v>
      </c>
      <c r="D2734" s="2" t="s">
        <v>35</v>
      </c>
      <c r="E2734" s="2" t="str">
        <f>TRIM(Table2[[#This Row],[SKU_CODE]])</f>
        <v>BEC-CMB-001</v>
      </c>
      <c r="F2734" s="2">
        <v>74</v>
      </c>
      <c r="G2734" s="2">
        <v>51726</v>
      </c>
      <c r="H2734" s="2">
        <v>7808.17</v>
      </c>
      <c r="I2734" s="2">
        <v>4046.05</v>
      </c>
      <c r="J2734" s="2">
        <v>2</v>
      </c>
      <c r="K2734" s="2" t="str">
        <f>_xlfn.XLOOKUP(E2734,[1]SKU_Master!A:A,[1]SKU_Master!C:C,"NOT FOUND")</f>
        <v>Others</v>
      </c>
      <c r="L2734" s="2">
        <f>_xlfn.XLOOKUP(Table2[[#This Row],[SKU_CODE_CLEAN]],[1]SKU_Master!A:A,[1]SKU_Master!E:E,"Not Found")</f>
        <v>699</v>
      </c>
      <c r="M2734" s="2">
        <f>_xlfn.XLOOKUP(E2734,[1]SKU_Master!A:A,[1]SKU_Master!F:F,"NOT FOUND")</f>
        <v>330</v>
      </c>
      <c r="N2734" s="2" t="str">
        <f>IF(ISNUMBER(_xlfn.XMATCH(E2734,[1]SKU_Master!A:A)),"MATCH","NOT FOUND")</f>
        <v>MATCH</v>
      </c>
      <c r="O2734" s="2">
        <f>Table2[[#This Row],[GROSS_REVENUE]]-Table2[[#This Row],[DISCOUNT]]</f>
        <v>43917.83</v>
      </c>
      <c r="P2734" s="3">
        <f>IFERROR((Table2[[#This Row],[NET_REVENUE]]-(Table2[[#This Row],[UNITS_SOLD]]*Table2[[#This Row],[UNIT_COGS]]))/Table2[[#This Row],[NET_REVENUE]],0)</f>
        <v>0.44396159828479687</v>
      </c>
      <c r="Q2734" s="4">
        <f>IFERROR(Table2[[#This Row],[GROSS_REVENUE]]/Table2[[#This Row],[AD_SPEND]],0)</f>
        <v>12.784320510127161</v>
      </c>
      <c r="R2734" s="2">
        <f>IFERROR((Table2[[#This Row],[NET_REVENUE]]-(Table2[[#This Row],[UNITS_SOLD]]*Table2[[#This Row],[UNIT_COGS]])-Table2[[#This Row],[AD_SPEND]]),0)</f>
        <v>15451.780000000002</v>
      </c>
      <c r="S2734" s="3">
        <f>IFERROR(Table2[[#This Row],[RETURNS_UNITS]]/Table2[[#This Row],[UNITS_SOLD]],0)</f>
        <v>2.7027027027027029E-2</v>
      </c>
      <c r="T2734" s="2" t="str">
        <f>TRIM(CLEAN(Table2[[#This Row],[CHANNEL]]))</f>
        <v>Amazon</v>
      </c>
      <c r="U2734" s="1">
        <f t="shared" si="42"/>
        <v>45292</v>
      </c>
    </row>
    <row r="2735" spans="1:21" x14ac:dyDescent="0.3">
      <c r="A2735" s="1">
        <v>45689</v>
      </c>
      <c r="B2735" s="2" t="s">
        <v>34</v>
      </c>
      <c r="C2735" s="2" t="s">
        <v>22</v>
      </c>
      <c r="D2735" s="2" t="s">
        <v>46</v>
      </c>
      <c r="E2735" s="2" t="str">
        <f>TRIM(Table2[[#This Row],[SKU_CODE]])</f>
        <v>BEC-KT-001</v>
      </c>
      <c r="F2735" s="2">
        <v>246</v>
      </c>
      <c r="G2735" s="2">
        <v>39360</v>
      </c>
      <c r="H2735" s="2">
        <v>6919.91</v>
      </c>
      <c r="I2735" s="2">
        <v>4048.61</v>
      </c>
      <c r="J2735" s="2">
        <v>12</v>
      </c>
      <c r="K2735" s="2" t="str">
        <f>_xlfn.XLOOKUP(E2735,[1]SKU_Master!A:A,[1]SKU_Master!C:C,"NOT FOUND")</f>
        <v>Kitchen Towel</v>
      </c>
      <c r="L2735" s="2">
        <f>_xlfn.XLOOKUP(Table2[[#This Row],[SKU_CODE_CLEAN]],[1]SKU_Master!A:A,[1]SKU_Master!E:E,"Not Found")</f>
        <v>160</v>
      </c>
      <c r="M2735" s="2">
        <f>_xlfn.XLOOKUP(E2735,[1]SKU_Master!A:A,[1]SKU_Master!F:F,"NOT FOUND")</f>
        <v>78</v>
      </c>
      <c r="N2735" s="2" t="str">
        <f>IF(ISNUMBER(_xlfn.XMATCH(E2735,[1]SKU_Master!A:A)),"MATCH","NOT FOUND")</f>
        <v>MATCH</v>
      </c>
      <c r="O2735" s="2">
        <f>Table2[[#This Row],[GROSS_REVENUE]]-Table2[[#This Row],[DISCOUNT]]</f>
        <v>32440.09</v>
      </c>
      <c r="P2735" s="3">
        <f>IFERROR((Table2[[#This Row],[NET_REVENUE]]-(Table2[[#This Row],[UNITS_SOLD]]*Table2[[#This Row],[UNIT_COGS]]))/Table2[[#This Row],[NET_REVENUE]],0)</f>
        <v>0.408509655799352</v>
      </c>
      <c r="Q2735" s="4">
        <f>IFERROR(Table2[[#This Row],[GROSS_REVENUE]]/Table2[[#This Row],[AD_SPEND]],0)</f>
        <v>9.7218551552261143</v>
      </c>
      <c r="R2735" s="2">
        <f>IFERROR((Table2[[#This Row],[NET_REVENUE]]-(Table2[[#This Row],[UNITS_SOLD]]*Table2[[#This Row],[UNIT_COGS]])-Table2[[#This Row],[AD_SPEND]]),0)</f>
        <v>9203.48</v>
      </c>
      <c r="S2735" s="3">
        <f>IFERROR(Table2[[#This Row],[RETURNS_UNITS]]/Table2[[#This Row],[UNITS_SOLD]],0)</f>
        <v>4.878048780487805E-2</v>
      </c>
      <c r="T2735" s="2" t="str">
        <f>TRIM(CLEAN(Table2[[#This Row],[CHANNEL]]))</f>
        <v>Zepto</v>
      </c>
      <c r="U2735" s="1">
        <f t="shared" si="42"/>
        <v>45689</v>
      </c>
    </row>
    <row r="2736" spans="1:21" x14ac:dyDescent="0.3">
      <c r="A2736" s="1">
        <v>45627</v>
      </c>
      <c r="B2736" s="2" t="s">
        <v>34</v>
      </c>
      <c r="C2736" s="2" t="s">
        <v>28</v>
      </c>
      <c r="D2736" s="2" t="s">
        <v>29</v>
      </c>
      <c r="E2736" s="2" t="str">
        <f>TRIM(Table2[[#This Row],[SKU_CODE]])</f>
        <v>BEC-CLN-004</v>
      </c>
      <c r="F2736" s="2">
        <v>197</v>
      </c>
      <c r="G2736" s="2">
        <v>19503</v>
      </c>
      <c r="H2736" s="2">
        <v>5484.66</v>
      </c>
      <c r="I2736" s="2">
        <v>4057.34</v>
      </c>
      <c r="J2736" s="2">
        <v>10</v>
      </c>
      <c r="K2736" s="2" t="str">
        <f>_xlfn.XLOOKUP(E2736,[1]SKU_Master!A:A,[1]SKU_Master!C:C,"NOT FOUND")</f>
        <v>Cleaners</v>
      </c>
      <c r="L2736" s="2">
        <f>_xlfn.XLOOKUP(Table2[[#This Row],[SKU_CODE_CLEAN]],[1]SKU_Master!A:A,[1]SKU_Master!E:E,"Not Found")</f>
        <v>99</v>
      </c>
      <c r="M2736" s="2">
        <f>_xlfn.XLOOKUP(E2736,[1]SKU_Master!A:A,[1]SKU_Master!F:F,"NOT FOUND")</f>
        <v>44</v>
      </c>
      <c r="N2736" s="2" t="str">
        <f>IF(ISNUMBER(_xlfn.XMATCH(E2736,[1]SKU_Master!A:A)),"MATCH","NOT FOUND")</f>
        <v>MATCH</v>
      </c>
      <c r="O2736" s="2">
        <f>Table2[[#This Row],[GROSS_REVENUE]]-Table2[[#This Row],[DISCOUNT]]</f>
        <v>14018.34</v>
      </c>
      <c r="P2736" s="3">
        <f>IFERROR((Table2[[#This Row],[NET_REVENUE]]-(Table2[[#This Row],[UNITS_SOLD]]*Table2[[#This Row],[UNIT_COGS]]))/Table2[[#This Row],[NET_REVENUE]],0)</f>
        <v>0.38166715887901137</v>
      </c>
      <c r="Q2736" s="4">
        <f>IFERROR(Table2[[#This Row],[GROSS_REVENUE]]/Table2[[#This Row],[AD_SPEND]],0)</f>
        <v>4.8068438927967581</v>
      </c>
      <c r="R2736" s="2">
        <f>IFERROR((Table2[[#This Row],[NET_REVENUE]]-(Table2[[#This Row],[UNITS_SOLD]]*Table2[[#This Row],[UNIT_COGS]])-Table2[[#This Row],[AD_SPEND]]),0)</f>
        <v>1293</v>
      </c>
      <c r="S2736" s="3">
        <f>IFERROR(Table2[[#This Row],[RETURNS_UNITS]]/Table2[[#This Row],[UNITS_SOLD]],0)</f>
        <v>5.0761421319796954E-2</v>
      </c>
      <c r="T2736" s="2" t="str">
        <f>TRIM(CLEAN(Table2[[#This Row],[CHANNEL]]))</f>
        <v>Zepto</v>
      </c>
      <c r="U2736" s="1">
        <f t="shared" si="42"/>
        <v>45627</v>
      </c>
    </row>
    <row r="2737" spans="1:21" x14ac:dyDescent="0.3">
      <c r="A2737" s="1">
        <v>45323</v>
      </c>
      <c r="B2737" s="2" t="s">
        <v>39</v>
      </c>
      <c r="C2737" s="2" t="s">
        <v>28</v>
      </c>
      <c r="D2737" s="2" t="s">
        <v>35</v>
      </c>
      <c r="E2737" s="2" t="str">
        <f>TRIM(Table2[[#This Row],[SKU_CODE]])</f>
        <v>BEC-CMB-001</v>
      </c>
      <c r="F2737" s="2">
        <v>60</v>
      </c>
      <c r="G2737" s="2">
        <v>41940</v>
      </c>
      <c r="H2737" s="2">
        <v>9759.9599999999991</v>
      </c>
      <c r="I2737" s="2">
        <v>4058.8</v>
      </c>
      <c r="J2737" s="2">
        <v>1</v>
      </c>
      <c r="K2737" s="2" t="str">
        <f>_xlfn.XLOOKUP(E2737,[1]SKU_Master!A:A,[1]SKU_Master!C:C,"NOT FOUND")</f>
        <v>Others</v>
      </c>
      <c r="L2737" s="2">
        <f>_xlfn.XLOOKUP(Table2[[#This Row],[SKU_CODE_CLEAN]],[1]SKU_Master!A:A,[1]SKU_Master!E:E,"Not Found")</f>
        <v>699</v>
      </c>
      <c r="M2737" s="2">
        <f>_xlfn.XLOOKUP(E2737,[1]SKU_Master!A:A,[1]SKU_Master!F:F,"NOT FOUND")</f>
        <v>330</v>
      </c>
      <c r="N2737" s="2" t="str">
        <f>IF(ISNUMBER(_xlfn.XMATCH(E2737,[1]SKU_Master!A:A)),"MATCH","NOT FOUND")</f>
        <v>MATCH</v>
      </c>
      <c r="O2737" s="2">
        <f>Table2[[#This Row],[GROSS_REVENUE]]-Table2[[#This Row],[DISCOUNT]]</f>
        <v>32180.04</v>
      </c>
      <c r="P2737" s="3">
        <f>IFERROR((Table2[[#This Row],[NET_REVENUE]]-(Table2[[#This Row],[UNITS_SOLD]]*Table2[[#This Row],[UNIT_COGS]]))/Table2[[#This Row],[NET_REVENUE]],0)</f>
        <v>0.38471176542975088</v>
      </c>
      <c r="Q2737" s="4">
        <f>IFERROR(Table2[[#This Row],[GROSS_REVENUE]]/Table2[[#This Row],[AD_SPEND]],0)</f>
        <v>10.333103380309451</v>
      </c>
      <c r="R2737" s="2">
        <f>IFERROR((Table2[[#This Row],[NET_REVENUE]]-(Table2[[#This Row],[UNITS_SOLD]]*Table2[[#This Row],[UNIT_COGS]])-Table2[[#This Row],[AD_SPEND]]),0)</f>
        <v>8321.2400000000016</v>
      </c>
      <c r="S2737" s="3">
        <f>IFERROR(Table2[[#This Row],[RETURNS_UNITS]]/Table2[[#This Row],[UNITS_SOLD]],0)</f>
        <v>1.6666666666666666E-2</v>
      </c>
      <c r="T2737" s="2" t="str">
        <f>TRIM(CLEAN(Table2[[#This Row],[CHANNEL]]))</f>
        <v>Amazon</v>
      </c>
      <c r="U2737" s="1">
        <f t="shared" si="42"/>
        <v>45323</v>
      </c>
    </row>
    <row r="2738" spans="1:21" x14ac:dyDescent="0.3">
      <c r="A2738" s="1">
        <v>45597</v>
      </c>
      <c r="B2738" s="2" t="s">
        <v>37</v>
      </c>
      <c r="C2738" s="2" t="s">
        <v>28</v>
      </c>
      <c r="D2738" s="2" t="s">
        <v>30</v>
      </c>
      <c r="E2738" s="2" t="str">
        <f>TRIM(Table2[[#This Row],[SKU_CODE]])</f>
        <v>BEC-TIS-002</v>
      </c>
      <c r="F2738" s="2">
        <v>227</v>
      </c>
      <c r="G2738" s="2">
        <v>40860</v>
      </c>
      <c r="H2738" s="2">
        <v>3500.52</v>
      </c>
      <c r="I2738" s="2">
        <v>4064.82</v>
      </c>
      <c r="J2738" s="2">
        <v>6</v>
      </c>
      <c r="K2738" s="2" t="str">
        <f>_xlfn.XLOOKUP(E2738,[1]SKU_Master!A:A,[1]SKU_Master!C:C,"NOT FOUND")</f>
        <v>Tissues</v>
      </c>
      <c r="L2738" s="2">
        <f>_xlfn.XLOOKUP(Table2[[#This Row],[SKU_CODE_CLEAN]],[1]SKU_Master!A:A,[1]SKU_Master!E:E,"Not Found")</f>
        <v>180</v>
      </c>
      <c r="M2738" s="2">
        <f>_xlfn.XLOOKUP(E2738,[1]SKU_Master!A:A,[1]SKU_Master!F:F,"NOT FOUND")</f>
        <v>95</v>
      </c>
      <c r="N2738" s="2" t="str">
        <f>IF(ISNUMBER(_xlfn.XMATCH(E2738,[1]SKU_Master!A:A)),"MATCH","NOT FOUND")</f>
        <v>MATCH</v>
      </c>
      <c r="O2738" s="2">
        <f>Table2[[#This Row],[GROSS_REVENUE]]-Table2[[#This Row],[DISCOUNT]]</f>
        <v>37359.480000000003</v>
      </c>
      <c r="P2738" s="3">
        <f>IFERROR((Table2[[#This Row],[NET_REVENUE]]-(Table2[[#This Row],[UNITS_SOLD]]*Table2[[#This Row],[UNIT_COGS]]))/Table2[[#This Row],[NET_REVENUE]],0)</f>
        <v>0.42277033834518046</v>
      </c>
      <c r="Q2738" s="4">
        <f>IFERROR(Table2[[#This Row],[GROSS_REVENUE]]/Table2[[#This Row],[AD_SPEND]],0)</f>
        <v>10.052105628293504</v>
      </c>
      <c r="R2738" s="2">
        <f>IFERROR((Table2[[#This Row],[NET_REVENUE]]-(Table2[[#This Row],[UNITS_SOLD]]*Table2[[#This Row],[UNIT_COGS]])-Table2[[#This Row],[AD_SPEND]]),0)</f>
        <v>11729.660000000003</v>
      </c>
      <c r="S2738" s="3">
        <f>IFERROR(Table2[[#This Row],[RETURNS_UNITS]]/Table2[[#This Row],[UNITS_SOLD]],0)</f>
        <v>2.643171806167401E-2</v>
      </c>
      <c r="T2738" s="2" t="str">
        <f>TRIM(CLEAN(Table2[[#This Row],[CHANNEL]]))</f>
        <v>Blinkit</v>
      </c>
      <c r="U2738" s="1">
        <f t="shared" si="42"/>
        <v>45597</v>
      </c>
    </row>
    <row r="2739" spans="1:21" x14ac:dyDescent="0.3">
      <c r="A2739" s="1">
        <v>45597</v>
      </c>
      <c r="B2739" s="2" t="s">
        <v>33</v>
      </c>
      <c r="C2739" s="2" t="s">
        <v>22</v>
      </c>
      <c r="D2739" s="2" t="s">
        <v>29</v>
      </c>
      <c r="E2739" s="2" t="str">
        <f>TRIM(Table2[[#This Row],[SKU_CODE]])</f>
        <v>BEC-CLN-004</v>
      </c>
      <c r="F2739" s="2">
        <v>171</v>
      </c>
      <c r="G2739" s="2">
        <v>16929</v>
      </c>
      <c r="H2739" s="2">
        <v>1145.73</v>
      </c>
      <c r="I2739" s="2">
        <v>4088.6</v>
      </c>
      <c r="J2739" s="2">
        <v>8</v>
      </c>
      <c r="K2739" s="2" t="str">
        <f>_xlfn.XLOOKUP(E2739,[1]SKU_Master!A:A,[1]SKU_Master!C:C,"NOT FOUND")</f>
        <v>Cleaners</v>
      </c>
      <c r="L2739" s="2">
        <f>_xlfn.XLOOKUP(Table2[[#This Row],[SKU_CODE_CLEAN]],[1]SKU_Master!A:A,[1]SKU_Master!E:E,"Not Found")</f>
        <v>99</v>
      </c>
      <c r="M2739" s="2">
        <f>_xlfn.XLOOKUP(E2739,[1]SKU_Master!A:A,[1]SKU_Master!F:F,"NOT FOUND")</f>
        <v>44</v>
      </c>
      <c r="N2739" s="2" t="str">
        <f>IF(ISNUMBER(_xlfn.XMATCH(E2739,[1]SKU_Master!A:A)),"MATCH","NOT FOUND")</f>
        <v>MATCH</v>
      </c>
      <c r="O2739" s="2">
        <f>Table2[[#This Row],[GROSS_REVENUE]]-Table2[[#This Row],[DISCOUNT]]</f>
        <v>15783.27</v>
      </c>
      <c r="P2739" s="3">
        <f>IFERROR((Table2[[#This Row],[NET_REVENUE]]-(Table2[[#This Row],[UNITS_SOLD]]*Table2[[#This Row],[UNIT_COGS]]))/Table2[[#This Row],[NET_REVENUE]],0)</f>
        <v>0.52329270170249897</v>
      </c>
      <c r="Q2739" s="4">
        <f>IFERROR(Table2[[#This Row],[GROSS_REVENUE]]/Table2[[#This Row],[AD_SPEND]],0)</f>
        <v>4.1405371031648972</v>
      </c>
      <c r="R2739" s="2">
        <f>IFERROR((Table2[[#This Row],[NET_REVENUE]]-(Table2[[#This Row],[UNITS_SOLD]]*Table2[[#This Row],[UNIT_COGS]])-Table2[[#This Row],[AD_SPEND]]),0)</f>
        <v>4170.67</v>
      </c>
      <c r="S2739" s="3">
        <f>IFERROR(Table2[[#This Row],[RETURNS_UNITS]]/Table2[[#This Row],[UNITS_SOLD]],0)</f>
        <v>4.6783625730994149E-2</v>
      </c>
      <c r="T2739" s="2" t="str">
        <f>TRIM(CLEAN(Table2[[#This Row],[CHANNEL]]))</f>
        <v>Swiggy Instamart</v>
      </c>
      <c r="U2739" s="1">
        <f t="shared" si="42"/>
        <v>45597</v>
      </c>
    </row>
    <row r="2740" spans="1:21" x14ac:dyDescent="0.3">
      <c r="A2740" s="1">
        <v>45627</v>
      </c>
      <c r="B2740" s="2" t="s">
        <v>37</v>
      </c>
      <c r="C2740" s="2" t="s">
        <v>25</v>
      </c>
      <c r="D2740" s="2" t="s">
        <v>30</v>
      </c>
      <c r="E2740" s="2" t="str">
        <f>TRIM(Table2[[#This Row],[SKU_CODE]])</f>
        <v>BEC-TIS-002</v>
      </c>
      <c r="F2740" s="2">
        <v>380</v>
      </c>
      <c r="G2740" s="2">
        <v>68400</v>
      </c>
      <c r="H2740" s="2">
        <v>7842.93</v>
      </c>
      <c r="I2740" s="2">
        <v>4089.33</v>
      </c>
      <c r="J2740" s="2">
        <v>15</v>
      </c>
      <c r="K2740" s="2" t="str">
        <f>_xlfn.XLOOKUP(E2740,[1]SKU_Master!A:A,[1]SKU_Master!C:C,"NOT FOUND")</f>
        <v>Tissues</v>
      </c>
      <c r="L2740" s="2">
        <f>_xlfn.XLOOKUP(Table2[[#This Row],[SKU_CODE_CLEAN]],[1]SKU_Master!A:A,[1]SKU_Master!E:E,"Not Found")</f>
        <v>180</v>
      </c>
      <c r="M2740" s="2">
        <f>_xlfn.XLOOKUP(E2740,[1]SKU_Master!A:A,[1]SKU_Master!F:F,"NOT FOUND")</f>
        <v>95</v>
      </c>
      <c r="N2740" s="2" t="str">
        <f>IF(ISNUMBER(_xlfn.XMATCH(E2740,[1]SKU_Master!A:A)),"MATCH","NOT FOUND")</f>
        <v>MATCH</v>
      </c>
      <c r="O2740" s="2">
        <f>Table2[[#This Row],[GROSS_REVENUE]]-Table2[[#This Row],[DISCOUNT]]</f>
        <v>60557.07</v>
      </c>
      <c r="P2740" s="3">
        <f>IFERROR((Table2[[#This Row],[NET_REVENUE]]-(Table2[[#This Row],[UNITS_SOLD]]*Table2[[#This Row],[UNIT_COGS]]))/Table2[[#This Row],[NET_REVENUE]],0)</f>
        <v>0.40386811977527975</v>
      </c>
      <c r="Q2740" s="4">
        <f>IFERROR(Table2[[#This Row],[GROSS_REVENUE]]/Table2[[#This Row],[AD_SPEND]],0)</f>
        <v>16.7264564121751</v>
      </c>
      <c r="R2740" s="2">
        <f>IFERROR((Table2[[#This Row],[NET_REVENUE]]-(Table2[[#This Row],[UNITS_SOLD]]*Table2[[#This Row],[UNIT_COGS]])-Table2[[#This Row],[AD_SPEND]]),0)</f>
        <v>20367.739999999998</v>
      </c>
      <c r="S2740" s="3">
        <f>IFERROR(Table2[[#This Row],[RETURNS_UNITS]]/Table2[[#This Row],[UNITS_SOLD]],0)</f>
        <v>3.9473684210526314E-2</v>
      </c>
      <c r="T2740" s="2" t="str">
        <f>TRIM(CLEAN(Table2[[#This Row],[CHANNEL]]))</f>
        <v>Blinkit</v>
      </c>
      <c r="U2740" s="1">
        <f t="shared" si="42"/>
        <v>45627</v>
      </c>
    </row>
    <row r="2741" spans="1:21" x14ac:dyDescent="0.3">
      <c r="A2741" s="1">
        <v>45474</v>
      </c>
      <c r="B2741" s="2" t="s">
        <v>27</v>
      </c>
      <c r="C2741" s="2" t="s">
        <v>25</v>
      </c>
      <c r="D2741" s="2" t="s">
        <v>41</v>
      </c>
      <c r="E2741" s="2" t="str">
        <f>TRIM(Table2[[#This Row],[SKU_CODE]])</f>
        <v>BEC-KT-002</v>
      </c>
      <c r="F2741" s="2">
        <v>164</v>
      </c>
      <c r="G2741" s="2">
        <v>68880</v>
      </c>
      <c r="H2741" s="2">
        <v>13612.85</v>
      </c>
      <c r="I2741" s="2">
        <v>4093.35</v>
      </c>
      <c r="J2741" s="2">
        <v>6</v>
      </c>
      <c r="K2741" s="2" t="str">
        <f>_xlfn.XLOOKUP(E2741,[1]SKU_Master!A:A,[1]SKU_Master!C:C,"NOT FOUND")</f>
        <v>Kitchen Towel</v>
      </c>
      <c r="L2741" s="2">
        <f>_xlfn.XLOOKUP(Table2[[#This Row],[SKU_CODE_CLEAN]],[1]SKU_Master!A:A,[1]SKU_Master!E:E,"Not Found")</f>
        <v>420</v>
      </c>
      <c r="M2741" s="2">
        <f>_xlfn.XLOOKUP(E2741,[1]SKU_Master!A:A,[1]SKU_Master!F:F,"NOT FOUND")</f>
        <v>205</v>
      </c>
      <c r="N2741" s="2" t="str">
        <f>IF(ISNUMBER(_xlfn.XMATCH(E2741,[1]SKU_Master!A:A)),"MATCH","NOT FOUND")</f>
        <v>MATCH</v>
      </c>
      <c r="O2741" s="2">
        <f>Table2[[#This Row],[GROSS_REVENUE]]-Table2[[#This Row],[DISCOUNT]]</f>
        <v>55267.15</v>
      </c>
      <c r="P2741" s="3">
        <f>IFERROR((Table2[[#This Row],[NET_REVENUE]]-(Table2[[#This Row],[UNITS_SOLD]]*Table2[[#This Row],[UNIT_COGS]]))/Table2[[#This Row],[NET_REVENUE]],0)</f>
        <v>0.39168203896889925</v>
      </c>
      <c r="Q2741" s="4">
        <f>IFERROR(Table2[[#This Row],[GROSS_REVENUE]]/Table2[[#This Row],[AD_SPEND]],0)</f>
        <v>16.827293048481074</v>
      </c>
      <c r="R2741" s="2">
        <f>IFERROR((Table2[[#This Row],[NET_REVENUE]]-(Table2[[#This Row],[UNITS_SOLD]]*Table2[[#This Row],[UNIT_COGS]])-Table2[[#This Row],[AD_SPEND]]),0)</f>
        <v>17553.800000000003</v>
      </c>
      <c r="S2741" s="3">
        <f>IFERROR(Table2[[#This Row],[RETURNS_UNITS]]/Table2[[#This Row],[UNITS_SOLD]],0)</f>
        <v>3.6585365853658534E-2</v>
      </c>
      <c r="T2741" s="2" t="str">
        <f>TRIM(CLEAN(Table2[[#This Row],[CHANNEL]]))</f>
        <v>Zepto</v>
      </c>
      <c r="U2741" s="1">
        <f t="shared" si="42"/>
        <v>45474</v>
      </c>
    </row>
    <row r="2742" spans="1:21" x14ac:dyDescent="0.3">
      <c r="A2742" s="1">
        <v>45323</v>
      </c>
      <c r="B2742" s="2" t="s">
        <v>21</v>
      </c>
      <c r="C2742" s="2" t="s">
        <v>22</v>
      </c>
      <c r="D2742" s="2" t="s">
        <v>41</v>
      </c>
      <c r="E2742" s="2" t="str">
        <f>TRIM(Table2[[#This Row],[SKU_CODE]])</f>
        <v>BEC-KT-002</v>
      </c>
      <c r="F2742" s="2">
        <v>125</v>
      </c>
      <c r="G2742" s="2">
        <v>52500</v>
      </c>
      <c r="H2742" s="2">
        <v>14762.71</v>
      </c>
      <c r="I2742" s="2">
        <v>4094.21</v>
      </c>
      <c r="J2742" s="2">
        <v>4</v>
      </c>
      <c r="K2742" s="2" t="str">
        <f>_xlfn.XLOOKUP(E2742,[1]SKU_Master!A:A,[1]SKU_Master!C:C,"NOT FOUND")</f>
        <v>Kitchen Towel</v>
      </c>
      <c r="L2742" s="2">
        <f>_xlfn.XLOOKUP(Table2[[#This Row],[SKU_CODE_CLEAN]],[1]SKU_Master!A:A,[1]SKU_Master!E:E,"Not Found")</f>
        <v>420</v>
      </c>
      <c r="M2742" s="2">
        <f>_xlfn.XLOOKUP(E2742,[1]SKU_Master!A:A,[1]SKU_Master!F:F,"NOT FOUND")</f>
        <v>205</v>
      </c>
      <c r="N2742" s="2" t="str">
        <f>IF(ISNUMBER(_xlfn.XMATCH(E2742,[1]SKU_Master!A:A)),"MATCH","NOT FOUND")</f>
        <v>MATCH</v>
      </c>
      <c r="O2742" s="2">
        <f>Table2[[#This Row],[GROSS_REVENUE]]-Table2[[#This Row],[DISCOUNT]]</f>
        <v>37737.29</v>
      </c>
      <c r="P2742" s="3">
        <f>IFERROR((Table2[[#This Row],[NET_REVENUE]]-(Table2[[#This Row],[UNITS_SOLD]]*Table2[[#This Row],[UNIT_COGS]]))/Table2[[#This Row],[NET_REVENUE]],0)</f>
        <v>0.32096342901146319</v>
      </c>
      <c r="Q2742" s="4">
        <f>IFERROR(Table2[[#This Row],[GROSS_REVENUE]]/Table2[[#This Row],[AD_SPEND]],0)</f>
        <v>12.822986607917034</v>
      </c>
      <c r="R2742" s="2">
        <f>IFERROR((Table2[[#This Row],[NET_REVENUE]]-(Table2[[#This Row],[UNITS_SOLD]]*Table2[[#This Row],[UNIT_COGS]])-Table2[[#This Row],[AD_SPEND]]),0)</f>
        <v>8018.0800000000008</v>
      </c>
      <c r="S2742" s="3">
        <f>IFERROR(Table2[[#This Row],[RETURNS_UNITS]]/Table2[[#This Row],[UNITS_SOLD]],0)</f>
        <v>3.2000000000000001E-2</v>
      </c>
      <c r="T2742" s="2" t="str">
        <f>TRIM(CLEAN(Table2[[#This Row],[CHANNEL]]))</f>
        <v>Flipkart</v>
      </c>
      <c r="U2742" s="1">
        <f t="shared" si="42"/>
        <v>45323</v>
      </c>
    </row>
    <row r="2743" spans="1:21" x14ac:dyDescent="0.3">
      <c r="A2743" s="1">
        <v>45627</v>
      </c>
      <c r="B2743" s="2" t="s">
        <v>39</v>
      </c>
      <c r="C2743" s="2" t="s">
        <v>22</v>
      </c>
      <c r="D2743" s="2" t="s">
        <v>46</v>
      </c>
      <c r="E2743" s="2" t="str">
        <f>TRIM(Table2[[#This Row],[SKU_CODE]])</f>
        <v>BEC-KT-001</v>
      </c>
      <c r="F2743" s="2">
        <v>330</v>
      </c>
      <c r="G2743" s="2">
        <v>52800</v>
      </c>
      <c r="H2743" s="2">
        <v>15711.85</v>
      </c>
      <c r="I2743" s="2">
        <v>4096.97</v>
      </c>
      <c r="J2743" s="2">
        <v>15</v>
      </c>
      <c r="K2743" s="2" t="str">
        <f>_xlfn.XLOOKUP(E2743,[1]SKU_Master!A:A,[1]SKU_Master!C:C,"NOT FOUND")</f>
        <v>Kitchen Towel</v>
      </c>
      <c r="L2743" s="2">
        <f>_xlfn.XLOOKUP(Table2[[#This Row],[SKU_CODE_CLEAN]],[1]SKU_Master!A:A,[1]SKU_Master!E:E,"Not Found")</f>
        <v>160</v>
      </c>
      <c r="M2743" s="2">
        <f>_xlfn.XLOOKUP(E2743,[1]SKU_Master!A:A,[1]SKU_Master!F:F,"NOT FOUND")</f>
        <v>78</v>
      </c>
      <c r="N2743" s="2" t="str">
        <f>IF(ISNUMBER(_xlfn.XMATCH(E2743,[1]SKU_Master!A:A)),"MATCH","NOT FOUND")</f>
        <v>MATCH</v>
      </c>
      <c r="O2743" s="2">
        <f>Table2[[#This Row],[GROSS_REVENUE]]-Table2[[#This Row],[DISCOUNT]]</f>
        <v>37088.15</v>
      </c>
      <c r="P2743" s="3">
        <f>IFERROR((Table2[[#This Row],[NET_REVENUE]]-(Table2[[#This Row],[UNITS_SOLD]]*Table2[[#This Row],[UNIT_COGS]]))/Table2[[#This Row],[NET_REVENUE]],0)</f>
        <v>0.30597778535731768</v>
      </c>
      <c r="Q2743" s="4">
        <f>IFERROR(Table2[[#This Row],[GROSS_REVENUE]]/Table2[[#This Row],[AD_SPEND]],0)</f>
        <v>12.887573011274185</v>
      </c>
      <c r="R2743" s="2">
        <f>IFERROR((Table2[[#This Row],[NET_REVENUE]]-(Table2[[#This Row],[UNITS_SOLD]]*Table2[[#This Row],[UNIT_COGS]])-Table2[[#This Row],[AD_SPEND]]),0)</f>
        <v>7251.1800000000012</v>
      </c>
      <c r="S2743" s="3">
        <f>IFERROR(Table2[[#This Row],[RETURNS_UNITS]]/Table2[[#This Row],[UNITS_SOLD]],0)</f>
        <v>4.5454545454545456E-2</v>
      </c>
      <c r="T2743" s="2" t="str">
        <f>TRIM(CLEAN(Table2[[#This Row],[CHANNEL]]))</f>
        <v>Amazon</v>
      </c>
      <c r="U2743" s="1">
        <f t="shared" si="42"/>
        <v>45627</v>
      </c>
    </row>
    <row r="2744" spans="1:21" x14ac:dyDescent="0.3">
      <c r="A2744" s="1">
        <v>45748</v>
      </c>
      <c r="B2744" s="2" t="s">
        <v>39</v>
      </c>
      <c r="C2744" s="2" t="s">
        <v>28</v>
      </c>
      <c r="D2744" s="2" t="s">
        <v>43</v>
      </c>
      <c r="E2744" s="2" t="str">
        <f>TRIM(Table2[[#This Row],[SKU_CODE]])</f>
        <v>BEC-GB-001</v>
      </c>
      <c r="F2744" s="2">
        <v>234</v>
      </c>
      <c r="G2744" s="2">
        <v>34866</v>
      </c>
      <c r="H2744" s="2">
        <v>2619.0300000000002</v>
      </c>
      <c r="I2744" s="2">
        <v>4102.91</v>
      </c>
      <c r="J2744" s="2">
        <v>9</v>
      </c>
      <c r="K2744" s="2" t="str">
        <f>_xlfn.XLOOKUP(E2744,[1]SKU_Master!A:A,[1]SKU_Master!C:C,"NOT FOUND")</f>
        <v>Garbage Bags</v>
      </c>
      <c r="L2744" s="2">
        <f>_xlfn.XLOOKUP(Table2[[#This Row],[SKU_CODE_CLEAN]],[1]SKU_Master!A:A,[1]SKU_Master!E:E,"Not Found")</f>
        <v>149</v>
      </c>
      <c r="M2744" s="2">
        <f>_xlfn.XLOOKUP(E2744,[1]SKU_Master!A:A,[1]SKU_Master!F:F,"NOT FOUND")</f>
        <v>70</v>
      </c>
      <c r="N2744" s="2" t="str">
        <f>IF(ISNUMBER(_xlfn.XMATCH(E2744,[1]SKU_Master!A:A)),"MATCH","NOT FOUND")</f>
        <v>MATCH</v>
      </c>
      <c r="O2744" s="2">
        <f>Table2[[#This Row],[GROSS_REVENUE]]-Table2[[#This Row],[DISCOUNT]]</f>
        <v>32246.97</v>
      </c>
      <c r="P2744" s="3">
        <f>IFERROR((Table2[[#This Row],[NET_REVENUE]]-(Table2[[#This Row],[UNITS_SOLD]]*Table2[[#This Row],[UNIT_COGS]]))/Table2[[#This Row],[NET_REVENUE]],0)</f>
        <v>0.49204529913973316</v>
      </c>
      <c r="Q2744" s="4">
        <f>IFERROR(Table2[[#This Row],[GROSS_REVENUE]]/Table2[[#This Row],[AD_SPEND]],0)</f>
        <v>8.4978710232493526</v>
      </c>
      <c r="R2744" s="2">
        <f>IFERROR((Table2[[#This Row],[NET_REVENUE]]-(Table2[[#This Row],[UNITS_SOLD]]*Table2[[#This Row],[UNIT_COGS]])-Table2[[#This Row],[AD_SPEND]]),0)</f>
        <v>11764.060000000001</v>
      </c>
      <c r="S2744" s="3">
        <f>IFERROR(Table2[[#This Row],[RETURNS_UNITS]]/Table2[[#This Row],[UNITS_SOLD]],0)</f>
        <v>3.8461538461538464E-2</v>
      </c>
      <c r="T2744" s="2" t="str">
        <f>TRIM(CLEAN(Table2[[#This Row],[CHANNEL]]))</f>
        <v>Amazon</v>
      </c>
      <c r="U2744" s="1">
        <f t="shared" si="42"/>
        <v>45748</v>
      </c>
    </row>
    <row r="2745" spans="1:21" x14ac:dyDescent="0.3">
      <c r="A2745" s="1">
        <v>45689</v>
      </c>
      <c r="B2745" s="2" t="s">
        <v>34</v>
      </c>
      <c r="C2745" s="2" t="s">
        <v>25</v>
      </c>
      <c r="D2745" s="2" t="s">
        <v>32</v>
      </c>
      <c r="E2745" s="2" t="str">
        <f>TRIM(Table2[[#This Row],[SKU_CODE]])</f>
        <v>BEC-BW-001</v>
      </c>
      <c r="F2745" s="2">
        <v>181</v>
      </c>
      <c r="G2745" s="2">
        <v>39820</v>
      </c>
      <c r="H2745" s="2">
        <v>7502.25</v>
      </c>
      <c r="I2745" s="2">
        <v>4106.01</v>
      </c>
      <c r="J2745" s="2">
        <v>5</v>
      </c>
      <c r="K2745" s="2" t="str">
        <f>_xlfn.XLOOKUP(E2745,[1]SKU_Master!A:A,[1]SKU_Master!C:C,"NOT FOUND")</f>
        <v>Bake &amp; Wrap</v>
      </c>
      <c r="L2745" s="2">
        <f>_xlfn.XLOOKUP(Table2[[#This Row],[SKU_CODE_CLEAN]],[1]SKU_Master!A:A,[1]SKU_Master!E:E,"Not Found")</f>
        <v>220</v>
      </c>
      <c r="M2745" s="2">
        <f>_xlfn.XLOOKUP(E2745,[1]SKU_Master!A:A,[1]SKU_Master!F:F,"NOT FOUND")</f>
        <v>118</v>
      </c>
      <c r="N2745" s="2" t="str">
        <f>IF(ISNUMBER(_xlfn.XMATCH(E2745,[1]SKU_Master!A:A)),"MATCH","NOT FOUND")</f>
        <v>MATCH</v>
      </c>
      <c r="O2745" s="2">
        <f>Table2[[#This Row],[GROSS_REVENUE]]-Table2[[#This Row],[DISCOUNT]]</f>
        <v>32317.75</v>
      </c>
      <c r="P2745" s="3">
        <f>IFERROR((Table2[[#This Row],[NET_REVENUE]]-(Table2[[#This Row],[UNITS_SOLD]]*Table2[[#This Row],[UNIT_COGS]]))/Table2[[#This Row],[NET_REVENUE]],0)</f>
        <v>0.33912478436772364</v>
      </c>
      <c r="Q2745" s="4">
        <f>IFERROR(Table2[[#This Row],[GROSS_REVENUE]]/Table2[[#This Row],[AD_SPEND]],0)</f>
        <v>9.6979793035087578</v>
      </c>
      <c r="R2745" s="2">
        <f>IFERROR((Table2[[#This Row],[NET_REVENUE]]-(Table2[[#This Row],[UNITS_SOLD]]*Table2[[#This Row],[UNIT_COGS]])-Table2[[#This Row],[AD_SPEND]]),0)</f>
        <v>6853.74</v>
      </c>
      <c r="S2745" s="3">
        <f>IFERROR(Table2[[#This Row],[RETURNS_UNITS]]/Table2[[#This Row],[UNITS_SOLD]],0)</f>
        <v>2.7624309392265192E-2</v>
      </c>
      <c r="T2745" s="2" t="str">
        <f>TRIM(CLEAN(Table2[[#This Row],[CHANNEL]]))</f>
        <v>Zepto</v>
      </c>
      <c r="U2745" s="1">
        <f t="shared" si="42"/>
        <v>45689</v>
      </c>
    </row>
    <row r="2746" spans="1:21" x14ac:dyDescent="0.3">
      <c r="A2746" s="1">
        <v>45778</v>
      </c>
      <c r="B2746" s="2" t="s">
        <v>37</v>
      </c>
      <c r="C2746" s="2" t="s">
        <v>22</v>
      </c>
      <c r="D2746" s="2" t="s">
        <v>46</v>
      </c>
      <c r="E2746" s="2" t="str">
        <f>TRIM(Table2[[#This Row],[SKU_CODE]])</f>
        <v>BEC-KT-001</v>
      </c>
      <c r="F2746" s="2">
        <v>292</v>
      </c>
      <c r="G2746" s="2">
        <v>46720</v>
      </c>
      <c r="H2746" s="2">
        <v>4865.25</v>
      </c>
      <c r="I2746" s="2">
        <v>4109.82</v>
      </c>
      <c r="J2746" s="2">
        <v>13</v>
      </c>
      <c r="K2746" s="2" t="str">
        <f>_xlfn.XLOOKUP(E2746,[1]SKU_Master!A:A,[1]SKU_Master!C:C,"NOT FOUND")</f>
        <v>Kitchen Towel</v>
      </c>
      <c r="L2746" s="2">
        <f>_xlfn.XLOOKUP(Table2[[#This Row],[SKU_CODE_CLEAN]],[1]SKU_Master!A:A,[1]SKU_Master!E:E,"Not Found")</f>
        <v>160</v>
      </c>
      <c r="M2746" s="2">
        <f>_xlfn.XLOOKUP(E2746,[1]SKU_Master!A:A,[1]SKU_Master!F:F,"NOT FOUND")</f>
        <v>78</v>
      </c>
      <c r="N2746" s="2" t="str">
        <f>IF(ISNUMBER(_xlfn.XMATCH(E2746,[1]SKU_Master!A:A)),"MATCH","NOT FOUND")</f>
        <v>MATCH</v>
      </c>
      <c r="O2746" s="2">
        <f>Table2[[#This Row],[GROSS_REVENUE]]-Table2[[#This Row],[DISCOUNT]]</f>
        <v>41854.75</v>
      </c>
      <c r="P2746" s="3">
        <f>IFERROR((Table2[[#This Row],[NET_REVENUE]]-(Table2[[#This Row],[UNITS_SOLD]]*Table2[[#This Row],[UNIT_COGS]]))/Table2[[#This Row],[NET_REVENUE]],0)</f>
        <v>0.45583237266976867</v>
      </c>
      <c r="Q2746" s="4">
        <f>IFERROR(Table2[[#This Row],[GROSS_REVENUE]]/Table2[[#This Row],[AD_SPEND]],0)</f>
        <v>11.367894457664814</v>
      </c>
      <c r="R2746" s="2">
        <f>IFERROR((Table2[[#This Row],[NET_REVENUE]]-(Table2[[#This Row],[UNITS_SOLD]]*Table2[[#This Row],[UNIT_COGS]])-Table2[[#This Row],[AD_SPEND]]),0)</f>
        <v>14968.93</v>
      </c>
      <c r="S2746" s="3">
        <f>IFERROR(Table2[[#This Row],[RETURNS_UNITS]]/Table2[[#This Row],[UNITS_SOLD]],0)</f>
        <v>4.4520547945205477E-2</v>
      </c>
      <c r="T2746" s="2" t="str">
        <f>TRIM(CLEAN(Table2[[#This Row],[CHANNEL]]))</f>
        <v>Blinkit</v>
      </c>
      <c r="U2746" s="1">
        <f t="shared" si="42"/>
        <v>45778</v>
      </c>
    </row>
    <row r="2747" spans="1:21" x14ac:dyDescent="0.3">
      <c r="A2747" s="1">
        <v>45778</v>
      </c>
      <c r="B2747" s="2" t="s">
        <v>21</v>
      </c>
      <c r="C2747" s="2" t="s">
        <v>22</v>
      </c>
      <c r="D2747" s="2" t="s">
        <v>29</v>
      </c>
      <c r="E2747" s="2" t="str">
        <f>TRIM(Table2[[#This Row],[SKU_CODE]])</f>
        <v>BEC-CLN-004</v>
      </c>
      <c r="F2747" s="2">
        <v>253</v>
      </c>
      <c r="G2747" s="2">
        <v>25047</v>
      </c>
      <c r="H2747" s="2">
        <v>4219.05</v>
      </c>
      <c r="I2747" s="2">
        <v>4115.1099999999997</v>
      </c>
      <c r="J2747" s="2">
        <v>10</v>
      </c>
      <c r="K2747" s="2" t="str">
        <f>_xlfn.XLOOKUP(E2747,[1]SKU_Master!A:A,[1]SKU_Master!C:C,"NOT FOUND")</f>
        <v>Cleaners</v>
      </c>
      <c r="L2747" s="2">
        <f>_xlfn.XLOOKUP(Table2[[#This Row],[SKU_CODE_CLEAN]],[1]SKU_Master!A:A,[1]SKU_Master!E:E,"Not Found")</f>
        <v>99</v>
      </c>
      <c r="M2747" s="2">
        <f>_xlfn.XLOOKUP(E2747,[1]SKU_Master!A:A,[1]SKU_Master!F:F,"NOT FOUND")</f>
        <v>44</v>
      </c>
      <c r="N2747" s="2" t="str">
        <f>IF(ISNUMBER(_xlfn.XMATCH(E2747,[1]SKU_Master!A:A)),"MATCH","NOT FOUND")</f>
        <v>MATCH</v>
      </c>
      <c r="O2747" s="2">
        <f>Table2[[#This Row],[GROSS_REVENUE]]-Table2[[#This Row],[DISCOUNT]]</f>
        <v>20827.95</v>
      </c>
      <c r="P2747" s="3">
        <f>IFERROR((Table2[[#This Row],[NET_REVENUE]]-(Table2[[#This Row],[UNITS_SOLD]]*Table2[[#This Row],[UNIT_COGS]]))/Table2[[#This Row],[NET_REVENUE]],0)</f>
        <v>0.4655258918904645</v>
      </c>
      <c r="Q2747" s="4">
        <f>IFERROR(Table2[[#This Row],[GROSS_REVENUE]]/Table2[[#This Row],[AD_SPEND]],0)</f>
        <v>6.0865930679860325</v>
      </c>
      <c r="R2747" s="2">
        <f>IFERROR((Table2[[#This Row],[NET_REVENUE]]-(Table2[[#This Row],[UNITS_SOLD]]*Table2[[#This Row],[UNIT_COGS]])-Table2[[#This Row],[AD_SPEND]]),0)</f>
        <v>5580.8400000000011</v>
      </c>
      <c r="S2747" s="3">
        <f>IFERROR(Table2[[#This Row],[RETURNS_UNITS]]/Table2[[#This Row],[UNITS_SOLD]],0)</f>
        <v>3.9525691699604744E-2</v>
      </c>
      <c r="T2747" s="2" t="str">
        <f>TRIM(CLEAN(Table2[[#This Row],[CHANNEL]]))</f>
        <v>Flipkart</v>
      </c>
      <c r="U2747" s="1">
        <f t="shared" si="42"/>
        <v>45778</v>
      </c>
    </row>
    <row r="2748" spans="1:21" x14ac:dyDescent="0.3">
      <c r="A2748" s="1">
        <v>45413</v>
      </c>
      <c r="B2748" s="2" t="s">
        <v>21</v>
      </c>
      <c r="C2748" s="2" t="s">
        <v>25</v>
      </c>
      <c r="D2748" s="2" t="s">
        <v>29</v>
      </c>
      <c r="E2748" s="2" t="str">
        <f>TRIM(Table2[[#This Row],[SKU_CODE]])</f>
        <v>BEC-CLN-004</v>
      </c>
      <c r="F2748" s="2">
        <v>241</v>
      </c>
      <c r="G2748" s="2">
        <v>23859</v>
      </c>
      <c r="H2748" s="2">
        <v>6500.81</v>
      </c>
      <c r="I2748" s="2">
        <v>4115.99</v>
      </c>
      <c r="J2748" s="2">
        <v>12</v>
      </c>
      <c r="K2748" s="2" t="str">
        <f>_xlfn.XLOOKUP(E2748,[1]SKU_Master!A:A,[1]SKU_Master!C:C,"NOT FOUND")</f>
        <v>Cleaners</v>
      </c>
      <c r="L2748" s="2">
        <f>_xlfn.XLOOKUP(Table2[[#This Row],[SKU_CODE_CLEAN]],[1]SKU_Master!A:A,[1]SKU_Master!E:E,"Not Found")</f>
        <v>99</v>
      </c>
      <c r="M2748" s="2">
        <f>_xlfn.XLOOKUP(E2748,[1]SKU_Master!A:A,[1]SKU_Master!F:F,"NOT FOUND")</f>
        <v>44</v>
      </c>
      <c r="N2748" s="2" t="str">
        <f>IF(ISNUMBER(_xlfn.XMATCH(E2748,[1]SKU_Master!A:A)),"MATCH","NOT FOUND")</f>
        <v>MATCH</v>
      </c>
      <c r="O2748" s="2">
        <f>Table2[[#This Row],[GROSS_REVENUE]]-Table2[[#This Row],[DISCOUNT]]</f>
        <v>17358.189999999999</v>
      </c>
      <c r="P2748" s="3">
        <f>IFERROR((Table2[[#This Row],[NET_REVENUE]]-(Table2[[#This Row],[UNITS_SOLD]]*Table2[[#This Row],[UNIT_COGS]]))/Table2[[#This Row],[NET_REVENUE]],0)</f>
        <v>0.38910681355602161</v>
      </c>
      <c r="Q2748" s="4">
        <f>IFERROR(Table2[[#This Row],[GROSS_REVENUE]]/Table2[[#This Row],[AD_SPEND]],0)</f>
        <v>5.7966613135600431</v>
      </c>
      <c r="R2748" s="2">
        <f>IFERROR((Table2[[#This Row],[NET_REVENUE]]-(Table2[[#This Row],[UNITS_SOLD]]*Table2[[#This Row],[UNIT_COGS]])-Table2[[#This Row],[AD_SPEND]]),0)</f>
        <v>2638.1999999999989</v>
      </c>
      <c r="S2748" s="3">
        <f>IFERROR(Table2[[#This Row],[RETURNS_UNITS]]/Table2[[#This Row],[UNITS_SOLD]],0)</f>
        <v>4.9792531120331947E-2</v>
      </c>
      <c r="T2748" s="2" t="str">
        <f>TRIM(CLEAN(Table2[[#This Row],[CHANNEL]]))</f>
        <v>Flipkart</v>
      </c>
      <c r="U2748" s="1">
        <f t="shared" si="42"/>
        <v>45413</v>
      </c>
    </row>
    <row r="2749" spans="1:21" x14ac:dyDescent="0.3">
      <c r="A2749" s="1">
        <v>45809</v>
      </c>
      <c r="B2749" s="2" t="s">
        <v>27</v>
      </c>
      <c r="C2749" s="2" t="s">
        <v>28</v>
      </c>
      <c r="D2749" s="2" t="s">
        <v>46</v>
      </c>
      <c r="E2749" s="2" t="str">
        <f>TRIM(Table2[[#This Row],[SKU_CODE]])</f>
        <v>BEC-KT-001</v>
      </c>
      <c r="F2749" s="2">
        <v>208</v>
      </c>
      <c r="G2749" s="2">
        <v>33280</v>
      </c>
      <c r="H2749" s="2">
        <v>2071.56</v>
      </c>
      <c r="I2749" s="2">
        <v>4117.05</v>
      </c>
      <c r="J2749" s="2">
        <v>6</v>
      </c>
      <c r="K2749" s="2" t="str">
        <f>_xlfn.XLOOKUP(E2749,[1]SKU_Master!A:A,[1]SKU_Master!C:C,"NOT FOUND")</f>
        <v>Kitchen Towel</v>
      </c>
      <c r="L2749" s="2">
        <f>_xlfn.XLOOKUP(Table2[[#This Row],[SKU_CODE_CLEAN]],[1]SKU_Master!A:A,[1]SKU_Master!E:E,"Not Found")</f>
        <v>160</v>
      </c>
      <c r="M2749" s="2">
        <f>_xlfn.XLOOKUP(E2749,[1]SKU_Master!A:A,[1]SKU_Master!F:F,"NOT FOUND")</f>
        <v>78</v>
      </c>
      <c r="N2749" s="2" t="str">
        <f>IF(ISNUMBER(_xlfn.XMATCH(E2749,[1]SKU_Master!A:A)),"MATCH","NOT FOUND")</f>
        <v>MATCH</v>
      </c>
      <c r="O2749" s="2">
        <f>Table2[[#This Row],[GROSS_REVENUE]]-Table2[[#This Row],[DISCOUNT]]</f>
        <v>31208.44</v>
      </c>
      <c r="P2749" s="3">
        <f>IFERROR((Table2[[#This Row],[NET_REVENUE]]-(Table2[[#This Row],[UNITS_SOLD]]*Table2[[#This Row],[UNIT_COGS]]))/Table2[[#This Row],[NET_REVENUE]],0)</f>
        <v>0.48014062862482071</v>
      </c>
      <c r="Q2749" s="4">
        <f>IFERROR(Table2[[#This Row],[GROSS_REVENUE]]/Table2[[#This Row],[AD_SPEND]],0)</f>
        <v>8.0834578156689858</v>
      </c>
      <c r="R2749" s="2">
        <f>IFERROR((Table2[[#This Row],[NET_REVENUE]]-(Table2[[#This Row],[UNITS_SOLD]]*Table2[[#This Row],[UNIT_COGS]])-Table2[[#This Row],[AD_SPEND]]),0)</f>
        <v>10867.39</v>
      </c>
      <c r="S2749" s="3">
        <f>IFERROR(Table2[[#This Row],[RETURNS_UNITS]]/Table2[[#This Row],[UNITS_SOLD]],0)</f>
        <v>2.8846153846153848E-2</v>
      </c>
      <c r="T2749" s="2" t="str">
        <f>TRIM(CLEAN(Table2[[#This Row],[CHANNEL]]))</f>
        <v>Zepto</v>
      </c>
      <c r="U2749" s="1">
        <f t="shared" si="42"/>
        <v>45809</v>
      </c>
    </row>
    <row r="2750" spans="1:21" x14ac:dyDescent="0.3">
      <c r="A2750" s="1">
        <v>45444</v>
      </c>
      <c r="B2750" s="2" t="s">
        <v>21</v>
      </c>
      <c r="C2750" s="2" t="s">
        <v>28</v>
      </c>
      <c r="D2750" s="2" t="s">
        <v>29</v>
      </c>
      <c r="E2750" s="2" t="str">
        <f>TRIM(Table2[[#This Row],[SKU_CODE]])</f>
        <v>BEC-CLN-004</v>
      </c>
      <c r="F2750" s="2">
        <v>186</v>
      </c>
      <c r="G2750" s="2">
        <v>18414</v>
      </c>
      <c r="H2750" s="2">
        <v>2255.2600000000002</v>
      </c>
      <c r="I2750" s="2">
        <v>4121.79</v>
      </c>
      <c r="J2750" s="2">
        <v>3</v>
      </c>
      <c r="K2750" s="2" t="str">
        <f>_xlfn.XLOOKUP(E2750,[1]SKU_Master!A:A,[1]SKU_Master!C:C,"NOT FOUND")</f>
        <v>Cleaners</v>
      </c>
      <c r="L2750" s="2">
        <f>_xlfn.XLOOKUP(Table2[[#This Row],[SKU_CODE_CLEAN]],[1]SKU_Master!A:A,[1]SKU_Master!E:E,"Not Found")</f>
        <v>99</v>
      </c>
      <c r="M2750" s="2">
        <f>_xlfn.XLOOKUP(E2750,[1]SKU_Master!A:A,[1]SKU_Master!F:F,"NOT FOUND")</f>
        <v>44</v>
      </c>
      <c r="N2750" s="2" t="str">
        <f>IF(ISNUMBER(_xlfn.XMATCH(E2750,[1]SKU_Master!A:A)),"MATCH","NOT FOUND")</f>
        <v>MATCH</v>
      </c>
      <c r="O2750" s="2">
        <f>Table2[[#This Row],[GROSS_REVENUE]]-Table2[[#This Row],[DISCOUNT]]</f>
        <v>16158.74</v>
      </c>
      <c r="P2750" s="3">
        <f>IFERROR((Table2[[#This Row],[NET_REVENUE]]-(Table2[[#This Row],[UNITS_SOLD]]*Table2[[#This Row],[UNIT_COGS]]))/Table2[[#This Row],[NET_REVENUE]],0)</f>
        <v>0.49352486641904009</v>
      </c>
      <c r="Q2750" s="4">
        <f>IFERROR(Table2[[#This Row],[GROSS_REVENUE]]/Table2[[#This Row],[AD_SPEND]],0)</f>
        <v>4.4674765089924522</v>
      </c>
      <c r="R2750" s="2">
        <f>IFERROR((Table2[[#This Row],[NET_REVENUE]]-(Table2[[#This Row],[UNITS_SOLD]]*Table2[[#This Row],[UNIT_COGS]])-Table2[[#This Row],[AD_SPEND]]),0)</f>
        <v>3852.95</v>
      </c>
      <c r="S2750" s="3">
        <f>IFERROR(Table2[[#This Row],[RETURNS_UNITS]]/Table2[[#This Row],[UNITS_SOLD]],0)</f>
        <v>1.6129032258064516E-2</v>
      </c>
      <c r="T2750" s="2" t="str">
        <f>TRIM(CLEAN(Table2[[#This Row],[CHANNEL]]))</f>
        <v>Flipkart</v>
      </c>
      <c r="U2750" s="1">
        <f t="shared" si="42"/>
        <v>45444</v>
      </c>
    </row>
    <row r="2751" spans="1:21" x14ac:dyDescent="0.3">
      <c r="A2751" s="1">
        <v>45717</v>
      </c>
      <c r="B2751" s="2" t="s">
        <v>39</v>
      </c>
      <c r="C2751" s="2" t="s">
        <v>22</v>
      </c>
      <c r="D2751" s="2" t="s">
        <v>35</v>
      </c>
      <c r="E2751" s="2" t="str">
        <f>TRIM(Table2[[#This Row],[SKU_CODE]])</f>
        <v>BEC-CMB-001</v>
      </c>
      <c r="F2751" s="2">
        <v>82</v>
      </c>
      <c r="G2751" s="2">
        <v>57318</v>
      </c>
      <c r="H2751" s="2">
        <v>7279.35</v>
      </c>
      <c r="I2751" s="2">
        <v>4129.6400000000003</v>
      </c>
      <c r="J2751" s="2">
        <v>2</v>
      </c>
      <c r="K2751" s="2" t="str">
        <f>_xlfn.XLOOKUP(E2751,[1]SKU_Master!A:A,[1]SKU_Master!C:C,"NOT FOUND")</f>
        <v>Others</v>
      </c>
      <c r="L2751" s="2">
        <f>_xlfn.XLOOKUP(Table2[[#This Row],[SKU_CODE_CLEAN]],[1]SKU_Master!A:A,[1]SKU_Master!E:E,"Not Found")</f>
        <v>699</v>
      </c>
      <c r="M2751" s="2">
        <f>_xlfn.XLOOKUP(E2751,[1]SKU_Master!A:A,[1]SKU_Master!F:F,"NOT FOUND")</f>
        <v>330</v>
      </c>
      <c r="N2751" s="2" t="str">
        <f>IF(ISNUMBER(_xlfn.XMATCH(E2751,[1]SKU_Master!A:A)),"MATCH","NOT FOUND")</f>
        <v>MATCH</v>
      </c>
      <c r="O2751" s="2">
        <f>Table2[[#This Row],[GROSS_REVENUE]]-Table2[[#This Row],[DISCOUNT]]</f>
        <v>50038.65</v>
      </c>
      <c r="P2751" s="3">
        <f>IFERROR((Table2[[#This Row],[NET_REVENUE]]-(Table2[[#This Row],[UNITS_SOLD]]*Table2[[#This Row],[UNIT_COGS]]))/Table2[[#This Row],[NET_REVENUE]],0)</f>
        <v>0.45921802446708698</v>
      </c>
      <c r="Q2751" s="4">
        <f>IFERROR(Table2[[#This Row],[GROSS_REVENUE]]/Table2[[#This Row],[AD_SPEND]],0)</f>
        <v>13.879660212512469</v>
      </c>
      <c r="R2751" s="2">
        <f>IFERROR((Table2[[#This Row],[NET_REVENUE]]-(Table2[[#This Row],[UNITS_SOLD]]*Table2[[#This Row],[UNIT_COGS]])-Table2[[#This Row],[AD_SPEND]]),0)</f>
        <v>18849.010000000002</v>
      </c>
      <c r="S2751" s="3">
        <f>IFERROR(Table2[[#This Row],[RETURNS_UNITS]]/Table2[[#This Row],[UNITS_SOLD]],0)</f>
        <v>2.4390243902439025E-2</v>
      </c>
      <c r="T2751" s="2" t="str">
        <f>TRIM(CLEAN(Table2[[#This Row],[CHANNEL]]))</f>
        <v>Amazon</v>
      </c>
      <c r="U2751" s="1">
        <f t="shared" si="42"/>
        <v>45717</v>
      </c>
    </row>
    <row r="2752" spans="1:21" x14ac:dyDescent="0.3">
      <c r="A2752" s="1">
        <v>45292</v>
      </c>
      <c r="B2752" s="2" t="s">
        <v>24</v>
      </c>
      <c r="C2752" s="2" t="s">
        <v>22</v>
      </c>
      <c r="D2752" s="2" t="s">
        <v>29</v>
      </c>
      <c r="E2752" s="2" t="str">
        <f>TRIM(Table2[[#This Row],[SKU_CODE]])</f>
        <v>BEC-CLN-004</v>
      </c>
      <c r="F2752" s="2">
        <v>204</v>
      </c>
      <c r="G2752" s="2">
        <v>20196</v>
      </c>
      <c r="H2752" s="2">
        <v>2828.4</v>
      </c>
      <c r="I2752" s="2">
        <v>4130.9399999999996</v>
      </c>
      <c r="J2752" s="2">
        <v>22</v>
      </c>
      <c r="K2752" s="2" t="str">
        <f>_xlfn.XLOOKUP(E2752,[1]SKU_Master!A:A,[1]SKU_Master!C:C,"NOT FOUND")</f>
        <v>Cleaners</v>
      </c>
      <c r="L2752" s="2">
        <f>_xlfn.XLOOKUP(Table2[[#This Row],[SKU_CODE_CLEAN]],[1]SKU_Master!A:A,[1]SKU_Master!E:E,"Not Found")</f>
        <v>99</v>
      </c>
      <c r="M2752" s="2">
        <f>_xlfn.XLOOKUP(E2752,[1]SKU_Master!A:A,[1]SKU_Master!F:F,"NOT FOUND")</f>
        <v>44</v>
      </c>
      <c r="N2752" s="2" t="str">
        <f>IF(ISNUMBER(_xlfn.XMATCH(E2752,[1]SKU_Master!A:A)),"MATCH","NOT FOUND")</f>
        <v>MATCH</v>
      </c>
      <c r="O2752" s="2">
        <f>Table2[[#This Row],[GROSS_REVENUE]]-Table2[[#This Row],[DISCOUNT]]</f>
        <v>17367.599999999999</v>
      </c>
      <c r="P2752" s="3">
        <f>IFERROR((Table2[[#This Row],[NET_REVENUE]]-(Table2[[#This Row],[UNITS_SOLD]]*Table2[[#This Row],[UNIT_COGS]]))/Table2[[#This Row],[NET_REVENUE]],0)</f>
        <v>0.4831755682995923</v>
      </c>
      <c r="Q2752" s="4">
        <f>IFERROR(Table2[[#This Row],[GROSS_REVENUE]]/Table2[[#This Row],[AD_SPEND]],0)</f>
        <v>4.8889598977472444</v>
      </c>
      <c r="R2752" s="2">
        <f>IFERROR((Table2[[#This Row],[NET_REVENUE]]-(Table2[[#This Row],[UNITS_SOLD]]*Table2[[#This Row],[UNIT_COGS]])-Table2[[#This Row],[AD_SPEND]]),0)</f>
        <v>4260.6599999999989</v>
      </c>
      <c r="S2752" s="3">
        <f>IFERROR(Table2[[#This Row],[RETURNS_UNITS]]/Table2[[#This Row],[UNITS_SOLD]],0)</f>
        <v>0.10784313725490197</v>
      </c>
      <c r="T2752" s="2" t="str">
        <f>TRIM(CLEAN(Table2[[#This Row],[CHANNEL]]))</f>
        <v>D2C</v>
      </c>
      <c r="U2752" s="1">
        <f t="shared" si="42"/>
        <v>45292</v>
      </c>
    </row>
    <row r="2753" spans="1:21" x14ac:dyDescent="0.3">
      <c r="A2753" s="1">
        <v>45323</v>
      </c>
      <c r="B2753" s="2" t="s">
        <v>33</v>
      </c>
      <c r="C2753" s="2" t="s">
        <v>22</v>
      </c>
      <c r="D2753" s="2" t="s">
        <v>29</v>
      </c>
      <c r="E2753" s="2" t="str">
        <f>TRIM(Table2[[#This Row],[SKU_CODE]])</f>
        <v>BEC-CLN-004</v>
      </c>
      <c r="F2753" s="2">
        <v>215</v>
      </c>
      <c r="G2753" s="2">
        <v>21285</v>
      </c>
      <c r="H2753" s="2">
        <v>5499.71</v>
      </c>
      <c r="I2753" s="2">
        <v>4132.6899999999996</v>
      </c>
      <c r="J2753" s="2">
        <v>5</v>
      </c>
      <c r="K2753" s="2" t="str">
        <f>_xlfn.XLOOKUP(E2753,[1]SKU_Master!A:A,[1]SKU_Master!C:C,"NOT FOUND")</f>
        <v>Cleaners</v>
      </c>
      <c r="L2753" s="2">
        <f>_xlfn.XLOOKUP(Table2[[#This Row],[SKU_CODE_CLEAN]],[1]SKU_Master!A:A,[1]SKU_Master!E:E,"Not Found")</f>
        <v>99</v>
      </c>
      <c r="M2753" s="2">
        <f>_xlfn.XLOOKUP(E2753,[1]SKU_Master!A:A,[1]SKU_Master!F:F,"NOT FOUND")</f>
        <v>44</v>
      </c>
      <c r="N2753" s="2" t="str">
        <f>IF(ISNUMBER(_xlfn.XMATCH(E2753,[1]SKU_Master!A:A)),"MATCH","NOT FOUND")</f>
        <v>MATCH</v>
      </c>
      <c r="O2753" s="2">
        <f>Table2[[#This Row],[GROSS_REVENUE]]-Table2[[#This Row],[DISCOUNT]]</f>
        <v>15785.29</v>
      </c>
      <c r="P2753" s="3">
        <f>IFERROR((Table2[[#This Row],[NET_REVENUE]]-(Table2[[#This Row],[UNITS_SOLD]]*Table2[[#This Row],[UNIT_COGS]]))/Table2[[#This Row],[NET_REVENUE]],0)</f>
        <v>0.4007078742297418</v>
      </c>
      <c r="Q2753" s="4">
        <f>IFERROR(Table2[[#This Row],[GROSS_REVENUE]]/Table2[[#This Row],[AD_SPEND]],0)</f>
        <v>5.1503984087845938</v>
      </c>
      <c r="R2753" s="2">
        <f>IFERROR((Table2[[#This Row],[NET_REVENUE]]-(Table2[[#This Row],[UNITS_SOLD]]*Table2[[#This Row],[UNIT_COGS]])-Table2[[#This Row],[AD_SPEND]]),0)</f>
        <v>2192.6000000000013</v>
      </c>
      <c r="S2753" s="3">
        <f>IFERROR(Table2[[#This Row],[RETURNS_UNITS]]/Table2[[#This Row],[UNITS_SOLD]],0)</f>
        <v>2.3255813953488372E-2</v>
      </c>
      <c r="T2753" s="2" t="str">
        <f>TRIM(CLEAN(Table2[[#This Row],[CHANNEL]]))</f>
        <v>Swiggy Instamart</v>
      </c>
      <c r="U2753" s="1">
        <f t="shared" si="42"/>
        <v>45323</v>
      </c>
    </row>
    <row r="2754" spans="1:21" x14ac:dyDescent="0.3">
      <c r="A2754" s="1">
        <v>45748</v>
      </c>
      <c r="B2754" s="2" t="s">
        <v>37</v>
      </c>
      <c r="C2754" s="2" t="s">
        <v>25</v>
      </c>
      <c r="D2754" s="2" t="s">
        <v>46</v>
      </c>
      <c r="E2754" s="2" t="str">
        <f>TRIM(Table2[[#This Row],[SKU_CODE]])</f>
        <v>BEC-KT-001</v>
      </c>
      <c r="F2754" s="2">
        <v>313</v>
      </c>
      <c r="G2754" s="2">
        <v>50080</v>
      </c>
      <c r="H2754" s="2">
        <v>7306.18</v>
      </c>
      <c r="I2754" s="2">
        <v>4133.63</v>
      </c>
      <c r="J2754" s="2">
        <v>14</v>
      </c>
      <c r="K2754" s="2" t="str">
        <f>_xlfn.XLOOKUP(E2754,[1]SKU_Master!A:A,[1]SKU_Master!C:C,"NOT FOUND")</f>
        <v>Kitchen Towel</v>
      </c>
      <c r="L2754" s="2">
        <f>_xlfn.XLOOKUP(Table2[[#This Row],[SKU_CODE_CLEAN]],[1]SKU_Master!A:A,[1]SKU_Master!E:E,"Not Found")</f>
        <v>160</v>
      </c>
      <c r="M2754" s="2">
        <f>_xlfn.XLOOKUP(E2754,[1]SKU_Master!A:A,[1]SKU_Master!F:F,"NOT FOUND")</f>
        <v>78</v>
      </c>
      <c r="N2754" s="2" t="str">
        <f>IF(ISNUMBER(_xlfn.XMATCH(E2754,[1]SKU_Master!A:A)),"MATCH","NOT FOUND")</f>
        <v>MATCH</v>
      </c>
      <c r="O2754" s="2">
        <f>Table2[[#This Row],[GROSS_REVENUE]]-Table2[[#This Row],[DISCOUNT]]</f>
        <v>42773.82</v>
      </c>
      <c r="P2754" s="3">
        <f>IFERROR((Table2[[#This Row],[NET_REVENUE]]-(Table2[[#This Row],[UNITS_SOLD]]*Table2[[#This Row],[UNIT_COGS]]))/Table2[[#This Row],[NET_REVENUE]],0)</f>
        <v>0.42923030956786185</v>
      </c>
      <c r="Q2754" s="4">
        <f>IFERROR(Table2[[#This Row],[GROSS_REVENUE]]/Table2[[#This Row],[AD_SPEND]],0)</f>
        <v>12.115259469280026</v>
      </c>
      <c r="R2754" s="2">
        <f>IFERROR((Table2[[#This Row],[NET_REVENUE]]-(Table2[[#This Row],[UNITS_SOLD]]*Table2[[#This Row],[UNIT_COGS]])-Table2[[#This Row],[AD_SPEND]]),0)</f>
        <v>14226.189999999999</v>
      </c>
      <c r="S2754" s="3">
        <f>IFERROR(Table2[[#This Row],[RETURNS_UNITS]]/Table2[[#This Row],[UNITS_SOLD]],0)</f>
        <v>4.472843450479233E-2</v>
      </c>
      <c r="T2754" s="2" t="str">
        <f>TRIM(CLEAN(Table2[[#This Row],[CHANNEL]]))</f>
        <v>Blinkit</v>
      </c>
      <c r="U2754" s="1">
        <f t="shared" si="42"/>
        <v>45748</v>
      </c>
    </row>
    <row r="2755" spans="1:21" x14ac:dyDescent="0.3">
      <c r="A2755" s="1">
        <v>45292</v>
      </c>
      <c r="B2755" s="2" t="s">
        <v>39</v>
      </c>
      <c r="C2755" s="2" t="s">
        <v>22</v>
      </c>
      <c r="D2755" s="2" t="s">
        <v>46</v>
      </c>
      <c r="E2755" s="2" t="str">
        <f>TRIM(Table2[[#This Row],[SKU_CODE]])</f>
        <v>BEC-KT-001</v>
      </c>
      <c r="F2755" s="2">
        <v>291</v>
      </c>
      <c r="G2755" s="2">
        <v>46560</v>
      </c>
      <c r="H2755" s="2">
        <v>2545.7199999999998</v>
      </c>
      <c r="I2755" s="2">
        <v>4137.8900000000003</v>
      </c>
      <c r="J2755" s="2">
        <v>7</v>
      </c>
      <c r="K2755" s="2" t="str">
        <f>_xlfn.XLOOKUP(E2755,[1]SKU_Master!A:A,[1]SKU_Master!C:C,"NOT FOUND")</f>
        <v>Kitchen Towel</v>
      </c>
      <c r="L2755" s="2">
        <f>_xlfn.XLOOKUP(Table2[[#This Row],[SKU_CODE_CLEAN]],[1]SKU_Master!A:A,[1]SKU_Master!E:E,"Not Found")</f>
        <v>160</v>
      </c>
      <c r="M2755" s="2">
        <f>_xlfn.XLOOKUP(E2755,[1]SKU_Master!A:A,[1]SKU_Master!F:F,"NOT FOUND")</f>
        <v>78</v>
      </c>
      <c r="N2755" s="2" t="str">
        <f>IF(ISNUMBER(_xlfn.XMATCH(E2755,[1]SKU_Master!A:A)),"MATCH","NOT FOUND")</f>
        <v>MATCH</v>
      </c>
      <c r="O2755" s="2">
        <f>Table2[[#This Row],[GROSS_REVENUE]]-Table2[[#This Row],[DISCOUNT]]</f>
        <v>44014.28</v>
      </c>
      <c r="P2755" s="3">
        <f>IFERROR((Table2[[#This Row],[NET_REVENUE]]-(Table2[[#This Row],[UNITS_SOLD]]*Table2[[#This Row],[UNIT_COGS]]))/Table2[[#This Row],[NET_REVENUE]],0)</f>
        <v>0.48430373051655051</v>
      </c>
      <c r="Q2755" s="4">
        <f>IFERROR(Table2[[#This Row],[GROSS_REVENUE]]/Table2[[#This Row],[AD_SPEND]],0)</f>
        <v>11.252111583439868</v>
      </c>
      <c r="R2755" s="2">
        <f>IFERROR((Table2[[#This Row],[NET_REVENUE]]-(Table2[[#This Row],[UNITS_SOLD]]*Table2[[#This Row],[UNIT_COGS]])-Table2[[#This Row],[AD_SPEND]]),0)</f>
        <v>17178.39</v>
      </c>
      <c r="S2755" s="3">
        <f>IFERROR(Table2[[#This Row],[RETURNS_UNITS]]/Table2[[#This Row],[UNITS_SOLD]],0)</f>
        <v>2.4054982817869417E-2</v>
      </c>
      <c r="T2755" s="2" t="str">
        <f>TRIM(CLEAN(Table2[[#This Row],[CHANNEL]]))</f>
        <v>Amazon</v>
      </c>
      <c r="U2755" s="1">
        <f t="shared" ref="U2755:U2818" si="43">IF(AND(MONTH(A2755)=1,DAY(A2755)&gt;1),DATE(YEAR(A2755),DAY(A2755),1),A2755)</f>
        <v>45292</v>
      </c>
    </row>
    <row r="2756" spans="1:21" x14ac:dyDescent="0.3">
      <c r="A2756" s="1">
        <v>45413</v>
      </c>
      <c r="B2756" s="2" t="s">
        <v>24</v>
      </c>
      <c r="C2756" s="2" t="s">
        <v>28</v>
      </c>
      <c r="D2756" s="2" t="s">
        <v>29</v>
      </c>
      <c r="E2756" s="2" t="str">
        <f>TRIM(Table2[[#This Row],[SKU_CODE]])</f>
        <v>BEC-CLN-004</v>
      </c>
      <c r="F2756" s="2">
        <v>221</v>
      </c>
      <c r="G2756" s="2">
        <v>21879</v>
      </c>
      <c r="H2756" s="2">
        <v>2742.49</v>
      </c>
      <c r="I2756" s="2">
        <v>4146.08</v>
      </c>
      <c r="J2756" s="2">
        <v>19</v>
      </c>
      <c r="K2756" s="2" t="str">
        <f>_xlfn.XLOOKUP(E2756,[1]SKU_Master!A:A,[1]SKU_Master!C:C,"NOT FOUND")</f>
        <v>Cleaners</v>
      </c>
      <c r="L2756" s="2">
        <f>_xlfn.XLOOKUP(Table2[[#This Row],[SKU_CODE_CLEAN]],[1]SKU_Master!A:A,[1]SKU_Master!E:E,"Not Found")</f>
        <v>99</v>
      </c>
      <c r="M2756" s="2">
        <f>_xlfn.XLOOKUP(E2756,[1]SKU_Master!A:A,[1]SKU_Master!F:F,"NOT FOUND")</f>
        <v>44</v>
      </c>
      <c r="N2756" s="2" t="str">
        <f>IF(ISNUMBER(_xlfn.XMATCH(E2756,[1]SKU_Master!A:A)),"MATCH","NOT FOUND")</f>
        <v>MATCH</v>
      </c>
      <c r="O2756" s="2">
        <f>Table2[[#This Row],[GROSS_REVENUE]]-Table2[[#This Row],[DISCOUNT]]</f>
        <v>19136.510000000002</v>
      </c>
      <c r="P2756" s="3">
        <f>IFERROR((Table2[[#This Row],[NET_REVENUE]]-(Table2[[#This Row],[UNITS_SOLD]]*Table2[[#This Row],[UNIT_COGS]]))/Table2[[#This Row],[NET_REVENUE]],0)</f>
        <v>0.4918613686612659</v>
      </c>
      <c r="Q2756" s="4">
        <f>IFERROR(Table2[[#This Row],[GROSS_REVENUE]]/Table2[[#This Row],[AD_SPEND]],0)</f>
        <v>5.2770327634777914</v>
      </c>
      <c r="R2756" s="2">
        <f>IFERROR((Table2[[#This Row],[NET_REVENUE]]-(Table2[[#This Row],[UNITS_SOLD]]*Table2[[#This Row],[UNIT_COGS]])-Table2[[#This Row],[AD_SPEND]]),0)</f>
        <v>5266.4300000000021</v>
      </c>
      <c r="S2756" s="3">
        <f>IFERROR(Table2[[#This Row],[RETURNS_UNITS]]/Table2[[#This Row],[UNITS_SOLD]],0)</f>
        <v>8.5972850678733032E-2</v>
      </c>
      <c r="T2756" s="2" t="str">
        <f>TRIM(CLEAN(Table2[[#This Row],[CHANNEL]]))</f>
        <v>D2C</v>
      </c>
      <c r="U2756" s="1">
        <f t="shared" si="43"/>
        <v>45413</v>
      </c>
    </row>
    <row r="2757" spans="1:21" x14ac:dyDescent="0.3">
      <c r="A2757" s="1">
        <v>45292</v>
      </c>
      <c r="B2757" s="2" t="s">
        <v>34</v>
      </c>
      <c r="C2757" s="2" t="s">
        <v>22</v>
      </c>
      <c r="D2757" s="2" t="s">
        <v>43</v>
      </c>
      <c r="E2757" s="2" t="str">
        <f>TRIM(Table2[[#This Row],[SKU_CODE]])</f>
        <v>BEC-GB-001</v>
      </c>
      <c r="F2757" s="2">
        <v>252</v>
      </c>
      <c r="G2757" s="2">
        <v>37548</v>
      </c>
      <c r="H2757" s="2">
        <v>4290.01</v>
      </c>
      <c r="I2757" s="2">
        <v>4148.2299999999996</v>
      </c>
      <c r="J2757" s="2">
        <v>14</v>
      </c>
      <c r="K2757" s="2" t="str">
        <f>_xlfn.XLOOKUP(E2757,[1]SKU_Master!A:A,[1]SKU_Master!C:C,"NOT FOUND")</f>
        <v>Garbage Bags</v>
      </c>
      <c r="L2757" s="2">
        <f>_xlfn.XLOOKUP(Table2[[#This Row],[SKU_CODE_CLEAN]],[1]SKU_Master!A:A,[1]SKU_Master!E:E,"Not Found")</f>
        <v>149</v>
      </c>
      <c r="M2757" s="2">
        <f>_xlfn.XLOOKUP(E2757,[1]SKU_Master!A:A,[1]SKU_Master!F:F,"NOT FOUND")</f>
        <v>70</v>
      </c>
      <c r="N2757" s="2" t="str">
        <f>IF(ISNUMBER(_xlfn.XMATCH(E2757,[1]SKU_Master!A:A)),"MATCH","NOT FOUND")</f>
        <v>MATCH</v>
      </c>
      <c r="O2757" s="2">
        <f>Table2[[#This Row],[GROSS_REVENUE]]-Table2[[#This Row],[DISCOUNT]]</f>
        <v>33257.99</v>
      </c>
      <c r="P2757" s="3">
        <f>IFERROR((Table2[[#This Row],[NET_REVENUE]]-(Table2[[#This Row],[UNITS_SOLD]]*Table2[[#This Row],[UNIT_COGS]]))/Table2[[#This Row],[NET_REVENUE]],0)</f>
        <v>0.46960113945551124</v>
      </c>
      <c r="Q2757" s="4">
        <f>IFERROR(Table2[[#This Row],[GROSS_REVENUE]]/Table2[[#This Row],[AD_SPEND]],0)</f>
        <v>9.0515713931001915</v>
      </c>
      <c r="R2757" s="2">
        <f>IFERROR((Table2[[#This Row],[NET_REVENUE]]-(Table2[[#This Row],[UNITS_SOLD]]*Table2[[#This Row],[UNIT_COGS]])-Table2[[#This Row],[AD_SPEND]]),0)</f>
        <v>11469.759999999998</v>
      </c>
      <c r="S2757" s="3">
        <f>IFERROR(Table2[[#This Row],[RETURNS_UNITS]]/Table2[[#This Row],[UNITS_SOLD]],0)</f>
        <v>5.5555555555555552E-2</v>
      </c>
      <c r="T2757" s="2" t="str">
        <f>TRIM(CLEAN(Table2[[#This Row],[CHANNEL]]))</f>
        <v>Zepto</v>
      </c>
      <c r="U2757" s="1">
        <f t="shared" si="43"/>
        <v>45292</v>
      </c>
    </row>
    <row r="2758" spans="1:21" x14ac:dyDescent="0.3">
      <c r="A2758" s="1">
        <v>45413</v>
      </c>
      <c r="B2758" s="2" t="s">
        <v>39</v>
      </c>
      <c r="C2758" s="2" t="s">
        <v>28</v>
      </c>
      <c r="D2758" s="2" t="s">
        <v>43</v>
      </c>
      <c r="E2758" s="2" t="str">
        <f>TRIM(Table2[[#This Row],[SKU_CODE]])</f>
        <v>BEC-GB-001</v>
      </c>
      <c r="F2758" s="2">
        <v>320</v>
      </c>
      <c r="G2758" s="2">
        <v>47680</v>
      </c>
      <c r="H2758" s="2">
        <v>5781.96</v>
      </c>
      <c r="I2758" s="2">
        <v>4155.1899999999996</v>
      </c>
      <c r="J2758" s="2">
        <v>8</v>
      </c>
      <c r="K2758" s="2" t="str">
        <f>_xlfn.XLOOKUP(E2758,[1]SKU_Master!A:A,[1]SKU_Master!C:C,"NOT FOUND")</f>
        <v>Garbage Bags</v>
      </c>
      <c r="L2758" s="2">
        <f>_xlfn.XLOOKUP(Table2[[#This Row],[SKU_CODE_CLEAN]],[1]SKU_Master!A:A,[1]SKU_Master!E:E,"Not Found")</f>
        <v>149</v>
      </c>
      <c r="M2758" s="2">
        <f>_xlfn.XLOOKUP(E2758,[1]SKU_Master!A:A,[1]SKU_Master!F:F,"NOT FOUND")</f>
        <v>70</v>
      </c>
      <c r="N2758" s="2" t="str">
        <f>IF(ISNUMBER(_xlfn.XMATCH(E2758,[1]SKU_Master!A:A)),"MATCH","NOT FOUND")</f>
        <v>MATCH</v>
      </c>
      <c r="O2758" s="2">
        <f>Table2[[#This Row],[GROSS_REVENUE]]-Table2[[#This Row],[DISCOUNT]]</f>
        <v>41898.04</v>
      </c>
      <c r="P2758" s="3">
        <f>IFERROR((Table2[[#This Row],[NET_REVENUE]]-(Table2[[#This Row],[UNITS_SOLD]]*Table2[[#This Row],[UNIT_COGS]]))/Table2[[#This Row],[NET_REVENUE]],0)</f>
        <v>0.46536878574749557</v>
      </c>
      <c r="Q2758" s="4">
        <f>IFERROR(Table2[[#This Row],[GROSS_REVENUE]]/Table2[[#This Row],[AD_SPEND]],0)</f>
        <v>11.474806206214398</v>
      </c>
      <c r="R2758" s="2">
        <f>IFERROR((Table2[[#This Row],[NET_REVENUE]]-(Table2[[#This Row],[UNITS_SOLD]]*Table2[[#This Row],[UNIT_COGS]])-Table2[[#This Row],[AD_SPEND]]),0)</f>
        <v>15342.850000000002</v>
      </c>
      <c r="S2758" s="3">
        <f>IFERROR(Table2[[#This Row],[RETURNS_UNITS]]/Table2[[#This Row],[UNITS_SOLD]],0)</f>
        <v>2.5000000000000001E-2</v>
      </c>
      <c r="T2758" s="2" t="str">
        <f>TRIM(CLEAN(Table2[[#This Row],[CHANNEL]]))</f>
        <v>Amazon</v>
      </c>
      <c r="U2758" s="1">
        <f t="shared" si="43"/>
        <v>45413</v>
      </c>
    </row>
    <row r="2759" spans="1:21" x14ac:dyDescent="0.3">
      <c r="A2759" s="1">
        <v>45536</v>
      </c>
      <c r="B2759" s="2" t="s">
        <v>21</v>
      </c>
      <c r="C2759" s="2" t="s">
        <v>22</v>
      </c>
      <c r="D2759" s="2" t="s">
        <v>29</v>
      </c>
      <c r="E2759" s="2" t="str">
        <f>TRIM(Table2[[#This Row],[SKU_CODE]])</f>
        <v>BEC-CLN-004</v>
      </c>
      <c r="F2759" s="2">
        <v>201</v>
      </c>
      <c r="G2759" s="2">
        <v>19899</v>
      </c>
      <c r="H2759" s="2">
        <v>1639.99</v>
      </c>
      <c r="I2759" s="2">
        <v>4157.78</v>
      </c>
      <c r="J2759" s="2">
        <v>8</v>
      </c>
      <c r="K2759" s="2" t="str">
        <f>_xlfn.XLOOKUP(E2759,[1]SKU_Master!A:A,[1]SKU_Master!C:C,"NOT FOUND")</f>
        <v>Cleaners</v>
      </c>
      <c r="L2759" s="2">
        <f>_xlfn.XLOOKUP(Table2[[#This Row],[SKU_CODE_CLEAN]],[1]SKU_Master!A:A,[1]SKU_Master!E:E,"Not Found")</f>
        <v>99</v>
      </c>
      <c r="M2759" s="2">
        <f>_xlfn.XLOOKUP(E2759,[1]SKU_Master!A:A,[1]SKU_Master!F:F,"NOT FOUND")</f>
        <v>44</v>
      </c>
      <c r="N2759" s="2" t="str">
        <f>IF(ISNUMBER(_xlfn.XMATCH(E2759,[1]SKU_Master!A:A)),"MATCH","NOT FOUND")</f>
        <v>MATCH</v>
      </c>
      <c r="O2759" s="2">
        <f>Table2[[#This Row],[GROSS_REVENUE]]-Table2[[#This Row],[DISCOUNT]]</f>
        <v>18259.009999999998</v>
      </c>
      <c r="P2759" s="3">
        <f>IFERROR((Table2[[#This Row],[NET_REVENUE]]-(Table2[[#This Row],[UNITS_SOLD]]*Table2[[#This Row],[UNIT_COGS]]))/Table2[[#This Row],[NET_REVENUE]],0)</f>
        <v>0.51563638992475491</v>
      </c>
      <c r="Q2759" s="4">
        <f>IFERROR(Table2[[#This Row],[GROSS_REVENUE]]/Table2[[#This Row],[AD_SPEND]],0)</f>
        <v>4.785967511508546</v>
      </c>
      <c r="R2759" s="2">
        <f>IFERROR((Table2[[#This Row],[NET_REVENUE]]-(Table2[[#This Row],[UNITS_SOLD]]*Table2[[#This Row],[UNIT_COGS]])-Table2[[#This Row],[AD_SPEND]]),0)</f>
        <v>5257.2299999999987</v>
      </c>
      <c r="S2759" s="3">
        <f>IFERROR(Table2[[#This Row],[RETURNS_UNITS]]/Table2[[#This Row],[UNITS_SOLD]],0)</f>
        <v>3.9800995024875621E-2</v>
      </c>
      <c r="T2759" s="2" t="str">
        <f>TRIM(CLEAN(Table2[[#This Row],[CHANNEL]]))</f>
        <v>Flipkart</v>
      </c>
      <c r="U2759" s="1">
        <f t="shared" si="43"/>
        <v>45536</v>
      </c>
    </row>
    <row r="2760" spans="1:21" x14ac:dyDescent="0.3">
      <c r="A2760" s="1">
        <v>45383</v>
      </c>
      <c r="B2760" s="2" t="s">
        <v>21</v>
      </c>
      <c r="C2760" s="2" t="s">
        <v>22</v>
      </c>
      <c r="D2760" s="2" t="s">
        <v>31</v>
      </c>
      <c r="E2760" s="2" t="str">
        <f>TRIM(Table2[[#This Row],[SKU_CODE]])</f>
        <v>BEC-GB-002</v>
      </c>
      <c r="F2760" s="2">
        <v>182</v>
      </c>
      <c r="G2760" s="2">
        <v>32578</v>
      </c>
      <c r="H2760" s="2">
        <v>4176.1499999999996</v>
      </c>
      <c r="I2760" s="2">
        <v>4158.96</v>
      </c>
      <c r="J2760" s="2">
        <v>7</v>
      </c>
      <c r="K2760" s="2" t="str">
        <f>_xlfn.XLOOKUP(E2760,[1]SKU_Master!A:A,[1]SKU_Master!C:C,"NOT FOUND")</f>
        <v>Garbage Bags</v>
      </c>
      <c r="L2760" s="2">
        <f>_xlfn.XLOOKUP(Table2[[#This Row],[SKU_CODE_CLEAN]],[1]SKU_Master!A:A,[1]SKU_Master!E:E,"Not Found")</f>
        <v>179</v>
      </c>
      <c r="M2760" s="2">
        <f>_xlfn.XLOOKUP(E2760,[1]SKU_Master!A:A,[1]SKU_Master!F:F,"NOT FOUND")</f>
        <v>86</v>
      </c>
      <c r="N2760" s="2" t="str">
        <f>IF(ISNUMBER(_xlfn.XMATCH(E2760,[1]SKU_Master!A:A)),"MATCH","NOT FOUND")</f>
        <v>MATCH</v>
      </c>
      <c r="O2760" s="2">
        <f>Table2[[#This Row],[GROSS_REVENUE]]-Table2[[#This Row],[DISCOUNT]]</f>
        <v>28401.85</v>
      </c>
      <c r="P2760" s="3">
        <f>IFERROR((Table2[[#This Row],[NET_REVENUE]]-(Table2[[#This Row],[UNITS_SOLD]]*Table2[[#This Row],[UNIT_COGS]]))/Table2[[#This Row],[NET_REVENUE]],0)</f>
        <v>0.4489091379610835</v>
      </c>
      <c r="Q2760" s="4">
        <f>IFERROR(Table2[[#This Row],[GROSS_REVENUE]]/Table2[[#This Row],[AD_SPEND]],0)</f>
        <v>7.8332083020755192</v>
      </c>
      <c r="R2760" s="2">
        <f>IFERROR((Table2[[#This Row],[NET_REVENUE]]-(Table2[[#This Row],[UNITS_SOLD]]*Table2[[#This Row],[UNIT_COGS]])-Table2[[#This Row],[AD_SPEND]]),0)</f>
        <v>8590.89</v>
      </c>
      <c r="S2760" s="3">
        <f>IFERROR(Table2[[#This Row],[RETURNS_UNITS]]/Table2[[#This Row],[UNITS_SOLD]],0)</f>
        <v>3.8461538461538464E-2</v>
      </c>
      <c r="T2760" s="2" t="str">
        <f>TRIM(CLEAN(Table2[[#This Row],[CHANNEL]]))</f>
        <v>Flipkart</v>
      </c>
      <c r="U2760" s="1">
        <f t="shared" si="43"/>
        <v>45383</v>
      </c>
    </row>
    <row r="2761" spans="1:21" x14ac:dyDescent="0.3">
      <c r="A2761" s="1">
        <v>45444</v>
      </c>
      <c r="B2761" s="2" t="s">
        <v>34</v>
      </c>
      <c r="C2761" s="2" t="s">
        <v>22</v>
      </c>
      <c r="D2761" s="2" t="s">
        <v>30</v>
      </c>
      <c r="E2761" s="2" t="str">
        <f>TRIM(Table2[[#This Row],[SKU_CODE]])</f>
        <v>BEC-TIS-002</v>
      </c>
      <c r="F2761" s="2">
        <v>266</v>
      </c>
      <c r="G2761" s="2">
        <v>47880</v>
      </c>
      <c r="H2761" s="2">
        <v>14013.56</v>
      </c>
      <c r="I2761" s="2">
        <v>4166.41</v>
      </c>
      <c r="J2761" s="2">
        <v>14</v>
      </c>
      <c r="K2761" s="2" t="str">
        <f>_xlfn.XLOOKUP(E2761,[1]SKU_Master!A:A,[1]SKU_Master!C:C,"NOT FOUND")</f>
        <v>Tissues</v>
      </c>
      <c r="L2761" s="2">
        <f>_xlfn.XLOOKUP(Table2[[#This Row],[SKU_CODE_CLEAN]],[1]SKU_Master!A:A,[1]SKU_Master!E:E,"Not Found")</f>
        <v>180</v>
      </c>
      <c r="M2761" s="2">
        <f>_xlfn.XLOOKUP(E2761,[1]SKU_Master!A:A,[1]SKU_Master!F:F,"NOT FOUND")</f>
        <v>95</v>
      </c>
      <c r="N2761" s="2" t="str">
        <f>IF(ISNUMBER(_xlfn.XMATCH(E2761,[1]SKU_Master!A:A)),"MATCH","NOT FOUND")</f>
        <v>MATCH</v>
      </c>
      <c r="O2761" s="2">
        <f>Table2[[#This Row],[GROSS_REVENUE]]-Table2[[#This Row],[DISCOUNT]]</f>
        <v>33866.44</v>
      </c>
      <c r="P2761" s="3">
        <f>IFERROR((Table2[[#This Row],[NET_REVENUE]]-(Table2[[#This Row],[UNITS_SOLD]]*Table2[[#This Row],[UNIT_COGS]]))/Table2[[#This Row],[NET_REVENUE]],0)</f>
        <v>0.25383358865000283</v>
      </c>
      <c r="Q2761" s="4">
        <f>IFERROR(Table2[[#This Row],[GROSS_REVENUE]]/Table2[[#This Row],[AD_SPEND]],0)</f>
        <v>11.491907901526734</v>
      </c>
      <c r="R2761" s="2">
        <f>IFERROR((Table2[[#This Row],[NET_REVENUE]]-(Table2[[#This Row],[UNITS_SOLD]]*Table2[[#This Row],[UNIT_COGS]])-Table2[[#This Row],[AD_SPEND]]),0)</f>
        <v>4430.0300000000025</v>
      </c>
      <c r="S2761" s="3">
        <f>IFERROR(Table2[[#This Row],[RETURNS_UNITS]]/Table2[[#This Row],[UNITS_SOLD]],0)</f>
        <v>5.2631578947368418E-2</v>
      </c>
      <c r="T2761" s="2" t="str">
        <f>TRIM(CLEAN(Table2[[#This Row],[CHANNEL]]))</f>
        <v>Zepto</v>
      </c>
      <c r="U2761" s="1">
        <f t="shared" si="43"/>
        <v>45444</v>
      </c>
    </row>
    <row r="2762" spans="1:21" x14ac:dyDescent="0.3">
      <c r="A2762" s="1">
        <v>45505</v>
      </c>
      <c r="B2762" s="2" t="s">
        <v>39</v>
      </c>
      <c r="C2762" s="2" t="s">
        <v>28</v>
      </c>
      <c r="D2762" s="2" t="s">
        <v>30</v>
      </c>
      <c r="E2762" s="2" t="str">
        <f>TRIM(Table2[[#This Row],[SKU_CODE]])</f>
        <v>BEC-TIS-002</v>
      </c>
      <c r="F2762" s="2">
        <v>319</v>
      </c>
      <c r="G2762" s="2">
        <v>57420</v>
      </c>
      <c r="H2762" s="2">
        <v>4856.43</v>
      </c>
      <c r="I2762" s="2">
        <v>4168.93</v>
      </c>
      <c r="J2762" s="2">
        <v>14</v>
      </c>
      <c r="K2762" s="2" t="str">
        <f>_xlfn.XLOOKUP(E2762,[1]SKU_Master!A:A,[1]SKU_Master!C:C,"NOT FOUND")</f>
        <v>Tissues</v>
      </c>
      <c r="L2762" s="2">
        <f>_xlfn.XLOOKUP(Table2[[#This Row],[SKU_CODE_CLEAN]],[1]SKU_Master!A:A,[1]SKU_Master!E:E,"Not Found")</f>
        <v>180</v>
      </c>
      <c r="M2762" s="2">
        <f>_xlfn.XLOOKUP(E2762,[1]SKU_Master!A:A,[1]SKU_Master!F:F,"NOT FOUND")</f>
        <v>95</v>
      </c>
      <c r="N2762" s="2" t="str">
        <f>IF(ISNUMBER(_xlfn.XMATCH(E2762,[1]SKU_Master!A:A)),"MATCH","NOT FOUND")</f>
        <v>MATCH</v>
      </c>
      <c r="O2762" s="2">
        <f>Table2[[#This Row],[GROSS_REVENUE]]-Table2[[#This Row],[DISCOUNT]]</f>
        <v>52563.57</v>
      </c>
      <c r="P2762" s="3">
        <f>IFERROR((Table2[[#This Row],[NET_REVENUE]]-(Table2[[#This Row],[UNITS_SOLD]]*Table2[[#This Row],[UNIT_COGS]]))/Table2[[#This Row],[NET_REVENUE]],0)</f>
        <v>0.42346001232412483</v>
      </c>
      <c r="Q2762" s="4">
        <f>IFERROR(Table2[[#This Row],[GROSS_REVENUE]]/Table2[[#This Row],[AD_SPEND]],0)</f>
        <v>13.773318333481251</v>
      </c>
      <c r="R2762" s="2">
        <f>IFERROR((Table2[[#This Row],[NET_REVENUE]]-(Table2[[#This Row],[UNITS_SOLD]]*Table2[[#This Row],[UNIT_COGS]])-Table2[[#This Row],[AD_SPEND]]),0)</f>
        <v>18089.64</v>
      </c>
      <c r="S2762" s="3">
        <f>IFERROR(Table2[[#This Row],[RETURNS_UNITS]]/Table2[[#This Row],[UNITS_SOLD]],0)</f>
        <v>4.3887147335423198E-2</v>
      </c>
      <c r="T2762" s="2" t="str">
        <f>TRIM(CLEAN(Table2[[#This Row],[CHANNEL]]))</f>
        <v>Amazon</v>
      </c>
      <c r="U2762" s="1">
        <f t="shared" si="43"/>
        <v>45505</v>
      </c>
    </row>
    <row r="2763" spans="1:21" x14ac:dyDescent="0.3">
      <c r="A2763" s="1">
        <v>45689</v>
      </c>
      <c r="B2763" s="2" t="s">
        <v>50</v>
      </c>
      <c r="C2763" s="2" t="s">
        <v>22</v>
      </c>
      <c r="D2763" s="2" t="s">
        <v>35</v>
      </c>
      <c r="E2763" s="2" t="str">
        <f>TRIM(Table2[[#This Row],[SKU_CODE]])</f>
        <v>BEC-CMB-001</v>
      </c>
      <c r="F2763" s="2">
        <v>87</v>
      </c>
      <c r="G2763" s="2">
        <v>60813</v>
      </c>
      <c r="H2763" s="2">
        <v>10417.700000000001</v>
      </c>
      <c r="I2763" s="2">
        <v>4169.2</v>
      </c>
      <c r="J2763" s="2">
        <v>3</v>
      </c>
      <c r="K2763" s="2" t="str">
        <f>_xlfn.XLOOKUP(E2763,[1]SKU_Master!A:A,[1]SKU_Master!C:C,"NOT FOUND")</f>
        <v>Others</v>
      </c>
      <c r="L2763" s="2">
        <f>_xlfn.XLOOKUP(Table2[[#This Row],[SKU_CODE_CLEAN]],[1]SKU_Master!A:A,[1]SKU_Master!E:E,"Not Found")</f>
        <v>699</v>
      </c>
      <c r="M2763" s="2">
        <f>_xlfn.XLOOKUP(E2763,[1]SKU_Master!A:A,[1]SKU_Master!F:F,"NOT FOUND")</f>
        <v>330</v>
      </c>
      <c r="N2763" s="2" t="str">
        <f>IF(ISNUMBER(_xlfn.XMATCH(E2763,[1]SKU_Master!A:A)),"MATCH","NOT FOUND")</f>
        <v>MATCH</v>
      </c>
      <c r="O2763" s="2">
        <f>Table2[[#This Row],[GROSS_REVENUE]]-Table2[[#This Row],[DISCOUNT]]</f>
        <v>50395.3</v>
      </c>
      <c r="P2763" s="3">
        <f>IFERROR((Table2[[#This Row],[NET_REVENUE]]-(Table2[[#This Row],[UNITS_SOLD]]*Table2[[#This Row],[UNIT_COGS]]))/Table2[[#This Row],[NET_REVENUE]],0)</f>
        <v>0.43030401644597815</v>
      </c>
      <c r="Q2763" s="4">
        <f>IFERROR(Table2[[#This Row],[GROSS_REVENUE]]/Table2[[#This Row],[AD_SPEND]],0)</f>
        <v>14.586251559052098</v>
      </c>
      <c r="R2763" s="2">
        <f>IFERROR((Table2[[#This Row],[NET_REVENUE]]-(Table2[[#This Row],[UNITS_SOLD]]*Table2[[#This Row],[UNIT_COGS]])-Table2[[#This Row],[AD_SPEND]]),0)</f>
        <v>17516.100000000002</v>
      </c>
      <c r="S2763" s="3">
        <f>IFERROR(Table2[[#This Row],[RETURNS_UNITS]]/Table2[[#This Row],[UNITS_SOLD]],0)</f>
        <v>3.4482758620689655E-2</v>
      </c>
      <c r="T2763" s="2" t="str">
        <f>TRIM(CLEAN(Table2[[#This Row],[CHANNEL]]))</f>
        <v>Amazon</v>
      </c>
      <c r="U2763" s="1">
        <f t="shared" si="43"/>
        <v>45689</v>
      </c>
    </row>
    <row r="2764" spans="1:21" x14ac:dyDescent="0.3">
      <c r="A2764" s="1">
        <v>45717</v>
      </c>
      <c r="B2764" s="2" t="s">
        <v>21</v>
      </c>
      <c r="C2764" s="2" t="s">
        <v>22</v>
      </c>
      <c r="D2764" s="2" t="s">
        <v>43</v>
      </c>
      <c r="E2764" s="2" t="str">
        <f>TRIM(Table2[[#This Row],[SKU_CODE]])</f>
        <v>BEC-GB-001</v>
      </c>
      <c r="F2764" s="2">
        <v>205</v>
      </c>
      <c r="G2764" s="2">
        <v>30545</v>
      </c>
      <c r="H2764" s="2">
        <v>1686.3</v>
      </c>
      <c r="I2764" s="2">
        <v>4171.9799999999996</v>
      </c>
      <c r="J2764" s="2">
        <v>5</v>
      </c>
      <c r="K2764" s="2" t="str">
        <f>_xlfn.XLOOKUP(E2764,[1]SKU_Master!A:A,[1]SKU_Master!C:C,"NOT FOUND")</f>
        <v>Garbage Bags</v>
      </c>
      <c r="L2764" s="2">
        <f>_xlfn.XLOOKUP(Table2[[#This Row],[SKU_CODE_CLEAN]],[1]SKU_Master!A:A,[1]SKU_Master!E:E,"Not Found")</f>
        <v>149</v>
      </c>
      <c r="M2764" s="2">
        <f>_xlfn.XLOOKUP(E2764,[1]SKU_Master!A:A,[1]SKU_Master!F:F,"NOT FOUND")</f>
        <v>70</v>
      </c>
      <c r="N2764" s="2" t="str">
        <f>IF(ISNUMBER(_xlfn.XMATCH(E2764,[1]SKU_Master!A:A)),"MATCH","NOT FOUND")</f>
        <v>MATCH</v>
      </c>
      <c r="O2764" s="2">
        <f>Table2[[#This Row],[GROSS_REVENUE]]-Table2[[#This Row],[DISCOUNT]]</f>
        <v>28858.7</v>
      </c>
      <c r="P2764" s="3">
        <f>IFERROR((Table2[[#This Row],[NET_REVENUE]]-(Table2[[#This Row],[UNITS_SOLD]]*Table2[[#This Row],[UNIT_COGS]]))/Table2[[#This Row],[NET_REVENUE]],0)</f>
        <v>0.50274960410552105</v>
      </c>
      <c r="Q2764" s="4">
        <f>IFERROR(Table2[[#This Row],[GROSS_REVENUE]]/Table2[[#This Row],[AD_SPEND]],0)</f>
        <v>7.3214636695286179</v>
      </c>
      <c r="R2764" s="2">
        <f>IFERROR((Table2[[#This Row],[NET_REVENUE]]-(Table2[[#This Row],[UNITS_SOLD]]*Table2[[#This Row],[UNIT_COGS]])-Table2[[#This Row],[AD_SPEND]]),0)</f>
        <v>10336.720000000001</v>
      </c>
      <c r="S2764" s="3">
        <f>IFERROR(Table2[[#This Row],[RETURNS_UNITS]]/Table2[[#This Row],[UNITS_SOLD]],0)</f>
        <v>2.4390243902439025E-2</v>
      </c>
      <c r="T2764" s="2" t="str">
        <f>TRIM(CLEAN(Table2[[#This Row],[CHANNEL]]))</f>
        <v>Flipkart</v>
      </c>
      <c r="U2764" s="1">
        <f t="shared" si="43"/>
        <v>45717</v>
      </c>
    </row>
    <row r="2765" spans="1:21" x14ac:dyDescent="0.3">
      <c r="A2765" s="1">
        <v>45413</v>
      </c>
      <c r="B2765" s="2" t="s">
        <v>33</v>
      </c>
      <c r="C2765" s="2" t="s">
        <v>22</v>
      </c>
      <c r="D2765" s="2" t="s">
        <v>38</v>
      </c>
      <c r="E2765" s="2" t="str">
        <f>TRIM(Table2[[#This Row],[SKU_CODE]])</f>
        <v>BEC-CLN-002</v>
      </c>
      <c r="F2765" s="2">
        <v>141</v>
      </c>
      <c r="G2765" s="2">
        <v>26085</v>
      </c>
      <c r="H2765" s="2">
        <v>3230.03</v>
      </c>
      <c r="I2765" s="2">
        <v>4173.45</v>
      </c>
      <c r="J2765" s="2">
        <v>3</v>
      </c>
      <c r="K2765" s="2" t="str">
        <f>_xlfn.XLOOKUP(E2765,[1]SKU_Master!A:A,[1]SKU_Master!C:C,"NOT FOUND")</f>
        <v>Cleaners</v>
      </c>
      <c r="L2765" s="2">
        <f>_xlfn.XLOOKUP(Table2[[#This Row],[SKU_CODE_CLEAN]],[1]SKU_Master!A:A,[1]SKU_Master!E:E,"Not Found")</f>
        <v>185</v>
      </c>
      <c r="M2765" s="2">
        <f>_xlfn.XLOOKUP(E2765,[1]SKU_Master!A:A,[1]SKU_Master!F:F,"NOT FOUND")</f>
        <v>88</v>
      </c>
      <c r="N2765" s="2" t="str">
        <f>IF(ISNUMBER(_xlfn.XMATCH(E2765,[1]SKU_Master!A:A)),"MATCH","NOT FOUND")</f>
        <v>MATCH</v>
      </c>
      <c r="O2765" s="2">
        <f>Table2[[#This Row],[GROSS_REVENUE]]-Table2[[#This Row],[DISCOUNT]]</f>
        <v>22854.97</v>
      </c>
      <c r="P2765" s="3">
        <f>IFERROR((Table2[[#This Row],[NET_REVENUE]]-(Table2[[#This Row],[UNITS_SOLD]]*Table2[[#This Row],[UNIT_COGS]]))/Table2[[#This Row],[NET_REVENUE]],0)</f>
        <v>0.45709839041573891</v>
      </c>
      <c r="Q2765" s="4">
        <f>IFERROR(Table2[[#This Row],[GROSS_REVENUE]]/Table2[[#This Row],[AD_SPEND]],0)</f>
        <v>6.2502246342953676</v>
      </c>
      <c r="R2765" s="2">
        <f>IFERROR((Table2[[#This Row],[NET_REVENUE]]-(Table2[[#This Row],[UNITS_SOLD]]*Table2[[#This Row],[UNIT_COGS]])-Table2[[#This Row],[AD_SPEND]]),0)</f>
        <v>6273.5200000000013</v>
      </c>
      <c r="S2765" s="3">
        <f>IFERROR(Table2[[#This Row],[RETURNS_UNITS]]/Table2[[#This Row],[UNITS_SOLD]],0)</f>
        <v>2.1276595744680851E-2</v>
      </c>
      <c r="T2765" s="2" t="str">
        <f>TRIM(CLEAN(Table2[[#This Row],[CHANNEL]]))</f>
        <v>Swiggy Instamart</v>
      </c>
      <c r="U2765" s="1">
        <f t="shared" si="43"/>
        <v>45413</v>
      </c>
    </row>
    <row r="2766" spans="1:21" x14ac:dyDescent="0.3">
      <c r="A2766" s="1">
        <v>45505</v>
      </c>
      <c r="B2766" s="2" t="s">
        <v>24</v>
      </c>
      <c r="C2766" s="2" t="s">
        <v>28</v>
      </c>
      <c r="D2766" s="2" t="s">
        <v>59</v>
      </c>
      <c r="E2766" s="2" t="str">
        <f>TRIM(Table2[[#This Row],[SKU_CODE]])</f>
        <v>BEC-CLN-001</v>
      </c>
      <c r="F2766" s="2">
        <v>113</v>
      </c>
      <c r="G2766" s="2">
        <v>22487</v>
      </c>
      <c r="H2766" s="2">
        <v>3106.46</v>
      </c>
      <c r="I2766" s="2">
        <v>4174.43</v>
      </c>
      <c r="J2766" s="2">
        <v>10</v>
      </c>
      <c r="K2766" s="2" t="str">
        <f>_xlfn.XLOOKUP(E2766,[1]SKU_Master!A:A,[1]SKU_Master!C:C,"NOT FOUND")</f>
        <v>Cleaners</v>
      </c>
      <c r="L2766" s="2">
        <f>_xlfn.XLOOKUP(Table2[[#This Row],[SKU_CODE_CLEAN]],[1]SKU_Master!A:A,[1]SKU_Master!E:E,"Not Found")</f>
        <v>199</v>
      </c>
      <c r="M2766" s="2">
        <f>_xlfn.XLOOKUP(E2766,[1]SKU_Master!A:A,[1]SKU_Master!F:F,"NOT FOUND")</f>
        <v>96</v>
      </c>
      <c r="N2766" s="2" t="str">
        <f>IF(ISNUMBER(_xlfn.XMATCH(E2766,[1]SKU_Master!A:A)),"MATCH","NOT FOUND")</f>
        <v>MATCH</v>
      </c>
      <c r="O2766" s="2">
        <f>Table2[[#This Row],[GROSS_REVENUE]]-Table2[[#This Row],[DISCOUNT]]</f>
        <v>19380.54</v>
      </c>
      <c r="P2766" s="3">
        <f>IFERROR((Table2[[#This Row],[NET_REVENUE]]-(Table2[[#This Row],[UNITS_SOLD]]*Table2[[#This Row],[UNIT_COGS]]))/Table2[[#This Row],[NET_REVENUE]],0)</f>
        <v>0.44026327439792701</v>
      </c>
      <c r="Q2766" s="4">
        <f>IFERROR(Table2[[#This Row],[GROSS_REVENUE]]/Table2[[#This Row],[AD_SPEND]],0)</f>
        <v>5.386843233686994</v>
      </c>
      <c r="R2766" s="2">
        <f>IFERROR((Table2[[#This Row],[NET_REVENUE]]-(Table2[[#This Row],[UNITS_SOLD]]*Table2[[#This Row],[UNIT_COGS]])-Table2[[#This Row],[AD_SPEND]]),0)</f>
        <v>4358.1100000000006</v>
      </c>
      <c r="S2766" s="3">
        <f>IFERROR(Table2[[#This Row],[RETURNS_UNITS]]/Table2[[#This Row],[UNITS_SOLD]],0)</f>
        <v>8.8495575221238937E-2</v>
      </c>
      <c r="T2766" s="2" t="str">
        <f>TRIM(CLEAN(Table2[[#This Row],[CHANNEL]]))</f>
        <v>D2C</v>
      </c>
      <c r="U2766" s="1">
        <f t="shared" si="43"/>
        <v>45505</v>
      </c>
    </row>
    <row r="2767" spans="1:21" x14ac:dyDescent="0.3">
      <c r="A2767" s="1">
        <v>45689</v>
      </c>
      <c r="B2767" s="2" t="s">
        <v>37</v>
      </c>
      <c r="C2767" s="2" t="s">
        <v>22</v>
      </c>
      <c r="D2767" s="2" t="s">
        <v>31</v>
      </c>
      <c r="E2767" s="2" t="str">
        <f>TRIM(Table2[[#This Row],[SKU_CODE]])</f>
        <v>BEC-GB-002</v>
      </c>
      <c r="F2767" s="2">
        <v>286</v>
      </c>
      <c r="G2767" s="2">
        <v>51194</v>
      </c>
      <c r="H2767" s="2">
        <v>11758.59</v>
      </c>
      <c r="I2767" s="2">
        <v>4177.03</v>
      </c>
      <c r="J2767" s="2">
        <v>14</v>
      </c>
      <c r="K2767" s="2" t="str">
        <f>_xlfn.XLOOKUP(E2767,[1]SKU_Master!A:A,[1]SKU_Master!C:C,"NOT FOUND")</f>
        <v>Garbage Bags</v>
      </c>
      <c r="L2767" s="2">
        <f>_xlfn.XLOOKUP(Table2[[#This Row],[SKU_CODE_CLEAN]],[1]SKU_Master!A:A,[1]SKU_Master!E:E,"Not Found")</f>
        <v>179</v>
      </c>
      <c r="M2767" s="2">
        <f>_xlfn.XLOOKUP(E2767,[1]SKU_Master!A:A,[1]SKU_Master!F:F,"NOT FOUND")</f>
        <v>86</v>
      </c>
      <c r="N2767" s="2" t="str">
        <f>IF(ISNUMBER(_xlfn.XMATCH(E2767,[1]SKU_Master!A:A)),"MATCH","NOT FOUND")</f>
        <v>MATCH</v>
      </c>
      <c r="O2767" s="2">
        <f>Table2[[#This Row],[GROSS_REVENUE]]-Table2[[#This Row],[DISCOUNT]]</f>
        <v>39435.410000000003</v>
      </c>
      <c r="P2767" s="3">
        <f>IFERROR((Table2[[#This Row],[NET_REVENUE]]-(Table2[[#This Row],[UNITS_SOLD]]*Table2[[#This Row],[UNIT_COGS]]))/Table2[[#This Row],[NET_REVENUE]],0)</f>
        <v>0.37629658218337281</v>
      </c>
      <c r="Q2767" s="4">
        <f>IFERROR(Table2[[#This Row],[GROSS_REVENUE]]/Table2[[#This Row],[AD_SPEND]],0)</f>
        <v>12.256076686066416</v>
      </c>
      <c r="R2767" s="2">
        <f>IFERROR((Table2[[#This Row],[NET_REVENUE]]-(Table2[[#This Row],[UNITS_SOLD]]*Table2[[#This Row],[UNIT_COGS]])-Table2[[#This Row],[AD_SPEND]]),0)</f>
        <v>10662.380000000005</v>
      </c>
      <c r="S2767" s="3">
        <f>IFERROR(Table2[[#This Row],[RETURNS_UNITS]]/Table2[[#This Row],[UNITS_SOLD]],0)</f>
        <v>4.8951048951048952E-2</v>
      </c>
      <c r="T2767" s="2" t="str">
        <f>TRIM(CLEAN(Table2[[#This Row],[CHANNEL]]))</f>
        <v>Blinkit</v>
      </c>
      <c r="U2767" s="1">
        <f t="shared" si="43"/>
        <v>45689</v>
      </c>
    </row>
    <row r="2768" spans="1:21" x14ac:dyDescent="0.3">
      <c r="A2768" s="1">
        <v>45597</v>
      </c>
      <c r="B2768" s="2" t="s">
        <v>50</v>
      </c>
      <c r="C2768" s="2" t="s">
        <v>22</v>
      </c>
      <c r="D2768" s="2" t="s">
        <v>43</v>
      </c>
      <c r="E2768" s="2" t="str">
        <f>TRIM(Table2[[#This Row],[SKU_CODE]])</f>
        <v>BEC-GB-001</v>
      </c>
      <c r="F2768" s="2">
        <v>226</v>
      </c>
      <c r="G2768" s="2">
        <v>33674</v>
      </c>
      <c r="H2768" s="2">
        <v>5652.46</v>
      </c>
      <c r="I2768" s="2">
        <v>4178.26</v>
      </c>
      <c r="J2768" s="2">
        <v>10</v>
      </c>
      <c r="K2768" s="2" t="str">
        <f>_xlfn.XLOOKUP(E2768,[1]SKU_Master!A:A,[1]SKU_Master!C:C,"NOT FOUND")</f>
        <v>Garbage Bags</v>
      </c>
      <c r="L2768" s="2">
        <f>_xlfn.XLOOKUP(Table2[[#This Row],[SKU_CODE_CLEAN]],[1]SKU_Master!A:A,[1]SKU_Master!E:E,"Not Found")</f>
        <v>149</v>
      </c>
      <c r="M2768" s="2">
        <f>_xlfn.XLOOKUP(E2768,[1]SKU_Master!A:A,[1]SKU_Master!F:F,"NOT FOUND")</f>
        <v>70</v>
      </c>
      <c r="N2768" s="2" t="str">
        <f>IF(ISNUMBER(_xlfn.XMATCH(E2768,[1]SKU_Master!A:A)),"MATCH","NOT FOUND")</f>
        <v>MATCH</v>
      </c>
      <c r="O2768" s="2">
        <f>Table2[[#This Row],[GROSS_REVENUE]]-Table2[[#This Row],[DISCOUNT]]</f>
        <v>28021.54</v>
      </c>
      <c r="P2768" s="3">
        <f>IFERROR((Table2[[#This Row],[NET_REVENUE]]-(Table2[[#This Row],[UNITS_SOLD]]*Table2[[#This Row],[UNIT_COGS]]))/Table2[[#This Row],[NET_REVENUE]],0)</f>
        <v>0.43543431231830942</v>
      </c>
      <c r="Q2768" s="4">
        <f>IFERROR(Table2[[#This Row],[GROSS_REVENUE]]/Table2[[#This Row],[AD_SPEND]],0)</f>
        <v>8.0593357043362541</v>
      </c>
      <c r="R2768" s="2">
        <f>IFERROR((Table2[[#This Row],[NET_REVENUE]]-(Table2[[#This Row],[UNITS_SOLD]]*Table2[[#This Row],[UNIT_COGS]])-Table2[[#This Row],[AD_SPEND]]),0)</f>
        <v>8023.2800000000007</v>
      </c>
      <c r="S2768" s="3">
        <f>IFERROR(Table2[[#This Row],[RETURNS_UNITS]]/Table2[[#This Row],[UNITS_SOLD]],0)</f>
        <v>4.4247787610619468E-2</v>
      </c>
      <c r="T2768" s="2" t="str">
        <f>TRIM(CLEAN(Table2[[#This Row],[CHANNEL]]))</f>
        <v>Amazon</v>
      </c>
      <c r="U2768" s="1">
        <f t="shared" si="43"/>
        <v>45597</v>
      </c>
    </row>
    <row r="2769" spans="1:21" x14ac:dyDescent="0.3">
      <c r="A2769" s="1">
        <v>45778</v>
      </c>
      <c r="B2769" s="2" t="s">
        <v>37</v>
      </c>
      <c r="C2769" s="2" t="s">
        <v>22</v>
      </c>
      <c r="D2769" s="2" t="s">
        <v>30</v>
      </c>
      <c r="E2769" s="2" t="str">
        <f>TRIM(Table2[[#This Row],[SKU_CODE]])</f>
        <v>BEC-TIS-002</v>
      </c>
      <c r="F2769" s="2">
        <v>382</v>
      </c>
      <c r="G2769" s="2">
        <v>68760</v>
      </c>
      <c r="H2769" s="2">
        <v>18098.189999999999</v>
      </c>
      <c r="I2769" s="2">
        <v>4183.03</v>
      </c>
      <c r="J2769" s="2">
        <v>7</v>
      </c>
      <c r="K2769" s="2" t="str">
        <f>_xlfn.XLOOKUP(E2769,[1]SKU_Master!A:A,[1]SKU_Master!C:C,"NOT FOUND")</f>
        <v>Tissues</v>
      </c>
      <c r="L2769" s="2">
        <f>_xlfn.XLOOKUP(Table2[[#This Row],[SKU_CODE_CLEAN]],[1]SKU_Master!A:A,[1]SKU_Master!E:E,"Not Found")</f>
        <v>180</v>
      </c>
      <c r="M2769" s="2">
        <f>_xlfn.XLOOKUP(E2769,[1]SKU_Master!A:A,[1]SKU_Master!F:F,"NOT FOUND")</f>
        <v>95</v>
      </c>
      <c r="N2769" s="2" t="str">
        <f>IF(ISNUMBER(_xlfn.XMATCH(E2769,[1]SKU_Master!A:A)),"MATCH","NOT FOUND")</f>
        <v>MATCH</v>
      </c>
      <c r="O2769" s="2">
        <f>Table2[[#This Row],[GROSS_REVENUE]]-Table2[[#This Row],[DISCOUNT]]</f>
        <v>50661.81</v>
      </c>
      <c r="P2769" s="3">
        <f>IFERROR((Table2[[#This Row],[NET_REVENUE]]-(Table2[[#This Row],[UNITS_SOLD]]*Table2[[#This Row],[UNIT_COGS]]))/Table2[[#This Row],[NET_REVENUE]],0)</f>
        <v>0.28368133708606141</v>
      </c>
      <c r="Q2769" s="4">
        <f>IFERROR(Table2[[#This Row],[GROSS_REVENUE]]/Table2[[#This Row],[AD_SPEND]],0)</f>
        <v>16.437845293961555</v>
      </c>
      <c r="R2769" s="2">
        <f>IFERROR((Table2[[#This Row],[NET_REVENUE]]-(Table2[[#This Row],[UNITS_SOLD]]*Table2[[#This Row],[UNIT_COGS]])-Table2[[#This Row],[AD_SPEND]]),0)</f>
        <v>10188.779999999999</v>
      </c>
      <c r="S2769" s="3">
        <f>IFERROR(Table2[[#This Row],[RETURNS_UNITS]]/Table2[[#This Row],[UNITS_SOLD]],0)</f>
        <v>1.832460732984293E-2</v>
      </c>
      <c r="T2769" s="2" t="str">
        <f>TRIM(CLEAN(Table2[[#This Row],[CHANNEL]]))</f>
        <v>Blinkit</v>
      </c>
      <c r="U2769" s="1">
        <f t="shared" si="43"/>
        <v>45778</v>
      </c>
    </row>
    <row r="2770" spans="1:21" x14ac:dyDescent="0.3">
      <c r="A2770" s="1">
        <v>45717</v>
      </c>
      <c r="B2770" s="2" t="s">
        <v>50</v>
      </c>
      <c r="C2770" s="2" t="s">
        <v>25</v>
      </c>
      <c r="D2770" s="2" t="s">
        <v>45</v>
      </c>
      <c r="E2770" s="2" t="str">
        <f>TRIM(Table2[[#This Row],[SKU_CODE]])</f>
        <v>BEC-TIS-001</v>
      </c>
      <c r="F2770" s="2">
        <v>575</v>
      </c>
      <c r="G2770" s="2">
        <v>54625</v>
      </c>
      <c r="H2770" s="2">
        <v>16312.39</v>
      </c>
      <c r="I2770" s="2">
        <v>4185.37</v>
      </c>
      <c r="J2770" s="2">
        <v>33</v>
      </c>
      <c r="K2770" s="2" t="str">
        <f>_xlfn.XLOOKUP(E2770,[1]SKU_Master!A:A,[1]SKU_Master!C:C,"NOT FOUND")</f>
        <v>Tissues</v>
      </c>
      <c r="L2770" s="2">
        <f>_xlfn.XLOOKUP(Table2[[#This Row],[SKU_CODE_CLEAN]],[1]SKU_Master!A:A,[1]SKU_Master!E:E,"Not Found")</f>
        <v>95</v>
      </c>
      <c r="M2770" s="2">
        <f>_xlfn.XLOOKUP(E2770,[1]SKU_Master!A:A,[1]SKU_Master!F:F,"NOT FOUND")</f>
        <v>42</v>
      </c>
      <c r="N2770" s="2" t="str">
        <f>IF(ISNUMBER(_xlfn.XMATCH(E2770,[1]SKU_Master!A:A)),"MATCH","NOT FOUND")</f>
        <v>MATCH</v>
      </c>
      <c r="O2770" s="2">
        <f>Table2[[#This Row],[GROSS_REVENUE]]-Table2[[#This Row],[DISCOUNT]]</f>
        <v>38312.61</v>
      </c>
      <c r="P2770" s="3">
        <f>IFERROR((Table2[[#This Row],[NET_REVENUE]]-(Table2[[#This Row],[UNITS_SOLD]]*Table2[[#This Row],[UNIT_COGS]]))/Table2[[#This Row],[NET_REVENUE]],0)</f>
        <v>0.36965923229975717</v>
      </c>
      <c r="Q2770" s="4">
        <f>IFERROR(Table2[[#This Row],[GROSS_REVENUE]]/Table2[[#This Row],[AD_SPEND]],0)</f>
        <v>13.051414809204443</v>
      </c>
      <c r="R2770" s="2">
        <f>IFERROR((Table2[[#This Row],[NET_REVENUE]]-(Table2[[#This Row],[UNITS_SOLD]]*Table2[[#This Row],[UNIT_COGS]])-Table2[[#This Row],[AD_SPEND]]),0)</f>
        <v>9977.2400000000016</v>
      </c>
      <c r="S2770" s="3">
        <f>IFERROR(Table2[[#This Row],[RETURNS_UNITS]]/Table2[[#This Row],[UNITS_SOLD]],0)</f>
        <v>5.7391304347826085E-2</v>
      </c>
      <c r="T2770" s="2" t="str">
        <f>TRIM(CLEAN(Table2[[#This Row],[CHANNEL]]))</f>
        <v>Amazon</v>
      </c>
      <c r="U2770" s="1">
        <f t="shared" si="43"/>
        <v>45717</v>
      </c>
    </row>
    <row r="2771" spans="1:21" x14ac:dyDescent="0.3">
      <c r="A2771" s="1">
        <v>45658</v>
      </c>
      <c r="B2771" s="2" t="s">
        <v>34</v>
      </c>
      <c r="C2771" s="2" t="s">
        <v>25</v>
      </c>
      <c r="D2771" s="2" t="s">
        <v>46</v>
      </c>
      <c r="E2771" s="2" t="str">
        <f>TRIM(Table2[[#This Row],[SKU_CODE]])</f>
        <v>BEC-KT-001</v>
      </c>
      <c r="F2771" s="2">
        <v>266</v>
      </c>
      <c r="G2771" s="2">
        <v>42560</v>
      </c>
      <c r="H2771" s="2">
        <v>3808.75</v>
      </c>
      <c r="I2771" s="2">
        <v>4186.38</v>
      </c>
      <c r="J2771" s="2">
        <v>12</v>
      </c>
      <c r="K2771" s="2" t="str">
        <f>_xlfn.XLOOKUP(E2771,[1]SKU_Master!A:A,[1]SKU_Master!C:C,"NOT FOUND")</f>
        <v>Kitchen Towel</v>
      </c>
      <c r="L2771" s="2">
        <f>_xlfn.XLOOKUP(Table2[[#This Row],[SKU_CODE_CLEAN]],[1]SKU_Master!A:A,[1]SKU_Master!E:E,"Not Found")</f>
        <v>160</v>
      </c>
      <c r="M2771" s="2">
        <f>_xlfn.XLOOKUP(E2771,[1]SKU_Master!A:A,[1]SKU_Master!F:F,"NOT FOUND")</f>
        <v>78</v>
      </c>
      <c r="N2771" s="2" t="str">
        <f>IF(ISNUMBER(_xlfn.XMATCH(E2771,[1]SKU_Master!A:A)),"MATCH","NOT FOUND")</f>
        <v>MATCH</v>
      </c>
      <c r="O2771" s="2">
        <f>Table2[[#This Row],[GROSS_REVENUE]]-Table2[[#This Row],[DISCOUNT]]</f>
        <v>38751.25</v>
      </c>
      <c r="P2771" s="3">
        <f>IFERROR((Table2[[#This Row],[NET_REVENUE]]-(Table2[[#This Row],[UNITS_SOLD]]*Table2[[#This Row],[UNIT_COGS]]))/Table2[[#This Row],[NET_REVENUE]],0)</f>
        <v>0.46458501338666497</v>
      </c>
      <c r="Q2771" s="4">
        <f>IFERROR(Table2[[#This Row],[GROSS_REVENUE]]/Table2[[#This Row],[AD_SPEND]],0)</f>
        <v>10.166301195782513</v>
      </c>
      <c r="R2771" s="2">
        <f>IFERROR((Table2[[#This Row],[NET_REVENUE]]-(Table2[[#This Row],[UNITS_SOLD]]*Table2[[#This Row],[UNIT_COGS]])-Table2[[#This Row],[AD_SPEND]]),0)</f>
        <v>13816.869999999999</v>
      </c>
      <c r="S2771" s="3">
        <f>IFERROR(Table2[[#This Row],[RETURNS_UNITS]]/Table2[[#This Row],[UNITS_SOLD]],0)</f>
        <v>4.5112781954887216E-2</v>
      </c>
      <c r="T2771" s="2" t="str">
        <f>TRIM(CLEAN(Table2[[#This Row],[CHANNEL]]))</f>
        <v>Zepto</v>
      </c>
      <c r="U2771" s="1">
        <f t="shared" si="43"/>
        <v>45658</v>
      </c>
    </row>
    <row r="2772" spans="1:21" x14ac:dyDescent="0.3">
      <c r="A2772" s="1">
        <v>45323</v>
      </c>
      <c r="B2772" s="2" t="s">
        <v>24</v>
      </c>
      <c r="C2772" s="2" t="s">
        <v>22</v>
      </c>
      <c r="D2772" s="2" t="s">
        <v>29</v>
      </c>
      <c r="E2772" s="2" t="str">
        <f>TRIM(Table2[[#This Row],[SKU_CODE]])</f>
        <v>BEC-CLN-004</v>
      </c>
      <c r="F2772" s="2">
        <v>185</v>
      </c>
      <c r="G2772" s="2">
        <v>18315</v>
      </c>
      <c r="H2772" s="2">
        <v>1402.46</v>
      </c>
      <c r="I2772" s="2">
        <v>4187.24</v>
      </c>
      <c r="J2772" s="2">
        <v>24</v>
      </c>
      <c r="K2772" s="2" t="str">
        <f>_xlfn.XLOOKUP(E2772,[1]SKU_Master!A:A,[1]SKU_Master!C:C,"NOT FOUND")</f>
        <v>Cleaners</v>
      </c>
      <c r="L2772" s="2">
        <f>_xlfn.XLOOKUP(Table2[[#This Row],[SKU_CODE_CLEAN]],[1]SKU_Master!A:A,[1]SKU_Master!E:E,"Not Found")</f>
        <v>99</v>
      </c>
      <c r="M2772" s="2">
        <f>_xlfn.XLOOKUP(E2772,[1]SKU_Master!A:A,[1]SKU_Master!F:F,"NOT FOUND")</f>
        <v>44</v>
      </c>
      <c r="N2772" s="2" t="str">
        <f>IF(ISNUMBER(_xlfn.XMATCH(E2772,[1]SKU_Master!A:A)),"MATCH","NOT FOUND")</f>
        <v>MATCH</v>
      </c>
      <c r="O2772" s="2">
        <f>Table2[[#This Row],[GROSS_REVENUE]]-Table2[[#This Row],[DISCOUNT]]</f>
        <v>16912.54</v>
      </c>
      <c r="P2772" s="3">
        <f>IFERROR((Table2[[#This Row],[NET_REVENUE]]-(Table2[[#This Row],[UNITS_SOLD]]*Table2[[#This Row],[UNIT_COGS]]))/Table2[[#This Row],[NET_REVENUE]],0)</f>
        <v>0.5187003253207384</v>
      </c>
      <c r="Q2772" s="4">
        <f>IFERROR(Table2[[#This Row],[GROSS_REVENUE]]/Table2[[#This Row],[AD_SPEND]],0)</f>
        <v>4.3740029231665734</v>
      </c>
      <c r="R2772" s="2">
        <f>IFERROR((Table2[[#This Row],[NET_REVENUE]]-(Table2[[#This Row],[UNITS_SOLD]]*Table2[[#This Row],[UNIT_COGS]])-Table2[[#This Row],[AD_SPEND]]),0)</f>
        <v>4585.3000000000011</v>
      </c>
      <c r="S2772" s="3">
        <f>IFERROR(Table2[[#This Row],[RETURNS_UNITS]]/Table2[[#This Row],[UNITS_SOLD]],0)</f>
        <v>0.12972972972972974</v>
      </c>
      <c r="T2772" s="2" t="str">
        <f>TRIM(CLEAN(Table2[[#This Row],[CHANNEL]]))</f>
        <v>D2C</v>
      </c>
      <c r="U2772" s="1">
        <f t="shared" si="43"/>
        <v>45323</v>
      </c>
    </row>
    <row r="2773" spans="1:21" x14ac:dyDescent="0.3">
      <c r="A2773" s="1">
        <v>45536</v>
      </c>
      <c r="B2773" s="2" t="s">
        <v>39</v>
      </c>
      <c r="C2773" s="2" t="s">
        <v>28</v>
      </c>
      <c r="D2773" s="2" t="s">
        <v>30</v>
      </c>
      <c r="E2773" s="2" t="str">
        <f>TRIM(Table2[[#This Row],[SKU_CODE]])</f>
        <v>BEC-TIS-002</v>
      </c>
      <c r="F2773" s="2">
        <v>183</v>
      </c>
      <c r="G2773" s="2">
        <v>32940</v>
      </c>
      <c r="H2773" s="2">
        <v>2368.5100000000002</v>
      </c>
      <c r="I2773" s="2">
        <v>4188.28</v>
      </c>
      <c r="J2773" s="2">
        <v>6</v>
      </c>
      <c r="K2773" s="2" t="str">
        <f>_xlfn.XLOOKUP(E2773,[1]SKU_Master!A:A,[1]SKU_Master!C:C,"NOT FOUND")</f>
        <v>Tissues</v>
      </c>
      <c r="L2773" s="2">
        <f>_xlfn.XLOOKUP(Table2[[#This Row],[SKU_CODE_CLEAN]],[1]SKU_Master!A:A,[1]SKU_Master!E:E,"Not Found")</f>
        <v>180</v>
      </c>
      <c r="M2773" s="2">
        <f>_xlfn.XLOOKUP(E2773,[1]SKU_Master!A:A,[1]SKU_Master!F:F,"NOT FOUND")</f>
        <v>95</v>
      </c>
      <c r="N2773" s="2" t="str">
        <f>IF(ISNUMBER(_xlfn.XMATCH(E2773,[1]SKU_Master!A:A)),"MATCH","NOT FOUND")</f>
        <v>MATCH</v>
      </c>
      <c r="O2773" s="2">
        <f>Table2[[#This Row],[GROSS_REVENUE]]-Table2[[#This Row],[DISCOUNT]]</f>
        <v>30571.489999999998</v>
      </c>
      <c r="P2773" s="3">
        <f>IFERROR((Table2[[#This Row],[NET_REVENUE]]-(Table2[[#This Row],[UNITS_SOLD]]*Table2[[#This Row],[UNIT_COGS]]))/Table2[[#This Row],[NET_REVENUE]],0)</f>
        <v>0.43133291834974347</v>
      </c>
      <c r="Q2773" s="4">
        <f>IFERROR(Table2[[#This Row],[GROSS_REVENUE]]/Table2[[#This Row],[AD_SPEND]],0)</f>
        <v>7.8648036902976886</v>
      </c>
      <c r="R2773" s="2">
        <f>IFERROR((Table2[[#This Row],[NET_REVENUE]]-(Table2[[#This Row],[UNITS_SOLD]]*Table2[[#This Row],[UNIT_COGS]])-Table2[[#This Row],[AD_SPEND]]),0)</f>
        <v>8998.2099999999991</v>
      </c>
      <c r="S2773" s="3">
        <f>IFERROR(Table2[[#This Row],[RETURNS_UNITS]]/Table2[[#This Row],[UNITS_SOLD]],0)</f>
        <v>3.2786885245901641E-2</v>
      </c>
      <c r="T2773" s="2" t="str">
        <f>TRIM(CLEAN(Table2[[#This Row],[CHANNEL]]))</f>
        <v>Amazon</v>
      </c>
      <c r="U2773" s="1">
        <f t="shared" si="43"/>
        <v>45536</v>
      </c>
    </row>
    <row r="2774" spans="1:21" x14ac:dyDescent="0.3">
      <c r="A2774" s="1">
        <v>45689</v>
      </c>
      <c r="B2774" s="2" t="s">
        <v>21</v>
      </c>
      <c r="C2774" s="2" t="s">
        <v>25</v>
      </c>
      <c r="D2774" s="2" t="s">
        <v>35</v>
      </c>
      <c r="E2774" s="2" t="str">
        <f>TRIM(Table2[[#This Row],[SKU_CODE]])</f>
        <v>BEC-CMB-001</v>
      </c>
      <c r="F2774" s="2">
        <v>58</v>
      </c>
      <c r="G2774" s="2">
        <v>40542</v>
      </c>
      <c r="H2774" s="2">
        <v>3664.08</v>
      </c>
      <c r="I2774" s="2">
        <v>4192.18</v>
      </c>
      <c r="J2774" s="2">
        <v>1</v>
      </c>
      <c r="K2774" s="2" t="str">
        <f>_xlfn.XLOOKUP(E2774,[1]SKU_Master!A:A,[1]SKU_Master!C:C,"NOT FOUND")</f>
        <v>Others</v>
      </c>
      <c r="L2774" s="2">
        <f>_xlfn.XLOOKUP(Table2[[#This Row],[SKU_CODE_CLEAN]],[1]SKU_Master!A:A,[1]SKU_Master!E:E,"Not Found")</f>
        <v>699</v>
      </c>
      <c r="M2774" s="2">
        <f>_xlfn.XLOOKUP(E2774,[1]SKU_Master!A:A,[1]SKU_Master!F:F,"NOT FOUND")</f>
        <v>330</v>
      </c>
      <c r="N2774" s="2" t="str">
        <f>IF(ISNUMBER(_xlfn.XMATCH(E2774,[1]SKU_Master!A:A)),"MATCH","NOT FOUND")</f>
        <v>MATCH</v>
      </c>
      <c r="O2774" s="2">
        <f>Table2[[#This Row],[GROSS_REVENUE]]-Table2[[#This Row],[DISCOUNT]]</f>
        <v>36877.919999999998</v>
      </c>
      <c r="P2774" s="3">
        <f>IFERROR((Table2[[#This Row],[NET_REVENUE]]-(Table2[[#This Row],[UNITS_SOLD]]*Table2[[#This Row],[UNIT_COGS]]))/Table2[[#This Row],[NET_REVENUE]],0)</f>
        <v>0.48099025107706722</v>
      </c>
      <c r="Q2774" s="4">
        <f>IFERROR(Table2[[#This Row],[GROSS_REVENUE]]/Table2[[#This Row],[AD_SPEND]],0)</f>
        <v>9.6708633694163897</v>
      </c>
      <c r="R2774" s="2">
        <f>IFERROR((Table2[[#This Row],[NET_REVENUE]]-(Table2[[#This Row],[UNITS_SOLD]]*Table2[[#This Row],[UNIT_COGS]])-Table2[[#This Row],[AD_SPEND]]),0)</f>
        <v>13545.739999999998</v>
      </c>
      <c r="S2774" s="3">
        <f>IFERROR(Table2[[#This Row],[RETURNS_UNITS]]/Table2[[#This Row],[UNITS_SOLD]],0)</f>
        <v>1.7241379310344827E-2</v>
      </c>
      <c r="T2774" s="2" t="str">
        <f>TRIM(CLEAN(Table2[[#This Row],[CHANNEL]]))</f>
        <v>Flipkart</v>
      </c>
      <c r="U2774" s="1">
        <f t="shared" si="43"/>
        <v>45689</v>
      </c>
    </row>
    <row r="2775" spans="1:21" x14ac:dyDescent="0.3">
      <c r="A2775" s="1">
        <v>45298</v>
      </c>
      <c r="B2775" s="2" t="s">
        <v>33</v>
      </c>
      <c r="C2775" s="2" t="s">
        <v>28</v>
      </c>
      <c r="D2775" s="2" t="s">
        <v>59</v>
      </c>
      <c r="E2775" s="2" t="str">
        <f>TRIM(Table2[[#This Row],[SKU_CODE]])</f>
        <v>BEC-CLN-001</v>
      </c>
      <c r="F2775" s="2">
        <v>130</v>
      </c>
      <c r="G2775" s="2">
        <v>25870</v>
      </c>
      <c r="H2775" s="2">
        <v>3153.49</v>
      </c>
      <c r="I2775" s="2">
        <v>4192.2299999999996</v>
      </c>
      <c r="J2775" s="2">
        <v>6</v>
      </c>
      <c r="K2775" s="2" t="str">
        <f>_xlfn.XLOOKUP(E2775,[1]SKU_Master!A:A,[1]SKU_Master!C:C,"NOT FOUND")</f>
        <v>Cleaners</v>
      </c>
      <c r="L2775" s="2">
        <f>_xlfn.XLOOKUP(Table2[[#This Row],[SKU_CODE_CLEAN]],[1]SKU_Master!A:A,[1]SKU_Master!E:E,"Not Found")</f>
        <v>199</v>
      </c>
      <c r="M2775" s="2">
        <f>_xlfn.XLOOKUP(E2775,[1]SKU_Master!A:A,[1]SKU_Master!F:F,"NOT FOUND")</f>
        <v>96</v>
      </c>
      <c r="N2775" s="2" t="str">
        <f>IF(ISNUMBER(_xlfn.XMATCH(E2775,[1]SKU_Master!A:A)),"MATCH","NOT FOUND")</f>
        <v>MATCH</v>
      </c>
      <c r="O2775" s="2">
        <f>Table2[[#This Row],[GROSS_REVENUE]]-Table2[[#This Row],[DISCOUNT]]</f>
        <v>22716.510000000002</v>
      </c>
      <c r="P2775" s="3">
        <f>IFERROR((Table2[[#This Row],[NET_REVENUE]]-(Table2[[#This Row],[UNITS_SOLD]]*Table2[[#This Row],[UNIT_COGS]]))/Table2[[#This Row],[NET_REVENUE]],0)</f>
        <v>0.45061983552931328</v>
      </c>
      <c r="Q2775" s="4">
        <f>IFERROR(Table2[[#This Row],[GROSS_REVENUE]]/Table2[[#This Row],[AD_SPEND]],0)</f>
        <v>6.1709400486137458</v>
      </c>
      <c r="R2775" s="2">
        <f>IFERROR((Table2[[#This Row],[NET_REVENUE]]-(Table2[[#This Row],[UNITS_SOLD]]*Table2[[#This Row],[UNIT_COGS]])-Table2[[#This Row],[AD_SPEND]]),0)</f>
        <v>6044.2800000000025</v>
      </c>
      <c r="S2775" s="3">
        <f>IFERROR(Table2[[#This Row],[RETURNS_UNITS]]/Table2[[#This Row],[UNITS_SOLD]],0)</f>
        <v>4.6153846153846156E-2</v>
      </c>
      <c r="T2775" s="2" t="str">
        <f>TRIM(CLEAN(Table2[[#This Row],[CHANNEL]]))</f>
        <v>Swiggy Instamart</v>
      </c>
      <c r="U2775" s="1">
        <f t="shared" si="43"/>
        <v>45474</v>
      </c>
    </row>
    <row r="2776" spans="1:21" x14ac:dyDescent="0.3">
      <c r="A2776" s="1">
        <v>45292</v>
      </c>
      <c r="B2776" s="2" t="s">
        <v>33</v>
      </c>
      <c r="C2776" s="2" t="s">
        <v>25</v>
      </c>
      <c r="D2776" s="2" t="s">
        <v>41</v>
      </c>
      <c r="E2776" s="2" t="str">
        <f>TRIM(Table2[[#This Row],[SKU_CODE]])</f>
        <v>BEC-KT-002</v>
      </c>
      <c r="F2776" s="2">
        <v>142</v>
      </c>
      <c r="G2776" s="2">
        <v>59640</v>
      </c>
      <c r="H2776" s="2">
        <v>11946.35</v>
      </c>
      <c r="I2776" s="2">
        <v>4194.41</v>
      </c>
      <c r="J2776" s="2">
        <v>7</v>
      </c>
      <c r="K2776" s="2" t="str">
        <f>_xlfn.XLOOKUP(E2776,[1]SKU_Master!A:A,[1]SKU_Master!C:C,"NOT FOUND")</f>
        <v>Kitchen Towel</v>
      </c>
      <c r="L2776" s="2">
        <f>_xlfn.XLOOKUP(Table2[[#This Row],[SKU_CODE_CLEAN]],[1]SKU_Master!A:A,[1]SKU_Master!E:E,"Not Found")</f>
        <v>420</v>
      </c>
      <c r="M2776" s="2">
        <f>_xlfn.XLOOKUP(E2776,[1]SKU_Master!A:A,[1]SKU_Master!F:F,"NOT FOUND")</f>
        <v>205</v>
      </c>
      <c r="N2776" s="2" t="str">
        <f>IF(ISNUMBER(_xlfn.XMATCH(E2776,[1]SKU_Master!A:A)),"MATCH","NOT FOUND")</f>
        <v>MATCH</v>
      </c>
      <c r="O2776" s="2">
        <f>Table2[[#This Row],[GROSS_REVENUE]]-Table2[[#This Row],[DISCOUNT]]</f>
        <v>47693.65</v>
      </c>
      <c r="P2776" s="3">
        <f>IFERROR((Table2[[#This Row],[NET_REVENUE]]-(Table2[[#This Row],[UNITS_SOLD]]*Table2[[#This Row],[UNIT_COGS]]))/Table2[[#This Row],[NET_REVENUE]],0)</f>
        <v>0.38964621076390676</v>
      </c>
      <c r="Q2776" s="4">
        <f>IFERROR(Table2[[#This Row],[GROSS_REVENUE]]/Table2[[#This Row],[AD_SPEND]],0)</f>
        <v>14.21892471169962</v>
      </c>
      <c r="R2776" s="2">
        <f>IFERROR((Table2[[#This Row],[NET_REVENUE]]-(Table2[[#This Row],[UNITS_SOLD]]*Table2[[#This Row],[UNIT_COGS]])-Table2[[#This Row],[AD_SPEND]]),0)</f>
        <v>14389.240000000002</v>
      </c>
      <c r="S2776" s="3">
        <f>IFERROR(Table2[[#This Row],[RETURNS_UNITS]]/Table2[[#This Row],[UNITS_SOLD]],0)</f>
        <v>4.9295774647887321E-2</v>
      </c>
      <c r="T2776" s="2" t="str">
        <f>TRIM(CLEAN(Table2[[#This Row],[CHANNEL]]))</f>
        <v>Swiggy Instamart</v>
      </c>
      <c r="U2776" s="1">
        <f t="shared" si="43"/>
        <v>45292</v>
      </c>
    </row>
    <row r="2777" spans="1:21" x14ac:dyDescent="0.3">
      <c r="A2777" s="1">
        <v>45778</v>
      </c>
      <c r="B2777" s="2" t="s">
        <v>33</v>
      </c>
      <c r="C2777" s="2" t="s">
        <v>25</v>
      </c>
      <c r="D2777" s="2" t="s">
        <v>29</v>
      </c>
      <c r="E2777" s="2" t="str">
        <f>TRIM(Table2[[#This Row],[SKU_CODE]])</f>
        <v>BEC-CLN-004</v>
      </c>
      <c r="F2777" s="2">
        <v>256</v>
      </c>
      <c r="G2777" s="2">
        <v>25344</v>
      </c>
      <c r="H2777" s="2">
        <v>2861.05</v>
      </c>
      <c r="I2777" s="2">
        <v>4200.6099999999997</v>
      </c>
      <c r="J2777" s="2">
        <v>6</v>
      </c>
      <c r="K2777" s="2" t="str">
        <f>_xlfn.XLOOKUP(E2777,[1]SKU_Master!A:A,[1]SKU_Master!C:C,"NOT FOUND")</f>
        <v>Cleaners</v>
      </c>
      <c r="L2777" s="2">
        <f>_xlfn.XLOOKUP(Table2[[#This Row],[SKU_CODE_CLEAN]],[1]SKU_Master!A:A,[1]SKU_Master!E:E,"Not Found")</f>
        <v>99</v>
      </c>
      <c r="M2777" s="2">
        <f>_xlfn.XLOOKUP(E2777,[1]SKU_Master!A:A,[1]SKU_Master!F:F,"NOT FOUND")</f>
        <v>44</v>
      </c>
      <c r="N2777" s="2" t="str">
        <f>IF(ISNUMBER(_xlfn.XMATCH(E2777,[1]SKU_Master!A:A)),"MATCH","NOT FOUND")</f>
        <v>MATCH</v>
      </c>
      <c r="O2777" s="2">
        <f>Table2[[#This Row],[GROSS_REVENUE]]-Table2[[#This Row],[DISCOUNT]]</f>
        <v>22482.95</v>
      </c>
      <c r="P2777" s="3">
        <f>IFERROR((Table2[[#This Row],[NET_REVENUE]]-(Table2[[#This Row],[UNITS_SOLD]]*Table2[[#This Row],[UNIT_COGS]]))/Table2[[#This Row],[NET_REVENUE]],0)</f>
        <v>0.49899812969383467</v>
      </c>
      <c r="Q2777" s="4">
        <f>IFERROR(Table2[[#This Row],[GROSS_REVENUE]]/Table2[[#This Row],[AD_SPEND]],0)</f>
        <v>6.0334094333918173</v>
      </c>
      <c r="R2777" s="2">
        <f>IFERROR((Table2[[#This Row],[NET_REVENUE]]-(Table2[[#This Row],[UNITS_SOLD]]*Table2[[#This Row],[UNIT_COGS]])-Table2[[#This Row],[AD_SPEND]]),0)</f>
        <v>7018.3400000000011</v>
      </c>
      <c r="S2777" s="3">
        <f>IFERROR(Table2[[#This Row],[RETURNS_UNITS]]/Table2[[#This Row],[UNITS_SOLD]],0)</f>
        <v>2.34375E-2</v>
      </c>
      <c r="T2777" s="2" t="str">
        <f>TRIM(CLEAN(Table2[[#This Row],[CHANNEL]]))</f>
        <v>Swiggy Instamart</v>
      </c>
      <c r="U2777" s="1">
        <f t="shared" si="43"/>
        <v>45778</v>
      </c>
    </row>
    <row r="2778" spans="1:21" x14ac:dyDescent="0.3">
      <c r="A2778" s="1">
        <v>45627</v>
      </c>
      <c r="B2778" s="2" t="s">
        <v>34</v>
      </c>
      <c r="C2778" s="2" t="s">
        <v>25</v>
      </c>
      <c r="D2778" s="2" t="s">
        <v>35</v>
      </c>
      <c r="E2778" s="2" t="str">
        <f>TRIM(Table2[[#This Row],[SKU_CODE]])</f>
        <v>BEC-CMB-001</v>
      </c>
      <c r="F2778" s="2">
        <v>55</v>
      </c>
      <c r="G2778" s="2">
        <v>38445</v>
      </c>
      <c r="H2778" s="2">
        <v>7040.65</v>
      </c>
      <c r="I2778" s="2">
        <v>4204.1899999999996</v>
      </c>
      <c r="J2778" s="2">
        <v>1</v>
      </c>
      <c r="K2778" s="2" t="str">
        <f>_xlfn.XLOOKUP(E2778,[1]SKU_Master!A:A,[1]SKU_Master!C:C,"NOT FOUND")</f>
        <v>Others</v>
      </c>
      <c r="L2778" s="2">
        <f>_xlfn.XLOOKUP(Table2[[#This Row],[SKU_CODE_CLEAN]],[1]SKU_Master!A:A,[1]SKU_Master!E:E,"Not Found")</f>
        <v>699</v>
      </c>
      <c r="M2778" s="2">
        <f>_xlfn.XLOOKUP(E2778,[1]SKU_Master!A:A,[1]SKU_Master!F:F,"NOT FOUND")</f>
        <v>330</v>
      </c>
      <c r="N2778" s="2" t="str">
        <f>IF(ISNUMBER(_xlfn.XMATCH(E2778,[1]SKU_Master!A:A)),"MATCH","NOT FOUND")</f>
        <v>MATCH</v>
      </c>
      <c r="O2778" s="2">
        <f>Table2[[#This Row],[GROSS_REVENUE]]-Table2[[#This Row],[DISCOUNT]]</f>
        <v>31404.35</v>
      </c>
      <c r="P2778" s="3">
        <f>IFERROR((Table2[[#This Row],[NET_REVENUE]]-(Table2[[#This Row],[UNITS_SOLD]]*Table2[[#This Row],[UNIT_COGS]]))/Table2[[#This Row],[NET_REVENUE]],0)</f>
        <v>0.42205458797905382</v>
      </c>
      <c r="Q2778" s="4">
        <f>IFERROR(Table2[[#This Row],[GROSS_REVENUE]]/Table2[[#This Row],[AD_SPEND]],0)</f>
        <v>9.1444487523161424</v>
      </c>
      <c r="R2778" s="2">
        <f>IFERROR((Table2[[#This Row],[NET_REVENUE]]-(Table2[[#This Row],[UNITS_SOLD]]*Table2[[#This Row],[UNIT_COGS]])-Table2[[#This Row],[AD_SPEND]]),0)</f>
        <v>9050.16</v>
      </c>
      <c r="S2778" s="3">
        <f>IFERROR(Table2[[#This Row],[RETURNS_UNITS]]/Table2[[#This Row],[UNITS_SOLD]],0)</f>
        <v>1.8181818181818181E-2</v>
      </c>
      <c r="T2778" s="2" t="str">
        <f>TRIM(CLEAN(Table2[[#This Row],[CHANNEL]]))</f>
        <v>Zepto</v>
      </c>
      <c r="U2778" s="1">
        <f t="shared" si="43"/>
        <v>45627</v>
      </c>
    </row>
    <row r="2779" spans="1:21" x14ac:dyDescent="0.3">
      <c r="A2779" s="1">
        <v>45292</v>
      </c>
      <c r="B2779" s="2" t="s">
        <v>37</v>
      </c>
      <c r="C2779" s="2" t="s">
        <v>25</v>
      </c>
      <c r="D2779" s="2" t="s">
        <v>42</v>
      </c>
      <c r="E2779" s="2" t="str">
        <f>TRIM(Table2[[#This Row],[SKU_CODE]])</f>
        <v>BEC-BW-002</v>
      </c>
      <c r="F2779" s="2">
        <v>209</v>
      </c>
      <c r="G2779" s="2">
        <v>36575</v>
      </c>
      <c r="H2779" s="2">
        <v>4679</v>
      </c>
      <c r="I2779" s="2">
        <v>4210.29</v>
      </c>
      <c r="J2779" s="2">
        <v>6</v>
      </c>
      <c r="K2779" s="2" t="str">
        <f>_xlfn.XLOOKUP(E2779,[1]SKU_Master!A:A,[1]SKU_Master!C:C,"NOT FOUND")</f>
        <v>Bake &amp; Wrap</v>
      </c>
      <c r="L2779" s="2">
        <f>_xlfn.XLOOKUP(Table2[[#This Row],[SKU_CODE_CLEAN]],[1]SKU_Master!A:A,[1]SKU_Master!E:E,"Not Found")</f>
        <v>175</v>
      </c>
      <c r="M2779" s="2">
        <f>_xlfn.XLOOKUP(E2779,[1]SKU_Master!A:A,[1]SKU_Master!F:F,"NOT FOUND")</f>
        <v>92</v>
      </c>
      <c r="N2779" s="2" t="str">
        <f>IF(ISNUMBER(_xlfn.XMATCH(E2779,[1]SKU_Master!A:A)),"MATCH","NOT FOUND")</f>
        <v>MATCH</v>
      </c>
      <c r="O2779" s="2">
        <f>Table2[[#This Row],[GROSS_REVENUE]]-Table2[[#This Row],[DISCOUNT]]</f>
        <v>31896</v>
      </c>
      <c r="P2779" s="3">
        <f>IFERROR((Table2[[#This Row],[NET_REVENUE]]-(Table2[[#This Row],[UNITS_SOLD]]*Table2[[#This Row],[UNIT_COGS]]))/Table2[[#This Row],[NET_REVENUE]],0)</f>
        <v>0.39716578881364434</v>
      </c>
      <c r="Q2779" s="4">
        <f>IFERROR(Table2[[#This Row],[GROSS_REVENUE]]/Table2[[#This Row],[AD_SPEND]],0)</f>
        <v>8.6870500606846566</v>
      </c>
      <c r="R2779" s="2">
        <f>IFERROR((Table2[[#This Row],[NET_REVENUE]]-(Table2[[#This Row],[UNITS_SOLD]]*Table2[[#This Row],[UNIT_COGS]])-Table2[[#This Row],[AD_SPEND]]),0)</f>
        <v>8457.7099999999991</v>
      </c>
      <c r="S2779" s="3">
        <f>IFERROR(Table2[[#This Row],[RETURNS_UNITS]]/Table2[[#This Row],[UNITS_SOLD]],0)</f>
        <v>2.8708133971291867E-2</v>
      </c>
      <c r="T2779" s="2" t="str">
        <f>TRIM(CLEAN(Table2[[#This Row],[CHANNEL]]))</f>
        <v>Blinkit</v>
      </c>
      <c r="U2779" s="1">
        <f t="shared" si="43"/>
        <v>45292</v>
      </c>
    </row>
    <row r="2780" spans="1:21" x14ac:dyDescent="0.3">
      <c r="A2780" s="1">
        <v>45809</v>
      </c>
      <c r="B2780" s="2" t="s">
        <v>50</v>
      </c>
      <c r="C2780" s="2" t="s">
        <v>22</v>
      </c>
      <c r="D2780" s="2" t="s">
        <v>31</v>
      </c>
      <c r="E2780" s="2" t="str">
        <f>TRIM(Table2[[#This Row],[SKU_CODE]])</f>
        <v>BEC-GB-002</v>
      </c>
      <c r="F2780" s="2">
        <v>340</v>
      </c>
      <c r="G2780" s="2">
        <v>60860</v>
      </c>
      <c r="H2780" s="2">
        <v>18129.16</v>
      </c>
      <c r="I2780" s="2">
        <v>4211.1000000000004</v>
      </c>
      <c r="J2780" s="2">
        <v>13</v>
      </c>
      <c r="K2780" s="2" t="str">
        <f>_xlfn.XLOOKUP(E2780,[1]SKU_Master!A:A,[1]SKU_Master!C:C,"NOT FOUND")</f>
        <v>Garbage Bags</v>
      </c>
      <c r="L2780" s="2">
        <f>_xlfn.XLOOKUP(Table2[[#This Row],[SKU_CODE_CLEAN]],[1]SKU_Master!A:A,[1]SKU_Master!E:E,"Not Found")</f>
        <v>179</v>
      </c>
      <c r="M2780" s="2">
        <f>_xlfn.XLOOKUP(E2780,[1]SKU_Master!A:A,[1]SKU_Master!F:F,"NOT FOUND")</f>
        <v>86</v>
      </c>
      <c r="N2780" s="2" t="str">
        <f>IF(ISNUMBER(_xlfn.XMATCH(E2780,[1]SKU_Master!A:A)),"MATCH","NOT FOUND")</f>
        <v>MATCH</v>
      </c>
      <c r="O2780" s="2">
        <f>Table2[[#This Row],[GROSS_REVENUE]]-Table2[[#This Row],[DISCOUNT]]</f>
        <v>42730.84</v>
      </c>
      <c r="P2780" s="3">
        <f>IFERROR((Table2[[#This Row],[NET_REVENUE]]-(Table2[[#This Row],[UNITS_SOLD]]*Table2[[#This Row],[UNIT_COGS]]))/Table2[[#This Row],[NET_REVENUE]],0)</f>
        <v>0.31571670484362108</v>
      </c>
      <c r="Q2780" s="4">
        <f>IFERROR(Table2[[#This Row],[GROSS_REVENUE]]/Table2[[#This Row],[AD_SPEND]],0)</f>
        <v>14.452280876730544</v>
      </c>
      <c r="R2780" s="2">
        <f>IFERROR((Table2[[#This Row],[NET_REVENUE]]-(Table2[[#This Row],[UNITS_SOLD]]*Table2[[#This Row],[UNIT_COGS]])-Table2[[#This Row],[AD_SPEND]]),0)</f>
        <v>9279.7399999999961</v>
      </c>
      <c r="S2780" s="3">
        <f>IFERROR(Table2[[#This Row],[RETURNS_UNITS]]/Table2[[#This Row],[UNITS_SOLD]],0)</f>
        <v>3.8235294117647062E-2</v>
      </c>
      <c r="T2780" s="2" t="str">
        <f>TRIM(CLEAN(Table2[[#This Row],[CHANNEL]]))</f>
        <v>Amazon</v>
      </c>
      <c r="U2780" s="1">
        <f t="shared" si="43"/>
        <v>45809</v>
      </c>
    </row>
    <row r="2781" spans="1:21" x14ac:dyDescent="0.3">
      <c r="A2781" s="1">
        <v>45566</v>
      </c>
      <c r="B2781" s="2" t="s">
        <v>27</v>
      </c>
      <c r="C2781" s="2" t="s">
        <v>22</v>
      </c>
      <c r="D2781" s="2" t="s">
        <v>29</v>
      </c>
      <c r="E2781" s="2" t="str">
        <f>TRIM(Table2[[#This Row],[SKU_CODE]])</f>
        <v>BEC-CLN-004</v>
      </c>
      <c r="F2781" s="2">
        <v>200</v>
      </c>
      <c r="G2781" s="2">
        <v>19800</v>
      </c>
      <c r="H2781" s="2">
        <v>2150.6799999999998</v>
      </c>
      <c r="I2781" s="2">
        <v>4212.49</v>
      </c>
      <c r="J2781" s="2">
        <v>8</v>
      </c>
      <c r="K2781" s="2" t="str">
        <f>_xlfn.XLOOKUP(E2781,[1]SKU_Master!A:A,[1]SKU_Master!C:C,"NOT FOUND")</f>
        <v>Cleaners</v>
      </c>
      <c r="L2781" s="2">
        <f>_xlfn.XLOOKUP(Table2[[#This Row],[SKU_CODE_CLEAN]],[1]SKU_Master!A:A,[1]SKU_Master!E:E,"Not Found")</f>
        <v>99</v>
      </c>
      <c r="M2781" s="2">
        <f>_xlfn.XLOOKUP(E2781,[1]SKU_Master!A:A,[1]SKU_Master!F:F,"NOT FOUND")</f>
        <v>44</v>
      </c>
      <c r="N2781" s="2" t="str">
        <f>IF(ISNUMBER(_xlfn.XMATCH(E2781,[1]SKU_Master!A:A)),"MATCH","NOT FOUND")</f>
        <v>MATCH</v>
      </c>
      <c r="O2781" s="2">
        <f>Table2[[#This Row],[GROSS_REVENUE]]-Table2[[#This Row],[DISCOUNT]]</f>
        <v>17649.32</v>
      </c>
      <c r="P2781" s="3">
        <f>IFERROR((Table2[[#This Row],[NET_REVENUE]]-(Table2[[#This Row],[UNITS_SOLD]]*Table2[[#This Row],[UNIT_COGS]]))/Table2[[#This Row],[NET_REVENUE]],0)</f>
        <v>0.50139722096941974</v>
      </c>
      <c r="Q2781" s="4">
        <f>IFERROR(Table2[[#This Row],[GROSS_REVENUE]]/Table2[[#This Row],[AD_SPEND]],0)</f>
        <v>4.7003078939059799</v>
      </c>
      <c r="R2781" s="2">
        <f>IFERROR((Table2[[#This Row],[NET_REVENUE]]-(Table2[[#This Row],[UNITS_SOLD]]*Table2[[#This Row],[UNIT_COGS]])-Table2[[#This Row],[AD_SPEND]]),0)</f>
        <v>4636.83</v>
      </c>
      <c r="S2781" s="3">
        <f>IFERROR(Table2[[#This Row],[RETURNS_UNITS]]/Table2[[#This Row],[UNITS_SOLD]],0)</f>
        <v>0.04</v>
      </c>
      <c r="T2781" s="2" t="str">
        <f>TRIM(CLEAN(Table2[[#This Row],[CHANNEL]]))</f>
        <v>Zepto</v>
      </c>
      <c r="U2781" s="1">
        <f t="shared" si="43"/>
        <v>45566</v>
      </c>
    </row>
    <row r="2782" spans="1:21" x14ac:dyDescent="0.3">
      <c r="A2782" s="1">
        <v>45444</v>
      </c>
      <c r="B2782" s="2" t="s">
        <v>24</v>
      </c>
      <c r="C2782" s="2" t="s">
        <v>28</v>
      </c>
      <c r="D2782" s="2" t="s">
        <v>29</v>
      </c>
      <c r="E2782" s="2" t="str">
        <f>TRIM(Table2[[#This Row],[SKU_CODE]])</f>
        <v>BEC-CLN-004</v>
      </c>
      <c r="F2782" s="2">
        <v>193</v>
      </c>
      <c r="G2782" s="2">
        <v>19107</v>
      </c>
      <c r="H2782" s="2">
        <v>977.43</v>
      </c>
      <c r="I2782" s="2">
        <v>4219.04</v>
      </c>
      <c r="J2782" s="2">
        <v>19</v>
      </c>
      <c r="K2782" s="2" t="str">
        <f>_xlfn.XLOOKUP(E2782,[1]SKU_Master!A:A,[1]SKU_Master!C:C,"NOT FOUND")</f>
        <v>Cleaners</v>
      </c>
      <c r="L2782" s="2">
        <f>_xlfn.XLOOKUP(Table2[[#This Row],[SKU_CODE_CLEAN]],[1]SKU_Master!A:A,[1]SKU_Master!E:E,"Not Found")</f>
        <v>99</v>
      </c>
      <c r="M2782" s="2">
        <f>_xlfn.XLOOKUP(E2782,[1]SKU_Master!A:A,[1]SKU_Master!F:F,"NOT FOUND")</f>
        <v>44</v>
      </c>
      <c r="N2782" s="2" t="str">
        <f>IF(ISNUMBER(_xlfn.XMATCH(E2782,[1]SKU_Master!A:A)),"MATCH","NOT FOUND")</f>
        <v>MATCH</v>
      </c>
      <c r="O2782" s="2">
        <f>Table2[[#This Row],[GROSS_REVENUE]]-Table2[[#This Row],[DISCOUNT]]</f>
        <v>18129.57</v>
      </c>
      <c r="P2782" s="3">
        <f>IFERROR((Table2[[#This Row],[NET_REVENUE]]-(Table2[[#This Row],[UNITS_SOLD]]*Table2[[#This Row],[UNIT_COGS]]))/Table2[[#This Row],[NET_REVENUE]],0)</f>
        <v>0.5315939649975151</v>
      </c>
      <c r="Q2782" s="4">
        <f>IFERROR(Table2[[#This Row],[GROSS_REVENUE]]/Table2[[#This Row],[AD_SPEND]],0)</f>
        <v>4.5287553566688157</v>
      </c>
      <c r="R2782" s="2">
        <f>IFERROR((Table2[[#This Row],[NET_REVENUE]]-(Table2[[#This Row],[UNITS_SOLD]]*Table2[[#This Row],[UNIT_COGS]])-Table2[[#This Row],[AD_SPEND]]),0)</f>
        <v>5418.53</v>
      </c>
      <c r="S2782" s="3">
        <f>IFERROR(Table2[[#This Row],[RETURNS_UNITS]]/Table2[[#This Row],[UNITS_SOLD]],0)</f>
        <v>9.8445595854922283E-2</v>
      </c>
      <c r="T2782" s="2" t="str">
        <f>TRIM(CLEAN(Table2[[#This Row],[CHANNEL]]))</f>
        <v>D2C</v>
      </c>
      <c r="U2782" s="1">
        <f t="shared" si="43"/>
        <v>45444</v>
      </c>
    </row>
    <row r="2783" spans="1:21" x14ac:dyDescent="0.3">
      <c r="A2783" s="1">
        <v>45292</v>
      </c>
      <c r="B2783" s="2" t="s">
        <v>34</v>
      </c>
      <c r="C2783" s="2" t="s">
        <v>25</v>
      </c>
      <c r="D2783" s="2" t="s">
        <v>46</v>
      </c>
      <c r="E2783" s="2" t="str">
        <f>TRIM(Table2[[#This Row],[SKU_CODE]])</f>
        <v>BEC-KT-001</v>
      </c>
      <c r="F2783" s="2">
        <v>226</v>
      </c>
      <c r="G2783" s="2">
        <v>36160</v>
      </c>
      <c r="H2783" s="2">
        <v>2272.3000000000002</v>
      </c>
      <c r="I2783" s="2">
        <v>4220.16</v>
      </c>
      <c r="J2783" s="2">
        <v>12</v>
      </c>
      <c r="K2783" s="2" t="str">
        <f>_xlfn.XLOOKUP(E2783,[1]SKU_Master!A:A,[1]SKU_Master!C:C,"NOT FOUND")</f>
        <v>Kitchen Towel</v>
      </c>
      <c r="L2783" s="2">
        <f>_xlfn.XLOOKUP(Table2[[#This Row],[SKU_CODE_CLEAN]],[1]SKU_Master!A:A,[1]SKU_Master!E:E,"Not Found")</f>
        <v>160</v>
      </c>
      <c r="M2783" s="2">
        <f>_xlfn.XLOOKUP(E2783,[1]SKU_Master!A:A,[1]SKU_Master!F:F,"NOT FOUND")</f>
        <v>78</v>
      </c>
      <c r="N2783" s="2" t="str">
        <f>IF(ISNUMBER(_xlfn.XMATCH(E2783,[1]SKU_Master!A:A)),"MATCH","NOT FOUND")</f>
        <v>MATCH</v>
      </c>
      <c r="O2783" s="2">
        <f>Table2[[#This Row],[GROSS_REVENUE]]-Table2[[#This Row],[DISCOUNT]]</f>
        <v>33887.699999999997</v>
      </c>
      <c r="P2783" s="3">
        <f>IFERROR((Table2[[#This Row],[NET_REVENUE]]-(Table2[[#This Row],[UNITS_SOLD]]*Table2[[#This Row],[UNIT_COGS]]))/Table2[[#This Row],[NET_REVENUE]],0)</f>
        <v>0.47981125895236321</v>
      </c>
      <c r="Q2783" s="4">
        <f>IFERROR(Table2[[#This Row],[GROSS_REVENUE]]/Table2[[#This Row],[AD_SPEND]],0)</f>
        <v>8.5683955110706709</v>
      </c>
      <c r="R2783" s="2">
        <f>IFERROR((Table2[[#This Row],[NET_REVENUE]]-(Table2[[#This Row],[UNITS_SOLD]]*Table2[[#This Row],[UNIT_COGS]])-Table2[[#This Row],[AD_SPEND]]),0)</f>
        <v>12039.539999999997</v>
      </c>
      <c r="S2783" s="3">
        <f>IFERROR(Table2[[#This Row],[RETURNS_UNITS]]/Table2[[#This Row],[UNITS_SOLD]],0)</f>
        <v>5.3097345132743362E-2</v>
      </c>
      <c r="T2783" s="2" t="str">
        <f>TRIM(CLEAN(Table2[[#This Row],[CHANNEL]]))</f>
        <v>Zepto</v>
      </c>
      <c r="U2783" s="1">
        <f t="shared" si="43"/>
        <v>45292</v>
      </c>
    </row>
    <row r="2784" spans="1:21" x14ac:dyDescent="0.3">
      <c r="A2784" s="1">
        <v>45809</v>
      </c>
      <c r="B2784" s="2" t="s">
        <v>24</v>
      </c>
      <c r="C2784" s="2" t="s">
        <v>22</v>
      </c>
      <c r="D2784" s="2" t="s">
        <v>29</v>
      </c>
      <c r="E2784" s="2" t="str">
        <f>TRIM(Table2[[#This Row],[SKU_CODE]])</f>
        <v>BEC-CLN-004</v>
      </c>
      <c r="F2784" s="2">
        <v>232</v>
      </c>
      <c r="G2784" s="2">
        <v>22968</v>
      </c>
      <c r="H2784" s="2">
        <v>3421.27</v>
      </c>
      <c r="I2784" s="2">
        <v>4221.87</v>
      </c>
      <c r="J2784" s="2">
        <v>26</v>
      </c>
      <c r="K2784" s="2" t="str">
        <f>_xlfn.XLOOKUP(E2784,[1]SKU_Master!A:A,[1]SKU_Master!C:C,"NOT FOUND")</f>
        <v>Cleaners</v>
      </c>
      <c r="L2784" s="2">
        <f>_xlfn.XLOOKUP(Table2[[#This Row],[SKU_CODE_CLEAN]],[1]SKU_Master!A:A,[1]SKU_Master!E:E,"Not Found")</f>
        <v>99</v>
      </c>
      <c r="M2784" s="2">
        <f>_xlfn.XLOOKUP(E2784,[1]SKU_Master!A:A,[1]SKU_Master!F:F,"NOT FOUND")</f>
        <v>44</v>
      </c>
      <c r="N2784" s="2" t="str">
        <f>IF(ISNUMBER(_xlfn.XMATCH(E2784,[1]SKU_Master!A:A)),"MATCH","NOT FOUND")</f>
        <v>MATCH</v>
      </c>
      <c r="O2784" s="2">
        <f>Table2[[#This Row],[GROSS_REVENUE]]-Table2[[#This Row],[DISCOUNT]]</f>
        <v>19546.73</v>
      </c>
      <c r="P2784" s="3">
        <f>IFERROR((Table2[[#This Row],[NET_REVENUE]]-(Table2[[#This Row],[UNITS_SOLD]]*Table2[[#This Row],[UNIT_COGS]]))/Table2[[#This Row],[NET_REVENUE]],0)</f>
        <v>0.47776431147306991</v>
      </c>
      <c r="Q2784" s="4">
        <f>IFERROR(Table2[[#This Row],[GROSS_REVENUE]]/Table2[[#This Row],[AD_SPEND]],0)</f>
        <v>5.4402433045072449</v>
      </c>
      <c r="R2784" s="2">
        <f>IFERROR((Table2[[#This Row],[NET_REVENUE]]-(Table2[[#This Row],[UNITS_SOLD]]*Table2[[#This Row],[UNIT_COGS]])-Table2[[#This Row],[AD_SPEND]]),0)</f>
        <v>5116.8599999999997</v>
      </c>
      <c r="S2784" s="3">
        <f>IFERROR(Table2[[#This Row],[RETURNS_UNITS]]/Table2[[#This Row],[UNITS_SOLD]],0)</f>
        <v>0.11206896551724138</v>
      </c>
      <c r="T2784" s="2" t="str">
        <f>TRIM(CLEAN(Table2[[#This Row],[CHANNEL]]))</f>
        <v>D2C</v>
      </c>
      <c r="U2784" s="1">
        <f t="shared" si="43"/>
        <v>45809</v>
      </c>
    </row>
    <row r="2785" spans="1:21" x14ac:dyDescent="0.3">
      <c r="A2785" s="1">
        <v>45566</v>
      </c>
      <c r="B2785" s="2" t="s">
        <v>37</v>
      </c>
      <c r="C2785" s="2" t="s">
        <v>25</v>
      </c>
      <c r="D2785" s="2" t="s">
        <v>35</v>
      </c>
      <c r="E2785" s="2" t="str">
        <f>TRIM(Table2[[#This Row],[SKU_CODE]])</f>
        <v>BEC-CMB-001</v>
      </c>
      <c r="F2785" s="2">
        <v>59</v>
      </c>
      <c r="G2785" s="2">
        <v>41241</v>
      </c>
      <c r="H2785" s="2">
        <v>10890.52</v>
      </c>
      <c r="I2785" s="2">
        <v>4227.3999999999996</v>
      </c>
      <c r="J2785" s="2">
        <v>3</v>
      </c>
      <c r="K2785" s="2" t="str">
        <f>_xlfn.XLOOKUP(E2785,[1]SKU_Master!A:A,[1]SKU_Master!C:C,"NOT FOUND")</f>
        <v>Others</v>
      </c>
      <c r="L2785" s="2">
        <f>_xlfn.XLOOKUP(Table2[[#This Row],[SKU_CODE_CLEAN]],[1]SKU_Master!A:A,[1]SKU_Master!E:E,"Not Found")</f>
        <v>699</v>
      </c>
      <c r="M2785" s="2">
        <f>_xlfn.XLOOKUP(E2785,[1]SKU_Master!A:A,[1]SKU_Master!F:F,"NOT FOUND")</f>
        <v>330</v>
      </c>
      <c r="N2785" s="2" t="str">
        <f>IF(ISNUMBER(_xlfn.XMATCH(E2785,[1]SKU_Master!A:A)),"MATCH","NOT FOUND")</f>
        <v>MATCH</v>
      </c>
      <c r="O2785" s="2">
        <f>Table2[[#This Row],[GROSS_REVENUE]]-Table2[[#This Row],[DISCOUNT]]</f>
        <v>30350.48</v>
      </c>
      <c r="P2785" s="3">
        <f>IFERROR((Table2[[#This Row],[NET_REVENUE]]-(Table2[[#This Row],[UNITS_SOLD]]*Table2[[#This Row],[UNIT_COGS]]))/Table2[[#This Row],[NET_REVENUE]],0)</f>
        <v>0.35849449497998054</v>
      </c>
      <c r="Q2785" s="4">
        <f>IFERROR(Table2[[#This Row],[GROSS_REVENUE]]/Table2[[#This Row],[AD_SPEND]],0)</f>
        <v>9.7556417656242616</v>
      </c>
      <c r="R2785" s="2">
        <f>IFERROR((Table2[[#This Row],[NET_REVENUE]]-(Table2[[#This Row],[UNITS_SOLD]]*Table2[[#This Row],[UNIT_COGS]])-Table2[[#This Row],[AD_SPEND]]),0)</f>
        <v>6653.08</v>
      </c>
      <c r="S2785" s="3">
        <f>IFERROR(Table2[[#This Row],[RETURNS_UNITS]]/Table2[[#This Row],[UNITS_SOLD]],0)</f>
        <v>5.0847457627118647E-2</v>
      </c>
      <c r="T2785" s="2" t="str">
        <f>TRIM(CLEAN(Table2[[#This Row],[CHANNEL]]))</f>
        <v>Blinkit</v>
      </c>
      <c r="U2785" s="1">
        <f t="shared" si="43"/>
        <v>45566</v>
      </c>
    </row>
    <row r="2786" spans="1:21" x14ac:dyDescent="0.3">
      <c r="A2786" s="1">
        <v>45505</v>
      </c>
      <c r="B2786" s="2" t="s">
        <v>39</v>
      </c>
      <c r="C2786" s="2" t="s">
        <v>22</v>
      </c>
      <c r="D2786" s="2" t="s">
        <v>43</v>
      </c>
      <c r="E2786" s="2" t="str">
        <f>TRIM(Table2[[#This Row],[SKU_CODE]])</f>
        <v>BEC-GB-001</v>
      </c>
      <c r="F2786" s="2">
        <v>229</v>
      </c>
      <c r="G2786" s="2">
        <v>34121</v>
      </c>
      <c r="H2786" s="2">
        <v>3317.37</v>
      </c>
      <c r="I2786" s="2">
        <v>4231.88</v>
      </c>
      <c r="J2786" s="2">
        <v>8</v>
      </c>
      <c r="K2786" s="2" t="str">
        <f>_xlfn.XLOOKUP(E2786,[1]SKU_Master!A:A,[1]SKU_Master!C:C,"NOT FOUND")</f>
        <v>Garbage Bags</v>
      </c>
      <c r="L2786" s="2">
        <f>_xlfn.XLOOKUP(Table2[[#This Row],[SKU_CODE_CLEAN]],[1]SKU_Master!A:A,[1]SKU_Master!E:E,"Not Found")</f>
        <v>149</v>
      </c>
      <c r="M2786" s="2">
        <f>_xlfn.XLOOKUP(E2786,[1]SKU_Master!A:A,[1]SKU_Master!F:F,"NOT FOUND")</f>
        <v>70</v>
      </c>
      <c r="N2786" s="2" t="str">
        <f>IF(ISNUMBER(_xlfn.XMATCH(E2786,[1]SKU_Master!A:A)),"MATCH","NOT FOUND")</f>
        <v>MATCH</v>
      </c>
      <c r="O2786" s="2">
        <f>Table2[[#This Row],[GROSS_REVENUE]]-Table2[[#This Row],[DISCOUNT]]</f>
        <v>30803.63</v>
      </c>
      <c r="P2786" s="3">
        <f>IFERROR((Table2[[#This Row],[NET_REVENUE]]-(Table2[[#This Row],[UNITS_SOLD]]*Table2[[#This Row],[UNIT_COGS]]))/Table2[[#This Row],[NET_REVENUE]],0)</f>
        <v>0.4796067866027478</v>
      </c>
      <c r="Q2786" s="4">
        <f>IFERROR(Table2[[#This Row],[GROSS_REVENUE]]/Table2[[#This Row],[AD_SPEND]],0)</f>
        <v>8.0628467725927955</v>
      </c>
      <c r="R2786" s="2">
        <f>IFERROR((Table2[[#This Row],[NET_REVENUE]]-(Table2[[#This Row],[UNITS_SOLD]]*Table2[[#This Row],[UNIT_COGS]])-Table2[[#This Row],[AD_SPEND]]),0)</f>
        <v>10541.75</v>
      </c>
      <c r="S2786" s="3">
        <f>IFERROR(Table2[[#This Row],[RETURNS_UNITS]]/Table2[[#This Row],[UNITS_SOLD]],0)</f>
        <v>3.4934497816593885E-2</v>
      </c>
      <c r="T2786" s="2" t="str">
        <f>TRIM(CLEAN(Table2[[#This Row],[CHANNEL]]))</f>
        <v>Amazon</v>
      </c>
      <c r="U2786" s="1">
        <f t="shared" si="43"/>
        <v>45505</v>
      </c>
    </row>
    <row r="2787" spans="1:21" x14ac:dyDescent="0.3">
      <c r="A2787" s="1">
        <v>45717</v>
      </c>
      <c r="B2787" s="2" t="s">
        <v>21</v>
      </c>
      <c r="C2787" s="2" t="s">
        <v>25</v>
      </c>
      <c r="D2787" s="2" t="s">
        <v>45</v>
      </c>
      <c r="E2787" s="2" t="str">
        <f>TRIM(Table2[[#This Row],[SKU_CODE]])</f>
        <v>BEC-TIS-001</v>
      </c>
      <c r="F2787" s="2">
        <v>393</v>
      </c>
      <c r="G2787" s="2">
        <v>37335</v>
      </c>
      <c r="H2787" s="2">
        <v>7905.04</v>
      </c>
      <c r="I2787" s="2">
        <v>4233.18</v>
      </c>
      <c r="J2787" s="2">
        <v>18</v>
      </c>
      <c r="K2787" s="2" t="str">
        <f>_xlfn.XLOOKUP(E2787,[1]SKU_Master!A:A,[1]SKU_Master!C:C,"NOT FOUND")</f>
        <v>Tissues</v>
      </c>
      <c r="L2787" s="2">
        <f>_xlfn.XLOOKUP(Table2[[#This Row],[SKU_CODE_CLEAN]],[1]SKU_Master!A:A,[1]SKU_Master!E:E,"Not Found")</f>
        <v>95</v>
      </c>
      <c r="M2787" s="2">
        <f>_xlfn.XLOOKUP(E2787,[1]SKU_Master!A:A,[1]SKU_Master!F:F,"NOT FOUND")</f>
        <v>42</v>
      </c>
      <c r="N2787" s="2" t="str">
        <f>IF(ISNUMBER(_xlfn.XMATCH(E2787,[1]SKU_Master!A:A)),"MATCH","NOT FOUND")</f>
        <v>MATCH</v>
      </c>
      <c r="O2787" s="2">
        <f>Table2[[#This Row],[GROSS_REVENUE]]-Table2[[#This Row],[DISCOUNT]]</f>
        <v>29429.96</v>
      </c>
      <c r="P2787" s="3">
        <f>IFERROR((Table2[[#This Row],[NET_REVENUE]]-(Table2[[#This Row],[UNITS_SOLD]]*Table2[[#This Row],[UNIT_COGS]]))/Table2[[#This Row],[NET_REVENUE]],0)</f>
        <v>0.43914296859390906</v>
      </c>
      <c r="Q2787" s="4">
        <f>IFERROR(Table2[[#This Row],[GROSS_REVENUE]]/Table2[[#This Row],[AD_SPEND]],0)</f>
        <v>8.8196107890522004</v>
      </c>
      <c r="R2787" s="2">
        <f>IFERROR((Table2[[#This Row],[NET_REVENUE]]-(Table2[[#This Row],[UNITS_SOLD]]*Table2[[#This Row],[UNIT_COGS]])-Table2[[#This Row],[AD_SPEND]]),0)</f>
        <v>8690.7799999999988</v>
      </c>
      <c r="S2787" s="3">
        <f>IFERROR(Table2[[#This Row],[RETURNS_UNITS]]/Table2[[#This Row],[UNITS_SOLD]],0)</f>
        <v>4.5801526717557252E-2</v>
      </c>
      <c r="T2787" s="2" t="str">
        <f>TRIM(CLEAN(Table2[[#This Row],[CHANNEL]]))</f>
        <v>Flipkart</v>
      </c>
      <c r="U2787" s="1">
        <f t="shared" si="43"/>
        <v>45717</v>
      </c>
    </row>
    <row r="2788" spans="1:21" x14ac:dyDescent="0.3">
      <c r="A2788" s="1">
        <v>45536</v>
      </c>
      <c r="B2788" s="2" t="s">
        <v>50</v>
      </c>
      <c r="C2788" s="2" t="s">
        <v>25</v>
      </c>
      <c r="D2788" s="2" t="s">
        <v>43</v>
      </c>
      <c r="E2788" s="2" t="str">
        <f>TRIM(Table2[[#This Row],[SKU_CODE]])</f>
        <v>BEC-GB-001</v>
      </c>
      <c r="F2788" s="2">
        <v>250</v>
      </c>
      <c r="G2788" s="2">
        <v>37250</v>
      </c>
      <c r="H2788" s="2">
        <v>8451.99</v>
      </c>
      <c r="I2788" s="2">
        <v>4236.6400000000003</v>
      </c>
      <c r="J2788" s="2">
        <v>10</v>
      </c>
      <c r="K2788" s="2" t="str">
        <f>_xlfn.XLOOKUP(E2788,[1]SKU_Master!A:A,[1]SKU_Master!C:C,"NOT FOUND")</f>
        <v>Garbage Bags</v>
      </c>
      <c r="L2788" s="2">
        <f>_xlfn.XLOOKUP(Table2[[#This Row],[SKU_CODE_CLEAN]],[1]SKU_Master!A:A,[1]SKU_Master!E:E,"Not Found")</f>
        <v>149</v>
      </c>
      <c r="M2788" s="2">
        <f>_xlfn.XLOOKUP(E2788,[1]SKU_Master!A:A,[1]SKU_Master!F:F,"NOT FOUND")</f>
        <v>70</v>
      </c>
      <c r="N2788" s="2" t="str">
        <f>IF(ISNUMBER(_xlfn.XMATCH(E2788,[1]SKU_Master!A:A)),"MATCH","NOT FOUND")</f>
        <v>MATCH</v>
      </c>
      <c r="O2788" s="2">
        <f>Table2[[#This Row],[GROSS_REVENUE]]-Table2[[#This Row],[DISCOUNT]]</f>
        <v>28798.010000000002</v>
      </c>
      <c r="P2788" s="3">
        <f>IFERROR((Table2[[#This Row],[NET_REVENUE]]-(Table2[[#This Row],[UNITS_SOLD]]*Table2[[#This Row],[UNIT_COGS]]))/Table2[[#This Row],[NET_REVENUE]],0)</f>
        <v>0.39231912205044728</v>
      </c>
      <c r="Q2788" s="4">
        <f>IFERROR(Table2[[#This Row],[GROSS_REVENUE]]/Table2[[#This Row],[AD_SPEND]],0)</f>
        <v>8.7923448770723969</v>
      </c>
      <c r="R2788" s="2">
        <f>IFERROR((Table2[[#This Row],[NET_REVENUE]]-(Table2[[#This Row],[UNITS_SOLD]]*Table2[[#This Row],[UNIT_COGS]])-Table2[[#This Row],[AD_SPEND]]),0)</f>
        <v>7061.3700000000017</v>
      </c>
      <c r="S2788" s="3">
        <f>IFERROR(Table2[[#This Row],[RETURNS_UNITS]]/Table2[[#This Row],[UNITS_SOLD]],0)</f>
        <v>0.04</v>
      </c>
      <c r="T2788" s="2" t="str">
        <f>TRIM(CLEAN(Table2[[#This Row],[CHANNEL]]))</f>
        <v>Amazon</v>
      </c>
      <c r="U2788" s="1">
        <f t="shared" si="43"/>
        <v>45536</v>
      </c>
    </row>
    <row r="2789" spans="1:21" x14ac:dyDescent="0.3">
      <c r="A2789" s="1">
        <v>45689</v>
      </c>
      <c r="B2789" s="2" t="s">
        <v>37</v>
      </c>
      <c r="C2789" s="2" t="s">
        <v>28</v>
      </c>
      <c r="D2789" s="2" t="s">
        <v>29</v>
      </c>
      <c r="E2789" s="2" t="str">
        <f>TRIM(Table2[[#This Row],[SKU_CODE]])</f>
        <v>BEC-CLN-004</v>
      </c>
      <c r="F2789" s="2">
        <v>263</v>
      </c>
      <c r="G2789" s="2">
        <v>26037</v>
      </c>
      <c r="H2789" s="2">
        <v>7670.9</v>
      </c>
      <c r="I2789" s="2">
        <v>4240.62</v>
      </c>
      <c r="J2789" s="2">
        <v>14</v>
      </c>
      <c r="K2789" s="2" t="str">
        <f>_xlfn.XLOOKUP(E2789,[1]SKU_Master!A:A,[1]SKU_Master!C:C,"NOT FOUND")</f>
        <v>Cleaners</v>
      </c>
      <c r="L2789" s="2">
        <f>_xlfn.XLOOKUP(Table2[[#This Row],[SKU_CODE_CLEAN]],[1]SKU_Master!A:A,[1]SKU_Master!E:E,"Not Found")</f>
        <v>99</v>
      </c>
      <c r="M2789" s="2">
        <f>_xlfn.XLOOKUP(E2789,[1]SKU_Master!A:A,[1]SKU_Master!F:F,"NOT FOUND")</f>
        <v>44</v>
      </c>
      <c r="N2789" s="2" t="str">
        <f>IF(ISNUMBER(_xlfn.XMATCH(E2789,[1]SKU_Master!A:A)),"MATCH","NOT FOUND")</f>
        <v>MATCH</v>
      </c>
      <c r="O2789" s="2">
        <f>Table2[[#This Row],[GROSS_REVENUE]]-Table2[[#This Row],[DISCOUNT]]</f>
        <v>18366.099999999999</v>
      </c>
      <c r="P2789" s="3">
        <f>IFERROR((Table2[[#This Row],[NET_REVENUE]]-(Table2[[#This Row],[UNITS_SOLD]]*Table2[[#This Row],[UNIT_COGS]]))/Table2[[#This Row],[NET_REVENUE]],0)</f>
        <v>0.36992611387284174</v>
      </c>
      <c r="Q2789" s="4">
        <f>IFERROR(Table2[[#This Row],[GROSS_REVENUE]]/Table2[[#This Row],[AD_SPEND]],0)</f>
        <v>6.1399040706311814</v>
      </c>
      <c r="R2789" s="2">
        <f>IFERROR((Table2[[#This Row],[NET_REVENUE]]-(Table2[[#This Row],[UNITS_SOLD]]*Table2[[#This Row],[UNIT_COGS]])-Table2[[#This Row],[AD_SPEND]]),0)</f>
        <v>2553.4799999999987</v>
      </c>
      <c r="S2789" s="3">
        <f>IFERROR(Table2[[#This Row],[RETURNS_UNITS]]/Table2[[#This Row],[UNITS_SOLD]],0)</f>
        <v>5.3231939163498096E-2</v>
      </c>
      <c r="T2789" s="2" t="str">
        <f>TRIM(CLEAN(Table2[[#This Row],[CHANNEL]]))</f>
        <v>Blinkit</v>
      </c>
      <c r="U2789" s="1">
        <f t="shared" si="43"/>
        <v>45689</v>
      </c>
    </row>
    <row r="2790" spans="1:21" x14ac:dyDescent="0.3">
      <c r="A2790" s="1">
        <v>45383</v>
      </c>
      <c r="B2790" s="2" t="s">
        <v>24</v>
      </c>
      <c r="C2790" s="2" t="s">
        <v>28</v>
      </c>
      <c r="D2790" s="2" t="s">
        <v>29</v>
      </c>
      <c r="E2790" s="2" t="str">
        <f>TRIM(Table2[[#This Row],[SKU_CODE]])</f>
        <v>BEC-CLN-004</v>
      </c>
      <c r="F2790" s="2">
        <v>225</v>
      </c>
      <c r="G2790" s="2">
        <v>22275</v>
      </c>
      <c r="H2790" s="2">
        <v>2372.73</v>
      </c>
      <c r="I2790" s="2">
        <v>4244.54</v>
      </c>
      <c r="J2790" s="2">
        <v>26</v>
      </c>
      <c r="K2790" s="2" t="str">
        <f>_xlfn.XLOOKUP(E2790,[1]SKU_Master!A:A,[1]SKU_Master!C:C,"NOT FOUND")</f>
        <v>Cleaners</v>
      </c>
      <c r="L2790" s="2">
        <f>_xlfn.XLOOKUP(Table2[[#This Row],[SKU_CODE_CLEAN]],[1]SKU_Master!A:A,[1]SKU_Master!E:E,"Not Found")</f>
        <v>99</v>
      </c>
      <c r="M2790" s="2">
        <f>_xlfn.XLOOKUP(E2790,[1]SKU_Master!A:A,[1]SKU_Master!F:F,"NOT FOUND")</f>
        <v>44</v>
      </c>
      <c r="N2790" s="2" t="str">
        <f>IF(ISNUMBER(_xlfn.XMATCH(E2790,[1]SKU_Master!A:A)),"MATCH","NOT FOUND")</f>
        <v>MATCH</v>
      </c>
      <c r="O2790" s="2">
        <f>Table2[[#This Row],[GROSS_REVENUE]]-Table2[[#This Row],[DISCOUNT]]</f>
        <v>19902.27</v>
      </c>
      <c r="P2790" s="3">
        <f>IFERROR((Table2[[#This Row],[NET_REVENUE]]-(Table2[[#This Row],[UNITS_SOLD]]*Table2[[#This Row],[UNIT_COGS]]))/Table2[[#This Row],[NET_REVENUE]],0)</f>
        <v>0.5025693049084351</v>
      </c>
      <c r="Q2790" s="4">
        <f>IFERROR(Table2[[#This Row],[GROSS_REVENUE]]/Table2[[#This Row],[AD_SPEND]],0)</f>
        <v>5.2479185023583241</v>
      </c>
      <c r="R2790" s="2">
        <f>IFERROR((Table2[[#This Row],[NET_REVENUE]]-(Table2[[#This Row],[UNITS_SOLD]]*Table2[[#This Row],[UNIT_COGS]])-Table2[[#This Row],[AD_SPEND]]),0)</f>
        <v>5757.7300000000005</v>
      </c>
      <c r="S2790" s="3">
        <f>IFERROR(Table2[[#This Row],[RETURNS_UNITS]]/Table2[[#This Row],[UNITS_SOLD]],0)</f>
        <v>0.11555555555555555</v>
      </c>
      <c r="T2790" s="2" t="str">
        <f>TRIM(CLEAN(Table2[[#This Row],[CHANNEL]]))</f>
        <v>D2C</v>
      </c>
      <c r="U2790" s="1">
        <f t="shared" si="43"/>
        <v>45383</v>
      </c>
    </row>
    <row r="2791" spans="1:21" x14ac:dyDescent="0.3">
      <c r="A2791" s="1">
        <v>45627</v>
      </c>
      <c r="B2791" s="2" t="s">
        <v>50</v>
      </c>
      <c r="C2791" s="2" t="s">
        <v>28</v>
      </c>
      <c r="D2791" s="2" t="s">
        <v>45</v>
      </c>
      <c r="E2791" s="2" t="str">
        <f>TRIM(Table2[[#This Row],[SKU_CODE]])</f>
        <v>BEC-TIS-001</v>
      </c>
      <c r="F2791" s="2">
        <v>345</v>
      </c>
      <c r="G2791" s="2">
        <v>32775</v>
      </c>
      <c r="H2791" s="2">
        <v>3553.43</v>
      </c>
      <c r="I2791" s="2">
        <v>4245.1400000000003</v>
      </c>
      <c r="J2791" s="2">
        <v>7</v>
      </c>
      <c r="K2791" s="2" t="str">
        <f>_xlfn.XLOOKUP(E2791,[1]SKU_Master!A:A,[1]SKU_Master!C:C,"NOT FOUND")</f>
        <v>Tissues</v>
      </c>
      <c r="L2791" s="2">
        <f>_xlfn.XLOOKUP(Table2[[#This Row],[SKU_CODE_CLEAN]],[1]SKU_Master!A:A,[1]SKU_Master!E:E,"Not Found")</f>
        <v>95</v>
      </c>
      <c r="M2791" s="2">
        <f>_xlfn.XLOOKUP(E2791,[1]SKU_Master!A:A,[1]SKU_Master!F:F,"NOT FOUND")</f>
        <v>42</v>
      </c>
      <c r="N2791" s="2" t="str">
        <f>IF(ISNUMBER(_xlfn.XMATCH(E2791,[1]SKU_Master!A:A)),"MATCH","NOT FOUND")</f>
        <v>MATCH</v>
      </c>
      <c r="O2791" s="2">
        <f>Table2[[#This Row],[GROSS_REVENUE]]-Table2[[#This Row],[DISCOUNT]]</f>
        <v>29221.57</v>
      </c>
      <c r="P2791" s="3">
        <f>IFERROR((Table2[[#This Row],[NET_REVENUE]]-(Table2[[#This Row],[UNITS_SOLD]]*Table2[[#This Row],[UNIT_COGS]]))/Table2[[#This Row],[NET_REVENUE]],0)</f>
        <v>0.50413341925160082</v>
      </c>
      <c r="Q2791" s="4">
        <f>IFERROR(Table2[[#This Row],[GROSS_REVENUE]]/Table2[[#This Row],[AD_SPEND]],0)</f>
        <v>7.7205934315476048</v>
      </c>
      <c r="R2791" s="2">
        <f>IFERROR((Table2[[#This Row],[NET_REVENUE]]-(Table2[[#This Row],[UNITS_SOLD]]*Table2[[#This Row],[UNIT_COGS]])-Table2[[#This Row],[AD_SPEND]]),0)</f>
        <v>10486.43</v>
      </c>
      <c r="S2791" s="3">
        <f>IFERROR(Table2[[#This Row],[RETURNS_UNITS]]/Table2[[#This Row],[UNITS_SOLD]],0)</f>
        <v>2.0289855072463767E-2</v>
      </c>
      <c r="T2791" s="2" t="str">
        <f>TRIM(CLEAN(Table2[[#This Row],[CHANNEL]]))</f>
        <v>Amazon</v>
      </c>
      <c r="U2791" s="1">
        <f t="shared" si="43"/>
        <v>45627</v>
      </c>
    </row>
    <row r="2792" spans="1:21" x14ac:dyDescent="0.3">
      <c r="A2792" s="1">
        <v>45474</v>
      </c>
      <c r="B2792" s="2" t="s">
        <v>34</v>
      </c>
      <c r="C2792" s="2" t="s">
        <v>28</v>
      </c>
      <c r="D2792" s="2" t="s">
        <v>30</v>
      </c>
      <c r="E2792" s="2" t="str">
        <f>TRIM(Table2[[#This Row],[SKU_CODE]])</f>
        <v>BEC-TIS-002</v>
      </c>
      <c r="F2792" s="2">
        <v>190</v>
      </c>
      <c r="G2792" s="2">
        <v>34200</v>
      </c>
      <c r="H2792" s="2">
        <v>4998.96</v>
      </c>
      <c r="I2792" s="2">
        <v>4249.8100000000004</v>
      </c>
      <c r="J2792" s="2">
        <v>10</v>
      </c>
      <c r="K2792" s="2" t="str">
        <f>_xlfn.XLOOKUP(E2792,[1]SKU_Master!A:A,[1]SKU_Master!C:C,"NOT FOUND")</f>
        <v>Tissues</v>
      </c>
      <c r="L2792" s="2">
        <f>_xlfn.XLOOKUP(Table2[[#This Row],[SKU_CODE_CLEAN]],[1]SKU_Master!A:A,[1]SKU_Master!E:E,"Not Found")</f>
        <v>180</v>
      </c>
      <c r="M2792" s="2">
        <f>_xlfn.XLOOKUP(E2792,[1]SKU_Master!A:A,[1]SKU_Master!F:F,"NOT FOUND")</f>
        <v>95</v>
      </c>
      <c r="N2792" s="2" t="str">
        <f>IF(ISNUMBER(_xlfn.XMATCH(E2792,[1]SKU_Master!A:A)),"MATCH","NOT FOUND")</f>
        <v>MATCH</v>
      </c>
      <c r="O2792" s="2">
        <f>Table2[[#This Row],[GROSS_REVENUE]]-Table2[[#This Row],[DISCOUNT]]</f>
        <v>29201.040000000001</v>
      </c>
      <c r="P2792" s="3">
        <f>IFERROR((Table2[[#This Row],[NET_REVENUE]]-(Table2[[#This Row],[UNITS_SOLD]]*Table2[[#This Row],[UNIT_COGS]]))/Table2[[#This Row],[NET_REVENUE]],0)</f>
        <v>0.38187133061014267</v>
      </c>
      <c r="Q2792" s="4">
        <f>IFERROR(Table2[[#This Row],[GROSS_REVENUE]]/Table2[[#This Row],[AD_SPEND]],0)</f>
        <v>8.047418590478161</v>
      </c>
      <c r="R2792" s="2">
        <f>IFERROR((Table2[[#This Row],[NET_REVENUE]]-(Table2[[#This Row],[UNITS_SOLD]]*Table2[[#This Row],[UNIT_COGS]])-Table2[[#This Row],[AD_SPEND]]),0)</f>
        <v>6901.2300000000005</v>
      </c>
      <c r="S2792" s="3">
        <f>IFERROR(Table2[[#This Row],[RETURNS_UNITS]]/Table2[[#This Row],[UNITS_SOLD]],0)</f>
        <v>5.2631578947368418E-2</v>
      </c>
      <c r="T2792" s="2" t="str">
        <f>TRIM(CLEAN(Table2[[#This Row],[CHANNEL]]))</f>
        <v>Zepto</v>
      </c>
      <c r="U2792" s="1">
        <f t="shared" si="43"/>
        <v>45474</v>
      </c>
    </row>
    <row r="2793" spans="1:21" x14ac:dyDescent="0.3">
      <c r="A2793" s="1">
        <v>45536</v>
      </c>
      <c r="B2793" s="2" t="s">
        <v>39</v>
      </c>
      <c r="C2793" s="2" t="s">
        <v>22</v>
      </c>
      <c r="D2793" s="2" t="s">
        <v>30</v>
      </c>
      <c r="E2793" s="2" t="str">
        <f>TRIM(Table2[[#This Row],[SKU_CODE]])</f>
        <v>BEC-TIS-002</v>
      </c>
      <c r="F2793" s="2">
        <v>289</v>
      </c>
      <c r="G2793" s="2">
        <v>52020</v>
      </c>
      <c r="H2793" s="2">
        <v>2737.26</v>
      </c>
      <c r="I2793" s="2">
        <v>4254.7299999999996</v>
      </c>
      <c r="J2793" s="2">
        <v>11</v>
      </c>
      <c r="K2793" s="2" t="str">
        <f>_xlfn.XLOOKUP(E2793,[1]SKU_Master!A:A,[1]SKU_Master!C:C,"NOT FOUND")</f>
        <v>Tissues</v>
      </c>
      <c r="L2793" s="2">
        <f>_xlfn.XLOOKUP(Table2[[#This Row],[SKU_CODE_CLEAN]],[1]SKU_Master!A:A,[1]SKU_Master!E:E,"Not Found")</f>
        <v>180</v>
      </c>
      <c r="M2793" s="2">
        <f>_xlfn.XLOOKUP(E2793,[1]SKU_Master!A:A,[1]SKU_Master!F:F,"NOT FOUND")</f>
        <v>95</v>
      </c>
      <c r="N2793" s="2" t="str">
        <f>IF(ISNUMBER(_xlfn.XMATCH(E2793,[1]SKU_Master!A:A)),"MATCH","NOT FOUND")</f>
        <v>MATCH</v>
      </c>
      <c r="O2793" s="2">
        <f>Table2[[#This Row],[GROSS_REVENUE]]-Table2[[#This Row],[DISCOUNT]]</f>
        <v>49282.74</v>
      </c>
      <c r="P2793" s="3">
        <f>IFERROR((Table2[[#This Row],[NET_REVENUE]]-(Table2[[#This Row],[UNITS_SOLD]]*Table2[[#This Row],[UNIT_COGS]]))/Table2[[#This Row],[NET_REVENUE]],0)</f>
        <v>0.44290840971910245</v>
      </c>
      <c r="Q2793" s="4">
        <f>IFERROR(Table2[[#This Row],[GROSS_REVENUE]]/Table2[[#This Row],[AD_SPEND]],0)</f>
        <v>12.226392744075419</v>
      </c>
      <c r="R2793" s="2">
        <f>IFERROR((Table2[[#This Row],[NET_REVENUE]]-(Table2[[#This Row],[UNITS_SOLD]]*Table2[[#This Row],[UNIT_COGS]])-Table2[[#This Row],[AD_SPEND]]),0)</f>
        <v>17573.009999999998</v>
      </c>
      <c r="S2793" s="3">
        <f>IFERROR(Table2[[#This Row],[RETURNS_UNITS]]/Table2[[#This Row],[UNITS_SOLD]],0)</f>
        <v>3.8062283737024222E-2</v>
      </c>
      <c r="T2793" s="2" t="str">
        <f>TRIM(CLEAN(Table2[[#This Row],[CHANNEL]]))</f>
        <v>Amazon</v>
      </c>
      <c r="U2793" s="1">
        <f t="shared" si="43"/>
        <v>45536</v>
      </c>
    </row>
    <row r="2794" spans="1:21" x14ac:dyDescent="0.3">
      <c r="A2794" s="1">
        <v>45658</v>
      </c>
      <c r="B2794" s="2" t="s">
        <v>27</v>
      </c>
      <c r="C2794" s="2" t="s">
        <v>22</v>
      </c>
      <c r="D2794" s="2" t="s">
        <v>30</v>
      </c>
      <c r="E2794" s="2" t="str">
        <f>TRIM(Table2[[#This Row],[SKU_CODE]])</f>
        <v>BEC-TIS-002</v>
      </c>
      <c r="F2794" s="2">
        <v>341</v>
      </c>
      <c r="G2794" s="2">
        <v>61380</v>
      </c>
      <c r="H2794" s="2">
        <v>5920.34</v>
      </c>
      <c r="I2794" s="2">
        <v>4255.76</v>
      </c>
      <c r="J2794" s="2">
        <v>17</v>
      </c>
      <c r="K2794" s="2" t="str">
        <f>_xlfn.XLOOKUP(E2794,[1]SKU_Master!A:A,[1]SKU_Master!C:C,"NOT FOUND")</f>
        <v>Tissues</v>
      </c>
      <c r="L2794" s="2">
        <f>_xlfn.XLOOKUP(Table2[[#This Row],[SKU_CODE_CLEAN]],[1]SKU_Master!A:A,[1]SKU_Master!E:E,"Not Found")</f>
        <v>180</v>
      </c>
      <c r="M2794" s="2">
        <f>_xlfn.XLOOKUP(E2794,[1]SKU_Master!A:A,[1]SKU_Master!F:F,"NOT FOUND")</f>
        <v>95</v>
      </c>
      <c r="N2794" s="2" t="str">
        <f>IF(ISNUMBER(_xlfn.XMATCH(E2794,[1]SKU_Master!A:A)),"MATCH","NOT FOUND")</f>
        <v>MATCH</v>
      </c>
      <c r="O2794" s="2">
        <f>Table2[[#This Row],[GROSS_REVENUE]]-Table2[[#This Row],[DISCOUNT]]</f>
        <v>55459.66</v>
      </c>
      <c r="P2794" s="3">
        <f>IFERROR((Table2[[#This Row],[NET_REVENUE]]-(Table2[[#This Row],[UNITS_SOLD]]*Table2[[#This Row],[UNIT_COGS]]))/Table2[[#This Row],[NET_REVENUE]],0)</f>
        <v>0.41588174179214227</v>
      </c>
      <c r="Q2794" s="4">
        <f>IFERROR(Table2[[#This Row],[GROSS_REVENUE]]/Table2[[#This Row],[AD_SPEND]],0)</f>
        <v>14.422805797319397</v>
      </c>
      <c r="R2794" s="2">
        <f>IFERROR((Table2[[#This Row],[NET_REVENUE]]-(Table2[[#This Row],[UNITS_SOLD]]*Table2[[#This Row],[UNIT_COGS]])-Table2[[#This Row],[AD_SPEND]]),0)</f>
        <v>18808.900000000001</v>
      </c>
      <c r="S2794" s="3">
        <f>IFERROR(Table2[[#This Row],[RETURNS_UNITS]]/Table2[[#This Row],[UNITS_SOLD]],0)</f>
        <v>4.9853372434017593E-2</v>
      </c>
      <c r="T2794" s="2" t="str">
        <f>TRIM(CLEAN(Table2[[#This Row],[CHANNEL]]))</f>
        <v>Zepto</v>
      </c>
      <c r="U2794" s="1">
        <f t="shared" si="43"/>
        <v>45658</v>
      </c>
    </row>
    <row r="2795" spans="1:21" x14ac:dyDescent="0.3">
      <c r="A2795" s="1">
        <v>45689</v>
      </c>
      <c r="B2795" s="2" t="s">
        <v>21</v>
      </c>
      <c r="C2795" s="2" t="s">
        <v>28</v>
      </c>
      <c r="D2795" s="2" t="s">
        <v>29</v>
      </c>
      <c r="E2795" s="2" t="str">
        <f>TRIM(Table2[[#This Row],[SKU_CODE]])</f>
        <v>BEC-CLN-004</v>
      </c>
      <c r="F2795" s="2">
        <v>208</v>
      </c>
      <c r="G2795" s="2">
        <v>20592</v>
      </c>
      <c r="H2795" s="2">
        <v>3774.55</v>
      </c>
      <c r="I2795" s="2">
        <v>4257.1899999999996</v>
      </c>
      <c r="J2795" s="2">
        <v>7</v>
      </c>
      <c r="K2795" s="2" t="str">
        <f>_xlfn.XLOOKUP(E2795,[1]SKU_Master!A:A,[1]SKU_Master!C:C,"NOT FOUND")</f>
        <v>Cleaners</v>
      </c>
      <c r="L2795" s="2">
        <f>_xlfn.XLOOKUP(Table2[[#This Row],[SKU_CODE_CLEAN]],[1]SKU_Master!A:A,[1]SKU_Master!E:E,"Not Found")</f>
        <v>99</v>
      </c>
      <c r="M2795" s="2">
        <f>_xlfn.XLOOKUP(E2795,[1]SKU_Master!A:A,[1]SKU_Master!F:F,"NOT FOUND")</f>
        <v>44</v>
      </c>
      <c r="N2795" s="2" t="str">
        <f>IF(ISNUMBER(_xlfn.XMATCH(E2795,[1]SKU_Master!A:A)),"MATCH","NOT FOUND")</f>
        <v>MATCH</v>
      </c>
      <c r="O2795" s="2">
        <f>Table2[[#This Row],[GROSS_REVENUE]]-Table2[[#This Row],[DISCOUNT]]</f>
        <v>16817.45</v>
      </c>
      <c r="P2795" s="3">
        <f>IFERROR((Table2[[#This Row],[NET_REVENUE]]-(Table2[[#This Row],[UNITS_SOLD]]*Table2[[#This Row],[UNIT_COGS]]))/Table2[[#This Row],[NET_REVENUE]],0)</f>
        <v>0.45580334711861786</v>
      </c>
      <c r="Q2795" s="4">
        <f>IFERROR(Table2[[#This Row],[GROSS_REVENUE]]/Table2[[#This Row],[AD_SPEND]],0)</f>
        <v>4.8369934158447245</v>
      </c>
      <c r="R2795" s="2">
        <f>IFERROR((Table2[[#This Row],[NET_REVENUE]]-(Table2[[#This Row],[UNITS_SOLD]]*Table2[[#This Row],[UNIT_COGS]])-Table2[[#This Row],[AD_SPEND]]),0)</f>
        <v>3408.2600000000011</v>
      </c>
      <c r="S2795" s="3">
        <f>IFERROR(Table2[[#This Row],[RETURNS_UNITS]]/Table2[[#This Row],[UNITS_SOLD]],0)</f>
        <v>3.3653846153846152E-2</v>
      </c>
      <c r="T2795" s="2" t="str">
        <f>TRIM(CLEAN(Table2[[#This Row],[CHANNEL]]))</f>
        <v>Flipkart</v>
      </c>
      <c r="U2795" s="1">
        <f t="shared" si="43"/>
        <v>45689</v>
      </c>
    </row>
    <row r="2796" spans="1:21" x14ac:dyDescent="0.3">
      <c r="A2796" s="1">
        <v>45383</v>
      </c>
      <c r="B2796" s="2" t="s">
        <v>39</v>
      </c>
      <c r="C2796" s="2" t="s">
        <v>28</v>
      </c>
      <c r="D2796" s="2" t="s">
        <v>57</v>
      </c>
      <c r="E2796" s="2" t="str">
        <f>TRIM(Table2[[#This Row],[SKU_CODE]])</f>
        <v>BEC-KT-002</v>
      </c>
      <c r="F2796" s="2">
        <v>267</v>
      </c>
      <c r="G2796" s="2">
        <v>112140</v>
      </c>
      <c r="H2796" s="2">
        <v>32991.339999999997</v>
      </c>
      <c r="I2796" s="2">
        <v>4258.96</v>
      </c>
      <c r="J2796" s="2">
        <v>5</v>
      </c>
      <c r="K2796" s="2" t="str">
        <f>_xlfn.XLOOKUP(E2796,[1]SKU_Master!A:A,[1]SKU_Master!C:C,"NOT FOUND")</f>
        <v>Kitchen Towel</v>
      </c>
      <c r="L2796" s="2">
        <f>_xlfn.XLOOKUP(Table2[[#This Row],[SKU_CODE_CLEAN]],[1]SKU_Master!A:A,[1]SKU_Master!E:E,"Not Found")</f>
        <v>420</v>
      </c>
      <c r="M2796" s="2">
        <f>_xlfn.XLOOKUP(E2796,[1]SKU_Master!A:A,[1]SKU_Master!F:F,"NOT FOUND")</f>
        <v>205</v>
      </c>
      <c r="N2796" s="2" t="str">
        <f>IF(ISNUMBER(_xlfn.XMATCH(E2796,[1]SKU_Master!A:A)),"MATCH","NOT FOUND")</f>
        <v>MATCH</v>
      </c>
      <c r="O2796" s="2">
        <f>Table2[[#This Row],[GROSS_REVENUE]]-Table2[[#This Row],[DISCOUNT]]</f>
        <v>79148.66</v>
      </c>
      <c r="P2796" s="3">
        <f>IFERROR((Table2[[#This Row],[NET_REVENUE]]-(Table2[[#This Row],[UNITS_SOLD]]*Table2[[#This Row],[UNIT_COGS]]))/Table2[[#This Row],[NET_REVENUE]],0)</f>
        <v>0.30845323218358972</v>
      </c>
      <c r="Q2796" s="4">
        <f>IFERROR(Table2[[#This Row],[GROSS_REVENUE]]/Table2[[#This Row],[AD_SPEND]],0)</f>
        <v>26.330371733944435</v>
      </c>
      <c r="R2796" s="2">
        <f>IFERROR((Table2[[#This Row],[NET_REVENUE]]-(Table2[[#This Row],[UNITS_SOLD]]*Table2[[#This Row],[UNIT_COGS]])-Table2[[#This Row],[AD_SPEND]]),0)</f>
        <v>20154.700000000004</v>
      </c>
      <c r="S2796" s="3">
        <f>IFERROR(Table2[[#This Row],[RETURNS_UNITS]]/Table2[[#This Row],[UNITS_SOLD]],0)</f>
        <v>1.8726591760299626E-2</v>
      </c>
      <c r="T2796" s="2" t="str">
        <f>TRIM(CLEAN(Table2[[#This Row],[CHANNEL]]))</f>
        <v>Amazon</v>
      </c>
      <c r="U2796" s="1">
        <f t="shared" si="43"/>
        <v>45383</v>
      </c>
    </row>
    <row r="2797" spans="1:21" x14ac:dyDescent="0.3">
      <c r="A2797" s="1">
        <v>45352</v>
      </c>
      <c r="B2797" s="2" t="s">
        <v>24</v>
      </c>
      <c r="C2797" s="2" t="s">
        <v>22</v>
      </c>
      <c r="D2797" s="2" t="s">
        <v>31</v>
      </c>
      <c r="E2797" s="2" t="str">
        <f>TRIM(Table2[[#This Row],[SKU_CODE]])</f>
        <v>BEC-GB-002</v>
      </c>
      <c r="F2797" s="2">
        <v>187</v>
      </c>
      <c r="G2797" s="5">
        <v>33473</v>
      </c>
      <c r="H2797" s="2">
        <v>3559.9</v>
      </c>
      <c r="I2797" s="2">
        <v>4259.47</v>
      </c>
      <c r="J2797" s="2">
        <v>28</v>
      </c>
      <c r="K2797" s="2" t="str">
        <f>_xlfn.XLOOKUP(E2797,[1]SKU_Master!A:A,[1]SKU_Master!C:C,"NOT FOUND")</f>
        <v>Garbage Bags</v>
      </c>
      <c r="L2797" s="2">
        <f>_xlfn.XLOOKUP(Table2[[#This Row],[SKU_CODE_CLEAN]],[1]SKU_Master!A:A,[1]SKU_Master!E:E,"Not Found")</f>
        <v>179</v>
      </c>
      <c r="M2797" s="2">
        <f>_xlfn.XLOOKUP(E2797,[1]SKU_Master!A:A,[1]SKU_Master!F:F,"NOT FOUND")</f>
        <v>86</v>
      </c>
      <c r="N2797" s="2" t="str">
        <f>IF(ISNUMBER(_xlfn.XMATCH(E2797,[1]SKU_Master!A:A)),"MATCH","NOT FOUND")</f>
        <v>MATCH</v>
      </c>
      <c r="O2797" s="2">
        <f>Table2[[#This Row],[GROSS_REVENUE]]-Table2[[#This Row],[DISCOUNT]]</f>
        <v>29913.1</v>
      </c>
      <c r="P2797" s="3">
        <f>IFERROR((Table2[[#This Row],[NET_REVENUE]]-(Table2[[#This Row],[UNITS_SOLD]]*Table2[[#This Row],[UNIT_COGS]]))/Table2[[#This Row],[NET_REVENUE]],0)</f>
        <v>0.46237601585927235</v>
      </c>
      <c r="Q2797" s="4">
        <f>IFERROR(Table2[[#This Row],[GROSS_REVENUE]]/Table2[[#This Row],[AD_SPEND]],0)</f>
        <v>7.8584894364791857</v>
      </c>
      <c r="R2797" s="2">
        <f>IFERROR((Table2[[#This Row],[NET_REVENUE]]-(Table2[[#This Row],[UNITS_SOLD]]*Table2[[#This Row],[UNIT_COGS]])-Table2[[#This Row],[AD_SPEND]]),0)</f>
        <v>9571.6299999999974</v>
      </c>
      <c r="S2797" s="3">
        <f>IFERROR(Table2[[#This Row],[RETURNS_UNITS]]/Table2[[#This Row],[UNITS_SOLD]],0)</f>
        <v>0.1497326203208556</v>
      </c>
      <c r="T2797" s="2" t="str">
        <f>TRIM(CLEAN(Table2[[#This Row],[CHANNEL]]))</f>
        <v>D2C</v>
      </c>
      <c r="U2797" s="1">
        <f t="shared" si="43"/>
        <v>45352</v>
      </c>
    </row>
    <row r="2798" spans="1:21" x14ac:dyDescent="0.3">
      <c r="A2798" s="1">
        <v>45323</v>
      </c>
      <c r="B2798" s="2" t="s">
        <v>37</v>
      </c>
      <c r="C2798" s="2" t="s">
        <v>25</v>
      </c>
      <c r="D2798" s="2" t="s">
        <v>30</v>
      </c>
      <c r="E2798" s="2" t="str">
        <f>TRIM(Table2[[#This Row],[SKU_CODE]])</f>
        <v>BEC-TIS-002</v>
      </c>
      <c r="F2798" s="2">
        <v>347</v>
      </c>
      <c r="G2798" s="2">
        <v>62460</v>
      </c>
      <c r="H2798" s="2">
        <v>12409.56</v>
      </c>
      <c r="I2798" s="2">
        <v>4259.83</v>
      </c>
      <c r="J2798" s="2">
        <v>20</v>
      </c>
      <c r="K2798" s="2" t="str">
        <f>_xlfn.XLOOKUP(E2798,[1]SKU_Master!A:A,[1]SKU_Master!C:C,"NOT FOUND")</f>
        <v>Tissues</v>
      </c>
      <c r="L2798" s="2">
        <f>_xlfn.XLOOKUP(Table2[[#This Row],[SKU_CODE_CLEAN]],[1]SKU_Master!A:A,[1]SKU_Master!E:E,"Not Found")</f>
        <v>180</v>
      </c>
      <c r="M2798" s="2">
        <f>_xlfn.XLOOKUP(E2798,[1]SKU_Master!A:A,[1]SKU_Master!F:F,"NOT FOUND")</f>
        <v>95</v>
      </c>
      <c r="N2798" s="2" t="str">
        <f>IF(ISNUMBER(_xlfn.XMATCH(E2798,[1]SKU_Master!A:A)),"MATCH","NOT FOUND")</f>
        <v>MATCH</v>
      </c>
      <c r="O2798" s="2">
        <f>Table2[[#This Row],[GROSS_REVENUE]]-Table2[[#This Row],[DISCOUNT]]</f>
        <v>50050.44</v>
      </c>
      <c r="P2798" s="3">
        <f>IFERROR((Table2[[#This Row],[NET_REVENUE]]-(Table2[[#This Row],[UNITS_SOLD]]*Table2[[#This Row],[UNIT_COGS]]))/Table2[[#This Row],[NET_REVENUE]],0)</f>
        <v>0.34136443156144086</v>
      </c>
      <c r="Q2798" s="4">
        <f>IFERROR(Table2[[#This Row],[GROSS_REVENUE]]/Table2[[#This Row],[AD_SPEND]],0)</f>
        <v>14.662556956498264</v>
      </c>
      <c r="R2798" s="2">
        <f>IFERROR((Table2[[#This Row],[NET_REVENUE]]-(Table2[[#This Row],[UNITS_SOLD]]*Table2[[#This Row],[UNIT_COGS]])-Table2[[#This Row],[AD_SPEND]]),0)</f>
        <v>12825.610000000002</v>
      </c>
      <c r="S2798" s="3">
        <f>IFERROR(Table2[[#This Row],[RETURNS_UNITS]]/Table2[[#This Row],[UNITS_SOLD]],0)</f>
        <v>5.7636887608069162E-2</v>
      </c>
      <c r="T2798" s="2" t="str">
        <f>TRIM(CLEAN(Table2[[#This Row],[CHANNEL]]))</f>
        <v>Blinkit</v>
      </c>
      <c r="U2798" s="1">
        <f t="shared" si="43"/>
        <v>45323</v>
      </c>
    </row>
    <row r="2799" spans="1:21" x14ac:dyDescent="0.3">
      <c r="A2799" s="1">
        <v>45474</v>
      </c>
      <c r="B2799" s="2" t="s">
        <v>33</v>
      </c>
      <c r="C2799" s="2" t="s">
        <v>22</v>
      </c>
      <c r="D2799" s="2" t="s">
        <v>41</v>
      </c>
      <c r="E2799" s="2" t="str">
        <f>TRIM(Table2[[#This Row],[SKU_CODE]])</f>
        <v>BEC-KT-002</v>
      </c>
      <c r="F2799" s="2">
        <v>96</v>
      </c>
      <c r="G2799" s="2">
        <v>40320</v>
      </c>
      <c r="H2799" s="2">
        <v>5382.16</v>
      </c>
      <c r="I2799" s="2">
        <v>4264.04</v>
      </c>
      <c r="J2799" s="2">
        <v>3</v>
      </c>
      <c r="K2799" s="2" t="str">
        <f>_xlfn.XLOOKUP(E2799,[1]SKU_Master!A:A,[1]SKU_Master!C:C,"NOT FOUND")</f>
        <v>Kitchen Towel</v>
      </c>
      <c r="L2799" s="2">
        <f>_xlfn.XLOOKUP(Table2[[#This Row],[SKU_CODE_CLEAN]],[1]SKU_Master!A:A,[1]SKU_Master!E:E,"Not Found")</f>
        <v>420</v>
      </c>
      <c r="M2799" s="2">
        <f>_xlfn.XLOOKUP(E2799,[1]SKU_Master!A:A,[1]SKU_Master!F:F,"NOT FOUND")</f>
        <v>205</v>
      </c>
      <c r="N2799" s="2" t="str">
        <f>IF(ISNUMBER(_xlfn.XMATCH(E2799,[1]SKU_Master!A:A)),"MATCH","NOT FOUND")</f>
        <v>MATCH</v>
      </c>
      <c r="O2799" s="2">
        <f>Table2[[#This Row],[GROSS_REVENUE]]-Table2[[#This Row],[DISCOUNT]]</f>
        <v>34937.839999999997</v>
      </c>
      <c r="P2799" s="3">
        <f>IFERROR((Table2[[#This Row],[NET_REVENUE]]-(Table2[[#This Row],[UNITS_SOLD]]*Table2[[#This Row],[UNIT_COGS]]))/Table2[[#This Row],[NET_REVENUE]],0)</f>
        <v>0.4367138895821836</v>
      </c>
      <c r="Q2799" s="4">
        <f>IFERROR(Table2[[#This Row],[GROSS_REVENUE]]/Table2[[#This Row],[AD_SPEND]],0)</f>
        <v>9.4558212399508452</v>
      </c>
      <c r="R2799" s="2">
        <f>IFERROR((Table2[[#This Row],[NET_REVENUE]]-(Table2[[#This Row],[UNITS_SOLD]]*Table2[[#This Row],[UNIT_COGS]])-Table2[[#This Row],[AD_SPEND]]),0)</f>
        <v>10993.799999999996</v>
      </c>
      <c r="S2799" s="3">
        <f>IFERROR(Table2[[#This Row],[RETURNS_UNITS]]/Table2[[#This Row],[UNITS_SOLD]],0)</f>
        <v>3.125E-2</v>
      </c>
      <c r="T2799" s="2" t="str">
        <f>TRIM(CLEAN(Table2[[#This Row],[CHANNEL]]))</f>
        <v>Swiggy Instamart</v>
      </c>
      <c r="U2799" s="1">
        <f t="shared" si="43"/>
        <v>45474</v>
      </c>
    </row>
    <row r="2800" spans="1:21" x14ac:dyDescent="0.3">
      <c r="A2800" s="1">
        <v>45597</v>
      </c>
      <c r="B2800" s="2" t="s">
        <v>27</v>
      </c>
      <c r="C2800" s="2" t="s">
        <v>22</v>
      </c>
      <c r="D2800" s="2" t="s">
        <v>41</v>
      </c>
      <c r="E2800" s="2" t="str">
        <f>TRIM(Table2[[#This Row],[SKU_CODE]])</f>
        <v>BEC-KT-002</v>
      </c>
      <c r="F2800" s="2">
        <v>195</v>
      </c>
      <c r="G2800" s="2">
        <v>81900</v>
      </c>
      <c r="H2800" s="2">
        <v>22556.34</v>
      </c>
      <c r="I2800" s="2">
        <v>4264.4799999999996</v>
      </c>
      <c r="J2800" s="2">
        <v>7</v>
      </c>
      <c r="K2800" s="2" t="str">
        <f>_xlfn.XLOOKUP(E2800,[1]SKU_Master!A:A,[1]SKU_Master!C:C,"NOT FOUND")</f>
        <v>Kitchen Towel</v>
      </c>
      <c r="L2800" s="2">
        <f>_xlfn.XLOOKUP(Table2[[#This Row],[SKU_CODE_CLEAN]],[1]SKU_Master!A:A,[1]SKU_Master!E:E,"Not Found")</f>
        <v>420</v>
      </c>
      <c r="M2800" s="2">
        <f>_xlfn.XLOOKUP(E2800,[1]SKU_Master!A:A,[1]SKU_Master!F:F,"NOT FOUND")</f>
        <v>205</v>
      </c>
      <c r="N2800" s="2" t="str">
        <f>IF(ISNUMBER(_xlfn.XMATCH(E2800,[1]SKU_Master!A:A)),"MATCH","NOT FOUND")</f>
        <v>MATCH</v>
      </c>
      <c r="O2800" s="2">
        <f>Table2[[#This Row],[GROSS_REVENUE]]-Table2[[#This Row],[DISCOUNT]]</f>
        <v>59343.66</v>
      </c>
      <c r="P2800" s="3">
        <f>IFERROR((Table2[[#This Row],[NET_REVENUE]]-(Table2[[#This Row],[UNITS_SOLD]]*Table2[[#This Row],[UNIT_COGS]]))/Table2[[#This Row],[NET_REVENUE]],0)</f>
        <v>0.32638128487525042</v>
      </c>
      <c r="Q2800" s="4">
        <f>IFERROR(Table2[[#This Row],[GROSS_REVENUE]]/Table2[[#This Row],[AD_SPEND]],0)</f>
        <v>19.205155142010284</v>
      </c>
      <c r="R2800" s="2">
        <f>IFERROR((Table2[[#This Row],[NET_REVENUE]]-(Table2[[#This Row],[UNITS_SOLD]]*Table2[[#This Row],[UNIT_COGS]])-Table2[[#This Row],[AD_SPEND]]),0)</f>
        <v>15104.180000000004</v>
      </c>
      <c r="S2800" s="3">
        <f>IFERROR(Table2[[#This Row],[RETURNS_UNITS]]/Table2[[#This Row],[UNITS_SOLD]],0)</f>
        <v>3.5897435897435895E-2</v>
      </c>
      <c r="T2800" s="2" t="str">
        <f>TRIM(CLEAN(Table2[[#This Row],[CHANNEL]]))</f>
        <v>Zepto</v>
      </c>
      <c r="U2800" s="1">
        <f t="shared" si="43"/>
        <v>45597</v>
      </c>
    </row>
    <row r="2801" spans="1:21" x14ac:dyDescent="0.3">
      <c r="A2801" s="1">
        <v>45658</v>
      </c>
      <c r="B2801" s="2" t="s">
        <v>39</v>
      </c>
      <c r="C2801" s="2" t="s">
        <v>25</v>
      </c>
      <c r="D2801" s="2" t="s">
        <v>31</v>
      </c>
      <c r="E2801" s="2" t="str">
        <f>TRIM(Table2[[#This Row],[SKU_CODE]])</f>
        <v>BEC-GB-002</v>
      </c>
      <c r="F2801" s="2">
        <v>500</v>
      </c>
      <c r="G2801" s="2">
        <v>89500</v>
      </c>
      <c r="H2801" s="2">
        <v>4781.3599999999997</v>
      </c>
      <c r="I2801" s="2">
        <v>4270.68</v>
      </c>
      <c r="J2801" s="2">
        <v>26</v>
      </c>
      <c r="K2801" s="2" t="str">
        <f>_xlfn.XLOOKUP(E2801,[1]SKU_Master!A:A,[1]SKU_Master!C:C,"NOT FOUND")</f>
        <v>Garbage Bags</v>
      </c>
      <c r="L2801" s="2">
        <f>_xlfn.XLOOKUP(Table2[[#This Row],[SKU_CODE_CLEAN]],[1]SKU_Master!A:A,[1]SKU_Master!E:E,"Not Found")</f>
        <v>179</v>
      </c>
      <c r="M2801" s="2">
        <f>_xlfn.XLOOKUP(E2801,[1]SKU_Master!A:A,[1]SKU_Master!F:F,"NOT FOUND")</f>
        <v>86</v>
      </c>
      <c r="N2801" s="2" t="str">
        <f>IF(ISNUMBER(_xlfn.XMATCH(E2801,[1]SKU_Master!A:A)),"MATCH","NOT FOUND")</f>
        <v>MATCH</v>
      </c>
      <c r="O2801" s="2">
        <f>Table2[[#This Row],[GROSS_REVENUE]]-Table2[[#This Row],[DISCOUNT]]</f>
        <v>84718.64</v>
      </c>
      <c r="P2801" s="3">
        <f>IFERROR((Table2[[#This Row],[NET_REVENUE]]-(Table2[[#This Row],[UNITS_SOLD]]*Table2[[#This Row],[UNIT_COGS]]))/Table2[[#This Row],[NET_REVENUE]],0)</f>
        <v>0.49243755565481223</v>
      </c>
      <c r="Q2801" s="4">
        <f>IFERROR(Table2[[#This Row],[GROSS_REVENUE]]/Table2[[#This Row],[AD_SPEND]],0)</f>
        <v>20.956849963003549</v>
      </c>
      <c r="R2801" s="2">
        <f>IFERROR((Table2[[#This Row],[NET_REVENUE]]-(Table2[[#This Row],[UNITS_SOLD]]*Table2[[#This Row],[UNIT_COGS]])-Table2[[#This Row],[AD_SPEND]]),0)</f>
        <v>37447.96</v>
      </c>
      <c r="S2801" s="3">
        <f>IFERROR(Table2[[#This Row],[RETURNS_UNITS]]/Table2[[#This Row],[UNITS_SOLD]],0)</f>
        <v>5.1999999999999998E-2</v>
      </c>
      <c r="T2801" s="2" t="str">
        <f>TRIM(CLEAN(Table2[[#This Row],[CHANNEL]]))</f>
        <v>Amazon</v>
      </c>
      <c r="U2801" s="1">
        <f t="shared" si="43"/>
        <v>45658</v>
      </c>
    </row>
    <row r="2802" spans="1:21" x14ac:dyDescent="0.3">
      <c r="A2802" s="1">
        <v>45292</v>
      </c>
      <c r="B2802" s="2" t="s">
        <v>24</v>
      </c>
      <c r="C2802" s="2" t="s">
        <v>28</v>
      </c>
      <c r="D2802" s="2" t="s">
        <v>59</v>
      </c>
      <c r="E2802" s="2" t="str">
        <f>TRIM(Table2[[#This Row],[SKU_CODE]])</f>
        <v>BEC-CLN-001</v>
      </c>
      <c r="F2802" s="2">
        <v>132</v>
      </c>
      <c r="G2802" s="2">
        <v>26268</v>
      </c>
      <c r="H2802" s="2">
        <v>0</v>
      </c>
      <c r="I2802" s="2">
        <v>4274.25</v>
      </c>
      <c r="J2802" s="2">
        <v>20</v>
      </c>
      <c r="K2802" s="2" t="str">
        <f>_xlfn.XLOOKUP(E2802,[1]SKU_Master!A:A,[1]SKU_Master!C:C,"NOT FOUND")</f>
        <v>Cleaners</v>
      </c>
      <c r="L2802" s="2">
        <f>_xlfn.XLOOKUP(Table2[[#This Row],[SKU_CODE_CLEAN]],[1]SKU_Master!A:A,[1]SKU_Master!E:E,"Not Found")</f>
        <v>199</v>
      </c>
      <c r="M2802" s="2">
        <f>_xlfn.XLOOKUP(E2802,[1]SKU_Master!A:A,[1]SKU_Master!F:F,"NOT FOUND")</f>
        <v>96</v>
      </c>
      <c r="N2802" s="2" t="str">
        <f>IF(ISNUMBER(_xlfn.XMATCH(E2802,[1]SKU_Master!A:A)),"MATCH","NOT FOUND")</f>
        <v>MATCH</v>
      </c>
      <c r="O2802" s="2">
        <f>Table2[[#This Row],[GROSS_REVENUE]]-Table2[[#This Row],[DISCOUNT]]</f>
        <v>26268</v>
      </c>
      <c r="P2802" s="3">
        <f>IFERROR((Table2[[#This Row],[NET_REVENUE]]-(Table2[[#This Row],[UNITS_SOLD]]*Table2[[#This Row],[UNIT_COGS]]))/Table2[[#This Row],[NET_REVENUE]],0)</f>
        <v>0.51758793969849248</v>
      </c>
      <c r="Q2802" s="4">
        <f>IFERROR(Table2[[#This Row],[GROSS_REVENUE]]/Table2[[#This Row],[AD_SPEND]],0)</f>
        <v>6.1456395858922619</v>
      </c>
      <c r="R2802" s="2">
        <f>IFERROR((Table2[[#This Row],[NET_REVENUE]]-(Table2[[#This Row],[UNITS_SOLD]]*Table2[[#This Row],[UNIT_COGS]])-Table2[[#This Row],[AD_SPEND]]),0)</f>
        <v>9321.75</v>
      </c>
      <c r="S2802" s="3">
        <f>IFERROR(Table2[[#This Row],[RETURNS_UNITS]]/Table2[[#This Row],[UNITS_SOLD]],0)</f>
        <v>0.15151515151515152</v>
      </c>
      <c r="T2802" s="2" t="str">
        <f>TRIM(CLEAN(Table2[[#This Row],[CHANNEL]]))</f>
        <v>D2C</v>
      </c>
      <c r="U2802" s="1">
        <f t="shared" si="43"/>
        <v>45292</v>
      </c>
    </row>
    <row r="2803" spans="1:21" x14ac:dyDescent="0.3">
      <c r="A2803" s="1">
        <v>45413</v>
      </c>
      <c r="B2803" s="2" t="s">
        <v>33</v>
      </c>
      <c r="C2803" s="2" t="s">
        <v>25</v>
      </c>
      <c r="D2803" s="2" t="s">
        <v>41</v>
      </c>
      <c r="E2803" s="2" t="str">
        <f>TRIM(Table2[[#This Row],[SKU_CODE]])</f>
        <v>BEC-KT-002</v>
      </c>
      <c r="F2803" s="2">
        <v>137</v>
      </c>
      <c r="G2803" s="2">
        <v>57540</v>
      </c>
      <c r="H2803" s="2">
        <v>16123.5</v>
      </c>
      <c r="I2803" s="2">
        <v>4274.41</v>
      </c>
      <c r="J2803" s="2">
        <v>2</v>
      </c>
      <c r="K2803" s="2" t="str">
        <f>_xlfn.XLOOKUP(E2803,[1]SKU_Master!A:A,[1]SKU_Master!C:C,"NOT FOUND")</f>
        <v>Kitchen Towel</v>
      </c>
      <c r="L2803" s="2">
        <f>_xlfn.XLOOKUP(Table2[[#This Row],[SKU_CODE_CLEAN]],[1]SKU_Master!A:A,[1]SKU_Master!E:E,"Not Found")</f>
        <v>420</v>
      </c>
      <c r="M2803" s="2">
        <f>_xlfn.XLOOKUP(E2803,[1]SKU_Master!A:A,[1]SKU_Master!F:F,"NOT FOUND")</f>
        <v>205</v>
      </c>
      <c r="N2803" s="2" t="str">
        <f>IF(ISNUMBER(_xlfn.XMATCH(E2803,[1]SKU_Master!A:A)),"MATCH","NOT FOUND")</f>
        <v>MATCH</v>
      </c>
      <c r="O2803" s="2">
        <f>Table2[[#This Row],[GROSS_REVENUE]]-Table2[[#This Row],[DISCOUNT]]</f>
        <v>41416.5</v>
      </c>
      <c r="P2803" s="3">
        <f>IFERROR((Table2[[#This Row],[NET_REVENUE]]-(Table2[[#This Row],[UNITS_SOLD]]*Table2[[#This Row],[UNIT_COGS]]))/Table2[[#This Row],[NET_REVENUE]],0)</f>
        <v>0.32188861927009765</v>
      </c>
      <c r="Q2803" s="4">
        <f>IFERROR(Table2[[#This Row],[GROSS_REVENUE]]/Table2[[#This Row],[AD_SPEND]],0)</f>
        <v>13.461506968213158</v>
      </c>
      <c r="R2803" s="2">
        <f>IFERROR((Table2[[#This Row],[NET_REVENUE]]-(Table2[[#This Row],[UNITS_SOLD]]*Table2[[#This Row],[UNIT_COGS]])-Table2[[#This Row],[AD_SPEND]]),0)</f>
        <v>9057.09</v>
      </c>
      <c r="S2803" s="3">
        <f>IFERROR(Table2[[#This Row],[RETURNS_UNITS]]/Table2[[#This Row],[UNITS_SOLD]],0)</f>
        <v>1.4598540145985401E-2</v>
      </c>
      <c r="T2803" s="2" t="str">
        <f>TRIM(CLEAN(Table2[[#This Row],[CHANNEL]]))</f>
        <v>Swiggy Instamart</v>
      </c>
      <c r="U2803" s="1">
        <f t="shared" si="43"/>
        <v>45413</v>
      </c>
    </row>
    <row r="2804" spans="1:21" x14ac:dyDescent="0.3">
      <c r="A2804" s="1">
        <v>45352</v>
      </c>
      <c r="B2804" s="2" t="s">
        <v>39</v>
      </c>
      <c r="C2804" s="2" t="s">
        <v>22</v>
      </c>
      <c r="D2804" s="2" t="s">
        <v>43</v>
      </c>
      <c r="E2804" s="2" t="str">
        <f>TRIM(Table2[[#This Row],[SKU_CODE]])</f>
        <v>BEC-GB-001</v>
      </c>
      <c r="F2804" s="2">
        <v>306</v>
      </c>
      <c r="G2804" s="2">
        <v>45594</v>
      </c>
      <c r="H2804" s="2">
        <v>9743.77</v>
      </c>
      <c r="I2804" s="2">
        <v>4281.21</v>
      </c>
      <c r="J2804" s="2">
        <v>8</v>
      </c>
      <c r="K2804" s="2" t="str">
        <f>_xlfn.XLOOKUP(E2804,[1]SKU_Master!A:A,[1]SKU_Master!C:C,"NOT FOUND")</f>
        <v>Garbage Bags</v>
      </c>
      <c r="L2804" s="2">
        <f>_xlfn.XLOOKUP(Table2[[#This Row],[SKU_CODE_CLEAN]],[1]SKU_Master!A:A,[1]SKU_Master!E:E,"Not Found")</f>
        <v>149</v>
      </c>
      <c r="M2804" s="2">
        <f>_xlfn.XLOOKUP(E2804,[1]SKU_Master!A:A,[1]SKU_Master!F:F,"NOT FOUND")</f>
        <v>70</v>
      </c>
      <c r="N2804" s="2" t="str">
        <f>IF(ISNUMBER(_xlfn.XMATCH(E2804,[1]SKU_Master!A:A)),"MATCH","NOT FOUND")</f>
        <v>MATCH</v>
      </c>
      <c r="O2804" s="2">
        <f>Table2[[#This Row],[GROSS_REVENUE]]-Table2[[#This Row],[DISCOUNT]]</f>
        <v>35850.229999999996</v>
      </c>
      <c r="P2804" s="3">
        <f>IFERROR((Table2[[#This Row],[NET_REVENUE]]-(Table2[[#This Row],[UNITS_SOLD]]*Table2[[#This Row],[UNIT_COGS]]))/Table2[[#This Row],[NET_REVENUE]],0)</f>
        <v>0.40251429349267764</v>
      </c>
      <c r="Q2804" s="4">
        <f>IFERROR(Table2[[#This Row],[GROSS_REVENUE]]/Table2[[#This Row],[AD_SPEND]],0)</f>
        <v>10.649792932371923</v>
      </c>
      <c r="R2804" s="2">
        <f>IFERROR((Table2[[#This Row],[NET_REVENUE]]-(Table2[[#This Row],[UNITS_SOLD]]*Table2[[#This Row],[UNIT_COGS]])-Table2[[#This Row],[AD_SPEND]]),0)</f>
        <v>10149.019999999997</v>
      </c>
      <c r="S2804" s="3">
        <f>IFERROR(Table2[[#This Row],[RETURNS_UNITS]]/Table2[[#This Row],[UNITS_SOLD]],0)</f>
        <v>2.6143790849673203E-2</v>
      </c>
      <c r="T2804" s="2" t="str">
        <f>TRIM(CLEAN(Table2[[#This Row],[CHANNEL]]))</f>
        <v>Amazon</v>
      </c>
      <c r="U2804" s="1">
        <f t="shared" si="43"/>
        <v>45352</v>
      </c>
    </row>
    <row r="2805" spans="1:21" x14ac:dyDescent="0.3">
      <c r="A2805" s="1">
        <v>45352</v>
      </c>
      <c r="B2805" s="2" t="s">
        <v>24</v>
      </c>
      <c r="C2805" s="2" t="s">
        <v>28</v>
      </c>
      <c r="D2805" s="2" t="s">
        <v>29</v>
      </c>
      <c r="E2805" s="2" t="str">
        <f>TRIM(Table2[[#This Row],[SKU_CODE]])</f>
        <v>BEC-CLN-004</v>
      </c>
      <c r="F2805" s="2">
        <v>177</v>
      </c>
      <c r="G2805" s="2">
        <v>17523</v>
      </c>
      <c r="H2805" s="2">
        <v>2155.34</v>
      </c>
      <c r="I2805" s="2">
        <v>4285.3900000000003</v>
      </c>
      <c r="J2805" s="2">
        <v>21</v>
      </c>
      <c r="K2805" s="2" t="str">
        <f>_xlfn.XLOOKUP(E2805,[1]SKU_Master!A:A,[1]SKU_Master!C:C,"NOT FOUND")</f>
        <v>Cleaners</v>
      </c>
      <c r="L2805" s="2">
        <f>_xlfn.XLOOKUP(Table2[[#This Row],[SKU_CODE_CLEAN]],[1]SKU_Master!A:A,[1]SKU_Master!E:E,"Not Found")</f>
        <v>99</v>
      </c>
      <c r="M2805" s="2">
        <f>_xlfn.XLOOKUP(E2805,[1]SKU_Master!A:A,[1]SKU_Master!F:F,"NOT FOUND")</f>
        <v>44</v>
      </c>
      <c r="N2805" s="2" t="str">
        <f>IF(ISNUMBER(_xlfn.XMATCH(E2805,[1]SKU_Master!A:A)),"MATCH","NOT FOUND")</f>
        <v>MATCH</v>
      </c>
      <c r="O2805" s="2">
        <f>Table2[[#This Row],[GROSS_REVENUE]]-Table2[[#This Row],[DISCOUNT]]</f>
        <v>15367.66</v>
      </c>
      <c r="P2805" s="3">
        <f>IFERROR((Table2[[#This Row],[NET_REVENUE]]-(Table2[[#This Row],[UNITS_SOLD]]*Table2[[#This Row],[UNIT_COGS]]))/Table2[[#This Row],[NET_REVENUE]],0)</f>
        <v>0.49322147939243838</v>
      </c>
      <c r="Q2805" s="4">
        <f>IFERROR(Table2[[#This Row],[GROSS_REVENUE]]/Table2[[#This Row],[AD_SPEND]],0)</f>
        <v>4.0890094017113956</v>
      </c>
      <c r="R2805" s="2">
        <f>IFERROR((Table2[[#This Row],[NET_REVENUE]]-(Table2[[#This Row],[UNITS_SOLD]]*Table2[[#This Row],[UNIT_COGS]])-Table2[[#This Row],[AD_SPEND]]),0)</f>
        <v>3294.2699999999995</v>
      </c>
      <c r="S2805" s="3">
        <f>IFERROR(Table2[[#This Row],[RETURNS_UNITS]]/Table2[[#This Row],[UNITS_SOLD]],0)</f>
        <v>0.11864406779661017</v>
      </c>
      <c r="T2805" s="2" t="str">
        <f>TRIM(CLEAN(Table2[[#This Row],[CHANNEL]]))</f>
        <v>D2C</v>
      </c>
      <c r="U2805" s="1">
        <f t="shared" si="43"/>
        <v>45352</v>
      </c>
    </row>
    <row r="2806" spans="1:21" x14ac:dyDescent="0.3">
      <c r="A2806" s="1">
        <v>45748</v>
      </c>
      <c r="B2806" s="2" t="s">
        <v>34</v>
      </c>
      <c r="C2806" s="2" t="s">
        <v>22</v>
      </c>
      <c r="D2806" s="2" t="s">
        <v>30</v>
      </c>
      <c r="E2806" s="2" t="str">
        <f>TRIM(Table2[[#This Row],[SKU_CODE]])</f>
        <v>BEC-TIS-002</v>
      </c>
      <c r="F2806" s="2">
        <v>270</v>
      </c>
      <c r="G2806" s="2">
        <v>48600</v>
      </c>
      <c r="H2806" s="2">
        <v>6628.17</v>
      </c>
      <c r="I2806" s="2">
        <v>4286.2700000000004</v>
      </c>
      <c r="J2806" s="2">
        <v>6</v>
      </c>
      <c r="K2806" s="2" t="str">
        <f>_xlfn.XLOOKUP(E2806,[1]SKU_Master!A:A,[1]SKU_Master!C:C,"NOT FOUND")</f>
        <v>Tissues</v>
      </c>
      <c r="L2806" s="2">
        <f>_xlfn.XLOOKUP(Table2[[#This Row],[SKU_CODE_CLEAN]],[1]SKU_Master!A:A,[1]SKU_Master!E:E,"Not Found")</f>
        <v>180</v>
      </c>
      <c r="M2806" s="2">
        <f>_xlfn.XLOOKUP(E2806,[1]SKU_Master!A:A,[1]SKU_Master!F:F,"NOT FOUND")</f>
        <v>95</v>
      </c>
      <c r="N2806" s="2" t="str">
        <f>IF(ISNUMBER(_xlfn.XMATCH(E2806,[1]SKU_Master!A:A)),"MATCH","NOT FOUND")</f>
        <v>MATCH</v>
      </c>
      <c r="O2806" s="2">
        <f>Table2[[#This Row],[GROSS_REVENUE]]-Table2[[#This Row],[DISCOUNT]]</f>
        <v>41971.83</v>
      </c>
      <c r="P2806" s="3">
        <f>IFERROR((Table2[[#This Row],[NET_REVENUE]]-(Table2[[#This Row],[UNITS_SOLD]]*Table2[[#This Row],[UNIT_COGS]]))/Table2[[#This Row],[NET_REVENUE]],0)</f>
        <v>0.38887582457090863</v>
      </c>
      <c r="Q2806" s="4">
        <f>IFERROR(Table2[[#This Row],[GROSS_REVENUE]]/Table2[[#This Row],[AD_SPEND]],0)</f>
        <v>11.33852977063974</v>
      </c>
      <c r="R2806" s="2">
        <f>IFERROR((Table2[[#This Row],[NET_REVENUE]]-(Table2[[#This Row],[UNITS_SOLD]]*Table2[[#This Row],[UNIT_COGS]])-Table2[[#This Row],[AD_SPEND]]),0)</f>
        <v>12035.560000000001</v>
      </c>
      <c r="S2806" s="3">
        <f>IFERROR(Table2[[#This Row],[RETURNS_UNITS]]/Table2[[#This Row],[UNITS_SOLD]],0)</f>
        <v>2.2222222222222223E-2</v>
      </c>
      <c r="T2806" s="2" t="str">
        <f>TRIM(CLEAN(Table2[[#This Row],[CHANNEL]]))</f>
        <v>Zepto</v>
      </c>
      <c r="U2806" s="1">
        <f t="shared" si="43"/>
        <v>45748</v>
      </c>
    </row>
    <row r="2807" spans="1:21" x14ac:dyDescent="0.3">
      <c r="A2807" s="1">
        <v>45413</v>
      </c>
      <c r="B2807" s="2" t="s">
        <v>37</v>
      </c>
      <c r="C2807" s="2" t="s">
        <v>25</v>
      </c>
      <c r="D2807" s="2" t="s">
        <v>31</v>
      </c>
      <c r="E2807" s="2" t="str">
        <f>TRIM(Table2[[#This Row],[SKU_CODE]])</f>
        <v>BEC-GB-002</v>
      </c>
      <c r="F2807" s="2">
        <v>391</v>
      </c>
      <c r="G2807" s="2">
        <v>69989</v>
      </c>
      <c r="H2807" s="2">
        <v>9335.19</v>
      </c>
      <c r="I2807" s="2">
        <v>4287.46</v>
      </c>
      <c r="J2807" s="2">
        <v>23</v>
      </c>
      <c r="K2807" s="2" t="str">
        <f>_xlfn.XLOOKUP(E2807,[1]SKU_Master!A:A,[1]SKU_Master!C:C,"NOT FOUND")</f>
        <v>Garbage Bags</v>
      </c>
      <c r="L2807" s="2">
        <f>_xlfn.XLOOKUP(Table2[[#This Row],[SKU_CODE_CLEAN]],[1]SKU_Master!A:A,[1]SKU_Master!E:E,"Not Found")</f>
        <v>179</v>
      </c>
      <c r="M2807" s="2">
        <f>_xlfn.XLOOKUP(E2807,[1]SKU_Master!A:A,[1]SKU_Master!F:F,"NOT FOUND")</f>
        <v>86</v>
      </c>
      <c r="N2807" s="2" t="str">
        <f>IF(ISNUMBER(_xlfn.XMATCH(E2807,[1]SKU_Master!A:A)),"MATCH","NOT FOUND")</f>
        <v>MATCH</v>
      </c>
      <c r="O2807" s="2">
        <f>Table2[[#This Row],[GROSS_REVENUE]]-Table2[[#This Row],[DISCOUNT]]</f>
        <v>60653.81</v>
      </c>
      <c r="P2807" s="3">
        <f>IFERROR((Table2[[#This Row],[NET_REVENUE]]-(Table2[[#This Row],[UNITS_SOLD]]*Table2[[#This Row],[UNIT_COGS]]))/Table2[[#This Row],[NET_REVENUE]],0)</f>
        <v>0.44560778622150859</v>
      </c>
      <c r="Q2807" s="4">
        <f>IFERROR(Table2[[#This Row],[GROSS_REVENUE]]/Table2[[#This Row],[AD_SPEND]],0)</f>
        <v>16.324117309549244</v>
      </c>
      <c r="R2807" s="2">
        <f>IFERROR((Table2[[#This Row],[NET_REVENUE]]-(Table2[[#This Row],[UNITS_SOLD]]*Table2[[#This Row],[UNIT_COGS]])-Table2[[#This Row],[AD_SPEND]]),0)</f>
        <v>22740.35</v>
      </c>
      <c r="S2807" s="3">
        <f>IFERROR(Table2[[#This Row],[RETURNS_UNITS]]/Table2[[#This Row],[UNITS_SOLD]],0)</f>
        <v>5.8823529411764705E-2</v>
      </c>
      <c r="T2807" s="2" t="str">
        <f>TRIM(CLEAN(Table2[[#This Row],[CHANNEL]]))</f>
        <v>Blinkit</v>
      </c>
      <c r="U2807" s="1">
        <f t="shared" si="43"/>
        <v>45413</v>
      </c>
    </row>
    <row r="2808" spans="1:21" x14ac:dyDescent="0.3">
      <c r="A2808" s="1">
        <v>45809</v>
      </c>
      <c r="B2808" s="2" t="s">
        <v>34</v>
      </c>
      <c r="C2808" s="2" t="s">
        <v>22</v>
      </c>
      <c r="D2808" s="2" t="s">
        <v>26</v>
      </c>
      <c r="E2808" s="2" t="str">
        <f>TRIM(Table2[[#This Row],[SKU_CODE]])</f>
        <v>BEC-TIS-002</v>
      </c>
      <c r="F2808" s="2">
        <v>205</v>
      </c>
      <c r="G2808" s="2">
        <v>36900</v>
      </c>
      <c r="H2808" s="2">
        <v>3089.52</v>
      </c>
      <c r="I2808" s="2">
        <v>4290.18</v>
      </c>
      <c r="J2808" s="2">
        <v>11</v>
      </c>
      <c r="K2808" s="2" t="str">
        <f>_xlfn.XLOOKUP(E2808,[1]SKU_Master!A:A,[1]SKU_Master!C:C,"NOT FOUND")</f>
        <v>Tissues</v>
      </c>
      <c r="L2808" s="2">
        <f>_xlfn.XLOOKUP(Table2[[#This Row],[SKU_CODE_CLEAN]],[1]SKU_Master!A:A,[1]SKU_Master!E:E,"Not Found")</f>
        <v>180</v>
      </c>
      <c r="M2808" s="2">
        <f>_xlfn.XLOOKUP(E2808,[1]SKU_Master!A:A,[1]SKU_Master!F:F,"NOT FOUND")</f>
        <v>95</v>
      </c>
      <c r="N2808" s="2" t="str">
        <f>IF(ISNUMBER(_xlfn.XMATCH(E2808,[1]SKU_Master!A:A)),"MATCH","NOT FOUND")</f>
        <v>MATCH</v>
      </c>
      <c r="O2808" s="2">
        <f>Table2[[#This Row],[GROSS_REVENUE]]-Table2[[#This Row],[DISCOUNT]]</f>
        <v>33810.480000000003</v>
      </c>
      <c r="P2808" s="3">
        <f>IFERROR((Table2[[#This Row],[NET_REVENUE]]-(Table2[[#This Row],[UNITS_SOLD]]*Table2[[#This Row],[UNIT_COGS]]))/Table2[[#This Row],[NET_REVENUE]],0)</f>
        <v>0.42399516362973855</v>
      </c>
      <c r="Q2808" s="4">
        <f>IFERROR(Table2[[#This Row],[GROSS_REVENUE]]/Table2[[#This Row],[AD_SPEND]],0)</f>
        <v>8.6010377186971176</v>
      </c>
      <c r="R2808" s="2">
        <f>IFERROR((Table2[[#This Row],[NET_REVENUE]]-(Table2[[#This Row],[UNITS_SOLD]]*Table2[[#This Row],[UNIT_COGS]])-Table2[[#This Row],[AD_SPEND]]),0)</f>
        <v>10045.300000000003</v>
      </c>
      <c r="S2808" s="3">
        <f>IFERROR(Table2[[#This Row],[RETURNS_UNITS]]/Table2[[#This Row],[UNITS_SOLD]],0)</f>
        <v>5.3658536585365853E-2</v>
      </c>
      <c r="T2808" s="2" t="str">
        <f>TRIM(CLEAN(Table2[[#This Row],[CHANNEL]]))</f>
        <v>Zepto</v>
      </c>
      <c r="U2808" s="1">
        <f t="shared" si="43"/>
        <v>45809</v>
      </c>
    </row>
    <row r="2809" spans="1:21" x14ac:dyDescent="0.3">
      <c r="A2809" s="1">
        <v>45474</v>
      </c>
      <c r="B2809" s="2" t="s">
        <v>34</v>
      </c>
      <c r="C2809" s="2" t="s">
        <v>25</v>
      </c>
      <c r="D2809" s="2" t="s">
        <v>31</v>
      </c>
      <c r="E2809" s="2" t="str">
        <f>TRIM(Table2[[#This Row],[SKU_CODE]])</f>
        <v>BEC-GB-002</v>
      </c>
      <c r="F2809" s="2">
        <v>204</v>
      </c>
      <c r="G2809" s="2">
        <v>36516</v>
      </c>
      <c r="H2809" s="2">
        <v>5788.87</v>
      </c>
      <c r="I2809" s="2">
        <v>4290.46</v>
      </c>
      <c r="J2809" s="2">
        <v>5</v>
      </c>
      <c r="K2809" s="2" t="str">
        <f>_xlfn.XLOOKUP(E2809,[1]SKU_Master!A:A,[1]SKU_Master!C:C,"NOT FOUND")</f>
        <v>Garbage Bags</v>
      </c>
      <c r="L2809" s="2">
        <f>_xlfn.XLOOKUP(Table2[[#This Row],[SKU_CODE_CLEAN]],[1]SKU_Master!A:A,[1]SKU_Master!E:E,"Not Found")</f>
        <v>179</v>
      </c>
      <c r="M2809" s="2">
        <f>_xlfn.XLOOKUP(E2809,[1]SKU_Master!A:A,[1]SKU_Master!F:F,"NOT FOUND")</f>
        <v>86</v>
      </c>
      <c r="N2809" s="2" t="str">
        <f>IF(ISNUMBER(_xlfn.XMATCH(E2809,[1]SKU_Master!A:A)),"MATCH","NOT FOUND")</f>
        <v>MATCH</v>
      </c>
      <c r="O2809" s="2">
        <f>Table2[[#This Row],[GROSS_REVENUE]]-Table2[[#This Row],[DISCOUNT]]</f>
        <v>30727.13</v>
      </c>
      <c r="P2809" s="3">
        <f>IFERROR((Table2[[#This Row],[NET_REVENUE]]-(Table2[[#This Row],[UNITS_SOLD]]*Table2[[#This Row],[UNIT_COGS]]))/Table2[[#This Row],[NET_REVENUE]],0)</f>
        <v>0.42903876802031299</v>
      </c>
      <c r="Q2809" s="4">
        <f>IFERROR(Table2[[#This Row],[GROSS_REVENUE]]/Table2[[#This Row],[AD_SPEND]],0)</f>
        <v>8.5109755131151434</v>
      </c>
      <c r="R2809" s="2">
        <f>IFERROR((Table2[[#This Row],[NET_REVENUE]]-(Table2[[#This Row],[UNITS_SOLD]]*Table2[[#This Row],[UNIT_COGS]])-Table2[[#This Row],[AD_SPEND]]),0)</f>
        <v>8892.6700000000019</v>
      </c>
      <c r="S2809" s="3">
        <f>IFERROR(Table2[[#This Row],[RETURNS_UNITS]]/Table2[[#This Row],[UNITS_SOLD]],0)</f>
        <v>2.4509803921568627E-2</v>
      </c>
      <c r="T2809" s="2" t="str">
        <f>TRIM(CLEAN(Table2[[#This Row],[CHANNEL]]))</f>
        <v>Zepto</v>
      </c>
      <c r="U2809" s="1">
        <f t="shared" si="43"/>
        <v>45474</v>
      </c>
    </row>
    <row r="2810" spans="1:21" x14ac:dyDescent="0.3">
      <c r="A2810" s="1">
        <v>45809</v>
      </c>
      <c r="B2810" s="2" t="s">
        <v>33</v>
      </c>
      <c r="C2810" s="2" t="s">
        <v>25</v>
      </c>
      <c r="D2810" s="2" t="s">
        <v>31</v>
      </c>
      <c r="E2810" s="2" t="str">
        <f>TRIM(Table2[[#This Row],[SKU_CODE]])</f>
        <v>BEC-GB-002</v>
      </c>
      <c r="F2810" s="2">
        <v>226</v>
      </c>
      <c r="G2810" s="2">
        <v>40454</v>
      </c>
      <c r="H2810" s="2">
        <v>3273.93</v>
      </c>
      <c r="I2810" s="2">
        <v>4292.24</v>
      </c>
      <c r="J2810" s="2">
        <v>8</v>
      </c>
      <c r="K2810" s="2" t="str">
        <f>_xlfn.XLOOKUP(E2810,[1]SKU_Master!A:A,[1]SKU_Master!C:C,"NOT FOUND")</f>
        <v>Garbage Bags</v>
      </c>
      <c r="L2810" s="2">
        <f>_xlfn.XLOOKUP(Table2[[#This Row],[SKU_CODE_CLEAN]],[1]SKU_Master!A:A,[1]SKU_Master!E:E,"Not Found")</f>
        <v>179</v>
      </c>
      <c r="M2810" s="2">
        <f>_xlfn.XLOOKUP(E2810,[1]SKU_Master!A:A,[1]SKU_Master!F:F,"NOT FOUND")</f>
        <v>86</v>
      </c>
      <c r="N2810" s="2" t="str">
        <f>IF(ISNUMBER(_xlfn.XMATCH(E2810,[1]SKU_Master!A:A)),"MATCH","NOT FOUND")</f>
        <v>MATCH</v>
      </c>
      <c r="O2810" s="2">
        <f>Table2[[#This Row],[GROSS_REVENUE]]-Table2[[#This Row],[DISCOUNT]]</f>
        <v>37180.07</v>
      </c>
      <c r="P2810" s="3">
        <f>IFERROR((Table2[[#This Row],[NET_REVENUE]]-(Table2[[#This Row],[UNITS_SOLD]]*Table2[[#This Row],[UNIT_COGS]]))/Table2[[#This Row],[NET_REVENUE]],0)</f>
        <v>0.47724681529647467</v>
      </c>
      <c r="Q2810" s="4">
        <f>IFERROR(Table2[[#This Row],[GROSS_REVENUE]]/Table2[[#This Row],[AD_SPEND]],0)</f>
        <v>9.4249156617523724</v>
      </c>
      <c r="R2810" s="2">
        <f>IFERROR((Table2[[#This Row],[NET_REVENUE]]-(Table2[[#This Row],[UNITS_SOLD]]*Table2[[#This Row],[UNIT_COGS]])-Table2[[#This Row],[AD_SPEND]]),0)</f>
        <v>13451.83</v>
      </c>
      <c r="S2810" s="3">
        <f>IFERROR(Table2[[#This Row],[RETURNS_UNITS]]/Table2[[#This Row],[UNITS_SOLD]],0)</f>
        <v>3.5398230088495575E-2</v>
      </c>
      <c r="T2810" s="2" t="str">
        <f>TRIM(CLEAN(Table2[[#This Row],[CHANNEL]]))</f>
        <v>Swiggy Instamart</v>
      </c>
      <c r="U2810" s="1">
        <f t="shared" si="43"/>
        <v>45809</v>
      </c>
    </row>
    <row r="2811" spans="1:21" x14ac:dyDescent="0.3">
      <c r="A2811" s="1">
        <v>45323</v>
      </c>
      <c r="B2811" s="2" t="s">
        <v>33</v>
      </c>
      <c r="C2811" s="2" t="s">
        <v>22</v>
      </c>
      <c r="D2811" s="2" t="s">
        <v>41</v>
      </c>
      <c r="E2811" s="2" t="str">
        <f>TRIM(Table2[[#This Row],[SKU_CODE]])</f>
        <v>BEC-KT-002</v>
      </c>
      <c r="F2811" s="2">
        <v>96</v>
      </c>
      <c r="G2811" s="2">
        <v>40320</v>
      </c>
      <c r="H2811" s="2">
        <v>10108.07</v>
      </c>
      <c r="I2811" s="2">
        <v>4293.3500000000004</v>
      </c>
      <c r="J2811" s="2">
        <v>5</v>
      </c>
      <c r="K2811" s="2" t="str">
        <f>_xlfn.XLOOKUP(E2811,[1]SKU_Master!A:A,[1]SKU_Master!C:C,"NOT FOUND")</f>
        <v>Kitchen Towel</v>
      </c>
      <c r="L2811" s="2">
        <f>_xlfn.XLOOKUP(Table2[[#This Row],[SKU_CODE_CLEAN]],[1]SKU_Master!A:A,[1]SKU_Master!E:E,"Not Found")</f>
        <v>420</v>
      </c>
      <c r="M2811" s="2">
        <f>_xlfn.XLOOKUP(E2811,[1]SKU_Master!A:A,[1]SKU_Master!F:F,"NOT FOUND")</f>
        <v>205</v>
      </c>
      <c r="N2811" s="2" t="str">
        <f>IF(ISNUMBER(_xlfn.XMATCH(E2811,[1]SKU_Master!A:A)),"MATCH","NOT FOUND")</f>
        <v>MATCH</v>
      </c>
      <c r="O2811" s="2">
        <f>Table2[[#This Row],[GROSS_REVENUE]]-Table2[[#This Row],[DISCOUNT]]</f>
        <v>30211.93</v>
      </c>
      <c r="P2811" s="3">
        <f>IFERROR((Table2[[#This Row],[NET_REVENUE]]-(Table2[[#This Row],[UNITS_SOLD]]*Table2[[#This Row],[UNIT_COGS]]))/Table2[[#This Row],[NET_REVENUE]],0)</f>
        <v>0.34860169476097685</v>
      </c>
      <c r="Q2811" s="4">
        <f>IFERROR(Table2[[#This Row],[GROSS_REVENUE]]/Table2[[#This Row],[AD_SPEND]],0)</f>
        <v>9.3912678910407941</v>
      </c>
      <c r="R2811" s="2">
        <f>IFERROR((Table2[[#This Row],[NET_REVENUE]]-(Table2[[#This Row],[UNITS_SOLD]]*Table2[[#This Row],[UNIT_COGS]])-Table2[[#This Row],[AD_SPEND]]),0)</f>
        <v>6238.58</v>
      </c>
      <c r="S2811" s="3">
        <f>IFERROR(Table2[[#This Row],[RETURNS_UNITS]]/Table2[[#This Row],[UNITS_SOLD]],0)</f>
        <v>5.2083333333333336E-2</v>
      </c>
      <c r="T2811" s="2" t="str">
        <f>TRIM(CLEAN(Table2[[#This Row],[CHANNEL]]))</f>
        <v>Swiggy Instamart</v>
      </c>
      <c r="U2811" s="1">
        <f t="shared" si="43"/>
        <v>45323</v>
      </c>
    </row>
    <row r="2812" spans="1:21" x14ac:dyDescent="0.3">
      <c r="A2812" s="1">
        <v>45627</v>
      </c>
      <c r="B2812" s="2" t="s">
        <v>24</v>
      </c>
      <c r="C2812" s="2" t="s">
        <v>25</v>
      </c>
      <c r="D2812" s="2" t="s">
        <v>43</v>
      </c>
      <c r="E2812" s="2" t="str">
        <f>TRIM(Table2[[#This Row],[SKU_CODE]])</f>
        <v>BEC-GB-001</v>
      </c>
      <c r="F2812" s="2">
        <v>231</v>
      </c>
      <c r="G2812" s="2">
        <v>34419</v>
      </c>
      <c r="H2812" s="2">
        <v>1518.26</v>
      </c>
      <c r="I2812" s="2">
        <v>4294.2700000000004</v>
      </c>
      <c r="J2812" s="2">
        <v>21</v>
      </c>
      <c r="K2812" s="2" t="str">
        <f>_xlfn.XLOOKUP(E2812,[1]SKU_Master!A:A,[1]SKU_Master!C:C,"NOT FOUND")</f>
        <v>Garbage Bags</v>
      </c>
      <c r="L2812" s="2">
        <f>_xlfn.XLOOKUP(Table2[[#This Row],[SKU_CODE_CLEAN]],[1]SKU_Master!A:A,[1]SKU_Master!E:E,"Not Found")</f>
        <v>149</v>
      </c>
      <c r="M2812" s="2">
        <f>_xlfn.XLOOKUP(E2812,[1]SKU_Master!A:A,[1]SKU_Master!F:F,"NOT FOUND")</f>
        <v>70</v>
      </c>
      <c r="N2812" s="2" t="str">
        <f>IF(ISNUMBER(_xlfn.XMATCH(E2812,[1]SKU_Master!A:A)),"MATCH","NOT FOUND")</f>
        <v>MATCH</v>
      </c>
      <c r="O2812" s="2">
        <f>Table2[[#This Row],[GROSS_REVENUE]]-Table2[[#This Row],[DISCOUNT]]</f>
        <v>32900.74</v>
      </c>
      <c r="P2812" s="3">
        <f>IFERROR((Table2[[#This Row],[NET_REVENUE]]-(Table2[[#This Row],[UNITS_SOLD]]*Table2[[#This Row],[UNIT_COGS]]))/Table2[[#This Row],[NET_REVENUE]],0)</f>
        <v>0.50852169282514614</v>
      </c>
      <c r="Q2812" s="4">
        <f>IFERROR(Table2[[#This Row],[GROSS_REVENUE]]/Table2[[#This Row],[AD_SPEND]],0)</f>
        <v>8.0150991903163984</v>
      </c>
      <c r="R2812" s="2">
        <f>IFERROR((Table2[[#This Row],[NET_REVENUE]]-(Table2[[#This Row],[UNITS_SOLD]]*Table2[[#This Row],[UNIT_COGS]])-Table2[[#This Row],[AD_SPEND]]),0)</f>
        <v>12436.469999999998</v>
      </c>
      <c r="S2812" s="3">
        <f>IFERROR(Table2[[#This Row],[RETURNS_UNITS]]/Table2[[#This Row],[UNITS_SOLD]],0)</f>
        <v>9.0909090909090912E-2</v>
      </c>
      <c r="T2812" s="2" t="str">
        <f>TRIM(CLEAN(Table2[[#This Row],[CHANNEL]]))</f>
        <v>D2C</v>
      </c>
      <c r="U2812" s="1">
        <f t="shared" si="43"/>
        <v>45627</v>
      </c>
    </row>
    <row r="2813" spans="1:21" x14ac:dyDescent="0.3">
      <c r="A2813" s="1">
        <v>45536</v>
      </c>
      <c r="B2813" s="2" t="s">
        <v>33</v>
      </c>
      <c r="C2813" s="2" t="s">
        <v>28</v>
      </c>
      <c r="D2813" s="2" t="s">
        <v>41</v>
      </c>
      <c r="E2813" s="2" t="str">
        <f>TRIM(Table2[[#This Row],[SKU_CODE]])</f>
        <v>BEC-KT-002</v>
      </c>
      <c r="F2813" s="2">
        <v>86</v>
      </c>
      <c r="G2813" s="2">
        <v>36120</v>
      </c>
      <c r="H2813" s="2">
        <v>3636.74</v>
      </c>
      <c r="I2813" s="2">
        <v>4294.9399999999996</v>
      </c>
      <c r="J2813" s="2">
        <v>3</v>
      </c>
      <c r="K2813" s="2" t="str">
        <f>_xlfn.XLOOKUP(E2813,[1]SKU_Master!A:A,[1]SKU_Master!C:C,"NOT FOUND")</f>
        <v>Kitchen Towel</v>
      </c>
      <c r="L2813" s="2">
        <f>_xlfn.XLOOKUP(Table2[[#This Row],[SKU_CODE_CLEAN]],[1]SKU_Master!A:A,[1]SKU_Master!E:E,"Not Found")</f>
        <v>420</v>
      </c>
      <c r="M2813" s="2">
        <f>_xlfn.XLOOKUP(E2813,[1]SKU_Master!A:A,[1]SKU_Master!F:F,"NOT FOUND")</f>
        <v>205</v>
      </c>
      <c r="N2813" s="2" t="str">
        <f>IF(ISNUMBER(_xlfn.XMATCH(E2813,[1]SKU_Master!A:A)),"MATCH","NOT FOUND")</f>
        <v>MATCH</v>
      </c>
      <c r="O2813" s="2">
        <f>Table2[[#This Row],[GROSS_REVENUE]]-Table2[[#This Row],[DISCOUNT]]</f>
        <v>32483.260000000002</v>
      </c>
      <c r="P2813" s="3">
        <f>IFERROR((Table2[[#This Row],[NET_REVENUE]]-(Table2[[#This Row],[UNITS_SOLD]]*Table2[[#This Row],[UNIT_COGS]]))/Table2[[#This Row],[NET_REVENUE]],0)</f>
        <v>0.45725890812683212</v>
      </c>
      <c r="Q2813" s="4">
        <f>IFERROR(Table2[[#This Row],[GROSS_REVENUE]]/Table2[[#This Row],[AD_SPEND]],0)</f>
        <v>8.4098962965722457</v>
      </c>
      <c r="R2813" s="2">
        <f>IFERROR((Table2[[#This Row],[NET_REVENUE]]-(Table2[[#This Row],[UNITS_SOLD]]*Table2[[#This Row],[UNIT_COGS]])-Table2[[#This Row],[AD_SPEND]]),0)</f>
        <v>10558.320000000003</v>
      </c>
      <c r="S2813" s="3">
        <f>IFERROR(Table2[[#This Row],[RETURNS_UNITS]]/Table2[[#This Row],[UNITS_SOLD]],0)</f>
        <v>3.4883720930232558E-2</v>
      </c>
      <c r="T2813" s="2" t="str">
        <f>TRIM(CLEAN(Table2[[#This Row],[CHANNEL]]))</f>
        <v>Swiggy Instamart</v>
      </c>
      <c r="U2813" s="1">
        <f t="shared" si="43"/>
        <v>45536</v>
      </c>
    </row>
    <row r="2814" spans="1:21" x14ac:dyDescent="0.3">
      <c r="A2814" s="1">
        <v>45505</v>
      </c>
      <c r="B2814" s="2" t="s">
        <v>39</v>
      </c>
      <c r="C2814" s="2" t="s">
        <v>25</v>
      </c>
      <c r="D2814" s="2" t="s">
        <v>32</v>
      </c>
      <c r="E2814" s="2" t="str">
        <f>TRIM(Table2[[#This Row],[SKU_CODE]])</f>
        <v>BEC-BW-001</v>
      </c>
      <c r="F2814" s="2">
        <v>186</v>
      </c>
      <c r="G2814" s="2">
        <v>40920</v>
      </c>
      <c r="H2814" s="2">
        <v>12119.81</v>
      </c>
      <c r="I2814" s="2">
        <v>4298.78</v>
      </c>
      <c r="J2814" s="2">
        <v>3</v>
      </c>
      <c r="K2814" s="2" t="str">
        <f>_xlfn.XLOOKUP(E2814,[1]SKU_Master!A:A,[1]SKU_Master!C:C,"NOT FOUND")</f>
        <v>Bake &amp; Wrap</v>
      </c>
      <c r="L2814" s="2">
        <f>_xlfn.XLOOKUP(Table2[[#This Row],[SKU_CODE_CLEAN]],[1]SKU_Master!A:A,[1]SKU_Master!E:E,"Not Found")</f>
        <v>220</v>
      </c>
      <c r="M2814" s="2">
        <f>_xlfn.XLOOKUP(E2814,[1]SKU_Master!A:A,[1]SKU_Master!F:F,"NOT FOUND")</f>
        <v>118</v>
      </c>
      <c r="N2814" s="2" t="str">
        <f>IF(ISNUMBER(_xlfn.XMATCH(E2814,[1]SKU_Master!A:A)),"MATCH","NOT FOUND")</f>
        <v>MATCH</v>
      </c>
      <c r="O2814" s="2">
        <f>Table2[[#This Row],[GROSS_REVENUE]]-Table2[[#This Row],[DISCOUNT]]</f>
        <v>28800.190000000002</v>
      </c>
      <c r="P2814" s="3">
        <f>IFERROR((Table2[[#This Row],[NET_REVENUE]]-(Table2[[#This Row],[UNITS_SOLD]]*Table2[[#This Row],[UNIT_COGS]]))/Table2[[#This Row],[NET_REVENUE]],0)</f>
        <v>0.2379216942666004</v>
      </c>
      <c r="Q2814" s="4">
        <f>IFERROR(Table2[[#This Row],[GROSS_REVENUE]]/Table2[[#This Row],[AD_SPEND]],0)</f>
        <v>9.5189798035721775</v>
      </c>
      <c r="R2814" s="2">
        <f>IFERROR((Table2[[#This Row],[NET_REVENUE]]-(Table2[[#This Row],[UNITS_SOLD]]*Table2[[#This Row],[UNIT_COGS]])-Table2[[#This Row],[AD_SPEND]]),0)</f>
        <v>2553.4100000000026</v>
      </c>
      <c r="S2814" s="3">
        <f>IFERROR(Table2[[#This Row],[RETURNS_UNITS]]/Table2[[#This Row],[UNITS_SOLD]],0)</f>
        <v>1.6129032258064516E-2</v>
      </c>
      <c r="T2814" s="2" t="str">
        <f>TRIM(CLEAN(Table2[[#This Row],[CHANNEL]]))</f>
        <v>Amazon</v>
      </c>
      <c r="U2814" s="1">
        <f t="shared" si="43"/>
        <v>45505</v>
      </c>
    </row>
    <row r="2815" spans="1:21" x14ac:dyDescent="0.3">
      <c r="A2815" s="1">
        <v>45658</v>
      </c>
      <c r="B2815" s="2" t="s">
        <v>21</v>
      </c>
      <c r="C2815" s="2" t="s">
        <v>22</v>
      </c>
      <c r="D2815" s="2" t="s">
        <v>29</v>
      </c>
      <c r="E2815" s="2" t="str">
        <f>TRIM(Table2[[#This Row],[SKU_CODE]])</f>
        <v>BEC-CLN-004</v>
      </c>
      <c r="F2815" s="2">
        <v>257</v>
      </c>
      <c r="G2815" s="2">
        <v>25443</v>
      </c>
      <c r="H2815" s="2">
        <v>5152.6400000000003</v>
      </c>
      <c r="I2815" s="2">
        <v>4300.26</v>
      </c>
      <c r="J2815" s="2">
        <v>15</v>
      </c>
      <c r="K2815" s="2" t="str">
        <f>_xlfn.XLOOKUP(E2815,[1]SKU_Master!A:A,[1]SKU_Master!C:C,"NOT FOUND")</f>
        <v>Cleaners</v>
      </c>
      <c r="L2815" s="2">
        <f>_xlfn.XLOOKUP(Table2[[#This Row],[SKU_CODE_CLEAN]],[1]SKU_Master!A:A,[1]SKU_Master!E:E,"Not Found")</f>
        <v>99</v>
      </c>
      <c r="M2815" s="2">
        <f>_xlfn.XLOOKUP(E2815,[1]SKU_Master!A:A,[1]SKU_Master!F:F,"NOT FOUND")</f>
        <v>44</v>
      </c>
      <c r="N2815" s="2" t="str">
        <f>IF(ISNUMBER(_xlfn.XMATCH(E2815,[1]SKU_Master!A:A)),"MATCH","NOT FOUND")</f>
        <v>MATCH</v>
      </c>
      <c r="O2815" s="2">
        <f>Table2[[#This Row],[GROSS_REVENUE]]-Table2[[#This Row],[DISCOUNT]]</f>
        <v>20290.36</v>
      </c>
      <c r="P2815" s="3">
        <f>IFERROR((Table2[[#This Row],[NET_REVENUE]]-(Table2[[#This Row],[UNITS_SOLD]]*Table2[[#This Row],[UNIT_COGS]]))/Table2[[#This Row],[NET_REVENUE]],0)</f>
        <v>0.44269101188938986</v>
      </c>
      <c r="Q2815" s="4">
        <f>IFERROR(Table2[[#This Row],[GROSS_REVENUE]]/Table2[[#This Row],[AD_SPEND]],0)</f>
        <v>5.916618995130527</v>
      </c>
      <c r="R2815" s="2">
        <f>IFERROR((Table2[[#This Row],[NET_REVENUE]]-(Table2[[#This Row],[UNITS_SOLD]]*Table2[[#This Row],[UNIT_COGS]])-Table2[[#This Row],[AD_SPEND]]),0)</f>
        <v>4682.1000000000004</v>
      </c>
      <c r="S2815" s="3">
        <f>IFERROR(Table2[[#This Row],[RETURNS_UNITS]]/Table2[[#This Row],[UNITS_SOLD]],0)</f>
        <v>5.8365758754863814E-2</v>
      </c>
      <c r="T2815" s="2" t="str">
        <f>TRIM(CLEAN(Table2[[#This Row],[CHANNEL]]))</f>
        <v>Flipkart</v>
      </c>
      <c r="U2815" s="1">
        <f t="shared" si="43"/>
        <v>45658</v>
      </c>
    </row>
    <row r="2816" spans="1:21" x14ac:dyDescent="0.3">
      <c r="A2816" s="1">
        <v>45292</v>
      </c>
      <c r="B2816" s="2" t="s">
        <v>50</v>
      </c>
      <c r="C2816" s="2" t="s">
        <v>25</v>
      </c>
      <c r="D2816" s="2" t="s">
        <v>46</v>
      </c>
      <c r="E2816" s="2" t="str">
        <f>TRIM(Table2[[#This Row],[SKU_CODE]])</f>
        <v>BEC-KT-001</v>
      </c>
      <c r="F2816" s="2">
        <v>412</v>
      </c>
      <c r="G2816" s="2">
        <v>65920</v>
      </c>
      <c r="H2816" s="2">
        <v>7942.26</v>
      </c>
      <c r="I2816" s="2">
        <v>4303.18</v>
      </c>
      <c r="J2816" s="2">
        <v>13</v>
      </c>
      <c r="K2816" s="2" t="str">
        <f>_xlfn.XLOOKUP(E2816,[1]SKU_Master!A:A,[1]SKU_Master!C:C,"NOT FOUND")</f>
        <v>Kitchen Towel</v>
      </c>
      <c r="L2816" s="2">
        <f>_xlfn.XLOOKUP(Table2[[#This Row],[SKU_CODE_CLEAN]],[1]SKU_Master!A:A,[1]SKU_Master!E:E,"Not Found")</f>
        <v>160</v>
      </c>
      <c r="M2816" s="2">
        <f>_xlfn.XLOOKUP(E2816,[1]SKU_Master!A:A,[1]SKU_Master!F:F,"NOT FOUND")</f>
        <v>78</v>
      </c>
      <c r="N2816" s="2" t="str">
        <f>IF(ISNUMBER(_xlfn.XMATCH(E2816,[1]SKU_Master!A:A)),"MATCH","NOT FOUND")</f>
        <v>MATCH</v>
      </c>
      <c r="O2816" s="2">
        <f>Table2[[#This Row],[GROSS_REVENUE]]-Table2[[#This Row],[DISCOUNT]]</f>
        <v>57977.74</v>
      </c>
      <c r="P2816" s="3">
        <f>IFERROR((Table2[[#This Row],[NET_REVENUE]]-(Table2[[#This Row],[UNITS_SOLD]]*Table2[[#This Row],[UNIT_COGS]]))/Table2[[#This Row],[NET_REVENUE]],0)</f>
        <v>0.44571830499084647</v>
      </c>
      <c r="Q2816" s="4">
        <f>IFERROR(Table2[[#This Row],[GROSS_REVENUE]]/Table2[[#This Row],[AD_SPEND]],0)</f>
        <v>15.318903694477106</v>
      </c>
      <c r="R2816" s="2">
        <f>IFERROR((Table2[[#This Row],[NET_REVENUE]]-(Table2[[#This Row],[UNITS_SOLD]]*Table2[[#This Row],[UNIT_COGS]])-Table2[[#This Row],[AD_SPEND]]),0)</f>
        <v>21538.559999999998</v>
      </c>
      <c r="S2816" s="3">
        <f>IFERROR(Table2[[#This Row],[RETURNS_UNITS]]/Table2[[#This Row],[UNITS_SOLD]],0)</f>
        <v>3.1553398058252427E-2</v>
      </c>
      <c r="T2816" s="2" t="str">
        <f>TRIM(CLEAN(Table2[[#This Row],[CHANNEL]]))</f>
        <v>Amazon</v>
      </c>
      <c r="U2816" s="1">
        <f t="shared" si="43"/>
        <v>45292</v>
      </c>
    </row>
    <row r="2817" spans="1:21" x14ac:dyDescent="0.3">
      <c r="A2817" s="1">
        <v>45566</v>
      </c>
      <c r="B2817" s="2" t="s">
        <v>34</v>
      </c>
      <c r="C2817" s="2" t="s">
        <v>25</v>
      </c>
      <c r="D2817" s="2" t="s">
        <v>31</v>
      </c>
      <c r="E2817" s="2" t="str">
        <f>TRIM(Table2[[#This Row],[SKU_CODE]])</f>
        <v>BEC-GB-002</v>
      </c>
      <c r="F2817" s="2">
        <v>276</v>
      </c>
      <c r="G2817" s="2">
        <v>49404</v>
      </c>
      <c r="H2817" s="2">
        <v>6425.65</v>
      </c>
      <c r="I2817" s="2">
        <v>4304.04</v>
      </c>
      <c r="J2817" s="2">
        <v>16</v>
      </c>
      <c r="K2817" s="2" t="str">
        <f>_xlfn.XLOOKUP(E2817,[1]SKU_Master!A:A,[1]SKU_Master!C:C,"NOT FOUND")</f>
        <v>Garbage Bags</v>
      </c>
      <c r="L2817" s="2">
        <f>_xlfn.XLOOKUP(Table2[[#This Row],[SKU_CODE_CLEAN]],[1]SKU_Master!A:A,[1]SKU_Master!E:E,"Not Found")</f>
        <v>179</v>
      </c>
      <c r="M2817" s="2">
        <f>_xlfn.XLOOKUP(E2817,[1]SKU_Master!A:A,[1]SKU_Master!F:F,"NOT FOUND")</f>
        <v>86</v>
      </c>
      <c r="N2817" s="2" t="str">
        <f>IF(ISNUMBER(_xlfn.XMATCH(E2817,[1]SKU_Master!A:A)),"MATCH","NOT FOUND")</f>
        <v>MATCH</v>
      </c>
      <c r="O2817" s="2">
        <f>Table2[[#This Row],[GROSS_REVENUE]]-Table2[[#This Row],[DISCOUNT]]</f>
        <v>42978.35</v>
      </c>
      <c r="P2817" s="3">
        <f>IFERROR((Table2[[#This Row],[NET_REVENUE]]-(Table2[[#This Row],[UNITS_SOLD]]*Table2[[#This Row],[UNIT_COGS]]))/Table2[[#This Row],[NET_REVENUE]],0)</f>
        <v>0.44772193441581631</v>
      </c>
      <c r="Q2817" s="4">
        <f>IFERROR(Table2[[#This Row],[GROSS_REVENUE]]/Table2[[#This Row],[AD_SPEND]],0)</f>
        <v>11.478517857640728</v>
      </c>
      <c r="R2817" s="2">
        <f>IFERROR((Table2[[#This Row],[NET_REVENUE]]-(Table2[[#This Row],[UNITS_SOLD]]*Table2[[#This Row],[UNIT_COGS]])-Table2[[#This Row],[AD_SPEND]]),0)</f>
        <v>14938.309999999998</v>
      </c>
      <c r="S2817" s="3">
        <f>IFERROR(Table2[[#This Row],[RETURNS_UNITS]]/Table2[[#This Row],[UNITS_SOLD]],0)</f>
        <v>5.7971014492753624E-2</v>
      </c>
      <c r="T2817" s="2" t="str">
        <f>TRIM(CLEAN(Table2[[#This Row],[CHANNEL]]))</f>
        <v>Zepto</v>
      </c>
      <c r="U2817" s="1">
        <f t="shared" si="43"/>
        <v>45566</v>
      </c>
    </row>
    <row r="2818" spans="1:21" x14ac:dyDescent="0.3">
      <c r="A2818" s="1">
        <v>45505</v>
      </c>
      <c r="B2818" s="2" t="s">
        <v>24</v>
      </c>
      <c r="C2818" s="2" t="s">
        <v>25</v>
      </c>
      <c r="D2818" s="2" t="s">
        <v>41</v>
      </c>
      <c r="E2818" s="2" t="str">
        <f>TRIM(Table2[[#This Row],[SKU_CODE]])</f>
        <v>BEC-KT-002</v>
      </c>
      <c r="F2818" s="2">
        <v>155</v>
      </c>
      <c r="G2818" s="2">
        <v>65100</v>
      </c>
      <c r="H2818" s="2">
        <v>2592.56</v>
      </c>
      <c r="I2818" s="2">
        <v>4304.8500000000004</v>
      </c>
      <c r="J2818" s="2">
        <v>24</v>
      </c>
      <c r="K2818" s="2" t="str">
        <f>_xlfn.XLOOKUP(E2818,[1]SKU_Master!A:A,[1]SKU_Master!C:C,"NOT FOUND")</f>
        <v>Kitchen Towel</v>
      </c>
      <c r="L2818" s="2">
        <f>_xlfn.XLOOKUP(Table2[[#This Row],[SKU_CODE_CLEAN]],[1]SKU_Master!A:A,[1]SKU_Master!E:E,"Not Found")</f>
        <v>420</v>
      </c>
      <c r="M2818" s="2">
        <f>_xlfn.XLOOKUP(E2818,[1]SKU_Master!A:A,[1]SKU_Master!F:F,"NOT FOUND")</f>
        <v>205</v>
      </c>
      <c r="N2818" s="2" t="str">
        <f>IF(ISNUMBER(_xlfn.XMATCH(E2818,[1]SKU_Master!A:A)),"MATCH","NOT FOUND")</f>
        <v>MATCH</v>
      </c>
      <c r="O2818" s="2">
        <f>Table2[[#This Row],[GROSS_REVENUE]]-Table2[[#This Row],[DISCOUNT]]</f>
        <v>62507.44</v>
      </c>
      <c r="P2818" s="3">
        <f>IFERROR((Table2[[#This Row],[NET_REVENUE]]-(Table2[[#This Row],[UNITS_SOLD]]*Table2[[#This Row],[UNIT_COGS]]))/Table2[[#This Row],[NET_REVENUE]],0)</f>
        <v>0.49166051273256434</v>
      </c>
      <c r="Q2818" s="4">
        <f>IFERROR(Table2[[#This Row],[GROSS_REVENUE]]/Table2[[#This Row],[AD_SPEND]],0)</f>
        <v>15.122478135126658</v>
      </c>
      <c r="R2818" s="2">
        <f>IFERROR((Table2[[#This Row],[NET_REVENUE]]-(Table2[[#This Row],[UNITS_SOLD]]*Table2[[#This Row],[UNIT_COGS]])-Table2[[#This Row],[AD_SPEND]]),0)</f>
        <v>26427.590000000004</v>
      </c>
      <c r="S2818" s="3">
        <f>IFERROR(Table2[[#This Row],[RETURNS_UNITS]]/Table2[[#This Row],[UNITS_SOLD]],0)</f>
        <v>0.15483870967741936</v>
      </c>
      <c r="T2818" s="2" t="str">
        <f>TRIM(CLEAN(Table2[[#This Row],[CHANNEL]]))</f>
        <v>D2C</v>
      </c>
      <c r="U2818" s="1">
        <f t="shared" si="43"/>
        <v>45505</v>
      </c>
    </row>
    <row r="2819" spans="1:21" x14ac:dyDescent="0.3">
      <c r="A2819" s="1">
        <v>45717</v>
      </c>
      <c r="B2819" s="2" t="s">
        <v>37</v>
      </c>
      <c r="C2819" s="2" t="s">
        <v>28</v>
      </c>
      <c r="D2819" s="2" t="s">
        <v>46</v>
      </c>
      <c r="E2819" s="2" t="str">
        <f>TRIM(Table2[[#This Row],[SKU_CODE]])</f>
        <v>BEC-KT-001</v>
      </c>
      <c r="F2819" s="2">
        <v>208</v>
      </c>
      <c r="G2819" s="2">
        <v>33280</v>
      </c>
      <c r="H2819" s="2">
        <v>2765.58</v>
      </c>
      <c r="I2819" s="2">
        <v>4314.66</v>
      </c>
      <c r="J2819" s="2">
        <v>7</v>
      </c>
      <c r="K2819" s="2" t="str">
        <f>_xlfn.XLOOKUP(E2819,[1]SKU_Master!A:A,[1]SKU_Master!C:C,"NOT FOUND")</f>
        <v>Kitchen Towel</v>
      </c>
      <c r="L2819" s="2">
        <f>_xlfn.XLOOKUP(Table2[[#This Row],[SKU_CODE_CLEAN]],[1]SKU_Master!A:A,[1]SKU_Master!E:E,"Not Found")</f>
        <v>160</v>
      </c>
      <c r="M2819" s="2">
        <f>_xlfn.XLOOKUP(E2819,[1]SKU_Master!A:A,[1]SKU_Master!F:F,"NOT FOUND")</f>
        <v>78</v>
      </c>
      <c r="N2819" s="2" t="str">
        <f>IF(ISNUMBER(_xlfn.XMATCH(E2819,[1]SKU_Master!A:A)),"MATCH","NOT FOUND")</f>
        <v>MATCH</v>
      </c>
      <c r="O2819" s="2">
        <f>Table2[[#This Row],[GROSS_REVENUE]]-Table2[[#This Row],[DISCOUNT]]</f>
        <v>30514.42</v>
      </c>
      <c r="P2819" s="3">
        <f>IFERROR((Table2[[#This Row],[NET_REVENUE]]-(Table2[[#This Row],[UNITS_SOLD]]*Table2[[#This Row],[UNIT_COGS]]))/Table2[[#This Row],[NET_REVENUE]],0)</f>
        <v>0.46831694654527267</v>
      </c>
      <c r="Q2819" s="4">
        <f>IFERROR(Table2[[#This Row],[GROSS_REVENUE]]/Table2[[#This Row],[AD_SPEND]],0)</f>
        <v>7.7132381230502522</v>
      </c>
      <c r="R2819" s="2">
        <f>IFERROR((Table2[[#This Row],[NET_REVENUE]]-(Table2[[#This Row],[UNITS_SOLD]]*Table2[[#This Row],[UNIT_COGS]])-Table2[[#This Row],[AD_SPEND]]),0)</f>
        <v>9975.7599999999984</v>
      </c>
      <c r="S2819" s="3">
        <f>IFERROR(Table2[[#This Row],[RETURNS_UNITS]]/Table2[[#This Row],[UNITS_SOLD]],0)</f>
        <v>3.3653846153846152E-2</v>
      </c>
      <c r="T2819" s="2" t="str">
        <f>TRIM(CLEAN(Table2[[#This Row],[CHANNEL]]))</f>
        <v>Blinkit</v>
      </c>
      <c r="U2819" s="1">
        <f t="shared" ref="U2819:U2882" si="44">IF(AND(MONTH(A2819)=1,DAY(A2819)&gt;1),DATE(YEAR(A2819),DAY(A2819),1),A2819)</f>
        <v>45717</v>
      </c>
    </row>
    <row r="2820" spans="1:21" x14ac:dyDescent="0.3">
      <c r="A2820" s="1">
        <v>45809</v>
      </c>
      <c r="B2820" s="2" t="s">
        <v>37</v>
      </c>
      <c r="C2820" s="2" t="s">
        <v>22</v>
      </c>
      <c r="D2820" s="2" t="s">
        <v>30</v>
      </c>
      <c r="E2820" s="2" t="str">
        <f>TRIM(Table2[[#This Row],[SKU_CODE]])</f>
        <v>BEC-TIS-002</v>
      </c>
      <c r="F2820" s="2">
        <v>283</v>
      </c>
      <c r="G2820" s="2">
        <v>50940</v>
      </c>
      <c r="H2820" s="2">
        <v>8497.0300000000007</v>
      </c>
      <c r="I2820" s="2">
        <v>4315.46</v>
      </c>
      <c r="J2820" s="2">
        <v>15</v>
      </c>
      <c r="K2820" s="2" t="str">
        <f>_xlfn.XLOOKUP(E2820,[1]SKU_Master!A:A,[1]SKU_Master!C:C,"NOT FOUND")</f>
        <v>Tissues</v>
      </c>
      <c r="L2820" s="2">
        <f>_xlfn.XLOOKUP(Table2[[#This Row],[SKU_CODE_CLEAN]],[1]SKU_Master!A:A,[1]SKU_Master!E:E,"Not Found")</f>
        <v>180</v>
      </c>
      <c r="M2820" s="2">
        <f>_xlfn.XLOOKUP(E2820,[1]SKU_Master!A:A,[1]SKU_Master!F:F,"NOT FOUND")</f>
        <v>95</v>
      </c>
      <c r="N2820" s="2" t="str">
        <f>IF(ISNUMBER(_xlfn.XMATCH(E2820,[1]SKU_Master!A:A)),"MATCH","NOT FOUND")</f>
        <v>MATCH</v>
      </c>
      <c r="O2820" s="2">
        <f>Table2[[#This Row],[GROSS_REVENUE]]-Table2[[#This Row],[DISCOUNT]]</f>
        <v>42442.97</v>
      </c>
      <c r="P2820" s="3">
        <f>IFERROR((Table2[[#This Row],[NET_REVENUE]]-(Table2[[#This Row],[UNITS_SOLD]]*Table2[[#This Row],[UNIT_COGS]]))/Table2[[#This Row],[NET_REVENUE]],0)</f>
        <v>0.36656176511681443</v>
      </c>
      <c r="Q2820" s="4">
        <f>IFERROR(Table2[[#This Row],[GROSS_REVENUE]]/Table2[[#This Row],[AD_SPEND]],0)</f>
        <v>11.804071871828263</v>
      </c>
      <c r="R2820" s="2">
        <f>IFERROR((Table2[[#This Row],[NET_REVENUE]]-(Table2[[#This Row],[UNITS_SOLD]]*Table2[[#This Row],[UNIT_COGS]])-Table2[[#This Row],[AD_SPEND]]),0)</f>
        <v>11242.510000000002</v>
      </c>
      <c r="S2820" s="3">
        <f>IFERROR(Table2[[#This Row],[RETURNS_UNITS]]/Table2[[#This Row],[UNITS_SOLD]],0)</f>
        <v>5.3003533568904596E-2</v>
      </c>
      <c r="T2820" s="2" t="str">
        <f>TRIM(CLEAN(Table2[[#This Row],[CHANNEL]]))</f>
        <v>Blinkit</v>
      </c>
      <c r="U2820" s="1">
        <f t="shared" si="44"/>
        <v>45809</v>
      </c>
    </row>
    <row r="2821" spans="1:21" x14ac:dyDescent="0.3">
      <c r="A2821" s="1">
        <v>45323</v>
      </c>
      <c r="B2821" s="2" t="s">
        <v>27</v>
      </c>
      <c r="C2821" s="2" t="s">
        <v>25</v>
      </c>
      <c r="D2821" s="2" t="s">
        <v>46</v>
      </c>
      <c r="E2821" s="2" t="str">
        <f>TRIM(Table2[[#This Row],[SKU_CODE]])</f>
        <v>BEC-KT-001</v>
      </c>
      <c r="F2821" s="2">
        <v>327</v>
      </c>
      <c r="G2821" s="2">
        <v>52320</v>
      </c>
      <c r="H2821" s="2">
        <v>10954.72</v>
      </c>
      <c r="I2821" s="2">
        <v>4318.25</v>
      </c>
      <c r="J2821" s="2">
        <v>9</v>
      </c>
      <c r="K2821" s="2" t="str">
        <f>_xlfn.XLOOKUP(E2821,[1]SKU_Master!A:A,[1]SKU_Master!C:C,"NOT FOUND")</f>
        <v>Kitchen Towel</v>
      </c>
      <c r="L2821" s="2">
        <f>_xlfn.XLOOKUP(Table2[[#This Row],[SKU_CODE_CLEAN]],[1]SKU_Master!A:A,[1]SKU_Master!E:E,"Not Found")</f>
        <v>160</v>
      </c>
      <c r="M2821" s="2">
        <f>_xlfn.XLOOKUP(E2821,[1]SKU_Master!A:A,[1]SKU_Master!F:F,"NOT FOUND")</f>
        <v>78</v>
      </c>
      <c r="N2821" s="2" t="str">
        <f>IF(ISNUMBER(_xlfn.XMATCH(E2821,[1]SKU_Master!A:A)),"MATCH","NOT FOUND")</f>
        <v>MATCH</v>
      </c>
      <c r="O2821" s="2">
        <f>Table2[[#This Row],[GROSS_REVENUE]]-Table2[[#This Row],[DISCOUNT]]</f>
        <v>41365.279999999999</v>
      </c>
      <c r="P2821" s="3">
        <f>IFERROR((Table2[[#This Row],[NET_REVENUE]]-(Table2[[#This Row],[UNITS_SOLD]]*Table2[[#This Row],[UNIT_COGS]]))/Table2[[#This Row],[NET_REVENUE]],0)</f>
        <v>0.38339593011337042</v>
      </c>
      <c r="Q2821" s="4">
        <f>IFERROR(Table2[[#This Row],[GROSS_REVENUE]]/Table2[[#This Row],[AD_SPEND]],0)</f>
        <v>12.116019220749147</v>
      </c>
      <c r="R2821" s="2">
        <f>IFERROR((Table2[[#This Row],[NET_REVENUE]]-(Table2[[#This Row],[UNITS_SOLD]]*Table2[[#This Row],[UNIT_COGS]])-Table2[[#This Row],[AD_SPEND]]),0)</f>
        <v>11541.029999999999</v>
      </c>
      <c r="S2821" s="3">
        <f>IFERROR(Table2[[#This Row],[RETURNS_UNITS]]/Table2[[#This Row],[UNITS_SOLD]],0)</f>
        <v>2.7522935779816515E-2</v>
      </c>
      <c r="T2821" s="2" t="str">
        <f>TRIM(CLEAN(Table2[[#This Row],[CHANNEL]]))</f>
        <v>Zepto</v>
      </c>
      <c r="U2821" s="1">
        <f t="shared" si="44"/>
        <v>45323</v>
      </c>
    </row>
    <row r="2822" spans="1:21" x14ac:dyDescent="0.3">
      <c r="A2822" s="1">
        <v>45505</v>
      </c>
      <c r="B2822" s="2" t="s">
        <v>34</v>
      </c>
      <c r="C2822" s="2" t="s">
        <v>25</v>
      </c>
      <c r="D2822" s="2" t="s">
        <v>43</v>
      </c>
      <c r="E2822" s="2" t="str">
        <f>TRIM(Table2[[#This Row],[SKU_CODE]])</f>
        <v>BEC-GB-001</v>
      </c>
      <c r="F2822" s="2">
        <v>270</v>
      </c>
      <c r="G2822" s="2">
        <v>40230</v>
      </c>
      <c r="H2822" s="2">
        <v>2034.92</v>
      </c>
      <c r="I2822" s="2">
        <v>4319.8900000000003</v>
      </c>
      <c r="J2822" s="2">
        <v>15</v>
      </c>
      <c r="K2822" s="2" t="str">
        <f>_xlfn.XLOOKUP(E2822,[1]SKU_Master!A:A,[1]SKU_Master!C:C,"NOT FOUND")</f>
        <v>Garbage Bags</v>
      </c>
      <c r="L2822" s="2">
        <f>_xlfn.XLOOKUP(Table2[[#This Row],[SKU_CODE_CLEAN]],[1]SKU_Master!A:A,[1]SKU_Master!E:E,"Not Found")</f>
        <v>149</v>
      </c>
      <c r="M2822" s="2">
        <f>_xlfn.XLOOKUP(E2822,[1]SKU_Master!A:A,[1]SKU_Master!F:F,"NOT FOUND")</f>
        <v>70</v>
      </c>
      <c r="N2822" s="2" t="str">
        <f>IF(ISNUMBER(_xlfn.XMATCH(E2822,[1]SKU_Master!A:A)),"MATCH","NOT FOUND")</f>
        <v>MATCH</v>
      </c>
      <c r="O2822" s="2">
        <f>Table2[[#This Row],[GROSS_REVENUE]]-Table2[[#This Row],[DISCOUNT]]</f>
        <v>38195.08</v>
      </c>
      <c r="P2822" s="3">
        <f>IFERROR((Table2[[#This Row],[NET_REVENUE]]-(Table2[[#This Row],[UNITS_SOLD]]*Table2[[#This Row],[UNIT_COGS]]))/Table2[[#This Row],[NET_REVENUE]],0)</f>
        <v>0.50517187030371458</v>
      </c>
      <c r="Q2822" s="4">
        <f>IFERROR(Table2[[#This Row],[GROSS_REVENUE]]/Table2[[#This Row],[AD_SPEND]],0)</f>
        <v>9.3127371298806221</v>
      </c>
      <c r="R2822" s="2">
        <f>IFERROR((Table2[[#This Row],[NET_REVENUE]]-(Table2[[#This Row],[UNITS_SOLD]]*Table2[[#This Row],[UNIT_COGS]])-Table2[[#This Row],[AD_SPEND]]),0)</f>
        <v>14975.190000000002</v>
      </c>
      <c r="S2822" s="3">
        <f>IFERROR(Table2[[#This Row],[RETURNS_UNITS]]/Table2[[#This Row],[UNITS_SOLD]],0)</f>
        <v>5.5555555555555552E-2</v>
      </c>
      <c r="T2822" s="2" t="str">
        <f>TRIM(CLEAN(Table2[[#This Row],[CHANNEL]]))</f>
        <v>Zepto</v>
      </c>
      <c r="U2822" s="1">
        <f t="shared" si="44"/>
        <v>45505</v>
      </c>
    </row>
    <row r="2823" spans="1:21" x14ac:dyDescent="0.3">
      <c r="A2823" s="1">
        <v>45323</v>
      </c>
      <c r="B2823" s="2" t="s">
        <v>33</v>
      </c>
      <c r="C2823" s="2" t="s">
        <v>25</v>
      </c>
      <c r="D2823" s="2" t="s">
        <v>29</v>
      </c>
      <c r="E2823" s="2" t="str">
        <f>TRIM(Table2[[#This Row],[SKU_CODE]])</f>
        <v>BEC-CLN-004</v>
      </c>
      <c r="F2823" s="2">
        <v>275</v>
      </c>
      <c r="G2823" s="2">
        <v>27225</v>
      </c>
      <c r="H2823" s="2">
        <v>3633.04</v>
      </c>
      <c r="I2823" s="2">
        <v>4323.9799999999996</v>
      </c>
      <c r="J2823" s="2">
        <v>10</v>
      </c>
      <c r="K2823" s="2" t="str">
        <f>_xlfn.XLOOKUP(E2823,[1]SKU_Master!A:A,[1]SKU_Master!C:C,"NOT FOUND")</f>
        <v>Cleaners</v>
      </c>
      <c r="L2823" s="2">
        <f>_xlfn.XLOOKUP(Table2[[#This Row],[SKU_CODE_CLEAN]],[1]SKU_Master!A:A,[1]SKU_Master!E:E,"Not Found")</f>
        <v>99</v>
      </c>
      <c r="M2823" s="2">
        <f>_xlfn.XLOOKUP(E2823,[1]SKU_Master!A:A,[1]SKU_Master!F:F,"NOT FOUND")</f>
        <v>44</v>
      </c>
      <c r="N2823" s="2" t="str">
        <f>IF(ISNUMBER(_xlfn.XMATCH(E2823,[1]SKU_Master!A:A)),"MATCH","NOT FOUND")</f>
        <v>MATCH</v>
      </c>
      <c r="O2823" s="2">
        <f>Table2[[#This Row],[GROSS_REVENUE]]-Table2[[#This Row],[DISCOUNT]]</f>
        <v>23591.96</v>
      </c>
      <c r="P2823" s="3">
        <f>IFERROR((Table2[[#This Row],[NET_REVENUE]]-(Table2[[#This Row],[UNITS_SOLD]]*Table2[[#This Row],[UNIT_COGS]]))/Table2[[#This Row],[NET_REVENUE]],0)</f>
        <v>0.48711340643168266</v>
      </c>
      <c r="Q2823" s="4">
        <f>IFERROR(Table2[[#This Row],[GROSS_REVENUE]]/Table2[[#This Row],[AD_SPEND]],0)</f>
        <v>6.2962825915013489</v>
      </c>
      <c r="R2823" s="2">
        <f>IFERROR((Table2[[#This Row],[NET_REVENUE]]-(Table2[[#This Row],[UNITS_SOLD]]*Table2[[#This Row],[UNIT_COGS]])-Table2[[#This Row],[AD_SPEND]]),0)</f>
        <v>7167.98</v>
      </c>
      <c r="S2823" s="3">
        <f>IFERROR(Table2[[#This Row],[RETURNS_UNITS]]/Table2[[#This Row],[UNITS_SOLD]],0)</f>
        <v>3.6363636363636362E-2</v>
      </c>
      <c r="T2823" s="2" t="str">
        <f>TRIM(CLEAN(Table2[[#This Row],[CHANNEL]]))</f>
        <v>Swiggy Instamart</v>
      </c>
      <c r="U2823" s="1">
        <f t="shared" si="44"/>
        <v>45323</v>
      </c>
    </row>
    <row r="2824" spans="1:21" x14ac:dyDescent="0.3">
      <c r="A2824" s="1">
        <v>45413</v>
      </c>
      <c r="B2824" s="2" t="s">
        <v>37</v>
      </c>
      <c r="C2824" s="2" t="s">
        <v>25</v>
      </c>
      <c r="D2824" s="2" t="s">
        <v>32</v>
      </c>
      <c r="E2824" s="2" t="str">
        <f>TRIM(Table2[[#This Row],[SKU_CODE]])</f>
        <v>BEC-BW-001</v>
      </c>
      <c r="F2824" s="2">
        <v>213</v>
      </c>
      <c r="G2824" s="2">
        <v>46860</v>
      </c>
      <c r="H2824" s="2">
        <v>14040.94</v>
      </c>
      <c r="I2824" s="2">
        <v>4328.5600000000004</v>
      </c>
      <c r="J2824" s="2">
        <v>8</v>
      </c>
      <c r="K2824" s="2" t="str">
        <f>_xlfn.XLOOKUP(E2824,[1]SKU_Master!A:A,[1]SKU_Master!C:C,"NOT FOUND")</f>
        <v>Bake &amp; Wrap</v>
      </c>
      <c r="L2824" s="2">
        <f>_xlfn.XLOOKUP(Table2[[#This Row],[SKU_CODE_CLEAN]],[1]SKU_Master!A:A,[1]SKU_Master!E:E,"Not Found")</f>
        <v>220</v>
      </c>
      <c r="M2824" s="2">
        <f>_xlfn.XLOOKUP(E2824,[1]SKU_Master!A:A,[1]SKU_Master!F:F,"NOT FOUND")</f>
        <v>118</v>
      </c>
      <c r="N2824" s="2" t="str">
        <f>IF(ISNUMBER(_xlfn.XMATCH(E2824,[1]SKU_Master!A:A)),"MATCH","NOT FOUND")</f>
        <v>MATCH</v>
      </c>
      <c r="O2824" s="2">
        <f>Table2[[#This Row],[GROSS_REVENUE]]-Table2[[#This Row],[DISCOUNT]]</f>
        <v>32819.06</v>
      </c>
      <c r="P2824" s="3">
        <f>IFERROR((Table2[[#This Row],[NET_REVENUE]]-(Table2[[#This Row],[UNITS_SOLD]]*Table2[[#This Row],[UNIT_COGS]]))/Table2[[#This Row],[NET_REVENUE]],0)</f>
        <v>0.23416453731459702</v>
      </c>
      <c r="Q2824" s="4">
        <f>IFERROR(Table2[[#This Row],[GROSS_REVENUE]]/Table2[[#This Row],[AD_SPEND]],0)</f>
        <v>10.82577115715157</v>
      </c>
      <c r="R2824" s="2">
        <f>IFERROR((Table2[[#This Row],[NET_REVENUE]]-(Table2[[#This Row],[UNITS_SOLD]]*Table2[[#This Row],[UNIT_COGS]])-Table2[[#This Row],[AD_SPEND]]),0)</f>
        <v>3356.4999999999973</v>
      </c>
      <c r="S2824" s="3">
        <f>IFERROR(Table2[[#This Row],[RETURNS_UNITS]]/Table2[[#This Row],[UNITS_SOLD]],0)</f>
        <v>3.7558685446009391E-2</v>
      </c>
      <c r="T2824" s="2" t="str">
        <f>TRIM(CLEAN(Table2[[#This Row],[CHANNEL]]))</f>
        <v>Blinkit</v>
      </c>
      <c r="U2824" s="1">
        <f t="shared" si="44"/>
        <v>45413</v>
      </c>
    </row>
    <row r="2825" spans="1:21" x14ac:dyDescent="0.3">
      <c r="A2825" s="1">
        <v>45717</v>
      </c>
      <c r="B2825" s="2" t="s">
        <v>21</v>
      </c>
      <c r="C2825" s="2" t="s">
        <v>25</v>
      </c>
      <c r="D2825" s="2" t="s">
        <v>31</v>
      </c>
      <c r="E2825" s="2" t="str">
        <f>TRIM(Table2[[#This Row],[SKU_CODE]])</f>
        <v>BEC-GB-002</v>
      </c>
      <c r="F2825" s="2">
        <v>267</v>
      </c>
      <c r="G2825" s="2">
        <v>47793</v>
      </c>
      <c r="H2825" s="2">
        <v>12205.77</v>
      </c>
      <c r="I2825" s="2">
        <v>4330.6899999999996</v>
      </c>
      <c r="J2825" s="2">
        <v>15</v>
      </c>
      <c r="K2825" s="2" t="str">
        <f>_xlfn.XLOOKUP(E2825,[1]SKU_Master!A:A,[1]SKU_Master!C:C,"NOT FOUND")</f>
        <v>Garbage Bags</v>
      </c>
      <c r="L2825" s="2">
        <f>_xlfn.XLOOKUP(Table2[[#This Row],[SKU_CODE_CLEAN]],[1]SKU_Master!A:A,[1]SKU_Master!E:E,"Not Found")</f>
        <v>179</v>
      </c>
      <c r="M2825" s="2">
        <f>_xlfn.XLOOKUP(E2825,[1]SKU_Master!A:A,[1]SKU_Master!F:F,"NOT FOUND")</f>
        <v>86</v>
      </c>
      <c r="N2825" s="2" t="str">
        <f>IF(ISNUMBER(_xlfn.XMATCH(E2825,[1]SKU_Master!A:A)),"MATCH","NOT FOUND")</f>
        <v>MATCH</v>
      </c>
      <c r="O2825" s="2">
        <f>Table2[[#This Row],[GROSS_REVENUE]]-Table2[[#This Row],[DISCOUNT]]</f>
        <v>35587.229999999996</v>
      </c>
      <c r="P2825" s="3">
        <f>IFERROR((Table2[[#This Row],[NET_REVENUE]]-(Table2[[#This Row],[UNITS_SOLD]]*Table2[[#This Row],[UNIT_COGS]]))/Table2[[#This Row],[NET_REVENUE]],0)</f>
        <v>0.35476855040417582</v>
      </c>
      <c r="Q2825" s="4">
        <f>IFERROR(Table2[[#This Row],[GROSS_REVENUE]]/Table2[[#This Row],[AD_SPEND]],0)</f>
        <v>11.035885736453084</v>
      </c>
      <c r="R2825" s="2">
        <f>IFERROR((Table2[[#This Row],[NET_REVENUE]]-(Table2[[#This Row],[UNITS_SOLD]]*Table2[[#This Row],[UNIT_COGS]])-Table2[[#This Row],[AD_SPEND]]),0)</f>
        <v>8294.5399999999972</v>
      </c>
      <c r="S2825" s="3">
        <f>IFERROR(Table2[[#This Row],[RETURNS_UNITS]]/Table2[[#This Row],[UNITS_SOLD]],0)</f>
        <v>5.6179775280898875E-2</v>
      </c>
      <c r="T2825" s="2" t="str">
        <f>TRIM(CLEAN(Table2[[#This Row],[CHANNEL]]))</f>
        <v>Flipkart</v>
      </c>
      <c r="U2825" s="1">
        <f t="shared" si="44"/>
        <v>45717</v>
      </c>
    </row>
    <row r="2826" spans="1:21" x14ac:dyDescent="0.3">
      <c r="A2826" s="1">
        <v>45413</v>
      </c>
      <c r="B2826" s="2" t="s">
        <v>34</v>
      </c>
      <c r="C2826" s="2" t="s">
        <v>25</v>
      </c>
      <c r="D2826" s="2" t="s">
        <v>31</v>
      </c>
      <c r="E2826" s="2" t="str">
        <f>TRIM(Table2[[#This Row],[SKU_CODE]])</f>
        <v>BEC-GB-002</v>
      </c>
      <c r="F2826" s="2">
        <v>261</v>
      </c>
      <c r="G2826" s="2">
        <v>46719</v>
      </c>
      <c r="H2826" s="2">
        <v>13075.86</v>
      </c>
      <c r="I2826" s="2">
        <v>4332.6499999999996</v>
      </c>
      <c r="J2826" s="2">
        <v>9</v>
      </c>
      <c r="K2826" s="2" t="str">
        <f>_xlfn.XLOOKUP(E2826,[1]SKU_Master!A:A,[1]SKU_Master!C:C,"NOT FOUND")</f>
        <v>Garbage Bags</v>
      </c>
      <c r="L2826" s="2">
        <f>_xlfn.XLOOKUP(Table2[[#This Row],[SKU_CODE_CLEAN]],[1]SKU_Master!A:A,[1]SKU_Master!E:E,"Not Found")</f>
        <v>179</v>
      </c>
      <c r="M2826" s="2">
        <f>_xlfn.XLOOKUP(E2826,[1]SKU_Master!A:A,[1]SKU_Master!F:F,"NOT FOUND")</f>
        <v>86</v>
      </c>
      <c r="N2826" s="2" t="str">
        <f>IF(ISNUMBER(_xlfn.XMATCH(E2826,[1]SKU_Master!A:A)),"MATCH","NOT FOUND")</f>
        <v>MATCH</v>
      </c>
      <c r="O2826" s="2">
        <f>Table2[[#This Row],[GROSS_REVENUE]]-Table2[[#This Row],[DISCOUNT]]</f>
        <v>33643.14</v>
      </c>
      <c r="P2826" s="3">
        <f>IFERROR((Table2[[#This Row],[NET_REVENUE]]-(Table2[[#This Row],[UNITS_SOLD]]*Table2[[#This Row],[UNIT_COGS]]))/Table2[[#This Row],[NET_REVENUE]],0)</f>
        <v>0.3328208960281353</v>
      </c>
      <c r="Q2826" s="4">
        <f>IFERROR(Table2[[#This Row],[GROSS_REVENUE]]/Table2[[#This Row],[AD_SPEND]],0)</f>
        <v>10.783008089737228</v>
      </c>
      <c r="R2826" s="2">
        <f>IFERROR((Table2[[#This Row],[NET_REVENUE]]-(Table2[[#This Row],[UNITS_SOLD]]*Table2[[#This Row],[UNIT_COGS]])-Table2[[#This Row],[AD_SPEND]]),0)</f>
        <v>6864.49</v>
      </c>
      <c r="S2826" s="3">
        <f>IFERROR(Table2[[#This Row],[RETURNS_UNITS]]/Table2[[#This Row],[UNITS_SOLD]],0)</f>
        <v>3.4482758620689655E-2</v>
      </c>
      <c r="T2826" s="2" t="str">
        <f>TRIM(CLEAN(Table2[[#This Row],[CHANNEL]]))</f>
        <v>Zepto</v>
      </c>
      <c r="U2826" s="1">
        <f t="shared" si="44"/>
        <v>45413</v>
      </c>
    </row>
    <row r="2827" spans="1:21" x14ac:dyDescent="0.3">
      <c r="A2827" s="1">
        <v>45536</v>
      </c>
      <c r="B2827" s="2" t="s">
        <v>24</v>
      </c>
      <c r="C2827" s="2" t="s">
        <v>25</v>
      </c>
      <c r="D2827" s="2" t="s">
        <v>31</v>
      </c>
      <c r="E2827" s="2" t="str">
        <f>TRIM(Table2[[#This Row],[SKU_CODE]])</f>
        <v>BEC-GB-002</v>
      </c>
      <c r="F2827" s="2">
        <v>178</v>
      </c>
      <c r="G2827" s="2">
        <v>31862</v>
      </c>
      <c r="H2827" s="2">
        <v>1275.1600000000001</v>
      </c>
      <c r="I2827" s="2">
        <v>4345.58</v>
      </c>
      <c r="J2827" s="2">
        <v>20</v>
      </c>
      <c r="K2827" s="2" t="str">
        <f>_xlfn.XLOOKUP(E2827,[1]SKU_Master!A:A,[1]SKU_Master!C:C,"NOT FOUND")</f>
        <v>Garbage Bags</v>
      </c>
      <c r="L2827" s="2">
        <f>_xlfn.XLOOKUP(Table2[[#This Row],[SKU_CODE_CLEAN]],[1]SKU_Master!A:A,[1]SKU_Master!E:E,"Not Found")</f>
        <v>179</v>
      </c>
      <c r="M2827" s="2">
        <f>_xlfn.XLOOKUP(E2827,[1]SKU_Master!A:A,[1]SKU_Master!F:F,"NOT FOUND")</f>
        <v>86</v>
      </c>
      <c r="N2827" s="2" t="str">
        <f>IF(ISNUMBER(_xlfn.XMATCH(E2827,[1]SKU_Master!A:A)),"MATCH","NOT FOUND")</f>
        <v>MATCH</v>
      </c>
      <c r="O2827" s="2">
        <f>Table2[[#This Row],[GROSS_REVENUE]]-Table2[[#This Row],[DISCOUNT]]</f>
        <v>30586.84</v>
      </c>
      <c r="P2827" s="3">
        <f>IFERROR((Table2[[#This Row],[NET_REVENUE]]-(Table2[[#This Row],[UNITS_SOLD]]*Table2[[#This Row],[UNIT_COGS]]))/Table2[[#This Row],[NET_REVENUE]],0)</f>
        <v>0.49952332441010577</v>
      </c>
      <c r="Q2827" s="4">
        <f>IFERROR(Table2[[#This Row],[GROSS_REVENUE]]/Table2[[#This Row],[AD_SPEND]],0)</f>
        <v>7.3320477358603453</v>
      </c>
      <c r="R2827" s="2">
        <f>IFERROR((Table2[[#This Row],[NET_REVENUE]]-(Table2[[#This Row],[UNITS_SOLD]]*Table2[[#This Row],[UNIT_COGS]])-Table2[[#This Row],[AD_SPEND]]),0)</f>
        <v>10933.26</v>
      </c>
      <c r="S2827" s="3">
        <f>IFERROR(Table2[[#This Row],[RETURNS_UNITS]]/Table2[[#This Row],[UNITS_SOLD]],0)</f>
        <v>0.11235955056179775</v>
      </c>
      <c r="T2827" s="2" t="str">
        <f>TRIM(CLEAN(Table2[[#This Row],[CHANNEL]]))</f>
        <v>D2C</v>
      </c>
      <c r="U2827" s="1">
        <f t="shared" si="44"/>
        <v>45536</v>
      </c>
    </row>
    <row r="2828" spans="1:21" x14ac:dyDescent="0.3">
      <c r="A2828" s="1">
        <v>45778</v>
      </c>
      <c r="B2828" s="2" t="s">
        <v>37</v>
      </c>
      <c r="C2828" s="2" t="s">
        <v>25</v>
      </c>
      <c r="D2828" s="2" t="s">
        <v>32</v>
      </c>
      <c r="E2828" s="2" t="str">
        <f>TRIM(Table2[[#This Row],[SKU_CODE]])</f>
        <v>BEC-BW-001</v>
      </c>
      <c r="F2828" s="2">
        <v>210</v>
      </c>
      <c r="G2828" s="2">
        <v>46200</v>
      </c>
      <c r="H2828" s="2">
        <v>6677.93</v>
      </c>
      <c r="I2828" s="2">
        <v>4346.21</v>
      </c>
      <c r="J2828" s="2">
        <v>5</v>
      </c>
      <c r="K2828" s="2" t="str">
        <f>_xlfn.XLOOKUP(E2828,[1]SKU_Master!A:A,[1]SKU_Master!C:C,"NOT FOUND")</f>
        <v>Bake &amp; Wrap</v>
      </c>
      <c r="L2828" s="2">
        <f>_xlfn.XLOOKUP(Table2[[#This Row],[SKU_CODE_CLEAN]],[1]SKU_Master!A:A,[1]SKU_Master!E:E,"Not Found")</f>
        <v>220</v>
      </c>
      <c r="M2828" s="2">
        <f>_xlfn.XLOOKUP(E2828,[1]SKU_Master!A:A,[1]SKU_Master!F:F,"NOT FOUND")</f>
        <v>118</v>
      </c>
      <c r="N2828" s="2" t="str">
        <f>IF(ISNUMBER(_xlfn.XMATCH(E2828,[1]SKU_Master!A:A)),"MATCH","NOT FOUND")</f>
        <v>MATCH</v>
      </c>
      <c r="O2828" s="2">
        <f>Table2[[#This Row],[GROSS_REVENUE]]-Table2[[#This Row],[DISCOUNT]]</f>
        <v>39522.07</v>
      </c>
      <c r="P2828" s="3">
        <f>IFERROR((Table2[[#This Row],[NET_REVENUE]]-(Table2[[#This Row],[UNITS_SOLD]]*Table2[[#This Row],[UNIT_COGS]]))/Table2[[#This Row],[NET_REVENUE]],0)</f>
        <v>0.37300854940037298</v>
      </c>
      <c r="Q2828" s="4">
        <f>IFERROR(Table2[[#This Row],[GROSS_REVENUE]]/Table2[[#This Row],[AD_SPEND]],0)</f>
        <v>10.629951152843512</v>
      </c>
      <c r="R2828" s="2">
        <f>IFERROR((Table2[[#This Row],[NET_REVENUE]]-(Table2[[#This Row],[UNITS_SOLD]]*Table2[[#This Row],[UNIT_COGS]])-Table2[[#This Row],[AD_SPEND]]),0)</f>
        <v>10395.86</v>
      </c>
      <c r="S2828" s="3">
        <f>IFERROR(Table2[[#This Row],[RETURNS_UNITS]]/Table2[[#This Row],[UNITS_SOLD]],0)</f>
        <v>2.3809523809523808E-2</v>
      </c>
      <c r="T2828" s="2" t="str">
        <f>TRIM(CLEAN(Table2[[#This Row],[CHANNEL]]))</f>
        <v>Blinkit</v>
      </c>
      <c r="U2828" s="1">
        <f t="shared" si="44"/>
        <v>45778</v>
      </c>
    </row>
    <row r="2829" spans="1:21" x14ac:dyDescent="0.3">
      <c r="A2829" s="1">
        <v>45383</v>
      </c>
      <c r="B2829" s="2" t="s">
        <v>24</v>
      </c>
      <c r="C2829" s="2" t="s">
        <v>25</v>
      </c>
      <c r="D2829" s="2" t="s">
        <v>43</v>
      </c>
      <c r="E2829" s="2" t="str">
        <f>TRIM(Table2[[#This Row],[SKU_CODE]])</f>
        <v>BEC-GB-001</v>
      </c>
      <c r="F2829" s="2">
        <v>231</v>
      </c>
      <c r="G2829" s="2">
        <v>34419</v>
      </c>
      <c r="H2829" s="2">
        <v>1907.84</v>
      </c>
      <c r="I2829" s="2">
        <v>4351.1400000000003</v>
      </c>
      <c r="J2829" s="2">
        <v>37</v>
      </c>
      <c r="K2829" s="2" t="str">
        <f>_xlfn.XLOOKUP(E2829,[1]SKU_Master!A:A,[1]SKU_Master!C:C,"NOT FOUND")</f>
        <v>Garbage Bags</v>
      </c>
      <c r="L2829" s="2">
        <f>_xlfn.XLOOKUP(Table2[[#This Row],[SKU_CODE_CLEAN]],[1]SKU_Master!A:A,[1]SKU_Master!E:E,"Not Found")</f>
        <v>149</v>
      </c>
      <c r="M2829" s="2">
        <f>_xlfn.XLOOKUP(E2829,[1]SKU_Master!A:A,[1]SKU_Master!F:F,"NOT FOUND")</f>
        <v>70</v>
      </c>
      <c r="N2829" s="2" t="str">
        <f>IF(ISNUMBER(_xlfn.XMATCH(E2829,[1]SKU_Master!A:A)),"MATCH","NOT FOUND")</f>
        <v>MATCH</v>
      </c>
      <c r="O2829" s="2">
        <f>Table2[[#This Row],[GROSS_REVENUE]]-Table2[[#This Row],[DISCOUNT]]</f>
        <v>32511.16</v>
      </c>
      <c r="P2829" s="3">
        <f>IFERROR((Table2[[#This Row],[NET_REVENUE]]-(Table2[[#This Row],[UNITS_SOLD]]*Table2[[#This Row],[UNIT_COGS]]))/Table2[[#This Row],[NET_REVENUE]],0)</f>
        <v>0.50263232686868142</v>
      </c>
      <c r="Q2829" s="4">
        <f>IFERROR(Table2[[#This Row],[GROSS_REVENUE]]/Table2[[#This Row],[AD_SPEND]],0)</f>
        <v>7.9103407382892756</v>
      </c>
      <c r="R2829" s="2">
        <f>IFERROR((Table2[[#This Row],[NET_REVENUE]]-(Table2[[#This Row],[UNITS_SOLD]]*Table2[[#This Row],[UNIT_COGS]])-Table2[[#This Row],[AD_SPEND]]),0)</f>
        <v>11990.02</v>
      </c>
      <c r="S2829" s="3">
        <f>IFERROR(Table2[[#This Row],[RETURNS_UNITS]]/Table2[[#This Row],[UNITS_SOLD]],0)</f>
        <v>0.16017316017316016</v>
      </c>
      <c r="T2829" s="2" t="str">
        <f>TRIM(CLEAN(Table2[[#This Row],[CHANNEL]]))</f>
        <v>D2C</v>
      </c>
      <c r="U2829" s="1">
        <f t="shared" si="44"/>
        <v>45383</v>
      </c>
    </row>
    <row r="2830" spans="1:21" x14ac:dyDescent="0.3">
      <c r="A2830" s="1">
        <v>45505</v>
      </c>
      <c r="B2830" s="2" t="s">
        <v>24</v>
      </c>
      <c r="C2830" s="2" t="s">
        <v>28</v>
      </c>
      <c r="D2830" s="2" t="s">
        <v>29</v>
      </c>
      <c r="E2830" s="2" t="str">
        <f>TRIM(Table2[[#This Row],[SKU_CODE]])</f>
        <v>BEC-CLN-004</v>
      </c>
      <c r="F2830" s="2">
        <v>170</v>
      </c>
      <c r="G2830" s="2">
        <v>16830</v>
      </c>
      <c r="H2830" s="2">
        <v>2322.62</v>
      </c>
      <c r="I2830" s="2">
        <v>4352.1000000000004</v>
      </c>
      <c r="J2830" s="2">
        <v>19</v>
      </c>
      <c r="K2830" s="2" t="str">
        <f>_xlfn.XLOOKUP(E2830,[1]SKU_Master!A:A,[1]SKU_Master!C:C,"NOT FOUND")</f>
        <v>Cleaners</v>
      </c>
      <c r="L2830" s="2">
        <f>_xlfn.XLOOKUP(Table2[[#This Row],[SKU_CODE_CLEAN]],[1]SKU_Master!A:A,[1]SKU_Master!E:E,"Not Found")</f>
        <v>99</v>
      </c>
      <c r="M2830" s="2">
        <f>_xlfn.XLOOKUP(E2830,[1]SKU_Master!A:A,[1]SKU_Master!F:F,"NOT FOUND")</f>
        <v>44</v>
      </c>
      <c r="N2830" s="2" t="str">
        <f>IF(ISNUMBER(_xlfn.XMATCH(E2830,[1]SKU_Master!A:A)),"MATCH","NOT FOUND")</f>
        <v>MATCH</v>
      </c>
      <c r="O2830" s="2">
        <f>Table2[[#This Row],[GROSS_REVENUE]]-Table2[[#This Row],[DISCOUNT]]</f>
        <v>14507.380000000001</v>
      </c>
      <c r="P2830" s="3">
        <f>IFERROR((Table2[[#This Row],[NET_REVENUE]]-(Table2[[#This Row],[UNITS_SOLD]]*Table2[[#This Row],[UNIT_COGS]]))/Table2[[#This Row],[NET_REVENUE]],0)</f>
        <v>0.48440035347526572</v>
      </c>
      <c r="Q2830" s="4">
        <f>IFERROR(Table2[[#This Row],[GROSS_REVENUE]]/Table2[[#This Row],[AD_SPEND]],0)</f>
        <v>3.8670986420348794</v>
      </c>
      <c r="R2830" s="2">
        <f>IFERROR((Table2[[#This Row],[NET_REVENUE]]-(Table2[[#This Row],[UNITS_SOLD]]*Table2[[#This Row],[UNIT_COGS]])-Table2[[#This Row],[AD_SPEND]]),0)</f>
        <v>2675.2800000000007</v>
      </c>
      <c r="S2830" s="3">
        <f>IFERROR(Table2[[#This Row],[RETURNS_UNITS]]/Table2[[#This Row],[UNITS_SOLD]],0)</f>
        <v>0.11176470588235295</v>
      </c>
      <c r="T2830" s="2" t="str">
        <f>TRIM(CLEAN(Table2[[#This Row],[CHANNEL]]))</f>
        <v>D2C</v>
      </c>
      <c r="U2830" s="1">
        <f t="shared" si="44"/>
        <v>45505</v>
      </c>
    </row>
    <row r="2831" spans="1:21" x14ac:dyDescent="0.3">
      <c r="A2831" s="1">
        <v>45689</v>
      </c>
      <c r="B2831" s="2" t="s">
        <v>27</v>
      </c>
      <c r="C2831" s="2" t="s">
        <v>25</v>
      </c>
      <c r="D2831" s="2" t="s">
        <v>43</v>
      </c>
      <c r="E2831" s="2" t="str">
        <f>TRIM(Table2[[#This Row],[SKU_CODE]])</f>
        <v>BEC-GB-001</v>
      </c>
      <c r="F2831" s="2">
        <v>263</v>
      </c>
      <c r="G2831" s="2">
        <v>39187</v>
      </c>
      <c r="H2831" s="2">
        <v>5200.28</v>
      </c>
      <c r="I2831" s="2">
        <v>4352.43</v>
      </c>
      <c r="J2831" s="2">
        <v>11</v>
      </c>
      <c r="K2831" s="2" t="str">
        <f>_xlfn.XLOOKUP(E2831,[1]SKU_Master!A:A,[1]SKU_Master!C:C,"NOT FOUND")</f>
        <v>Garbage Bags</v>
      </c>
      <c r="L2831" s="2">
        <f>_xlfn.XLOOKUP(Table2[[#This Row],[SKU_CODE_CLEAN]],[1]SKU_Master!A:A,[1]SKU_Master!E:E,"Not Found")</f>
        <v>149</v>
      </c>
      <c r="M2831" s="2">
        <f>_xlfn.XLOOKUP(E2831,[1]SKU_Master!A:A,[1]SKU_Master!F:F,"NOT FOUND")</f>
        <v>70</v>
      </c>
      <c r="N2831" s="2" t="str">
        <f>IF(ISNUMBER(_xlfn.XMATCH(E2831,[1]SKU_Master!A:A)),"MATCH","NOT FOUND")</f>
        <v>MATCH</v>
      </c>
      <c r="O2831" s="2">
        <f>Table2[[#This Row],[GROSS_REVENUE]]-Table2[[#This Row],[DISCOUNT]]</f>
        <v>33986.720000000001</v>
      </c>
      <c r="P2831" s="3">
        <f>IFERROR((Table2[[#This Row],[NET_REVENUE]]-(Table2[[#This Row],[UNITS_SOLD]]*Table2[[#This Row],[UNIT_COGS]]))/Table2[[#This Row],[NET_REVENUE]],0)</f>
        <v>0.4583178370846025</v>
      </c>
      <c r="Q2831" s="4">
        <f>IFERROR(Table2[[#This Row],[GROSS_REVENUE]]/Table2[[#This Row],[AD_SPEND]],0)</f>
        <v>9.0034762190316666</v>
      </c>
      <c r="R2831" s="2">
        <f>IFERROR((Table2[[#This Row],[NET_REVENUE]]-(Table2[[#This Row],[UNITS_SOLD]]*Table2[[#This Row],[UNIT_COGS]])-Table2[[#This Row],[AD_SPEND]]),0)</f>
        <v>11224.29</v>
      </c>
      <c r="S2831" s="3">
        <f>IFERROR(Table2[[#This Row],[RETURNS_UNITS]]/Table2[[#This Row],[UNITS_SOLD]],0)</f>
        <v>4.1825095057034217E-2</v>
      </c>
      <c r="T2831" s="2" t="str">
        <f>TRIM(CLEAN(Table2[[#This Row],[CHANNEL]]))</f>
        <v>Zepto</v>
      </c>
      <c r="U2831" s="1">
        <f t="shared" si="44"/>
        <v>45689</v>
      </c>
    </row>
    <row r="2832" spans="1:21" x14ac:dyDescent="0.3">
      <c r="A2832" s="1">
        <v>45413</v>
      </c>
      <c r="B2832" s="2" t="s">
        <v>21</v>
      </c>
      <c r="C2832" s="2" t="s">
        <v>25</v>
      </c>
      <c r="D2832" s="2" t="s">
        <v>41</v>
      </c>
      <c r="E2832" s="2" t="str">
        <f>TRIM(Table2[[#This Row],[SKU_CODE]])</f>
        <v>BEC-KT-002</v>
      </c>
      <c r="F2832" s="2">
        <v>141</v>
      </c>
      <c r="G2832" s="2">
        <v>59220</v>
      </c>
      <c r="H2832" s="2">
        <v>17138.63</v>
      </c>
      <c r="I2832" s="2">
        <v>4352.71</v>
      </c>
      <c r="J2832" s="2">
        <v>6</v>
      </c>
      <c r="K2832" s="2" t="str">
        <f>_xlfn.XLOOKUP(E2832,[1]SKU_Master!A:A,[1]SKU_Master!C:C,"NOT FOUND")</f>
        <v>Kitchen Towel</v>
      </c>
      <c r="L2832" s="2">
        <f>_xlfn.XLOOKUP(Table2[[#This Row],[SKU_CODE_CLEAN]],[1]SKU_Master!A:A,[1]SKU_Master!E:E,"Not Found")</f>
        <v>420</v>
      </c>
      <c r="M2832" s="2">
        <f>_xlfn.XLOOKUP(E2832,[1]SKU_Master!A:A,[1]SKU_Master!F:F,"NOT FOUND")</f>
        <v>205</v>
      </c>
      <c r="N2832" s="2" t="str">
        <f>IF(ISNUMBER(_xlfn.XMATCH(E2832,[1]SKU_Master!A:A)),"MATCH","NOT FOUND")</f>
        <v>MATCH</v>
      </c>
      <c r="O2832" s="2">
        <f>Table2[[#This Row],[GROSS_REVENUE]]-Table2[[#This Row],[DISCOUNT]]</f>
        <v>42081.369999999995</v>
      </c>
      <c r="P2832" s="3">
        <f>IFERROR((Table2[[#This Row],[NET_REVENUE]]-(Table2[[#This Row],[UNITS_SOLD]]*Table2[[#This Row],[UNIT_COGS]]))/Table2[[#This Row],[NET_REVENUE]],0)</f>
        <v>0.313116469354491</v>
      </c>
      <c r="Q2832" s="4">
        <f>IFERROR(Table2[[#This Row],[GROSS_REVENUE]]/Table2[[#This Row],[AD_SPEND]],0)</f>
        <v>13.605317147248496</v>
      </c>
      <c r="R2832" s="2">
        <f>IFERROR((Table2[[#This Row],[NET_REVENUE]]-(Table2[[#This Row],[UNITS_SOLD]]*Table2[[#This Row],[UNIT_COGS]])-Table2[[#This Row],[AD_SPEND]]),0)</f>
        <v>8823.6599999999962</v>
      </c>
      <c r="S2832" s="3">
        <f>IFERROR(Table2[[#This Row],[RETURNS_UNITS]]/Table2[[#This Row],[UNITS_SOLD]],0)</f>
        <v>4.2553191489361701E-2</v>
      </c>
      <c r="T2832" s="2" t="str">
        <f>TRIM(CLEAN(Table2[[#This Row],[CHANNEL]]))</f>
        <v>Flipkart</v>
      </c>
      <c r="U2832" s="1">
        <f t="shared" si="44"/>
        <v>45413</v>
      </c>
    </row>
    <row r="2833" spans="1:21" x14ac:dyDescent="0.3">
      <c r="A2833" s="1">
        <v>45597</v>
      </c>
      <c r="B2833" s="2" t="s">
        <v>27</v>
      </c>
      <c r="C2833" s="2" t="s">
        <v>25</v>
      </c>
      <c r="D2833" s="2" t="s">
        <v>31</v>
      </c>
      <c r="E2833" s="2" t="str">
        <f>TRIM(Table2[[#This Row],[SKU_CODE]])</f>
        <v>BEC-GB-002</v>
      </c>
      <c r="F2833" s="2">
        <v>250</v>
      </c>
      <c r="G2833" s="2">
        <v>44750</v>
      </c>
      <c r="H2833" s="2">
        <v>11814.68</v>
      </c>
      <c r="I2833" s="2">
        <v>4355.63</v>
      </c>
      <c r="J2833" s="2">
        <v>10</v>
      </c>
      <c r="K2833" s="2" t="str">
        <f>_xlfn.XLOOKUP(E2833,[1]SKU_Master!A:A,[1]SKU_Master!C:C,"NOT FOUND")</f>
        <v>Garbage Bags</v>
      </c>
      <c r="L2833" s="2">
        <f>_xlfn.XLOOKUP(Table2[[#This Row],[SKU_CODE_CLEAN]],[1]SKU_Master!A:A,[1]SKU_Master!E:E,"Not Found")</f>
        <v>179</v>
      </c>
      <c r="M2833" s="2">
        <f>_xlfn.XLOOKUP(E2833,[1]SKU_Master!A:A,[1]SKU_Master!F:F,"NOT FOUND")</f>
        <v>86</v>
      </c>
      <c r="N2833" s="2" t="str">
        <f>IF(ISNUMBER(_xlfn.XMATCH(E2833,[1]SKU_Master!A:A)),"MATCH","NOT FOUND")</f>
        <v>MATCH</v>
      </c>
      <c r="O2833" s="2">
        <f>Table2[[#This Row],[GROSS_REVENUE]]-Table2[[#This Row],[DISCOUNT]]</f>
        <v>32935.32</v>
      </c>
      <c r="P2833" s="3">
        <f>IFERROR((Table2[[#This Row],[NET_REVENUE]]-(Table2[[#This Row],[UNITS_SOLD]]*Table2[[#This Row],[UNIT_COGS]]))/Table2[[#This Row],[NET_REVENUE]],0)</f>
        <v>0.34720537101203208</v>
      </c>
      <c r="Q2833" s="4">
        <f>IFERROR(Table2[[#This Row],[GROSS_REVENUE]]/Table2[[#This Row],[AD_SPEND]],0)</f>
        <v>10.274059091336959</v>
      </c>
      <c r="R2833" s="2">
        <f>IFERROR((Table2[[#This Row],[NET_REVENUE]]-(Table2[[#This Row],[UNITS_SOLD]]*Table2[[#This Row],[UNIT_COGS]])-Table2[[#This Row],[AD_SPEND]]),0)</f>
        <v>7079.69</v>
      </c>
      <c r="S2833" s="3">
        <f>IFERROR(Table2[[#This Row],[RETURNS_UNITS]]/Table2[[#This Row],[UNITS_SOLD]],0)</f>
        <v>0.04</v>
      </c>
      <c r="T2833" s="2" t="str">
        <f>TRIM(CLEAN(Table2[[#This Row],[CHANNEL]]))</f>
        <v>Zepto</v>
      </c>
      <c r="U2833" s="1">
        <f t="shared" si="44"/>
        <v>45597</v>
      </c>
    </row>
    <row r="2834" spans="1:21" x14ac:dyDescent="0.3">
      <c r="A2834" s="1">
        <v>45323</v>
      </c>
      <c r="B2834" s="2" t="s">
        <v>50</v>
      </c>
      <c r="C2834" s="2" t="s">
        <v>22</v>
      </c>
      <c r="D2834" s="2" t="s">
        <v>35</v>
      </c>
      <c r="E2834" s="2" t="str">
        <f>TRIM(Table2[[#This Row],[SKU_CODE]])</f>
        <v>BEC-CMB-001</v>
      </c>
      <c r="F2834" s="2">
        <v>59</v>
      </c>
      <c r="G2834" s="2">
        <v>41241</v>
      </c>
      <c r="H2834" s="2">
        <v>10388.129999999999</v>
      </c>
      <c r="I2834" s="2">
        <v>4363.5200000000004</v>
      </c>
      <c r="J2834" s="2">
        <v>3</v>
      </c>
      <c r="K2834" s="2" t="str">
        <f>_xlfn.XLOOKUP(E2834,[1]SKU_Master!A:A,[1]SKU_Master!C:C,"NOT FOUND")</f>
        <v>Others</v>
      </c>
      <c r="L2834" s="2">
        <f>_xlfn.XLOOKUP(Table2[[#This Row],[SKU_CODE_CLEAN]],[1]SKU_Master!A:A,[1]SKU_Master!E:E,"Not Found")</f>
        <v>699</v>
      </c>
      <c r="M2834" s="2">
        <f>_xlfn.XLOOKUP(E2834,[1]SKU_Master!A:A,[1]SKU_Master!F:F,"NOT FOUND")</f>
        <v>330</v>
      </c>
      <c r="N2834" s="2" t="str">
        <f>IF(ISNUMBER(_xlfn.XMATCH(E2834,[1]SKU_Master!A:A)),"MATCH","NOT FOUND")</f>
        <v>MATCH</v>
      </c>
      <c r="O2834" s="2">
        <f>Table2[[#This Row],[GROSS_REVENUE]]-Table2[[#This Row],[DISCOUNT]]</f>
        <v>30852.870000000003</v>
      </c>
      <c r="P2834" s="3">
        <f>IFERROR((Table2[[#This Row],[NET_REVENUE]]-(Table2[[#This Row],[UNITS_SOLD]]*Table2[[#This Row],[UNIT_COGS]]))/Table2[[#This Row],[NET_REVENUE]],0)</f>
        <v>0.36894039355171826</v>
      </c>
      <c r="Q2834" s="4">
        <f>IFERROR(Table2[[#This Row],[GROSS_REVENUE]]/Table2[[#This Row],[AD_SPEND]],0)</f>
        <v>9.4513145350542676</v>
      </c>
      <c r="R2834" s="2">
        <f>IFERROR((Table2[[#This Row],[NET_REVENUE]]-(Table2[[#This Row],[UNITS_SOLD]]*Table2[[#This Row],[UNIT_COGS]])-Table2[[#This Row],[AD_SPEND]]),0)</f>
        <v>7019.3500000000022</v>
      </c>
      <c r="S2834" s="3">
        <f>IFERROR(Table2[[#This Row],[RETURNS_UNITS]]/Table2[[#This Row],[UNITS_SOLD]],0)</f>
        <v>5.0847457627118647E-2</v>
      </c>
      <c r="T2834" s="2" t="str">
        <f>TRIM(CLEAN(Table2[[#This Row],[CHANNEL]]))</f>
        <v>Amazon</v>
      </c>
      <c r="U2834" s="1">
        <f t="shared" si="44"/>
        <v>45323</v>
      </c>
    </row>
    <row r="2835" spans="1:21" x14ac:dyDescent="0.3">
      <c r="A2835" s="1">
        <v>45566</v>
      </c>
      <c r="B2835" s="2" t="s">
        <v>24</v>
      </c>
      <c r="C2835" s="2" t="s">
        <v>28</v>
      </c>
      <c r="D2835" s="2" t="s">
        <v>38</v>
      </c>
      <c r="E2835" s="2" t="str">
        <f>TRIM(Table2[[#This Row],[SKU_CODE]])</f>
        <v>BEC-CLN-002</v>
      </c>
      <c r="F2835" s="2">
        <v>133</v>
      </c>
      <c r="G2835" s="2">
        <v>24605</v>
      </c>
      <c r="H2835" s="2">
        <v>3010.11</v>
      </c>
      <c r="I2835" s="2">
        <v>4368.24</v>
      </c>
      <c r="J2835" s="2">
        <v>16</v>
      </c>
      <c r="K2835" s="2" t="str">
        <f>_xlfn.XLOOKUP(E2835,[1]SKU_Master!A:A,[1]SKU_Master!C:C,"NOT FOUND")</f>
        <v>Cleaners</v>
      </c>
      <c r="L2835" s="2">
        <f>_xlfn.XLOOKUP(Table2[[#This Row],[SKU_CODE_CLEAN]],[1]SKU_Master!A:A,[1]SKU_Master!E:E,"Not Found")</f>
        <v>185</v>
      </c>
      <c r="M2835" s="2">
        <f>_xlfn.XLOOKUP(E2835,[1]SKU_Master!A:A,[1]SKU_Master!F:F,"NOT FOUND")</f>
        <v>88</v>
      </c>
      <c r="N2835" s="2" t="str">
        <f>IF(ISNUMBER(_xlfn.XMATCH(E2835,[1]SKU_Master!A:A)),"MATCH","NOT FOUND")</f>
        <v>MATCH</v>
      </c>
      <c r="O2835" s="2">
        <f>Table2[[#This Row],[GROSS_REVENUE]]-Table2[[#This Row],[DISCOUNT]]</f>
        <v>21594.89</v>
      </c>
      <c r="P2835" s="3">
        <f>IFERROR((Table2[[#This Row],[NET_REVENUE]]-(Table2[[#This Row],[UNITS_SOLD]]*Table2[[#This Row],[UNIT_COGS]]))/Table2[[#This Row],[NET_REVENUE]],0)</f>
        <v>0.45801992971485384</v>
      </c>
      <c r="Q2835" s="4">
        <f>IFERROR(Table2[[#This Row],[GROSS_REVENUE]]/Table2[[#This Row],[AD_SPEND]],0)</f>
        <v>5.6327033313187922</v>
      </c>
      <c r="R2835" s="2">
        <f>IFERROR((Table2[[#This Row],[NET_REVENUE]]-(Table2[[#This Row],[UNITS_SOLD]]*Table2[[#This Row],[UNIT_COGS]])-Table2[[#This Row],[AD_SPEND]]),0)</f>
        <v>5522.65</v>
      </c>
      <c r="S2835" s="3">
        <f>IFERROR(Table2[[#This Row],[RETURNS_UNITS]]/Table2[[#This Row],[UNITS_SOLD]],0)</f>
        <v>0.12030075187969924</v>
      </c>
      <c r="T2835" s="2" t="str">
        <f>TRIM(CLEAN(Table2[[#This Row],[CHANNEL]]))</f>
        <v>D2C</v>
      </c>
      <c r="U2835" s="1">
        <f t="shared" si="44"/>
        <v>45566</v>
      </c>
    </row>
    <row r="2836" spans="1:21" x14ac:dyDescent="0.3">
      <c r="A2836" s="1">
        <v>45323</v>
      </c>
      <c r="B2836" s="2" t="s">
        <v>21</v>
      </c>
      <c r="C2836" s="2" t="s">
        <v>28</v>
      </c>
      <c r="D2836" s="2" t="s">
        <v>41</v>
      </c>
      <c r="E2836" s="2" t="str">
        <f>TRIM(Table2[[#This Row],[SKU_CODE]])</f>
        <v>BEC-KT-002</v>
      </c>
      <c r="F2836" s="2">
        <v>127</v>
      </c>
      <c r="G2836" s="2">
        <v>53340</v>
      </c>
      <c r="H2836" s="2">
        <v>12086.39</v>
      </c>
      <c r="I2836" s="2">
        <v>4369.99</v>
      </c>
      <c r="J2836" s="2">
        <v>4</v>
      </c>
      <c r="K2836" s="2" t="str">
        <f>_xlfn.XLOOKUP(E2836,[1]SKU_Master!A:A,[1]SKU_Master!C:C,"NOT FOUND")</f>
        <v>Kitchen Towel</v>
      </c>
      <c r="L2836" s="2">
        <f>_xlfn.XLOOKUP(Table2[[#This Row],[SKU_CODE_CLEAN]],[1]SKU_Master!A:A,[1]SKU_Master!E:E,"Not Found")</f>
        <v>420</v>
      </c>
      <c r="M2836" s="2">
        <f>_xlfn.XLOOKUP(E2836,[1]SKU_Master!A:A,[1]SKU_Master!F:F,"NOT FOUND")</f>
        <v>205</v>
      </c>
      <c r="N2836" s="2" t="str">
        <f>IF(ISNUMBER(_xlfn.XMATCH(E2836,[1]SKU_Master!A:A)),"MATCH","NOT FOUND")</f>
        <v>MATCH</v>
      </c>
      <c r="O2836" s="2">
        <f>Table2[[#This Row],[GROSS_REVENUE]]-Table2[[#This Row],[DISCOUNT]]</f>
        <v>41253.61</v>
      </c>
      <c r="P2836" s="3">
        <f>IFERROR((Table2[[#This Row],[NET_REVENUE]]-(Table2[[#This Row],[UNITS_SOLD]]*Table2[[#This Row],[UNIT_COGS]]))/Table2[[#This Row],[NET_REVENUE]],0)</f>
        <v>0.3689037153354579</v>
      </c>
      <c r="Q2836" s="4">
        <f>IFERROR(Table2[[#This Row],[GROSS_REVENUE]]/Table2[[#This Row],[AD_SPEND]],0)</f>
        <v>12.205977588049402</v>
      </c>
      <c r="R2836" s="2">
        <f>IFERROR((Table2[[#This Row],[NET_REVENUE]]-(Table2[[#This Row],[UNITS_SOLD]]*Table2[[#This Row],[UNIT_COGS]])-Table2[[#This Row],[AD_SPEND]]),0)</f>
        <v>10848.62</v>
      </c>
      <c r="S2836" s="3">
        <f>IFERROR(Table2[[#This Row],[RETURNS_UNITS]]/Table2[[#This Row],[UNITS_SOLD]],0)</f>
        <v>3.1496062992125984E-2</v>
      </c>
      <c r="T2836" s="2" t="str">
        <f>TRIM(CLEAN(Table2[[#This Row],[CHANNEL]]))</f>
        <v>Flipkart</v>
      </c>
      <c r="U2836" s="1">
        <f t="shared" si="44"/>
        <v>45323</v>
      </c>
    </row>
    <row r="2837" spans="1:21" x14ac:dyDescent="0.3">
      <c r="A2837" s="1">
        <v>45474</v>
      </c>
      <c r="B2837" s="2" t="s">
        <v>33</v>
      </c>
      <c r="C2837" s="2" t="s">
        <v>25</v>
      </c>
      <c r="D2837" s="2" t="s">
        <v>29</v>
      </c>
      <c r="E2837" s="2" t="str">
        <f>TRIM(Table2[[#This Row],[SKU_CODE]])</f>
        <v>BEC-CLN-004</v>
      </c>
      <c r="F2837" s="2">
        <v>203</v>
      </c>
      <c r="G2837" s="2">
        <v>20097</v>
      </c>
      <c r="H2837" s="2">
        <v>5271.29</v>
      </c>
      <c r="I2837" s="2">
        <v>4370.1000000000004</v>
      </c>
      <c r="J2837" s="2">
        <v>8</v>
      </c>
      <c r="K2837" s="2" t="str">
        <f>_xlfn.XLOOKUP(E2837,[1]SKU_Master!A:A,[1]SKU_Master!C:C,"NOT FOUND")</f>
        <v>Cleaners</v>
      </c>
      <c r="L2837" s="2">
        <f>_xlfn.XLOOKUP(Table2[[#This Row],[SKU_CODE_CLEAN]],[1]SKU_Master!A:A,[1]SKU_Master!E:E,"Not Found")</f>
        <v>99</v>
      </c>
      <c r="M2837" s="2">
        <f>_xlfn.XLOOKUP(E2837,[1]SKU_Master!A:A,[1]SKU_Master!F:F,"NOT FOUND")</f>
        <v>44</v>
      </c>
      <c r="N2837" s="2" t="str">
        <f>IF(ISNUMBER(_xlfn.XMATCH(E2837,[1]SKU_Master!A:A)),"MATCH","NOT FOUND")</f>
        <v>MATCH</v>
      </c>
      <c r="O2837" s="2">
        <f>Table2[[#This Row],[GROSS_REVENUE]]-Table2[[#This Row],[DISCOUNT]]</f>
        <v>14825.71</v>
      </c>
      <c r="P2837" s="3">
        <f>IFERROR((Table2[[#This Row],[NET_REVENUE]]-(Table2[[#This Row],[UNITS_SOLD]]*Table2[[#This Row],[UNIT_COGS]]))/Table2[[#This Row],[NET_REVENUE]],0)</f>
        <v>0.39753306924255227</v>
      </c>
      <c r="Q2837" s="4">
        <f>IFERROR(Table2[[#This Row],[GROSS_REVENUE]]/Table2[[#This Row],[AD_SPEND]],0)</f>
        <v>4.5987506006727532</v>
      </c>
      <c r="R2837" s="2">
        <f>IFERROR((Table2[[#This Row],[NET_REVENUE]]-(Table2[[#This Row],[UNITS_SOLD]]*Table2[[#This Row],[UNIT_COGS]])-Table2[[#This Row],[AD_SPEND]]),0)</f>
        <v>1523.6099999999988</v>
      </c>
      <c r="S2837" s="3">
        <f>IFERROR(Table2[[#This Row],[RETURNS_UNITS]]/Table2[[#This Row],[UNITS_SOLD]],0)</f>
        <v>3.9408866995073892E-2</v>
      </c>
      <c r="T2837" s="2" t="str">
        <f>TRIM(CLEAN(Table2[[#This Row],[CHANNEL]]))</f>
        <v>Swiggy Instamart</v>
      </c>
      <c r="U2837" s="1">
        <f t="shared" si="44"/>
        <v>45474</v>
      </c>
    </row>
    <row r="2838" spans="1:21" x14ac:dyDescent="0.3">
      <c r="A2838" s="1">
        <v>45627</v>
      </c>
      <c r="B2838" s="2" t="s">
        <v>39</v>
      </c>
      <c r="C2838" s="2" t="s">
        <v>25</v>
      </c>
      <c r="D2838" s="2" t="s">
        <v>35</v>
      </c>
      <c r="E2838" s="2" t="str">
        <f>TRIM(Table2[[#This Row],[SKU_CODE]])</f>
        <v>BEC-CMB-001</v>
      </c>
      <c r="F2838" s="2">
        <v>58</v>
      </c>
      <c r="G2838" s="2">
        <v>40542</v>
      </c>
      <c r="H2838" s="2">
        <v>8905.3799999999992</v>
      </c>
      <c r="I2838" s="2">
        <v>4372.2700000000004</v>
      </c>
      <c r="J2838" s="2">
        <v>3</v>
      </c>
      <c r="K2838" s="2" t="str">
        <f>_xlfn.XLOOKUP(E2838,[1]SKU_Master!A:A,[1]SKU_Master!C:C,"NOT FOUND")</f>
        <v>Others</v>
      </c>
      <c r="L2838" s="2">
        <f>_xlfn.XLOOKUP(Table2[[#This Row],[SKU_CODE_CLEAN]],[1]SKU_Master!A:A,[1]SKU_Master!E:E,"Not Found")</f>
        <v>699</v>
      </c>
      <c r="M2838" s="2">
        <f>_xlfn.XLOOKUP(E2838,[1]SKU_Master!A:A,[1]SKU_Master!F:F,"NOT FOUND")</f>
        <v>330</v>
      </c>
      <c r="N2838" s="2" t="str">
        <f>IF(ISNUMBER(_xlfn.XMATCH(E2838,[1]SKU_Master!A:A)),"MATCH","NOT FOUND")</f>
        <v>MATCH</v>
      </c>
      <c r="O2838" s="2">
        <f>Table2[[#This Row],[GROSS_REVENUE]]-Table2[[#This Row],[DISCOUNT]]</f>
        <v>31636.620000000003</v>
      </c>
      <c r="P2838" s="3">
        <f>IFERROR((Table2[[#This Row],[NET_REVENUE]]-(Table2[[#This Row],[UNITS_SOLD]]*Table2[[#This Row],[UNIT_COGS]]))/Table2[[#This Row],[NET_REVENUE]],0)</f>
        <v>0.39500490254647941</v>
      </c>
      <c r="Q2838" s="4">
        <f>IFERROR(Table2[[#This Row],[GROSS_REVENUE]]/Table2[[#This Row],[AD_SPEND]],0)</f>
        <v>9.2725289151859318</v>
      </c>
      <c r="R2838" s="2">
        <f>IFERROR((Table2[[#This Row],[NET_REVENUE]]-(Table2[[#This Row],[UNITS_SOLD]]*Table2[[#This Row],[UNIT_COGS]])-Table2[[#This Row],[AD_SPEND]]),0)</f>
        <v>8124.3500000000022</v>
      </c>
      <c r="S2838" s="3">
        <f>IFERROR(Table2[[#This Row],[RETURNS_UNITS]]/Table2[[#This Row],[UNITS_SOLD]],0)</f>
        <v>5.1724137931034482E-2</v>
      </c>
      <c r="T2838" s="2" t="str">
        <f>TRIM(CLEAN(Table2[[#This Row],[CHANNEL]]))</f>
        <v>Amazon</v>
      </c>
      <c r="U2838" s="1">
        <f t="shared" si="44"/>
        <v>45627</v>
      </c>
    </row>
    <row r="2839" spans="1:21" x14ac:dyDescent="0.3">
      <c r="A2839" s="1">
        <v>45566</v>
      </c>
      <c r="B2839" s="2" t="s">
        <v>24</v>
      </c>
      <c r="C2839" s="2" t="s">
        <v>22</v>
      </c>
      <c r="D2839" s="2" t="s">
        <v>29</v>
      </c>
      <c r="E2839" s="2" t="str">
        <f>TRIM(Table2[[#This Row],[SKU_CODE]])</f>
        <v>BEC-CLN-004</v>
      </c>
      <c r="F2839" s="2">
        <v>142</v>
      </c>
      <c r="G2839" s="2">
        <v>14058</v>
      </c>
      <c r="H2839" s="2">
        <v>1016.24</v>
      </c>
      <c r="I2839" s="2">
        <v>4377.3500000000004</v>
      </c>
      <c r="J2839" s="2">
        <v>18</v>
      </c>
      <c r="K2839" s="2" t="str">
        <f>_xlfn.XLOOKUP(E2839,[1]SKU_Master!A:A,[1]SKU_Master!C:C,"NOT FOUND")</f>
        <v>Cleaners</v>
      </c>
      <c r="L2839" s="2">
        <f>_xlfn.XLOOKUP(Table2[[#This Row],[SKU_CODE_CLEAN]],[1]SKU_Master!A:A,[1]SKU_Master!E:E,"Not Found")</f>
        <v>99</v>
      </c>
      <c r="M2839" s="2">
        <f>_xlfn.XLOOKUP(E2839,[1]SKU_Master!A:A,[1]SKU_Master!F:F,"NOT FOUND")</f>
        <v>44</v>
      </c>
      <c r="N2839" s="2" t="str">
        <f>IF(ISNUMBER(_xlfn.XMATCH(E2839,[1]SKU_Master!A:A)),"MATCH","NOT FOUND")</f>
        <v>MATCH</v>
      </c>
      <c r="O2839" s="2">
        <f>Table2[[#This Row],[GROSS_REVENUE]]-Table2[[#This Row],[DISCOUNT]]</f>
        <v>13041.76</v>
      </c>
      <c r="P2839" s="3">
        <f>IFERROR((Table2[[#This Row],[NET_REVENUE]]-(Table2[[#This Row],[UNITS_SOLD]]*Table2[[#This Row],[UNIT_COGS]]))/Table2[[#This Row],[NET_REVENUE]],0)</f>
        <v>0.52092355632982057</v>
      </c>
      <c r="Q2839" s="4">
        <f>IFERROR(Table2[[#This Row],[GROSS_REVENUE]]/Table2[[#This Row],[AD_SPEND]],0)</f>
        <v>3.2115320913337975</v>
      </c>
      <c r="R2839" s="2">
        <f>IFERROR((Table2[[#This Row],[NET_REVENUE]]-(Table2[[#This Row],[UNITS_SOLD]]*Table2[[#This Row],[UNIT_COGS]])-Table2[[#This Row],[AD_SPEND]]),0)</f>
        <v>2416.41</v>
      </c>
      <c r="S2839" s="3">
        <f>IFERROR(Table2[[#This Row],[RETURNS_UNITS]]/Table2[[#This Row],[UNITS_SOLD]],0)</f>
        <v>0.12676056338028169</v>
      </c>
      <c r="T2839" s="2" t="str">
        <f>TRIM(CLEAN(Table2[[#This Row],[CHANNEL]]))</f>
        <v>D2C</v>
      </c>
      <c r="U2839" s="1">
        <f t="shared" si="44"/>
        <v>45566</v>
      </c>
    </row>
    <row r="2840" spans="1:21" x14ac:dyDescent="0.3">
      <c r="A2840" s="1">
        <v>45627</v>
      </c>
      <c r="B2840" s="2" t="s">
        <v>39</v>
      </c>
      <c r="C2840" s="2" t="s">
        <v>22</v>
      </c>
      <c r="D2840" s="2" t="s">
        <v>43</v>
      </c>
      <c r="E2840" s="2" t="str">
        <f>TRIM(Table2[[#This Row],[SKU_CODE]])</f>
        <v>BEC-GB-001</v>
      </c>
      <c r="F2840" s="2">
        <v>359</v>
      </c>
      <c r="G2840" s="2">
        <v>53491</v>
      </c>
      <c r="H2840" s="2">
        <v>6208.91</v>
      </c>
      <c r="I2840" s="2">
        <v>4379.04</v>
      </c>
      <c r="J2840" s="2">
        <v>17</v>
      </c>
      <c r="K2840" s="2" t="str">
        <f>_xlfn.XLOOKUP(E2840,[1]SKU_Master!A:A,[1]SKU_Master!C:C,"NOT FOUND")</f>
        <v>Garbage Bags</v>
      </c>
      <c r="L2840" s="2">
        <f>_xlfn.XLOOKUP(Table2[[#This Row],[SKU_CODE_CLEAN]],[1]SKU_Master!A:A,[1]SKU_Master!E:E,"Not Found")</f>
        <v>149</v>
      </c>
      <c r="M2840" s="2">
        <f>_xlfn.XLOOKUP(E2840,[1]SKU_Master!A:A,[1]SKU_Master!F:F,"NOT FOUND")</f>
        <v>70</v>
      </c>
      <c r="N2840" s="2" t="str">
        <f>IF(ISNUMBER(_xlfn.XMATCH(E2840,[1]SKU_Master!A:A)),"MATCH","NOT FOUND")</f>
        <v>MATCH</v>
      </c>
      <c r="O2840" s="2">
        <f>Table2[[#This Row],[GROSS_REVENUE]]-Table2[[#This Row],[DISCOUNT]]</f>
        <v>47282.09</v>
      </c>
      <c r="P2840" s="3">
        <f>IFERROR((Table2[[#This Row],[NET_REVENUE]]-(Table2[[#This Row],[UNITS_SOLD]]*Table2[[#This Row],[UNIT_COGS]]))/Table2[[#This Row],[NET_REVENUE]],0)</f>
        <v>0.46850911201260348</v>
      </c>
      <c r="Q2840" s="4">
        <f>IFERROR(Table2[[#This Row],[GROSS_REVENUE]]/Table2[[#This Row],[AD_SPEND]],0)</f>
        <v>12.215234389272535</v>
      </c>
      <c r="R2840" s="2">
        <f>IFERROR((Table2[[#This Row],[NET_REVENUE]]-(Table2[[#This Row],[UNITS_SOLD]]*Table2[[#This Row],[UNIT_COGS]])-Table2[[#This Row],[AD_SPEND]]),0)</f>
        <v>17773.049999999996</v>
      </c>
      <c r="S2840" s="3">
        <f>IFERROR(Table2[[#This Row],[RETURNS_UNITS]]/Table2[[#This Row],[UNITS_SOLD]],0)</f>
        <v>4.7353760445682451E-2</v>
      </c>
      <c r="T2840" s="2" t="str">
        <f>TRIM(CLEAN(Table2[[#This Row],[CHANNEL]]))</f>
        <v>Amazon</v>
      </c>
      <c r="U2840" s="1">
        <f t="shared" si="44"/>
        <v>45627</v>
      </c>
    </row>
    <row r="2841" spans="1:21" x14ac:dyDescent="0.3">
      <c r="A2841" s="1">
        <v>45352</v>
      </c>
      <c r="B2841" s="2" t="s">
        <v>37</v>
      </c>
      <c r="C2841" s="2" t="s">
        <v>22</v>
      </c>
      <c r="D2841" s="2" t="s">
        <v>31</v>
      </c>
      <c r="E2841" s="2" t="str">
        <f>TRIM(Table2[[#This Row],[SKU_CODE]])</f>
        <v>BEC-GB-002</v>
      </c>
      <c r="F2841" s="2">
        <v>282</v>
      </c>
      <c r="G2841" s="2">
        <v>50478</v>
      </c>
      <c r="H2841" s="2">
        <v>14948.05</v>
      </c>
      <c r="I2841" s="2">
        <v>4386.43</v>
      </c>
      <c r="J2841" s="2">
        <v>14</v>
      </c>
      <c r="K2841" s="2" t="str">
        <f>_xlfn.XLOOKUP(E2841,[1]SKU_Master!A:A,[1]SKU_Master!C:C,"NOT FOUND")</f>
        <v>Garbage Bags</v>
      </c>
      <c r="L2841" s="2">
        <f>_xlfn.XLOOKUP(Table2[[#This Row],[SKU_CODE_CLEAN]],[1]SKU_Master!A:A,[1]SKU_Master!E:E,"Not Found")</f>
        <v>179</v>
      </c>
      <c r="M2841" s="2">
        <f>_xlfn.XLOOKUP(E2841,[1]SKU_Master!A:A,[1]SKU_Master!F:F,"NOT FOUND")</f>
        <v>86</v>
      </c>
      <c r="N2841" s="2" t="str">
        <f>IF(ISNUMBER(_xlfn.XMATCH(E2841,[1]SKU_Master!A:A)),"MATCH","NOT FOUND")</f>
        <v>MATCH</v>
      </c>
      <c r="O2841" s="2">
        <f>Table2[[#This Row],[GROSS_REVENUE]]-Table2[[#This Row],[DISCOUNT]]</f>
        <v>35529.949999999997</v>
      </c>
      <c r="P2841" s="3">
        <f>IFERROR((Table2[[#This Row],[NET_REVENUE]]-(Table2[[#This Row],[UNITS_SOLD]]*Table2[[#This Row],[UNIT_COGS]]))/Table2[[#This Row],[NET_REVENUE]],0)</f>
        <v>0.31742093642124458</v>
      </c>
      <c r="Q2841" s="4">
        <f>IFERROR(Table2[[#This Row],[GROSS_REVENUE]]/Table2[[#This Row],[AD_SPEND]],0)</f>
        <v>11.507763716735477</v>
      </c>
      <c r="R2841" s="2">
        <f>IFERROR((Table2[[#This Row],[NET_REVENUE]]-(Table2[[#This Row],[UNITS_SOLD]]*Table2[[#This Row],[UNIT_COGS]])-Table2[[#This Row],[AD_SPEND]]),0)</f>
        <v>6891.5199999999968</v>
      </c>
      <c r="S2841" s="3">
        <f>IFERROR(Table2[[#This Row],[RETURNS_UNITS]]/Table2[[#This Row],[UNITS_SOLD]],0)</f>
        <v>4.9645390070921988E-2</v>
      </c>
      <c r="T2841" s="2" t="str">
        <f>TRIM(CLEAN(Table2[[#This Row],[CHANNEL]]))</f>
        <v>Blinkit</v>
      </c>
      <c r="U2841" s="1">
        <f t="shared" si="44"/>
        <v>45352</v>
      </c>
    </row>
    <row r="2842" spans="1:21" x14ac:dyDescent="0.3">
      <c r="A2842" s="1">
        <v>45352</v>
      </c>
      <c r="B2842" s="2" t="s">
        <v>37</v>
      </c>
      <c r="C2842" s="2" t="s">
        <v>25</v>
      </c>
      <c r="D2842" s="2" t="s">
        <v>43</v>
      </c>
      <c r="E2842" s="2" t="str">
        <f>TRIM(Table2[[#This Row],[SKU_CODE]])</f>
        <v>BEC-GB-001</v>
      </c>
      <c r="F2842" s="2">
        <v>286</v>
      </c>
      <c r="G2842" s="2">
        <v>42614</v>
      </c>
      <c r="H2842" s="2">
        <v>2847.81</v>
      </c>
      <c r="I2842" s="2">
        <v>4387.6099999999997</v>
      </c>
      <c r="J2842" s="2">
        <v>15</v>
      </c>
      <c r="K2842" s="2" t="str">
        <f>_xlfn.XLOOKUP(E2842,[1]SKU_Master!A:A,[1]SKU_Master!C:C,"NOT FOUND")</f>
        <v>Garbage Bags</v>
      </c>
      <c r="L2842" s="2">
        <f>_xlfn.XLOOKUP(Table2[[#This Row],[SKU_CODE_CLEAN]],[1]SKU_Master!A:A,[1]SKU_Master!E:E,"Not Found")</f>
        <v>149</v>
      </c>
      <c r="M2842" s="2">
        <f>_xlfn.XLOOKUP(E2842,[1]SKU_Master!A:A,[1]SKU_Master!F:F,"NOT FOUND")</f>
        <v>70</v>
      </c>
      <c r="N2842" s="2" t="str">
        <f>IF(ISNUMBER(_xlfn.XMATCH(E2842,[1]SKU_Master!A:A)),"MATCH","NOT FOUND")</f>
        <v>MATCH</v>
      </c>
      <c r="O2842" s="2">
        <f>Table2[[#This Row],[GROSS_REVENUE]]-Table2[[#This Row],[DISCOUNT]]</f>
        <v>39766.19</v>
      </c>
      <c r="P2842" s="3">
        <f>IFERROR((Table2[[#This Row],[NET_REVENUE]]-(Table2[[#This Row],[UNITS_SOLD]]*Table2[[#This Row],[UNIT_COGS]]))/Table2[[#This Row],[NET_REVENUE]],0)</f>
        <v>0.49655725127300354</v>
      </c>
      <c r="Q2842" s="4">
        <f>IFERROR(Table2[[#This Row],[GROSS_REVENUE]]/Table2[[#This Row],[AD_SPEND]],0)</f>
        <v>9.7123490921025351</v>
      </c>
      <c r="R2842" s="2">
        <f>IFERROR((Table2[[#This Row],[NET_REVENUE]]-(Table2[[#This Row],[UNITS_SOLD]]*Table2[[#This Row],[UNIT_COGS]])-Table2[[#This Row],[AD_SPEND]]),0)</f>
        <v>15358.580000000002</v>
      </c>
      <c r="S2842" s="3">
        <f>IFERROR(Table2[[#This Row],[RETURNS_UNITS]]/Table2[[#This Row],[UNITS_SOLD]],0)</f>
        <v>5.2447552447552448E-2</v>
      </c>
      <c r="T2842" s="2" t="str">
        <f>TRIM(CLEAN(Table2[[#This Row],[CHANNEL]]))</f>
        <v>Blinkit</v>
      </c>
      <c r="U2842" s="1">
        <f t="shared" si="44"/>
        <v>45352</v>
      </c>
    </row>
    <row r="2843" spans="1:21" x14ac:dyDescent="0.3">
      <c r="A2843" s="1">
        <v>45597</v>
      </c>
      <c r="B2843" s="2" t="s">
        <v>50</v>
      </c>
      <c r="C2843" s="2" t="s">
        <v>22</v>
      </c>
      <c r="D2843" s="2" t="s">
        <v>45</v>
      </c>
      <c r="E2843" s="2" t="str">
        <f>TRIM(Table2[[#This Row],[SKU_CODE]])</f>
        <v>BEC-TIS-001</v>
      </c>
      <c r="F2843" s="2">
        <v>415</v>
      </c>
      <c r="G2843" s="2">
        <v>39425</v>
      </c>
      <c r="H2843" s="2">
        <v>7938.07</v>
      </c>
      <c r="I2843" s="2">
        <v>4389.84</v>
      </c>
      <c r="J2843" s="2">
        <v>20</v>
      </c>
      <c r="K2843" s="2" t="str">
        <f>_xlfn.XLOOKUP(E2843,[1]SKU_Master!A:A,[1]SKU_Master!C:C,"NOT FOUND")</f>
        <v>Tissues</v>
      </c>
      <c r="L2843" s="2">
        <f>_xlfn.XLOOKUP(Table2[[#This Row],[SKU_CODE_CLEAN]],[1]SKU_Master!A:A,[1]SKU_Master!E:E,"Not Found")</f>
        <v>95</v>
      </c>
      <c r="M2843" s="2">
        <f>_xlfn.XLOOKUP(E2843,[1]SKU_Master!A:A,[1]SKU_Master!F:F,"NOT FOUND")</f>
        <v>42</v>
      </c>
      <c r="N2843" s="2" t="str">
        <f>IF(ISNUMBER(_xlfn.XMATCH(E2843,[1]SKU_Master!A:A)),"MATCH","NOT FOUND")</f>
        <v>MATCH</v>
      </c>
      <c r="O2843" s="2">
        <f>Table2[[#This Row],[GROSS_REVENUE]]-Table2[[#This Row],[DISCOUNT]]</f>
        <v>31486.93</v>
      </c>
      <c r="P2843" s="3">
        <f>IFERROR((Table2[[#This Row],[NET_REVENUE]]-(Table2[[#This Row],[UNITS_SOLD]]*Table2[[#This Row],[UNIT_COGS]]))/Table2[[#This Row],[NET_REVENUE]],0)</f>
        <v>0.44643698194774784</v>
      </c>
      <c r="Q2843" s="4">
        <f>IFERROR(Table2[[#This Row],[GROSS_REVENUE]]/Table2[[#This Row],[AD_SPEND]],0)</f>
        <v>8.9809651376815545</v>
      </c>
      <c r="R2843" s="2">
        <f>IFERROR((Table2[[#This Row],[NET_REVENUE]]-(Table2[[#This Row],[UNITS_SOLD]]*Table2[[#This Row],[UNIT_COGS]])-Table2[[#This Row],[AD_SPEND]]),0)</f>
        <v>9667.09</v>
      </c>
      <c r="S2843" s="3">
        <f>IFERROR(Table2[[#This Row],[RETURNS_UNITS]]/Table2[[#This Row],[UNITS_SOLD]],0)</f>
        <v>4.8192771084337352E-2</v>
      </c>
      <c r="T2843" s="2" t="str">
        <f>TRIM(CLEAN(Table2[[#This Row],[CHANNEL]]))</f>
        <v>Amazon</v>
      </c>
      <c r="U2843" s="1">
        <f t="shared" si="44"/>
        <v>45597</v>
      </c>
    </row>
    <row r="2844" spans="1:21" x14ac:dyDescent="0.3">
      <c r="A2844" s="1">
        <v>45505</v>
      </c>
      <c r="B2844" s="2" t="s">
        <v>24</v>
      </c>
      <c r="C2844" s="2" t="s">
        <v>22</v>
      </c>
      <c r="D2844" s="2" t="s">
        <v>29</v>
      </c>
      <c r="E2844" s="2" t="str">
        <f>TRIM(Table2[[#This Row],[SKU_CODE]])</f>
        <v>BEC-CLN-004</v>
      </c>
      <c r="F2844" s="2">
        <v>149</v>
      </c>
      <c r="G2844" s="2">
        <v>14751</v>
      </c>
      <c r="H2844" s="2">
        <v>1621.9</v>
      </c>
      <c r="I2844" s="2">
        <v>4396.25</v>
      </c>
      <c r="J2844" s="2">
        <v>13</v>
      </c>
      <c r="K2844" s="2" t="str">
        <f>_xlfn.XLOOKUP(E2844,[1]SKU_Master!A:A,[1]SKU_Master!C:C,"NOT FOUND")</f>
        <v>Cleaners</v>
      </c>
      <c r="L2844" s="2">
        <f>_xlfn.XLOOKUP(Table2[[#This Row],[SKU_CODE_CLEAN]],[1]SKU_Master!A:A,[1]SKU_Master!E:E,"Not Found")</f>
        <v>99</v>
      </c>
      <c r="M2844" s="2">
        <f>_xlfn.XLOOKUP(E2844,[1]SKU_Master!A:A,[1]SKU_Master!F:F,"NOT FOUND")</f>
        <v>44</v>
      </c>
      <c r="N2844" s="2" t="str">
        <f>IF(ISNUMBER(_xlfn.XMATCH(E2844,[1]SKU_Master!A:A)),"MATCH","NOT FOUND")</f>
        <v>MATCH</v>
      </c>
      <c r="O2844" s="2">
        <f>Table2[[#This Row],[GROSS_REVENUE]]-Table2[[#This Row],[DISCOUNT]]</f>
        <v>13129.1</v>
      </c>
      <c r="P2844" s="3">
        <f>IFERROR((Table2[[#This Row],[NET_REVENUE]]-(Table2[[#This Row],[UNITS_SOLD]]*Table2[[#This Row],[UNIT_COGS]]))/Table2[[#This Row],[NET_REVENUE]],0)</f>
        <v>0.50065122514109883</v>
      </c>
      <c r="Q2844" s="4">
        <f>IFERROR(Table2[[#This Row],[GROSS_REVENUE]]/Table2[[#This Row],[AD_SPEND]],0)</f>
        <v>3.3553596815467728</v>
      </c>
      <c r="R2844" s="2">
        <f>IFERROR((Table2[[#This Row],[NET_REVENUE]]-(Table2[[#This Row],[UNITS_SOLD]]*Table2[[#This Row],[UNIT_COGS]])-Table2[[#This Row],[AD_SPEND]]),0)</f>
        <v>2176.8500000000004</v>
      </c>
      <c r="S2844" s="3">
        <f>IFERROR(Table2[[#This Row],[RETURNS_UNITS]]/Table2[[#This Row],[UNITS_SOLD]],0)</f>
        <v>8.7248322147651006E-2</v>
      </c>
      <c r="T2844" s="2" t="str">
        <f>TRIM(CLEAN(Table2[[#This Row],[CHANNEL]]))</f>
        <v>D2C</v>
      </c>
      <c r="U2844" s="1">
        <f t="shared" si="44"/>
        <v>45505</v>
      </c>
    </row>
    <row r="2845" spans="1:21" x14ac:dyDescent="0.3">
      <c r="A2845" s="1">
        <v>45748</v>
      </c>
      <c r="B2845" s="2" t="s">
        <v>21</v>
      </c>
      <c r="C2845" s="2" t="s">
        <v>22</v>
      </c>
      <c r="D2845" s="2" t="s">
        <v>29</v>
      </c>
      <c r="E2845" s="2" t="str">
        <f>TRIM(Table2[[#This Row],[SKU_CODE]])</f>
        <v>BEC-CLN-004</v>
      </c>
      <c r="F2845" s="2">
        <v>339</v>
      </c>
      <c r="G2845" s="2">
        <v>33561</v>
      </c>
      <c r="H2845" s="2">
        <v>9998.7000000000007</v>
      </c>
      <c r="I2845" s="2">
        <v>4398.3100000000004</v>
      </c>
      <c r="J2845" s="2">
        <v>7</v>
      </c>
      <c r="K2845" s="2" t="str">
        <f>_xlfn.XLOOKUP(E2845,[1]SKU_Master!A:A,[1]SKU_Master!C:C,"NOT FOUND")</f>
        <v>Cleaners</v>
      </c>
      <c r="L2845" s="2">
        <f>_xlfn.XLOOKUP(Table2[[#This Row],[SKU_CODE_CLEAN]],[1]SKU_Master!A:A,[1]SKU_Master!E:E,"Not Found")</f>
        <v>99</v>
      </c>
      <c r="M2845" s="2">
        <f>_xlfn.XLOOKUP(E2845,[1]SKU_Master!A:A,[1]SKU_Master!F:F,"NOT FOUND")</f>
        <v>44</v>
      </c>
      <c r="N2845" s="2" t="str">
        <f>IF(ISNUMBER(_xlfn.XMATCH(E2845,[1]SKU_Master!A:A)),"MATCH","NOT FOUND")</f>
        <v>MATCH</v>
      </c>
      <c r="O2845" s="2">
        <f>Table2[[#This Row],[GROSS_REVENUE]]-Table2[[#This Row],[DISCOUNT]]</f>
        <v>23562.3</v>
      </c>
      <c r="P2845" s="3">
        <f>IFERROR((Table2[[#This Row],[NET_REVENUE]]-(Table2[[#This Row],[UNITS_SOLD]]*Table2[[#This Row],[UNIT_COGS]]))/Table2[[#This Row],[NET_REVENUE]],0)</f>
        <v>0.36695483887396391</v>
      </c>
      <c r="Q2845" s="4">
        <f>IFERROR(Table2[[#This Row],[GROSS_REVENUE]]/Table2[[#This Row],[AD_SPEND]],0)</f>
        <v>7.6304307790946968</v>
      </c>
      <c r="R2845" s="2">
        <f>IFERROR((Table2[[#This Row],[NET_REVENUE]]-(Table2[[#This Row],[UNITS_SOLD]]*Table2[[#This Row],[UNIT_COGS]])-Table2[[#This Row],[AD_SPEND]]),0)</f>
        <v>4247.9899999999989</v>
      </c>
      <c r="S2845" s="3">
        <f>IFERROR(Table2[[#This Row],[RETURNS_UNITS]]/Table2[[#This Row],[UNITS_SOLD]],0)</f>
        <v>2.0648967551622419E-2</v>
      </c>
      <c r="T2845" s="2" t="str">
        <f>TRIM(CLEAN(Table2[[#This Row],[CHANNEL]]))</f>
        <v>Flipkart</v>
      </c>
      <c r="U2845" s="1">
        <f t="shared" si="44"/>
        <v>45748</v>
      </c>
    </row>
    <row r="2846" spans="1:21" x14ac:dyDescent="0.3">
      <c r="A2846" s="1">
        <v>45809</v>
      </c>
      <c r="B2846" s="2" t="s">
        <v>21</v>
      </c>
      <c r="C2846" s="2" t="s">
        <v>22</v>
      </c>
      <c r="D2846" s="2" t="s">
        <v>41</v>
      </c>
      <c r="E2846" s="2" t="str">
        <f>TRIM(Table2[[#This Row],[SKU_CODE]])</f>
        <v>BEC-KT-002</v>
      </c>
      <c r="F2846" s="2">
        <v>128</v>
      </c>
      <c r="G2846" s="2">
        <v>53760</v>
      </c>
      <c r="H2846" s="2">
        <v>15712.04</v>
      </c>
      <c r="I2846" s="2">
        <v>4401</v>
      </c>
      <c r="J2846" s="2">
        <v>3</v>
      </c>
      <c r="K2846" s="2" t="str">
        <f>_xlfn.XLOOKUP(E2846,[1]SKU_Master!A:A,[1]SKU_Master!C:C,"NOT FOUND")</f>
        <v>Kitchen Towel</v>
      </c>
      <c r="L2846" s="2">
        <f>_xlfn.XLOOKUP(Table2[[#This Row],[SKU_CODE_CLEAN]],[1]SKU_Master!A:A,[1]SKU_Master!E:E,"Not Found")</f>
        <v>420</v>
      </c>
      <c r="M2846" s="2">
        <f>_xlfn.XLOOKUP(E2846,[1]SKU_Master!A:A,[1]SKU_Master!F:F,"NOT FOUND")</f>
        <v>205</v>
      </c>
      <c r="N2846" s="2" t="str">
        <f>IF(ISNUMBER(_xlfn.XMATCH(E2846,[1]SKU_Master!A:A)),"MATCH","NOT FOUND")</f>
        <v>MATCH</v>
      </c>
      <c r="O2846" s="2">
        <f>Table2[[#This Row],[GROSS_REVENUE]]-Table2[[#This Row],[DISCOUNT]]</f>
        <v>38047.96</v>
      </c>
      <c r="P2846" s="3">
        <f>IFERROR((Table2[[#This Row],[NET_REVENUE]]-(Table2[[#This Row],[UNITS_SOLD]]*Table2[[#This Row],[UNIT_COGS]]))/Table2[[#This Row],[NET_REVENUE]],0)</f>
        <v>0.31034410254846778</v>
      </c>
      <c r="Q2846" s="4">
        <f>IFERROR(Table2[[#This Row],[GROSS_REVENUE]]/Table2[[#This Row],[AD_SPEND]],0)</f>
        <v>12.215405589638719</v>
      </c>
      <c r="R2846" s="2">
        <f>IFERROR((Table2[[#This Row],[NET_REVENUE]]-(Table2[[#This Row],[UNITS_SOLD]]*Table2[[#This Row],[UNIT_COGS]])-Table2[[#This Row],[AD_SPEND]]),0)</f>
        <v>7406.9599999999991</v>
      </c>
      <c r="S2846" s="3">
        <f>IFERROR(Table2[[#This Row],[RETURNS_UNITS]]/Table2[[#This Row],[UNITS_SOLD]],0)</f>
        <v>2.34375E-2</v>
      </c>
      <c r="T2846" s="2" t="str">
        <f>TRIM(CLEAN(Table2[[#This Row],[CHANNEL]]))</f>
        <v>Flipkart</v>
      </c>
      <c r="U2846" s="1">
        <f t="shared" si="44"/>
        <v>45809</v>
      </c>
    </row>
    <row r="2847" spans="1:21" x14ac:dyDescent="0.3">
      <c r="A2847" s="1">
        <v>45536</v>
      </c>
      <c r="B2847" s="2" t="s">
        <v>33</v>
      </c>
      <c r="C2847" s="2" t="s">
        <v>28</v>
      </c>
      <c r="D2847" s="2" t="s">
        <v>38</v>
      </c>
      <c r="E2847" s="2" t="str">
        <f>TRIM(Table2[[#This Row],[SKU_CODE]])</f>
        <v>BEC-CLN-002</v>
      </c>
      <c r="F2847" s="2">
        <v>93</v>
      </c>
      <c r="G2847" s="2">
        <v>17205</v>
      </c>
      <c r="H2847" s="2">
        <v>3505.06</v>
      </c>
      <c r="I2847" s="2">
        <v>4402.38</v>
      </c>
      <c r="J2847" s="2">
        <v>4</v>
      </c>
      <c r="K2847" s="2" t="str">
        <f>_xlfn.XLOOKUP(E2847,[1]SKU_Master!A:A,[1]SKU_Master!C:C,"NOT FOUND")</f>
        <v>Cleaners</v>
      </c>
      <c r="L2847" s="2">
        <f>_xlfn.XLOOKUP(Table2[[#This Row],[SKU_CODE_CLEAN]],[1]SKU_Master!A:A,[1]SKU_Master!E:E,"Not Found")</f>
        <v>185</v>
      </c>
      <c r="M2847" s="2">
        <f>_xlfn.XLOOKUP(E2847,[1]SKU_Master!A:A,[1]SKU_Master!F:F,"NOT FOUND")</f>
        <v>88</v>
      </c>
      <c r="N2847" s="2" t="str">
        <f>IF(ISNUMBER(_xlfn.XMATCH(E2847,[1]SKU_Master!A:A)),"MATCH","NOT FOUND")</f>
        <v>MATCH</v>
      </c>
      <c r="O2847" s="2">
        <f>Table2[[#This Row],[GROSS_REVENUE]]-Table2[[#This Row],[DISCOUNT]]</f>
        <v>13699.94</v>
      </c>
      <c r="P2847" s="3">
        <f>IFERROR((Table2[[#This Row],[NET_REVENUE]]-(Table2[[#This Row],[UNITS_SOLD]]*Table2[[#This Row],[UNIT_COGS]]))/Table2[[#This Row],[NET_REVENUE]],0)</f>
        <v>0.40262512098593134</v>
      </c>
      <c r="Q2847" s="4">
        <f>IFERROR(Table2[[#This Row],[GROSS_REVENUE]]/Table2[[#This Row],[AD_SPEND]],0)</f>
        <v>3.9081133386940698</v>
      </c>
      <c r="R2847" s="2">
        <f>IFERROR((Table2[[#This Row],[NET_REVENUE]]-(Table2[[#This Row],[UNITS_SOLD]]*Table2[[#This Row],[UNIT_COGS]])-Table2[[#This Row],[AD_SPEND]]),0)</f>
        <v>1113.5600000000004</v>
      </c>
      <c r="S2847" s="3">
        <f>IFERROR(Table2[[#This Row],[RETURNS_UNITS]]/Table2[[#This Row],[UNITS_SOLD]],0)</f>
        <v>4.3010752688172046E-2</v>
      </c>
      <c r="T2847" s="2" t="str">
        <f>TRIM(CLEAN(Table2[[#This Row],[CHANNEL]]))</f>
        <v>Swiggy Instamart</v>
      </c>
      <c r="U2847" s="1">
        <f t="shared" si="44"/>
        <v>45536</v>
      </c>
    </row>
    <row r="2848" spans="1:21" x14ac:dyDescent="0.3">
      <c r="A2848" s="1">
        <v>45627</v>
      </c>
      <c r="B2848" s="2" t="s">
        <v>21</v>
      </c>
      <c r="C2848" s="2" t="s">
        <v>28</v>
      </c>
      <c r="D2848" s="2" t="s">
        <v>38</v>
      </c>
      <c r="E2848" s="2" t="str">
        <f>TRIM(Table2[[#This Row],[SKU_CODE]])</f>
        <v>BEC-CLN-002</v>
      </c>
      <c r="F2848" s="2">
        <v>177</v>
      </c>
      <c r="G2848" s="2">
        <v>32745</v>
      </c>
      <c r="H2848" s="2">
        <v>9711.23</v>
      </c>
      <c r="I2848" s="2">
        <v>4404.8</v>
      </c>
      <c r="J2848" s="2">
        <v>8</v>
      </c>
      <c r="K2848" s="2" t="str">
        <f>_xlfn.XLOOKUP(E2848,[1]SKU_Master!A:A,[1]SKU_Master!C:C,"NOT FOUND")</f>
        <v>Cleaners</v>
      </c>
      <c r="L2848" s="2">
        <f>_xlfn.XLOOKUP(Table2[[#This Row],[SKU_CODE_CLEAN]],[1]SKU_Master!A:A,[1]SKU_Master!E:E,"Not Found")</f>
        <v>185</v>
      </c>
      <c r="M2848" s="2">
        <f>_xlfn.XLOOKUP(E2848,[1]SKU_Master!A:A,[1]SKU_Master!F:F,"NOT FOUND")</f>
        <v>88</v>
      </c>
      <c r="N2848" s="2" t="str">
        <f>IF(ISNUMBER(_xlfn.XMATCH(E2848,[1]SKU_Master!A:A)),"MATCH","NOT FOUND")</f>
        <v>MATCH</v>
      </c>
      <c r="O2848" s="2">
        <f>Table2[[#This Row],[GROSS_REVENUE]]-Table2[[#This Row],[DISCOUNT]]</f>
        <v>23033.77</v>
      </c>
      <c r="P2848" s="3">
        <f>IFERROR((Table2[[#This Row],[NET_REVENUE]]-(Table2[[#This Row],[UNITS_SOLD]]*Table2[[#This Row],[UNIT_COGS]]))/Table2[[#This Row],[NET_REVENUE]],0)</f>
        <v>0.32377548269345402</v>
      </c>
      <c r="Q2848" s="4">
        <f>IFERROR(Table2[[#This Row],[GROSS_REVENUE]]/Table2[[#This Row],[AD_SPEND]],0)</f>
        <v>7.4339357065019973</v>
      </c>
      <c r="R2848" s="2">
        <f>IFERROR((Table2[[#This Row],[NET_REVENUE]]-(Table2[[#This Row],[UNITS_SOLD]]*Table2[[#This Row],[UNIT_COGS]])-Table2[[#This Row],[AD_SPEND]]),0)</f>
        <v>3052.9700000000003</v>
      </c>
      <c r="S2848" s="3">
        <f>IFERROR(Table2[[#This Row],[RETURNS_UNITS]]/Table2[[#This Row],[UNITS_SOLD]],0)</f>
        <v>4.519774011299435E-2</v>
      </c>
      <c r="T2848" s="2" t="str">
        <f>TRIM(CLEAN(Table2[[#This Row],[CHANNEL]]))</f>
        <v>Flipkart</v>
      </c>
      <c r="U2848" s="1">
        <f t="shared" si="44"/>
        <v>45627</v>
      </c>
    </row>
    <row r="2849" spans="1:21" x14ac:dyDescent="0.3">
      <c r="A2849" s="1">
        <v>45566</v>
      </c>
      <c r="B2849" s="2" t="s">
        <v>24</v>
      </c>
      <c r="C2849" s="2" t="s">
        <v>28</v>
      </c>
      <c r="D2849" s="2" t="s">
        <v>29</v>
      </c>
      <c r="E2849" s="2" t="str">
        <f>TRIM(Table2[[#This Row],[SKU_CODE]])</f>
        <v>BEC-CLN-004</v>
      </c>
      <c r="F2849" s="2">
        <v>157</v>
      </c>
      <c r="G2849" s="2">
        <v>15543</v>
      </c>
      <c r="H2849" s="2">
        <v>2325.7199999999998</v>
      </c>
      <c r="I2849" s="2">
        <v>4409.6499999999996</v>
      </c>
      <c r="J2849" s="2">
        <v>25</v>
      </c>
      <c r="K2849" s="2" t="str">
        <f>_xlfn.XLOOKUP(E2849,[1]SKU_Master!A:A,[1]SKU_Master!C:C,"NOT FOUND")</f>
        <v>Cleaners</v>
      </c>
      <c r="L2849" s="2">
        <f>_xlfn.XLOOKUP(Table2[[#This Row],[SKU_CODE_CLEAN]],[1]SKU_Master!A:A,[1]SKU_Master!E:E,"Not Found")</f>
        <v>99</v>
      </c>
      <c r="M2849" s="2">
        <f>_xlfn.XLOOKUP(E2849,[1]SKU_Master!A:A,[1]SKU_Master!F:F,"NOT FOUND")</f>
        <v>44</v>
      </c>
      <c r="N2849" s="2" t="str">
        <f>IF(ISNUMBER(_xlfn.XMATCH(E2849,[1]SKU_Master!A:A)),"MATCH","NOT FOUND")</f>
        <v>MATCH</v>
      </c>
      <c r="O2849" s="2">
        <f>Table2[[#This Row],[GROSS_REVENUE]]-Table2[[#This Row],[DISCOUNT]]</f>
        <v>13217.28</v>
      </c>
      <c r="P2849" s="3">
        <f>IFERROR((Table2[[#This Row],[NET_REVENUE]]-(Table2[[#This Row],[UNITS_SOLD]]*Table2[[#This Row],[UNIT_COGS]]))/Table2[[#This Row],[NET_REVENUE]],0)</f>
        <v>0.47735086190199499</v>
      </c>
      <c r="Q2849" s="4">
        <f>IFERROR(Table2[[#This Row],[GROSS_REVENUE]]/Table2[[#This Row],[AD_SPEND]],0)</f>
        <v>3.5247695395326164</v>
      </c>
      <c r="R2849" s="2">
        <f>IFERROR((Table2[[#This Row],[NET_REVENUE]]-(Table2[[#This Row],[UNITS_SOLD]]*Table2[[#This Row],[UNIT_COGS]])-Table2[[#This Row],[AD_SPEND]]),0)</f>
        <v>1899.630000000001</v>
      </c>
      <c r="S2849" s="3">
        <f>IFERROR(Table2[[#This Row],[RETURNS_UNITS]]/Table2[[#This Row],[UNITS_SOLD]],0)</f>
        <v>0.15923566878980891</v>
      </c>
      <c r="T2849" s="2" t="str">
        <f>TRIM(CLEAN(Table2[[#This Row],[CHANNEL]]))</f>
        <v>D2C</v>
      </c>
      <c r="U2849" s="1">
        <f t="shared" si="44"/>
        <v>45566</v>
      </c>
    </row>
    <row r="2850" spans="1:21" x14ac:dyDescent="0.3">
      <c r="A2850" s="1">
        <v>45413</v>
      </c>
      <c r="B2850" s="2" t="s">
        <v>50</v>
      </c>
      <c r="C2850" s="2" t="s">
        <v>25</v>
      </c>
      <c r="D2850" s="2" t="s">
        <v>47</v>
      </c>
      <c r="E2850" s="2" t="str">
        <f>TRIM(Table2[[#This Row],[SKU_CODE]])</f>
        <v>BEC-TIS-001</v>
      </c>
      <c r="F2850" s="2">
        <v>437</v>
      </c>
      <c r="G2850" s="2">
        <v>41515</v>
      </c>
      <c r="H2850" s="2">
        <v>5627.43</v>
      </c>
      <c r="I2850" s="2">
        <v>4412.54</v>
      </c>
      <c r="J2850" s="2">
        <v>20</v>
      </c>
      <c r="K2850" s="2" t="str">
        <f>_xlfn.XLOOKUP(E2850,[1]SKU_Master!A:A,[1]SKU_Master!C:C,"NOT FOUND")</f>
        <v>Tissues</v>
      </c>
      <c r="L2850" s="2">
        <f>_xlfn.XLOOKUP(Table2[[#This Row],[SKU_CODE_CLEAN]],[1]SKU_Master!A:A,[1]SKU_Master!E:E,"Not Found")</f>
        <v>95</v>
      </c>
      <c r="M2850" s="2">
        <f>_xlfn.XLOOKUP(E2850,[1]SKU_Master!A:A,[1]SKU_Master!F:F,"NOT FOUND")</f>
        <v>42</v>
      </c>
      <c r="N2850" s="2" t="str">
        <f>IF(ISNUMBER(_xlfn.XMATCH(E2850,[1]SKU_Master!A:A)),"MATCH","NOT FOUND")</f>
        <v>MATCH</v>
      </c>
      <c r="O2850" s="2">
        <f>Table2[[#This Row],[GROSS_REVENUE]]-Table2[[#This Row],[DISCOUNT]]</f>
        <v>35887.57</v>
      </c>
      <c r="P2850" s="3">
        <f>IFERROR((Table2[[#This Row],[NET_REVENUE]]-(Table2[[#This Row],[UNITS_SOLD]]*Table2[[#This Row],[UNIT_COGS]]))/Table2[[#This Row],[NET_REVENUE]],0)</f>
        <v>0.48856944061690438</v>
      </c>
      <c r="Q2850" s="4">
        <f>IFERROR(Table2[[#This Row],[GROSS_REVENUE]]/Table2[[#This Row],[AD_SPEND]],0)</f>
        <v>9.4084132948369881</v>
      </c>
      <c r="R2850" s="2">
        <f>IFERROR((Table2[[#This Row],[NET_REVENUE]]-(Table2[[#This Row],[UNITS_SOLD]]*Table2[[#This Row],[UNIT_COGS]])-Table2[[#This Row],[AD_SPEND]]),0)</f>
        <v>13121.029999999999</v>
      </c>
      <c r="S2850" s="3">
        <f>IFERROR(Table2[[#This Row],[RETURNS_UNITS]]/Table2[[#This Row],[UNITS_SOLD]],0)</f>
        <v>4.5766590389016017E-2</v>
      </c>
      <c r="T2850" s="2" t="str">
        <f>TRIM(CLEAN(Table2[[#This Row],[CHANNEL]]))</f>
        <v>Amazon</v>
      </c>
      <c r="U2850" s="1">
        <f t="shared" si="44"/>
        <v>45413</v>
      </c>
    </row>
    <row r="2851" spans="1:21" x14ac:dyDescent="0.3">
      <c r="A2851" s="1">
        <v>45809</v>
      </c>
      <c r="B2851" s="2" t="s">
        <v>27</v>
      </c>
      <c r="C2851" s="2" t="s">
        <v>28</v>
      </c>
      <c r="D2851" s="2" t="s">
        <v>29</v>
      </c>
      <c r="E2851" s="2" t="str">
        <f>TRIM(Table2[[#This Row],[SKU_CODE]])</f>
        <v>BEC-CLN-004</v>
      </c>
      <c r="F2851" s="2">
        <v>293</v>
      </c>
      <c r="G2851" s="2">
        <v>29007</v>
      </c>
      <c r="H2851" s="2">
        <v>5529.24</v>
      </c>
      <c r="I2851" s="2">
        <v>4414.8999999999996</v>
      </c>
      <c r="J2851" s="2">
        <v>8</v>
      </c>
      <c r="K2851" s="2" t="str">
        <f>_xlfn.XLOOKUP(E2851,[1]SKU_Master!A:A,[1]SKU_Master!C:C,"NOT FOUND")</f>
        <v>Cleaners</v>
      </c>
      <c r="L2851" s="2">
        <f>_xlfn.XLOOKUP(Table2[[#This Row],[SKU_CODE_CLEAN]],[1]SKU_Master!A:A,[1]SKU_Master!E:E,"Not Found")</f>
        <v>99</v>
      </c>
      <c r="M2851" s="2">
        <f>_xlfn.XLOOKUP(E2851,[1]SKU_Master!A:A,[1]SKU_Master!F:F,"NOT FOUND")</f>
        <v>44</v>
      </c>
      <c r="N2851" s="2" t="str">
        <f>IF(ISNUMBER(_xlfn.XMATCH(E2851,[1]SKU_Master!A:A)),"MATCH","NOT FOUND")</f>
        <v>MATCH</v>
      </c>
      <c r="O2851" s="2">
        <f>Table2[[#This Row],[GROSS_REVENUE]]-Table2[[#This Row],[DISCOUNT]]</f>
        <v>23477.760000000002</v>
      </c>
      <c r="P2851" s="3">
        <f>IFERROR((Table2[[#This Row],[NET_REVENUE]]-(Table2[[#This Row],[UNITS_SOLD]]*Table2[[#This Row],[UNIT_COGS]]))/Table2[[#This Row],[NET_REVENUE]],0)</f>
        <v>0.45088458183404212</v>
      </c>
      <c r="Q2851" s="4">
        <f>IFERROR(Table2[[#This Row],[GROSS_REVENUE]]/Table2[[#This Row],[AD_SPEND]],0)</f>
        <v>6.5702507418061566</v>
      </c>
      <c r="R2851" s="2">
        <f>IFERROR((Table2[[#This Row],[NET_REVENUE]]-(Table2[[#This Row],[UNITS_SOLD]]*Table2[[#This Row],[UNIT_COGS]])-Table2[[#This Row],[AD_SPEND]]),0)</f>
        <v>6170.8600000000024</v>
      </c>
      <c r="S2851" s="3">
        <f>IFERROR(Table2[[#This Row],[RETURNS_UNITS]]/Table2[[#This Row],[UNITS_SOLD]],0)</f>
        <v>2.7303754266211604E-2</v>
      </c>
      <c r="T2851" s="2" t="str">
        <f>TRIM(CLEAN(Table2[[#This Row],[CHANNEL]]))</f>
        <v>Zepto</v>
      </c>
      <c r="U2851" s="1">
        <f t="shared" si="44"/>
        <v>45809</v>
      </c>
    </row>
    <row r="2852" spans="1:21" x14ac:dyDescent="0.3">
      <c r="A2852" s="1">
        <v>45323</v>
      </c>
      <c r="B2852" s="2" t="s">
        <v>39</v>
      </c>
      <c r="C2852" s="2" t="s">
        <v>25</v>
      </c>
      <c r="D2852" s="2" t="s">
        <v>35</v>
      </c>
      <c r="E2852" s="2" t="str">
        <f>TRIM(Table2[[#This Row],[SKU_CODE]])</f>
        <v>BEC-CMB-001</v>
      </c>
      <c r="F2852" s="2">
        <v>63</v>
      </c>
      <c r="G2852" s="2">
        <v>44037</v>
      </c>
      <c r="H2852" s="2">
        <v>8508.4</v>
      </c>
      <c r="I2852" s="2">
        <v>4428.92</v>
      </c>
      <c r="J2852" s="2">
        <v>1</v>
      </c>
      <c r="K2852" s="2" t="str">
        <f>_xlfn.XLOOKUP(E2852,[1]SKU_Master!A:A,[1]SKU_Master!C:C,"NOT FOUND")</f>
        <v>Others</v>
      </c>
      <c r="L2852" s="2">
        <f>_xlfn.XLOOKUP(Table2[[#This Row],[SKU_CODE_CLEAN]],[1]SKU_Master!A:A,[1]SKU_Master!E:E,"Not Found")</f>
        <v>699</v>
      </c>
      <c r="M2852" s="2">
        <f>_xlfn.XLOOKUP(E2852,[1]SKU_Master!A:A,[1]SKU_Master!F:F,"NOT FOUND")</f>
        <v>330</v>
      </c>
      <c r="N2852" s="2" t="str">
        <f>IF(ISNUMBER(_xlfn.XMATCH(E2852,[1]SKU_Master!A:A)),"MATCH","NOT FOUND")</f>
        <v>MATCH</v>
      </c>
      <c r="O2852" s="2">
        <f>Table2[[#This Row],[GROSS_REVENUE]]-Table2[[#This Row],[DISCOUNT]]</f>
        <v>35528.6</v>
      </c>
      <c r="P2852" s="3">
        <f>IFERROR((Table2[[#This Row],[NET_REVENUE]]-(Table2[[#This Row],[UNITS_SOLD]]*Table2[[#This Row],[UNIT_COGS]]))/Table2[[#This Row],[NET_REVENUE]],0)</f>
        <v>0.41483762377352329</v>
      </c>
      <c r="Q2852" s="4">
        <f>IFERROR(Table2[[#This Row],[GROSS_REVENUE]]/Table2[[#This Row],[AD_SPEND]],0)</f>
        <v>9.9430560949396245</v>
      </c>
      <c r="R2852" s="2">
        <f>IFERROR((Table2[[#This Row],[NET_REVENUE]]-(Table2[[#This Row],[UNITS_SOLD]]*Table2[[#This Row],[UNIT_COGS]])-Table2[[#This Row],[AD_SPEND]]),0)</f>
        <v>10309.679999999998</v>
      </c>
      <c r="S2852" s="3">
        <f>IFERROR(Table2[[#This Row],[RETURNS_UNITS]]/Table2[[#This Row],[UNITS_SOLD]],0)</f>
        <v>1.5873015873015872E-2</v>
      </c>
      <c r="T2852" s="2" t="str">
        <f>TRIM(CLEAN(Table2[[#This Row],[CHANNEL]]))</f>
        <v>Amazon</v>
      </c>
      <c r="U2852" s="1">
        <f t="shared" si="44"/>
        <v>45323</v>
      </c>
    </row>
    <row r="2853" spans="1:21" x14ac:dyDescent="0.3">
      <c r="A2853" s="1">
        <v>45323</v>
      </c>
      <c r="B2853" s="2" t="s">
        <v>24</v>
      </c>
      <c r="C2853" s="2" t="s">
        <v>28</v>
      </c>
      <c r="D2853" s="2" t="s">
        <v>41</v>
      </c>
      <c r="E2853" s="2" t="str">
        <f>TRIM(Table2[[#This Row],[SKU_CODE]])</f>
        <v>BEC-KT-002</v>
      </c>
      <c r="F2853" s="2">
        <v>100</v>
      </c>
      <c r="G2853" s="2">
        <v>42000</v>
      </c>
      <c r="H2853" s="2">
        <v>3191.49</v>
      </c>
      <c r="I2853" s="2">
        <v>4431.0200000000004</v>
      </c>
      <c r="J2853" s="2">
        <v>16</v>
      </c>
      <c r="K2853" s="2" t="str">
        <f>_xlfn.XLOOKUP(E2853,[1]SKU_Master!A:A,[1]SKU_Master!C:C,"NOT FOUND")</f>
        <v>Kitchen Towel</v>
      </c>
      <c r="L2853" s="2">
        <f>_xlfn.XLOOKUP(Table2[[#This Row],[SKU_CODE_CLEAN]],[1]SKU_Master!A:A,[1]SKU_Master!E:E,"Not Found")</f>
        <v>420</v>
      </c>
      <c r="M2853" s="2">
        <f>_xlfn.XLOOKUP(E2853,[1]SKU_Master!A:A,[1]SKU_Master!F:F,"NOT FOUND")</f>
        <v>205</v>
      </c>
      <c r="N2853" s="2" t="str">
        <f>IF(ISNUMBER(_xlfn.XMATCH(E2853,[1]SKU_Master!A:A)),"MATCH","NOT FOUND")</f>
        <v>MATCH</v>
      </c>
      <c r="O2853" s="2">
        <f>Table2[[#This Row],[GROSS_REVENUE]]-Table2[[#This Row],[DISCOUNT]]</f>
        <v>38808.51</v>
      </c>
      <c r="P2853" s="3">
        <f>IFERROR((Table2[[#This Row],[NET_REVENUE]]-(Table2[[#This Row],[UNITS_SOLD]]*Table2[[#This Row],[UNIT_COGS]]))/Table2[[#This Row],[NET_REVENUE]],0)</f>
        <v>0.47176534218912297</v>
      </c>
      <c r="Q2853" s="4">
        <f>IFERROR(Table2[[#This Row],[GROSS_REVENUE]]/Table2[[#This Row],[AD_SPEND]],0)</f>
        <v>9.4786302025267304</v>
      </c>
      <c r="R2853" s="2">
        <f>IFERROR((Table2[[#This Row],[NET_REVENUE]]-(Table2[[#This Row],[UNITS_SOLD]]*Table2[[#This Row],[UNIT_COGS]])-Table2[[#This Row],[AD_SPEND]]),0)</f>
        <v>13877.490000000002</v>
      </c>
      <c r="S2853" s="3">
        <f>IFERROR(Table2[[#This Row],[RETURNS_UNITS]]/Table2[[#This Row],[UNITS_SOLD]],0)</f>
        <v>0.16</v>
      </c>
      <c r="T2853" s="2" t="str">
        <f>TRIM(CLEAN(Table2[[#This Row],[CHANNEL]]))</f>
        <v>D2C</v>
      </c>
      <c r="U2853" s="1">
        <f t="shared" si="44"/>
        <v>45323</v>
      </c>
    </row>
    <row r="2854" spans="1:21" x14ac:dyDescent="0.3">
      <c r="A2854" s="1">
        <v>45597</v>
      </c>
      <c r="B2854" s="2" t="s">
        <v>37</v>
      </c>
      <c r="C2854" s="2" t="s">
        <v>22</v>
      </c>
      <c r="D2854" s="2" t="s">
        <v>30</v>
      </c>
      <c r="E2854" s="2" t="str">
        <f>TRIM(Table2[[#This Row],[SKU_CODE]])</f>
        <v>BEC-TIS-002</v>
      </c>
      <c r="F2854" s="2">
        <v>268</v>
      </c>
      <c r="G2854" s="2">
        <v>48240</v>
      </c>
      <c r="H2854" s="2">
        <v>10665.76</v>
      </c>
      <c r="I2854" s="2">
        <v>4431.3100000000004</v>
      </c>
      <c r="J2854" s="2">
        <v>12</v>
      </c>
      <c r="K2854" s="2" t="str">
        <f>_xlfn.XLOOKUP(E2854,[1]SKU_Master!A:A,[1]SKU_Master!C:C,"NOT FOUND")</f>
        <v>Tissues</v>
      </c>
      <c r="L2854" s="2">
        <f>_xlfn.XLOOKUP(Table2[[#This Row],[SKU_CODE_CLEAN]],[1]SKU_Master!A:A,[1]SKU_Master!E:E,"Not Found")</f>
        <v>180</v>
      </c>
      <c r="M2854" s="2">
        <f>_xlfn.XLOOKUP(E2854,[1]SKU_Master!A:A,[1]SKU_Master!F:F,"NOT FOUND")</f>
        <v>95</v>
      </c>
      <c r="N2854" s="2" t="str">
        <f>IF(ISNUMBER(_xlfn.XMATCH(E2854,[1]SKU_Master!A:A)),"MATCH","NOT FOUND")</f>
        <v>MATCH</v>
      </c>
      <c r="O2854" s="2">
        <f>Table2[[#This Row],[GROSS_REVENUE]]-Table2[[#This Row],[DISCOUNT]]</f>
        <v>37574.239999999998</v>
      </c>
      <c r="P2854" s="3">
        <f>IFERROR((Table2[[#This Row],[NET_REVENUE]]-(Table2[[#This Row],[UNITS_SOLD]]*Table2[[#This Row],[UNIT_COGS]]))/Table2[[#This Row],[NET_REVENUE]],0)</f>
        <v>0.32240811790205198</v>
      </c>
      <c r="Q2854" s="4">
        <f>IFERROR(Table2[[#This Row],[GROSS_REVENUE]]/Table2[[#This Row],[AD_SPEND]],0)</f>
        <v>10.886171357905448</v>
      </c>
      <c r="R2854" s="2">
        <f>IFERROR((Table2[[#This Row],[NET_REVENUE]]-(Table2[[#This Row],[UNITS_SOLD]]*Table2[[#This Row],[UNIT_COGS]])-Table2[[#This Row],[AD_SPEND]]),0)</f>
        <v>7682.9299999999976</v>
      </c>
      <c r="S2854" s="3">
        <f>IFERROR(Table2[[#This Row],[RETURNS_UNITS]]/Table2[[#This Row],[UNITS_SOLD]],0)</f>
        <v>4.4776119402985072E-2</v>
      </c>
      <c r="T2854" s="2" t="str">
        <f>TRIM(CLEAN(Table2[[#This Row],[CHANNEL]]))</f>
        <v>Blinkit</v>
      </c>
      <c r="U2854" s="1">
        <f t="shared" si="44"/>
        <v>45597</v>
      </c>
    </row>
    <row r="2855" spans="1:21" x14ac:dyDescent="0.3">
      <c r="A2855" s="1">
        <v>45689</v>
      </c>
      <c r="B2855" s="2" t="s">
        <v>37</v>
      </c>
      <c r="C2855" s="2" t="s">
        <v>22</v>
      </c>
      <c r="D2855" s="2" t="s">
        <v>30</v>
      </c>
      <c r="E2855" s="2" t="str">
        <f>TRIM(Table2[[#This Row],[SKU_CODE]])</f>
        <v>BEC-TIS-002</v>
      </c>
      <c r="F2855" s="2">
        <v>238</v>
      </c>
      <c r="G2855" s="2">
        <v>42840</v>
      </c>
      <c r="H2855" s="2">
        <v>5047.45</v>
      </c>
      <c r="I2855" s="2">
        <v>4435.07</v>
      </c>
      <c r="J2855" s="2">
        <v>12</v>
      </c>
      <c r="K2855" s="2" t="str">
        <f>_xlfn.XLOOKUP(E2855,[1]SKU_Master!A:A,[1]SKU_Master!C:C,"NOT FOUND")</f>
        <v>Tissues</v>
      </c>
      <c r="L2855" s="2">
        <f>_xlfn.XLOOKUP(Table2[[#This Row],[SKU_CODE_CLEAN]],[1]SKU_Master!A:A,[1]SKU_Master!E:E,"Not Found")</f>
        <v>180</v>
      </c>
      <c r="M2855" s="2">
        <f>_xlfn.XLOOKUP(E2855,[1]SKU_Master!A:A,[1]SKU_Master!F:F,"NOT FOUND")</f>
        <v>95</v>
      </c>
      <c r="N2855" s="2" t="str">
        <f>IF(ISNUMBER(_xlfn.XMATCH(E2855,[1]SKU_Master!A:A)),"MATCH","NOT FOUND")</f>
        <v>MATCH</v>
      </c>
      <c r="O2855" s="2">
        <f>Table2[[#This Row],[GROSS_REVENUE]]-Table2[[#This Row],[DISCOUNT]]</f>
        <v>37792.550000000003</v>
      </c>
      <c r="P2855" s="3">
        <f>IFERROR((Table2[[#This Row],[NET_REVENUE]]-(Table2[[#This Row],[UNITS_SOLD]]*Table2[[#This Row],[UNIT_COGS]]))/Table2[[#This Row],[NET_REVENUE]],0)</f>
        <v>0.401733939625667</v>
      </c>
      <c r="Q2855" s="4">
        <f>IFERROR(Table2[[#This Row],[GROSS_REVENUE]]/Table2[[#This Row],[AD_SPEND]],0)</f>
        <v>9.6593740346826547</v>
      </c>
      <c r="R2855" s="2">
        <f>IFERROR((Table2[[#This Row],[NET_REVENUE]]-(Table2[[#This Row],[UNITS_SOLD]]*Table2[[#This Row],[UNIT_COGS]])-Table2[[#This Row],[AD_SPEND]]),0)</f>
        <v>10747.480000000003</v>
      </c>
      <c r="S2855" s="3">
        <f>IFERROR(Table2[[#This Row],[RETURNS_UNITS]]/Table2[[#This Row],[UNITS_SOLD]],0)</f>
        <v>5.0420168067226892E-2</v>
      </c>
      <c r="T2855" s="2" t="str">
        <f>TRIM(CLEAN(Table2[[#This Row],[CHANNEL]]))</f>
        <v>Blinkit</v>
      </c>
      <c r="U2855" s="1">
        <f t="shared" si="44"/>
        <v>45689</v>
      </c>
    </row>
    <row r="2856" spans="1:21" x14ac:dyDescent="0.3">
      <c r="A2856" s="1">
        <v>45536</v>
      </c>
      <c r="B2856" s="2" t="s">
        <v>24</v>
      </c>
      <c r="C2856" s="2" t="s">
        <v>28</v>
      </c>
      <c r="D2856" s="2" t="s">
        <v>59</v>
      </c>
      <c r="E2856" s="2" t="str">
        <f>TRIM(Table2[[#This Row],[SKU_CODE]])</f>
        <v>BEC-CLN-001</v>
      </c>
      <c r="F2856" s="2">
        <v>98</v>
      </c>
      <c r="G2856" s="2">
        <v>19502</v>
      </c>
      <c r="H2856" s="2">
        <v>2802.37</v>
      </c>
      <c r="I2856" s="2">
        <v>4436.8</v>
      </c>
      <c r="J2856" s="2">
        <v>15</v>
      </c>
      <c r="K2856" s="2" t="str">
        <f>_xlfn.XLOOKUP(E2856,[1]SKU_Master!A:A,[1]SKU_Master!C:C,"NOT FOUND")</f>
        <v>Cleaners</v>
      </c>
      <c r="L2856" s="2">
        <f>_xlfn.XLOOKUP(Table2[[#This Row],[SKU_CODE_CLEAN]],[1]SKU_Master!A:A,[1]SKU_Master!E:E,"Not Found")</f>
        <v>199</v>
      </c>
      <c r="M2856" s="2">
        <f>_xlfn.XLOOKUP(E2856,[1]SKU_Master!A:A,[1]SKU_Master!F:F,"NOT FOUND")</f>
        <v>96</v>
      </c>
      <c r="N2856" s="2" t="str">
        <f>IF(ISNUMBER(_xlfn.XMATCH(E2856,[1]SKU_Master!A:A)),"MATCH","NOT FOUND")</f>
        <v>MATCH</v>
      </c>
      <c r="O2856" s="2">
        <f>Table2[[#This Row],[GROSS_REVENUE]]-Table2[[#This Row],[DISCOUNT]]</f>
        <v>16699.63</v>
      </c>
      <c r="P2856" s="3">
        <f>IFERROR((Table2[[#This Row],[NET_REVENUE]]-(Table2[[#This Row],[UNITS_SOLD]]*Table2[[#This Row],[UNIT_COGS]]))/Table2[[#This Row],[NET_REVENUE]],0)</f>
        <v>0.43663422483013098</v>
      </c>
      <c r="Q2856" s="4">
        <f>IFERROR(Table2[[#This Row],[GROSS_REVENUE]]/Table2[[#This Row],[AD_SPEND]],0)</f>
        <v>4.3955102776776052</v>
      </c>
      <c r="R2856" s="2">
        <f>IFERROR((Table2[[#This Row],[NET_REVENUE]]-(Table2[[#This Row],[UNITS_SOLD]]*Table2[[#This Row],[UNIT_COGS]])-Table2[[#This Row],[AD_SPEND]]),0)</f>
        <v>2854.8300000000008</v>
      </c>
      <c r="S2856" s="3">
        <f>IFERROR(Table2[[#This Row],[RETURNS_UNITS]]/Table2[[#This Row],[UNITS_SOLD]],0)</f>
        <v>0.15306122448979592</v>
      </c>
      <c r="T2856" s="2" t="str">
        <f>TRIM(CLEAN(Table2[[#This Row],[CHANNEL]]))</f>
        <v>D2C</v>
      </c>
      <c r="U2856" s="1">
        <f t="shared" si="44"/>
        <v>45536</v>
      </c>
    </row>
    <row r="2857" spans="1:21" x14ac:dyDescent="0.3">
      <c r="A2857" s="1">
        <v>45689</v>
      </c>
      <c r="B2857" s="2" t="s">
        <v>39</v>
      </c>
      <c r="C2857" s="2" t="s">
        <v>28</v>
      </c>
      <c r="D2857" s="2" t="s">
        <v>45</v>
      </c>
      <c r="E2857" s="2" t="str">
        <f>TRIM(Table2[[#This Row],[SKU_CODE]])</f>
        <v>BEC-TIS-001</v>
      </c>
      <c r="F2857" s="2">
        <v>392</v>
      </c>
      <c r="G2857" s="2">
        <v>37240</v>
      </c>
      <c r="H2857" s="2">
        <v>6340.08</v>
      </c>
      <c r="I2857" s="2">
        <v>4436.88</v>
      </c>
      <c r="J2857" s="2">
        <v>12</v>
      </c>
      <c r="K2857" s="2" t="str">
        <f>_xlfn.XLOOKUP(E2857,[1]SKU_Master!A:A,[1]SKU_Master!C:C,"NOT FOUND")</f>
        <v>Tissues</v>
      </c>
      <c r="L2857" s="2">
        <f>_xlfn.XLOOKUP(Table2[[#This Row],[SKU_CODE_CLEAN]],[1]SKU_Master!A:A,[1]SKU_Master!E:E,"Not Found")</f>
        <v>95</v>
      </c>
      <c r="M2857" s="2">
        <f>_xlfn.XLOOKUP(E2857,[1]SKU_Master!A:A,[1]SKU_Master!F:F,"NOT FOUND")</f>
        <v>42</v>
      </c>
      <c r="N2857" s="2" t="str">
        <f>IF(ISNUMBER(_xlfn.XMATCH(E2857,[1]SKU_Master!A:A)),"MATCH","NOT FOUND")</f>
        <v>MATCH</v>
      </c>
      <c r="O2857" s="2">
        <f>Table2[[#This Row],[GROSS_REVENUE]]-Table2[[#This Row],[DISCOUNT]]</f>
        <v>30899.919999999998</v>
      </c>
      <c r="P2857" s="3">
        <f>IFERROR((Table2[[#This Row],[NET_REVENUE]]-(Table2[[#This Row],[UNITS_SOLD]]*Table2[[#This Row],[UNIT_COGS]]))/Table2[[#This Row],[NET_REVENUE]],0)</f>
        <v>0.46718308655815288</v>
      </c>
      <c r="Q2857" s="4">
        <f>IFERROR(Table2[[#This Row],[GROSS_REVENUE]]/Table2[[#This Row],[AD_SPEND]],0)</f>
        <v>8.3932853717026372</v>
      </c>
      <c r="R2857" s="2">
        <f>IFERROR((Table2[[#This Row],[NET_REVENUE]]-(Table2[[#This Row],[UNITS_SOLD]]*Table2[[#This Row],[UNIT_COGS]])-Table2[[#This Row],[AD_SPEND]]),0)</f>
        <v>9999.0399999999972</v>
      </c>
      <c r="S2857" s="3">
        <f>IFERROR(Table2[[#This Row],[RETURNS_UNITS]]/Table2[[#This Row],[UNITS_SOLD]],0)</f>
        <v>3.0612244897959183E-2</v>
      </c>
      <c r="T2857" s="2" t="str">
        <f>TRIM(CLEAN(Table2[[#This Row],[CHANNEL]]))</f>
        <v>Amazon</v>
      </c>
      <c r="U2857" s="1">
        <f t="shared" si="44"/>
        <v>45689</v>
      </c>
    </row>
    <row r="2858" spans="1:21" x14ac:dyDescent="0.3">
      <c r="A2858" s="1">
        <v>45809</v>
      </c>
      <c r="B2858" s="2" t="s">
        <v>21</v>
      </c>
      <c r="C2858" s="2" t="s">
        <v>22</v>
      </c>
      <c r="D2858" s="2" t="s">
        <v>29</v>
      </c>
      <c r="E2858" s="2" t="str">
        <f>TRIM(Table2[[#This Row],[SKU_CODE]])</f>
        <v>BEC-CLN-004</v>
      </c>
      <c r="F2858" s="2">
        <v>254</v>
      </c>
      <c r="G2858" s="2">
        <v>25146</v>
      </c>
      <c r="H2858" s="2">
        <v>2269.9899999999998</v>
      </c>
      <c r="I2858" s="2">
        <v>4439.51</v>
      </c>
      <c r="J2858" s="2">
        <v>11</v>
      </c>
      <c r="K2858" s="2" t="str">
        <f>_xlfn.XLOOKUP(E2858,[1]SKU_Master!A:A,[1]SKU_Master!C:C,"NOT FOUND")</f>
        <v>Cleaners</v>
      </c>
      <c r="L2858" s="2">
        <f>_xlfn.XLOOKUP(Table2[[#This Row],[SKU_CODE_CLEAN]],[1]SKU_Master!A:A,[1]SKU_Master!E:E,"Not Found")</f>
        <v>99</v>
      </c>
      <c r="M2858" s="2">
        <f>_xlfn.XLOOKUP(E2858,[1]SKU_Master!A:A,[1]SKU_Master!F:F,"NOT FOUND")</f>
        <v>44</v>
      </c>
      <c r="N2858" s="2" t="str">
        <f>IF(ISNUMBER(_xlfn.XMATCH(E2858,[1]SKU_Master!A:A)),"MATCH","NOT FOUND")</f>
        <v>MATCH</v>
      </c>
      <c r="O2858" s="2">
        <f>Table2[[#This Row],[GROSS_REVENUE]]-Table2[[#This Row],[DISCOUNT]]</f>
        <v>22876.010000000002</v>
      </c>
      <c r="P2858" s="3">
        <f>IFERROR((Table2[[#This Row],[NET_REVENUE]]-(Table2[[#This Row],[UNITS_SOLD]]*Table2[[#This Row],[UNIT_COGS]]))/Table2[[#This Row],[NET_REVENUE]],0)</f>
        <v>0.51145326479574016</v>
      </c>
      <c r="Q2858" s="4">
        <f>IFERROR(Table2[[#This Row],[GROSS_REVENUE]]/Table2[[#This Row],[AD_SPEND]],0)</f>
        <v>5.6641386098916318</v>
      </c>
      <c r="R2858" s="2">
        <f>IFERROR((Table2[[#This Row],[NET_REVENUE]]-(Table2[[#This Row],[UNITS_SOLD]]*Table2[[#This Row],[UNIT_COGS]])-Table2[[#This Row],[AD_SPEND]]),0)</f>
        <v>7260.5000000000018</v>
      </c>
      <c r="S2858" s="3">
        <f>IFERROR(Table2[[#This Row],[RETURNS_UNITS]]/Table2[[#This Row],[UNITS_SOLD]],0)</f>
        <v>4.3307086614173228E-2</v>
      </c>
      <c r="T2858" s="2" t="str">
        <f>TRIM(CLEAN(Table2[[#This Row],[CHANNEL]]))</f>
        <v>Flipkart</v>
      </c>
      <c r="U2858" s="1">
        <f t="shared" si="44"/>
        <v>45809</v>
      </c>
    </row>
    <row r="2859" spans="1:21" x14ac:dyDescent="0.3">
      <c r="A2859" s="1">
        <v>45748</v>
      </c>
      <c r="B2859" s="2" t="s">
        <v>21</v>
      </c>
      <c r="C2859" s="2" t="s">
        <v>22</v>
      </c>
      <c r="D2859" s="2" t="s">
        <v>41</v>
      </c>
      <c r="E2859" s="2" t="str">
        <f>TRIM(Table2[[#This Row],[SKU_CODE]])</f>
        <v>BEC-KT-002</v>
      </c>
      <c r="F2859" s="2">
        <v>203</v>
      </c>
      <c r="G2859" s="2">
        <v>85260</v>
      </c>
      <c r="H2859" s="2">
        <v>23975.37</v>
      </c>
      <c r="I2859" s="2">
        <v>4440.8599999999997</v>
      </c>
      <c r="J2859" s="2">
        <v>5</v>
      </c>
      <c r="K2859" s="2" t="str">
        <f>_xlfn.XLOOKUP(E2859,[1]SKU_Master!A:A,[1]SKU_Master!C:C,"NOT FOUND")</f>
        <v>Kitchen Towel</v>
      </c>
      <c r="L2859" s="2">
        <f>_xlfn.XLOOKUP(Table2[[#This Row],[SKU_CODE_CLEAN]],[1]SKU_Master!A:A,[1]SKU_Master!E:E,"Not Found")</f>
        <v>420</v>
      </c>
      <c r="M2859" s="2">
        <f>_xlfn.XLOOKUP(E2859,[1]SKU_Master!A:A,[1]SKU_Master!F:F,"NOT FOUND")</f>
        <v>205</v>
      </c>
      <c r="N2859" s="2" t="str">
        <f>IF(ISNUMBER(_xlfn.XMATCH(E2859,[1]SKU_Master!A:A)),"MATCH","NOT FOUND")</f>
        <v>MATCH</v>
      </c>
      <c r="O2859" s="2">
        <f>Table2[[#This Row],[GROSS_REVENUE]]-Table2[[#This Row],[DISCOUNT]]</f>
        <v>61284.630000000005</v>
      </c>
      <c r="P2859" s="3">
        <f>IFERROR((Table2[[#This Row],[NET_REVENUE]]-(Table2[[#This Row],[UNITS_SOLD]]*Table2[[#This Row],[UNIT_COGS]]))/Table2[[#This Row],[NET_REVENUE]],0)</f>
        <v>0.32095535210051857</v>
      </c>
      <c r="Q2859" s="4">
        <f>IFERROR(Table2[[#This Row],[GROSS_REVENUE]]/Table2[[#This Row],[AD_SPEND]],0)</f>
        <v>19.198983980580341</v>
      </c>
      <c r="R2859" s="2">
        <f>IFERROR((Table2[[#This Row],[NET_REVENUE]]-(Table2[[#This Row],[UNITS_SOLD]]*Table2[[#This Row],[UNIT_COGS]])-Table2[[#This Row],[AD_SPEND]]),0)</f>
        <v>15228.770000000004</v>
      </c>
      <c r="S2859" s="3">
        <f>IFERROR(Table2[[#This Row],[RETURNS_UNITS]]/Table2[[#This Row],[UNITS_SOLD]],0)</f>
        <v>2.4630541871921183E-2</v>
      </c>
      <c r="T2859" s="2" t="str">
        <f>TRIM(CLEAN(Table2[[#This Row],[CHANNEL]]))</f>
        <v>Flipkart</v>
      </c>
      <c r="U2859" s="1">
        <f t="shared" si="44"/>
        <v>45748</v>
      </c>
    </row>
    <row r="2860" spans="1:21" x14ac:dyDescent="0.3">
      <c r="A2860" s="1">
        <v>45748</v>
      </c>
      <c r="B2860" s="2" t="s">
        <v>37</v>
      </c>
      <c r="C2860" s="2" t="s">
        <v>25</v>
      </c>
      <c r="D2860" s="2" t="s">
        <v>35</v>
      </c>
      <c r="E2860" s="2" t="str">
        <f>TRIM(Table2[[#This Row],[SKU_CODE]])</f>
        <v>BEC-CMB-001</v>
      </c>
      <c r="F2860" s="2">
        <v>71</v>
      </c>
      <c r="G2860" s="2">
        <v>49629</v>
      </c>
      <c r="H2860" s="2">
        <v>9282.36</v>
      </c>
      <c r="I2860" s="2">
        <v>4442.55</v>
      </c>
      <c r="J2860" s="2">
        <v>3</v>
      </c>
      <c r="K2860" s="2" t="str">
        <f>_xlfn.XLOOKUP(E2860,[1]SKU_Master!A:A,[1]SKU_Master!C:C,"NOT FOUND")</f>
        <v>Others</v>
      </c>
      <c r="L2860" s="2">
        <f>_xlfn.XLOOKUP(Table2[[#This Row],[SKU_CODE_CLEAN]],[1]SKU_Master!A:A,[1]SKU_Master!E:E,"Not Found")</f>
        <v>699</v>
      </c>
      <c r="M2860" s="2">
        <f>_xlfn.XLOOKUP(E2860,[1]SKU_Master!A:A,[1]SKU_Master!F:F,"NOT FOUND")</f>
        <v>330</v>
      </c>
      <c r="N2860" s="2" t="str">
        <f>IF(ISNUMBER(_xlfn.XMATCH(E2860,[1]SKU_Master!A:A)),"MATCH","NOT FOUND")</f>
        <v>MATCH</v>
      </c>
      <c r="O2860" s="2">
        <f>Table2[[#This Row],[GROSS_REVENUE]]-Table2[[#This Row],[DISCOUNT]]</f>
        <v>40346.639999999999</v>
      </c>
      <c r="P2860" s="3">
        <f>IFERROR((Table2[[#This Row],[NET_REVENUE]]-(Table2[[#This Row],[UNITS_SOLD]]*Table2[[#This Row],[UNIT_COGS]]))/Table2[[#This Row],[NET_REVENUE]],0)</f>
        <v>0.41928249787342886</v>
      </c>
      <c r="Q2860" s="4">
        <f>IFERROR(Table2[[#This Row],[GROSS_REVENUE]]/Table2[[#This Row],[AD_SPEND]],0)</f>
        <v>11.171286760981868</v>
      </c>
      <c r="R2860" s="2">
        <f>IFERROR((Table2[[#This Row],[NET_REVENUE]]-(Table2[[#This Row],[UNITS_SOLD]]*Table2[[#This Row],[UNIT_COGS]])-Table2[[#This Row],[AD_SPEND]]),0)</f>
        <v>12474.09</v>
      </c>
      <c r="S2860" s="3">
        <f>IFERROR(Table2[[#This Row],[RETURNS_UNITS]]/Table2[[#This Row],[UNITS_SOLD]],0)</f>
        <v>4.2253521126760563E-2</v>
      </c>
      <c r="T2860" s="2" t="str">
        <f>TRIM(CLEAN(Table2[[#This Row],[CHANNEL]]))</f>
        <v>Blinkit</v>
      </c>
      <c r="U2860" s="1">
        <f t="shared" si="44"/>
        <v>45748</v>
      </c>
    </row>
    <row r="2861" spans="1:21" x14ac:dyDescent="0.3">
      <c r="A2861" s="1">
        <v>45658</v>
      </c>
      <c r="B2861" s="2" t="s">
        <v>37</v>
      </c>
      <c r="C2861" s="2" t="s">
        <v>28</v>
      </c>
      <c r="D2861" s="2" t="s">
        <v>32</v>
      </c>
      <c r="E2861" s="2" t="str">
        <f>TRIM(Table2[[#This Row],[SKU_CODE]])</f>
        <v>BEC-BW-001</v>
      </c>
      <c r="F2861" s="2">
        <v>148</v>
      </c>
      <c r="G2861" s="2">
        <v>32560</v>
      </c>
      <c r="H2861" s="2">
        <v>1830.52</v>
      </c>
      <c r="I2861" s="2">
        <v>4442.95</v>
      </c>
      <c r="J2861" s="2">
        <v>4</v>
      </c>
      <c r="K2861" s="2" t="str">
        <f>_xlfn.XLOOKUP(E2861,[1]SKU_Master!A:A,[1]SKU_Master!C:C,"NOT FOUND")</f>
        <v>Bake &amp; Wrap</v>
      </c>
      <c r="L2861" s="2">
        <f>_xlfn.XLOOKUP(Table2[[#This Row],[SKU_CODE_CLEAN]],[1]SKU_Master!A:A,[1]SKU_Master!E:E,"Not Found")</f>
        <v>220</v>
      </c>
      <c r="M2861" s="2">
        <f>_xlfn.XLOOKUP(E2861,[1]SKU_Master!A:A,[1]SKU_Master!F:F,"NOT FOUND")</f>
        <v>118</v>
      </c>
      <c r="N2861" s="2" t="str">
        <f>IF(ISNUMBER(_xlfn.XMATCH(E2861,[1]SKU_Master!A:A)),"MATCH","NOT FOUND")</f>
        <v>MATCH</v>
      </c>
      <c r="O2861" s="2">
        <f>Table2[[#This Row],[GROSS_REVENUE]]-Table2[[#This Row],[DISCOUNT]]</f>
        <v>30729.48</v>
      </c>
      <c r="P2861" s="3">
        <f>IFERROR((Table2[[#This Row],[NET_REVENUE]]-(Table2[[#This Row],[UNITS_SOLD]]*Table2[[#This Row],[UNIT_COGS]]))/Table2[[#This Row],[NET_REVENUE]],0)</f>
        <v>0.43168579487840342</v>
      </c>
      <c r="Q2861" s="4">
        <f>IFERROR(Table2[[#This Row],[GROSS_REVENUE]]/Table2[[#This Row],[AD_SPEND]],0)</f>
        <v>7.3284641960859345</v>
      </c>
      <c r="R2861" s="2">
        <f>IFERROR((Table2[[#This Row],[NET_REVENUE]]-(Table2[[#This Row],[UNITS_SOLD]]*Table2[[#This Row],[UNIT_COGS]])-Table2[[#This Row],[AD_SPEND]]),0)</f>
        <v>8822.5299999999988</v>
      </c>
      <c r="S2861" s="3">
        <f>IFERROR(Table2[[#This Row],[RETURNS_UNITS]]/Table2[[#This Row],[UNITS_SOLD]],0)</f>
        <v>2.7027027027027029E-2</v>
      </c>
      <c r="T2861" s="2" t="str">
        <f>TRIM(CLEAN(Table2[[#This Row],[CHANNEL]]))</f>
        <v>Blinkit</v>
      </c>
      <c r="U2861" s="1">
        <f t="shared" si="44"/>
        <v>45658</v>
      </c>
    </row>
    <row r="2862" spans="1:21" x14ac:dyDescent="0.3">
      <c r="A2862" s="1">
        <v>45292</v>
      </c>
      <c r="B2862" s="2" t="s">
        <v>37</v>
      </c>
      <c r="C2862" s="2" t="s">
        <v>25</v>
      </c>
      <c r="D2862" s="2" t="s">
        <v>45</v>
      </c>
      <c r="E2862" s="2" t="str">
        <f>TRIM(Table2[[#This Row],[SKU_CODE]])</f>
        <v>BEC-TIS-001</v>
      </c>
      <c r="F2862" s="2">
        <v>351</v>
      </c>
      <c r="G2862" s="2">
        <v>33345</v>
      </c>
      <c r="H2862" s="2">
        <v>2276.9499999999998</v>
      </c>
      <c r="I2862" s="2">
        <v>4443.47</v>
      </c>
      <c r="J2862" s="2">
        <v>20</v>
      </c>
      <c r="K2862" s="2" t="str">
        <f>_xlfn.XLOOKUP(E2862,[1]SKU_Master!A:A,[1]SKU_Master!C:C,"NOT FOUND")</f>
        <v>Tissues</v>
      </c>
      <c r="L2862" s="2">
        <f>_xlfn.XLOOKUP(Table2[[#This Row],[SKU_CODE_CLEAN]],[1]SKU_Master!A:A,[1]SKU_Master!E:E,"Not Found")</f>
        <v>95</v>
      </c>
      <c r="M2862" s="2">
        <f>_xlfn.XLOOKUP(E2862,[1]SKU_Master!A:A,[1]SKU_Master!F:F,"NOT FOUND")</f>
        <v>42</v>
      </c>
      <c r="N2862" s="2" t="str">
        <f>IF(ISNUMBER(_xlfn.XMATCH(E2862,[1]SKU_Master!A:A)),"MATCH","NOT FOUND")</f>
        <v>MATCH</v>
      </c>
      <c r="O2862" s="2">
        <f>Table2[[#This Row],[GROSS_REVENUE]]-Table2[[#This Row],[DISCOUNT]]</f>
        <v>31068.05</v>
      </c>
      <c r="P2862" s="3">
        <f>IFERROR((Table2[[#This Row],[NET_REVENUE]]-(Table2[[#This Row],[UNITS_SOLD]]*Table2[[#This Row],[UNIT_COGS]]))/Table2[[#This Row],[NET_REVENUE]],0)</f>
        <v>0.52549323179279028</v>
      </c>
      <c r="Q2862" s="4">
        <f>IFERROR(Table2[[#This Row],[GROSS_REVENUE]]/Table2[[#This Row],[AD_SPEND]],0)</f>
        <v>7.5042703112657447</v>
      </c>
      <c r="R2862" s="2">
        <f>IFERROR((Table2[[#This Row],[NET_REVENUE]]-(Table2[[#This Row],[UNITS_SOLD]]*Table2[[#This Row],[UNIT_COGS]])-Table2[[#This Row],[AD_SPEND]]),0)</f>
        <v>11882.579999999998</v>
      </c>
      <c r="S2862" s="3">
        <f>IFERROR(Table2[[#This Row],[RETURNS_UNITS]]/Table2[[#This Row],[UNITS_SOLD]],0)</f>
        <v>5.6980056980056981E-2</v>
      </c>
      <c r="T2862" s="2" t="str">
        <f>TRIM(CLEAN(Table2[[#This Row],[CHANNEL]]))</f>
        <v>Blinkit</v>
      </c>
      <c r="U2862" s="1">
        <f t="shared" si="44"/>
        <v>45292</v>
      </c>
    </row>
    <row r="2863" spans="1:21" x14ac:dyDescent="0.3">
      <c r="A2863" s="1">
        <v>45505</v>
      </c>
      <c r="B2863" s="2" t="s">
        <v>34</v>
      </c>
      <c r="C2863" s="2" t="s">
        <v>28</v>
      </c>
      <c r="D2863" s="2" t="s">
        <v>29</v>
      </c>
      <c r="E2863" s="2" t="str">
        <f>TRIM(Table2[[#This Row],[SKU_CODE]])</f>
        <v>BEC-CLN-004</v>
      </c>
      <c r="F2863" s="2">
        <v>185</v>
      </c>
      <c r="G2863" s="2">
        <v>18315</v>
      </c>
      <c r="H2863" s="2">
        <v>4314.7700000000004</v>
      </c>
      <c r="I2863" s="2">
        <v>4465.5600000000004</v>
      </c>
      <c r="J2863" s="2">
        <v>11</v>
      </c>
      <c r="K2863" s="2" t="str">
        <f>_xlfn.XLOOKUP(E2863,[1]SKU_Master!A:A,[1]SKU_Master!C:C,"NOT FOUND")</f>
        <v>Cleaners</v>
      </c>
      <c r="L2863" s="2">
        <f>_xlfn.XLOOKUP(Table2[[#This Row],[SKU_CODE_CLEAN]],[1]SKU_Master!A:A,[1]SKU_Master!E:E,"Not Found")</f>
        <v>99</v>
      </c>
      <c r="M2863" s="2">
        <f>_xlfn.XLOOKUP(E2863,[1]SKU_Master!A:A,[1]SKU_Master!F:F,"NOT FOUND")</f>
        <v>44</v>
      </c>
      <c r="N2863" s="2" t="str">
        <f>IF(ISNUMBER(_xlfn.XMATCH(E2863,[1]SKU_Master!A:A)),"MATCH","NOT FOUND")</f>
        <v>MATCH</v>
      </c>
      <c r="O2863" s="2">
        <f>Table2[[#This Row],[GROSS_REVENUE]]-Table2[[#This Row],[DISCOUNT]]</f>
        <v>14000.23</v>
      </c>
      <c r="P2863" s="3">
        <f>IFERROR((Table2[[#This Row],[NET_REVENUE]]-(Table2[[#This Row],[UNITS_SOLD]]*Table2[[#This Row],[UNIT_COGS]]))/Table2[[#This Row],[NET_REVENUE]],0)</f>
        <v>0.41858098045532105</v>
      </c>
      <c r="Q2863" s="4">
        <f>IFERROR(Table2[[#This Row],[GROSS_REVENUE]]/Table2[[#This Row],[AD_SPEND]],0)</f>
        <v>4.1013892994383676</v>
      </c>
      <c r="R2863" s="2">
        <f>IFERROR((Table2[[#This Row],[NET_REVENUE]]-(Table2[[#This Row],[UNITS_SOLD]]*Table2[[#This Row],[UNIT_COGS]])-Table2[[#This Row],[AD_SPEND]]),0)</f>
        <v>1394.6699999999992</v>
      </c>
      <c r="S2863" s="3">
        <f>IFERROR(Table2[[#This Row],[RETURNS_UNITS]]/Table2[[#This Row],[UNITS_SOLD]],0)</f>
        <v>5.9459459459459463E-2</v>
      </c>
      <c r="T2863" s="2" t="str">
        <f>TRIM(CLEAN(Table2[[#This Row],[CHANNEL]]))</f>
        <v>Zepto</v>
      </c>
      <c r="U2863" s="1">
        <f t="shared" si="44"/>
        <v>45505</v>
      </c>
    </row>
    <row r="2864" spans="1:21" x14ac:dyDescent="0.3">
      <c r="A2864" s="1">
        <v>45809</v>
      </c>
      <c r="B2864" s="2" t="s">
        <v>39</v>
      </c>
      <c r="C2864" s="2" t="s">
        <v>22</v>
      </c>
      <c r="D2864" s="2" t="s">
        <v>42</v>
      </c>
      <c r="E2864" s="2" t="str">
        <f>TRIM(Table2[[#This Row],[SKU_CODE]])</f>
        <v>BEC-BW-002</v>
      </c>
      <c r="F2864" s="2">
        <v>193</v>
      </c>
      <c r="G2864" s="2">
        <v>33775</v>
      </c>
      <c r="H2864" s="2">
        <v>3953.64</v>
      </c>
      <c r="I2864" s="2">
        <v>4466.6400000000003</v>
      </c>
      <c r="J2864" s="2">
        <v>5</v>
      </c>
      <c r="K2864" s="2" t="str">
        <f>_xlfn.XLOOKUP(E2864,[1]SKU_Master!A:A,[1]SKU_Master!C:C,"NOT FOUND")</f>
        <v>Bake &amp; Wrap</v>
      </c>
      <c r="L2864" s="2">
        <f>_xlfn.XLOOKUP(Table2[[#This Row],[SKU_CODE_CLEAN]],[1]SKU_Master!A:A,[1]SKU_Master!E:E,"Not Found")</f>
        <v>175</v>
      </c>
      <c r="M2864" s="2">
        <f>_xlfn.XLOOKUP(E2864,[1]SKU_Master!A:A,[1]SKU_Master!F:F,"NOT FOUND")</f>
        <v>92</v>
      </c>
      <c r="N2864" s="2" t="str">
        <f>IF(ISNUMBER(_xlfn.XMATCH(E2864,[1]SKU_Master!A:A)),"MATCH","NOT FOUND")</f>
        <v>MATCH</v>
      </c>
      <c r="O2864" s="2">
        <f>Table2[[#This Row],[GROSS_REVENUE]]-Table2[[#This Row],[DISCOUNT]]</f>
        <v>29821.360000000001</v>
      </c>
      <c r="P2864" s="3">
        <f>IFERROR((Table2[[#This Row],[NET_REVENUE]]-(Table2[[#This Row],[UNITS_SOLD]]*Table2[[#This Row],[UNIT_COGS]]))/Table2[[#This Row],[NET_REVENUE]],0)</f>
        <v>0.40458785246548112</v>
      </c>
      <c r="Q2864" s="4">
        <f>IFERROR(Table2[[#This Row],[GROSS_REVENUE]]/Table2[[#This Row],[AD_SPEND]],0)</f>
        <v>7.5616123081331823</v>
      </c>
      <c r="R2864" s="2">
        <f>IFERROR((Table2[[#This Row],[NET_REVENUE]]-(Table2[[#This Row],[UNITS_SOLD]]*Table2[[#This Row],[UNIT_COGS]])-Table2[[#This Row],[AD_SPEND]]),0)</f>
        <v>7598.72</v>
      </c>
      <c r="S2864" s="3">
        <f>IFERROR(Table2[[#This Row],[RETURNS_UNITS]]/Table2[[#This Row],[UNITS_SOLD]],0)</f>
        <v>2.5906735751295335E-2</v>
      </c>
      <c r="T2864" s="2" t="str">
        <f>TRIM(CLEAN(Table2[[#This Row],[CHANNEL]]))</f>
        <v>Amazon</v>
      </c>
      <c r="U2864" s="1">
        <f t="shared" si="44"/>
        <v>45809</v>
      </c>
    </row>
    <row r="2865" spans="1:21" x14ac:dyDescent="0.3">
      <c r="A2865" s="1">
        <v>45352</v>
      </c>
      <c r="B2865" s="2" t="s">
        <v>21</v>
      </c>
      <c r="C2865" s="2" t="s">
        <v>28</v>
      </c>
      <c r="D2865" s="2" t="s">
        <v>41</v>
      </c>
      <c r="E2865" s="2" t="str">
        <f>TRIM(Table2[[#This Row],[SKU_CODE]])</f>
        <v>BEC-KT-002</v>
      </c>
      <c r="F2865" s="2">
        <v>153</v>
      </c>
      <c r="G2865" s="2">
        <v>64260</v>
      </c>
      <c r="H2865" s="2">
        <v>4591.0600000000004</v>
      </c>
      <c r="I2865" s="2">
        <v>4468.7299999999996</v>
      </c>
      <c r="J2865" s="2">
        <v>4</v>
      </c>
      <c r="K2865" s="2" t="str">
        <f>_xlfn.XLOOKUP(E2865,[1]SKU_Master!A:A,[1]SKU_Master!C:C,"NOT FOUND")</f>
        <v>Kitchen Towel</v>
      </c>
      <c r="L2865" s="2">
        <f>_xlfn.XLOOKUP(Table2[[#This Row],[SKU_CODE_CLEAN]],[1]SKU_Master!A:A,[1]SKU_Master!E:E,"Not Found")</f>
        <v>420</v>
      </c>
      <c r="M2865" s="2">
        <f>_xlfn.XLOOKUP(E2865,[1]SKU_Master!A:A,[1]SKU_Master!F:F,"NOT FOUND")</f>
        <v>205</v>
      </c>
      <c r="N2865" s="2" t="str">
        <f>IF(ISNUMBER(_xlfn.XMATCH(E2865,[1]SKU_Master!A:A)),"MATCH","NOT FOUND")</f>
        <v>MATCH</v>
      </c>
      <c r="O2865" s="2">
        <f>Table2[[#This Row],[GROSS_REVENUE]]-Table2[[#This Row],[DISCOUNT]]</f>
        <v>59668.94</v>
      </c>
      <c r="P2865" s="3">
        <f>IFERROR((Table2[[#This Row],[NET_REVENUE]]-(Table2[[#This Row],[UNITS_SOLD]]*Table2[[#This Row],[UNIT_COGS]]))/Table2[[#This Row],[NET_REVENUE]],0)</f>
        <v>0.47434963651105588</v>
      </c>
      <c r="Q2865" s="4">
        <f>IFERROR(Table2[[#This Row],[GROSS_REVENUE]]/Table2[[#This Row],[AD_SPEND]],0)</f>
        <v>14.379924497564186</v>
      </c>
      <c r="R2865" s="2">
        <f>IFERROR((Table2[[#This Row],[NET_REVENUE]]-(Table2[[#This Row],[UNITS_SOLD]]*Table2[[#This Row],[UNIT_COGS]])-Table2[[#This Row],[AD_SPEND]]),0)</f>
        <v>23835.210000000003</v>
      </c>
      <c r="S2865" s="3">
        <f>IFERROR(Table2[[#This Row],[RETURNS_UNITS]]/Table2[[#This Row],[UNITS_SOLD]],0)</f>
        <v>2.6143790849673203E-2</v>
      </c>
      <c r="T2865" s="2" t="str">
        <f>TRIM(CLEAN(Table2[[#This Row],[CHANNEL]]))</f>
        <v>Flipkart</v>
      </c>
      <c r="U2865" s="1">
        <f t="shared" si="44"/>
        <v>45352</v>
      </c>
    </row>
    <row r="2866" spans="1:21" x14ac:dyDescent="0.3">
      <c r="A2866" s="1">
        <v>45658</v>
      </c>
      <c r="B2866" s="2" t="s">
        <v>37</v>
      </c>
      <c r="C2866" s="2" t="s">
        <v>28</v>
      </c>
      <c r="D2866" s="2" t="s">
        <v>30</v>
      </c>
      <c r="E2866" s="2" t="str">
        <f>TRIM(Table2[[#This Row],[SKU_CODE]])</f>
        <v>BEC-TIS-002</v>
      </c>
      <c r="F2866" s="2">
        <v>267</v>
      </c>
      <c r="G2866" s="2">
        <v>48060</v>
      </c>
      <c r="H2866" s="2">
        <v>9209.5</v>
      </c>
      <c r="I2866" s="2">
        <v>4472.28</v>
      </c>
      <c r="J2866" s="2">
        <v>5</v>
      </c>
      <c r="K2866" s="2" t="str">
        <f>_xlfn.XLOOKUP(E2866,[1]SKU_Master!A:A,[1]SKU_Master!C:C,"NOT FOUND")</f>
        <v>Tissues</v>
      </c>
      <c r="L2866" s="2">
        <f>_xlfn.XLOOKUP(Table2[[#This Row],[SKU_CODE_CLEAN]],[1]SKU_Master!A:A,[1]SKU_Master!E:E,"Not Found")</f>
        <v>180</v>
      </c>
      <c r="M2866" s="2">
        <f>_xlfn.XLOOKUP(E2866,[1]SKU_Master!A:A,[1]SKU_Master!F:F,"NOT FOUND")</f>
        <v>95</v>
      </c>
      <c r="N2866" s="2" t="str">
        <f>IF(ISNUMBER(_xlfn.XMATCH(E2866,[1]SKU_Master!A:A)),"MATCH","NOT FOUND")</f>
        <v>MATCH</v>
      </c>
      <c r="O2866" s="2">
        <f>Table2[[#This Row],[GROSS_REVENUE]]-Table2[[#This Row],[DISCOUNT]]</f>
        <v>38850.5</v>
      </c>
      <c r="P2866" s="3">
        <f>IFERROR((Table2[[#This Row],[NET_REVENUE]]-(Table2[[#This Row],[UNITS_SOLD]]*Table2[[#This Row],[UNIT_COGS]]))/Table2[[#This Row],[NET_REVENUE]],0)</f>
        <v>0.34711264977284717</v>
      </c>
      <c r="Q2866" s="4">
        <f>IFERROR(Table2[[#This Row],[GROSS_REVENUE]]/Table2[[#This Row],[AD_SPEND]],0)</f>
        <v>10.746196570876601</v>
      </c>
      <c r="R2866" s="2">
        <f>IFERROR((Table2[[#This Row],[NET_REVENUE]]-(Table2[[#This Row],[UNITS_SOLD]]*Table2[[#This Row],[UNIT_COGS]])-Table2[[#This Row],[AD_SPEND]]),0)</f>
        <v>9013.2200000000012</v>
      </c>
      <c r="S2866" s="3">
        <f>IFERROR(Table2[[#This Row],[RETURNS_UNITS]]/Table2[[#This Row],[UNITS_SOLD]],0)</f>
        <v>1.8726591760299626E-2</v>
      </c>
      <c r="T2866" s="2" t="str">
        <f>TRIM(CLEAN(Table2[[#This Row],[CHANNEL]]))</f>
        <v>Blinkit</v>
      </c>
      <c r="U2866" s="1">
        <f t="shared" si="44"/>
        <v>45658</v>
      </c>
    </row>
    <row r="2867" spans="1:21" x14ac:dyDescent="0.3">
      <c r="A2867" s="1">
        <v>45413</v>
      </c>
      <c r="B2867" s="2" t="s">
        <v>37</v>
      </c>
      <c r="C2867" s="2" t="s">
        <v>22</v>
      </c>
      <c r="D2867" s="2" t="s">
        <v>43</v>
      </c>
      <c r="E2867" s="2" t="str">
        <f>TRIM(Table2[[#This Row],[SKU_CODE]])</f>
        <v>BEC-GB-001</v>
      </c>
      <c r="F2867" s="2">
        <v>298</v>
      </c>
      <c r="G2867" s="2">
        <v>44402</v>
      </c>
      <c r="H2867" s="2">
        <v>7045.99</v>
      </c>
      <c r="I2867" s="2">
        <v>4472.9799999999996</v>
      </c>
      <c r="J2867" s="2">
        <v>11</v>
      </c>
      <c r="K2867" s="2" t="str">
        <f>_xlfn.XLOOKUP(E2867,[1]SKU_Master!A:A,[1]SKU_Master!C:C,"NOT FOUND")</f>
        <v>Garbage Bags</v>
      </c>
      <c r="L2867" s="2">
        <f>_xlfn.XLOOKUP(Table2[[#This Row],[SKU_CODE_CLEAN]],[1]SKU_Master!A:A,[1]SKU_Master!E:E,"Not Found")</f>
        <v>149</v>
      </c>
      <c r="M2867" s="2">
        <f>_xlfn.XLOOKUP(E2867,[1]SKU_Master!A:A,[1]SKU_Master!F:F,"NOT FOUND")</f>
        <v>70</v>
      </c>
      <c r="N2867" s="2" t="str">
        <f>IF(ISNUMBER(_xlfn.XMATCH(E2867,[1]SKU_Master!A:A)),"MATCH","NOT FOUND")</f>
        <v>MATCH</v>
      </c>
      <c r="O2867" s="2">
        <f>Table2[[#This Row],[GROSS_REVENUE]]-Table2[[#This Row],[DISCOUNT]]</f>
        <v>37356.01</v>
      </c>
      <c r="P2867" s="3">
        <f>IFERROR((Table2[[#This Row],[NET_REVENUE]]-(Table2[[#This Row],[UNITS_SOLD]]*Table2[[#This Row],[UNIT_COGS]]))/Table2[[#This Row],[NET_REVENUE]],0)</f>
        <v>0.44158918471217889</v>
      </c>
      <c r="Q2867" s="4">
        <f>IFERROR(Table2[[#This Row],[GROSS_REVENUE]]/Table2[[#This Row],[AD_SPEND]],0)</f>
        <v>9.9267155229846775</v>
      </c>
      <c r="R2867" s="2">
        <f>IFERROR((Table2[[#This Row],[NET_REVENUE]]-(Table2[[#This Row],[UNITS_SOLD]]*Table2[[#This Row],[UNIT_COGS]])-Table2[[#This Row],[AD_SPEND]]),0)</f>
        <v>12023.030000000002</v>
      </c>
      <c r="S2867" s="3">
        <f>IFERROR(Table2[[#This Row],[RETURNS_UNITS]]/Table2[[#This Row],[UNITS_SOLD]],0)</f>
        <v>3.6912751677852351E-2</v>
      </c>
      <c r="T2867" s="2" t="str">
        <f>TRIM(CLEAN(Table2[[#This Row],[CHANNEL]]))</f>
        <v>Blinkit</v>
      </c>
      <c r="U2867" s="1">
        <f t="shared" si="44"/>
        <v>45413</v>
      </c>
    </row>
    <row r="2868" spans="1:21" x14ac:dyDescent="0.3">
      <c r="A2868" s="1">
        <v>45383</v>
      </c>
      <c r="B2868" s="2" t="s">
        <v>39</v>
      </c>
      <c r="C2868" s="2" t="s">
        <v>28</v>
      </c>
      <c r="D2868" s="2" t="s">
        <v>43</v>
      </c>
      <c r="E2868" s="2" t="str">
        <f>TRIM(Table2[[#This Row],[SKU_CODE]])</f>
        <v>BEC-GB-001</v>
      </c>
      <c r="F2868" s="2">
        <v>269</v>
      </c>
      <c r="G2868" s="2">
        <v>40081</v>
      </c>
      <c r="H2868" s="2">
        <v>8238.7099999999991</v>
      </c>
      <c r="I2868" s="2">
        <v>4475.28</v>
      </c>
      <c r="J2868" s="2">
        <v>13</v>
      </c>
      <c r="K2868" s="2" t="str">
        <f>_xlfn.XLOOKUP(E2868,[1]SKU_Master!A:A,[1]SKU_Master!C:C,"NOT FOUND")</f>
        <v>Garbage Bags</v>
      </c>
      <c r="L2868" s="2">
        <f>_xlfn.XLOOKUP(Table2[[#This Row],[SKU_CODE_CLEAN]],[1]SKU_Master!A:A,[1]SKU_Master!E:E,"Not Found")</f>
        <v>149</v>
      </c>
      <c r="M2868" s="2">
        <f>_xlfn.XLOOKUP(E2868,[1]SKU_Master!A:A,[1]SKU_Master!F:F,"NOT FOUND")</f>
        <v>70</v>
      </c>
      <c r="N2868" s="2" t="str">
        <f>IF(ISNUMBER(_xlfn.XMATCH(E2868,[1]SKU_Master!A:A)),"MATCH","NOT FOUND")</f>
        <v>MATCH</v>
      </c>
      <c r="O2868" s="2">
        <f>Table2[[#This Row],[GROSS_REVENUE]]-Table2[[#This Row],[DISCOUNT]]</f>
        <v>31842.29</v>
      </c>
      <c r="P2868" s="3">
        <f>IFERROR((Table2[[#This Row],[NET_REVENUE]]-(Table2[[#This Row],[UNITS_SOLD]]*Table2[[#This Row],[UNIT_COGS]]))/Table2[[#This Row],[NET_REVENUE]],0)</f>
        <v>0.40864805891787309</v>
      </c>
      <c r="Q2868" s="4">
        <f>IFERROR(Table2[[#This Row],[GROSS_REVENUE]]/Table2[[#This Row],[AD_SPEND]],0)</f>
        <v>8.9560876637886349</v>
      </c>
      <c r="R2868" s="2">
        <f>IFERROR((Table2[[#This Row],[NET_REVENUE]]-(Table2[[#This Row],[UNITS_SOLD]]*Table2[[#This Row],[UNIT_COGS]])-Table2[[#This Row],[AD_SPEND]]),0)</f>
        <v>8537.010000000002</v>
      </c>
      <c r="S2868" s="3">
        <f>IFERROR(Table2[[#This Row],[RETURNS_UNITS]]/Table2[[#This Row],[UNITS_SOLD]],0)</f>
        <v>4.8327137546468404E-2</v>
      </c>
      <c r="T2868" s="2" t="str">
        <f>TRIM(CLEAN(Table2[[#This Row],[CHANNEL]]))</f>
        <v>Amazon</v>
      </c>
      <c r="U2868" s="1">
        <f t="shared" si="44"/>
        <v>45383</v>
      </c>
    </row>
    <row r="2869" spans="1:21" x14ac:dyDescent="0.3">
      <c r="A2869" s="1">
        <v>45689</v>
      </c>
      <c r="B2869" s="2" t="s">
        <v>33</v>
      </c>
      <c r="C2869" s="2" t="s">
        <v>22</v>
      </c>
      <c r="D2869" s="2" t="s">
        <v>29</v>
      </c>
      <c r="E2869" s="2" t="str">
        <f>TRIM(Table2[[#This Row],[SKU_CODE]])</f>
        <v>BEC-CLN-004</v>
      </c>
      <c r="F2869" s="2">
        <v>286</v>
      </c>
      <c r="G2869" s="2">
        <v>28314</v>
      </c>
      <c r="H2869" s="2">
        <v>6852.24</v>
      </c>
      <c r="I2869" s="2">
        <v>4477.32</v>
      </c>
      <c r="J2869" s="2">
        <v>6</v>
      </c>
      <c r="K2869" s="2" t="str">
        <f>_xlfn.XLOOKUP(E2869,[1]SKU_Master!A:A,[1]SKU_Master!C:C,"NOT FOUND")</f>
        <v>Cleaners</v>
      </c>
      <c r="L2869" s="2">
        <f>_xlfn.XLOOKUP(Table2[[#This Row],[SKU_CODE_CLEAN]],[1]SKU_Master!A:A,[1]SKU_Master!E:E,"Not Found")</f>
        <v>99</v>
      </c>
      <c r="M2869" s="2">
        <f>_xlfn.XLOOKUP(E2869,[1]SKU_Master!A:A,[1]SKU_Master!F:F,"NOT FOUND")</f>
        <v>44</v>
      </c>
      <c r="N2869" s="2" t="str">
        <f>IF(ISNUMBER(_xlfn.XMATCH(E2869,[1]SKU_Master!A:A)),"MATCH","NOT FOUND")</f>
        <v>MATCH</v>
      </c>
      <c r="O2869" s="2">
        <f>Table2[[#This Row],[GROSS_REVENUE]]-Table2[[#This Row],[DISCOUNT]]</f>
        <v>21461.760000000002</v>
      </c>
      <c r="P2869" s="3">
        <f>IFERROR((Table2[[#This Row],[NET_REVENUE]]-(Table2[[#This Row],[UNITS_SOLD]]*Table2[[#This Row],[UNIT_COGS]]))/Table2[[#This Row],[NET_REVENUE]],0)</f>
        <v>0.41365479811534567</v>
      </c>
      <c r="Q2869" s="4">
        <f>IFERROR(Table2[[#This Row],[GROSS_REVENUE]]/Table2[[#This Row],[AD_SPEND]],0)</f>
        <v>6.3238723164750343</v>
      </c>
      <c r="R2869" s="2">
        <f>IFERROR((Table2[[#This Row],[NET_REVENUE]]-(Table2[[#This Row],[UNITS_SOLD]]*Table2[[#This Row],[UNIT_COGS]])-Table2[[#This Row],[AD_SPEND]]),0)</f>
        <v>4400.4400000000023</v>
      </c>
      <c r="S2869" s="3">
        <f>IFERROR(Table2[[#This Row],[RETURNS_UNITS]]/Table2[[#This Row],[UNITS_SOLD]],0)</f>
        <v>2.097902097902098E-2</v>
      </c>
      <c r="T2869" s="2" t="str">
        <f>TRIM(CLEAN(Table2[[#This Row],[CHANNEL]]))</f>
        <v>Swiggy Instamart</v>
      </c>
      <c r="U2869" s="1">
        <f t="shared" si="44"/>
        <v>45689</v>
      </c>
    </row>
    <row r="2870" spans="1:21" x14ac:dyDescent="0.3">
      <c r="A2870" s="1">
        <v>45689</v>
      </c>
      <c r="B2870" s="2" t="s">
        <v>34</v>
      </c>
      <c r="C2870" s="2" t="s">
        <v>28</v>
      </c>
      <c r="D2870" s="2" t="s">
        <v>31</v>
      </c>
      <c r="E2870" s="2" t="str">
        <f>TRIM(Table2[[#This Row],[SKU_CODE]])</f>
        <v>BEC-GB-002</v>
      </c>
      <c r="F2870" s="2">
        <v>243</v>
      </c>
      <c r="G2870" s="2">
        <v>43497</v>
      </c>
      <c r="H2870" s="2">
        <v>11227.29</v>
      </c>
      <c r="I2870" s="2">
        <v>4477.63</v>
      </c>
      <c r="J2870" s="2">
        <v>11</v>
      </c>
      <c r="K2870" s="2" t="str">
        <f>_xlfn.XLOOKUP(E2870,[1]SKU_Master!A:A,[1]SKU_Master!C:C,"NOT FOUND")</f>
        <v>Garbage Bags</v>
      </c>
      <c r="L2870" s="2">
        <f>_xlfn.XLOOKUP(Table2[[#This Row],[SKU_CODE_CLEAN]],[1]SKU_Master!A:A,[1]SKU_Master!E:E,"Not Found")</f>
        <v>179</v>
      </c>
      <c r="M2870" s="2">
        <f>_xlfn.XLOOKUP(E2870,[1]SKU_Master!A:A,[1]SKU_Master!F:F,"NOT FOUND")</f>
        <v>86</v>
      </c>
      <c r="N2870" s="2" t="str">
        <f>IF(ISNUMBER(_xlfn.XMATCH(E2870,[1]SKU_Master!A:A)),"MATCH","NOT FOUND")</f>
        <v>MATCH</v>
      </c>
      <c r="O2870" s="2">
        <f>Table2[[#This Row],[GROSS_REVENUE]]-Table2[[#This Row],[DISCOUNT]]</f>
        <v>32269.71</v>
      </c>
      <c r="P2870" s="3">
        <f>IFERROR((Table2[[#This Row],[NET_REVENUE]]-(Table2[[#This Row],[UNITS_SOLD]]*Table2[[#This Row],[UNIT_COGS]]))/Table2[[#This Row],[NET_REVENUE]],0)</f>
        <v>0.35239579159527618</v>
      </c>
      <c r="Q2870" s="4">
        <f>IFERROR(Table2[[#This Row],[GROSS_REVENUE]]/Table2[[#This Row],[AD_SPEND]],0)</f>
        <v>9.7142908190270294</v>
      </c>
      <c r="R2870" s="2">
        <f>IFERROR((Table2[[#This Row],[NET_REVENUE]]-(Table2[[#This Row],[UNITS_SOLD]]*Table2[[#This Row],[UNIT_COGS]])-Table2[[#This Row],[AD_SPEND]]),0)</f>
        <v>6894.079999999999</v>
      </c>
      <c r="S2870" s="3">
        <f>IFERROR(Table2[[#This Row],[RETURNS_UNITS]]/Table2[[#This Row],[UNITS_SOLD]],0)</f>
        <v>4.5267489711934158E-2</v>
      </c>
      <c r="T2870" s="2" t="str">
        <f>TRIM(CLEAN(Table2[[#This Row],[CHANNEL]]))</f>
        <v>Zepto</v>
      </c>
      <c r="U2870" s="1">
        <f t="shared" si="44"/>
        <v>45689</v>
      </c>
    </row>
    <row r="2871" spans="1:21" x14ac:dyDescent="0.3">
      <c r="A2871" s="1">
        <v>45352</v>
      </c>
      <c r="B2871" s="2" t="s">
        <v>39</v>
      </c>
      <c r="C2871" s="2" t="s">
        <v>28</v>
      </c>
      <c r="D2871" s="2" t="s">
        <v>46</v>
      </c>
      <c r="E2871" s="2" t="str">
        <f>TRIM(Table2[[#This Row],[SKU_CODE]])</f>
        <v>BEC-KT-001</v>
      </c>
      <c r="F2871" s="2">
        <v>306</v>
      </c>
      <c r="G2871" s="2">
        <v>48960</v>
      </c>
      <c r="H2871" s="2">
        <v>12350.28</v>
      </c>
      <c r="I2871" s="2">
        <v>4479.8500000000004</v>
      </c>
      <c r="J2871" s="2">
        <v>11</v>
      </c>
      <c r="K2871" s="2" t="str">
        <f>_xlfn.XLOOKUP(E2871,[1]SKU_Master!A:A,[1]SKU_Master!C:C,"NOT FOUND")</f>
        <v>Kitchen Towel</v>
      </c>
      <c r="L2871" s="2">
        <f>_xlfn.XLOOKUP(Table2[[#This Row],[SKU_CODE_CLEAN]],[1]SKU_Master!A:A,[1]SKU_Master!E:E,"Not Found")</f>
        <v>160</v>
      </c>
      <c r="M2871" s="2">
        <f>_xlfn.XLOOKUP(E2871,[1]SKU_Master!A:A,[1]SKU_Master!F:F,"NOT FOUND")</f>
        <v>78</v>
      </c>
      <c r="N2871" s="2" t="str">
        <f>IF(ISNUMBER(_xlfn.XMATCH(E2871,[1]SKU_Master!A:A)),"MATCH","NOT FOUND")</f>
        <v>MATCH</v>
      </c>
      <c r="O2871" s="2">
        <f>Table2[[#This Row],[GROSS_REVENUE]]-Table2[[#This Row],[DISCOUNT]]</f>
        <v>36609.72</v>
      </c>
      <c r="P2871" s="3">
        <f>IFERROR((Table2[[#This Row],[NET_REVENUE]]-(Table2[[#This Row],[UNITS_SOLD]]*Table2[[#This Row],[UNIT_COGS]]))/Table2[[#This Row],[NET_REVENUE]],0)</f>
        <v>0.34804199540449915</v>
      </c>
      <c r="Q2871" s="4">
        <f>IFERROR(Table2[[#This Row],[GROSS_REVENUE]]/Table2[[#This Row],[AD_SPEND]],0)</f>
        <v>10.928937352813151</v>
      </c>
      <c r="R2871" s="2">
        <f>IFERROR((Table2[[#This Row],[NET_REVENUE]]-(Table2[[#This Row],[UNITS_SOLD]]*Table2[[#This Row],[UNIT_COGS]])-Table2[[#This Row],[AD_SPEND]]),0)</f>
        <v>8261.8700000000008</v>
      </c>
      <c r="S2871" s="3">
        <f>IFERROR(Table2[[#This Row],[RETURNS_UNITS]]/Table2[[#This Row],[UNITS_SOLD]],0)</f>
        <v>3.5947712418300651E-2</v>
      </c>
      <c r="T2871" s="2" t="str">
        <f>TRIM(CLEAN(Table2[[#This Row],[CHANNEL]]))</f>
        <v>Amazon</v>
      </c>
      <c r="U2871" s="1">
        <f t="shared" si="44"/>
        <v>45352</v>
      </c>
    </row>
    <row r="2872" spans="1:21" x14ac:dyDescent="0.3">
      <c r="A2872" s="1">
        <v>45292</v>
      </c>
      <c r="B2872" s="2" t="s">
        <v>34</v>
      </c>
      <c r="C2872" s="2" t="s">
        <v>28</v>
      </c>
      <c r="D2872" s="2" t="s">
        <v>41</v>
      </c>
      <c r="E2872" s="2" t="str">
        <f>TRIM(Table2[[#This Row],[SKU_CODE]])</f>
        <v>BEC-KT-002</v>
      </c>
      <c r="F2872" s="2">
        <v>146</v>
      </c>
      <c r="G2872" s="2">
        <v>61320</v>
      </c>
      <c r="H2872" s="2">
        <v>13946.79</v>
      </c>
      <c r="I2872" s="2">
        <v>4486.07</v>
      </c>
      <c r="J2872" s="2">
        <v>4</v>
      </c>
      <c r="K2872" s="2" t="str">
        <f>_xlfn.XLOOKUP(E2872,[1]SKU_Master!A:A,[1]SKU_Master!C:C,"NOT FOUND")</f>
        <v>Kitchen Towel</v>
      </c>
      <c r="L2872" s="2">
        <f>_xlfn.XLOOKUP(Table2[[#This Row],[SKU_CODE_CLEAN]],[1]SKU_Master!A:A,[1]SKU_Master!E:E,"Not Found")</f>
        <v>420</v>
      </c>
      <c r="M2872" s="2">
        <f>_xlfn.XLOOKUP(E2872,[1]SKU_Master!A:A,[1]SKU_Master!F:F,"NOT FOUND")</f>
        <v>205</v>
      </c>
      <c r="N2872" s="2" t="str">
        <f>IF(ISNUMBER(_xlfn.XMATCH(E2872,[1]SKU_Master!A:A)),"MATCH","NOT FOUND")</f>
        <v>MATCH</v>
      </c>
      <c r="O2872" s="2">
        <f>Table2[[#This Row],[GROSS_REVENUE]]-Table2[[#This Row],[DISCOUNT]]</f>
        <v>47373.21</v>
      </c>
      <c r="P2872" s="3">
        <f>IFERROR((Table2[[#This Row],[NET_REVENUE]]-(Table2[[#This Row],[UNITS_SOLD]]*Table2[[#This Row],[UNIT_COGS]]))/Table2[[#This Row],[NET_REVENUE]],0)</f>
        <v>0.36820831858343567</v>
      </c>
      <c r="Q2872" s="4">
        <f>IFERROR(Table2[[#This Row],[GROSS_REVENUE]]/Table2[[#This Row],[AD_SPEND]],0)</f>
        <v>13.668979752879469</v>
      </c>
      <c r="R2872" s="2">
        <f>IFERROR((Table2[[#This Row],[NET_REVENUE]]-(Table2[[#This Row],[UNITS_SOLD]]*Table2[[#This Row],[UNIT_COGS]])-Table2[[#This Row],[AD_SPEND]]),0)</f>
        <v>12957.14</v>
      </c>
      <c r="S2872" s="3">
        <f>IFERROR(Table2[[#This Row],[RETURNS_UNITS]]/Table2[[#This Row],[UNITS_SOLD]],0)</f>
        <v>2.7397260273972601E-2</v>
      </c>
      <c r="T2872" s="2" t="str">
        <f>TRIM(CLEAN(Table2[[#This Row],[CHANNEL]]))</f>
        <v>Zepto</v>
      </c>
      <c r="U2872" s="1">
        <f t="shared" si="44"/>
        <v>45292</v>
      </c>
    </row>
    <row r="2873" spans="1:21" x14ac:dyDescent="0.3">
      <c r="A2873" s="1">
        <v>45292</v>
      </c>
      <c r="B2873" s="2" t="s">
        <v>33</v>
      </c>
      <c r="C2873" s="2" t="s">
        <v>25</v>
      </c>
      <c r="D2873" s="2" t="s">
        <v>29</v>
      </c>
      <c r="E2873" s="2" t="str">
        <f>TRIM(Table2[[#This Row],[SKU_CODE]])</f>
        <v>BEC-CLN-004</v>
      </c>
      <c r="F2873" s="2">
        <v>175</v>
      </c>
      <c r="G2873" s="2">
        <v>17325</v>
      </c>
      <c r="H2873" s="2">
        <v>1465.7</v>
      </c>
      <c r="I2873" s="2">
        <v>4487.66</v>
      </c>
      <c r="J2873" s="2">
        <v>3</v>
      </c>
      <c r="K2873" s="2" t="str">
        <f>_xlfn.XLOOKUP(E2873,[1]SKU_Master!A:A,[1]SKU_Master!C:C,"NOT FOUND")</f>
        <v>Cleaners</v>
      </c>
      <c r="L2873" s="2">
        <f>_xlfn.XLOOKUP(Table2[[#This Row],[SKU_CODE_CLEAN]],[1]SKU_Master!A:A,[1]SKU_Master!E:E,"Not Found")</f>
        <v>99</v>
      </c>
      <c r="M2873" s="2">
        <f>_xlfn.XLOOKUP(E2873,[1]SKU_Master!A:A,[1]SKU_Master!F:F,"NOT FOUND")</f>
        <v>44</v>
      </c>
      <c r="N2873" s="2" t="str">
        <f>IF(ISNUMBER(_xlfn.XMATCH(E2873,[1]SKU_Master!A:A)),"MATCH","NOT FOUND")</f>
        <v>MATCH</v>
      </c>
      <c r="O2873" s="2">
        <f>Table2[[#This Row],[GROSS_REVENUE]]-Table2[[#This Row],[DISCOUNT]]</f>
        <v>15859.3</v>
      </c>
      <c r="P2873" s="3">
        <f>IFERROR((Table2[[#This Row],[NET_REVENUE]]-(Table2[[#This Row],[UNITS_SOLD]]*Table2[[#This Row],[UNIT_COGS]]))/Table2[[#This Row],[NET_REVENUE]],0)</f>
        <v>0.51448046256770474</v>
      </c>
      <c r="Q2873" s="4">
        <f>IFERROR(Table2[[#This Row],[GROSS_REVENUE]]/Table2[[#This Row],[AD_SPEND]],0)</f>
        <v>3.8605865863278415</v>
      </c>
      <c r="R2873" s="2">
        <f>IFERROR((Table2[[#This Row],[NET_REVENUE]]-(Table2[[#This Row],[UNITS_SOLD]]*Table2[[#This Row],[UNIT_COGS]])-Table2[[#This Row],[AD_SPEND]]),0)</f>
        <v>3671.6399999999994</v>
      </c>
      <c r="S2873" s="3">
        <f>IFERROR(Table2[[#This Row],[RETURNS_UNITS]]/Table2[[#This Row],[UNITS_SOLD]],0)</f>
        <v>1.7142857142857144E-2</v>
      </c>
      <c r="T2873" s="2" t="str">
        <f>TRIM(CLEAN(Table2[[#This Row],[CHANNEL]]))</f>
        <v>Swiggy Instamart</v>
      </c>
      <c r="U2873" s="1">
        <f t="shared" si="44"/>
        <v>45292</v>
      </c>
    </row>
    <row r="2874" spans="1:21" x14ac:dyDescent="0.3">
      <c r="A2874" s="1">
        <v>45658</v>
      </c>
      <c r="B2874" s="2" t="s">
        <v>39</v>
      </c>
      <c r="C2874" s="2" t="s">
        <v>25</v>
      </c>
      <c r="D2874" s="2" t="s">
        <v>43</v>
      </c>
      <c r="E2874" s="2" t="str">
        <f>TRIM(Table2[[#This Row],[SKU_CODE]])</f>
        <v>BEC-GB-001</v>
      </c>
      <c r="F2874" s="2">
        <v>438</v>
      </c>
      <c r="G2874" s="2">
        <v>65262</v>
      </c>
      <c r="H2874" s="2">
        <v>17482.91</v>
      </c>
      <c r="I2874" s="2">
        <v>4490.09</v>
      </c>
      <c r="J2874" s="2">
        <v>26</v>
      </c>
      <c r="K2874" s="2" t="str">
        <f>_xlfn.XLOOKUP(E2874,[1]SKU_Master!A:A,[1]SKU_Master!C:C,"NOT FOUND")</f>
        <v>Garbage Bags</v>
      </c>
      <c r="L2874" s="2">
        <f>_xlfn.XLOOKUP(Table2[[#This Row],[SKU_CODE_CLEAN]],[1]SKU_Master!A:A,[1]SKU_Master!E:E,"Not Found")</f>
        <v>149</v>
      </c>
      <c r="M2874" s="2">
        <f>_xlfn.XLOOKUP(E2874,[1]SKU_Master!A:A,[1]SKU_Master!F:F,"NOT FOUND")</f>
        <v>70</v>
      </c>
      <c r="N2874" s="2" t="str">
        <f>IF(ISNUMBER(_xlfn.XMATCH(E2874,[1]SKU_Master!A:A)),"MATCH","NOT FOUND")</f>
        <v>MATCH</v>
      </c>
      <c r="O2874" s="2">
        <f>Table2[[#This Row],[GROSS_REVENUE]]-Table2[[#This Row],[DISCOUNT]]</f>
        <v>47779.09</v>
      </c>
      <c r="P2874" s="3">
        <f>IFERROR((Table2[[#This Row],[NET_REVENUE]]-(Table2[[#This Row],[UNITS_SOLD]]*Table2[[#This Row],[UNIT_COGS]]))/Table2[[#This Row],[NET_REVENUE]],0)</f>
        <v>0.35829669422335164</v>
      </c>
      <c r="Q2874" s="4">
        <f>IFERROR(Table2[[#This Row],[GROSS_REVENUE]]/Table2[[#This Row],[AD_SPEND]],0)</f>
        <v>14.5346752514983</v>
      </c>
      <c r="R2874" s="2">
        <f>IFERROR((Table2[[#This Row],[NET_REVENUE]]-(Table2[[#This Row],[UNITS_SOLD]]*Table2[[#This Row],[UNIT_COGS]])-Table2[[#This Row],[AD_SPEND]]),0)</f>
        <v>12628.999999999996</v>
      </c>
      <c r="S2874" s="3">
        <f>IFERROR(Table2[[#This Row],[RETURNS_UNITS]]/Table2[[#This Row],[UNITS_SOLD]],0)</f>
        <v>5.9360730593607303E-2</v>
      </c>
      <c r="T2874" s="2" t="str">
        <f>TRIM(CLEAN(Table2[[#This Row],[CHANNEL]]))</f>
        <v>Amazon</v>
      </c>
      <c r="U2874" s="1">
        <f t="shared" si="44"/>
        <v>45658</v>
      </c>
    </row>
    <row r="2875" spans="1:21" x14ac:dyDescent="0.3">
      <c r="A2875" s="1">
        <v>45717</v>
      </c>
      <c r="B2875" s="2" t="s">
        <v>24</v>
      </c>
      <c r="C2875" s="2" t="s">
        <v>28</v>
      </c>
      <c r="D2875" s="2" t="s">
        <v>29</v>
      </c>
      <c r="E2875" s="2" t="str">
        <f>TRIM(Table2[[#This Row],[SKU_CODE]])</f>
        <v>BEC-CLN-004</v>
      </c>
      <c r="F2875" s="2">
        <v>213</v>
      </c>
      <c r="G2875" s="2">
        <v>21087</v>
      </c>
      <c r="H2875" s="2">
        <v>910.3</v>
      </c>
      <c r="I2875" s="2">
        <v>4490.1400000000003</v>
      </c>
      <c r="J2875" s="2">
        <v>27</v>
      </c>
      <c r="K2875" s="2" t="str">
        <f>_xlfn.XLOOKUP(E2875,[1]SKU_Master!A:A,[1]SKU_Master!C:C,"NOT FOUND")</f>
        <v>Cleaners</v>
      </c>
      <c r="L2875" s="2">
        <f>_xlfn.XLOOKUP(Table2[[#This Row],[SKU_CODE_CLEAN]],[1]SKU_Master!A:A,[1]SKU_Master!E:E,"Not Found")</f>
        <v>99</v>
      </c>
      <c r="M2875" s="2">
        <f>_xlfn.XLOOKUP(E2875,[1]SKU_Master!A:A,[1]SKU_Master!F:F,"NOT FOUND")</f>
        <v>44</v>
      </c>
      <c r="N2875" s="2" t="str">
        <f>IF(ISNUMBER(_xlfn.XMATCH(E2875,[1]SKU_Master!A:A)),"MATCH","NOT FOUND")</f>
        <v>MATCH</v>
      </c>
      <c r="O2875" s="2">
        <f>Table2[[#This Row],[GROSS_REVENUE]]-Table2[[#This Row],[DISCOUNT]]</f>
        <v>20176.7</v>
      </c>
      <c r="P2875" s="3">
        <f>IFERROR((Table2[[#This Row],[NET_REVENUE]]-(Table2[[#This Row],[UNITS_SOLD]]*Table2[[#This Row],[UNIT_COGS]]))/Table2[[#This Row],[NET_REVENUE]],0)</f>
        <v>0.53550382371745631</v>
      </c>
      <c r="Q2875" s="4">
        <f>IFERROR(Table2[[#This Row],[GROSS_REVENUE]]/Table2[[#This Row],[AD_SPEND]],0)</f>
        <v>4.6962900934046594</v>
      </c>
      <c r="R2875" s="2">
        <f>IFERROR((Table2[[#This Row],[NET_REVENUE]]-(Table2[[#This Row],[UNITS_SOLD]]*Table2[[#This Row],[UNIT_COGS]])-Table2[[#This Row],[AD_SPEND]]),0)</f>
        <v>6314.56</v>
      </c>
      <c r="S2875" s="3">
        <f>IFERROR(Table2[[#This Row],[RETURNS_UNITS]]/Table2[[#This Row],[UNITS_SOLD]],0)</f>
        <v>0.12676056338028169</v>
      </c>
      <c r="T2875" s="2" t="str">
        <f>TRIM(CLEAN(Table2[[#This Row],[CHANNEL]]))</f>
        <v>D2C</v>
      </c>
      <c r="U2875" s="1">
        <f t="shared" si="44"/>
        <v>45717</v>
      </c>
    </row>
    <row r="2876" spans="1:21" x14ac:dyDescent="0.3">
      <c r="A2876" s="1">
        <v>45658</v>
      </c>
      <c r="B2876" s="2" t="s">
        <v>34</v>
      </c>
      <c r="C2876" s="2" t="s">
        <v>28</v>
      </c>
      <c r="D2876" s="2" t="s">
        <v>29</v>
      </c>
      <c r="E2876" s="2" t="str">
        <f>TRIM(Table2[[#This Row],[SKU_CODE]])</f>
        <v>BEC-CLN-004</v>
      </c>
      <c r="F2876" s="2">
        <v>319</v>
      </c>
      <c r="G2876" s="2">
        <v>31581</v>
      </c>
      <c r="H2876" s="2">
        <v>9414.9699999999993</v>
      </c>
      <c r="I2876" s="2">
        <v>4492.58</v>
      </c>
      <c r="J2876" s="2">
        <v>18</v>
      </c>
      <c r="K2876" s="2" t="str">
        <f>_xlfn.XLOOKUP(E2876,[1]SKU_Master!A:A,[1]SKU_Master!C:C,"NOT FOUND")</f>
        <v>Cleaners</v>
      </c>
      <c r="L2876" s="2">
        <f>_xlfn.XLOOKUP(Table2[[#This Row],[SKU_CODE_CLEAN]],[1]SKU_Master!A:A,[1]SKU_Master!E:E,"Not Found")</f>
        <v>99</v>
      </c>
      <c r="M2876" s="2">
        <f>_xlfn.XLOOKUP(E2876,[1]SKU_Master!A:A,[1]SKU_Master!F:F,"NOT FOUND")</f>
        <v>44</v>
      </c>
      <c r="N2876" s="2" t="str">
        <f>IF(ISNUMBER(_xlfn.XMATCH(E2876,[1]SKU_Master!A:A)),"MATCH","NOT FOUND")</f>
        <v>MATCH</v>
      </c>
      <c r="O2876" s="2">
        <f>Table2[[#This Row],[GROSS_REVENUE]]-Table2[[#This Row],[DISCOUNT]]</f>
        <v>22166.03</v>
      </c>
      <c r="P2876" s="3">
        <f>IFERROR((Table2[[#This Row],[NET_REVENUE]]-(Table2[[#This Row],[UNITS_SOLD]]*Table2[[#This Row],[UNIT_COGS]]))/Table2[[#This Row],[NET_REVENUE]],0)</f>
        <v>0.36677880522583428</v>
      </c>
      <c r="Q2876" s="4">
        <f>IFERROR(Table2[[#This Row],[GROSS_REVENUE]]/Table2[[#This Row],[AD_SPEND]],0)</f>
        <v>7.0295910145172709</v>
      </c>
      <c r="R2876" s="2">
        <f>IFERROR((Table2[[#This Row],[NET_REVENUE]]-(Table2[[#This Row],[UNITS_SOLD]]*Table2[[#This Row],[UNIT_COGS]])-Table2[[#This Row],[AD_SPEND]]),0)</f>
        <v>3637.4499999999989</v>
      </c>
      <c r="S2876" s="3">
        <f>IFERROR(Table2[[#This Row],[RETURNS_UNITS]]/Table2[[#This Row],[UNITS_SOLD]],0)</f>
        <v>5.6426332288401257E-2</v>
      </c>
      <c r="T2876" s="2" t="str">
        <f>TRIM(CLEAN(Table2[[#This Row],[CHANNEL]]))</f>
        <v>Zepto</v>
      </c>
      <c r="U2876" s="1">
        <f t="shared" si="44"/>
        <v>45658</v>
      </c>
    </row>
    <row r="2877" spans="1:21" x14ac:dyDescent="0.3">
      <c r="A2877" s="1">
        <v>45778</v>
      </c>
      <c r="B2877" s="2" t="s">
        <v>33</v>
      </c>
      <c r="C2877" s="2" t="s">
        <v>28</v>
      </c>
      <c r="D2877" s="2" t="s">
        <v>29</v>
      </c>
      <c r="E2877" s="2" t="str">
        <f>TRIM(Table2[[#This Row],[SKU_CODE]])</f>
        <v>BEC-CLN-004</v>
      </c>
      <c r="F2877" s="2">
        <v>173</v>
      </c>
      <c r="G2877" s="2">
        <v>17127</v>
      </c>
      <c r="H2877" s="2">
        <v>2310.2399999999998</v>
      </c>
      <c r="I2877" s="2">
        <v>4495.5200000000004</v>
      </c>
      <c r="J2877" s="2">
        <v>3</v>
      </c>
      <c r="K2877" s="2" t="str">
        <f>_xlfn.XLOOKUP(E2877,[1]SKU_Master!A:A,[1]SKU_Master!C:C,"NOT FOUND")</f>
        <v>Cleaners</v>
      </c>
      <c r="L2877" s="2">
        <f>_xlfn.XLOOKUP(Table2[[#This Row],[SKU_CODE_CLEAN]],[1]SKU_Master!A:A,[1]SKU_Master!E:E,"Not Found")</f>
        <v>99</v>
      </c>
      <c r="M2877" s="2">
        <f>_xlfn.XLOOKUP(E2877,[1]SKU_Master!A:A,[1]SKU_Master!F:F,"NOT FOUND")</f>
        <v>44</v>
      </c>
      <c r="N2877" s="2" t="str">
        <f>IF(ISNUMBER(_xlfn.XMATCH(E2877,[1]SKU_Master!A:A)),"MATCH","NOT FOUND")</f>
        <v>MATCH</v>
      </c>
      <c r="O2877" s="2">
        <f>Table2[[#This Row],[GROSS_REVENUE]]-Table2[[#This Row],[DISCOUNT]]</f>
        <v>14816.76</v>
      </c>
      <c r="P2877" s="3">
        <f>IFERROR((Table2[[#This Row],[NET_REVENUE]]-(Table2[[#This Row],[UNITS_SOLD]]*Table2[[#This Row],[UNIT_COGS]]))/Table2[[#This Row],[NET_REVENUE]],0)</f>
        <v>0.4862574543962378</v>
      </c>
      <c r="Q2877" s="4">
        <f>IFERROR(Table2[[#This Row],[GROSS_REVENUE]]/Table2[[#This Row],[AD_SPEND]],0)</f>
        <v>3.8097928604477342</v>
      </c>
      <c r="R2877" s="2">
        <f>IFERROR((Table2[[#This Row],[NET_REVENUE]]-(Table2[[#This Row],[UNITS_SOLD]]*Table2[[#This Row],[UNIT_COGS]])-Table2[[#This Row],[AD_SPEND]]),0)</f>
        <v>2709.24</v>
      </c>
      <c r="S2877" s="3">
        <f>IFERROR(Table2[[#This Row],[RETURNS_UNITS]]/Table2[[#This Row],[UNITS_SOLD]],0)</f>
        <v>1.7341040462427744E-2</v>
      </c>
      <c r="T2877" s="2" t="str">
        <f>TRIM(CLEAN(Table2[[#This Row],[CHANNEL]]))</f>
        <v>Swiggy Instamart</v>
      </c>
      <c r="U2877" s="1">
        <f t="shared" si="44"/>
        <v>45778</v>
      </c>
    </row>
    <row r="2878" spans="1:21" x14ac:dyDescent="0.3">
      <c r="A2878" s="1">
        <v>45717</v>
      </c>
      <c r="B2878" s="2" t="s">
        <v>50</v>
      </c>
      <c r="C2878" s="2" t="s">
        <v>22</v>
      </c>
      <c r="D2878" s="2" t="s">
        <v>31</v>
      </c>
      <c r="E2878" s="2" t="str">
        <f>TRIM(Table2[[#This Row],[SKU_CODE]])</f>
        <v>BEC-GB-002</v>
      </c>
      <c r="F2878" s="2">
        <v>346</v>
      </c>
      <c r="G2878" s="2">
        <v>61934</v>
      </c>
      <c r="H2878" s="2">
        <v>15891.87</v>
      </c>
      <c r="I2878" s="2">
        <v>4501.84</v>
      </c>
      <c r="J2878" s="2">
        <v>12</v>
      </c>
      <c r="K2878" s="2" t="str">
        <f>_xlfn.XLOOKUP(E2878,[1]SKU_Master!A:A,[1]SKU_Master!C:C,"NOT FOUND")</f>
        <v>Garbage Bags</v>
      </c>
      <c r="L2878" s="2">
        <f>_xlfn.XLOOKUP(Table2[[#This Row],[SKU_CODE_CLEAN]],[1]SKU_Master!A:A,[1]SKU_Master!E:E,"Not Found")</f>
        <v>179</v>
      </c>
      <c r="M2878" s="2">
        <f>_xlfn.XLOOKUP(E2878,[1]SKU_Master!A:A,[1]SKU_Master!F:F,"NOT FOUND")</f>
        <v>86</v>
      </c>
      <c r="N2878" s="2" t="str">
        <f>IF(ISNUMBER(_xlfn.XMATCH(E2878,[1]SKU_Master!A:A)),"MATCH","NOT FOUND")</f>
        <v>MATCH</v>
      </c>
      <c r="O2878" s="2">
        <f>Table2[[#This Row],[GROSS_REVENUE]]-Table2[[#This Row],[DISCOUNT]]</f>
        <v>46042.13</v>
      </c>
      <c r="P2878" s="3">
        <f>IFERROR((Table2[[#This Row],[NET_REVENUE]]-(Table2[[#This Row],[UNITS_SOLD]]*Table2[[#This Row],[UNIT_COGS]]))/Table2[[#This Row],[NET_REVENUE]],0)</f>
        <v>0.35372234082133036</v>
      </c>
      <c r="Q2878" s="4">
        <f>IFERROR(Table2[[#This Row],[GROSS_REVENUE]]/Table2[[#This Row],[AD_SPEND]],0)</f>
        <v>13.757485828016987</v>
      </c>
      <c r="R2878" s="2">
        <f>IFERROR((Table2[[#This Row],[NET_REVENUE]]-(Table2[[#This Row],[UNITS_SOLD]]*Table2[[#This Row],[UNIT_COGS]])-Table2[[#This Row],[AD_SPEND]]),0)</f>
        <v>11784.289999999997</v>
      </c>
      <c r="S2878" s="3">
        <f>IFERROR(Table2[[#This Row],[RETURNS_UNITS]]/Table2[[#This Row],[UNITS_SOLD]],0)</f>
        <v>3.4682080924855488E-2</v>
      </c>
      <c r="T2878" s="2" t="str">
        <f>TRIM(CLEAN(Table2[[#This Row],[CHANNEL]]))</f>
        <v>Amazon</v>
      </c>
      <c r="U2878" s="1">
        <f t="shared" si="44"/>
        <v>45717</v>
      </c>
    </row>
    <row r="2879" spans="1:21" x14ac:dyDescent="0.3">
      <c r="A2879" s="1">
        <v>45323</v>
      </c>
      <c r="B2879" s="2" t="s">
        <v>39</v>
      </c>
      <c r="C2879" s="2" t="s">
        <v>25</v>
      </c>
      <c r="D2879" s="2" t="s">
        <v>45</v>
      </c>
      <c r="E2879" s="2" t="str">
        <f>TRIM(Table2[[#This Row],[SKU_CODE]])</f>
        <v>BEC-TIS-001</v>
      </c>
      <c r="F2879" s="2">
        <v>586</v>
      </c>
      <c r="G2879" s="2">
        <v>55670</v>
      </c>
      <c r="H2879" s="2">
        <v>14078.72</v>
      </c>
      <c r="I2879" s="2">
        <v>4504.0600000000004</v>
      </c>
      <c r="J2879" s="2">
        <v>16</v>
      </c>
      <c r="K2879" s="2" t="str">
        <f>_xlfn.XLOOKUP(E2879,[1]SKU_Master!A:A,[1]SKU_Master!C:C,"NOT FOUND")</f>
        <v>Tissues</v>
      </c>
      <c r="L2879" s="2">
        <f>_xlfn.XLOOKUP(Table2[[#This Row],[SKU_CODE_CLEAN]],[1]SKU_Master!A:A,[1]SKU_Master!E:E,"Not Found")</f>
        <v>95</v>
      </c>
      <c r="M2879" s="2">
        <f>_xlfn.XLOOKUP(E2879,[1]SKU_Master!A:A,[1]SKU_Master!F:F,"NOT FOUND")</f>
        <v>42</v>
      </c>
      <c r="N2879" s="2" t="str">
        <f>IF(ISNUMBER(_xlfn.XMATCH(E2879,[1]SKU_Master!A:A)),"MATCH","NOT FOUND")</f>
        <v>MATCH</v>
      </c>
      <c r="O2879" s="2">
        <f>Table2[[#This Row],[GROSS_REVENUE]]-Table2[[#This Row],[DISCOUNT]]</f>
        <v>41591.279999999999</v>
      </c>
      <c r="P2879" s="3">
        <f>IFERROR((Table2[[#This Row],[NET_REVENUE]]-(Table2[[#This Row],[UNITS_SOLD]]*Table2[[#This Row],[UNIT_COGS]]))/Table2[[#This Row],[NET_REVENUE]],0)</f>
        <v>0.40824134289687647</v>
      </c>
      <c r="Q2879" s="4">
        <f>IFERROR(Table2[[#This Row],[GROSS_REVENUE]]/Table2[[#This Row],[AD_SPEND]],0)</f>
        <v>12.359959680821301</v>
      </c>
      <c r="R2879" s="2">
        <f>IFERROR((Table2[[#This Row],[NET_REVENUE]]-(Table2[[#This Row],[UNITS_SOLD]]*Table2[[#This Row],[UNIT_COGS]])-Table2[[#This Row],[AD_SPEND]]),0)</f>
        <v>12475.219999999998</v>
      </c>
      <c r="S2879" s="3">
        <f>IFERROR(Table2[[#This Row],[RETURNS_UNITS]]/Table2[[#This Row],[UNITS_SOLD]],0)</f>
        <v>2.7303754266211604E-2</v>
      </c>
      <c r="T2879" s="2" t="str">
        <f>TRIM(CLEAN(Table2[[#This Row],[CHANNEL]]))</f>
        <v>Amazon</v>
      </c>
      <c r="U2879" s="1">
        <f t="shared" si="44"/>
        <v>45323</v>
      </c>
    </row>
    <row r="2880" spans="1:21" x14ac:dyDescent="0.3">
      <c r="A2880" s="1">
        <v>45597</v>
      </c>
      <c r="B2880" s="2" t="s">
        <v>27</v>
      </c>
      <c r="C2880" s="2" t="s">
        <v>22</v>
      </c>
      <c r="D2880" s="2" t="s">
        <v>30</v>
      </c>
      <c r="E2880" s="2" t="str">
        <f>TRIM(Table2[[#This Row],[SKU_CODE]])</f>
        <v>BEC-TIS-002</v>
      </c>
      <c r="F2880" s="2">
        <v>234</v>
      </c>
      <c r="G2880" s="2">
        <v>42120</v>
      </c>
      <c r="H2880" s="2">
        <v>11607.13</v>
      </c>
      <c r="I2880" s="2">
        <v>4505.25</v>
      </c>
      <c r="J2880" s="2">
        <v>12</v>
      </c>
      <c r="K2880" s="2" t="str">
        <f>_xlfn.XLOOKUP(E2880,[1]SKU_Master!A:A,[1]SKU_Master!C:C,"NOT FOUND")</f>
        <v>Tissues</v>
      </c>
      <c r="L2880" s="2">
        <f>_xlfn.XLOOKUP(Table2[[#This Row],[SKU_CODE_CLEAN]],[1]SKU_Master!A:A,[1]SKU_Master!E:E,"Not Found")</f>
        <v>180</v>
      </c>
      <c r="M2880" s="2">
        <f>_xlfn.XLOOKUP(E2880,[1]SKU_Master!A:A,[1]SKU_Master!F:F,"NOT FOUND")</f>
        <v>95</v>
      </c>
      <c r="N2880" s="2" t="str">
        <f>IF(ISNUMBER(_xlfn.XMATCH(E2880,[1]SKU_Master!A:A)),"MATCH","NOT FOUND")</f>
        <v>MATCH</v>
      </c>
      <c r="O2880" s="2">
        <f>Table2[[#This Row],[GROSS_REVENUE]]-Table2[[#This Row],[DISCOUNT]]</f>
        <v>30512.870000000003</v>
      </c>
      <c r="P2880" s="3">
        <f>IFERROR((Table2[[#This Row],[NET_REVENUE]]-(Table2[[#This Row],[UNITS_SOLD]]*Table2[[#This Row],[UNIT_COGS]]))/Table2[[#This Row],[NET_REVENUE]],0)</f>
        <v>0.27145496310245487</v>
      </c>
      <c r="Q2880" s="4">
        <f>IFERROR(Table2[[#This Row],[GROSS_REVENUE]]/Table2[[#This Row],[AD_SPEND]],0)</f>
        <v>9.3490927251539873</v>
      </c>
      <c r="R2880" s="2">
        <f>IFERROR((Table2[[#This Row],[NET_REVENUE]]-(Table2[[#This Row],[UNITS_SOLD]]*Table2[[#This Row],[UNIT_COGS]])-Table2[[#This Row],[AD_SPEND]]),0)</f>
        <v>3777.6200000000026</v>
      </c>
      <c r="S2880" s="3">
        <f>IFERROR(Table2[[#This Row],[RETURNS_UNITS]]/Table2[[#This Row],[UNITS_SOLD]],0)</f>
        <v>5.128205128205128E-2</v>
      </c>
      <c r="T2880" s="2" t="str">
        <f>TRIM(CLEAN(Table2[[#This Row],[CHANNEL]]))</f>
        <v>Zepto</v>
      </c>
      <c r="U2880" s="1">
        <f t="shared" si="44"/>
        <v>45597</v>
      </c>
    </row>
    <row r="2881" spans="1:21" x14ac:dyDescent="0.3">
      <c r="A2881" s="1">
        <v>45748</v>
      </c>
      <c r="B2881" s="2" t="s">
        <v>39</v>
      </c>
      <c r="C2881" s="2" t="s">
        <v>28</v>
      </c>
      <c r="D2881" s="2" t="s">
        <v>46</v>
      </c>
      <c r="E2881" s="2" t="str">
        <f>TRIM(Table2[[#This Row],[SKU_CODE]])</f>
        <v>BEC-KT-001</v>
      </c>
      <c r="F2881" s="2">
        <v>247</v>
      </c>
      <c r="G2881" s="2">
        <v>39520</v>
      </c>
      <c r="H2881" s="2">
        <v>7454.93</v>
      </c>
      <c r="I2881" s="2">
        <v>4505.3100000000004</v>
      </c>
      <c r="J2881" s="2">
        <v>13</v>
      </c>
      <c r="K2881" s="2" t="str">
        <f>_xlfn.XLOOKUP(E2881,[1]SKU_Master!A:A,[1]SKU_Master!C:C,"NOT FOUND")</f>
        <v>Kitchen Towel</v>
      </c>
      <c r="L2881" s="2">
        <f>_xlfn.XLOOKUP(Table2[[#This Row],[SKU_CODE_CLEAN]],[1]SKU_Master!A:A,[1]SKU_Master!E:E,"Not Found")</f>
        <v>160</v>
      </c>
      <c r="M2881" s="2">
        <f>_xlfn.XLOOKUP(E2881,[1]SKU_Master!A:A,[1]SKU_Master!F:F,"NOT FOUND")</f>
        <v>78</v>
      </c>
      <c r="N2881" s="2" t="str">
        <f>IF(ISNUMBER(_xlfn.XMATCH(E2881,[1]SKU_Master!A:A)),"MATCH","NOT FOUND")</f>
        <v>MATCH</v>
      </c>
      <c r="O2881" s="2">
        <f>Table2[[#This Row],[GROSS_REVENUE]]-Table2[[#This Row],[DISCOUNT]]</f>
        <v>32065.07</v>
      </c>
      <c r="P2881" s="3">
        <f>IFERROR((Table2[[#This Row],[NET_REVENUE]]-(Table2[[#This Row],[UNITS_SOLD]]*Table2[[#This Row],[UNIT_COGS]]))/Table2[[#This Row],[NET_REVENUE]],0)</f>
        <v>0.3991592720677048</v>
      </c>
      <c r="Q2881" s="4">
        <f>IFERROR(Table2[[#This Row],[GROSS_REVENUE]]/Table2[[#This Row],[AD_SPEND]],0)</f>
        <v>8.7718714139537557</v>
      </c>
      <c r="R2881" s="2">
        <f>IFERROR((Table2[[#This Row],[NET_REVENUE]]-(Table2[[#This Row],[UNITS_SOLD]]*Table2[[#This Row],[UNIT_COGS]])-Table2[[#This Row],[AD_SPEND]]),0)</f>
        <v>8293.7599999999984</v>
      </c>
      <c r="S2881" s="3">
        <f>IFERROR(Table2[[#This Row],[RETURNS_UNITS]]/Table2[[#This Row],[UNITS_SOLD]],0)</f>
        <v>5.2631578947368418E-2</v>
      </c>
      <c r="T2881" s="2" t="str">
        <f>TRIM(CLEAN(Table2[[#This Row],[CHANNEL]]))</f>
        <v>Amazon</v>
      </c>
      <c r="U2881" s="1">
        <f t="shared" si="44"/>
        <v>45748</v>
      </c>
    </row>
    <row r="2882" spans="1:21" x14ac:dyDescent="0.3">
      <c r="A2882" s="1">
        <v>45778</v>
      </c>
      <c r="B2882" s="2" t="s">
        <v>34</v>
      </c>
      <c r="C2882" s="2" t="s">
        <v>25</v>
      </c>
      <c r="D2882" s="2" t="s">
        <v>43</v>
      </c>
      <c r="E2882" s="2" t="str">
        <f>TRIM(Table2[[#This Row],[SKU_CODE]])</f>
        <v>BEC-GB-001</v>
      </c>
      <c r="F2882" s="2">
        <v>399</v>
      </c>
      <c r="G2882" s="2">
        <v>59451</v>
      </c>
      <c r="H2882" s="2">
        <v>4902.7299999999996</v>
      </c>
      <c r="I2882" s="2">
        <v>4507.25</v>
      </c>
      <c r="J2882" s="2">
        <v>16</v>
      </c>
      <c r="K2882" s="2" t="str">
        <f>_xlfn.XLOOKUP(E2882,[1]SKU_Master!A:A,[1]SKU_Master!C:C,"NOT FOUND")</f>
        <v>Garbage Bags</v>
      </c>
      <c r="L2882" s="2">
        <f>_xlfn.XLOOKUP(Table2[[#This Row],[SKU_CODE_CLEAN]],[1]SKU_Master!A:A,[1]SKU_Master!E:E,"Not Found")</f>
        <v>149</v>
      </c>
      <c r="M2882" s="2">
        <f>_xlfn.XLOOKUP(E2882,[1]SKU_Master!A:A,[1]SKU_Master!F:F,"NOT FOUND")</f>
        <v>70</v>
      </c>
      <c r="N2882" s="2" t="str">
        <f>IF(ISNUMBER(_xlfn.XMATCH(E2882,[1]SKU_Master!A:A)),"MATCH","NOT FOUND")</f>
        <v>MATCH</v>
      </c>
      <c r="O2882" s="2">
        <f>Table2[[#This Row],[GROSS_REVENUE]]-Table2[[#This Row],[DISCOUNT]]</f>
        <v>54548.270000000004</v>
      </c>
      <c r="P2882" s="3">
        <f>IFERROR((Table2[[#This Row],[NET_REVENUE]]-(Table2[[#This Row],[UNITS_SOLD]]*Table2[[#This Row],[UNIT_COGS]]))/Table2[[#This Row],[NET_REVENUE]],0)</f>
        <v>0.48797642894999238</v>
      </c>
      <c r="Q2882" s="4">
        <f>IFERROR(Table2[[#This Row],[GROSS_REVENUE]]/Table2[[#This Row],[AD_SPEND]],0)</f>
        <v>13.190082644628099</v>
      </c>
      <c r="R2882" s="2">
        <f>IFERROR((Table2[[#This Row],[NET_REVENUE]]-(Table2[[#This Row],[UNITS_SOLD]]*Table2[[#This Row],[UNIT_COGS]])-Table2[[#This Row],[AD_SPEND]]),0)</f>
        <v>22111.020000000004</v>
      </c>
      <c r="S2882" s="3">
        <f>IFERROR(Table2[[#This Row],[RETURNS_UNITS]]/Table2[[#This Row],[UNITS_SOLD]],0)</f>
        <v>4.0100250626566414E-2</v>
      </c>
      <c r="T2882" s="2" t="str">
        <f>TRIM(CLEAN(Table2[[#This Row],[CHANNEL]]))</f>
        <v>Zepto</v>
      </c>
      <c r="U2882" s="1">
        <f t="shared" si="44"/>
        <v>45778</v>
      </c>
    </row>
    <row r="2883" spans="1:21" x14ac:dyDescent="0.3">
      <c r="A2883" s="1">
        <v>45689</v>
      </c>
      <c r="B2883" s="2" t="s">
        <v>33</v>
      </c>
      <c r="C2883" s="2" t="s">
        <v>25</v>
      </c>
      <c r="D2883" s="2" t="s">
        <v>46</v>
      </c>
      <c r="E2883" s="2" t="str">
        <f>TRIM(Table2[[#This Row],[SKU_CODE]])</f>
        <v>BEC-KT-001</v>
      </c>
      <c r="F2883" s="2">
        <v>241</v>
      </c>
      <c r="G2883" s="2">
        <v>38560</v>
      </c>
      <c r="H2883" s="2">
        <v>7544.79</v>
      </c>
      <c r="I2883" s="2">
        <v>4518.41</v>
      </c>
      <c r="J2883" s="2">
        <v>12</v>
      </c>
      <c r="K2883" s="2" t="str">
        <f>_xlfn.XLOOKUP(E2883,[1]SKU_Master!A:A,[1]SKU_Master!C:C,"NOT FOUND")</f>
        <v>Kitchen Towel</v>
      </c>
      <c r="L2883" s="2">
        <f>_xlfn.XLOOKUP(Table2[[#This Row],[SKU_CODE_CLEAN]],[1]SKU_Master!A:A,[1]SKU_Master!E:E,"Not Found")</f>
        <v>160</v>
      </c>
      <c r="M2883" s="2">
        <f>_xlfn.XLOOKUP(E2883,[1]SKU_Master!A:A,[1]SKU_Master!F:F,"NOT FOUND")</f>
        <v>78</v>
      </c>
      <c r="N2883" s="2" t="str">
        <f>IF(ISNUMBER(_xlfn.XMATCH(E2883,[1]SKU_Master!A:A)),"MATCH","NOT FOUND")</f>
        <v>MATCH</v>
      </c>
      <c r="O2883" s="2">
        <f>Table2[[#This Row],[GROSS_REVENUE]]-Table2[[#This Row],[DISCOUNT]]</f>
        <v>31015.21</v>
      </c>
      <c r="P2883" s="3">
        <f>IFERROR((Table2[[#This Row],[NET_REVENUE]]-(Table2[[#This Row],[UNITS_SOLD]]*Table2[[#This Row],[UNIT_COGS]]))/Table2[[#This Row],[NET_REVENUE]],0)</f>
        <v>0.39391027821510799</v>
      </c>
      <c r="Q2883" s="4">
        <f>IFERROR(Table2[[#This Row],[GROSS_REVENUE]]/Table2[[#This Row],[AD_SPEND]],0)</f>
        <v>8.533975447115246</v>
      </c>
      <c r="R2883" s="2">
        <f>IFERROR((Table2[[#This Row],[NET_REVENUE]]-(Table2[[#This Row],[UNITS_SOLD]]*Table2[[#This Row],[UNIT_COGS]])-Table2[[#This Row],[AD_SPEND]]),0)</f>
        <v>7698.7999999999993</v>
      </c>
      <c r="S2883" s="3">
        <f>IFERROR(Table2[[#This Row],[RETURNS_UNITS]]/Table2[[#This Row],[UNITS_SOLD]],0)</f>
        <v>4.9792531120331947E-2</v>
      </c>
      <c r="T2883" s="2" t="str">
        <f>TRIM(CLEAN(Table2[[#This Row],[CHANNEL]]))</f>
        <v>Swiggy Instamart</v>
      </c>
      <c r="U2883" s="1">
        <f t="shared" ref="U2883:U2946" si="45">IF(AND(MONTH(A2883)=1,DAY(A2883)&gt;1),DATE(YEAR(A2883),DAY(A2883),1),A2883)</f>
        <v>45689</v>
      </c>
    </row>
    <row r="2884" spans="1:21" x14ac:dyDescent="0.3">
      <c r="A2884" s="1">
        <v>45444</v>
      </c>
      <c r="B2884" s="2" t="s">
        <v>33</v>
      </c>
      <c r="C2884" s="2" t="s">
        <v>25</v>
      </c>
      <c r="D2884" s="2" t="s">
        <v>30</v>
      </c>
      <c r="E2884" s="2" t="str">
        <f>TRIM(Table2[[#This Row],[SKU_CODE]])</f>
        <v>BEC-TIS-002</v>
      </c>
      <c r="F2884" s="2">
        <v>198</v>
      </c>
      <c r="G2884" s="2">
        <v>35640</v>
      </c>
      <c r="H2884" s="2">
        <v>4971.3500000000004</v>
      </c>
      <c r="I2884" s="2">
        <v>4530.6899999999996</v>
      </c>
      <c r="J2884" s="2">
        <v>9</v>
      </c>
      <c r="K2884" s="2" t="str">
        <f>_xlfn.XLOOKUP(E2884,[1]SKU_Master!A:A,[1]SKU_Master!C:C,"NOT FOUND")</f>
        <v>Tissues</v>
      </c>
      <c r="L2884" s="2">
        <f>_xlfn.XLOOKUP(Table2[[#This Row],[SKU_CODE_CLEAN]],[1]SKU_Master!A:A,[1]SKU_Master!E:E,"Not Found")</f>
        <v>180</v>
      </c>
      <c r="M2884" s="2">
        <f>_xlfn.XLOOKUP(E2884,[1]SKU_Master!A:A,[1]SKU_Master!F:F,"NOT FOUND")</f>
        <v>95</v>
      </c>
      <c r="N2884" s="2" t="str">
        <f>IF(ISNUMBER(_xlfn.XMATCH(E2884,[1]SKU_Master!A:A)),"MATCH","NOT FOUND")</f>
        <v>MATCH</v>
      </c>
      <c r="O2884" s="2">
        <f>Table2[[#This Row],[GROSS_REVENUE]]-Table2[[#This Row],[DISCOUNT]]</f>
        <v>30668.65</v>
      </c>
      <c r="P2884" s="3">
        <f>IFERROR((Table2[[#This Row],[NET_REVENUE]]-(Table2[[#This Row],[UNITS_SOLD]]*Table2[[#This Row],[UNIT_COGS]]))/Table2[[#This Row],[NET_REVENUE]],0)</f>
        <v>0.3866701012271489</v>
      </c>
      <c r="Q2884" s="4">
        <f>IFERROR(Table2[[#This Row],[GROSS_REVENUE]]/Table2[[#This Row],[AD_SPEND]],0)</f>
        <v>7.8663514828867136</v>
      </c>
      <c r="R2884" s="2">
        <f>IFERROR((Table2[[#This Row],[NET_REVENUE]]-(Table2[[#This Row],[UNITS_SOLD]]*Table2[[#This Row],[UNIT_COGS]])-Table2[[#This Row],[AD_SPEND]]),0)</f>
        <v>7327.9600000000019</v>
      </c>
      <c r="S2884" s="3">
        <f>IFERROR(Table2[[#This Row],[RETURNS_UNITS]]/Table2[[#This Row],[UNITS_SOLD]],0)</f>
        <v>4.5454545454545456E-2</v>
      </c>
      <c r="T2884" s="2" t="str">
        <f>TRIM(CLEAN(Table2[[#This Row],[CHANNEL]]))</f>
        <v>Swiggy Instamart</v>
      </c>
      <c r="U2884" s="1">
        <f t="shared" si="45"/>
        <v>45444</v>
      </c>
    </row>
    <row r="2885" spans="1:21" x14ac:dyDescent="0.3">
      <c r="A2885" s="1">
        <v>45474</v>
      </c>
      <c r="B2885" s="2" t="s">
        <v>33</v>
      </c>
      <c r="C2885" s="2" t="s">
        <v>22</v>
      </c>
      <c r="D2885" s="2" t="s">
        <v>38</v>
      </c>
      <c r="E2885" s="2" t="str">
        <f>TRIM(Table2[[#This Row],[SKU_CODE]])</f>
        <v>BEC-CLN-002</v>
      </c>
      <c r="F2885" s="2">
        <v>166</v>
      </c>
      <c r="G2885" s="2">
        <v>30710</v>
      </c>
      <c r="H2885" s="2">
        <v>6944.01</v>
      </c>
      <c r="I2885" s="2">
        <v>4530.7</v>
      </c>
      <c r="J2885" s="2">
        <v>4</v>
      </c>
      <c r="K2885" s="2" t="str">
        <f>_xlfn.XLOOKUP(E2885,[1]SKU_Master!A:A,[1]SKU_Master!C:C,"NOT FOUND")</f>
        <v>Cleaners</v>
      </c>
      <c r="L2885" s="2">
        <f>_xlfn.XLOOKUP(Table2[[#This Row],[SKU_CODE_CLEAN]],[1]SKU_Master!A:A,[1]SKU_Master!E:E,"Not Found")</f>
        <v>185</v>
      </c>
      <c r="M2885" s="2">
        <f>_xlfn.XLOOKUP(E2885,[1]SKU_Master!A:A,[1]SKU_Master!F:F,"NOT FOUND")</f>
        <v>88</v>
      </c>
      <c r="N2885" s="2" t="str">
        <f>IF(ISNUMBER(_xlfn.XMATCH(E2885,[1]SKU_Master!A:A)),"MATCH","NOT FOUND")</f>
        <v>MATCH</v>
      </c>
      <c r="O2885" s="2">
        <f>Table2[[#This Row],[GROSS_REVENUE]]-Table2[[#This Row],[DISCOUNT]]</f>
        <v>23765.989999999998</v>
      </c>
      <c r="P2885" s="3">
        <f>IFERROR((Table2[[#This Row],[NET_REVENUE]]-(Table2[[#This Row],[UNITS_SOLD]]*Table2[[#This Row],[UNIT_COGS]]))/Table2[[#This Row],[NET_REVENUE]],0)</f>
        <v>0.38534014362540753</v>
      </c>
      <c r="Q2885" s="4">
        <f>IFERROR(Table2[[#This Row],[GROSS_REVENUE]]/Table2[[#This Row],[AD_SPEND]],0)</f>
        <v>6.7782020438342867</v>
      </c>
      <c r="R2885" s="2">
        <f>IFERROR((Table2[[#This Row],[NET_REVENUE]]-(Table2[[#This Row],[UNITS_SOLD]]*Table2[[#This Row],[UNIT_COGS]])-Table2[[#This Row],[AD_SPEND]]),0)</f>
        <v>4627.2899999999981</v>
      </c>
      <c r="S2885" s="3">
        <f>IFERROR(Table2[[#This Row],[RETURNS_UNITS]]/Table2[[#This Row],[UNITS_SOLD]],0)</f>
        <v>2.4096385542168676E-2</v>
      </c>
      <c r="T2885" s="2" t="str">
        <f>TRIM(CLEAN(Table2[[#This Row],[CHANNEL]]))</f>
        <v>Swiggy Instamart</v>
      </c>
      <c r="U2885" s="1">
        <f t="shared" si="45"/>
        <v>45474</v>
      </c>
    </row>
    <row r="2886" spans="1:21" x14ac:dyDescent="0.3">
      <c r="A2886" s="1">
        <v>45474</v>
      </c>
      <c r="B2886" s="2" t="s">
        <v>21</v>
      </c>
      <c r="C2886" s="2" t="s">
        <v>28</v>
      </c>
      <c r="D2886" s="2" t="s">
        <v>29</v>
      </c>
      <c r="E2886" s="2" t="str">
        <f>TRIM(Table2[[#This Row],[SKU_CODE]])</f>
        <v>BEC-CLN-004</v>
      </c>
      <c r="F2886" s="2">
        <v>182</v>
      </c>
      <c r="G2886" s="2">
        <v>18018</v>
      </c>
      <c r="H2886" s="2">
        <v>2633.81</v>
      </c>
      <c r="I2886" s="2">
        <v>4531.8599999999997</v>
      </c>
      <c r="J2886" s="2">
        <v>6</v>
      </c>
      <c r="K2886" s="2" t="str">
        <f>_xlfn.XLOOKUP(E2886,[1]SKU_Master!A:A,[1]SKU_Master!C:C,"NOT FOUND")</f>
        <v>Cleaners</v>
      </c>
      <c r="L2886" s="2">
        <f>_xlfn.XLOOKUP(Table2[[#This Row],[SKU_CODE_CLEAN]],[1]SKU_Master!A:A,[1]SKU_Master!E:E,"Not Found")</f>
        <v>99</v>
      </c>
      <c r="M2886" s="2">
        <f>_xlfn.XLOOKUP(E2886,[1]SKU_Master!A:A,[1]SKU_Master!F:F,"NOT FOUND")</f>
        <v>44</v>
      </c>
      <c r="N2886" s="2" t="str">
        <f>IF(ISNUMBER(_xlfn.XMATCH(E2886,[1]SKU_Master!A:A)),"MATCH","NOT FOUND")</f>
        <v>MATCH</v>
      </c>
      <c r="O2886" s="2">
        <f>Table2[[#This Row],[GROSS_REVENUE]]-Table2[[#This Row],[DISCOUNT]]</f>
        <v>15384.19</v>
      </c>
      <c r="P2886" s="3">
        <f>IFERROR((Table2[[#This Row],[NET_REVENUE]]-(Table2[[#This Row],[UNITS_SOLD]]*Table2[[#This Row],[UNIT_COGS]]))/Table2[[#This Row],[NET_REVENUE]],0)</f>
        <v>0.47946560722403975</v>
      </c>
      <c r="Q2886" s="4">
        <f>IFERROR(Table2[[#This Row],[GROSS_REVENUE]]/Table2[[#This Row],[AD_SPEND]],0)</f>
        <v>3.9758509750963182</v>
      </c>
      <c r="R2886" s="2">
        <f>IFERROR((Table2[[#This Row],[NET_REVENUE]]-(Table2[[#This Row],[UNITS_SOLD]]*Table2[[#This Row],[UNIT_COGS]])-Table2[[#This Row],[AD_SPEND]]),0)</f>
        <v>2844.3300000000008</v>
      </c>
      <c r="S2886" s="3">
        <f>IFERROR(Table2[[#This Row],[RETURNS_UNITS]]/Table2[[#This Row],[UNITS_SOLD]],0)</f>
        <v>3.2967032967032968E-2</v>
      </c>
      <c r="T2886" s="2" t="str">
        <f>TRIM(CLEAN(Table2[[#This Row],[CHANNEL]]))</f>
        <v>Flipkart</v>
      </c>
      <c r="U2886" s="1">
        <f t="shared" si="45"/>
        <v>45474</v>
      </c>
    </row>
    <row r="2887" spans="1:21" x14ac:dyDescent="0.3">
      <c r="A2887" s="1">
        <v>45597</v>
      </c>
      <c r="B2887" s="2" t="s">
        <v>21</v>
      </c>
      <c r="C2887" s="2" t="s">
        <v>22</v>
      </c>
      <c r="D2887" s="2" t="s">
        <v>29</v>
      </c>
      <c r="E2887" s="2" t="str">
        <f>TRIM(Table2[[#This Row],[SKU_CODE]])</f>
        <v>BEC-CLN-004</v>
      </c>
      <c r="F2887" s="2">
        <v>155</v>
      </c>
      <c r="G2887" s="2">
        <v>15345</v>
      </c>
      <c r="H2887" s="2">
        <v>1624.24</v>
      </c>
      <c r="I2887" s="2">
        <v>4537.47</v>
      </c>
      <c r="J2887" s="2">
        <v>6</v>
      </c>
      <c r="K2887" s="2" t="str">
        <f>_xlfn.XLOOKUP(E2887,[1]SKU_Master!A:A,[1]SKU_Master!C:C,"NOT FOUND")</f>
        <v>Cleaners</v>
      </c>
      <c r="L2887" s="2">
        <f>_xlfn.XLOOKUP(Table2[[#This Row],[SKU_CODE_CLEAN]],[1]SKU_Master!A:A,[1]SKU_Master!E:E,"Not Found")</f>
        <v>99</v>
      </c>
      <c r="M2887" s="2">
        <f>_xlfn.XLOOKUP(E2887,[1]SKU_Master!A:A,[1]SKU_Master!F:F,"NOT FOUND")</f>
        <v>44</v>
      </c>
      <c r="N2887" s="2" t="str">
        <f>IF(ISNUMBER(_xlfn.XMATCH(E2887,[1]SKU_Master!A:A)),"MATCH","NOT FOUND")</f>
        <v>MATCH</v>
      </c>
      <c r="O2887" s="2">
        <f>Table2[[#This Row],[GROSS_REVENUE]]-Table2[[#This Row],[DISCOUNT]]</f>
        <v>13720.76</v>
      </c>
      <c r="P2887" s="3">
        <f>IFERROR((Table2[[#This Row],[NET_REVENUE]]-(Table2[[#This Row],[UNITS_SOLD]]*Table2[[#This Row],[UNIT_COGS]]))/Table2[[#This Row],[NET_REVENUE]],0)</f>
        <v>0.50294298566551709</v>
      </c>
      <c r="Q2887" s="4">
        <f>IFERROR(Table2[[#This Row],[GROSS_REVENUE]]/Table2[[#This Row],[AD_SPEND]],0)</f>
        <v>3.3818405410944865</v>
      </c>
      <c r="R2887" s="2">
        <f>IFERROR((Table2[[#This Row],[NET_REVENUE]]-(Table2[[#This Row],[UNITS_SOLD]]*Table2[[#This Row],[UNIT_COGS]])-Table2[[#This Row],[AD_SPEND]]),0)</f>
        <v>2363.29</v>
      </c>
      <c r="S2887" s="3">
        <f>IFERROR(Table2[[#This Row],[RETURNS_UNITS]]/Table2[[#This Row],[UNITS_SOLD]],0)</f>
        <v>3.870967741935484E-2</v>
      </c>
      <c r="T2887" s="2" t="str">
        <f>TRIM(CLEAN(Table2[[#This Row],[CHANNEL]]))</f>
        <v>Flipkart</v>
      </c>
      <c r="U2887" s="1">
        <f t="shared" si="45"/>
        <v>45597</v>
      </c>
    </row>
    <row r="2888" spans="1:21" x14ac:dyDescent="0.3">
      <c r="A2888" s="1">
        <v>45474</v>
      </c>
      <c r="B2888" s="2" t="s">
        <v>37</v>
      </c>
      <c r="C2888" s="2" t="s">
        <v>28</v>
      </c>
      <c r="D2888" s="2" t="s">
        <v>29</v>
      </c>
      <c r="E2888" s="2" t="str">
        <f>TRIM(Table2[[#This Row],[SKU_CODE]])</f>
        <v>BEC-CLN-004</v>
      </c>
      <c r="F2888" s="2">
        <v>242</v>
      </c>
      <c r="G2888" s="2">
        <v>23958</v>
      </c>
      <c r="H2888" s="2">
        <v>2066.7800000000002</v>
      </c>
      <c r="I2888" s="2">
        <v>4538.7700000000004</v>
      </c>
      <c r="J2888" s="2">
        <v>7</v>
      </c>
      <c r="K2888" s="2" t="str">
        <f>_xlfn.XLOOKUP(E2888,[1]SKU_Master!A:A,[1]SKU_Master!C:C,"NOT FOUND")</f>
        <v>Cleaners</v>
      </c>
      <c r="L2888" s="2">
        <f>_xlfn.XLOOKUP(Table2[[#This Row],[SKU_CODE_CLEAN]],[1]SKU_Master!A:A,[1]SKU_Master!E:E,"Not Found")</f>
        <v>99</v>
      </c>
      <c r="M2888" s="2">
        <f>_xlfn.XLOOKUP(E2888,[1]SKU_Master!A:A,[1]SKU_Master!F:F,"NOT FOUND")</f>
        <v>44</v>
      </c>
      <c r="N2888" s="2" t="str">
        <f>IF(ISNUMBER(_xlfn.XMATCH(E2888,[1]SKU_Master!A:A)),"MATCH","NOT FOUND")</f>
        <v>MATCH</v>
      </c>
      <c r="O2888" s="2">
        <f>Table2[[#This Row],[GROSS_REVENUE]]-Table2[[#This Row],[DISCOUNT]]</f>
        <v>21891.22</v>
      </c>
      <c r="P2888" s="3">
        <f>IFERROR((Table2[[#This Row],[NET_REVENUE]]-(Table2[[#This Row],[UNITS_SOLD]]*Table2[[#This Row],[UNIT_COGS]]))/Table2[[#This Row],[NET_REVENUE]],0)</f>
        <v>0.51359494811161732</v>
      </c>
      <c r="Q2888" s="4">
        <f>IFERROR(Table2[[#This Row],[GROSS_REVENUE]]/Table2[[#This Row],[AD_SPEND]],0)</f>
        <v>5.2785225953286901</v>
      </c>
      <c r="R2888" s="2">
        <f>IFERROR((Table2[[#This Row],[NET_REVENUE]]-(Table2[[#This Row],[UNITS_SOLD]]*Table2[[#This Row],[UNIT_COGS]])-Table2[[#This Row],[AD_SPEND]]),0)</f>
        <v>6704.4500000000007</v>
      </c>
      <c r="S2888" s="3">
        <f>IFERROR(Table2[[#This Row],[RETURNS_UNITS]]/Table2[[#This Row],[UNITS_SOLD]],0)</f>
        <v>2.8925619834710745E-2</v>
      </c>
      <c r="T2888" s="2" t="str">
        <f>TRIM(CLEAN(Table2[[#This Row],[CHANNEL]]))</f>
        <v>Blinkit</v>
      </c>
      <c r="U2888" s="1">
        <f t="shared" si="45"/>
        <v>45474</v>
      </c>
    </row>
    <row r="2889" spans="1:21" x14ac:dyDescent="0.3">
      <c r="A2889" s="1">
        <v>45778</v>
      </c>
      <c r="B2889" s="2" t="s">
        <v>24</v>
      </c>
      <c r="C2889" s="2" t="s">
        <v>28</v>
      </c>
      <c r="D2889" s="2" t="s">
        <v>29</v>
      </c>
      <c r="E2889" s="2" t="str">
        <f>TRIM(Table2[[#This Row],[SKU_CODE]])</f>
        <v>BEC-CLN-004</v>
      </c>
      <c r="F2889" s="2">
        <v>149</v>
      </c>
      <c r="G2889" s="2">
        <v>14751</v>
      </c>
      <c r="H2889" s="2">
        <v>795.3</v>
      </c>
      <c r="I2889" s="2">
        <v>4539.9399999999996</v>
      </c>
      <c r="J2889" s="2">
        <v>17</v>
      </c>
      <c r="K2889" s="2" t="str">
        <f>_xlfn.XLOOKUP(E2889,[1]SKU_Master!A:A,[1]SKU_Master!C:C,"NOT FOUND")</f>
        <v>Cleaners</v>
      </c>
      <c r="L2889" s="2">
        <f>_xlfn.XLOOKUP(Table2[[#This Row],[SKU_CODE_CLEAN]],[1]SKU_Master!A:A,[1]SKU_Master!E:E,"Not Found")</f>
        <v>99</v>
      </c>
      <c r="M2889" s="2">
        <f>_xlfn.XLOOKUP(E2889,[1]SKU_Master!A:A,[1]SKU_Master!F:F,"NOT FOUND")</f>
        <v>44</v>
      </c>
      <c r="N2889" s="2" t="str">
        <f>IF(ISNUMBER(_xlfn.XMATCH(E2889,[1]SKU_Master!A:A)),"MATCH","NOT FOUND")</f>
        <v>MATCH</v>
      </c>
      <c r="O2889" s="2">
        <f>Table2[[#This Row],[GROSS_REVENUE]]-Table2[[#This Row],[DISCOUNT]]</f>
        <v>13955.7</v>
      </c>
      <c r="P2889" s="3">
        <f>IFERROR((Table2[[#This Row],[NET_REVENUE]]-(Table2[[#This Row],[UNITS_SOLD]]*Table2[[#This Row],[UNIT_COGS]]))/Table2[[#This Row],[NET_REVENUE]],0)</f>
        <v>0.53022779222826522</v>
      </c>
      <c r="Q2889" s="4">
        <f>IFERROR(Table2[[#This Row],[GROSS_REVENUE]]/Table2[[#This Row],[AD_SPEND]],0)</f>
        <v>3.2491618831966944</v>
      </c>
      <c r="R2889" s="2">
        <f>IFERROR((Table2[[#This Row],[NET_REVENUE]]-(Table2[[#This Row],[UNITS_SOLD]]*Table2[[#This Row],[UNIT_COGS]])-Table2[[#This Row],[AD_SPEND]]),0)</f>
        <v>2859.7600000000011</v>
      </c>
      <c r="S2889" s="3">
        <f>IFERROR(Table2[[#This Row],[RETURNS_UNITS]]/Table2[[#This Row],[UNITS_SOLD]],0)</f>
        <v>0.11409395973154363</v>
      </c>
      <c r="T2889" s="2" t="str">
        <f>TRIM(CLEAN(Table2[[#This Row],[CHANNEL]]))</f>
        <v>D2C</v>
      </c>
      <c r="U2889" s="1">
        <f t="shared" si="45"/>
        <v>45778</v>
      </c>
    </row>
    <row r="2890" spans="1:21" x14ac:dyDescent="0.3">
      <c r="A2890" s="1">
        <v>45352</v>
      </c>
      <c r="B2890" s="2" t="s">
        <v>50</v>
      </c>
      <c r="C2890" s="2" t="s">
        <v>22</v>
      </c>
      <c r="D2890" s="2" t="s">
        <v>42</v>
      </c>
      <c r="E2890" s="2" t="str">
        <f>TRIM(Table2[[#This Row],[SKU_CODE]])</f>
        <v>BEC-BW-002</v>
      </c>
      <c r="F2890" s="2">
        <v>220</v>
      </c>
      <c r="G2890" s="2">
        <v>38500</v>
      </c>
      <c r="H2890" s="2">
        <v>6704.3</v>
      </c>
      <c r="I2890" s="2">
        <v>4546.24</v>
      </c>
      <c r="J2890" s="2">
        <v>5</v>
      </c>
      <c r="K2890" s="2" t="str">
        <f>_xlfn.XLOOKUP(E2890,[1]SKU_Master!A:A,[1]SKU_Master!C:C,"NOT FOUND")</f>
        <v>Bake &amp; Wrap</v>
      </c>
      <c r="L2890" s="2">
        <f>_xlfn.XLOOKUP(Table2[[#This Row],[SKU_CODE_CLEAN]],[1]SKU_Master!A:A,[1]SKU_Master!E:E,"Not Found")</f>
        <v>175</v>
      </c>
      <c r="M2890" s="2">
        <f>_xlfn.XLOOKUP(E2890,[1]SKU_Master!A:A,[1]SKU_Master!F:F,"NOT FOUND")</f>
        <v>92</v>
      </c>
      <c r="N2890" s="2" t="str">
        <f>IF(ISNUMBER(_xlfn.XMATCH(E2890,[1]SKU_Master!A:A)),"MATCH","NOT FOUND")</f>
        <v>MATCH</v>
      </c>
      <c r="O2890" s="2">
        <f>Table2[[#This Row],[GROSS_REVENUE]]-Table2[[#This Row],[DISCOUNT]]</f>
        <v>31795.7</v>
      </c>
      <c r="P2890" s="3">
        <f>IFERROR((Table2[[#This Row],[NET_REVENUE]]-(Table2[[#This Row],[UNITS_SOLD]]*Table2[[#This Row],[UNIT_COGS]]))/Table2[[#This Row],[NET_REVENUE]],0)</f>
        <v>0.36343593630585269</v>
      </c>
      <c r="Q2890" s="4">
        <f>IFERROR(Table2[[#This Row],[GROSS_REVENUE]]/Table2[[#This Row],[AD_SPEND]],0)</f>
        <v>8.4685366368691497</v>
      </c>
      <c r="R2890" s="2">
        <f>IFERROR((Table2[[#This Row],[NET_REVENUE]]-(Table2[[#This Row],[UNITS_SOLD]]*Table2[[#This Row],[UNIT_COGS]])-Table2[[#This Row],[AD_SPEND]]),0)</f>
        <v>7009.4600000000009</v>
      </c>
      <c r="S2890" s="3">
        <f>IFERROR(Table2[[#This Row],[RETURNS_UNITS]]/Table2[[#This Row],[UNITS_SOLD]],0)</f>
        <v>2.2727272727272728E-2</v>
      </c>
      <c r="T2890" s="2" t="str">
        <f>TRIM(CLEAN(Table2[[#This Row],[CHANNEL]]))</f>
        <v>Amazon</v>
      </c>
      <c r="U2890" s="1">
        <f t="shared" si="45"/>
        <v>45352</v>
      </c>
    </row>
    <row r="2891" spans="1:21" x14ac:dyDescent="0.3">
      <c r="A2891" s="1">
        <v>45323</v>
      </c>
      <c r="B2891" s="2" t="s">
        <v>37</v>
      </c>
      <c r="C2891" s="2" t="s">
        <v>22</v>
      </c>
      <c r="D2891" s="2" t="s">
        <v>43</v>
      </c>
      <c r="E2891" s="2" t="str">
        <f>TRIM(Table2[[#This Row],[SKU_CODE]])</f>
        <v>BEC-GB-001</v>
      </c>
      <c r="F2891" s="2">
        <v>250</v>
      </c>
      <c r="G2891" s="2">
        <v>37250</v>
      </c>
      <c r="H2891" s="2">
        <v>5901.25</v>
      </c>
      <c r="I2891" s="2">
        <v>4548.28</v>
      </c>
      <c r="J2891" s="2">
        <v>7</v>
      </c>
      <c r="K2891" s="2" t="str">
        <f>_xlfn.XLOOKUP(E2891,[1]SKU_Master!A:A,[1]SKU_Master!C:C,"NOT FOUND")</f>
        <v>Garbage Bags</v>
      </c>
      <c r="L2891" s="2">
        <f>_xlfn.XLOOKUP(Table2[[#This Row],[SKU_CODE_CLEAN]],[1]SKU_Master!A:A,[1]SKU_Master!E:E,"Not Found")</f>
        <v>149</v>
      </c>
      <c r="M2891" s="2">
        <f>_xlfn.XLOOKUP(E2891,[1]SKU_Master!A:A,[1]SKU_Master!F:F,"NOT FOUND")</f>
        <v>70</v>
      </c>
      <c r="N2891" s="2" t="str">
        <f>IF(ISNUMBER(_xlfn.XMATCH(E2891,[1]SKU_Master!A:A)),"MATCH","NOT FOUND")</f>
        <v>MATCH</v>
      </c>
      <c r="O2891" s="2">
        <f>Table2[[#This Row],[GROSS_REVENUE]]-Table2[[#This Row],[DISCOUNT]]</f>
        <v>31348.75</v>
      </c>
      <c r="P2891" s="3">
        <f>IFERROR((Table2[[#This Row],[NET_REVENUE]]-(Table2[[#This Row],[UNITS_SOLD]]*Table2[[#This Row],[UNIT_COGS]]))/Table2[[#This Row],[NET_REVENUE]],0)</f>
        <v>0.44176402567885481</v>
      </c>
      <c r="Q2891" s="4">
        <f>IFERROR(Table2[[#This Row],[GROSS_REVENUE]]/Table2[[#This Row],[AD_SPEND]],0)</f>
        <v>8.1899091524708254</v>
      </c>
      <c r="R2891" s="2">
        <f>IFERROR((Table2[[#This Row],[NET_REVENUE]]-(Table2[[#This Row],[UNITS_SOLD]]*Table2[[#This Row],[UNIT_COGS]])-Table2[[#This Row],[AD_SPEND]]),0)</f>
        <v>9300.4700000000012</v>
      </c>
      <c r="S2891" s="3">
        <f>IFERROR(Table2[[#This Row],[RETURNS_UNITS]]/Table2[[#This Row],[UNITS_SOLD]],0)</f>
        <v>2.8000000000000001E-2</v>
      </c>
      <c r="T2891" s="2" t="str">
        <f>TRIM(CLEAN(Table2[[#This Row],[CHANNEL]]))</f>
        <v>Blinkit</v>
      </c>
      <c r="U2891" s="1">
        <f t="shared" si="45"/>
        <v>45323</v>
      </c>
    </row>
    <row r="2892" spans="1:21" x14ac:dyDescent="0.3">
      <c r="A2892" s="1">
        <v>45413</v>
      </c>
      <c r="B2892" s="2" t="s">
        <v>33</v>
      </c>
      <c r="C2892" s="2" t="s">
        <v>25</v>
      </c>
      <c r="D2892" s="2" t="s">
        <v>29</v>
      </c>
      <c r="E2892" s="2" t="str">
        <f>TRIM(Table2[[#This Row],[SKU_CODE]])</f>
        <v>BEC-CLN-004</v>
      </c>
      <c r="F2892" s="2">
        <v>213</v>
      </c>
      <c r="G2892" s="2">
        <v>21087</v>
      </c>
      <c r="H2892" s="2">
        <v>4672.2299999999996</v>
      </c>
      <c r="I2892" s="2">
        <v>4550.4799999999996</v>
      </c>
      <c r="J2892" s="2">
        <v>10</v>
      </c>
      <c r="K2892" s="2" t="str">
        <f>_xlfn.XLOOKUP(E2892,[1]SKU_Master!A:A,[1]SKU_Master!C:C,"NOT FOUND")</f>
        <v>Cleaners</v>
      </c>
      <c r="L2892" s="2">
        <f>_xlfn.XLOOKUP(Table2[[#This Row],[SKU_CODE_CLEAN]],[1]SKU_Master!A:A,[1]SKU_Master!E:E,"Not Found")</f>
        <v>99</v>
      </c>
      <c r="M2892" s="2">
        <f>_xlfn.XLOOKUP(E2892,[1]SKU_Master!A:A,[1]SKU_Master!F:F,"NOT FOUND")</f>
        <v>44</v>
      </c>
      <c r="N2892" s="2" t="str">
        <f>IF(ISNUMBER(_xlfn.XMATCH(E2892,[1]SKU_Master!A:A)),"MATCH","NOT FOUND")</f>
        <v>MATCH</v>
      </c>
      <c r="O2892" s="2">
        <f>Table2[[#This Row],[GROSS_REVENUE]]-Table2[[#This Row],[DISCOUNT]]</f>
        <v>16414.77</v>
      </c>
      <c r="P2892" s="3">
        <f>IFERROR((Table2[[#This Row],[NET_REVENUE]]-(Table2[[#This Row],[UNITS_SOLD]]*Table2[[#This Row],[UNIT_COGS]]))/Table2[[#This Row],[NET_REVENUE]],0)</f>
        <v>0.42905078779660027</v>
      </c>
      <c r="Q2892" s="4">
        <f>IFERROR(Table2[[#This Row],[GROSS_REVENUE]]/Table2[[#This Row],[AD_SPEND]],0)</f>
        <v>4.6340166312125319</v>
      </c>
      <c r="R2892" s="2">
        <f>IFERROR((Table2[[#This Row],[NET_REVENUE]]-(Table2[[#This Row],[UNITS_SOLD]]*Table2[[#This Row],[UNIT_COGS]])-Table2[[#This Row],[AD_SPEND]]),0)</f>
        <v>2492.2900000000009</v>
      </c>
      <c r="S2892" s="3">
        <f>IFERROR(Table2[[#This Row],[RETURNS_UNITS]]/Table2[[#This Row],[UNITS_SOLD]],0)</f>
        <v>4.6948356807511735E-2</v>
      </c>
      <c r="T2892" s="2" t="str">
        <f>TRIM(CLEAN(Table2[[#This Row],[CHANNEL]]))</f>
        <v>Swiggy Instamart</v>
      </c>
      <c r="U2892" s="1">
        <f t="shared" si="45"/>
        <v>45413</v>
      </c>
    </row>
    <row r="2893" spans="1:21" x14ac:dyDescent="0.3">
      <c r="A2893" s="1">
        <v>45505</v>
      </c>
      <c r="B2893" s="2" t="s">
        <v>37</v>
      </c>
      <c r="C2893" s="2" t="s">
        <v>22</v>
      </c>
      <c r="D2893" s="2" t="s">
        <v>29</v>
      </c>
      <c r="E2893" s="2" t="str">
        <f>TRIM(Table2[[#This Row],[SKU_CODE]])</f>
        <v>BEC-CLN-004</v>
      </c>
      <c r="F2893" s="2">
        <v>281</v>
      </c>
      <c r="G2893" s="2">
        <v>27819</v>
      </c>
      <c r="H2893" s="2">
        <v>5808.85</v>
      </c>
      <c r="I2893" s="2">
        <v>4551.8500000000004</v>
      </c>
      <c r="J2893" s="2">
        <v>10</v>
      </c>
      <c r="K2893" s="2" t="str">
        <f>_xlfn.XLOOKUP(E2893,[1]SKU_Master!A:A,[1]SKU_Master!C:C,"NOT FOUND")</f>
        <v>Cleaners</v>
      </c>
      <c r="L2893" s="2">
        <f>_xlfn.XLOOKUP(Table2[[#This Row],[SKU_CODE_CLEAN]],[1]SKU_Master!A:A,[1]SKU_Master!E:E,"Not Found")</f>
        <v>99</v>
      </c>
      <c r="M2893" s="2">
        <f>_xlfn.XLOOKUP(E2893,[1]SKU_Master!A:A,[1]SKU_Master!F:F,"NOT FOUND")</f>
        <v>44</v>
      </c>
      <c r="N2893" s="2" t="str">
        <f>IF(ISNUMBER(_xlfn.XMATCH(E2893,[1]SKU_Master!A:A)),"MATCH","NOT FOUND")</f>
        <v>MATCH</v>
      </c>
      <c r="O2893" s="2">
        <f>Table2[[#This Row],[GROSS_REVENUE]]-Table2[[#This Row],[DISCOUNT]]</f>
        <v>22010.15</v>
      </c>
      <c r="P2893" s="3">
        <f>IFERROR((Table2[[#This Row],[NET_REVENUE]]-(Table2[[#This Row],[UNITS_SOLD]]*Table2[[#This Row],[UNIT_COGS]]))/Table2[[#This Row],[NET_REVENUE]],0)</f>
        <v>0.43825916679350213</v>
      </c>
      <c r="Q2893" s="4">
        <f>IFERROR(Table2[[#This Row],[GROSS_REVENUE]]/Table2[[#This Row],[AD_SPEND]],0)</f>
        <v>6.1115810055252258</v>
      </c>
      <c r="R2893" s="2">
        <f>IFERROR((Table2[[#This Row],[NET_REVENUE]]-(Table2[[#This Row],[UNITS_SOLD]]*Table2[[#This Row],[UNIT_COGS]])-Table2[[#This Row],[AD_SPEND]]),0)</f>
        <v>5094.3000000000011</v>
      </c>
      <c r="S2893" s="3">
        <f>IFERROR(Table2[[#This Row],[RETURNS_UNITS]]/Table2[[#This Row],[UNITS_SOLD]],0)</f>
        <v>3.5587188612099648E-2</v>
      </c>
      <c r="T2893" s="2" t="str">
        <f>TRIM(CLEAN(Table2[[#This Row],[CHANNEL]]))</f>
        <v>Blinkit</v>
      </c>
      <c r="U2893" s="1">
        <f t="shared" si="45"/>
        <v>45505</v>
      </c>
    </row>
    <row r="2894" spans="1:21" x14ac:dyDescent="0.3">
      <c r="A2894" s="1">
        <v>45748</v>
      </c>
      <c r="B2894" s="2" t="s">
        <v>37</v>
      </c>
      <c r="C2894" s="2" t="s">
        <v>25</v>
      </c>
      <c r="D2894" s="2" t="s">
        <v>30</v>
      </c>
      <c r="E2894" s="2" t="str">
        <f>TRIM(Table2[[#This Row],[SKU_CODE]])</f>
        <v>BEC-TIS-002</v>
      </c>
      <c r="F2894" s="2">
        <v>335</v>
      </c>
      <c r="G2894" s="2">
        <v>60300</v>
      </c>
      <c r="H2894" s="2">
        <v>11356.36</v>
      </c>
      <c r="I2894" s="2">
        <v>4553.1899999999996</v>
      </c>
      <c r="J2894" s="2">
        <v>15</v>
      </c>
      <c r="K2894" s="2" t="str">
        <f>_xlfn.XLOOKUP(E2894,[1]SKU_Master!A:A,[1]SKU_Master!C:C,"NOT FOUND")</f>
        <v>Tissues</v>
      </c>
      <c r="L2894" s="2">
        <f>_xlfn.XLOOKUP(Table2[[#This Row],[SKU_CODE_CLEAN]],[1]SKU_Master!A:A,[1]SKU_Master!E:E,"Not Found")</f>
        <v>180</v>
      </c>
      <c r="M2894" s="2">
        <f>_xlfn.XLOOKUP(E2894,[1]SKU_Master!A:A,[1]SKU_Master!F:F,"NOT FOUND")</f>
        <v>95</v>
      </c>
      <c r="N2894" s="2" t="str">
        <f>IF(ISNUMBER(_xlfn.XMATCH(E2894,[1]SKU_Master!A:A)),"MATCH","NOT FOUND")</f>
        <v>MATCH</v>
      </c>
      <c r="O2894" s="2">
        <f>Table2[[#This Row],[GROSS_REVENUE]]-Table2[[#This Row],[DISCOUNT]]</f>
        <v>48943.64</v>
      </c>
      <c r="P2894" s="3">
        <f>IFERROR((Table2[[#This Row],[NET_REVENUE]]-(Table2[[#This Row],[UNITS_SOLD]]*Table2[[#This Row],[UNIT_COGS]]))/Table2[[#This Row],[NET_REVENUE]],0)</f>
        <v>0.34976229802278702</v>
      </c>
      <c r="Q2894" s="4">
        <f>IFERROR(Table2[[#This Row],[GROSS_REVENUE]]/Table2[[#This Row],[AD_SPEND]],0)</f>
        <v>13.243462275898876</v>
      </c>
      <c r="R2894" s="2">
        <f>IFERROR((Table2[[#This Row],[NET_REVENUE]]-(Table2[[#This Row],[UNITS_SOLD]]*Table2[[#This Row],[UNIT_COGS]])-Table2[[#This Row],[AD_SPEND]]),0)</f>
        <v>12565.45</v>
      </c>
      <c r="S2894" s="3">
        <f>IFERROR(Table2[[#This Row],[RETURNS_UNITS]]/Table2[[#This Row],[UNITS_SOLD]],0)</f>
        <v>4.4776119402985072E-2</v>
      </c>
      <c r="T2894" s="2" t="str">
        <f>TRIM(CLEAN(Table2[[#This Row],[CHANNEL]]))</f>
        <v>Blinkit</v>
      </c>
      <c r="U2894" s="1">
        <f t="shared" si="45"/>
        <v>45748</v>
      </c>
    </row>
    <row r="2895" spans="1:21" x14ac:dyDescent="0.3">
      <c r="A2895" s="1">
        <v>45352</v>
      </c>
      <c r="B2895" s="2" t="s">
        <v>37</v>
      </c>
      <c r="C2895" s="2" t="s">
        <v>25</v>
      </c>
      <c r="D2895" s="2" t="s">
        <v>45</v>
      </c>
      <c r="E2895" s="2" t="str">
        <f>TRIM(Table2[[#This Row],[SKU_CODE]])</f>
        <v>BEC-TIS-001</v>
      </c>
      <c r="F2895" s="2">
        <v>433</v>
      </c>
      <c r="G2895" s="2">
        <v>41135</v>
      </c>
      <c r="H2895" s="2">
        <v>6301.2</v>
      </c>
      <c r="I2895" s="2">
        <v>4555.43</v>
      </c>
      <c r="J2895" s="2">
        <v>10</v>
      </c>
      <c r="K2895" s="2" t="str">
        <f>_xlfn.XLOOKUP(E2895,[1]SKU_Master!A:A,[1]SKU_Master!C:C,"NOT FOUND")</f>
        <v>Tissues</v>
      </c>
      <c r="L2895" s="2">
        <f>_xlfn.XLOOKUP(Table2[[#This Row],[SKU_CODE_CLEAN]],[1]SKU_Master!A:A,[1]SKU_Master!E:E,"Not Found")</f>
        <v>95</v>
      </c>
      <c r="M2895" s="2">
        <f>_xlfn.XLOOKUP(E2895,[1]SKU_Master!A:A,[1]SKU_Master!F:F,"NOT FOUND")</f>
        <v>42</v>
      </c>
      <c r="N2895" s="2" t="str">
        <f>IF(ISNUMBER(_xlfn.XMATCH(E2895,[1]SKU_Master!A:A)),"MATCH","NOT FOUND")</f>
        <v>MATCH</v>
      </c>
      <c r="O2895" s="2">
        <f>Table2[[#This Row],[GROSS_REVENUE]]-Table2[[#This Row],[DISCOUNT]]</f>
        <v>34833.800000000003</v>
      </c>
      <c r="P2895" s="3">
        <f>IFERROR((Table2[[#This Row],[NET_REVENUE]]-(Table2[[#This Row],[UNITS_SOLD]]*Table2[[#This Row],[UNIT_COGS]]))/Table2[[#This Row],[NET_REVENUE]],0)</f>
        <v>0.47792086995963695</v>
      </c>
      <c r="Q2895" s="4">
        <f>IFERROR(Table2[[#This Row],[GROSS_REVENUE]]/Table2[[#This Row],[AD_SPEND]],0)</f>
        <v>9.0298830187271015</v>
      </c>
      <c r="R2895" s="2">
        <f>IFERROR((Table2[[#This Row],[NET_REVENUE]]-(Table2[[#This Row],[UNITS_SOLD]]*Table2[[#This Row],[UNIT_COGS]])-Table2[[#This Row],[AD_SPEND]]),0)</f>
        <v>12092.370000000003</v>
      </c>
      <c r="S2895" s="3">
        <f>IFERROR(Table2[[#This Row],[RETURNS_UNITS]]/Table2[[#This Row],[UNITS_SOLD]],0)</f>
        <v>2.3094688221709007E-2</v>
      </c>
      <c r="T2895" s="2" t="str">
        <f>TRIM(CLEAN(Table2[[#This Row],[CHANNEL]]))</f>
        <v>Blinkit</v>
      </c>
      <c r="U2895" s="1">
        <f t="shared" si="45"/>
        <v>45352</v>
      </c>
    </row>
    <row r="2896" spans="1:21" x14ac:dyDescent="0.3">
      <c r="A2896" s="1">
        <v>45292</v>
      </c>
      <c r="B2896" s="2" t="s">
        <v>34</v>
      </c>
      <c r="C2896" s="2" t="s">
        <v>25</v>
      </c>
      <c r="D2896" s="2" t="s">
        <v>30</v>
      </c>
      <c r="E2896" s="2" t="str">
        <f>TRIM(Table2[[#This Row],[SKU_CODE]])</f>
        <v>BEC-TIS-002</v>
      </c>
      <c r="F2896" s="2">
        <v>233</v>
      </c>
      <c r="G2896" s="2">
        <v>41940</v>
      </c>
      <c r="H2896" s="2">
        <v>3813.28</v>
      </c>
      <c r="I2896" s="2">
        <v>4557.6899999999996</v>
      </c>
      <c r="J2896" s="2">
        <v>8</v>
      </c>
      <c r="K2896" s="2" t="str">
        <f>_xlfn.XLOOKUP(E2896,[1]SKU_Master!A:A,[1]SKU_Master!C:C,"NOT FOUND")</f>
        <v>Tissues</v>
      </c>
      <c r="L2896" s="2">
        <f>_xlfn.XLOOKUP(Table2[[#This Row],[SKU_CODE_CLEAN]],[1]SKU_Master!A:A,[1]SKU_Master!E:E,"Not Found")</f>
        <v>180</v>
      </c>
      <c r="M2896" s="2">
        <f>_xlfn.XLOOKUP(E2896,[1]SKU_Master!A:A,[1]SKU_Master!F:F,"NOT FOUND")</f>
        <v>95</v>
      </c>
      <c r="N2896" s="2" t="str">
        <f>IF(ISNUMBER(_xlfn.XMATCH(E2896,[1]SKU_Master!A:A)),"MATCH","NOT FOUND")</f>
        <v>MATCH</v>
      </c>
      <c r="O2896" s="2">
        <f>Table2[[#This Row],[GROSS_REVENUE]]-Table2[[#This Row],[DISCOUNT]]</f>
        <v>38126.720000000001</v>
      </c>
      <c r="P2896" s="3">
        <f>IFERROR((Table2[[#This Row],[NET_REVENUE]]-(Table2[[#This Row],[UNITS_SOLD]]*Table2[[#This Row],[UNIT_COGS]]))/Table2[[#This Row],[NET_REVENUE]],0)</f>
        <v>0.41943602806640595</v>
      </c>
      <c r="Q2896" s="4">
        <f>IFERROR(Table2[[#This Row],[GROSS_REVENUE]]/Table2[[#This Row],[AD_SPEND]],0)</f>
        <v>9.2020299757113815</v>
      </c>
      <c r="R2896" s="2">
        <f>IFERROR((Table2[[#This Row],[NET_REVENUE]]-(Table2[[#This Row],[UNITS_SOLD]]*Table2[[#This Row],[UNIT_COGS]])-Table2[[#This Row],[AD_SPEND]]),0)</f>
        <v>11434.030000000002</v>
      </c>
      <c r="S2896" s="3">
        <f>IFERROR(Table2[[#This Row],[RETURNS_UNITS]]/Table2[[#This Row],[UNITS_SOLD]],0)</f>
        <v>3.4334763948497854E-2</v>
      </c>
      <c r="T2896" s="2" t="str">
        <f>TRIM(CLEAN(Table2[[#This Row],[CHANNEL]]))</f>
        <v>Zepto</v>
      </c>
      <c r="U2896" s="1">
        <f t="shared" si="45"/>
        <v>45292</v>
      </c>
    </row>
    <row r="2897" spans="1:21" x14ac:dyDescent="0.3">
      <c r="A2897" s="1">
        <v>45413</v>
      </c>
      <c r="B2897" s="2" t="s">
        <v>21</v>
      </c>
      <c r="C2897" s="2" t="s">
        <v>25</v>
      </c>
      <c r="D2897" s="2" t="s">
        <v>43</v>
      </c>
      <c r="E2897" s="2" t="str">
        <f>TRIM(Table2[[#This Row],[SKU_CODE]])</f>
        <v>BEC-GB-001</v>
      </c>
      <c r="F2897" s="2">
        <v>264</v>
      </c>
      <c r="G2897" s="2">
        <v>39336</v>
      </c>
      <c r="H2897" s="2">
        <v>5590.42</v>
      </c>
      <c r="I2897" s="2">
        <v>4562.21</v>
      </c>
      <c r="J2897" s="2">
        <v>14</v>
      </c>
      <c r="K2897" s="2" t="str">
        <f>_xlfn.XLOOKUP(E2897,[1]SKU_Master!A:A,[1]SKU_Master!C:C,"NOT FOUND")</f>
        <v>Garbage Bags</v>
      </c>
      <c r="L2897" s="2">
        <f>_xlfn.XLOOKUP(Table2[[#This Row],[SKU_CODE_CLEAN]],[1]SKU_Master!A:A,[1]SKU_Master!E:E,"Not Found")</f>
        <v>149</v>
      </c>
      <c r="M2897" s="2">
        <f>_xlfn.XLOOKUP(E2897,[1]SKU_Master!A:A,[1]SKU_Master!F:F,"NOT FOUND")</f>
        <v>70</v>
      </c>
      <c r="N2897" s="2" t="str">
        <f>IF(ISNUMBER(_xlfn.XMATCH(E2897,[1]SKU_Master!A:A)),"MATCH","NOT FOUND")</f>
        <v>MATCH</v>
      </c>
      <c r="O2897" s="2">
        <f>Table2[[#This Row],[GROSS_REVENUE]]-Table2[[#This Row],[DISCOUNT]]</f>
        <v>33745.58</v>
      </c>
      <c r="P2897" s="3">
        <f>IFERROR((Table2[[#This Row],[NET_REVENUE]]-(Table2[[#This Row],[UNITS_SOLD]]*Table2[[#This Row],[UNIT_COGS]]))/Table2[[#This Row],[NET_REVENUE]],0)</f>
        <v>0.45237272555398367</v>
      </c>
      <c r="Q2897" s="4">
        <f>IFERROR(Table2[[#This Row],[GROSS_REVENUE]]/Table2[[#This Row],[AD_SPEND]],0)</f>
        <v>8.6221370783019626</v>
      </c>
      <c r="R2897" s="2">
        <f>IFERROR((Table2[[#This Row],[NET_REVENUE]]-(Table2[[#This Row],[UNITS_SOLD]]*Table2[[#This Row],[UNIT_COGS]])-Table2[[#This Row],[AD_SPEND]]),0)</f>
        <v>10703.370000000003</v>
      </c>
      <c r="S2897" s="3">
        <f>IFERROR(Table2[[#This Row],[RETURNS_UNITS]]/Table2[[#This Row],[UNITS_SOLD]],0)</f>
        <v>5.3030303030303032E-2</v>
      </c>
      <c r="T2897" s="2" t="str">
        <f>TRIM(CLEAN(Table2[[#This Row],[CHANNEL]]))</f>
        <v>Flipkart</v>
      </c>
      <c r="U2897" s="1">
        <f t="shared" si="45"/>
        <v>45413</v>
      </c>
    </row>
    <row r="2898" spans="1:21" x14ac:dyDescent="0.3">
      <c r="A2898" s="1">
        <v>45662</v>
      </c>
      <c r="B2898" s="2" t="s">
        <v>21</v>
      </c>
      <c r="C2898" s="2" t="s">
        <v>25</v>
      </c>
      <c r="D2898" s="2" t="s">
        <v>29</v>
      </c>
      <c r="E2898" s="2" t="str">
        <f>TRIM(Table2[[#This Row],[SKU_CODE]])</f>
        <v>BEC-CLN-004</v>
      </c>
      <c r="F2898" s="2">
        <v>270</v>
      </c>
      <c r="G2898" s="2">
        <v>26730</v>
      </c>
      <c r="H2898" s="2">
        <v>7921.56</v>
      </c>
      <c r="I2898" s="2">
        <v>4564.8500000000004</v>
      </c>
      <c r="J2898" s="2">
        <v>7</v>
      </c>
      <c r="K2898" s="2" t="str">
        <f>_xlfn.XLOOKUP(E2898,[1]SKU_Master!A:A,[1]SKU_Master!C:C,"NOT FOUND")</f>
        <v>Cleaners</v>
      </c>
      <c r="L2898" s="2">
        <f>_xlfn.XLOOKUP(Table2[[#This Row],[SKU_CODE_CLEAN]],[1]SKU_Master!A:A,[1]SKU_Master!E:E,"Not Found")</f>
        <v>99</v>
      </c>
      <c r="M2898" s="2">
        <f>_xlfn.XLOOKUP(E2898,[1]SKU_Master!A:A,[1]SKU_Master!F:F,"NOT FOUND")</f>
        <v>44</v>
      </c>
      <c r="N2898" s="2" t="str">
        <f>IF(ISNUMBER(_xlfn.XMATCH(E2898,[1]SKU_Master!A:A)),"MATCH","NOT FOUND")</f>
        <v>MATCH</v>
      </c>
      <c r="O2898" s="2">
        <f>Table2[[#This Row],[GROSS_REVENUE]]-Table2[[#This Row],[DISCOUNT]]</f>
        <v>18808.439999999999</v>
      </c>
      <c r="P2898" s="3">
        <f>IFERROR((Table2[[#This Row],[NET_REVENUE]]-(Table2[[#This Row],[UNITS_SOLD]]*Table2[[#This Row],[UNIT_COGS]]))/Table2[[#This Row],[NET_REVENUE]],0)</f>
        <v>0.36836866853391348</v>
      </c>
      <c r="Q2898" s="4">
        <f>IFERROR(Table2[[#This Row],[GROSS_REVENUE]]/Table2[[#This Row],[AD_SPEND]],0)</f>
        <v>5.855614094658093</v>
      </c>
      <c r="R2898" s="2">
        <f>IFERROR((Table2[[#This Row],[NET_REVENUE]]-(Table2[[#This Row],[UNITS_SOLD]]*Table2[[#This Row],[UNIT_COGS]])-Table2[[#This Row],[AD_SPEND]]),0)</f>
        <v>2363.5899999999983</v>
      </c>
      <c r="S2898" s="3">
        <f>IFERROR(Table2[[#This Row],[RETURNS_UNITS]]/Table2[[#This Row],[UNITS_SOLD]],0)</f>
        <v>2.5925925925925925E-2</v>
      </c>
      <c r="T2898" s="2" t="str">
        <f>TRIM(CLEAN(Table2[[#This Row],[CHANNEL]]))</f>
        <v>Flipkart</v>
      </c>
      <c r="U2898" s="1">
        <f t="shared" si="45"/>
        <v>45778</v>
      </c>
    </row>
    <row r="2899" spans="1:21" x14ac:dyDescent="0.3">
      <c r="A2899" s="1">
        <v>45413</v>
      </c>
      <c r="B2899" s="2" t="s">
        <v>34</v>
      </c>
      <c r="C2899" s="2" t="s">
        <v>28</v>
      </c>
      <c r="D2899" s="2" t="s">
        <v>41</v>
      </c>
      <c r="E2899" s="2" t="str">
        <f>TRIM(Table2[[#This Row],[SKU_CODE]])</f>
        <v>BEC-KT-002</v>
      </c>
      <c r="F2899" s="2">
        <v>120</v>
      </c>
      <c r="G2899" s="2">
        <v>50400</v>
      </c>
      <c r="H2899" s="2">
        <v>12115.95</v>
      </c>
      <c r="I2899" s="2">
        <v>4568.01</v>
      </c>
      <c r="J2899" s="2">
        <v>4</v>
      </c>
      <c r="K2899" s="2" t="str">
        <f>_xlfn.XLOOKUP(E2899,[1]SKU_Master!A:A,[1]SKU_Master!C:C,"NOT FOUND")</f>
        <v>Kitchen Towel</v>
      </c>
      <c r="L2899" s="2">
        <f>_xlfn.XLOOKUP(Table2[[#This Row],[SKU_CODE_CLEAN]],[1]SKU_Master!A:A,[1]SKU_Master!E:E,"Not Found")</f>
        <v>420</v>
      </c>
      <c r="M2899" s="2">
        <f>_xlfn.XLOOKUP(E2899,[1]SKU_Master!A:A,[1]SKU_Master!F:F,"NOT FOUND")</f>
        <v>205</v>
      </c>
      <c r="N2899" s="2" t="str">
        <f>IF(ISNUMBER(_xlfn.XMATCH(E2899,[1]SKU_Master!A:A)),"MATCH","NOT FOUND")</f>
        <v>MATCH</v>
      </c>
      <c r="O2899" s="2">
        <f>Table2[[#This Row],[GROSS_REVENUE]]-Table2[[#This Row],[DISCOUNT]]</f>
        <v>38284.050000000003</v>
      </c>
      <c r="P2899" s="3">
        <f>IFERROR((Table2[[#This Row],[NET_REVENUE]]-(Table2[[#This Row],[UNITS_SOLD]]*Table2[[#This Row],[UNIT_COGS]]))/Table2[[#This Row],[NET_REVENUE]],0)</f>
        <v>0.35743475416002229</v>
      </c>
      <c r="Q2899" s="4">
        <f>IFERROR(Table2[[#This Row],[GROSS_REVENUE]]/Table2[[#This Row],[AD_SPEND]],0)</f>
        <v>11.033250802866018</v>
      </c>
      <c r="R2899" s="2">
        <f>IFERROR((Table2[[#This Row],[NET_REVENUE]]-(Table2[[#This Row],[UNITS_SOLD]]*Table2[[#This Row],[UNIT_COGS]])-Table2[[#This Row],[AD_SPEND]]),0)</f>
        <v>9116.0400000000027</v>
      </c>
      <c r="S2899" s="3">
        <f>IFERROR(Table2[[#This Row],[RETURNS_UNITS]]/Table2[[#This Row],[UNITS_SOLD]],0)</f>
        <v>3.3333333333333333E-2</v>
      </c>
      <c r="T2899" s="2" t="str">
        <f>TRIM(CLEAN(Table2[[#This Row],[CHANNEL]]))</f>
        <v>Zepto</v>
      </c>
      <c r="U2899" s="1">
        <f t="shared" si="45"/>
        <v>45413</v>
      </c>
    </row>
    <row r="2900" spans="1:21" x14ac:dyDescent="0.3">
      <c r="A2900" s="1">
        <v>45352</v>
      </c>
      <c r="B2900" s="2" t="s">
        <v>37</v>
      </c>
      <c r="C2900" s="2" t="s">
        <v>22</v>
      </c>
      <c r="D2900" s="2" t="s">
        <v>30</v>
      </c>
      <c r="E2900" s="2" t="str">
        <f>TRIM(Table2[[#This Row],[SKU_CODE]])</f>
        <v>BEC-TIS-002</v>
      </c>
      <c r="F2900" s="2">
        <v>374</v>
      </c>
      <c r="G2900" s="2">
        <v>67320</v>
      </c>
      <c r="H2900" s="2">
        <v>10545.54</v>
      </c>
      <c r="I2900" s="2">
        <v>4569</v>
      </c>
      <c r="J2900" s="2">
        <v>11</v>
      </c>
      <c r="K2900" s="2" t="str">
        <f>_xlfn.XLOOKUP(E2900,[1]SKU_Master!A:A,[1]SKU_Master!C:C,"NOT FOUND")</f>
        <v>Tissues</v>
      </c>
      <c r="L2900" s="2">
        <f>_xlfn.XLOOKUP(Table2[[#This Row],[SKU_CODE_CLEAN]],[1]SKU_Master!A:A,[1]SKU_Master!E:E,"Not Found")</f>
        <v>180</v>
      </c>
      <c r="M2900" s="2">
        <f>_xlfn.XLOOKUP(E2900,[1]SKU_Master!A:A,[1]SKU_Master!F:F,"NOT FOUND")</f>
        <v>95</v>
      </c>
      <c r="N2900" s="2" t="str">
        <f>IF(ISNUMBER(_xlfn.XMATCH(E2900,[1]SKU_Master!A:A)),"MATCH","NOT FOUND")</f>
        <v>MATCH</v>
      </c>
      <c r="O2900" s="2">
        <f>Table2[[#This Row],[GROSS_REVENUE]]-Table2[[#This Row],[DISCOUNT]]</f>
        <v>56774.46</v>
      </c>
      <c r="P2900" s="3">
        <f>IFERROR((Table2[[#This Row],[NET_REVENUE]]-(Table2[[#This Row],[UNITS_SOLD]]*Table2[[#This Row],[UNIT_COGS]]))/Table2[[#This Row],[NET_REVENUE]],0)</f>
        <v>0.37419043703806254</v>
      </c>
      <c r="Q2900" s="4">
        <f>IFERROR(Table2[[#This Row],[GROSS_REVENUE]]/Table2[[#This Row],[AD_SPEND]],0)</f>
        <v>14.734077478660538</v>
      </c>
      <c r="R2900" s="2">
        <f>IFERROR((Table2[[#This Row],[NET_REVENUE]]-(Table2[[#This Row],[UNITS_SOLD]]*Table2[[#This Row],[UNIT_COGS]])-Table2[[#This Row],[AD_SPEND]]),0)</f>
        <v>16675.46</v>
      </c>
      <c r="S2900" s="3">
        <f>IFERROR(Table2[[#This Row],[RETURNS_UNITS]]/Table2[[#This Row],[UNITS_SOLD]],0)</f>
        <v>2.9411764705882353E-2</v>
      </c>
      <c r="T2900" s="2" t="str">
        <f>TRIM(CLEAN(Table2[[#This Row],[CHANNEL]]))</f>
        <v>Blinkit</v>
      </c>
      <c r="U2900" s="1">
        <f t="shared" si="45"/>
        <v>45352</v>
      </c>
    </row>
    <row r="2901" spans="1:21" x14ac:dyDescent="0.3">
      <c r="A2901" s="1">
        <v>45444</v>
      </c>
      <c r="B2901" s="2" t="s">
        <v>37</v>
      </c>
      <c r="C2901" s="2" t="s">
        <v>22</v>
      </c>
      <c r="D2901" s="2" t="s">
        <v>41</v>
      </c>
      <c r="E2901" s="2" t="str">
        <f>TRIM(Table2[[#This Row],[SKU_CODE]])</f>
        <v>BEC-KT-002</v>
      </c>
      <c r="F2901" s="2">
        <v>262</v>
      </c>
      <c r="G2901" s="2">
        <v>110040</v>
      </c>
      <c r="H2901" s="2">
        <v>24859.34</v>
      </c>
      <c r="I2901" s="2">
        <v>4577.0600000000004</v>
      </c>
      <c r="J2901" s="2">
        <v>12</v>
      </c>
      <c r="K2901" s="2" t="str">
        <f>_xlfn.XLOOKUP(E2901,[1]SKU_Master!A:A,[1]SKU_Master!C:C,"NOT FOUND")</f>
        <v>Kitchen Towel</v>
      </c>
      <c r="L2901" s="2">
        <f>_xlfn.XLOOKUP(Table2[[#This Row],[SKU_CODE_CLEAN]],[1]SKU_Master!A:A,[1]SKU_Master!E:E,"Not Found")</f>
        <v>420</v>
      </c>
      <c r="M2901" s="2">
        <f>_xlfn.XLOOKUP(E2901,[1]SKU_Master!A:A,[1]SKU_Master!F:F,"NOT FOUND")</f>
        <v>205</v>
      </c>
      <c r="N2901" s="2" t="str">
        <f>IF(ISNUMBER(_xlfn.XMATCH(E2901,[1]SKU_Master!A:A)),"MATCH","NOT FOUND")</f>
        <v>MATCH</v>
      </c>
      <c r="O2901" s="2">
        <f>Table2[[#This Row],[GROSS_REVENUE]]-Table2[[#This Row],[DISCOUNT]]</f>
        <v>85180.66</v>
      </c>
      <c r="P2901" s="3">
        <f>IFERROR((Table2[[#This Row],[NET_REVENUE]]-(Table2[[#This Row],[UNITS_SOLD]]*Table2[[#This Row],[UNIT_COGS]]))/Table2[[#This Row],[NET_REVENUE]],0)</f>
        <v>0.36945780885003709</v>
      </c>
      <c r="Q2901" s="4">
        <f>IFERROR(Table2[[#This Row],[GROSS_REVENUE]]/Table2[[#This Row],[AD_SPEND]],0)</f>
        <v>24.04163371247045</v>
      </c>
      <c r="R2901" s="2">
        <f>IFERROR((Table2[[#This Row],[NET_REVENUE]]-(Table2[[#This Row],[UNITS_SOLD]]*Table2[[#This Row],[UNIT_COGS]])-Table2[[#This Row],[AD_SPEND]]),0)</f>
        <v>26893.600000000002</v>
      </c>
      <c r="S2901" s="3">
        <f>IFERROR(Table2[[#This Row],[RETURNS_UNITS]]/Table2[[#This Row],[UNITS_SOLD]],0)</f>
        <v>4.5801526717557252E-2</v>
      </c>
      <c r="T2901" s="2" t="str">
        <f>TRIM(CLEAN(Table2[[#This Row],[CHANNEL]]))</f>
        <v>Blinkit</v>
      </c>
      <c r="U2901" s="1">
        <f t="shared" si="45"/>
        <v>45444</v>
      </c>
    </row>
    <row r="2902" spans="1:21" x14ac:dyDescent="0.3">
      <c r="A2902" s="1">
        <v>45505</v>
      </c>
      <c r="B2902" s="2" t="s">
        <v>27</v>
      </c>
      <c r="C2902" s="2" t="s">
        <v>22</v>
      </c>
      <c r="D2902" s="2" t="s">
        <v>30</v>
      </c>
      <c r="E2902" s="2" t="str">
        <f>TRIM(Table2[[#This Row],[SKU_CODE]])</f>
        <v>BEC-TIS-002</v>
      </c>
      <c r="F2902" s="2">
        <v>242</v>
      </c>
      <c r="G2902" s="2">
        <v>43560</v>
      </c>
      <c r="H2902" s="2">
        <v>8092.33</v>
      </c>
      <c r="I2902" s="2">
        <v>4579.0600000000004</v>
      </c>
      <c r="J2902" s="2">
        <v>5</v>
      </c>
      <c r="K2902" s="2" t="str">
        <f>_xlfn.XLOOKUP(E2902,[1]SKU_Master!A:A,[1]SKU_Master!C:C,"NOT FOUND")</f>
        <v>Tissues</v>
      </c>
      <c r="L2902" s="2">
        <f>_xlfn.XLOOKUP(Table2[[#This Row],[SKU_CODE_CLEAN]],[1]SKU_Master!A:A,[1]SKU_Master!E:E,"Not Found")</f>
        <v>180</v>
      </c>
      <c r="M2902" s="2">
        <f>_xlfn.XLOOKUP(E2902,[1]SKU_Master!A:A,[1]SKU_Master!F:F,"NOT FOUND")</f>
        <v>95</v>
      </c>
      <c r="N2902" s="2" t="str">
        <f>IF(ISNUMBER(_xlfn.XMATCH(E2902,[1]SKU_Master!A:A)),"MATCH","NOT FOUND")</f>
        <v>MATCH</v>
      </c>
      <c r="O2902" s="2">
        <f>Table2[[#This Row],[GROSS_REVENUE]]-Table2[[#This Row],[DISCOUNT]]</f>
        <v>35467.67</v>
      </c>
      <c r="P2902" s="3">
        <f>IFERROR((Table2[[#This Row],[NET_REVENUE]]-(Table2[[#This Row],[UNITS_SOLD]]*Table2[[#This Row],[UNIT_COGS]]))/Table2[[#This Row],[NET_REVENUE]],0)</f>
        <v>0.35180405140794418</v>
      </c>
      <c r="Q2902" s="4">
        <f>IFERROR(Table2[[#This Row],[GROSS_REVENUE]]/Table2[[#This Row],[AD_SPEND]],0)</f>
        <v>9.5128694535559699</v>
      </c>
      <c r="R2902" s="2">
        <f>IFERROR((Table2[[#This Row],[NET_REVENUE]]-(Table2[[#This Row],[UNITS_SOLD]]*Table2[[#This Row],[UNIT_COGS]])-Table2[[#This Row],[AD_SPEND]]),0)</f>
        <v>7898.6099999999979</v>
      </c>
      <c r="S2902" s="3">
        <f>IFERROR(Table2[[#This Row],[RETURNS_UNITS]]/Table2[[#This Row],[UNITS_SOLD]],0)</f>
        <v>2.0661157024793389E-2</v>
      </c>
      <c r="T2902" s="2" t="str">
        <f>TRIM(CLEAN(Table2[[#This Row],[CHANNEL]]))</f>
        <v>Zepto</v>
      </c>
      <c r="U2902" s="1">
        <f t="shared" si="45"/>
        <v>45505</v>
      </c>
    </row>
    <row r="2903" spans="1:21" x14ac:dyDescent="0.3">
      <c r="A2903" s="1">
        <v>45413</v>
      </c>
      <c r="B2903" s="2" t="s">
        <v>39</v>
      </c>
      <c r="C2903" s="2" t="s">
        <v>25</v>
      </c>
      <c r="D2903" s="2" t="s">
        <v>43</v>
      </c>
      <c r="E2903" s="2" t="str">
        <f>TRIM(Table2[[#This Row],[SKU_CODE]])</f>
        <v>BEC-GB-001</v>
      </c>
      <c r="F2903" s="2">
        <v>390</v>
      </c>
      <c r="G2903" s="2">
        <v>58110</v>
      </c>
      <c r="H2903" s="2">
        <v>4147.8100000000004</v>
      </c>
      <c r="I2903" s="2">
        <v>4582.84</v>
      </c>
      <c r="J2903" s="2">
        <v>15</v>
      </c>
      <c r="K2903" s="2" t="str">
        <f>_xlfn.XLOOKUP(E2903,[1]SKU_Master!A:A,[1]SKU_Master!C:C,"NOT FOUND")</f>
        <v>Garbage Bags</v>
      </c>
      <c r="L2903" s="2">
        <f>_xlfn.XLOOKUP(Table2[[#This Row],[SKU_CODE_CLEAN]],[1]SKU_Master!A:A,[1]SKU_Master!E:E,"Not Found")</f>
        <v>149</v>
      </c>
      <c r="M2903" s="2">
        <f>_xlfn.XLOOKUP(E2903,[1]SKU_Master!A:A,[1]SKU_Master!F:F,"NOT FOUND")</f>
        <v>70</v>
      </c>
      <c r="N2903" s="2" t="str">
        <f>IF(ISNUMBER(_xlfn.XMATCH(E2903,[1]SKU_Master!A:A)),"MATCH","NOT FOUND")</f>
        <v>MATCH</v>
      </c>
      <c r="O2903" s="2">
        <f>Table2[[#This Row],[GROSS_REVENUE]]-Table2[[#This Row],[DISCOUNT]]</f>
        <v>53962.19</v>
      </c>
      <c r="P2903" s="3">
        <f>IFERROR((Table2[[#This Row],[NET_REVENUE]]-(Table2[[#This Row],[UNITS_SOLD]]*Table2[[#This Row],[UNIT_COGS]]))/Table2[[#This Row],[NET_REVENUE]],0)</f>
        <v>0.49409021390718205</v>
      </c>
      <c r="Q2903" s="4">
        <f>IFERROR(Table2[[#This Row],[GROSS_REVENUE]]/Table2[[#This Row],[AD_SPEND]],0)</f>
        <v>12.67991027397858</v>
      </c>
      <c r="R2903" s="2">
        <f>IFERROR((Table2[[#This Row],[NET_REVENUE]]-(Table2[[#This Row],[UNITS_SOLD]]*Table2[[#This Row],[UNIT_COGS]])-Table2[[#This Row],[AD_SPEND]]),0)</f>
        <v>22079.350000000002</v>
      </c>
      <c r="S2903" s="3">
        <f>IFERROR(Table2[[#This Row],[RETURNS_UNITS]]/Table2[[#This Row],[UNITS_SOLD]],0)</f>
        <v>3.8461538461538464E-2</v>
      </c>
      <c r="T2903" s="2" t="str">
        <f>TRIM(CLEAN(Table2[[#This Row],[CHANNEL]]))</f>
        <v>Amazon</v>
      </c>
      <c r="U2903" s="1">
        <f t="shared" si="45"/>
        <v>45413</v>
      </c>
    </row>
    <row r="2904" spans="1:21" x14ac:dyDescent="0.3">
      <c r="A2904" s="1">
        <v>45658</v>
      </c>
      <c r="B2904" s="2" t="s">
        <v>24</v>
      </c>
      <c r="C2904" s="2" t="s">
        <v>25</v>
      </c>
      <c r="D2904" s="2" t="s">
        <v>43</v>
      </c>
      <c r="E2904" s="2" t="str">
        <f>TRIM(Table2[[#This Row],[SKU_CODE]])</f>
        <v>BEC-GB-001</v>
      </c>
      <c r="F2904" s="2">
        <v>264</v>
      </c>
      <c r="G2904" s="2">
        <v>39336</v>
      </c>
      <c r="H2904" s="2">
        <v>4285.54</v>
      </c>
      <c r="I2904" s="2">
        <v>4582.9399999999996</v>
      </c>
      <c r="J2904" s="2">
        <v>30</v>
      </c>
      <c r="K2904" s="2" t="str">
        <f>_xlfn.XLOOKUP(E2904,[1]SKU_Master!A:A,[1]SKU_Master!C:C,"NOT FOUND")</f>
        <v>Garbage Bags</v>
      </c>
      <c r="L2904" s="2">
        <f>_xlfn.XLOOKUP(Table2[[#This Row],[SKU_CODE_CLEAN]],[1]SKU_Master!A:A,[1]SKU_Master!E:E,"Not Found")</f>
        <v>149</v>
      </c>
      <c r="M2904" s="2">
        <f>_xlfn.XLOOKUP(E2904,[1]SKU_Master!A:A,[1]SKU_Master!F:F,"NOT FOUND")</f>
        <v>70</v>
      </c>
      <c r="N2904" s="2" t="str">
        <f>IF(ISNUMBER(_xlfn.XMATCH(E2904,[1]SKU_Master!A:A)),"MATCH","NOT FOUND")</f>
        <v>MATCH</v>
      </c>
      <c r="O2904" s="2">
        <f>Table2[[#This Row],[GROSS_REVENUE]]-Table2[[#This Row],[DISCOUNT]]</f>
        <v>35050.46</v>
      </c>
      <c r="P2904" s="3">
        <f>IFERROR((Table2[[#This Row],[NET_REVENUE]]-(Table2[[#This Row],[UNITS_SOLD]]*Table2[[#This Row],[UNIT_COGS]]))/Table2[[#This Row],[NET_REVENUE]],0)</f>
        <v>0.47276012925365313</v>
      </c>
      <c r="Q2904" s="4">
        <f>IFERROR(Table2[[#This Row],[GROSS_REVENUE]]/Table2[[#This Row],[AD_SPEND]],0)</f>
        <v>8.5831365891763802</v>
      </c>
      <c r="R2904" s="2">
        <f>IFERROR((Table2[[#This Row],[NET_REVENUE]]-(Table2[[#This Row],[UNITS_SOLD]]*Table2[[#This Row],[UNIT_COGS]])-Table2[[#This Row],[AD_SPEND]]),0)</f>
        <v>11987.52</v>
      </c>
      <c r="S2904" s="3">
        <f>IFERROR(Table2[[#This Row],[RETURNS_UNITS]]/Table2[[#This Row],[UNITS_SOLD]],0)</f>
        <v>0.11363636363636363</v>
      </c>
      <c r="T2904" s="2" t="str">
        <f>TRIM(CLEAN(Table2[[#This Row],[CHANNEL]]))</f>
        <v>D2C</v>
      </c>
      <c r="U2904" s="1">
        <f t="shared" si="45"/>
        <v>45658</v>
      </c>
    </row>
    <row r="2905" spans="1:21" x14ac:dyDescent="0.3">
      <c r="A2905" s="1">
        <v>45323</v>
      </c>
      <c r="B2905" s="2" t="s">
        <v>27</v>
      </c>
      <c r="C2905" s="2" t="s">
        <v>25</v>
      </c>
      <c r="D2905" s="2" t="s">
        <v>30</v>
      </c>
      <c r="E2905" s="2" t="str">
        <f>TRIM(Table2[[#This Row],[SKU_CODE]])</f>
        <v>BEC-TIS-002</v>
      </c>
      <c r="F2905" s="2">
        <v>270</v>
      </c>
      <c r="G2905" s="2">
        <v>48600</v>
      </c>
      <c r="H2905" s="2">
        <v>14000.43</v>
      </c>
      <c r="I2905" s="2">
        <v>4585.05</v>
      </c>
      <c r="J2905" s="2">
        <v>11</v>
      </c>
      <c r="K2905" s="2" t="str">
        <f>_xlfn.XLOOKUP(E2905,[1]SKU_Master!A:A,[1]SKU_Master!C:C,"NOT FOUND")</f>
        <v>Tissues</v>
      </c>
      <c r="L2905" s="2">
        <f>_xlfn.XLOOKUP(Table2[[#This Row],[SKU_CODE_CLEAN]],[1]SKU_Master!A:A,[1]SKU_Master!E:E,"Not Found")</f>
        <v>180</v>
      </c>
      <c r="M2905" s="2">
        <f>_xlfn.XLOOKUP(E2905,[1]SKU_Master!A:A,[1]SKU_Master!F:F,"NOT FOUND")</f>
        <v>95</v>
      </c>
      <c r="N2905" s="2" t="str">
        <f>IF(ISNUMBER(_xlfn.XMATCH(E2905,[1]SKU_Master!A:A)),"MATCH","NOT FOUND")</f>
        <v>MATCH</v>
      </c>
      <c r="O2905" s="2">
        <f>Table2[[#This Row],[GROSS_REVENUE]]-Table2[[#This Row],[DISCOUNT]]</f>
        <v>34599.57</v>
      </c>
      <c r="P2905" s="3">
        <f>IFERROR((Table2[[#This Row],[NET_REVENUE]]-(Table2[[#This Row],[UNITS_SOLD]]*Table2[[#This Row],[UNIT_COGS]]))/Table2[[#This Row],[NET_REVENUE]],0)</f>
        <v>0.25866130706248663</v>
      </c>
      <c r="Q2905" s="4">
        <f>IFERROR(Table2[[#This Row],[GROSS_REVENUE]]/Table2[[#This Row],[AD_SPEND]],0)</f>
        <v>10.599666306801453</v>
      </c>
      <c r="R2905" s="2">
        <f>IFERROR((Table2[[#This Row],[NET_REVENUE]]-(Table2[[#This Row],[UNITS_SOLD]]*Table2[[#This Row],[UNIT_COGS]])-Table2[[#This Row],[AD_SPEND]]),0)</f>
        <v>4364.5199999999995</v>
      </c>
      <c r="S2905" s="3">
        <f>IFERROR(Table2[[#This Row],[RETURNS_UNITS]]/Table2[[#This Row],[UNITS_SOLD]],0)</f>
        <v>4.0740740740740744E-2</v>
      </c>
      <c r="T2905" s="2" t="str">
        <f>TRIM(CLEAN(Table2[[#This Row],[CHANNEL]]))</f>
        <v>Zepto</v>
      </c>
      <c r="U2905" s="1">
        <f t="shared" si="45"/>
        <v>45323</v>
      </c>
    </row>
    <row r="2906" spans="1:21" x14ac:dyDescent="0.3">
      <c r="A2906" s="1">
        <v>45413</v>
      </c>
      <c r="B2906" s="2" t="s">
        <v>37</v>
      </c>
      <c r="C2906" s="2" t="s">
        <v>22</v>
      </c>
      <c r="D2906" s="2" t="s">
        <v>31</v>
      </c>
      <c r="E2906" s="2" t="str">
        <f>TRIM(Table2[[#This Row],[SKU_CODE]])</f>
        <v>BEC-GB-002</v>
      </c>
      <c r="F2906" s="2">
        <v>253</v>
      </c>
      <c r="G2906" s="2">
        <v>45287</v>
      </c>
      <c r="H2906" s="2">
        <v>11867.29</v>
      </c>
      <c r="I2906" s="2">
        <v>4588.1400000000003</v>
      </c>
      <c r="J2906" s="2">
        <v>9</v>
      </c>
      <c r="K2906" s="2" t="str">
        <f>_xlfn.XLOOKUP(E2906,[1]SKU_Master!A:A,[1]SKU_Master!C:C,"NOT FOUND")</f>
        <v>Garbage Bags</v>
      </c>
      <c r="L2906" s="2">
        <f>_xlfn.XLOOKUP(Table2[[#This Row],[SKU_CODE_CLEAN]],[1]SKU_Master!A:A,[1]SKU_Master!E:E,"Not Found")</f>
        <v>179</v>
      </c>
      <c r="M2906" s="2">
        <f>_xlfn.XLOOKUP(E2906,[1]SKU_Master!A:A,[1]SKU_Master!F:F,"NOT FOUND")</f>
        <v>86</v>
      </c>
      <c r="N2906" s="2" t="str">
        <f>IF(ISNUMBER(_xlfn.XMATCH(E2906,[1]SKU_Master!A:A)),"MATCH","NOT FOUND")</f>
        <v>MATCH</v>
      </c>
      <c r="O2906" s="2">
        <f>Table2[[#This Row],[GROSS_REVENUE]]-Table2[[#This Row],[DISCOUNT]]</f>
        <v>33419.71</v>
      </c>
      <c r="P2906" s="3">
        <f>IFERROR((Table2[[#This Row],[NET_REVENUE]]-(Table2[[#This Row],[UNITS_SOLD]]*Table2[[#This Row],[UNIT_COGS]]))/Table2[[#This Row],[NET_REVENUE]],0)</f>
        <v>0.34894707344857268</v>
      </c>
      <c r="Q2906" s="4">
        <f>IFERROR(Table2[[#This Row],[GROSS_REVENUE]]/Table2[[#This Row],[AD_SPEND]],0)</f>
        <v>9.870448591368179</v>
      </c>
      <c r="R2906" s="2">
        <f>IFERROR((Table2[[#This Row],[NET_REVENUE]]-(Table2[[#This Row],[UNITS_SOLD]]*Table2[[#This Row],[UNIT_COGS]])-Table2[[#This Row],[AD_SPEND]]),0)</f>
        <v>7073.5699999999988</v>
      </c>
      <c r="S2906" s="3">
        <f>IFERROR(Table2[[#This Row],[RETURNS_UNITS]]/Table2[[#This Row],[UNITS_SOLD]],0)</f>
        <v>3.5573122529644272E-2</v>
      </c>
      <c r="T2906" s="2" t="str">
        <f>TRIM(CLEAN(Table2[[#This Row],[CHANNEL]]))</f>
        <v>Blinkit</v>
      </c>
      <c r="U2906" s="1">
        <f t="shared" si="45"/>
        <v>45413</v>
      </c>
    </row>
    <row r="2907" spans="1:21" x14ac:dyDescent="0.3">
      <c r="A2907" s="1">
        <v>45627</v>
      </c>
      <c r="B2907" s="2" t="s">
        <v>27</v>
      </c>
      <c r="C2907" s="2" t="s">
        <v>22</v>
      </c>
      <c r="D2907" s="2" t="s">
        <v>43</v>
      </c>
      <c r="E2907" s="2" t="str">
        <f>TRIM(Table2[[#This Row],[SKU_CODE]])</f>
        <v>BEC-GB-001</v>
      </c>
      <c r="F2907" s="2">
        <v>271</v>
      </c>
      <c r="G2907" s="2">
        <v>40379</v>
      </c>
      <c r="H2907" s="2">
        <v>2952.44</v>
      </c>
      <c r="I2907" s="2">
        <v>4590.4399999999996</v>
      </c>
      <c r="J2907" s="2">
        <v>14</v>
      </c>
      <c r="K2907" s="2" t="str">
        <f>_xlfn.XLOOKUP(E2907,[1]SKU_Master!A:A,[1]SKU_Master!C:C,"NOT FOUND")</f>
        <v>Garbage Bags</v>
      </c>
      <c r="L2907" s="2">
        <f>_xlfn.XLOOKUP(Table2[[#This Row],[SKU_CODE_CLEAN]],[1]SKU_Master!A:A,[1]SKU_Master!E:E,"Not Found")</f>
        <v>149</v>
      </c>
      <c r="M2907" s="2">
        <f>_xlfn.XLOOKUP(E2907,[1]SKU_Master!A:A,[1]SKU_Master!F:F,"NOT FOUND")</f>
        <v>70</v>
      </c>
      <c r="N2907" s="2" t="str">
        <f>IF(ISNUMBER(_xlfn.XMATCH(E2907,[1]SKU_Master!A:A)),"MATCH","NOT FOUND")</f>
        <v>MATCH</v>
      </c>
      <c r="O2907" s="2">
        <f>Table2[[#This Row],[GROSS_REVENUE]]-Table2[[#This Row],[DISCOUNT]]</f>
        <v>37426.559999999998</v>
      </c>
      <c r="P2907" s="3">
        <f>IFERROR((Table2[[#This Row],[NET_REVENUE]]-(Table2[[#This Row],[UNITS_SOLD]]*Table2[[#This Row],[UNIT_COGS]]))/Table2[[#This Row],[NET_REVENUE]],0)</f>
        <v>0.4931407000803707</v>
      </c>
      <c r="Q2907" s="4">
        <f>IFERROR(Table2[[#This Row],[GROSS_REVENUE]]/Table2[[#This Row],[AD_SPEND]],0)</f>
        <v>8.7963245353386608</v>
      </c>
      <c r="R2907" s="2">
        <f>IFERROR((Table2[[#This Row],[NET_REVENUE]]-(Table2[[#This Row],[UNITS_SOLD]]*Table2[[#This Row],[UNIT_COGS]])-Table2[[#This Row],[AD_SPEND]]),0)</f>
        <v>13866.119999999999</v>
      </c>
      <c r="S2907" s="3">
        <f>IFERROR(Table2[[#This Row],[RETURNS_UNITS]]/Table2[[#This Row],[UNITS_SOLD]],0)</f>
        <v>5.1660516605166053E-2</v>
      </c>
      <c r="T2907" s="2" t="str">
        <f>TRIM(CLEAN(Table2[[#This Row],[CHANNEL]]))</f>
        <v>Zepto</v>
      </c>
      <c r="U2907" s="1">
        <f t="shared" si="45"/>
        <v>45627</v>
      </c>
    </row>
    <row r="2908" spans="1:21" x14ac:dyDescent="0.3">
      <c r="A2908" s="1">
        <v>45536</v>
      </c>
      <c r="B2908" s="2" t="s">
        <v>33</v>
      </c>
      <c r="C2908" s="2" t="s">
        <v>22</v>
      </c>
      <c r="D2908" s="2" t="s">
        <v>29</v>
      </c>
      <c r="E2908" s="2" t="str">
        <f>TRIM(Table2[[#This Row],[SKU_CODE]])</f>
        <v>BEC-CLN-004</v>
      </c>
      <c r="F2908" s="2">
        <v>196</v>
      </c>
      <c r="G2908" s="2">
        <v>19404</v>
      </c>
      <c r="H2908" s="2">
        <v>1218.06</v>
      </c>
      <c r="I2908" s="2">
        <v>4592.12</v>
      </c>
      <c r="J2908" s="2">
        <v>5</v>
      </c>
      <c r="K2908" s="2" t="str">
        <f>_xlfn.XLOOKUP(E2908,[1]SKU_Master!A:A,[1]SKU_Master!C:C,"NOT FOUND")</f>
        <v>Cleaners</v>
      </c>
      <c r="L2908" s="2">
        <f>_xlfn.XLOOKUP(Table2[[#This Row],[SKU_CODE_CLEAN]],[1]SKU_Master!A:A,[1]SKU_Master!E:E,"Not Found")</f>
        <v>99</v>
      </c>
      <c r="M2908" s="2">
        <f>_xlfn.XLOOKUP(E2908,[1]SKU_Master!A:A,[1]SKU_Master!F:F,"NOT FOUND")</f>
        <v>44</v>
      </c>
      <c r="N2908" s="2" t="str">
        <f>IF(ISNUMBER(_xlfn.XMATCH(E2908,[1]SKU_Master!A:A)),"MATCH","NOT FOUND")</f>
        <v>MATCH</v>
      </c>
      <c r="O2908" s="2">
        <f>Table2[[#This Row],[GROSS_REVENUE]]-Table2[[#This Row],[DISCOUNT]]</f>
        <v>18185.939999999999</v>
      </c>
      <c r="P2908" s="3">
        <f>IFERROR((Table2[[#This Row],[NET_REVENUE]]-(Table2[[#This Row],[UNITS_SOLD]]*Table2[[#This Row],[UNIT_COGS]]))/Table2[[#This Row],[NET_REVENUE]],0)</f>
        <v>0.52578750397284935</v>
      </c>
      <c r="Q2908" s="4">
        <f>IFERROR(Table2[[#This Row],[GROSS_REVENUE]]/Table2[[#This Row],[AD_SPEND]],0)</f>
        <v>4.2254993336411069</v>
      </c>
      <c r="R2908" s="2">
        <f>IFERROR((Table2[[#This Row],[NET_REVENUE]]-(Table2[[#This Row],[UNITS_SOLD]]*Table2[[#This Row],[UNIT_COGS]])-Table2[[#This Row],[AD_SPEND]]),0)</f>
        <v>4969.8199999999988</v>
      </c>
      <c r="S2908" s="3">
        <f>IFERROR(Table2[[#This Row],[RETURNS_UNITS]]/Table2[[#This Row],[UNITS_SOLD]],0)</f>
        <v>2.5510204081632654E-2</v>
      </c>
      <c r="T2908" s="2" t="str">
        <f>TRIM(CLEAN(Table2[[#This Row],[CHANNEL]]))</f>
        <v>Swiggy Instamart</v>
      </c>
      <c r="U2908" s="1">
        <f t="shared" si="45"/>
        <v>45536</v>
      </c>
    </row>
    <row r="2909" spans="1:21" x14ac:dyDescent="0.3">
      <c r="A2909" s="1">
        <v>45566</v>
      </c>
      <c r="B2909" s="2" t="s">
        <v>27</v>
      </c>
      <c r="C2909" s="2" t="s">
        <v>25</v>
      </c>
      <c r="D2909" s="2" t="s">
        <v>30</v>
      </c>
      <c r="E2909" s="2" t="str">
        <f>TRIM(Table2[[#This Row],[SKU_CODE]])</f>
        <v>BEC-TIS-002</v>
      </c>
      <c r="F2909" s="2">
        <v>211</v>
      </c>
      <c r="G2909" s="2">
        <v>37980</v>
      </c>
      <c r="H2909" s="2">
        <v>5516.63</v>
      </c>
      <c r="I2909" s="2">
        <v>4598.8599999999997</v>
      </c>
      <c r="J2909" s="2">
        <v>10</v>
      </c>
      <c r="K2909" s="2" t="str">
        <f>_xlfn.XLOOKUP(E2909,[1]SKU_Master!A:A,[1]SKU_Master!C:C,"NOT FOUND")</f>
        <v>Tissues</v>
      </c>
      <c r="L2909" s="2">
        <f>_xlfn.XLOOKUP(Table2[[#This Row],[SKU_CODE_CLEAN]],[1]SKU_Master!A:A,[1]SKU_Master!E:E,"Not Found")</f>
        <v>180</v>
      </c>
      <c r="M2909" s="2">
        <f>_xlfn.XLOOKUP(E2909,[1]SKU_Master!A:A,[1]SKU_Master!F:F,"NOT FOUND")</f>
        <v>95</v>
      </c>
      <c r="N2909" s="2" t="str">
        <f>IF(ISNUMBER(_xlfn.XMATCH(E2909,[1]SKU_Master!A:A)),"MATCH","NOT FOUND")</f>
        <v>MATCH</v>
      </c>
      <c r="O2909" s="2">
        <f>Table2[[#This Row],[GROSS_REVENUE]]-Table2[[#This Row],[DISCOUNT]]</f>
        <v>32463.37</v>
      </c>
      <c r="P2909" s="3">
        <f>IFERROR((Table2[[#This Row],[NET_REVENUE]]-(Table2[[#This Row],[UNITS_SOLD]]*Table2[[#This Row],[UNIT_COGS]]))/Table2[[#This Row],[NET_REVENUE]],0)</f>
        <v>0.3825348384964346</v>
      </c>
      <c r="Q2909" s="4">
        <f>IFERROR(Table2[[#This Row],[GROSS_REVENUE]]/Table2[[#This Row],[AD_SPEND]],0)</f>
        <v>8.2585684278277665</v>
      </c>
      <c r="R2909" s="2">
        <f>IFERROR((Table2[[#This Row],[NET_REVENUE]]-(Table2[[#This Row],[UNITS_SOLD]]*Table2[[#This Row],[UNIT_COGS]])-Table2[[#This Row],[AD_SPEND]]),0)</f>
        <v>7819.5099999999993</v>
      </c>
      <c r="S2909" s="3">
        <f>IFERROR(Table2[[#This Row],[RETURNS_UNITS]]/Table2[[#This Row],[UNITS_SOLD]],0)</f>
        <v>4.7393364928909949E-2</v>
      </c>
      <c r="T2909" s="2" t="str">
        <f>TRIM(CLEAN(Table2[[#This Row],[CHANNEL]]))</f>
        <v>Zepto</v>
      </c>
      <c r="U2909" s="1">
        <f t="shared" si="45"/>
        <v>45566</v>
      </c>
    </row>
    <row r="2910" spans="1:21" x14ac:dyDescent="0.3">
      <c r="A2910" s="1">
        <v>45505</v>
      </c>
      <c r="B2910" s="2" t="s">
        <v>33</v>
      </c>
      <c r="C2910" s="2" t="s">
        <v>22</v>
      </c>
      <c r="D2910" s="2" t="s">
        <v>41</v>
      </c>
      <c r="E2910" s="2" t="str">
        <f>TRIM(Table2[[#This Row],[SKU_CODE]])</f>
        <v>BEC-KT-002</v>
      </c>
      <c r="F2910" s="2">
        <v>115</v>
      </c>
      <c r="G2910" s="2">
        <v>48300</v>
      </c>
      <c r="H2910" s="2">
        <v>12646.45</v>
      </c>
      <c r="I2910" s="2">
        <v>4611.91</v>
      </c>
      <c r="J2910" s="2">
        <v>6</v>
      </c>
      <c r="K2910" s="2" t="str">
        <f>_xlfn.XLOOKUP(E2910,[1]SKU_Master!A:A,[1]SKU_Master!C:C,"NOT FOUND")</f>
        <v>Kitchen Towel</v>
      </c>
      <c r="L2910" s="2">
        <f>_xlfn.XLOOKUP(Table2[[#This Row],[SKU_CODE_CLEAN]],[1]SKU_Master!A:A,[1]SKU_Master!E:E,"Not Found")</f>
        <v>420</v>
      </c>
      <c r="M2910" s="2">
        <f>_xlfn.XLOOKUP(E2910,[1]SKU_Master!A:A,[1]SKU_Master!F:F,"NOT FOUND")</f>
        <v>205</v>
      </c>
      <c r="N2910" s="2" t="str">
        <f>IF(ISNUMBER(_xlfn.XMATCH(E2910,[1]SKU_Master!A:A)),"MATCH","NOT FOUND")</f>
        <v>MATCH</v>
      </c>
      <c r="O2910" s="2">
        <f>Table2[[#This Row],[GROSS_REVENUE]]-Table2[[#This Row],[DISCOUNT]]</f>
        <v>35653.550000000003</v>
      </c>
      <c r="P2910" s="3">
        <f>IFERROR((Table2[[#This Row],[NET_REVENUE]]-(Table2[[#This Row],[UNITS_SOLD]]*Table2[[#This Row],[UNIT_COGS]]))/Table2[[#This Row],[NET_REVENUE]],0)</f>
        <v>0.33877552165212166</v>
      </c>
      <c r="Q2910" s="4">
        <f>IFERROR(Table2[[#This Row],[GROSS_REVENUE]]/Table2[[#This Row],[AD_SPEND]],0)</f>
        <v>10.472884336424606</v>
      </c>
      <c r="R2910" s="2">
        <f>IFERROR((Table2[[#This Row],[NET_REVENUE]]-(Table2[[#This Row],[UNITS_SOLD]]*Table2[[#This Row],[UNIT_COGS]])-Table2[[#This Row],[AD_SPEND]]),0)</f>
        <v>7466.6400000000031</v>
      </c>
      <c r="S2910" s="3">
        <f>IFERROR(Table2[[#This Row],[RETURNS_UNITS]]/Table2[[#This Row],[UNITS_SOLD]],0)</f>
        <v>5.2173913043478258E-2</v>
      </c>
      <c r="T2910" s="2" t="str">
        <f>TRIM(CLEAN(Table2[[#This Row],[CHANNEL]]))</f>
        <v>Swiggy Instamart</v>
      </c>
      <c r="U2910" s="1">
        <f t="shared" si="45"/>
        <v>45505</v>
      </c>
    </row>
    <row r="2911" spans="1:21" x14ac:dyDescent="0.3">
      <c r="A2911" s="1">
        <v>45474</v>
      </c>
      <c r="B2911" s="2" t="s">
        <v>39</v>
      </c>
      <c r="C2911" s="2" t="s">
        <v>25</v>
      </c>
      <c r="D2911" s="2" t="s">
        <v>35</v>
      </c>
      <c r="E2911" s="2" t="str">
        <f>TRIM(Table2[[#This Row],[SKU_CODE]])</f>
        <v>BEC-CMB-001</v>
      </c>
      <c r="F2911" s="2">
        <v>76</v>
      </c>
      <c r="G2911" s="2">
        <v>53124</v>
      </c>
      <c r="H2911" s="2">
        <v>8587.94</v>
      </c>
      <c r="I2911" s="2">
        <v>4614.2700000000004</v>
      </c>
      <c r="J2911" s="2">
        <v>4</v>
      </c>
      <c r="K2911" s="2" t="str">
        <f>_xlfn.XLOOKUP(E2911,[1]SKU_Master!A:A,[1]SKU_Master!C:C,"NOT FOUND")</f>
        <v>Others</v>
      </c>
      <c r="L2911" s="2">
        <f>_xlfn.XLOOKUP(Table2[[#This Row],[SKU_CODE_CLEAN]],[1]SKU_Master!A:A,[1]SKU_Master!E:E,"Not Found")</f>
        <v>699</v>
      </c>
      <c r="M2911" s="2">
        <f>_xlfn.XLOOKUP(E2911,[1]SKU_Master!A:A,[1]SKU_Master!F:F,"NOT FOUND")</f>
        <v>330</v>
      </c>
      <c r="N2911" s="2" t="str">
        <f>IF(ISNUMBER(_xlfn.XMATCH(E2911,[1]SKU_Master!A:A)),"MATCH","NOT FOUND")</f>
        <v>MATCH</v>
      </c>
      <c r="O2911" s="2">
        <f>Table2[[#This Row],[GROSS_REVENUE]]-Table2[[#This Row],[DISCOUNT]]</f>
        <v>44536.06</v>
      </c>
      <c r="P2911" s="3">
        <f>IFERROR((Table2[[#This Row],[NET_REVENUE]]-(Table2[[#This Row],[UNITS_SOLD]]*Table2[[#This Row],[UNIT_COGS]]))/Table2[[#This Row],[NET_REVENUE]],0)</f>
        <v>0.43686082693439876</v>
      </c>
      <c r="Q2911" s="4">
        <f>IFERROR(Table2[[#This Row],[GROSS_REVENUE]]/Table2[[#This Row],[AD_SPEND]],0)</f>
        <v>11.512980384762919</v>
      </c>
      <c r="R2911" s="2">
        <f>IFERROR((Table2[[#This Row],[NET_REVENUE]]-(Table2[[#This Row],[UNITS_SOLD]]*Table2[[#This Row],[UNIT_COGS]])-Table2[[#This Row],[AD_SPEND]]),0)</f>
        <v>14841.789999999997</v>
      </c>
      <c r="S2911" s="3">
        <f>IFERROR(Table2[[#This Row],[RETURNS_UNITS]]/Table2[[#This Row],[UNITS_SOLD]],0)</f>
        <v>5.2631578947368418E-2</v>
      </c>
      <c r="T2911" s="2" t="str">
        <f>TRIM(CLEAN(Table2[[#This Row],[CHANNEL]]))</f>
        <v>Amazon</v>
      </c>
      <c r="U2911" s="1">
        <f t="shared" si="45"/>
        <v>45474</v>
      </c>
    </row>
    <row r="2912" spans="1:21" x14ac:dyDescent="0.3">
      <c r="A2912" s="1">
        <v>45474</v>
      </c>
      <c r="B2912" s="2" t="s">
        <v>39</v>
      </c>
      <c r="C2912" s="2" t="s">
        <v>25</v>
      </c>
      <c r="D2912" s="2" t="s">
        <v>56</v>
      </c>
      <c r="E2912" s="2" t="str">
        <f>TRIM(Table2[[#This Row],[SKU_CODE]])</f>
        <v>BEC-XXX-999</v>
      </c>
      <c r="F2912" s="2">
        <v>76</v>
      </c>
      <c r="G2912" s="2">
        <v>53124</v>
      </c>
      <c r="H2912" s="2">
        <v>8587.94</v>
      </c>
      <c r="I2912" s="2">
        <v>4614.2700000000004</v>
      </c>
      <c r="J2912" s="2">
        <v>4</v>
      </c>
      <c r="K2912" s="2" t="str">
        <f>_xlfn.XLOOKUP(E2912,[1]SKU_Master!A:A,[1]SKU_Master!C:C,"NOT FOUND")</f>
        <v>NOT FOUND</v>
      </c>
      <c r="L2912" s="2" t="str">
        <f>_xlfn.XLOOKUP(Table2[[#This Row],[SKU_CODE_CLEAN]],[1]SKU_Master!A:A,[1]SKU_Master!E:E,"Not Found")</f>
        <v>Not Found</v>
      </c>
      <c r="M2912" s="2" t="str">
        <f>_xlfn.XLOOKUP(E2912,[1]SKU_Master!A:A,[1]SKU_Master!F:F,"NOT FOUND")</f>
        <v>NOT FOUND</v>
      </c>
      <c r="N2912" s="2" t="str">
        <f>IF(ISNUMBER(_xlfn.XMATCH(E2912,[1]SKU_Master!A:A)),"MATCH","NOT FOUND")</f>
        <v>NOT FOUND</v>
      </c>
      <c r="O2912" s="2">
        <f>Table2[[#This Row],[GROSS_REVENUE]]-Table2[[#This Row],[DISCOUNT]]</f>
        <v>44536.06</v>
      </c>
      <c r="P2912" s="3">
        <f>IFERROR((Table2[[#This Row],[NET_REVENUE]]-(Table2[[#This Row],[UNITS_SOLD]]*Table2[[#This Row],[UNIT_COGS]]))/Table2[[#This Row],[NET_REVENUE]],0)</f>
        <v>0</v>
      </c>
      <c r="Q2912" s="4">
        <f>IFERROR(Table2[[#This Row],[GROSS_REVENUE]]/Table2[[#This Row],[AD_SPEND]],0)</f>
        <v>11.512980384762919</v>
      </c>
      <c r="R2912" s="2">
        <f>IFERROR((Table2[[#This Row],[NET_REVENUE]]-(Table2[[#This Row],[UNITS_SOLD]]*Table2[[#This Row],[UNIT_COGS]])-Table2[[#This Row],[AD_SPEND]]),0)</f>
        <v>0</v>
      </c>
      <c r="S2912" s="3">
        <f>IFERROR(Table2[[#This Row],[RETURNS_UNITS]]/Table2[[#This Row],[UNITS_SOLD]],0)</f>
        <v>5.2631578947368418E-2</v>
      </c>
      <c r="T2912" s="2" t="str">
        <f>TRIM(CLEAN(Table2[[#This Row],[CHANNEL]]))</f>
        <v>Amazon</v>
      </c>
      <c r="U2912" s="1">
        <f t="shared" si="45"/>
        <v>45474</v>
      </c>
    </row>
    <row r="2913" spans="1:21" x14ac:dyDescent="0.3">
      <c r="A2913" s="1">
        <v>45659</v>
      </c>
      <c r="B2913" s="2" t="s">
        <v>33</v>
      </c>
      <c r="C2913" s="2" t="s">
        <v>25</v>
      </c>
      <c r="D2913" s="2" t="s">
        <v>30</v>
      </c>
      <c r="E2913" s="2" t="str">
        <f>TRIM(Table2[[#This Row],[SKU_CODE]])</f>
        <v>BEC-TIS-002</v>
      </c>
      <c r="F2913" s="2">
        <v>291</v>
      </c>
      <c r="G2913" s="2">
        <v>52380</v>
      </c>
      <c r="H2913" s="2">
        <v>7850.84</v>
      </c>
      <c r="I2913" s="2">
        <v>4617.16</v>
      </c>
      <c r="J2913" s="2">
        <v>12</v>
      </c>
      <c r="K2913" s="2" t="str">
        <f>_xlfn.XLOOKUP(E2913,[1]SKU_Master!A:A,[1]SKU_Master!C:C,"NOT FOUND")</f>
        <v>Tissues</v>
      </c>
      <c r="L2913" s="2">
        <f>_xlfn.XLOOKUP(Table2[[#This Row],[SKU_CODE_CLEAN]],[1]SKU_Master!A:A,[1]SKU_Master!E:E,"Not Found")</f>
        <v>180</v>
      </c>
      <c r="M2913" s="2">
        <f>_xlfn.XLOOKUP(E2913,[1]SKU_Master!A:A,[1]SKU_Master!F:F,"NOT FOUND")</f>
        <v>95</v>
      </c>
      <c r="N2913" s="2" t="str">
        <f>IF(ISNUMBER(_xlfn.XMATCH(E2913,[1]SKU_Master!A:A)),"MATCH","NOT FOUND")</f>
        <v>MATCH</v>
      </c>
      <c r="O2913" s="2">
        <f>Table2[[#This Row],[GROSS_REVENUE]]-Table2[[#This Row],[DISCOUNT]]</f>
        <v>44529.16</v>
      </c>
      <c r="P2913" s="3">
        <f>IFERROR((Table2[[#This Row],[NET_REVENUE]]-(Table2[[#This Row],[UNITS_SOLD]]*Table2[[#This Row],[UNIT_COGS]]))/Table2[[#This Row],[NET_REVENUE]],0)</f>
        <v>0.37917086241914294</v>
      </c>
      <c r="Q2913" s="4">
        <f>IFERROR(Table2[[#This Row],[GROSS_REVENUE]]/Table2[[#This Row],[AD_SPEND]],0)</f>
        <v>11.344636096648156</v>
      </c>
      <c r="R2913" s="2">
        <f>IFERROR((Table2[[#This Row],[NET_REVENUE]]-(Table2[[#This Row],[UNITS_SOLD]]*Table2[[#This Row],[UNIT_COGS]])-Table2[[#This Row],[AD_SPEND]]),0)</f>
        <v>12267.000000000004</v>
      </c>
      <c r="S2913" s="3">
        <f>IFERROR(Table2[[#This Row],[RETURNS_UNITS]]/Table2[[#This Row],[UNITS_SOLD]],0)</f>
        <v>4.1237113402061855E-2</v>
      </c>
      <c r="T2913" s="2" t="str">
        <f>TRIM(CLEAN(Table2[[#This Row],[CHANNEL]]))</f>
        <v>Swiggy Instamart</v>
      </c>
      <c r="U2913" s="1">
        <f t="shared" si="45"/>
        <v>45689</v>
      </c>
    </row>
    <row r="2914" spans="1:21" x14ac:dyDescent="0.3">
      <c r="A2914" s="1">
        <v>45413</v>
      </c>
      <c r="B2914" s="2" t="s">
        <v>50</v>
      </c>
      <c r="C2914" s="2" t="s">
        <v>28</v>
      </c>
      <c r="D2914" s="2" t="s">
        <v>46</v>
      </c>
      <c r="E2914" s="2" t="str">
        <f>TRIM(Table2[[#This Row],[SKU_CODE]])</f>
        <v>BEC-KT-001</v>
      </c>
      <c r="F2914" s="2">
        <v>270</v>
      </c>
      <c r="G2914" s="2">
        <v>43200</v>
      </c>
      <c r="H2914" s="2">
        <v>5385.48</v>
      </c>
      <c r="I2914" s="2">
        <v>4625.0600000000004</v>
      </c>
      <c r="J2914" s="2">
        <v>9</v>
      </c>
      <c r="K2914" s="2" t="str">
        <f>_xlfn.XLOOKUP(E2914,[1]SKU_Master!A:A,[1]SKU_Master!C:C,"NOT FOUND")</f>
        <v>Kitchen Towel</v>
      </c>
      <c r="L2914" s="2">
        <f>_xlfn.XLOOKUP(Table2[[#This Row],[SKU_CODE_CLEAN]],[1]SKU_Master!A:A,[1]SKU_Master!E:E,"Not Found")</f>
        <v>160</v>
      </c>
      <c r="M2914" s="2">
        <f>_xlfn.XLOOKUP(E2914,[1]SKU_Master!A:A,[1]SKU_Master!F:F,"NOT FOUND")</f>
        <v>78</v>
      </c>
      <c r="N2914" s="2" t="str">
        <f>IF(ISNUMBER(_xlfn.XMATCH(E2914,[1]SKU_Master!A:A)),"MATCH","NOT FOUND")</f>
        <v>MATCH</v>
      </c>
      <c r="O2914" s="2">
        <f>Table2[[#This Row],[GROSS_REVENUE]]-Table2[[#This Row],[DISCOUNT]]</f>
        <v>37814.520000000004</v>
      </c>
      <c r="P2914" s="3">
        <f>IFERROR((Table2[[#This Row],[NET_REVENUE]]-(Table2[[#This Row],[UNITS_SOLD]]*Table2[[#This Row],[UNIT_COGS]]))/Table2[[#This Row],[NET_REVENUE]],0)</f>
        <v>0.4430710742857506</v>
      </c>
      <c r="Q2914" s="4">
        <f>IFERROR(Table2[[#This Row],[GROSS_REVENUE]]/Table2[[#This Row],[AD_SPEND]],0)</f>
        <v>9.3404193675325278</v>
      </c>
      <c r="R2914" s="2">
        <f>IFERROR((Table2[[#This Row],[NET_REVENUE]]-(Table2[[#This Row],[UNITS_SOLD]]*Table2[[#This Row],[UNIT_COGS]])-Table2[[#This Row],[AD_SPEND]]),0)</f>
        <v>12129.460000000003</v>
      </c>
      <c r="S2914" s="3">
        <f>IFERROR(Table2[[#This Row],[RETURNS_UNITS]]/Table2[[#This Row],[UNITS_SOLD]],0)</f>
        <v>3.3333333333333333E-2</v>
      </c>
      <c r="T2914" s="2" t="str">
        <f>TRIM(CLEAN(Table2[[#This Row],[CHANNEL]]))</f>
        <v>Amazon</v>
      </c>
      <c r="U2914" s="1">
        <f t="shared" si="45"/>
        <v>45413</v>
      </c>
    </row>
    <row r="2915" spans="1:21" x14ac:dyDescent="0.3">
      <c r="A2915" s="1">
        <v>45566</v>
      </c>
      <c r="B2915" s="2" t="s">
        <v>39</v>
      </c>
      <c r="C2915" s="2" t="s">
        <v>28</v>
      </c>
      <c r="D2915" s="2" t="s">
        <v>30</v>
      </c>
      <c r="E2915" s="2" t="str">
        <f>TRIM(Table2[[#This Row],[SKU_CODE]])</f>
        <v>BEC-TIS-002</v>
      </c>
      <c r="F2915" s="2">
        <v>200</v>
      </c>
      <c r="G2915" s="2">
        <v>36000</v>
      </c>
      <c r="H2915" s="2">
        <v>2590.81</v>
      </c>
      <c r="I2915" s="2">
        <v>4628.6400000000003</v>
      </c>
      <c r="J2915" s="2">
        <v>10</v>
      </c>
      <c r="K2915" s="2" t="str">
        <f>_xlfn.XLOOKUP(E2915,[1]SKU_Master!A:A,[1]SKU_Master!C:C,"NOT FOUND")</f>
        <v>Tissues</v>
      </c>
      <c r="L2915" s="2">
        <f>_xlfn.XLOOKUP(Table2[[#This Row],[SKU_CODE_CLEAN]],[1]SKU_Master!A:A,[1]SKU_Master!E:E,"Not Found")</f>
        <v>180</v>
      </c>
      <c r="M2915" s="2">
        <f>_xlfn.XLOOKUP(E2915,[1]SKU_Master!A:A,[1]SKU_Master!F:F,"NOT FOUND")</f>
        <v>95</v>
      </c>
      <c r="N2915" s="2" t="str">
        <f>IF(ISNUMBER(_xlfn.XMATCH(E2915,[1]SKU_Master!A:A)),"MATCH","NOT FOUND")</f>
        <v>MATCH</v>
      </c>
      <c r="O2915" s="2">
        <f>Table2[[#This Row],[GROSS_REVENUE]]-Table2[[#This Row],[DISCOUNT]]</f>
        <v>33409.19</v>
      </c>
      <c r="P2915" s="3">
        <f>IFERROR((Table2[[#This Row],[NET_REVENUE]]-(Table2[[#This Row],[UNITS_SOLD]]*Table2[[#This Row],[UNIT_COGS]]))/Table2[[#This Row],[NET_REVENUE]],0)</f>
        <v>0.43129420378045685</v>
      </c>
      <c r="Q2915" s="4">
        <f>IFERROR(Table2[[#This Row],[GROSS_REVENUE]]/Table2[[#This Row],[AD_SPEND]],0)</f>
        <v>7.7776625531473602</v>
      </c>
      <c r="R2915" s="2">
        <f>IFERROR((Table2[[#This Row],[NET_REVENUE]]-(Table2[[#This Row],[UNITS_SOLD]]*Table2[[#This Row],[UNIT_COGS]])-Table2[[#This Row],[AD_SPEND]]),0)</f>
        <v>9780.5500000000029</v>
      </c>
      <c r="S2915" s="3">
        <f>IFERROR(Table2[[#This Row],[RETURNS_UNITS]]/Table2[[#This Row],[UNITS_SOLD]],0)</f>
        <v>0.05</v>
      </c>
      <c r="T2915" s="2" t="str">
        <f>TRIM(CLEAN(Table2[[#This Row],[CHANNEL]]))</f>
        <v>Amazon</v>
      </c>
      <c r="U2915" s="1">
        <f t="shared" si="45"/>
        <v>45566</v>
      </c>
    </row>
    <row r="2916" spans="1:21" x14ac:dyDescent="0.3">
      <c r="A2916" s="1">
        <v>45717</v>
      </c>
      <c r="B2916" s="2" t="s">
        <v>24</v>
      </c>
      <c r="C2916" s="2" t="s">
        <v>22</v>
      </c>
      <c r="D2916" s="2" t="s">
        <v>30</v>
      </c>
      <c r="E2916" s="2" t="str">
        <f>TRIM(Table2[[#This Row],[SKU_CODE]])</f>
        <v>BEC-TIS-002</v>
      </c>
      <c r="F2916" s="2">
        <v>260</v>
      </c>
      <c r="G2916" s="2">
        <v>46800</v>
      </c>
      <c r="H2916" s="2">
        <v>5941.27</v>
      </c>
      <c r="I2916" s="2">
        <v>4629.2700000000004</v>
      </c>
      <c r="J2916" s="2">
        <v>34</v>
      </c>
      <c r="K2916" s="2" t="str">
        <f>_xlfn.XLOOKUP(E2916,[1]SKU_Master!A:A,[1]SKU_Master!C:C,"NOT FOUND")</f>
        <v>Tissues</v>
      </c>
      <c r="L2916" s="2">
        <f>_xlfn.XLOOKUP(Table2[[#This Row],[SKU_CODE_CLEAN]],[1]SKU_Master!A:A,[1]SKU_Master!E:E,"Not Found")</f>
        <v>180</v>
      </c>
      <c r="M2916" s="2">
        <f>_xlfn.XLOOKUP(E2916,[1]SKU_Master!A:A,[1]SKU_Master!F:F,"NOT FOUND")</f>
        <v>95</v>
      </c>
      <c r="N2916" s="2" t="str">
        <f>IF(ISNUMBER(_xlfn.XMATCH(E2916,[1]SKU_Master!A:A)),"MATCH","NOT FOUND")</f>
        <v>MATCH</v>
      </c>
      <c r="O2916" s="2">
        <f>Table2[[#This Row],[GROSS_REVENUE]]-Table2[[#This Row],[DISCOUNT]]</f>
        <v>40858.729999999996</v>
      </c>
      <c r="P2916" s="3">
        <f>IFERROR((Table2[[#This Row],[NET_REVENUE]]-(Table2[[#This Row],[UNITS_SOLD]]*Table2[[#This Row],[UNIT_COGS]]))/Table2[[#This Row],[NET_REVENUE]],0)</f>
        <v>0.39547802880804167</v>
      </c>
      <c r="Q2916" s="4">
        <f>IFERROR(Table2[[#This Row],[GROSS_REVENUE]]/Table2[[#This Row],[AD_SPEND]],0)</f>
        <v>10.109585312587081</v>
      </c>
      <c r="R2916" s="2">
        <f>IFERROR((Table2[[#This Row],[NET_REVENUE]]-(Table2[[#This Row],[UNITS_SOLD]]*Table2[[#This Row],[UNIT_COGS]])-Table2[[#This Row],[AD_SPEND]]),0)</f>
        <v>11529.459999999995</v>
      </c>
      <c r="S2916" s="3">
        <f>IFERROR(Table2[[#This Row],[RETURNS_UNITS]]/Table2[[#This Row],[UNITS_SOLD]],0)</f>
        <v>0.13076923076923078</v>
      </c>
      <c r="T2916" s="2" t="str">
        <f>TRIM(CLEAN(Table2[[#This Row],[CHANNEL]]))</f>
        <v>D2C</v>
      </c>
      <c r="U2916" s="1">
        <f t="shared" si="45"/>
        <v>45717</v>
      </c>
    </row>
    <row r="2917" spans="1:21" x14ac:dyDescent="0.3">
      <c r="A2917" s="1">
        <v>45413</v>
      </c>
      <c r="B2917" s="2" t="s">
        <v>34</v>
      </c>
      <c r="C2917" s="2" t="s">
        <v>22</v>
      </c>
      <c r="D2917" s="2" t="s">
        <v>31</v>
      </c>
      <c r="E2917" s="2" t="str">
        <f>TRIM(Table2[[#This Row],[SKU_CODE]])</f>
        <v>BEC-GB-002</v>
      </c>
      <c r="F2917" s="2">
        <v>207</v>
      </c>
      <c r="G2917" s="2">
        <v>37053</v>
      </c>
      <c r="H2917" s="2">
        <v>2241.1999999999998</v>
      </c>
      <c r="I2917" s="2">
        <v>4632.96</v>
      </c>
      <c r="J2917" s="2">
        <v>4</v>
      </c>
      <c r="K2917" s="2" t="str">
        <f>_xlfn.XLOOKUP(E2917,[1]SKU_Master!A:A,[1]SKU_Master!C:C,"NOT FOUND")</f>
        <v>Garbage Bags</v>
      </c>
      <c r="L2917" s="2">
        <f>_xlfn.XLOOKUP(Table2[[#This Row],[SKU_CODE_CLEAN]],[1]SKU_Master!A:A,[1]SKU_Master!E:E,"Not Found")</f>
        <v>179</v>
      </c>
      <c r="M2917" s="2">
        <f>_xlfn.XLOOKUP(E2917,[1]SKU_Master!A:A,[1]SKU_Master!F:F,"NOT FOUND")</f>
        <v>86</v>
      </c>
      <c r="N2917" s="2" t="str">
        <f>IF(ISNUMBER(_xlfn.XMATCH(E2917,[1]SKU_Master!A:A)),"MATCH","NOT FOUND")</f>
        <v>MATCH</v>
      </c>
      <c r="O2917" s="2">
        <f>Table2[[#This Row],[GROSS_REVENUE]]-Table2[[#This Row],[DISCOUNT]]</f>
        <v>34811.800000000003</v>
      </c>
      <c r="P2917" s="3">
        <f>IFERROR((Table2[[#This Row],[NET_REVENUE]]-(Table2[[#This Row],[UNITS_SOLD]]*Table2[[#This Row],[UNIT_COGS]]))/Table2[[#This Row],[NET_REVENUE]],0)</f>
        <v>0.48862167425987746</v>
      </c>
      <c r="Q2917" s="4">
        <f>IFERROR(Table2[[#This Row],[GROSS_REVENUE]]/Table2[[#This Row],[AD_SPEND]],0)</f>
        <v>7.9976947782842931</v>
      </c>
      <c r="R2917" s="2">
        <f>IFERROR((Table2[[#This Row],[NET_REVENUE]]-(Table2[[#This Row],[UNITS_SOLD]]*Table2[[#This Row],[UNIT_COGS]])-Table2[[#This Row],[AD_SPEND]]),0)</f>
        <v>12376.840000000004</v>
      </c>
      <c r="S2917" s="3">
        <f>IFERROR(Table2[[#This Row],[RETURNS_UNITS]]/Table2[[#This Row],[UNITS_SOLD]],0)</f>
        <v>1.932367149758454E-2</v>
      </c>
      <c r="T2917" s="2" t="str">
        <f>TRIM(CLEAN(Table2[[#This Row],[CHANNEL]]))</f>
        <v>Zepto</v>
      </c>
      <c r="U2917" s="1">
        <f t="shared" si="45"/>
        <v>45413</v>
      </c>
    </row>
    <row r="2918" spans="1:21" x14ac:dyDescent="0.3">
      <c r="A2918" s="1">
        <v>45505</v>
      </c>
      <c r="B2918" s="2" t="s">
        <v>39</v>
      </c>
      <c r="C2918" s="2" t="s">
        <v>25</v>
      </c>
      <c r="D2918" s="2" t="s">
        <v>45</v>
      </c>
      <c r="E2918" s="2" t="str">
        <f>TRIM(Table2[[#This Row],[SKU_CODE]])</f>
        <v>BEC-TIS-001</v>
      </c>
      <c r="F2918" s="2">
        <v>410</v>
      </c>
      <c r="G2918" s="2">
        <v>38950</v>
      </c>
      <c r="H2918" s="2">
        <v>2343.0100000000002</v>
      </c>
      <c r="I2918" s="2">
        <v>4634.01</v>
      </c>
      <c r="J2918" s="2">
        <v>9</v>
      </c>
      <c r="K2918" s="2" t="str">
        <f>_xlfn.XLOOKUP(E2918,[1]SKU_Master!A:A,[1]SKU_Master!C:C,"NOT FOUND")</f>
        <v>Tissues</v>
      </c>
      <c r="L2918" s="2">
        <f>_xlfn.XLOOKUP(Table2[[#This Row],[SKU_CODE_CLEAN]],[1]SKU_Master!A:A,[1]SKU_Master!E:E,"Not Found")</f>
        <v>95</v>
      </c>
      <c r="M2918" s="2">
        <f>_xlfn.XLOOKUP(E2918,[1]SKU_Master!A:A,[1]SKU_Master!F:F,"NOT FOUND")</f>
        <v>42</v>
      </c>
      <c r="N2918" s="2" t="str">
        <f>IF(ISNUMBER(_xlfn.XMATCH(E2918,[1]SKU_Master!A:A)),"MATCH","NOT FOUND")</f>
        <v>MATCH</v>
      </c>
      <c r="O2918" s="2">
        <f>Table2[[#This Row],[GROSS_REVENUE]]-Table2[[#This Row],[DISCOUNT]]</f>
        <v>36606.99</v>
      </c>
      <c r="P2918" s="3">
        <f>IFERROR((Table2[[#This Row],[NET_REVENUE]]-(Table2[[#This Row],[UNITS_SOLD]]*Table2[[#This Row],[UNIT_COGS]]))/Table2[[#This Row],[NET_REVENUE]],0)</f>
        <v>0.52959803578496889</v>
      </c>
      <c r="Q2918" s="4">
        <f>IFERROR(Table2[[#This Row],[GROSS_REVENUE]]/Table2[[#This Row],[AD_SPEND]],0)</f>
        <v>8.4052472912229366</v>
      </c>
      <c r="R2918" s="2">
        <f>IFERROR((Table2[[#This Row],[NET_REVENUE]]-(Table2[[#This Row],[UNITS_SOLD]]*Table2[[#This Row],[UNIT_COGS]])-Table2[[#This Row],[AD_SPEND]]),0)</f>
        <v>14752.979999999998</v>
      </c>
      <c r="S2918" s="3">
        <f>IFERROR(Table2[[#This Row],[RETURNS_UNITS]]/Table2[[#This Row],[UNITS_SOLD]],0)</f>
        <v>2.1951219512195121E-2</v>
      </c>
      <c r="T2918" s="2" t="str">
        <f>TRIM(CLEAN(Table2[[#This Row],[CHANNEL]]))</f>
        <v>Amazon</v>
      </c>
      <c r="U2918" s="1">
        <f t="shared" si="45"/>
        <v>45505</v>
      </c>
    </row>
    <row r="2919" spans="1:21" x14ac:dyDescent="0.3">
      <c r="A2919" s="1">
        <v>45505</v>
      </c>
      <c r="B2919" s="2" t="s">
        <v>21</v>
      </c>
      <c r="C2919" s="2" t="s">
        <v>28</v>
      </c>
      <c r="D2919" s="2" t="s">
        <v>38</v>
      </c>
      <c r="E2919" s="2" t="str">
        <f>TRIM(Table2[[#This Row],[SKU_CODE]])</f>
        <v>BEC-CLN-002</v>
      </c>
      <c r="F2919" s="2">
        <v>152</v>
      </c>
      <c r="G2919" s="2">
        <v>28120</v>
      </c>
      <c r="H2919" s="2">
        <v>3538.79</v>
      </c>
      <c r="I2919" s="2">
        <v>4637.3599999999997</v>
      </c>
      <c r="J2919" s="2">
        <v>5</v>
      </c>
      <c r="K2919" s="2" t="str">
        <f>_xlfn.XLOOKUP(E2919,[1]SKU_Master!A:A,[1]SKU_Master!C:C,"NOT FOUND")</f>
        <v>Cleaners</v>
      </c>
      <c r="L2919" s="2">
        <f>_xlfn.XLOOKUP(Table2[[#This Row],[SKU_CODE_CLEAN]],[1]SKU_Master!A:A,[1]SKU_Master!E:E,"Not Found")</f>
        <v>185</v>
      </c>
      <c r="M2919" s="2">
        <f>_xlfn.XLOOKUP(E2919,[1]SKU_Master!A:A,[1]SKU_Master!F:F,"NOT FOUND")</f>
        <v>88</v>
      </c>
      <c r="N2919" s="2" t="str">
        <f>IF(ISNUMBER(_xlfn.XMATCH(E2919,[1]SKU_Master!A:A)),"MATCH","NOT FOUND")</f>
        <v>MATCH</v>
      </c>
      <c r="O2919" s="2">
        <f>Table2[[#This Row],[GROSS_REVENUE]]-Table2[[#This Row],[DISCOUNT]]</f>
        <v>24581.21</v>
      </c>
      <c r="P2919" s="3">
        <f>IFERROR((Table2[[#This Row],[NET_REVENUE]]-(Table2[[#This Row],[UNITS_SOLD]]*Table2[[#This Row],[UNIT_COGS]]))/Table2[[#This Row],[NET_REVENUE]],0)</f>
        <v>0.45584452514746016</v>
      </c>
      <c r="Q2919" s="4">
        <f>IFERROR(Table2[[#This Row],[GROSS_REVENUE]]/Table2[[#This Row],[AD_SPEND]],0)</f>
        <v>6.0637949177980577</v>
      </c>
      <c r="R2919" s="2">
        <f>IFERROR((Table2[[#This Row],[NET_REVENUE]]-(Table2[[#This Row],[UNITS_SOLD]]*Table2[[#This Row],[UNIT_COGS]])-Table2[[#This Row],[AD_SPEND]]),0)</f>
        <v>6567.8499999999995</v>
      </c>
      <c r="S2919" s="3">
        <f>IFERROR(Table2[[#This Row],[RETURNS_UNITS]]/Table2[[#This Row],[UNITS_SOLD]],0)</f>
        <v>3.2894736842105261E-2</v>
      </c>
      <c r="T2919" s="2" t="str">
        <f>TRIM(CLEAN(Table2[[#This Row],[CHANNEL]]))</f>
        <v>Flipkart</v>
      </c>
      <c r="U2919" s="1">
        <f t="shared" si="45"/>
        <v>45505</v>
      </c>
    </row>
    <row r="2920" spans="1:21" x14ac:dyDescent="0.3">
      <c r="A2920" s="1">
        <v>45717</v>
      </c>
      <c r="B2920" s="2" t="s">
        <v>34</v>
      </c>
      <c r="C2920" s="2" t="s">
        <v>25</v>
      </c>
      <c r="D2920" s="2" t="s">
        <v>31</v>
      </c>
      <c r="E2920" s="2" t="str">
        <f>TRIM(Table2[[#This Row],[SKU_CODE]])</f>
        <v>BEC-GB-002</v>
      </c>
      <c r="F2920" s="2">
        <v>282</v>
      </c>
      <c r="G2920" s="2">
        <v>50478</v>
      </c>
      <c r="H2920" s="2">
        <v>6517.61</v>
      </c>
      <c r="I2920" s="2">
        <v>4639.34</v>
      </c>
      <c r="J2920" s="2">
        <v>11</v>
      </c>
      <c r="K2920" s="2" t="str">
        <f>_xlfn.XLOOKUP(E2920,[1]SKU_Master!A:A,[1]SKU_Master!C:C,"NOT FOUND")</f>
        <v>Garbage Bags</v>
      </c>
      <c r="L2920" s="2">
        <f>_xlfn.XLOOKUP(Table2[[#This Row],[SKU_CODE_CLEAN]],[1]SKU_Master!A:A,[1]SKU_Master!E:E,"Not Found")</f>
        <v>179</v>
      </c>
      <c r="M2920" s="2">
        <f>_xlfn.XLOOKUP(E2920,[1]SKU_Master!A:A,[1]SKU_Master!F:F,"NOT FOUND")</f>
        <v>86</v>
      </c>
      <c r="N2920" s="2" t="str">
        <f>IF(ISNUMBER(_xlfn.XMATCH(E2920,[1]SKU_Master!A:A)),"MATCH","NOT FOUND")</f>
        <v>MATCH</v>
      </c>
      <c r="O2920" s="2">
        <f>Table2[[#This Row],[GROSS_REVENUE]]-Table2[[#This Row],[DISCOUNT]]</f>
        <v>43960.39</v>
      </c>
      <c r="P2920" s="3">
        <f>IFERROR((Table2[[#This Row],[NET_REVENUE]]-(Table2[[#This Row],[UNITS_SOLD]]*Table2[[#This Row],[UNIT_COGS]]))/Table2[[#This Row],[NET_REVENUE]],0)</f>
        <v>0.44832154582796013</v>
      </c>
      <c r="Q2920" s="4">
        <f>IFERROR(Table2[[#This Row],[GROSS_REVENUE]]/Table2[[#This Row],[AD_SPEND]],0)</f>
        <v>10.880426957282717</v>
      </c>
      <c r="R2920" s="2">
        <f>IFERROR((Table2[[#This Row],[NET_REVENUE]]-(Table2[[#This Row],[UNITS_SOLD]]*Table2[[#This Row],[UNIT_COGS]])-Table2[[#This Row],[AD_SPEND]]),0)</f>
        <v>15069.05</v>
      </c>
      <c r="S2920" s="3">
        <f>IFERROR(Table2[[#This Row],[RETURNS_UNITS]]/Table2[[#This Row],[UNITS_SOLD]],0)</f>
        <v>3.9007092198581561E-2</v>
      </c>
      <c r="T2920" s="2" t="str">
        <f>TRIM(CLEAN(Table2[[#This Row],[CHANNEL]]))</f>
        <v>Zepto</v>
      </c>
      <c r="U2920" s="1">
        <f t="shared" si="45"/>
        <v>45717</v>
      </c>
    </row>
    <row r="2921" spans="1:21" x14ac:dyDescent="0.3">
      <c r="A2921" s="1">
        <v>45323</v>
      </c>
      <c r="B2921" s="2" t="s">
        <v>24</v>
      </c>
      <c r="C2921" s="2" t="s">
        <v>22</v>
      </c>
      <c r="D2921" s="2" t="s">
        <v>57</v>
      </c>
      <c r="E2921" s="2" t="str">
        <f>TRIM(Table2[[#This Row],[SKU_CODE]])</f>
        <v>BEC-KT-002</v>
      </c>
      <c r="F2921" s="2">
        <v>182</v>
      </c>
      <c r="G2921" s="2">
        <v>76440</v>
      </c>
      <c r="H2921" s="2">
        <v>8245.82</v>
      </c>
      <c r="I2921" s="2">
        <v>4640.74</v>
      </c>
      <c r="J2921" s="2">
        <v>21</v>
      </c>
      <c r="K2921" s="2" t="str">
        <f>_xlfn.XLOOKUP(E2921,[1]SKU_Master!A:A,[1]SKU_Master!C:C,"NOT FOUND")</f>
        <v>Kitchen Towel</v>
      </c>
      <c r="L2921" s="2">
        <f>_xlfn.XLOOKUP(Table2[[#This Row],[SKU_CODE_CLEAN]],[1]SKU_Master!A:A,[1]SKU_Master!E:E,"Not Found")</f>
        <v>420</v>
      </c>
      <c r="M2921" s="2">
        <f>_xlfn.XLOOKUP(E2921,[1]SKU_Master!A:A,[1]SKU_Master!F:F,"NOT FOUND")</f>
        <v>205</v>
      </c>
      <c r="N2921" s="2" t="str">
        <f>IF(ISNUMBER(_xlfn.XMATCH(E2921,[1]SKU_Master!A:A)),"MATCH","NOT FOUND")</f>
        <v>MATCH</v>
      </c>
      <c r="O2921" s="2">
        <f>Table2[[#This Row],[GROSS_REVENUE]]-Table2[[#This Row],[DISCOUNT]]</f>
        <v>68194.179999999993</v>
      </c>
      <c r="P2921" s="3">
        <f>IFERROR((Table2[[#This Row],[NET_REVENUE]]-(Table2[[#This Row],[UNITS_SOLD]]*Table2[[#This Row],[UNIT_COGS]]))/Table2[[#This Row],[NET_REVENUE]],0)</f>
        <v>0.45288586210729415</v>
      </c>
      <c r="Q2921" s="4">
        <f>IFERROR(Table2[[#This Row],[GROSS_REVENUE]]/Table2[[#This Row],[AD_SPEND]],0)</f>
        <v>16.471511009020112</v>
      </c>
      <c r="R2921" s="2">
        <f>IFERROR((Table2[[#This Row],[NET_REVENUE]]-(Table2[[#This Row],[UNITS_SOLD]]*Table2[[#This Row],[UNIT_COGS]])-Table2[[#This Row],[AD_SPEND]]),0)</f>
        <v>26243.439999999995</v>
      </c>
      <c r="S2921" s="3">
        <f>IFERROR(Table2[[#This Row],[RETURNS_UNITS]]/Table2[[#This Row],[UNITS_SOLD]],0)</f>
        <v>0.11538461538461539</v>
      </c>
      <c r="T2921" s="2" t="str">
        <f>TRIM(CLEAN(Table2[[#This Row],[CHANNEL]]))</f>
        <v>D2C</v>
      </c>
      <c r="U2921" s="1">
        <f t="shared" si="45"/>
        <v>45323</v>
      </c>
    </row>
    <row r="2922" spans="1:21" x14ac:dyDescent="0.3">
      <c r="A2922" s="1">
        <v>45748</v>
      </c>
      <c r="B2922" s="2" t="s">
        <v>39</v>
      </c>
      <c r="C2922" s="2" t="s">
        <v>25</v>
      </c>
      <c r="D2922" s="2" t="s">
        <v>32</v>
      </c>
      <c r="E2922" s="2" t="str">
        <f>TRIM(Table2[[#This Row],[SKU_CODE]])</f>
        <v>BEC-BW-001</v>
      </c>
      <c r="F2922" s="2">
        <v>295</v>
      </c>
      <c r="G2922" s="2">
        <v>64900</v>
      </c>
      <c r="H2922" s="2">
        <v>18996.490000000002</v>
      </c>
      <c r="I2922" s="2">
        <v>4649.54</v>
      </c>
      <c r="J2922" s="2">
        <v>17</v>
      </c>
      <c r="K2922" s="2" t="str">
        <f>_xlfn.XLOOKUP(E2922,[1]SKU_Master!A:A,[1]SKU_Master!C:C,"NOT FOUND")</f>
        <v>Bake &amp; Wrap</v>
      </c>
      <c r="L2922" s="2">
        <f>_xlfn.XLOOKUP(Table2[[#This Row],[SKU_CODE_CLEAN]],[1]SKU_Master!A:A,[1]SKU_Master!E:E,"Not Found")</f>
        <v>220</v>
      </c>
      <c r="M2922" s="2">
        <f>_xlfn.XLOOKUP(E2922,[1]SKU_Master!A:A,[1]SKU_Master!F:F,"NOT FOUND")</f>
        <v>118</v>
      </c>
      <c r="N2922" s="2" t="str">
        <f>IF(ISNUMBER(_xlfn.XMATCH(E2922,[1]SKU_Master!A:A)),"MATCH","NOT FOUND")</f>
        <v>MATCH</v>
      </c>
      <c r="O2922" s="2">
        <f>Table2[[#This Row],[GROSS_REVENUE]]-Table2[[#This Row],[DISCOUNT]]</f>
        <v>45903.509999999995</v>
      </c>
      <c r="P2922" s="3">
        <f>IFERROR((Table2[[#This Row],[NET_REVENUE]]-(Table2[[#This Row],[UNITS_SOLD]]*Table2[[#This Row],[UNIT_COGS]]))/Table2[[#This Row],[NET_REVENUE]],0)</f>
        <v>0.2416701903623491</v>
      </c>
      <c r="Q2922" s="4">
        <f>IFERROR(Table2[[#This Row],[GROSS_REVENUE]]/Table2[[#This Row],[AD_SPEND]],0)</f>
        <v>13.958370075319278</v>
      </c>
      <c r="R2922" s="2">
        <f>IFERROR((Table2[[#This Row],[NET_REVENUE]]-(Table2[[#This Row],[UNITS_SOLD]]*Table2[[#This Row],[UNIT_COGS]])-Table2[[#This Row],[AD_SPEND]]),0)</f>
        <v>6443.9699999999948</v>
      </c>
      <c r="S2922" s="3">
        <f>IFERROR(Table2[[#This Row],[RETURNS_UNITS]]/Table2[[#This Row],[UNITS_SOLD]],0)</f>
        <v>5.7627118644067797E-2</v>
      </c>
      <c r="T2922" s="2" t="str">
        <f>TRIM(CLEAN(Table2[[#This Row],[CHANNEL]]))</f>
        <v>Amazon</v>
      </c>
      <c r="U2922" s="1">
        <f t="shared" si="45"/>
        <v>45748</v>
      </c>
    </row>
    <row r="2923" spans="1:21" x14ac:dyDescent="0.3">
      <c r="A2923" s="1">
        <v>45383</v>
      </c>
      <c r="B2923" s="2" t="s">
        <v>24</v>
      </c>
      <c r="C2923" s="2" t="s">
        <v>22</v>
      </c>
      <c r="D2923" s="2" t="s">
        <v>30</v>
      </c>
      <c r="E2923" s="2" t="str">
        <f>TRIM(Table2[[#This Row],[SKU_CODE]])</f>
        <v>BEC-TIS-002</v>
      </c>
      <c r="F2923" s="2">
        <v>213</v>
      </c>
      <c r="G2923" s="2">
        <v>38340</v>
      </c>
      <c r="H2923" s="2">
        <v>5211.4399999999996</v>
      </c>
      <c r="I2923" s="2">
        <v>4652.09</v>
      </c>
      <c r="J2923" s="2">
        <v>27</v>
      </c>
      <c r="K2923" s="2" t="str">
        <f>_xlfn.XLOOKUP(E2923,[1]SKU_Master!A:A,[1]SKU_Master!C:C,"NOT FOUND")</f>
        <v>Tissues</v>
      </c>
      <c r="L2923" s="2">
        <f>_xlfn.XLOOKUP(Table2[[#This Row],[SKU_CODE_CLEAN]],[1]SKU_Master!A:A,[1]SKU_Master!E:E,"Not Found")</f>
        <v>180</v>
      </c>
      <c r="M2923" s="2">
        <f>_xlfn.XLOOKUP(E2923,[1]SKU_Master!A:A,[1]SKU_Master!F:F,"NOT FOUND")</f>
        <v>95</v>
      </c>
      <c r="N2923" s="2" t="str">
        <f>IF(ISNUMBER(_xlfn.XMATCH(E2923,[1]SKU_Master!A:A)),"MATCH","NOT FOUND")</f>
        <v>MATCH</v>
      </c>
      <c r="O2923" s="2">
        <f>Table2[[#This Row],[GROSS_REVENUE]]-Table2[[#This Row],[DISCOUNT]]</f>
        <v>33128.559999999998</v>
      </c>
      <c r="P2923" s="3">
        <f>IFERROR((Table2[[#This Row],[NET_REVENUE]]-(Table2[[#This Row],[UNITS_SOLD]]*Table2[[#This Row],[UNIT_COGS]]))/Table2[[#This Row],[NET_REVENUE]],0)</f>
        <v>0.38919771943000236</v>
      </c>
      <c r="Q2923" s="4">
        <f>IFERROR(Table2[[#This Row],[GROSS_REVENUE]]/Table2[[#This Row],[AD_SPEND]],0)</f>
        <v>8.2414570655339858</v>
      </c>
      <c r="R2923" s="2">
        <f>IFERROR((Table2[[#This Row],[NET_REVENUE]]-(Table2[[#This Row],[UNITS_SOLD]]*Table2[[#This Row],[UNIT_COGS]])-Table2[[#This Row],[AD_SPEND]]),0)</f>
        <v>8241.4699999999975</v>
      </c>
      <c r="S2923" s="3">
        <f>IFERROR(Table2[[#This Row],[RETURNS_UNITS]]/Table2[[#This Row],[UNITS_SOLD]],0)</f>
        <v>0.12676056338028169</v>
      </c>
      <c r="T2923" s="2" t="str">
        <f>TRIM(CLEAN(Table2[[#This Row],[CHANNEL]]))</f>
        <v>D2C</v>
      </c>
      <c r="U2923" s="1">
        <f t="shared" si="45"/>
        <v>45383</v>
      </c>
    </row>
    <row r="2924" spans="1:21" x14ac:dyDescent="0.3">
      <c r="A2924" s="1">
        <v>45627</v>
      </c>
      <c r="B2924" s="2" t="s">
        <v>37</v>
      </c>
      <c r="C2924" s="2" t="s">
        <v>22</v>
      </c>
      <c r="D2924" s="2" t="s">
        <v>30</v>
      </c>
      <c r="E2924" s="2" t="str">
        <f>TRIM(Table2[[#This Row],[SKU_CODE]])</f>
        <v>BEC-TIS-002</v>
      </c>
      <c r="F2924" s="2">
        <v>249</v>
      </c>
      <c r="G2924" s="2">
        <v>44820</v>
      </c>
      <c r="H2924" s="2">
        <v>8970.89</v>
      </c>
      <c r="I2924" s="2">
        <v>4656.5</v>
      </c>
      <c r="J2924" s="2">
        <v>7</v>
      </c>
      <c r="K2924" s="2" t="str">
        <f>_xlfn.XLOOKUP(E2924,[1]SKU_Master!A:A,[1]SKU_Master!C:C,"NOT FOUND")</f>
        <v>Tissues</v>
      </c>
      <c r="L2924" s="2">
        <f>_xlfn.XLOOKUP(Table2[[#This Row],[SKU_CODE_CLEAN]],[1]SKU_Master!A:A,[1]SKU_Master!E:E,"Not Found")</f>
        <v>180</v>
      </c>
      <c r="M2924" s="2">
        <f>_xlfn.XLOOKUP(E2924,[1]SKU_Master!A:A,[1]SKU_Master!F:F,"NOT FOUND")</f>
        <v>95</v>
      </c>
      <c r="N2924" s="2" t="str">
        <f>IF(ISNUMBER(_xlfn.XMATCH(E2924,[1]SKU_Master!A:A)),"MATCH","NOT FOUND")</f>
        <v>MATCH</v>
      </c>
      <c r="O2924" s="2">
        <f>Table2[[#This Row],[GROSS_REVENUE]]-Table2[[#This Row],[DISCOUNT]]</f>
        <v>35849.11</v>
      </c>
      <c r="P2924" s="3">
        <f>IFERROR((Table2[[#This Row],[NET_REVENUE]]-(Table2[[#This Row],[UNITS_SOLD]]*Table2[[#This Row],[UNIT_COGS]]))/Table2[[#This Row],[NET_REVENUE]],0)</f>
        <v>0.34015098282774664</v>
      </c>
      <c r="Q2924" s="4">
        <f>IFERROR(Table2[[#This Row],[GROSS_REVENUE]]/Table2[[#This Row],[AD_SPEND]],0)</f>
        <v>9.6252550198647047</v>
      </c>
      <c r="R2924" s="2">
        <f>IFERROR((Table2[[#This Row],[NET_REVENUE]]-(Table2[[#This Row],[UNITS_SOLD]]*Table2[[#This Row],[UNIT_COGS]])-Table2[[#This Row],[AD_SPEND]]),0)</f>
        <v>7537.6100000000006</v>
      </c>
      <c r="S2924" s="3">
        <f>IFERROR(Table2[[#This Row],[RETURNS_UNITS]]/Table2[[#This Row],[UNITS_SOLD]],0)</f>
        <v>2.8112449799196786E-2</v>
      </c>
      <c r="T2924" s="2" t="str">
        <f>TRIM(CLEAN(Table2[[#This Row],[CHANNEL]]))</f>
        <v>Blinkit</v>
      </c>
      <c r="U2924" s="1">
        <f t="shared" si="45"/>
        <v>45627</v>
      </c>
    </row>
    <row r="2925" spans="1:21" x14ac:dyDescent="0.3">
      <c r="A2925" s="1">
        <v>45658</v>
      </c>
      <c r="B2925" s="2" t="s">
        <v>39</v>
      </c>
      <c r="C2925" s="2" t="s">
        <v>28</v>
      </c>
      <c r="D2925" s="2" t="s">
        <v>45</v>
      </c>
      <c r="E2925" s="2" t="str">
        <f>TRIM(Table2[[#This Row],[SKU_CODE]])</f>
        <v>BEC-TIS-001</v>
      </c>
      <c r="F2925" s="2">
        <v>375</v>
      </c>
      <c r="G2925" s="2">
        <v>35625</v>
      </c>
      <c r="H2925" s="2">
        <v>2544.9299999999998</v>
      </c>
      <c r="I2925" s="2">
        <v>4661.24</v>
      </c>
      <c r="J2925" s="2">
        <v>22</v>
      </c>
      <c r="K2925" s="2" t="str">
        <f>_xlfn.XLOOKUP(E2925,[1]SKU_Master!A:A,[1]SKU_Master!C:C,"NOT FOUND")</f>
        <v>Tissues</v>
      </c>
      <c r="L2925" s="2">
        <f>_xlfn.XLOOKUP(Table2[[#This Row],[SKU_CODE_CLEAN]],[1]SKU_Master!A:A,[1]SKU_Master!E:E,"Not Found")</f>
        <v>95</v>
      </c>
      <c r="M2925" s="2">
        <f>_xlfn.XLOOKUP(E2925,[1]SKU_Master!A:A,[1]SKU_Master!F:F,"NOT FOUND")</f>
        <v>42</v>
      </c>
      <c r="N2925" s="2" t="str">
        <f>IF(ISNUMBER(_xlfn.XMATCH(E2925,[1]SKU_Master!A:A)),"MATCH","NOT FOUND")</f>
        <v>MATCH</v>
      </c>
      <c r="O2925" s="2">
        <f>Table2[[#This Row],[GROSS_REVENUE]]-Table2[[#This Row],[DISCOUNT]]</f>
        <v>33080.07</v>
      </c>
      <c r="P2925" s="3">
        <f>IFERROR((Table2[[#This Row],[NET_REVENUE]]-(Table2[[#This Row],[UNITS_SOLD]]*Table2[[#This Row],[UNIT_COGS]]))/Table2[[#This Row],[NET_REVENUE]],0)</f>
        <v>0.52388250689916915</v>
      </c>
      <c r="Q2925" s="4">
        <f>IFERROR(Table2[[#This Row],[GROSS_REVENUE]]/Table2[[#This Row],[AD_SPEND]],0)</f>
        <v>7.6428160746925711</v>
      </c>
      <c r="R2925" s="2">
        <f>IFERROR((Table2[[#This Row],[NET_REVENUE]]-(Table2[[#This Row],[UNITS_SOLD]]*Table2[[#This Row],[UNIT_COGS]])-Table2[[#This Row],[AD_SPEND]]),0)</f>
        <v>12668.83</v>
      </c>
      <c r="S2925" s="3">
        <f>IFERROR(Table2[[#This Row],[RETURNS_UNITS]]/Table2[[#This Row],[UNITS_SOLD]],0)</f>
        <v>5.8666666666666666E-2</v>
      </c>
      <c r="T2925" s="2" t="str">
        <f>TRIM(CLEAN(Table2[[#This Row],[CHANNEL]]))</f>
        <v>Amazon</v>
      </c>
      <c r="U2925" s="1">
        <f t="shared" si="45"/>
        <v>45658</v>
      </c>
    </row>
    <row r="2926" spans="1:21" x14ac:dyDescent="0.3">
      <c r="A2926" s="1">
        <v>45597</v>
      </c>
      <c r="B2926" s="2" t="s">
        <v>24</v>
      </c>
      <c r="C2926" s="2" t="s">
        <v>28</v>
      </c>
      <c r="D2926" s="2" t="s">
        <v>41</v>
      </c>
      <c r="E2926" s="2" t="str">
        <f>TRIM(Table2[[#This Row],[SKU_CODE]])</f>
        <v>BEC-KT-002</v>
      </c>
      <c r="F2926" s="2">
        <v>88</v>
      </c>
      <c r="G2926" s="2">
        <v>36960</v>
      </c>
      <c r="H2926" s="2">
        <v>1976.36</v>
      </c>
      <c r="I2926" s="2">
        <v>4662.34</v>
      </c>
      <c r="J2926" s="2">
        <v>11</v>
      </c>
      <c r="K2926" s="2" t="str">
        <f>_xlfn.XLOOKUP(E2926,[1]SKU_Master!A:A,[1]SKU_Master!C:C,"NOT FOUND")</f>
        <v>Kitchen Towel</v>
      </c>
      <c r="L2926" s="2">
        <f>_xlfn.XLOOKUP(Table2[[#This Row],[SKU_CODE_CLEAN]],[1]SKU_Master!A:A,[1]SKU_Master!E:E,"Not Found")</f>
        <v>420</v>
      </c>
      <c r="M2926" s="2">
        <f>_xlfn.XLOOKUP(E2926,[1]SKU_Master!A:A,[1]SKU_Master!F:F,"NOT FOUND")</f>
        <v>205</v>
      </c>
      <c r="N2926" s="2" t="str">
        <f>IF(ISNUMBER(_xlfn.XMATCH(E2926,[1]SKU_Master!A:A)),"MATCH","NOT FOUND")</f>
        <v>MATCH</v>
      </c>
      <c r="O2926" s="2">
        <f>Table2[[#This Row],[GROSS_REVENUE]]-Table2[[#This Row],[DISCOUNT]]</f>
        <v>34983.64</v>
      </c>
      <c r="P2926" s="3">
        <f>IFERROR((Table2[[#This Row],[NET_REVENUE]]-(Table2[[#This Row],[UNITS_SOLD]]*Table2[[#This Row],[UNIT_COGS]]))/Table2[[#This Row],[NET_REVENUE]],0)</f>
        <v>0.48433038986223276</v>
      </c>
      <c r="Q2926" s="4">
        <f>IFERROR(Table2[[#This Row],[GROSS_REVENUE]]/Table2[[#This Row],[AD_SPEND]],0)</f>
        <v>7.9273497857299118</v>
      </c>
      <c r="R2926" s="2">
        <f>IFERROR((Table2[[#This Row],[NET_REVENUE]]-(Table2[[#This Row],[UNITS_SOLD]]*Table2[[#This Row],[UNIT_COGS]])-Table2[[#This Row],[AD_SPEND]]),0)</f>
        <v>12281.3</v>
      </c>
      <c r="S2926" s="3">
        <f>IFERROR(Table2[[#This Row],[RETURNS_UNITS]]/Table2[[#This Row],[UNITS_SOLD]],0)</f>
        <v>0.125</v>
      </c>
      <c r="T2926" s="2" t="str">
        <f>TRIM(CLEAN(Table2[[#This Row],[CHANNEL]]))</f>
        <v>D2C</v>
      </c>
      <c r="U2926" s="1">
        <f t="shared" si="45"/>
        <v>45597</v>
      </c>
    </row>
    <row r="2927" spans="1:21" x14ac:dyDescent="0.3">
      <c r="A2927" s="1">
        <v>45536</v>
      </c>
      <c r="B2927" s="2" t="s">
        <v>24</v>
      </c>
      <c r="C2927" s="2" t="s">
        <v>25</v>
      </c>
      <c r="D2927" s="2" t="s">
        <v>29</v>
      </c>
      <c r="E2927" s="2" t="str">
        <f>TRIM(Table2[[#This Row],[SKU_CODE]])</f>
        <v>BEC-CLN-004</v>
      </c>
      <c r="F2927" s="2">
        <v>235</v>
      </c>
      <c r="G2927" s="2">
        <v>23265</v>
      </c>
      <c r="H2927" s="2">
        <v>0</v>
      </c>
      <c r="I2927" s="2">
        <v>4665.24</v>
      </c>
      <c r="J2927" s="2">
        <v>26</v>
      </c>
      <c r="K2927" s="2" t="str">
        <f>_xlfn.XLOOKUP(E2927,[1]SKU_Master!A:A,[1]SKU_Master!C:C,"NOT FOUND")</f>
        <v>Cleaners</v>
      </c>
      <c r="L2927" s="2">
        <f>_xlfn.XLOOKUP(Table2[[#This Row],[SKU_CODE_CLEAN]],[1]SKU_Master!A:A,[1]SKU_Master!E:E,"Not Found")</f>
        <v>99</v>
      </c>
      <c r="M2927" s="2">
        <f>_xlfn.XLOOKUP(E2927,[1]SKU_Master!A:A,[1]SKU_Master!F:F,"NOT FOUND")</f>
        <v>44</v>
      </c>
      <c r="N2927" s="2" t="str">
        <f>IF(ISNUMBER(_xlfn.XMATCH(E2927,[1]SKU_Master!A:A)),"MATCH","NOT FOUND")</f>
        <v>MATCH</v>
      </c>
      <c r="O2927" s="2">
        <f>Table2[[#This Row],[GROSS_REVENUE]]-Table2[[#This Row],[DISCOUNT]]</f>
        <v>23265</v>
      </c>
      <c r="P2927" s="3">
        <f>IFERROR((Table2[[#This Row],[NET_REVENUE]]-(Table2[[#This Row],[UNITS_SOLD]]*Table2[[#This Row],[UNIT_COGS]]))/Table2[[#This Row],[NET_REVENUE]],0)</f>
        <v>0.55555555555555558</v>
      </c>
      <c r="Q2927" s="4">
        <f>IFERROR(Table2[[#This Row],[GROSS_REVENUE]]/Table2[[#This Row],[AD_SPEND]],0)</f>
        <v>4.9868817038351727</v>
      </c>
      <c r="R2927" s="2">
        <f>IFERROR((Table2[[#This Row],[NET_REVENUE]]-(Table2[[#This Row],[UNITS_SOLD]]*Table2[[#This Row],[UNIT_COGS]])-Table2[[#This Row],[AD_SPEND]]),0)</f>
        <v>8259.76</v>
      </c>
      <c r="S2927" s="3">
        <f>IFERROR(Table2[[#This Row],[RETURNS_UNITS]]/Table2[[#This Row],[UNITS_SOLD]],0)</f>
        <v>0.11063829787234042</v>
      </c>
      <c r="T2927" s="2" t="str">
        <f>TRIM(CLEAN(Table2[[#This Row],[CHANNEL]]))</f>
        <v>D2C</v>
      </c>
      <c r="U2927" s="1">
        <f t="shared" si="45"/>
        <v>45536</v>
      </c>
    </row>
    <row r="2928" spans="1:21" x14ac:dyDescent="0.3">
      <c r="A2928" s="1">
        <v>45717</v>
      </c>
      <c r="B2928" s="2" t="s">
        <v>37</v>
      </c>
      <c r="C2928" s="2" t="s">
        <v>25</v>
      </c>
      <c r="D2928" s="2" t="s">
        <v>31</v>
      </c>
      <c r="E2928" s="2" t="str">
        <f>TRIM(Table2[[#This Row],[SKU_CODE]])</f>
        <v>BEC-GB-002</v>
      </c>
      <c r="F2928" s="2">
        <v>469</v>
      </c>
      <c r="G2928" s="2">
        <v>83951</v>
      </c>
      <c r="H2928" s="2">
        <v>17544.560000000001</v>
      </c>
      <c r="I2928" s="2">
        <v>4671.8999999999996</v>
      </c>
      <c r="J2928" s="2">
        <v>18</v>
      </c>
      <c r="K2928" s="2" t="str">
        <f>_xlfn.XLOOKUP(E2928,[1]SKU_Master!A:A,[1]SKU_Master!C:C,"NOT FOUND")</f>
        <v>Garbage Bags</v>
      </c>
      <c r="L2928" s="2">
        <f>_xlfn.XLOOKUP(Table2[[#This Row],[SKU_CODE_CLEAN]],[1]SKU_Master!A:A,[1]SKU_Master!E:E,"Not Found")</f>
        <v>179</v>
      </c>
      <c r="M2928" s="2">
        <f>_xlfn.XLOOKUP(E2928,[1]SKU_Master!A:A,[1]SKU_Master!F:F,"NOT FOUND")</f>
        <v>86</v>
      </c>
      <c r="N2928" s="2" t="str">
        <f>IF(ISNUMBER(_xlfn.XMATCH(E2928,[1]SKU_Master!A:A)),"MATCH","NOT FOUND")</f>
        <v>MATCH</v>
      </c>
      <c r="O2928" s="2">
        <f>Table2[[#This Row],[GROSS_REVENUE]]-Table2[[#This Row],[DISCOUNT]]</f>
        <v>66406.44</v>
      </c>
      <c r="P2928" s="3">
        <f>IFERROR((Table2[[#This Row],[NET_REVENUE]]-(Table2[[#This Row],[UNITS_SOLD]]*Table2[[#This Row],[UNIT_COGS]]))/Table2[[#This Row],[NET_REVENUE]],0)</f>
        <v>0.3926191495885038</v>
      </c>
      <c r="Q2928" s="4">
        <f>IFERROR(Table2[[#This Row],[GROSS_REVENUE]]/Table2[[#This Row],[AD_SPEND]],0)</f>
        <v>17.969348659003831</v>
      </c>
      <c r="R2928" s="2">
        <f>IFERROR((Table2[[#This Row],[NET_REVENUE]]-(Table2[[#This Row],[UNITS_SOLD]]*Table2[[#This Row],[UNIT_COGS]])-Table2[[#This Row],[AD_SPEND]]),0)</f>
        <v>21400.54</v>
      </c>
      <c r="S2928" s="3">
        <f>IFERROR(Table2[[#This Row],[RETURNS_UNITS]]/Table2[[#This Row],[UNITS_SOLD]],0)</f>
        <v>3.8379530916844352E-2</v>
      </c>
      <c r="T2928" s="2" t="str">
        <f>TRIM(CLEAN(Table2[[#This Row],[CHANNEL]]))</f>
        <v>Blinkit</v>
      </c>
      <c r="U2928" s="1">
        <f t="shared" si="45"/>
        <v>45717</v>
      </c>
    </row>
    <row r="2929" spans="1:21" x14ac:dyDescent="0.3">
      <c r="A2929" s="1">
        <v>45658</v>
      </c>
      <c r="B2929" s="2" t="s">
        <v>39</v>
      </c>
      <c r="C2929" s="2" t="s">
        <v>28</v>
      </c>
      <c r="D2929" s="2" t="s">
        <v>35</v>
      </c>
      <c r="E2929" s="2" t="str">
        <f>TRIM(Table2[[#This Row],[SKU_CODE]])</f>
        <v>BEC-CMB-001</v>
      </c>
      <c r="F2929" s="2">
        <v>64</v>
      </c>
      <c r="G2929" s="2">
        <v>44736</v>
      </c>
      <c r="H2929" s="2">
        <v>10430.42</v>
      </c>
      <c r="I2929" s="2">
        <v>4676.17</v>
      </c>
      <c r="J2929" s="2">
        <v>1</v>
      </c>
      <c r="K2929" s="2" t="str">
        <f>_xlfn.XLOOKUP(E2929,[1]SKU_Master!A:A,[1]SKU_Master!C:C,"NOT FOUND")</f>
        <v>Others</v>
      </c>
      <c r="L2929" s="2">
        <f>_xlfn.XLOOKUP(Table2[[#This Row],[SKU_CODE_CLEAN]],[1]SKU_Master!A:A,[1]SKU_Master!E:E,"Not Found")</f>
        <v>699</v>
      </c>
      <c r="M2929" s="2">
        <f>_xlfn.XLOOKUP(E2929,[1]SKU_Master!A:A,[1]SKU_Master!F:F,"NOT FOUND")</f>
        <v>330</v>
      </c>
      <c r="N2929" s="2" t="str">
        <f>IF(ISNUMBER(_xlfn.XMATCH(E2929,[1]SKU_Master!A:A)),"MATCH","NOT FOUND")</f>
        <v>MATCH</v>
      </c>
      <c r="O2929" s="2">
        <f>Table2[[#This Row],[GROSS_REVENUE]]-Table2[[#This Row],[DISCOUNT]]</f>
        <v>34305.58</v>
      </c>
      <c r="P2929" s="3">
        <f>IFERROR((Table2[[#This Row],[NET_REVENUE]]-(Table2[[#This Row],[UNITS_SOLD]]*Table2[[#This Row],[UNIT_COGS]]))/Table2[[#This Row],[NET_REVENUE]],0)</f>
        <v>0.38435671398064108</v>
      </c>
      <c r="Q2929" s="4">
        <f>IFERROR(Table2[[#This Row],[GROSS_REVENUE]]/Table2[[#This Row],[AD_SPEND]],0)</f>
        <v>9.5668036020931666</v>
      </c>
      <c r="R2929" s="2">
        <f>IFERROR((Table2[[#This Row],[NET_REVENUE]]-(Table2[[#This Row],[UNITS_SOLD]]*Table2[[#This Row],[UNIT_COGS]])-Table2[[#This Row],[AD_SPEND]]),0)</f>
        <v>8509.4100000000017</v>
      </c>
      <c r="S2929" s="3">
        <f>IFERROR(Table2[[#This Row],[RETURNS_UNITS]]/Table2[[#This Row],[UNITS_SOLD]],0)</f>
        <v>1.5625E-2</v>
      </c>
      <c r="T2929" s="2" t="str">
        <f>TRIM(CLEAN(Table2[[#This Row],[CHANNEL]]))</f>
        <v>Amazon</v>
      </c>
      <c r="U2929" s="1">
        <f t="shared" si="45"/>
        <v>45658</v>
      </c>
    </row>
    <row r="2930" spans="1:21" x14ac:dyDescent="0.3">
      <c r="A2930" s="1">
        <v>45689</v>
      </c>
      <c r="B2930" s="2" t="s">
        <v>24</v>
      </c>
      <c r="C2930" s="2" t="s">
        <v>28</v>
      </c>
      <c r="D2930" s="2" t="s">
        <v>29</v>
      </c>
      <c r="E2930" s="2" t="str">
        <f>TRIM(Table2[[#This Row],[SKU_CODE]])</f>
        <v>BEC-CLN-004</v>
      </c>
      <c r="F2930" s="2">
        <v>202</v>
      </c>
      <c r="G2930" s="2">
        <v>19998</v>
      </c>
      <c r="H2930" s="2">
        <v>2665.58</v>
      </c>
      <c r="I2930" s="2">
        <v>4676.3500000000004</v>
      </c>
      <c r="J2930" s="2">
        <v>18</v>
      </c>
      <c r="K2930" s="2" t="str">
        <f>_xlfn.XLOOKUP(E2930,[1]SKU_Master!A:A,[1]SKU_Master!C:C,"NOT FOUND")</f>
        <v>Cleaners</v>
      </c>
      <c r="L2930" s="2">
        <f>_xlfn.XLOOKUP(Table2[[#This Row],[SKU_CODE_CLEAN]],[1]SKU_Master!A:A,[1]SKU_Master!E:E,"Not Found")</f>
        <v>99</v>
      </c>
      <c r="M2930" s="2">
        <f>_xlfn.XLOOKUP(E2930,[1]SKU_Master!A:A,[1]SKU_Master!F:F,"NOT FOUND")</f>
        <v>44</v>
      </c>
      <c r="N2930" s="2" t="str">
        <f>IF(ISNUMBER(_xlfn.XMATCH(E2930,[1]SKU_Master!A:A)),"MATCH","NOT FOUND")</f>
        <v>MATCH</v>
      </c>
      <c r="O2930" s="2">
        <f>Table2[[#This Row],[GROSS_REVENUE]]-Table2[[#This Row],[DISCOUNT]]</f>
        <v>17332.419999999998</v>
      </c>
      <c r="P2930" s="3">
        <f>IFERROR((Table2[[#This Row],[NET_REVENUE]]-(Table2[[#This Row],[UNITS_SOLD]]*Table2[[#This Row],[UNIT_COGS]]))/Table2[[#This Row],[NET_REVENUE]],0)</f>
        <v>0.48720374881291817</v>
      </c>
      <c r="Q2930" s="4">
        <f>IFERROR(Table2[[#This Row],[GROSS_REVENUE]]/Table2[[#This Row],[AD_SPEND]],0)</f>
        <v>4.2764121590556732</v>
      </c>
      <c r="R2930" s="2">
        <f>IFERROR((Table2[[#This Row],[NET_REVENUE]]-(Table2[[#This Row],[UNITS_SOLD]]*Table2[[#This Row],[UNIT_COGS]])-Table2[[#This Row],[AD_SPEND]]),0)</f>
        <v>3768.0699999999979</v>
      </c>
      <c r="S2930" s="3">
        <f>IFERROR(Table2[[#This Row],[RETURNS_UNITS]]/Table2[[#This Row],[UNITS_SOLD]],0)</f>
        <v>8.9108910891089105E-2</v>
      </c>
      <c r="T2930" s="2" t="str">
        <f>TRIM(CLEAN(Table2[[#This Row],[CHANNEL]]))</f>
        <v>D2C</v>
      </c>
      <c r="U2930" s="1">
        <f t="shared" si="45"/>
        <v>45689</v>
      </c>
    </row>
    <row r="2931" spans="1:21" x14ac:dyDescent="0.3">
      <c r="A2931" s="1">
        <v>45292</v>
      </c>
      <c r="B2931" s="2" t="s">
        <v>37</v>
      </c>
      <c r="C2931" s="2" t="s">
        <v>22</v>
      </c>
      <c r="D2931" s="2" t="s">
        <v>29</v>
      </c>
      <c r="E2931" s="2" t="str">
        <f>TRIM(Table2[[#This Row],[SKU_CODE]])</f>
        <v>BEC-CLN-004</v>
      </c>
      <c r="F2931" s="2">
        <v>251</v>
      </c>
      <c r="G2931" s="2">
        <v>24849</v>
      </c>
      <c r="H2931" s="2">
        <v>4180.5</v>
      </c>
      <c r="I2931" s="2">
        <v>4677.99</v>
      </c>
      <c r="J2931" s="2">
        <v>5</v>
      </c>
      <c r="K2931" s="2" t="str">
        <f>_xlfn.XLOOKUP(E2931,[1]SKU_Master!A:A,[1]SKU_Master!C:C,"NOT FOUND")</f>
        <v>Cleaners</v>
      </c>
      <c r="L2931" s="2">
        <f>_xlfn.XLOOKUP(Table2[[#This Row],[SKU_CODE_CLEAN]],[1]SKU_Master!A:A,[1]SKU_Master!E:E,"Not Found")</f>
        <v>99</v>
      </c>
      <c r="M2931" s="2">
        <f>_xlfn.XLOOKUP(E2931,[1]SKU_Master!A:A,[1]SKU_Master!F:F,"NOT FOUND")</f>
        <v>44</v>
      </c>
      <c r="N2931" s="2" t="str">
        <f>IF(ISNUMBER(_xlfn.XMATCH(E2931,[1]SKU_Master!A:A)),"MATCH","NOT FOUND")</f>
        <v>MATCH</v>
      </c>
      <c r="O2931" s="2">
        <f>Table2[[#This Row],[GROSS_REVENUE]]-Table2[[#This Row],[DISCOUNT]]</f>
        <v>20668.5</v>
      </c>
      <c r="P2931" s="3">
        <f>IFERROR((Table2[[#This Row],[NET_REVENUE]]-(Table2[[#This Row],[UNITS_SOLD]]*Table2[[#This Row],[UNIT_COGS]]))/Table2[[#This Row],[NET_REVENUE]],0)</f>
        <v>0.46566030432784189</v>
      </c>
      <c r="Q2931" s="4">
        <f>IFERROR(Table2[[#This Row],[GROSS_REVENUE]]/Table2[[#This Row],[AD_SPEND]],0)</f>
        <v>5.3118967761795135</v>
      </c>
      <c r="R2931" s="2">
        <f>IFERROR((Table2[[#This Row],[NET_REVENUE]]-(Table2[[#This Row],[UNITS_SOLD]]*Table2[[#This Row],[UNIT_COGS]])-Table2[[#This Row],[AD_SPEND]]),0)</f>
        <v>4946.51</v>
      </c>
      <c r="S2931" s="3">
        <f>IFERROR(Table2[[#This Row],[RETURNS_UNITS]]/Table2[[#This Row],[UNITS_SOLD]],0)</f>
        <v>1.9920318725099601E-2</v>
      </c>
      <c r="T2931" s="2" t="str">
        <f>TRIM(CLEAN(Table2[[#This Row],[CHANNEL]]))</f>
        <v>Blinkit</v>
      </c>
      <c r="U2931" s="1">
        <f t="shared" si="45"/>
        <v>45292</v>
      </c>
    </row>
    <row r="2932" spans="1:21" x14ac:dyDescent="0.3">
      <c r="A2932" s="1">
        <v>45778</v>
      </c>
      <c r="B2932" s="2" t="s">
        <v>21</v>
      </c>
      <c r="C2932" s="2" t="s">
        <v>25</v>
      </c>
      <c r="D2932" s="2" t="s">
        <v>31</v>
      </c>
      <c r="E2932" s="2" t="str">
        <f>TRIM(Table2[[#This Row],[SKU_CODE]])</f>
        <v>BEC-GB-002</v>
      </c>
      <c r="F2932" s="2">
        <v>305</v>
      </c>
      <c r="G2932" s="2">
        <v>54595</v>
      </c>
      <c r="H2932" s="2">
        <v>3660.3</v>
      </c>
      <c r="I2932" s="2">
        <v>4702.07</v>
      </c>
      <c r="J2932" s="2">
        <v>18</v>
      </c>
      <c r="K2932" s="2" t="str">
        <f>_xlfn.XLOOKUP(E2932,[1]SKU_Master!A:A,[1]SKU_Master!C:C,"NOT FOUND")</f>
        <v>Garbage Bags</v>
      </c>
      <c r="L2932" s="2">
        <f>_xlfn.XLOOKUP(Table2[[#This Row],[SKU_CODE_CLEAN]],[1]SKU_Master!A:A,[1]SKU_Master!E:E,"Not Found")</f>
        <v>179</v>
      </c>
      <c r="M2932" s="2">
        <f>_xlfn.XLOOKUP(E2932,[1]SKU_Master!A:A,[1]SKU_Master!F:F,"NOT FOUND")</f>
        <v>86</v>
      </c>
      <c r="N2932" s="2" t="str">
        <f>IF(ISNUMBER(_xlfn.XMATCH(E2932,[1]SKU_Master!A:A)),"MATCH","NOT FOUND")</f>
        <v>MATCH</v>
      </c>
      <c r="O2932" s="2">
        <f>Table2[[#This Row],[GROSS_REVENUE]]-Table2[[#This Row],[DISCOUNT]]</f>
        <v>50934.7</v>
      </c>
      <c r="P2932" s="3">
        <f>IFERROR((Table2[[#This Row],[NET_REVENUE]]-(Table2[[#This Row],[UNITS_SOLD]]*Table2[[#This Row],[UNIT_COGS]]))/Table2[[#This Row],[NET_REVENUE]],0)</f>
        <v>0.48502690700053203</v>
      </c>
      <c r="Q2932" s="4">
        <f>IFERROR(Table2[[#This Row],[GROSS_REVENUE]]/Table2[[#This Row],[AD_SPEND]],0)</f>
        <v>11.610843734780639</v>
      </c>
      <c r="R2932" s="2">
        <f>IFERROR((Table2[[#This Row],[NET_REVENUE]]-(Table2[[#This Row],[UNITS_SOLD]]*Table2[[#This Row],[UNIT_COGS]])-Table2[[#This Row],[AD_SPEND]]),0)</f>
        <v>20002.629999999997</v>
      </c>
      <c r="S2932" s="3">
        <f>IFERROR(Table2[[#This Row],[RETURNS_UNITS]]/Table2[[#This Row],[UNITS_SOLD]],0)</f>
        <v>5.9016393442622953E-2</v>
      </c>
      <c r="T2932" s="2" t="str">
        <f>TRIM(CLEAN(Table2[[#This Row],[CHANNEL]]))</f>
        <v>Flipkart</v>
      </c>
      <c r="U2932" s="1">
        <f t="shared" si="45"/>
        <v>45778</v>
      </c>
    </row>
    <row r="2933" spans="1:21" x14ac:dyDescent="0.3">
      <c r="A2933" s="1">
        <v>45717</v>
      </c>
      <c r="B2933" s="2" t="s">
        <v>24</v>
      </c>
      <c r="C2933" s="2" t="s">
        <v>28</v>
      </c>
      <c r="D2933" s="2" t="s">
        <v>41</v>
      </c>
      <c r="E2933" s="2" t="str">
        <f>TRIM(Table2[[#This Row],[SKU_CODE]])</f>
        <v>BEC-KT-002</v>
      </c>
      <c r="F2933" s="2">
        <v>105</v>
      </c>
      <c r="G2933" s="2">
        <v>44100</v>
      </c>
      <c r="H2933" s="2">
        <v>3935.32</v>
      </c>
      <c r="I2933" s="2">
        <v>4703.1400000000003</v>
      </c>
      <c r="J2933" s="2">
        <v>13</v>
      </c>
      <c r="K2933" s="2" t="str">
        <f>_xlfn.XLOOKUP(E2933,[1]SKU_Master!A:A,[1]SKU_Master!C:C,"NOT FOUND")</f>
        <v>Kitchen Towel</v>
      </c>
      <c r="L2933" s="2">
        <f>_xlfn.XLOOKUP(Table2[[#This Row],[SKU_CODE_CLEAN]],[1]SKU_Master!A:A,[1]SKU_Master!E:E,"Not Found")</f>
        <v>420</v>
      </c>
      <c r="M2933" s="2">
        <f>_xlfn.XLOOKUP(E2933,[1]SKU_Master!A:A,[1]SKU_Master!F:F,"NOT FOUND")</f>
        <v>205</v>
      </c>
      <c r="N2933" s="2" t="str">
        <f>IF(ISNUMBER(_xlfn.XMATCH(E2933,[1]SKU_Master!A:A)),"MATCH","NOT FOUND")</f>
        <v>MATCH</v>
      </c>
      <c r="O2933" s="2">
        <f>Table2[[#This Row],[GROSS_REVENUE]]-Table2[[#This Row],[DISCOUNT]]</f>
        <v>40164.68</v>
      </c>
      <c r="P2933" s="3">
        <f>IFERROR((Table2[[#This Row],[NET_REVENUE]]-(Table2[[#This Row],[UNITS_SOLD]]*Table2[[#This Row],[UNIT_COGS]]))/Table2[[#This Row],[NET_REVENUE]],0)</f>
        <v>0.46408137697101037</v>
      </c>
      <c r="Q2933" s="4">
        <f>IFERROR(Table2[[#This Row],[GROSS_REVENUE]]/Table2[[#This Row],[AD_SPEND]],0)</f>
        <v>9.376714280246814</v>
      </c>
      <c r="R2933" s="2">
        <f>IFERROR((Table2[[#This Row],[NET_REVENUE]]-(Table2[[#This Row],[UNITS_SOLD]]*Table2[[#This Row],[UNIT_COGS]])-Table2[[#This Row],[AD_SPEND]]),0)</f>
        <v>13936.54</v>
      </c>
      <c r="S2933" s="3">
        <f>IFERROR(Table2[[#This Row],[RETURNS_UNITS]]/Table2[[#This Row],[UNITS_SOLD]],0)</f>
        <v>0.12380952380952381</v>
      </c>
      <c r="T2933" s="2" t="str">
        <f>TRIM(CLEAN(Table2[[#This Row],[CHANNEL]]))</f>
        <v>D2C</v>
      </c>
      <c r="U2933" s="1">
        <f t="shared" si="45"/>
        <v>45717</v>
      </c>
    </row>
    <row r="2934" spans="1:21" x14ac:dyDescent="0.3">
      <c r="A2934" s="1">
        <v>45717</v>
      </c>
      <c r="B2934" s="2" t="s">
        <v>39</v>
      </c>
      <c r="C2934" s="2" t="s">
        <v>25</v>
      </c>
      <c r="D2934" s="2" t="s">
        <v>42</v>
      </c>
      <c r="E2934" s="2" t="str">
        <f>TRIM(Table2[[#This Row],[SKU_CODE]])</f>
        <v>BEC-BW-002</v>
      </c>
      <c r="F2934" s="2">
        <v>268</v>
      </c>
      <c r="G2934" s="2">
        <v>46900</v>
      </c>
      <c r="H2934" s="2">
        <v>2521.2800000000002</v>
      </c>
      <c r="I2934" s="2">
        <v>4707.0600000000004</v>
      </c>
      <c r="J2934" s="2">
        <v>9</v>
      </c>
      <c r="K2934" s="2" t="str">
        <f>_xlfn.XLOOKUP(E2934,[1]SKU_Master!A:A,[1]SKU_Master!C:C,"NOT FOUND")</f>
        <v>Bake &amp; Wrap</v>
      </c>
      <c r="L2934" s="2">
        <f>_xlfn.XLOOKUP(Table2[[#This Row],[SKU_CODE_CLEAN]],[1]SKU_Master!A:A,[1]SKU_Master!E:E,"Not Found")</f>
        <v>175</v>
      </c>
      <c r="M2934" s="2">
        <f>_xlfn.XLOOKUP(E2934,[1]SKU_Master!A:A,[1]SKU_Master!F:F,"NOT FOUND")</f>
        <v>92</v>
      </c>
      <c r="N2934" s="2" t="str">
        <f>IF(ISNUMBER(_xlfn.XMATCH(E2934,[1]SKU_Master!A:A)),"MATCH","NOT FOUND")</f>
        <v>MATCH</v>
      </c>
      <c r="O2934" s="2">
        <f>Table2[[#This Row],[GROSS_REVENUE]]-Table2[[#This Row],[DISCOUNT]]</f>
        <v>44378.720000000001</v>
      </c>
      <c r="P2934" s="3">
        <f>IFERROR((Table2[[#This Row],[NET_REVENUE]]-(Table2[[#This Row],[UNITS_SOLD]]*Table2[[#This Row],[UNIT_COGS]]))/Table2[[#This Row],[NET_REVENUE]],0)</f>
        <v>0.44441840593870219</v>
      </c>
      <c r="Q2934" s="4">
        <f>IFERROR(Table2[[#This Row],[GROSS_REVENUE]]/Table2[[#This Row],[AD_SPEND]],0)</f>
        <v>9.9637565699183774</v>
      </c>
      <c r="R2934" s="2">
        <f>IFERROR((Table2[[#This Row],[NET_REVENUE]]-(Table2[[#This Row],[UNITS_SOLD]]*Table2[[#This Row],[UNIT_COGS]])-Table2[[#This Row],[AD_SPEND]]),0)</f>
        <v>15015.66</v>
      </c>
      <c r="S2934" s="3">
        <f>IFERROR(Table2[[#This Row],[RETURNS_UNITS]]/Table2[[#This Row],[UNITS_SOLD]],0)</f>
        <v>3.3582089552238806E-2</v>
      </c>
      <c r="T2934" s="2" t="str">
        <f>TRIM(CLEAN(Table2[[#This Row],[CHANNEL]]))</f>
        <v>Amazon</v>
      </c>
      <c r="U2934" s="1">
        <f t="shared" si="45"/>
        <v>45717</v>
      </c>
    </row>
    <row r="2935" spans="1:21" x14ac:dyDescent="0.3">
      <c r="A2935" s="1">
        <v>45505</v>
      </c>
      <c r="B2935" s="2" t="s">
        <v>50</v>
      </c>
      <c r="C2935" s="2" t="s">
        <v>22</v>
      </c>
      <c r="D2935" s="2" t="s">
        <v>30</v>
      </c>
      <c r="E2935" s="2" t="str">
        <f>TRIM(Table2[[#This Row],[SKU_CODE]])</f>
        <v>BEC-TIS-002</v>
      </c>
      <c r="F2935" s="2">
        <v>355</v>
      </c>
      <c r="G2935" s="2">
        <v>63900</v>
      </c>
      <c r="H2935" s="2">
        <v>18587.919999999998</v>
      </c>
      <c r="I2935" s="2">
        <v>4707.99</v>
      </c>
      <c r="J2935" s="2">
        <v>12</v>
      </c>
      <c r="K2935" s="2" t="str">
        <f>_xlfn.XLOOKUP(E2935,[1]SKU_Master!A:A,[1]SKU_Master!C:C,"NOT FOUND")</f>
        <v>Tissues</v>
      </c>
      <c r="L2935" s="2">
        <f>_xlfn.XLOOKUP(Table2[[#This Row],[SKU_CODE_CLEAN]],[1]SKU_Master!A:A,[1]SKU_Master!E:E,"Not Found")</f>
        <v>180</v>
      </c>
      <c r="M2935" s="2">
        <f>_xlfn.XLOOKUP(E2935,[1]SKU_Master!A:A,[1]SKU_Master!F:F,"NOT FOUND")</f>
        <v>95</v>
      </c>
      <c r="N2935" s="2" t="str">
        <f>IF(ISNUMBER(_xlfn.XMATCH(E2935,[1]SKU_Master!A:A)),"MATCH","NOT FOUND")</f>
        <v>MATCH</v>
      </c>
      <c r="O2935" s="2">
        <f>Table2[[#This Row],[GROSS_REVENUE]]-Table2[[#This Row],[DISCOUNT]]</f>
        <v>45312.08</v>
      </c>
      <c r="P2935" s="3">
        <f>IFERROR((Table2[[#This Row],[NET_REVENUE]]-(Table2[[#This Row],[UNITS_SOLD]]*Table2[[#This Row],[UNIT_COGS]]))/Table2[[#This Row],[NET_REVENUE]],0)</f>
        <v>0.25571723919978956</v>
      </c>
      <c r="Q2935" s="4">
        <f>IFERROR(Table2[[#This Row],[GROSS_REVENUE]]/Table2[[#This Row],[AD_SPEND]],0)</f>
        <v>13.572671139913211</v>
      </c>
      <c r="R2935" s="2">
        <f>IFERROR((Table2[[#This Row],[NET_REVENUE]]-(Table2[[#This Row],[UNITS_SOLD]]*Table2[[#This Row],[UNIT_COGS]])-Table2[[#This Row],[AD_SPEND]]),0)</f>
        <v>6879.090000000002</v>
      </c>
      <c r="S2935" s="3">
        <f>IFERROR(Table2[[#This Row],[RETURNS_UNITS]]/Table2[[#This Row],[UNITS_SOLD]],0)</f>
        <v>3.3802816901408447E-2</v>
      </c>
      <c r="T2935" s="2" t="str">
        <f>TRIM(CLEAN(Table2[[#This Row],[CHANNEL]]))</f>
        <v>Amazon</v>
      </c>
      <c r="U2935" s="1">
        <f t="shared" si="45"/>
        <v>45505</v>
      </c>
    </row>
    <row r="2936" spans="1:21" x14ac:dyDescent="0.3">
      <c r="A2936" s="1">
        <v>45536</v>
      </c>
      <c r="B2936" s="2" t="s">
        <v>39</v>
      </c>
      <c r="C2936" s="2" t="s">
        <v>28</v>
      </c>
      <c r="D2936" s="2" t="s">
        <v>31</v>
      </c>
      <c r="E2936" s="2" t="str">
        <f>TRIM(Table2[[#This Row],[SKU_CODE]])</f>
        <v>BEC-GB-002</v>
      </c>
      <c r="F2936" s="2">
        <v>213</v>
      </c>
      <c r="G2936" s="2">
        <v>38127</v>
      </c>
      <c r="H2936" s="2">
        <v>4760.54</v>
      </c>
      <c r="I2936" s="2">
        <v>4708.29</v>
      </c>
      <c r="J2936" s="2">
        <v>11</v>
      </c>
      <c r="K2936" s="2" t="str">
        <f>_xlfn.XLOOKUP(E2936,[1]SKU_Master!A:A,[1]SKU_Master!C:C,"NOT FOUND")</f>
        <v>Garbage Bags</v>
      </c>
      <c r="L2936" s="2">
        <f>_xlfn.XLOOKUP(Table2[[#This Row],[SKU_CODE_CLEAN]],[1]SKU_Master!A:A,[1]SKU_Master!E:E,"Not Found")</f>
        <v>179</v>
      </c>
      <c r="M2936" s="2">
        <f>_xlfn.XLOOKUP(E2936,[1]SKU_Master!A:A,[1]SKU_Master!F:F,"NOT FOUND")</f>
        <v>86</v>
      </c>
      <c r="N2936" s="2" t="str">
        <f>IF(ISNUMBER(_xlfn.XMATCH(E2936,[1]SKU_Master!A:A)),"MATCH","NOT FOUND")</f>
        <v>MATCH</v>
      </c>
      <c r="O2936" s="2">
        <f>Table2[[#This Row],[GROSS_REVENUE]]-Table2[[#This Row],[DISCOUNT]]</f>
        <v>33366.46</v>
      </c>
      <c r="P2936" s="3">
        <f>IFERROR((Table2[[#This Row],[NET_REVENUE]]-(Table2[[#This Row],[UNITS_SOLD]]*Table2[[#This Row],[UNIT_COGS]]))/Table2[[#This Row],[NET_REVENUE]],0)</f>
        <v>0.45100559064401796</v>
      </c>
      <c r="Q2936" s="4">
        <f>IFERROR(Table2[[#This Row],[GROSS_REVENUE]]/Table2[[#This Row],[AD_SPEND]],0)</f>
        <v>8.0978444403382124</v>
      </c>
      <c r="R2936" s="2">
        <f>IFERROR((Table2[[#This Row],[NET_REVENUE]]-(Table2[[#This Row],[UNITS_SOLD]]*Table2[[#This Row],[UNIT_COGS]])-Table2[[#This Row],[AD_SPEND]]),0)</f>
        <v>10340.169999999998</v>
      </c>
      <c r="S2936" s="3">
        <f>IFERROR(Table2[[#This Row],[RETURNS_UNITS]]/Table2[[#This Row],[UNITS_SOLD]],0)</f>
        <v>5.1643192488262914E-2</v>
      </c>
      <c r="T2936" s="2" t="str">
        <f>TRIM(CLEAN(Table2[[#This Row],[CHANNEL]]))</f>
        <v>Amazon</v>
      </c>
      <c r="U2936" s="1">
        <f t="shared" si="45"/>
        <v>45536</v>
      </c>
    </row>
    <row r="2937" spans="1:21" x14ac:dyDescent="0.3">
      <c r="A2937" s="1">
        <v>45566</v>
      </c>
      <c r="B2937" s="2" t="s">
        <v>27</v>
      </c>
      <c r="C2937" s="2" t="s">
        <v>28</v>
      </c>
      <c r="D2937" s="2" t="s">
        <v>41</v>
      </c>
      <c r="E2937" s="2" t="str">
        <f>TRIM(Table2[[#This Row],[SKU_CODE]])</f>
        <v>BEC-KT-002</v>
      </c>
      <c r="F2937" s="2">
        <v>118</v>
      </c>
      <c r="G2937" s="2">
        <v>49560</v>
      </c>
      <c r="H2937" s="2">
        <v>6473.79</v>
      </c>
      <c r="I2937" s="2">
        <v>4716.8599999999997</v>
      </c>
      <c r="J2937" s="2">
        <v>2</v>
      </c>
      <c r="K2937" s="2" t="str">
        <f>_xlfn.XLOOKUP(E2937,[1]SKU_Master!A:A,[1]SKU_Master!C:C,"NOT FOUND")</f>
        <v>Kitchen Towel</v>
      </c>
      <c r="L2937" s="2">
        <f>_xlfn.XLOOKUP(Table2[[#This Row],[SKU_CODE_CLEAN]],[1]SKU_Master!A:A,[1]SKU_Master!E:E,"Not Found")</f>
        <v>420</v>
      </c>
      <c r="M2937" s="2">
        <f>_xlfn.XLOOKUP(E2937,[1]SKU_Master!A:A,[1]SKU_Master!F:F,"NOT FOUND")</f>
        <v>205</v>
      </c>
      <c r="N2937" s="2" t="str">
        <f>IF(ISNUMBER(_xlfn.XMATCH(E2937,[1]SKU_Master!A:A)),"MATCH","NOT FOUND")</f>
        <v>MATCH</v>
      </c>
      <c r="O2937" s="2">
        <f>Table2[[#This Row],[GROSS_REVENUE]]-Table2[[#This Row],[DISCOUNT]]</f>
        <v>43086.21</v>
      </c>
      <c r="P2937" s="3">
        <f>IFERROR((Table2[[#This Row],[NET_REVENUE]]-(Table2[[#This Row],[UNITS_SOLD]]*Table2[[#This Row],[UNIT_COGS]]))/Table2[[#This Row],[NET_REVENUE]],0)</f>
        <v>0.43856746741010638</v>
      </c>
      <c r="Q2937" s="4">
        <f>IFERROR(Table2[[#This Row],[GROSS_REVENUE]]/Table2[[#This Row],[AD_SPEND]],0)</f>
        <v>10.506989819498566</v>
      </c>
      <c r="R2937" s="2">
        <f>IFERROR((Table2[[#This Row],[NET_REVENUE]]-(Table2[[#This Row],[UNITS_SOLD]]*Table2[[#This Row],[UNIT_COGS]])-Table2[[#This Row],[AD_SPEND]]),0)</f>
        <v>14179.349999999999</v>
      </c>
      <c r="S2937" s="3">
        <f>IFERROR(Table2[[#This Row],[RETURNS_UNITS]]/Table2[[#This Row],[UNITS_SOLD]],0)</f>
        <v>1.6949152542372881E-2</v>
      </c>
      <c r="T2937" s="2" t="str">
        <f>TRIM(CLEAN(Table2[[#This Row],[CHANNEL]]))</f>
        <v>Zepto</v>
      </c>
      <c r="U2937" s="1">
        <f t="shared" si="45"/>
        <v>45566</v>
      </c>
    </row>
    <row r="2938" spans="1:21" x14ac:dyDescent="0.3">
      <c r="A2938" s="1">
        <v>45809</v>
      </c>
      <c r="B2938" s="2" t="s">
        <v>50</v>
      </c>
      <c r="C2938" s="2" t="s">
        <v>25</v>
      </c>
      <c r="D2938" s="2" t="s">
        <v>45</v>
      </c>
      <c r="E2938" s="2" t="str">
        <f>TRIM(Table2[[#This Row],[SKU_CODE]])</f>
        <v>BEC-TIS-001</v>
      </c>
      <c r="F2938" s="2">
        <v>660</v>
      </c>
      <c r="G2938" s="2">
        <v>62700</v>
      </c>
      <c r="H2938" s="2">
        <v>4245.82</v>
      </c>
      <c r="I2938" s="2">
        <v>4719.09</v>
      </c>
      <c r="J2938" s="2">
        <v>30</v>
      </c>
      <c r="K2938" s="2" t="str">
        <f>_xlfn.XLOOKUP(E2938,[1]SKU_Master!A:A,[1]SKU_Master!C:C,"NOT FOUND")</f>
        <v>Tissues</v>
      </c>
      <c r="L2938" s="2">
        <f>_xlfn.XLOOKUP(Table2[[#This Row],[SKU_CODE_CLEAN]],[1]SKU_Master!A:A,[1]SKU_Master!E:E,"Not Found")</f>
        <v>95</v>
      </c>
      <c r="M2938" s="2">
        <f>_xlfn.XLOOKUP(E2938,[1]SKU_Master!A:A,[1]SKU_Master!F:F,"NOT FOUND")</f>
        <v>42</v>
      </c>
      <c r="N2938" s="2" t="str">
        <f>IF(ISNUMBER(_xlfn.XMATCH(E2938,[1]SKU_Master!A:A)),"MATCH","NOT FOUND")</f>
        <v>MATCH</v>
      </c>
      <c r="O2938" s="2">
        <f>Table2[[#This Row],[GROSS_REVENUE]]-Table2[[#This Row],[DISCOUNT]]</f>
        <v>58454.18</v>
      </c>
      <c r="P2938" s="3">
        <f>IFERROR((Table2[[#This Row],[NET_REVENUE]]-(Table2[[#This Row],[UNITS_SOLD]]*Table2[[#This Row],[UNIT_COGS]]))/Table2[[#This Row],[NET_REVENUE]],0)</f>
        <v>0.52578241624465527</v>
      </c>
      <c r="Q2938" s="4">
        <f>IFERROR(Table2[[#This Row],[GROSS_REVENUE]]/Table2[[#This Row],[AD_SPEND]],0)</f>
        <v>13.286459889512596</v>
      </c>
      <c r="R2938" s="2">
        <f>IFERROR((Table2[[#This Row],[NET_REVENUE]]-(Table2[[#This Row],[UNITS_SOLD]]*Table2[[#This Row],[UNIT_COGS]])-Table2[[#This Row],[AD_SPEND]]),0)</f>
        <v>26015.09</v>
      </c>
      <c r="S2938" s="3">
        <f>IFERROR(Table2[[#This Row],[RETURNS_UNITS]]/Table2[[#This Row],[UNITS_SOLD]],0)</f>
        <v>4.5454545454545456E-2</v>
      </c>
      <c r="T2938" s="2" t="str">
        <f>TRIM(CLEAN(Table2[[#This Row],[CHANNEL]]))</f>
        <v>Amazon</v>
      </c>
      <c r="U2938" s="1">
        <f t="shared" si="45"/>
        <v>45809</v>
      </c>
    </row>
    <row r="2939" spans="1:21" x14ac:dyDescent="0.3">
      <c r="A2939" s="1">
        <v>45474</v>
      </c>
      <c r="B2939" s="2" t="s">
        <v>37</v>
      </c>
      <c r="C2939" s="2" t="s">
        <v>22</v>
      </c>
      <c r="D2939" s="2" t="s">
        <v>29</v>
      </c>
      <c r="E2939" s="2" t="str">
        <f>TRIM(Table2[[#This Row],[SKU_CODE]])</f>
        <v>BEC-CLN-004</v>
      </c>
      <c r="F2939" s="2">
        <v>219</v>
      </c>
      <c r="G2939" s="2">
        <v>21681</v>
      </c>
      <c r="H2939" s="2">
        <v>3675.32</v>
      </c>
      <c r="I2939" s="2">
        <v>4719.79</v>
      </c>
      <c r="J2939" s="2">
        <v>8</v>
      </c>
      <c r="K2939" s="2" t="str">
        <f>_xlfn.XLOOKUP(E2939,[1]SKU_Master!A:A,[1]SKU_Master!C:C,"NOT FOUND")</f>
        <v>Cleaners</v>
      </c>
      <c r="L2939" s="2">
        <f>_xlfn.XLOOKUP(Table2[[#This Row],[SKU_CODE_CLEAN]],[1]SKU_Master!A:A,[1]SKU_Master!E:E,"Not Found")</f>
        <v>99</v>
      </c>
      <c r="M2939" s="2">
        <f>_xlfn.XLOOKUP(E2939,[1]SKU_Master!A:A,[1]SKU_Master!F:F,"NOT FOUND")</f>
        <v>44</v>
      </c>
      <c r="N2939" s="2" t="str">
        <f>IF(ISNUMBER(_xlfn.XMATCH(E2939,[1]SKU_Master!A:A)),"MATCH","NOT FOUND")</f>
        <v>MATCH</v>
      </c>
      <c r="O2939" s="2">
        <f>Table2[[#This Row],[GROSS_REVENUE]]-Table2[[#This Row],[DISCOUNT]]</f>
        <v>18005.68</v>
      </c>
      <c r="P2939" s="3">
        <f>IFERROR((Table2[[#This Row],[NET_REVENUE]]-(Table2[[#This Row],[UNITS_SOLD]]*Table2[[#This Row],[UNIT_COGS]]))/Table2[[#This Row],[NET_REVENUE]],0)</f>
        <v>0.46483554078490791</v>
      </c>
      <c r="Q2939" s="4">
        <f>IFERROR(Table2[[#This Row],[GROSS_REVENUE]]/Table2[[#This Row],[AD_SPEND]],0)</f>
        <v>4.5936365812885747</v>
      </c>
      <c r="R2939" s="2">
        <f>IFERROR((Table2[[#This Row],[NET_REVENUE]]-(Table2[[#This Row],[UNITS_SOLD]]*Table2[[#This Row],[UNIT_COGS]])-Table2[[#This Row],[AD_SPEND]]),0)</f>
        <v>3649.8900000000003</v>
      </c>
      <c r="S2939" s="3">
        <f>IFERROR(Table2[[#This Row],[RETURNS_UNITS]]/Table2[[#This Row],[UNITS_SOLD]],0)</f>
        <v>3.6529680365296802E-2</v>
      </c>
      <c r="T2939" s="2" t="str">
        <f>TRIM(CLEAN(Table2[[#This Row],[CHANNEL]]))</f>
        <v>Blinkit</v>
      </c>
      <c r="U2939" s="1">
        <f t="shared" si="45"/>
        <v>45474</v>
      </c>
    </row>
    <row r="2940" spans="1:21" x14ac:dyDescent="0.3">
      <c r="A2940" s="1">
        <v>45627</v>
      </c>
      <c r="B2940" s="2" t="s">
        <v>33</v>
      </c>
      <c r="C2940" s="2" t="s">
        <v>25</v>
      </c>
      <c r="D2940" s="2" t="s">
        <v>30</v>
      </c>
      <c r="E2940" s="2" t="str">
        <f>TRIM(Table2[[#This Row],[SKU_CODE]])</f>
        <v>BEC-TIS-002</v>
      </c>
      <c r="F2940" s="2">
        <v>265</v>
      </c>
      <c r="G2940" s="2">
        <v>47700</v>
      </c>
      <c r="H2940" s="2">
        <v>7476.69</v>
      </c>
      <c r="I2940" s="2">
        <v>4720.5600000000004</v>
      </c>
      <c r="J2940" s="2">
        <v>15</v>
      </c>
      <c r="K2940" s="2" t="str">
        <f>_xlfn.XLOOKUP(E2940,[1]SKU_Master!A:A,[1]SKU_Master!C:C,"NOT FOUND")</f>
        <v>Tissues</v>
      </c>
      <c r="L2940" s="2">
        <f>_xlfn.XLOOKUP(Table2[[#This Row],[SKU_CODE_CLEAN]],[1]SKU_Master!A:A,[1]SKU_Master!E:E,"Not Found")</f>
        <v>180</v>
      </c>
      <c r="M2940" s="2">
        <f>_xlfn.XLOOKUP(E2940,[1]SKU_Master!A:A,[1]SKU_Master!F:F,"NOT FOUND")</f>
        <v>95</v>
      </c>
      <c r="N2940" s="2" t="str">
        <f>IF(ISNUMBER(_xlfn.XMATCH(E2940,[1]SKU_Master!A:A)),"MATCH","NOT FOUND")</f>
        <v>MATCH</v>
      </c>
      <c r="O2940" s="2">
        <f>Table2[[#This Row],[GROSS_REVENUE]]-Table2[[#This Row],[DISCOUNT]]</f>
        <v>40223.31</v>
      </c>
      <c r="P2940" s="3">
        <f>IFERROR((Table2[[#This Row],[NET_REVENUE]]-(Table2[[#This Row],[UNITS_SOLD]]*Table2[[#This Row],[UNIT_COGS]]))/Table2[[#This Row],[NET_REVENUE]],0)</f>
        <v>0.37411913639131139</v>
      </c>
      <c r="Q2940" s="4">
        <f>IFERROR(Table2[[#This Row],[GROSS_REVENUE]]/Table2[[#This Row],[AD_SPEND]],0)</f>
        <v>10.104733336722761</v>
      </c>
      <c r="R2940" s="2">
        <f>IFERROR((Table2[[#This Row],[NET_REVENUE]]-(Table2[[#This Row],[UNITS_SOLD]]*Table2[[#This Row],[UNIT_COGS]])-Table2[[#This Row],[AD_SPEND]]),0)</f>
        <v>10327.749999999996</v>
      </c>
      <c r="S2940" s="3">
        <f>IFERROR(Table2[[#This Row],[RETURNS_UNITS]]/Table2[[#This Row],[UNITS_SOLD]],0)</f>
        <v>5.6603773584905662E-2</v>
      </c>
      <c r="T2940" s="2" t="str">
        <f>TRIM(CLEAN(Table2[[#This Row],[CHANNEL]]))</f>
        <v>Swiggy Instamart</v>
      </c>
      <c r="U2940" s="1">
        <f t="shared" si="45"/>
        <v>45627</v>
      </c>
    </row>
    <row r="2941" spans="1:21" x14ac:dyDescent="0.3">
      <c r="A2941" s="1">
        <v>45474</v>
      </c>
      <c r="B2941" s="2" t="s">
        <v>24</v>
      </c>
      <c r="C2941" s="2" t="s">
        <v>25</v>
      </c>
      <c r="D2941" s="2" t="s">
        <v>41</v>
      </c>
      <c r="E2941" s="2" t="str">
        <f>TRIM(Table2[[#This Row],[SKU_CODE]])</f>
        <v>BEC-KT-002</v>
      </c>
      <c r="F2941" s="2">
        <v>157</v>
      </c>
      <c r="G2941" s="2">
        <v>65940</v>
      </c>
      <c r="H2941" s="2">
        <v>6824.13</v>
      </c>
      <c r="I2941" s="2">
        <v>4726.87</v>
      </c>
      <c r="J2941" s="2">
        <v>23</v>
      </c>
      <c r="K2941" s="2" t="str">
        <f>_xlfn.XLOOKUP(E2941,[1]SKU_Master!A:A,[1]SKU_Master!C:C,"NOT FOUND")</f>
        <v>Kitchen Towel</v>
      </c>
      <c r="L2941" s="2">
        <f>_xlfn.XLOOKUP(Table2[[#This Row],[SKU_CODE_CLEAN]],[1]SKU_Master!A:A,[1]SKU_Master!E:E,"Not Found")</f>
        <v>420</v>
      </c>
      <c r="M2941" s="2">
        <f>_xlfn.XLOOKUP(E2941,[1]SKU_Master!A:A,[1]SKU_Master!F:F,"NOT FOUND")</f>
        <v>205</v>
      </c>
      <c r="N2941" s="2" t="str">
        <f>IF(ISNUMBER(_xlfn.XMATCH(E2941,[1]SKU_Master!A:A)),"MATCH","NOT FOUND")</f>
        <v>MATCH</v>
      </c>
      <c r="O2941" s="2">
        <f>Table2[[#This Row],[GROSS_REVENUE]]-Table2[[#This Row],[DISCOUNT]]</f>
        <v>59115.87</v>
      </c>
      <c r="P2941" s="3">
        <f>IFERROR((Table2[[#This Row],[NET_REVENUE]]-(Table2[[#This Row],[UNITS_SOLD]]*Table2[[#This Row],[UNIT_COGS]]))/Table2[[#This Row],[NET_REVENUE]],0)</f>
        <v>0.45556074874648722</v>
      </c>
      <c r="Q2941" s="4">
        <f>IFERROR(Table2[[#This Row],[GROSS_REVENUE]]/Table2[[#This Row],[AD_SPEND]],0)</f>
        <v>13.95003458948522</v>
      </c>
      <c r="R2941" s="2">
        <f>IFERROR((Table2[[#This Row],[NET_REVENUE]]-(Table2[[#This Row],[UNITS_SOLD]]*Table2[[#This Row],[UNIT_COGS]])-Table2[[#This Row],[AD_SPEND]]),0)</f>
        <v>22204.000000000004</v>
      </c>
      <c r="S2941" s="3">
        <f>IFERROR(Table2[[#This Row],[RETURNS_UNITS]]/Table2[[#This Row],[UNITS_SOLD]],0)</f>
        <v>0.1464968152866242</v>
      </c>
      <c r="T2941" s="2" t="str">
        <f>TRIM(CLEAN(Table2[[#This Row],[CHANNEL]]))</f>
        <v>D2C</v>
      </c>
      <c r="U2941" s="1">
        <f t="shared" si="45"/>
        <v>45474</v>
      </c>
    </row>
    <row r="2942" spans="1:21" x14ac:dyDescent="0.3">
      <c r="A2942" s="1">
        <v>45444</v>
      </c>
      <c r="B2942" s="2" t="s">
        <v>50</v>
      </c>
      <c r="C2942" s="2" t="s">
        <v>28</v>
      </c>
      <c r="D2942" s="2" t="s">
        <v>46</v>
      </c>
      <c r="E2942" s="2" t="str">
        <f>TRIM(Table2[[#This Row],[SKU_CODE]])</f>
        <v>BEC-KT-001</v>
      </c>
      <c r="F2942" s="2">
        <v>290</v>
      </c>
      <c r="G2942" s="2">
        <v>46400</v>
      </c>
      <c r="H2942" s="2">
        <v>2483.75</v>
      </c>
      <c r="I2942" s="2">
        <v>4728.51</v>
      </c>
      <c r="J2942" s="2">
        <v>8</v>
      </c>
      <c r="K2942" s="2" t="str">
        <f>_xlfn.XLOOKUP(E2942,[1]SKU_Master!A:A,[1]SKU_Master!C:C,"NOT FOUND")</f>
        <v>Kitchen Towel</v>
      </c>
      <c r="L2942" s="2">
        <f>_xlfn.XLOOKUP(Table2[[#This Row],[SKU_CODE_CLEAN]],[1]SKU_Master!A:A,[1]SKU_Master!E:E,"Not Found")</f>
        <v>160</v>
      </c>
      <c r="M2942" s="2">
        <f>_xlfn.XLOOKUP(E2942,[1]SKU_Master!A:A,[1]SKU_Master!F:F,"NOT FOUND")</f>
        <v>78</v>
      </c>
      <c r="N2942" s="2" t="str">
        <f>IF(ISNUMBER(_xlfn.XMATCH(E2942,[1]SKU_Master!A:A)),"MATCH","NOT FOUND")</f>
        <v>MATCH</v>
      </c>
      <c r="O2942" s="2">
        <f>Table2[[#This Row],[GROSS_REVENUE]]-Table2[[#This Row],[DISCOUNT]]</f>
        <v>43916.25</v>
      </c>
      <c r="P2942" s="3">
        <f>IFERROR((Table2[[#This Row],[NET_REVENUE]]-(Table2[[#This Row],[UNITS_SOLD]]*Table2[[#This Row],[UNIT_COGS]]))/Table2[[#This Row],[NET_REVENUE]],0)</f>
        <v>0.48492869951327811</v>
      </c>
      <c r="Q2942" s="4">
        <f>IFERROR(Table2[[#This Row],[GROSS_REVENUE]]/Table2[[#This Row],[AD_SPEND]],0)</f>
        <v>9.8128162994262453</v>
      </c>
      <c r="R2942" s="2">
        <f>IFERROR((Table2[[#This Row],[NET_REVENUE]]-(Table2[[#This Row],[UNITS_SOLD]]*Table2[[#This Row],[UNIT_COGS]])-Table2[[#This Row],[AD_SPEND]]),0)</f>
        <v>16567.739999999998</v>
      </c>
      <c r="S2942" s="3">
        <f>IFERROR(Table2[[#This Row],[RETURNS_UNITS]]/Table2[[#This Row],[UNITS_SOLD]],0)</f>
        <v>2.7586206896551724E-2</v>
      </c>
      <c r="T2942" s="2" t="str">
        <f>TRIM(CLEAN(Table2[[#This Row],[CHANNEL]]))</f>
        <v>Amazon</v>
      </c>
      <c r="U2942" s="1">
        <f t="shared" si="45"/>
        <v>45444</v>
      </c>
    </row>
    <row r="2943" spans="1:21" x14ac:dyDescent="0.3">
      <c r="A2943" s="1">
        <v>45717</v>
      </c>
      <c r="B2943" s="2" t="s">
        <v>34</v>
      </c>
      <c r="C2943" s="2" t="s">
        <v>28</v>
      </c>
      <c r="D2943" s="2" t="s">
        <v>29</v>
      </c>
      <c r="E2943" s="2" t="str">
        <f>TRIM(Table2[[#This Row],[SKU_CODE]])</f>
        <v>BEC-CLN-004</v>
      </c>
      <c r="F2943" s="2">
        <v>280</v>
      </c>
      <c r="G2943" s="2">
        <v>27720</v>
      </c>
      <c r="H2943" s="2">
        <v>7080.69</v>
      </c>
      <c r="I2943" s="2">
        <v>4729.18</v>
      </c>
      <c r="J2943" s="2">
        <v>15</v>
      </c>
      <c r="K2943" s="2" t="str">
        <f>_xlfn.XLOOKUP(E2943,[1]SKU_Master!A:A,[1]SKU_Master!C:C,"NOT FOUND")</f>
        <v>Cleaners</v>
      </c>
      <c r="L2943" s="2">
        <f>_xlfn.XLOOKUP(Table2[[#This Row],[SKU_CODE_CLEAN]],[1]SKU_Master!A:A,[1]SKU_Master!E:E,"Not Found")</f>
        <v>99</v>
      </c>
      <c r="M2943" s="2">
        <f>_xlfn.XLOOKUP(E2943,[1]SKU_Master!A:A,[1]SKU_Master!F:F,"NOT FOUND")</f>
        <v>44</v>
      </c>
      <c r="N2943" s="2" t="str">
        <f>IF(ISNUMBER(_xlfn.XMATCH(E2943,[1]SKU_Master!A:A)),"MATCH","NOT FOUND")</f>
        <v>MATCH</v>
      </c>
      <c r="O2943" s="2">
        <f>Table2[[#This Row],[GROSS_REVENUE]]-Table2[[#This Row],[DISCOUNT]]</f>
        <v>20639.310000000001</v>
      </c>
      <c r="P2943" s="3">
        <f>IFERROR((Table2[[#This Row],[NET_REVENUE]]-(Table2[[#This Row],[UNITS_SOLD]]*Table2[[#This Row],[UNIT_COGS]]))/Table2[[#This Row],[NET_REVENUE]],0)</f>
        <v>0.40308082004679424</v>
      </c>
      <c r="Q2943" s="4">
        <f>IFERROR(Table2[[#This Row],[GROSS_REVENUE]]/Table2[[#This Row],[AD_SPEND]],0)</f>
        <v>5.861481271594652</v>
      </c>
      <c r="R2943" s="2">
        <f>IFERROR((Table2[[#This Row],[NET_REVENUE]]-(Table2[[#This Row],[UNITS_SOLD]]*Table2[[#This Row],[UNIT_COGS]])-Table2[[#This Row],[AD_SPEND]]),0)</f>
        <v>3590.130000000001</v>
      </c>
      <c r="S2943" s="3">
        <f>IFERROR(Table2[[#This Row],[RETURNS_UNITS]]/Table2[[#This Row],[UNITS_SOLD]],0)</f>
        <v>5.3571428571428568E-2</v>
      </c>
      <c r="T2943" s="2" t="str">
        <f>TRIM(CLEAN(Table2[[#This Row],[CHANNEL]]))</f>
        <v>Zepto</v>
      </c>
      <c r="U2943" s="1">
        <f t="shared" si="45"/>
        <v>45717</v>
      </c>
    </row>
    <row r="2944" spans="1:21" x14ac:dyDescent="0.3">
      <c r="A2944" s="1">
        <v>45383</v>
      </c>
      <c r="B2944" s="2" t="s">
        <v>39</v>
      </c>
      <c r="C2944" s="2" t="s">
        <v>22</v>
      </c>
      <c r="D2944" s="2" t="s">
        <v>30</v>
      </c>
      <c r="E2944" s="2" t="str">
        <f>TRIM(Table2[[#This Row],[SKU_CODE]])</f>
        <v>BEC-TIS-002</v>
      </c>
      <c r="F2944" s="2">
        <v>345</v>
      </c>
      <c r="G2944" s="2">
        <v>62100</v>
      </c>
      <c r="H2944" s="2">
        <v>8566.3700000000008</v>
      </c>
      <c r="I2944" s="2">
        <v>4729.3999999999996</v>
      </c>
      <c r="J2944" s="2">
        <v>7</v>
      </c>
      <c r="K2944" s="2" t="str">
        <f>_xlfn.XLOOKUP(E2944,[1]SKU_Master!A:A,[1]SKU_Master!C:C,"NOT FOUND")</f>
        <v>Tissues</v>
      </c>
      <c r="L2944" s="2">
        <f>_xlfn.XLOOKUP(Table2[[#This Row],[SKU_CODE_CLEAN]],[1]SKU_Master!A:A,[1]SKU_Master!E:E,"Not Found")</f>
        <v>180</v>
      </c>
      <c r="M2944" s="2">
        <f>_xlfn.XLOOKUP(E2944,[1]SKU_Master!A:A,[1]SKU_Master!F:F,"NOT FOUND")</f>
        <v>95</v>
      </c>
      <c r="N2944" s="2" t="str">
        <f>IF(ISNUMBER(_xlfn.XMATCH(E2944,[1]SKU_Master!A:A)),"MATCH","NOT FOUND")</f>
        <v>MATCH</v>
      </c>
      <c r="O2944" s="2">
        <f>Table2[[#This Row],[GROSS_REVENUE]]-Table2[[#This Row],[DISCOUNT]]</f>
        <v>53533.63</v>
      </c>
      <c r="P2944" s="3">
        <f>IFERROR((Table2[[#This Row],[NET_REVENUE]]-(Table2[[#This Row],[UNITS_SOLD]]*Table2[[#This Row],[UNIT_COGS]]))/Table2[[#This Row],[NET_REVENUE]],0)</f>
        <v>0.38776802544493993</v>
      </c>
      <c r="Q2944" s="4">
        <f>IFERROR(Table2[[#This Row],[GROSS_REVENUE]]/Table2[[#This Row],[AD_SPEND]],0)</f>
        <v>13.130629678183279</v>
      </c>
      <c r="R2944" s="2">
        <f>IFERROR((Table2[[#This Row],[NET_REVENUE]]-(Table2[[#This Row],[UNITS_SOLD]]*Table2[[#This Row],[UNIT_COGS]])-Table2[[#This Row],[AD_SPEND]]),0)</f>
        <v>16029.229999999998</v>
      </c>
      <c r="S2944" s="3">
        <f>IFERROR(Table2[[#This Row],[RETURNS_UNITS]]/Table2[[#This Row],[UNITS_SOLD]],0)</f>
        <v>2.0289855072463767E-2</v>
      </c>
      <c r="T2944" s="2" t="str">
        <f>TRIM(CLEAN(Table2[[#This Row],[CHANNEL]]))</f>
        <v>Amazon</v>
      </c>
      <c r="U2944" s="1">
        <f t="shared" si="45"/>
        <v>45383</v>
      </c>
    </row>
    <row r="2945" spans="1:21" x14ac:dyDescent="0.3">
      <c r="A2945" s="1">
        <v>45748</v>
      </c>
      <c r="B2945" s="2" t="s">
        <v>50</v>
      </c>
      <c r="C2945" s="2" t="s">
        <v>22</v>
      </c>
      <c r="D2945" s="2" t="s">
        <v>42</v>
      </c>
      <c r="E2945" s="2" t="str">
        <f>TRIM(Table2[[#This Row],[SKU_CODE]])</f>
        <v>BEC-BW-002</v>
      </c>
      <c r="F2945" s="2">
        <v>261</v>
      </c>
      <c r="G2945" s="2">
        <v>45675</v>
      </c>
      <c r="H2945" s="2">
        <v>12295.12</v>
      </c>
      <c r="I2945" s="2">
        <v>4732.7299999999996</v>
      </c>
      <c r="J2945" s="2">
        <v>5</v>
      </c>
      <c r="K2945" s="2" t="str">
        <f>_xlfn.XLOOKUP(E2945,[1]SKU_Master!A:A,[1]SKU_Master!C:C,"NOT FOUND")</f>
        <v>Bake &amp; Wrap</v>
      </c>
      <c r="L2945" s="2">
        <f>_xlfn.XLOOKUP(Table2[[#This Row],[SKU_CODE_CLEAN]],[1]SKU_Master!A:A,[1]SKU_Master!E:E,"Not Found")</f>
        <v>175</v>
      </c>
      <c r="M2945" s="2">
        <f>_xlfn.XLOOKUP(E2945,[1]SKU_Master!A:A,[1]SKU_Master!F:F,"NOT FOUND")</f>
        <v>92</v>
      </c>
      <c r="N2945" s="2" t="str">
        <f>IF(ISNUMBER(_xlfn.XMATCH(E2945,[1]SKU_Master!A:A)),"MATCH","NOT FOUND")</f>
        <v>MATCH</v>
      </c>
      <c r="O2945" s="2">
        <f>Table2[[#This Row],[GROSS_REVENUE]]-Table2[[#This Row],[DISCOUNT]]</f>
        <v>33379.879999999997</v>
      </c>
      <c r="P2945" s="3">
        <f>IFERROR((Table2[[#This Row],[NET_REVENUE]]-(Table2[[#This Row],[UNITS_SOLD]]*Table2[[#This Row],[UNIT_COGS]]))/Table2[[#This Row],[NET_REVENUE]],0)</f>
        <v>0.28064450800901614</v>
      </c>
      <c r="Q2945" s="4">
        <f>IFERROR(Table2[[#This Row],[GROSS_REVENUE]]/Table2[[#This Row],[AD_SPEND]],0)</f>
        <v>9.6508780344536884</v>
      </c>
      <c r="R2945" s="2">
        <f>IFERROR((Table2[[#This Row],[NET_REVENUE]]-(Table2[[#This Row],[UNITS_SOLD]]*Table2[[#This Row],[UNIT_COGS]])-Table2[[#This Row],[AD_SPEND]]),0)</f>
        <v>4635.1499999999978</v>
      </c>
      <c r="S2945" s="3">
        <f>IFERROR(Table2[[#This Row],[RETURNS_UNITS]]/Table2[[#This Row],[UNITS_SOLD]],0)</f>
        <v>1.9157088122605363E-2</v>
      </c>
      <c r="T2945" s="2" t="str">
        <f>TRIM(CLEAN(Table2[[#This Row],[CHANNEL]]))</f>
        <v>Amazon</v>
      </c>
      <c r="U2945" s="1">
        <f t="shared" si="45"/>
        <v>45748</v>
      </c>
    </row>
    <row r="2946" spans="1:21" x14ac:dyDescent="0.3">
      <c r="A2946" s="1">
        <v>45778</v>
      </c>
      <c r="B2946" s="2" t="s">
        <v>37</v>
      </c>
      <c r="C2946" s="2" t="s">
        <v>28</v>
      </c>
      <c r="D2946" s="2" t="s">
        <v>41</v>
      </c>
      <c r="E2946" s="2" t="str">
        <f>TRIM(Table2[[#This Row],[SKU_CODE]])</f>
        <v>BEC-KT-002</v>
      </c>
      <c r="F2946" s="2">
        <v>160</v>
      </c>
      <c r="G2946" s="2">
        <v>67200</v>
      </c>
      <c r="H2946" s="2">
        <v>3913.11</v>
      </c>
      <c r="I2946" s="2">
        <v>4732.84</v>
      </c>
      <c r="J2946" s="2">
        <v>4</v>
      </c>
      <c r="K2946" s="2" t="str">
        <f>_xlfn.XLOOKUP(E2946,[1]SKU_Master!A:A,[1]SKU_Master!C:C,"NOT FOUND")</f>
        <v>Kitchen Towel</v>
      </c>
      <c r="L2946" s="2">
        <f>_xlfn.XLOOKUP(Table2[[#This Row],[SKU_CODE_CLEAN]],[1]SKU_Master!A:A,[1]SKU_Master!E:E,"Not Found")</f>
        <v>420</v>
      </c>
      <c r="M2946" s="2">
        <f>_xlfn.XLOOKUP(E2946,[1]SKU_Master!A:A,[1]SKU_Master!F:F,"NOT FOUND")</f>
        <v>205</v>
      </c>
      <c r="N2946" s="2" t="str">
        <f>IF(ISNUMBER(_xlfn.XMATCH(E2946,[1]SKU_Master!A:A)),"MATCH","NOT FOUND")</f>
        <v>MATCH</v>
      </c>
      <c r="O2946" s="2">
        <f>Table2[[#This Row],[GROSS_REVENUE]]-Table2[[#This Row],[DISCOUNT]]</f>
        <v>63286.89</v>
      </c>
      <c r="P2946" s="3">
        <f>IFERROR((Table2[[#This Row],[NET_REVENUE]]-(Table2[[#This Row],[UNITS_SOLD]]*Table2[[#This Row],[UNIT_COGS]]))/Table2[[#This Row],[NET_REVENUE]],0)</f>
        <v>0.48172520406675062</v>
      </c>
      <c r="Q2946" s="4">
        <f>IFERROR(Table2[[#This Row],[GROSS_REVENUE]]/Table2[[#This Row],[AD_SPEND]],0)</f>
        <v>14.198662959238005</v>
      </c>
      <c r="R2946" s="2">
        <f>IFERROR((Table2[[#This Row],[NET_REVENUE]]-(Table2[[#This Row],[UNITS_SOLD]]*Table2[[#This Row],[UNIT_COGS]])-Table2[[#This Row],[AD_SPEND]]),0)</f>
        <v>25754.05</v>
      </c>
      <c r="S2946" s="3">
        <f>IFERROR(Table2[[#This Row],[RETURNS_UNITS]]/Table2[[#This Row],[UNITS_SOLD]],0)</f>
        <v>2.5000000000000001E-2</v>
      </c>
      <c r="T2946" s="2" t="str">
        <f>TRIM(CLEAN(Table2[[#This Row],[CHANNEL]]))</f>
        <v>Blinkit</v>
      </c>
      <c r="U2946" s="1">
        <f t="shared" si="45"/>
        <v>45778</v>
      </c>
    </row>
    <row r="2947" spans="1:21" x14ac:dyDescent="0.3">
      <c r="A2947" s="1">
        <v>45717</v>
      </c>
      <c r="B2947" s="2" t="s">
        <v>37</v>
      </c>
      <c r="C2947" s="2" t="s">
        <v>22</v>
      </c>
      <c r="D2947" s="2" t="s">
        <v>31</v>
      </c>
      <c r="E2947" s="2" t="str">
        <f>TRIM(Table2[[#This Row],[SKU_CODE]])</f>
        <v>BEC-GB-002</v>
      </c>
      <c r="F2947" s="2">
        <v>240</v>
      </c>
      <c r="G2947" s="2">
        <v>42960</v>
      </c>
      <c r="H2947" s="2">
        <v>10355.129999999999</v>
      </c>
      <c r="I2947" s="2">
        <v>4734.05</v>
      </c>
      <c r="J2947" s="2">
        <v>10</v>
      </c>
      <c r="K2947" s="2" t="str">
        <f>_xlfn.XLOOKUP(E2947,[1]SKU_Master!A:A,[1]SKU_Master!C:C,"NOT FOUND")</f>
        <v>Garbage Bags</v>
      </c>
      <c r="L2947" s="2">
        <f>_xlfn.XLOOKUP(Table2[[#This Row],[SKU_CODE_CLEAN]],[1]SKU_Master!A:A,[1]SKU_Master!E:E,"Not Found")</f>
        <v>179</v>
      </c>
      <c r="M2947" s="2">
        <f>_xlfn.XLOOKUP(E2947,[1]SKU_Master!A:A,[1]SKU_Master!F:F,"NOT FOUND")</f>
        <v>86</v>
      </c>
      <c r="N2947" s="2" t="str">
        <f>IF(ISNUMBER(_xlfn.XMATCH(E2947,[1]SKU_Master!A:A)),"MATCH","NOT FOUND")</f>
        <v>MATCH</v>
      </c>
      <c r="O2947" s="2">
        <f>Table2[[#This Row],[GROSS_REVENUE]]-Table2[[#This Row],[DISCOUNT]]</f>
        <v>32604.870000000003</v>
      </c>
      <c r="P2947" s="3">
        <f>IFERROR((Table2[[#This Row],[NET_REVENUE]]-(Table2[[#This Row],[UNITS_SOLD]]*Table2[[#This Row],[UNIT_COGS]]))/Table2[[#This Row],[NET_REVENUE]],0)</f>
        <v>0.36696573241972752</v>
      </c>
      <c r="Q2947" s="4">
        <f>IFERROR(Table2[[#This Row],[GROSS_REVENUE]]/Table2[[#This Row],[AD_SPEND]],0)</f>
        <v>9.0746823544322517</v>
      </c>
      <c r="R2947" s="2">
        <f>IFERROR((Table2[[#This Row],[NET_REVENUE]]-(Table2[[#This Row],[UNITS_SOLD]]*Table2[[#This Row],[UNIT_COGS]])-Table2[[#This Row],[AD_SPEND]]),0)</f>
        <v>7230.8200000000024</v>
      </c>
      <c r="S2947" s="3">
        <f>IFERROR(Table2[[#This Row],[RETURNS_UNITS]]/Table2[[#This Row],[UNITS_SOLD]],0)</f>
        <v>4.1666666666666664E-2</v>
      </c>
      <c r="T2947" s="2" t="str">
        <f>TRIM(CLEAN(Table2[[#This Row],[CHANNEL]]))</f>
        <v>Blinkit</v>
      </c>
      <c r="U2947" s="1">
        <f t="shared" ref="U2947:U3010" si="46">IF(AND(MONTH(A2947)=1,DAY(A2947)&gt;1),DATE(YEAR(A2947),DAY(A2947),1),A2947)</f>
        <v>45717</v>
      </c>
    </row>
    <row r="2948" spans="1:21" x14ac:dyDescent="0.3">
      <c r="A2948" s="1">
        <v>45717</v>
      </c>
      <c r="B2948" s="2" t="s">
        <v>21</v>
      </c>
      <c r="C2948" s="2" t="s">
        <v>28</v>
      </c>
      <c r="D2948" s="2" t="s">
        <v>41</v>
      </c>
      <c r="E2948" s="2" t="str">
        <f>TRIM(Table2[[#This Row],[SKU_CODE]])</f>
        <v>BEC-KT-002</v>
      </c>
      <c r="F2948" s="2">
        <v>104</v>
      </c>
      <c r="G2948" s="2">
        <v>43680</v>
      </c>
      <c r="H2948" s="2">
        <v>11408.68</v>
      </c>
      <c r="I2948" s="2">
        <v>4735.57</v>
      </c>
      <c r="J2948" s="2">
        <v>2</v>
      </c>
      <c r="K2948" s="2" t="str">
        <f>_xlfn.XLOOKUP(E2948,[1]SKU_Master!A:A,[1]SKU_Master!C:C,"NOT FOUND")</f>
        <v>Kitchen Towel</v>
      </c>
      <c r="L2948" s="2">
        <f>_xlfn.XLOOKUP(Table2[[#This Row],[SKU_CODE_CLEAN]],[1]SKU_Master!A:A,[1]SKU_Master!E:E,"Not Found")</f>
        <v>420</v>
      </c>
      <c r="M2948" s="2">
        <f>_xlfn.XLOOKUP(E2948,[1]SKU_Master!A:A,[1]SKU_Master!F:F,"NOT FOUND")</f>
        <v>205</v>
      </c>
      <c r="N2948" s="2" t="str">
        <f>IF(ISNUMBER(_xlfn.XMATCH(E2948,[1]SKU_Master!A:A)),"MATCH","NOT FOUND")</f>
        <v>MATCH</v>
      </c>
      <c r="O2948" s="2">
        <f>Table2[[#This Row],[GROSS_REVENUE]]-Table2[[#This Row],[DISCOUNT]]</f>
        <v>32271.32</v>
      </c>
      <c r="P2948" s="3">
        <f>IFERROR((Table2[[#This Row],[NET_REVENUE]]-(Table2[[#This Row],[UNITS_SOLD]]*Table2[[#This Row],[UNIT_COGS]]))/Table2[[#This Row],[NET_REVENUE]],0)</f>
        <v>0.33935147369243029</v>
      </c>
      <c r="Q2948" s="4">
        <f>IFERROR(Table2[[#This Row],[GROSS_REVENUE]]/Table2[[#This Row],[AD_SPEND]],0)</f>
        <v>9.2238104388700837</v>
      </c>
      <c r="R2948" s="2">
        <f>IFERROR((Table2[[#This Row],[NET_REVENUE]]-(Table2[[#This Row],[UNITS_SOLD]]*Table2[[#This Row],[UNIT_COGS]])-Table2[[#This Row],[AD_SPEND]]),0)</f>
        <v>6215.75</v>
      </c>
      <c r="S2948" s="3">
        <f>IFERROR(Table2[[#This Row],[RETURNS_UNITS]]/Table2[[#This Row],[UNITS_SOLD]],0)</f>
        <v>1.9230769230769232E-2</v>
      </c>
      <c r="T2948" s="2" t="str">
        <f>TRIM(CLEAN(Table2[[#This Row],[CHANNEL]]))</f>
        <v>Flipkart</v>
      </c>
      <c r="U2948" s="1">
        <f t="shared" si="46"/>
        <v>45717</v>
      </c>
    </row>
    <row r="2949" spans="1:21" x14ac:dyDescent="0.3">
      <c r="A2949" s="1">
        <v>45809</v>
      </c>
      <c r="B2949" s="2" t="s">
        <v>39</v>
      </c>
      <c r="C2949" s="2" t="s">
        <v>28</v>
      </c>
      <c r="D2949" s="2" t="s">
        <v>32</v>
      </c>
      <c r="E2949" s="2" t="str">
        <f>TRIM(Table2[[#This Row],[SKU_CODE]])</f>
        <v>BEC-BW-001</v>
      </c>
      <c r="F2949" s="2">
        <v>175</v>
      </c>
      <c r="G2949" s="2">
        <v>38500</v>
      </c>
      <c r="H2949" s="2">
        <v>5866.72</v>
      </c>
      <c r="I2949" s="2">
        <v>4737.01</v>
      </c>
      <c r="J2949" s="2">
        <v>9</v>
      </c>
      <c r="K2949" s="2" t="str">
        <f>_xlfn.XLOOKUP(E2949,[1]SKU_Master!A:A,[1]SKU_Master!C:C,"NOT FOUND")</f>
        <v>Bake &amp; Wrap</v>
      </c>
      <c r="L2949" s="2">
        <f>_xlfn.XLOOKUP(Table2[[#This Row],[SKU_CODE_CLEAN]],[1]SKU_Master!A:A,[1]SKU_Master!E:E,"Not Found")</f>
        <v>220</v>
      </c>
      <c r="M2949" s="2">
        <f>_xlfn.XLOOKUP(E2949,[1]SKU_Master!A:A,[1]SKU_Master!F:F,"NOT FOUND")</f>
        <v>118</v>
      </c>
      <c r="N2949" s="2" t="str">
        <f>IF(ISNUMBER(_xlfn.XMATCH(E2949,[1]SKU_Master!A:A)),"MATCH","NOT FOUND")</f>
        <v>MATCH</v>
      </c>
      <c r="O2949" s="2">
        <f>Table2[[#This Row],[GROSS_REVENUE]]-Table2[[#This Row],[DISCOUNT]]</f>
        <v>32633.279999999999</v>
      </c>
      <c r="P2949" s="3">
        <f>IFERROR((Table2[[#This Row],[NET_REVENUE]]-(Table2[[#This Row],[UNITS_SOLD]]*Table2[[#This Row],[UNIT_COGS]]))/Table2[[#This Row],[NET_REVENUE]],0)</f>
        <v>0.36721040606399352</v>
      </c>
      <c r="Q2949" s="4">
        <f>IFERROR(Table2[[#This Row],[GROSS_REVENUE]]/Table2[[#This Row],[AD_SPEND]],0)</f>
        <v>8.1274897034205118</v>
      </c>
      <c r="R2949" s="2">
        <f>IFERROR((Table2[[#This Row],[NET_REVENUE]]-(Table2[[#This Row],[UNITS_SOLD]]*Table2[[#This Row],[UNIT_COGS]])-Table2[[#This Row],[AD_SPEND]]),0)</f>
        <v>7246.2699999999986</v>
      </c>
      <c r="S2949" s="3">
        <f>IFERROR(Table2[[#This Row],[RETURNS_UNITS]]/Table2[[#This Row],[UNITS_SOLD]],0)</f>
        <v>5.1428571428571428E-2</v>
      </c>
      <c r="T2949" s="2" t="str">
        <f>TRIM(CLEAN(Table2[[#This Row],[CHANNEL]]))</f>
        <v>Amazon</v>
      </c>
      <c r="U2949" s="1">
        <f t="shared" si="46"/>
        <v>45809</v>
      </c>
    </row>
    <row r="2950" spans="1:21" x14ac:dyDescent="0.3">
      <c r="A2950" s="1">
        <v>45627</v>
      </c>
      <c r="B2950" s="2" t="s">
        <v>34</v>
      </c>
      <c r="C2950" s="2" t="s">
        <v>22</v>
      </c>
      <c r="D2950" s="2" t="s">
        <v>31</v>
      </c>
      <c r="E2950" s="2" t="str">
        <f>TRIM(Table2[[#This Row],[SKU_CODE]])</f>
        <v>BEC-GB-002</v>
      </c>
      <c r="F2950" s="2">
        <v>221</v>
      </c>
      <c r="G2950" s="2">
        <v>39559</v>
      </c>
      <c r="H2950" s="2">
        <v>2470.3000000000002</v>
      </c>
      <c r="I2950" s="2">
        <v>4737.28</v>
      </c>
      <c r="J2950" s="2">
        <v>13</v>
      </c>
      <c r="K2950" s="2" t="str">
        <f>_xlfn.XLOOKUP(E2950,[1]SKU_Master!A:A,[1]SKU_Master!C:C,"NOT FOUND")</f>
        <v>Garbage Bags</v>
      </c>
      <c r="L2950" s="2">
        <f>_xlfn.XLOOKUP(Table2[[#This Row],[SKU_CODE_CLEAN]],[1]SKU_Master!A:A,[1]SKU_Master!E:E,"Not Found")</f>
        <v>179</v>
      </c>
      <c r="M2950" s="2">
        <f>_xlfn.XLOOKUP(E2950,[1]SKU_Master!A:A,[1]SKU_Master!F:F,"NOT FOUND")</f>
        <v>86</v>
      </c>
      <c r="N2950" s="2" t="str">
        <f>IF(ISNUMBER(_xlfn.XMATCH(E2950,[1]SKU_Master!A:A)),"MATCH","NOT FOUND")</f>
        <v>MATCH</v>
      </c>
      <c r="O2950" s="2">
        <f>Table2[[#This Row],[GROSS_REVENUE]]-Table2[[#This Row],[DISCOUNT]]</f>
        <v>37088.699999999997</v>
      </c>
      <c r="P2950" s="3">
        <f>IFERROR((Table2[[#This Row],[NET_REVENUE]]-(Table2[[#This Row],[UNITS_SOLD]]*Table2[[#This Row],[UNIT_COGS]]))/Table2[[#This Row],[NET_REVENUE]],0)</f>
        <v>0.48755281258172972</v>
      </c>
      <c r="Q2950" s="4">
        <f>IFERROR(Table2[[#This Row],[GROSS_REVENUE]]/Table2[[#This Row],[AD_SPEND]],0)</f>
        <v>8.3505724804107011</v>
      </c>
      <c r="R2950" s="2">
        <f>IFERROR((Table2[[#This Row],[NET_REVENUE]]-(Table2[[#This Row],[UNITS_SOLD]]*Table2[[#This Row],[UNIT_COGS]])-Table2[[#This Row],[AD_SPEND]]),0)</f>
        <v>13345.419999999998</v>
      </c>
      <c r="S2950" s="3">
        <f>IFERROR(Table2[[#This Row],[RETURNS_UNITS]]/Table2[[#This Row],[UNITS_SOLD]],0)</f>
        <v>5.8823529411764705E-2</v>
      </c>
      <c r="T2950" s="2" t="str">
        <f>TRIM(CLEAN(Table2[[#This Row],[CHANNEL]]))</f>
        <v>Zepto</v>
      </c>
      <c r="U2950" s="1">
        <f t="shared" si="46"/>
        <v>45627</v>
      </c>
    </row>
    <row r="2951" spans="1:21" x14ac:dyDescent="0.3">
      <c r="A2951" s="1">
        <v>45689</v>
      </c>
      <c r="B2951" s="2" t="s">
        <v>39</v>
      </c>
      <c r="C2951" s="2" t="s">
        <v>22</v>
      </c>
      <c r="D2951" s="2" t="s">
        <v>45</v>
      </c>
      <c r="E2951" s="2" t="str">
        <f>TRIM(Table2[[#This Row],[SKU_CODE]])</f>
        <v>BEC-TIS-001</v>
      </c>
      <c r="F2951" s="2">
        <v>504</v>
      </c>
      <c r="G2951" s="2">
        <v>47880</v>
      </c>
      <c r="H2951" s="2">
        <v>14193.7</v>
      </c>
      <c r="I2951" s="2">
        <v>4739.97</v>
      </c>
      <c r="J2951" s="2">
        <v>16</v>
      </c>
      <c r="K2951" s="2" t="str">
        <f>_xlfn.XLOOKUP(E2951,[1]SKU_Master!A:A,[1]SKU_Master!C:C,"NOT FOUND")</f>
        <v>Tissues</v>
      </c>
      <c r="L2951" s="2">
        <f>_xlfn.XLOOKUP(Table2[[#This Row],[SKU_CODE_CLEAN]],[1]SKU_Master!A:A,[1]SKU_Master!E:E,"Not Found")</f>
        <v>95</v>
      </c>
      <c r="M2951" s="2">
        <f>_xlfn.XLOOKUP(E2951,[1]SKU_Master!A:A,[1]SKU_Master!F:F,"NOT FOUND")</f>
        <v>42</v>
      </c>
      <c r="N2951" s="2" t="str">
        <f>IF(ISNUMBER(_xlfn.XMATCH(E2951,[1]SKU_Master!A:A)),"MATCH","NOT FOUND")</f>
        <v>MATCH</v>
      </c>
      <c r="O2951" s="2">
        <f>Table2[[#This Row],[GROSS_REVENUE]]-Table2[[#This Row],[DISCOUNT]]</f>
        <v>33686.300000000003</v>
      </c>
      <c r="P2951" s="3">
        <f>IFERROR((Table2[[#This Row],[NET_REVENUE]]-(Table2[[#This Row],[UNITS_SOLD]]*Table2[[#This Row],[UNIT_COGS]]))/Table2[[#This Row],[NET_REVENUE]],0)</f>
        <v>0.37161397957032982</v>
      </c>
      <c r="Q2951" s="4">
        <f>IFERROR(Table2[[#This Row],[GROSS_REVENUE]]/Table2[[#This Row],[AD_SPEND]],0)</f>
        <v>10.101329755251616</v>
      </c>
      <c r="R2951" s="2">
        <f>IFERROR((Table2[[#This Row],[NET_REVENUE]]-(Table2[[#This Row],[UNITS_SOLD]]*Table2[[#This Row],[UNIT_COGS]])-Table2[[#This Row],[AD_SPEND]]),0)</f>
        <v>7778.3300000000027</v>
      </c>
      <c r="S2951" s="3">
        <f>IFERROR(Table2[[#This Row],[RETURNS_UNITS]]/Table2[[#This Row],[UNITS_SOLD]],0)</f>
        <v>3.1746031746031744E-2</v>
      </c>
      <c r="T2951" s="2" t="str">
        <f>TRIM(CLEAN(Table2[[#This Row],[CHANNEL]]))</f>
        <v>Amazon</v>
      </c>
      <c r="U2951" s="1">
        <f t="shared" si="46"/>
        <v>45689</v>
      </c>
    </row>
    <row r="2952" spans="1:21" x14ac:dyDescent="0.3">
      <c r="A2952" s="1">
        <v>45383</v>
      </c>
      <c r="B2952" s="2" t="s">
        <v>50</v>
      </c>
      <c r="C2952" s="2" t="s">
        <v>22</v>
      </c>
      <c r="D2952" s="2" t="s">
        <v>43</v>
      </c>
      <c r="E2952" s="2" t="str">
        <f>TRIM(Table2[[#This Row],[SKU_CODE]])</f>
        <v>BEC-GB-001</v>
      </c>
      <c r="F2952" s="2">
        <v>410</v>
      </c>
      <c r="G2952" s="2">
        <v>61090</v>
      </c>
      <c r="H2952" s="2">
        <v>3463.03</v>
      </c>
      <c r="I2952" s="2">
        <v>4743.93</v>
      </c>
      <c r="J2952" s="2">
        <v>16</v>
      </c>
      <c r="K2952" s="2" t="str">
        <f>_xlfn.XLOOKUP(E2952,[1]SKU_Master!A:A,[1]SKU_Master!C:C,"NOT FOUND")</f>
        <v>Garbage Bags</v>
      </c>
      <c r="L2952" s="2">
        <f>_xlfn.XLOOKUP(Table2[[#This Row],[SKU_CODE_CLEAN]],[1]SKU_Master!A:A,[1]SKU_Master!E:E,"Not Found")</f>
        <v>149</v>
      </c>
      <c r="M2952" s="2">
        <f>_xlfn.XLOOKUP(E2952,[1]SKU_Master!A:A,[1]SKU_Master!F:F,"NOT FOUND")</f>
        <v>70</v>
      </c>
      <c r="N2952" s="2" t="str">
        <f>IF(ISNUMBER(_xlfn.XMATCH(E2952,[1]SKU_Master!A:A)),"MATCH","NOT FOUND")</f>
        <v>MATCH</v>
      </c>
      <c r="O2952" s="2">
        <f>Table2[[#This Row],[GROSS_REVENUE]]-Table2[[#This Row],[DISCOUNT]]</f>
        <v>57626.97</v>
      </c>
      <c r="P2952" s="3">
        <f>IFERROR((Table2[[#This Row],[NET_REVENUE]]-(Table2[[#This Row],[UNITS_SOLD]]*Table2[[#This Row],[UNIT_COGS]]))/Table2[[#This Row],[NET_REVENUE]],0)</f>
        <v>0.50196930360905667</v>
      </c>
      <c r="Q2952" s="4">
        <f>IFERROR(Table2[[#This Row],[GROSS_REVENUE]]/Table2[[#This Row],[AD_SPEND]],0)</f>
        <v>12.877508732211478</v>
      </c>
      <c r="R2952" s="2">
        <f>IFERROR((Table2[[#This Row],[NET_REVENUE]]-(Table2[[#This Row],[UNITS_SOLD]]*Table2[[#This Row],[UNIT_COGS]])-Table2[[#This Row],[AD_SPEND]]),0)</f>
        <v>24183.040000000001</v>
      </c>
      <c r="S2952" s="3">
        <f>IFERROR(Table2[[#This Row],[RETURNS_UNITS]]/Table2[[#This Row],[UNITS_SOLD]],0)</f>
        <v>3.9024390243902439E-2</v>
      </c>
      <c r="T2952" s="2" t="str">
        <f>TRIM(CLEAN(Table2[[#This Row],[CHANNEL]]))</f>
        <v>Amazon</v>
      </c>
      <c r="U2952" s="1">
        <f t="shared" si="46"/>
        <v>45383</v>
      </c>
    </row>
    <row r="2953" spans="1:21" x14ac:dyDescent="0.3">
      <c r="A2953" s="1">
        <v>45413</v>
      </c>
      <c r="B2953" s="2" t="s">
        <v>37</v>
      </c>
      <c r="C2953" s="2" t="s">
        <v>25</v>
      </c>
      <c r="D2953" s="2" t="s">
        <v>43</v>
      </c>
      <c r="E2953" s="2" t="str">
        <f>TRIM(Table2[[#This Row],[SKU_CODE]])</f>
        <v>BEC-GB-001</v>
      </c>
      <c r="F2953" s="2">
        <v>404</v>
      </c>
      <c r="G2953" s="2">
        <v>60196</v>
      </c>
      <c r="H2953" s="2">
        <v>5338.91</v>
      </c>
      <c r="I2953" s="2">
        <v>4745.7299999999996</v>
      </c>
      <c r="J2953" s="2">
        <v>8</v>
      </c>
      <c r="K2953" s="2" t="str">
        <f>_xlfn.XLOOKUP(E2953,[1]SKU_Master!A:A,[1]SKU_Master!C:C,"NOT FOUND")</f>
        <v>Garbage Bags</v>
      </c>
      <c r="L2953" s="2">
        <f>_xlfn.XLOOKUP(Table2[[#This Row],[SKU_CODE_CLEAN]],[1]SKU_Master!A:A,[1]SKU_Master!E:E,"Not Found")</f>
        <v>149</v>
      </c>
      <c r="M2953" s="2">
        <f>_xlfn.XLOOKUP(E2953,[1]SKU_Master!A:A,[1]SKU_Master!F:F,"NOT FOUND")</f>
        <v>70</v>
      </c>
      <c r="N2953" s="2" t="str">
        <f>IF(ISNUMBER(_xlfn.XMATCH(E2953,[1]SKU_Master!A:A)),"MATCH","NOT FOUND")</f>
        <v>MATCH</v>
      </c>
      <c r="O2953" s="2">
        <f>Table2[[#This Row],[GROSS_REVENUE]]-Table2[[#This Row],[DISCOUNT]]</f>
        <v>54857.09</v>
      </c>
      <c r="P2953" s="3">
        <f>IFERROR((Table2[[#This Row],[NET_REVENUE]]-(Table2[[#This Row],[UNITS_SOLD]]*Table2[[#This Row],[UNIT_COGS]]))/Table2[[#This Row],[NET_REVENUE]],0)</f>
        <v>0.48447866994038508</v>
      </c>
      <c r="Q2953" s="4">
        <f>IFERROR(Table2[[#This Row],[GROSS_REVENUE]]/Table2[[#This Row],[AD_SPEND]],0)</f>
        <v>12.684244573542955</v>
      </c>
      <c r="R2953" s="2">
        <f>IFERROR((Table2[[#This Row],[NET_REVENUE]]-(Table2[[#This Row],[UNITS_SOLD]]*Table2[[#This Row],[UNIT_COGS]])-Table2[[#This Row],[AD_SPEND]]),0)</f>
        <v>21831.359999999997</v>
      </c>
      <c r="S2953" s="3">
        <f>IFERROR(Table2[[#This Row],[RETURNS_UNITS]]/Table2[[#This Row],[UNITS_SOLD]],0)</f>
        <v>1.9801980198019802E-2</v>
      </c>
      <c r="T2953" s="2" t="str">
        <f>TRIM(CLEAN(Table2[[#This Row],[CHANNEL]]))</f>
        <v>Blinkit</v>
      </c>
      <c r="U2953" s="1">
        <f t="shared" si="46"/>
        <v>45413</v>
      </c>
    </row>
    <row r="2954" spans="1:21" x14ac:dyDescent="0.3">
      <c r="A2954" s="1">
        <v>45627</v>
      </c>
      <c r="B2954" s="2" t="s">
        <v>21</v>
      </c>
      <c r="C2954" s="2" t="s">
        <v>22</v>
      </c>
      <c r="D2954" s="2" t="s">
        <v>29</v>
      </c>
      <c r="E2954" s="2" t="str">
        <f>TRIM(Table2[[#This Row],[SKU_CODE]])</f>
        <v>BEC-CLN-004</v>
      </c>
      <c r="F2954" s="2">
        <v>201</v>
      </c>
      <c r="G2954" s="2">
        <v>19899</v>
      </c>
      <c r="H2954" s="2">
        <v>3401.59</v>
      </c>
      <c r="I2954" s="2">
        <v>4746.2</v>
      </c>
      <c r="J2954" s="2">
        <v>7</v>
      </c>
      <c r="K2954" s="2" t="str">
        <f>_xlfn.XLOOKUP(E2954,[1]SKU_Master!A:A,[1]SKU_Master!C:C,"NOT FOUND")</f>
        <v>Cleaners</v>
      </c>
      <c r="L2954" s="2">
        <f>_xlfn.XLOOKUP(Table2[[#This Row],[SKU_CODE_CLEAN]],[1]SKU_Master!A:A,[1]SKU_Master!E:E,"Not Found")</f>
        <v>99</v>
      </c>
      <c r="M2954" s="2">
        <f>_xlfn.XLOOKUP(E2954,[1]SKU_Master!A:A,[1]SKU_Master!F:F,"NOT FOUND")</f>
        <v>44</v>
      </c>
      <c r="N2954" s="2" t="str">
        <f>IF(ISNUMBER(_xlfn.XMATCH(E2954,[1]SKU_Master!A:A)),"MATCH","NOT FOUND")</f>
        <v>MATCH</v>
      </c>
      <c r="O2954" s="2">
        <f>Table2[[#This Row],[GROSS_REVENUE]]-Table2[[#This Row],[DISCOUNT]]</f>
        <v>16497.41</v>
      </c>
      <c r="P2954" s="3">
        <f>IFERROR((Table2[[#This Row],[NET_REVENUE]]-(Table2[[#This Row],[UNITS_SOLD]]*Table2[[#This Row],[UNIT_COGS]]))/Table2[[#This Row],[NET_REVENUE]],0)</f>
        <v>0.46391585103358646</v>
      </c>
      <c r="Q2954" s="4">
        <f>IFERROR(Table2[[#This Row],[GROSS_REVENUE]]/Table2[[#This Row],[AD_SPEND]],0)</f>
        <v>4.1926172516960936</v>
      </c>
      <c r="R2954" s="2">
        <f>IFERROR((Table2[[#This Row],[NET_REVENUE]]-(Table2[[#This Row],[UNITS_SOLD]]*Table2[[#This Row],[UNIT_COGS]])-Table2[[#This Row],[AD_SPEND]]),0)</f>
        <v>2907.21</v>
      </c>
      <c r="S2954" s="3">
        <f>IFERROR(Table2[[#This Row],[RETURNS_UNITS]]/Table2[[#This Row],[UNITS_SOLD]],0)</f>
        <v>3.482587064676617E-2</v>
      </c>
      <c r="T2954" s="2" t="str">
        <f>TRIM(CLEAN(Table2[[#This Row],[CHANNEL]]))</f>
        <v>Flipkart</v>
      </c>
      <c r="U2954" s="1">
        <f t="shared" si="46"/>
        <v>45627</v>
      </c>
    </row>
    <row r="2955" spans="1:21" x14ac:dyDescent="0.3">
      <c r="A2955" s="1">
        <v>45536</v>
      </c>
      <c r="B2955" s="2" t="s">
        <v>34</v>
      </c>
      <c r="C2955" s="2" t="s">
        <v>25</v>
      </c>
      <c r="D2955" s="2" t="s">
        <v>30</v>
      </c>
      <c r="E2955" s="2" t="str">
        <f>TRIM(Table2[[#This Row],[SKU_CODE]])</f>
        <v>BEC-TIS-002</v>
      </c>
      <c r="F2955" s="2">
        <v>261</v>
      </c>
      <c r="G2955" s="2">
        <v>46980</v>
      </c>
      <c r="H2955" s="2">
        <v>5545.02</v>
      </c>
      <c r="I2955" s="2">
        <v>4751.1000000000004</v>
      </c>
      <c r="J2955" s="2">
        <v>6</v>
      </c>
      <c r="K2955" s="2" t="str">
        <f>_xlfn.XLOOKUP(E2955,[1]SKU_Master!A:A,[1]SKU_Master!C:C,"NOT FOUND")</f>
        <v>Tissues</v>
      </c>
      <c r="L2955" s="2">
        <f>_xlfn.XLOOKUP(Table2[[#This Row],[SKU_CODE_CLEAN]],[1]SKU_Master!A:A,[1]SKU_Master!E:E,"Not Found")</f>
        <v>180</v>
      </c>
      <c r="M2955" s="2">
        <f>_xlfn.XLOOKUP(E2955,[1]SKU_Master!A:A,[1]SKU_Master!F:F,"NOT FOUND")</f>
        <v>95</v>
      </c>
      <c r="N2955" s="2" t="str">
        <f>IF(ISNUMBER(_xlfn.XMATCH(E2955,[1]SKU_Master!A:A)),"MATCH","NOT FOUND")</f>
        <v>MATCH</v>
      </c>
      <c r="O2955" s="2">
        <f>Table2[[#This Row],[GROSS_REVENUE]]-Table2[[#This Row],[DISCOUNT]]</f>
        <v>41434.979999999996</v>
      </c>
      <c r="P2955" s="3">
        <f>IFERROR((Table2[[#This Row],[NET_REVENUE]]-(Table2[[#This Row],[UNITS_SOLD]]*Table2[[#This Row],[UNIT_COGS]]))/Table2[[#This Row],[NET_REVENUE]],0)</f>
        <v>0.40159256743939536</v>
      </c>
      <c r="Q2955" s="4">
        <f>IFERROR(Table2[[#This Row],[GROSS_REVENUE]]/Table2[[#This Row],[AD_SPEND]],0)</f>
        <v>9.888236408410684</v>
      </c>
      <c r="R2955" s="2">
        <f>IFERROR((Table2[[#This Row],[NET_REVENUE]]-(Table2[[#This Row],[UNITS_SOLD]]*Table2[[#This Row],[UNIT_COGS]])-Table2[[#This Row],[AD_SPEND]]),0)</f>
        <v>11888.879999999996</v>
      </c>
      <c r="S2955" s="3">
        <f>IFERROR(Table2[[#This Row],[RETURNS_UNITS]]/Table2[[#This Row],[UNITS_SOLD]],0)</f>
        <v>2.2988505747126436E-2</v>
      </c>
      <c r="T2955" s="2" t="str">
        <f>TRIM(CLEAN(Table2[[#This Row],[CHANNEL]]))</f>
        <v>Zepto</v>
      </c>
      <c r="U2955" s="1">
        <f t="shared" si="46"/>
        <v>45536</v>
      </c>
    </row>
    <row r="2956" spans="1:21" x14ac:dyDescent="0.3">
      <c r="A2956" s="1">
        <v>45352</v>
      </c>
      <c r="B2956" s="2" t="s">
        <v>39</v>
      </c>
      <c r="C2956" s="2" t="s">
        <v>25</v>
      </c>
      <c r="D2956" s="2" t="s">
        <v>45</v>
      </c>
      <c r="E2956" s="2" t="str">
        <f>TRIM(Table2[[#This Row],[SKU_CODE]])</f>
        <v>BEC-TIS-001</v>
      </c>
      <c r="F2956" s="2">
        <v>643</v>
      </c>
      <c r="G2956" s="2">
        <v>61085</v>
      </c>
      <c r="H2956" s="2">
        <v>4169.8599999999997</v>
      </c>
      <c r="I2956" s="2">
        <v>4765.4799999999996</v>
      </c>
      <c r="J2956" s="2">
        <v>15</v>
      </c>
      <c r="K2956" s="2" t="str">
        <f>_xlfn.XLOOKUP(E2956,[1]SKU_Master!A:A,[1]SKU_Master!C:C,"NOT FOUND")</f>
        <v>Tissues</v>
      </c>
      <c r="L2956" s="2">
        <f>_xlfn.XLOOKUP(Table2[[#This Row],[SKU_CODE_CLEAN]],[1]SKU_Master!A:A,[1]SKU_Master!E:E,"Not Found")</f>
        <v>95</v>
      </c>
      <c r="M2956" s="2">
        <f>_xlfn.XLOOKUP(E2956,[1]SKU_Master!A:A,[1]SKU_Master!F:F,"NOT FOUND")</f>
        <v>42</v>
      </c>
      <c r="N2956" s="2" t="str">
        <f>IF(ISNUMBER(_xlfn.XMATCH(E2956,[1]SKU_Master!A:A)),"MATCH","NOT FOUND")</f>
        <v>MATCH</v>
      </c>
      <c r="O2956" s="2">
        <f>Table2[[#This Row],[GROSS_REVENUE]]-Table2[[#This Row],[DISCOUNT]]</f>
        <v>56915.14</v>
      </c>
      <c r="P2956" s="3">
        <f>IFERROR((Table2[[#This Row],[NET_REVENUE]]-(Table2[[#This Row],[UNITS_SOLD]]*Table2[[#This Row],[UNIT_COGS]]))/Table2[[#This Row],[NET_REVENUE]],0)</f>
        <v>0.52550411015416987</v>
      </c>
      <c r="Q2956" s="4">
        <f>IFERROR(Table2[[#This Row],[GROSS_REVENUE]]/Table2[[#This Row],[AD_SPEND]],0)</f>
        <v>12.818226075862244</v>
      </c>
      <c r="R2956" s="2">
        <f>IFERROR((Table2[[#This Row],[NET_REVENUE]]-(Table2[[#This Row],[UNITS_SOLD]]*Table2[[#This Row],[UNIT_COGS]])-Table2[[#This Row],[AD_SPEND]]),0)</f>
        <v>25143.66</v>
      </c>
      <c r="S2956" s="3">
        <f>IFERROR(Table2[[#This Row],[RETURNS_UNITS]]/Table2[[#This Row],[UNITS_SOLD]],0)</f>
        <v>2.3328149300155521E-2</v>
      </c>
      <c r="T2956" s="2" t="str">
        <f>TRIM(CLEAN(Table2[[#This Row],[CHANNEL]]))</f>
        <v>Amazon</v>
      </c>
      <c r="U2956" s="1">
        <f t="shared" si="46"/>
        <v>45352</v>
      </c>
    </row>
    <row r="2957" spans="1:21" x14ac:dyDescent="0.3">
      <c r="A2957" s="1">
        <v>45717</v>
      </c>
      <c r="B2957" s="2" t="s">
        <v>21</v>
      </c>
      <c r="C2957" s="2" t="s">
        <v>25</v>
      </c>
      <c r="D2957" s="2" t="s">
        <v>43</v>
      </c>
      <c r="E2957" s="2" t="str">
        <f>TRIM(Table2[[#This Row],[SKU_CODE]])</f>
        <v>BEC-GB-001</v>
      </c>
      <c r="F2957" s="2">
        <v>285</v>
      </c>
      <c r="G2957" s="2">
        <v>42465</v>
      </c>
      <c r="H2957" s="2">
        <v>10145.41</v>
      </c>
      <c r="I2957" s="2">
        <v>4765.5</v>
      </c>
      <c r="J2957" s="2">
        <v>13</v>
      </c>
      <c r="K2957" s="2" t="str">
        <f>_xlfn.XLOOKUP(E2957,[1]SKU_Master!A:A,[1]SKU_Master!C:C,"NOT FOUND")</f>
        <v>Garbage Bags</v>
      </c>
      <c r="L2957" s="2">
        <f>_xlfn.XLOOKUP(Table2[[#This Row],[SKU_CODE_CLEAN]],[1]SKU_Master!A:A,[1]SKU_Master!E:E,"Not Found")</f>
        <v>149</v>
      </c>
      <c r="M2957" s="2">
        <f>_xlfn.XLOOKUP(E2957,[1]SKU_Master!A:A,[1]SKU_Master!F:F,"NOT FOUND")</f>
        <v>70</v>
      </c>
      <c r="N2957" s="2" t="str">
        <f>IF(ISNUMBER(_xlfn.XMATCH(E2957,[1]SKU_Master!A:A)),"MATCH","NOT FOUND")</f>
        <v>MATCH</v>
      </c>
      <c r="O2957" s="2">
        <f>Table2[[#This Row],[GROSS_REVENUE]]-Table2[[#This Row],[DISCOUNT]]</f>
        <v>32319.59</v>
      </c>
      <c r="P2957" s="3">
        <f>IFERROR((Table2[[#This Row],[NET_REVENUE]]-(Table2[[#This Row],[UNITS_SOLD]]*Table2[[#This Row],[UNIT_COGS]]))/Table2[[#This Row],[NET_REVENUE]],0)</f>
        <v>0.38272731801362581</v>
      </c>
      <c r="Q2957" s="4">
        <f>IFERROR(Table2[[#This Row],[GROSS_REVENUE]]/Table2[[#This Row],[AD_SPEND]],0)</f>
        <v>8.9109222536984571</v>
      </c>
      <c r="R2957" s="2">
        <f>IFERROR((Table2[[#This Row],[NET_REVENUE]]-(Table2[[#This Row],[UNITS_SOLD]]*Table2[[#This Row],[UNIT_COGS]])-Table2[[#This Row],[AD_SPEND]]),0)</f>
        <v>7604.09</v>
      </c>
      <c r="S2957" s="3">
        <f>IFERROR(Table2[[#This Row],[RETURNS_UNITS]]/Table2[[#This Row],[UNITS_SOLD]],0)</f>
        <v>4.5614035087719301E-2</v>
      </c>
      <c r="T2957" s="2" t="str">
        <f>TRIM(CLEAN(Table2[[#This Row],[CHANNEL]]))</f>
        <v>Flipkart</v>
      </c>
      <c r="U2957" s="1">
        <f t="shared" si="46"/>
        <v>45717</v>
      </c>
    </row>
    <row r="2958" spans="1:21" x14ac:dyDescent="0.3">
      <c r="A2958" s="1">
        <v>45536</v>
      </c>
      <c r="B2958" s="2" t="s">
        <v>33</v>
      </c>
      <c r="C2958" s="2" t="s">
        <v>22</v>
      </c>
      <c r="D2958" s="2" t="s">
        <v>59</v>
      </c>
      <c r="E2958" s="2" t="str">
        <f>TRIM(Table2[[#This Row],[SKU_CODE]])</f>
        <v>BEC-CLN-001</v>
      </c>
      <c r="F2958" s="2">
        <v>112</v>
      </c>
      <c r="G2958" s="2">
        <v>22288</v>
      </c>
      <c r="H2958" s="2">
        <v>5385.9</v>
      </c>
      <c r="I2958" s="2">
        <v>4768</v>
      </c>
      <c r="J2958" s="2">
        <v>3</v>
      </c>
      <c r="K2958" s="2" t="str">
        <f>_xlfn.XLOOKUP(E2958,[1]SKU_Master!A:A,[1]SKU_Master!C:C,"NOT FOUND")</f>
        <v>Cleaners</v>
      </c>
      <c r="L2958" s="2">
        <f>_xlfn.XLOOKUP(Table2[[#This Row],[SKU_CODE_CLEAN]],[1]SKU_Master!A:A,[1]SKU_Master!E:E,"Not Found")</f>
        <v>199</v>
      </c>
      <c r="M2958" s="2">
        <f>_xlfn.XLOOKUP(E2958,[1]SKU_Master!A:A,[1]SKU_Master!F:F,"NOT FOUND")</f>
        <v>96</v>
      </c>
      <c r="N2958" s="2" t="str">
        <f>IF(ISNUMBER(_xlfn.XMATCH(E2958,[1]SKU_Master!A:A)),"MATCH","NOT FOUND")</f>
        <v>MATCH</v>
      </c>
      <c r="O2958" s="2">
        <f>Table2[[#This Row],[GROSS_REVENUE]]-Table2[[#This Row],[DISCOUNT]]</f>
        <v>16902.099999999999</v>
      </c>
      <c r="P2958" s="3">
        <f>IFERROR((Table2[[#This Row],[NET_REVENUE]]-(Table2[[#This Row],[UNITS_SOLD]]*Table2[[#This Row],[UNIT_COGS]]))/Table2[[#This Row],[NET_REVENUE]],0)</f>
        <v>0.36386602848166788</v>
      </c>
      <c r="Q2958" s="4">
        <f>IFERROR(Table2[[#This Row],[GROSS_REVENUE]]/Table2[[#This Row],[AD_SPEND]],0)</f>
        <v>4.674496644295302</v>
      </c>
      <c r="R2958" s="2">
        <f>IFERROR((Table2[[#This Row],[NET_REVENUE]]-(Table2[[#This Row],[UNITS_SOLD]]*Table2[[#This Row],[UNIT_COGS]])-Table2[[#This Row],[AD_SPEND]]),0)</f>
        <v>1382.0999999999985</v>
      </c>
      <c r="S2958" s="3">
        <f>IFERROR(Table2[[#This Row],[RETURNS_UNITS]]/Table2[[#This Row],[UNITS_SOLD]],0)</f>
        <v>2.6785714285714284E-2</v>
      </c>
      <c r="T2958" s="2" t="str">
        <f>TRIM(CLEAN(Table2[[#This Row],[CHANNEL]]))</f>
        <v>Swiggy Instamart</v>
      </c>
      <c r="U2958" s="1">
        <f t="shared" si="46"/>
        <v>45536</v>
      </c>
    </row>
    <row r="2959" spans="1:21" x14ac:dyDescent="0.3">
      <c r="A2959" s="1">
        <v>45292</v>
      </c>
      <c r="B2959" s="2" t="s">
        <v>34</v>
      </c>
      <c r="C2959" s="2" t="s">
        <v>22</v>
      </c>
      <c r="D2959" s="2" t="s">
        <v>29</v>
      </c>
      <c r="E2959" s="2" t="str">
        <f>TRIM(Table2[[#This Row],[SKU_CODE]])</f>
        <v>BEC-CLN-004</v>
      </c>
      <c r="F2959" s="2">
        <v>248</v>
      </c>
      <c r="G2959" s="2">
        <v>24552</v>
      </c>
      <c r="H2959" s="2">
        <v>5066.3599999999997</v>
      </c>
      <c r="I2959" s="2">
        <v>4769.38</v>
      </c>
      <c r="J2959" s="2">
        <v>8</v>
      </c>
      <c r="K2959" s="2" t="str">
        <f>_xlfn.XLOOKUP(E2959,[1]SKU_Master!A:A,[1]SKU_Master!C:C,"NOT FOUND")</f>
        <v>Cleaners</v>
      </c>
      <c r="L2959" s="2">
        <f>_xlfn.XLOOKUP(Table2[[#This Row],[SKU_CODE_CLEAN]],[1]SKU_Master!A:A,[1]SKU_Master!E:E,"Not Found")</f>
        <v>99</v>
      </c>
      <c r="M2959" s="2">
        <f>_xlfn.XLOOKUP(E2959,[1]SKU_Master!A:A,[1]SKU_Master!F:F,"NOT FOUND")</f>
        <v>44</v>
      </c>
      <c r="N2959" s="2" t="str">
        <f>IF(ISNUMBER(_xlfn.XMATCH(E2959,[1]SKU_Master!A:A)),"MATCH","NOT FOUND")</f>
        <v>MATCH</v>
      </c>
      <c r="O2959" s="2">
        <f>Table2[[#This Row],[GROSS_REVENUE]]-Table2[[#This Row],[DISCOUNT]]</f>
        <v>19485.64</v>
      </c>
      <c r="P2959" s="3">
        <f>IFERROR((Table2[[#This Row],[NET_REVENUE]]-(Table2[[#This Row],[UNITS_SOLD]]*Table2[[#This Row],[UNIT_COGS]]))/Table2[[#This Row],[NET_REVENUE]],0)</f>
        <v>0.43999786509450034</v>
      </c>
      <c r="Q2959" s="4">
        <f>IFERROR(Table2[[#This Row],[GROSS_REVENUE]]/Table2[[#This Row],[AD_SPEND]],0)</f>
        <v>5.1478389224595231</v>
      </c>
      <c r="R2959" s="2">
        <f>IFERROR((Table2[[#This Row],[NET_REVENUE]]-(Table2[[#This Row],[UNITS_SOLD]]*Table2[[#This Row],[UNIT_COGS]])-Table2[[#This Row],[AD_SPEND]]),0)</f>
        <v>3804.2599999999993</v>
      </c>
      <c r="S2959" s="3">
        <f>IFERROR(Table2[[#This Row],[RETURNS_UNITS]]/Table2[[#This Row],[UNITS_SOLD]],0)</f>
        <v>3.2258064516129031E-2</v>
      </c>
      <c r="T2959" s="2" t="str">
        <f>TRIM(CLEAN(Table2[[#This Row],[CHANNEL]]))</f>
        <v>Zepto</v>
      </c>
      <c r="U2959" s="1">
        <f t="shared" si="46"/>
        <v>45292</v>
      </c>
    </row>
    <row r="2960" spans="1:21" x14ac:dyDescent="0.3">
      <c r="A2960" s="1">
        <v>45383</v>
      </c>
      <c r="B2960" s="2" t="s">
        <v>39</v>
      </c>
      <c r="C2960" s="2" t="s">
        <v>22</v>
      </c>
      <c r="D2960" s="2" t="s">
        <v>42</v>
      </c>
      <c r="E2960" s="2" t="str">
        <f>TRIM(Table2[[#This Row],[SKU_CODE]])</f>
        <v>BEC-BW-002</v>
      </c>
      <c r="F2960" s="2">
        <v>223</v>
      </c>
      <c r="G2960" s="2">
        <v>39025</v>
      </c>
      <c r="H2960" s="2">
        <v>2606.8200000000002</v>
      </c>
      <c r="I2960" s="2">
        <v>4772.26</v>
      </c>
      <c r="J2960" s="2">
        <v>10</v>
      </c>
      <c r="K2960" s="2" t="str">
        <f>_xlfn.XLOOKUP(E2960,[1]SKU_Master!A:A,[1]SKU_Master!C:C,"NOT FOUND")</f>
        <v>Bake &amp; Wrap</v>
      </c>
      <c r="L2960" s="2">
        <f>_xlfn.XLOOKUP(Table2[[#This Row],[SKU_CODE_CLEAN]],[1]SKU_Master!A:A,[1]SKU_Master!E:E,"Not Found")</f>
        <v>175</v>
      </c>
      <c r="M2960" s="2">
        <f>_xlfn.XLOOKUP(E2960,[1]SKU_Master!A:A,[1]SKU_Master!F:F,"NOT FOUND")</f>
        <v>92</v>
      </c>
      <c r="N2960" s="2" t="str">
        <f>IF(ISNUMBER(_xlfn.XMATCH(E2960,[1]SKU_Master!A:A)),"MATCH","NOT FOUND")</f>
        <v>MATCH</v>
      </c>
      <c r="O2960" s="2">
        <f>Table2[[#This Row],[GROSS_REVENUE]]-Table2[[#This Row],[DISCOUNT]]</f>
        <v>36418.18</v>
      </c>
      <c r="P2960" s="3">
        <f>IFERROR((Table2[[#This Row],[NET_REVENUE]]-(Table2[[#This Row],[UNITS_SOLD]]*Table2[[#This Row],[UNIT_COGS]]))/Table2[[#This Row],[NET_REVENUE]],0)</f>
        <v>0.43665498934872637</v>
      </c>
      <c r="Q2960" s="4">
        <f>IFERROR(Table2[[#This Row],[GROSS_REVENUE]]/Table2[[#This Row],[AD_SPEND]],0)</f>
        <v>8.1774672796536656</v>
      </c>
      <c r="R2960" s="2">
        <f>IFERROR((Table2[[#This Row],[NET_REVENUE]]-(Table2[[#This Row],[UNITS_SOLD]]*Table2[[#This Row],[UNIT_COGS]])-Table2[[#This Row],[AD_SPEND]]),0)</f>
        <v>11129.92</v>
      </c>
      <c r="S2960" s="3">
        <f>IFERROR(Table2[[#This Row],[RETURNS_UNITS]]/Table2[[#This Row],[UNITS_SOLD]],0)</f>
        <v>4.4843049327354258E-2</v>
      </c>
      <c r="T2960" s="2" t="str">
        <f>TRIM(CLEAN(Table2[[#This Row],[CHANNEL]]))</f>
        <v>Amazon</v>
      </c>
      <c r="U2960" s="1">
        <f t="shared" si="46"/>
        <v>45383</v>
      </c>
    </row>
    <row r="2961" spans="1:21" x14ac:dyDescent="0.3">
      <c r="A2961" s="1">
        <v>45444</v>
      </c>
      <c r="B2961" s="2" t="s">
        <v>39</v>
      </c>
      <c r="C2961" s="2" t="s">
        <v>25</v>
      </c>
      <c r="D2961" s="2" t="s">
        <v>43</v>
      </c>
      <c r="E2961" s="2" t="str">
        <f>TRIM(Table2[[#This Row],[SKU_CODE]])</f>
        <v>BEC-GB-001</v>
      </c>
      <c r="F2961" s="2">
        <v>369</v>
      </c>
      <c r="G2961" s="2">
        <v>54981</v>
      </c>
      <c r="H2961" s="2">
        <v>7862.74</v>
      </c>
      <c r="I2961" s="2">
        <v>4772.62</v>
      </c>
      <c r="J2961" s="2">
        <v>11</v>
      </c>
      <c r="K2961" s="2" t="str">
        <f>_xlfn.XLOOKUP(E2961,[1]SKU_Master!A:A,[1]SKU_Master!C:C,"NOT FOUND")</f>
        <v>Garbage Bags</v>
      </c>
      <c r="L2961" s="2">
        <f>_xlfn.XLOOKUP(Table2[[#This Row],[SKU_CODE_CLEAN]],[1]SKU_Master!A:A,[1]SKU_Master!E:E,"Not Found")</f>
        <v>149</v>
      </c>
      <c r="M2961" s="2">
        <f>_xlfn.XLOOKUP(E2961,[1]SKU_Master!A:A,[1]SKU_Master!F:F,"NOT FOUND")</f>
        <v>70</v>
      </c>
      <c r="N2961" s="2" t="str">
        <f>IF(ISNUMBER(_xlfn.XMATCH(E2961,[1]SKU_Master!A:A)),"MATCH","NOT FOUND")</f>
        <v>MATCH</v>
      </c>
      <c r="O2961" s="2">
        <f>Table2[[#This Row],[GROSS_REVENUE]]-Table2[[#This Row],[DISCOUNT]]</f>
        <v>47118.26</v>
      </c>
      <c r="P2961" s="3">
        <f>IFERROR((Table2[[#This Row],[NET_REVENUE]]-(Table2[[#This Row],[UNITS_SOLD]]*Table2[[#This Row],[UNIT_COGS]]))/Table2[[#This Row],[NET_REVENUE]],0)</f>
        <v>0.45180488413621389</v>
      </c>
      <c r="Q2961" s="4">
        <f>IFERROR(Table2[[#This Row],[GROSS_REVENUE]]/Table2[[#This Row],[AD_SPEND]],0)</f>
        <v>11.520087499109504</v>
      </c>
      <c r="R2961" s="2">
        <f>IFERROR((Table2[[#This Row],[NET_REVENUE]]-(Table2[[#This Row],[UNITS_SOLD]]*Table2[[#This Row],[UNIT_COGS]])-Table2[[#This Row],[AD_SPEND]]),0)</f>
        <v>16515.640000000003</v>
      </c>
      <c r="S2961" s="3">
        <f>IFERROR(Table2[[#This Row],[RETURNS_UNITS]]/Table2[[#This Row],[UNITS_SOLD]],0)</f>
        <v>2.9810298102981029E-2</v>
      </c>
      <c r="T2961" s="2" t="str">
        <f>TRIM(CLEAN(Table2[[#This Row],[CHANNEL]]))</f>
        <v>Amazon</v>
      </c>
      <c r="U2961" s="1">
        <f t="shared" si="46"/>
        <v>45444</v>
      </c>
    </row>
    <row r="2962" spans="1:21" x14ac:dyDescent="0.3">
      <c r="A2962" s="1">
        <v>45627</v>
      </c>
      <c r="B2962" s="2" t="s">
        <v>39</v>
      </c>
      <c r="C2962" s="2" t="s">
        <v>25</v>
      </c>
      <c r="D2962" s="2" t="s">
        <v>32</v>
      </c>
      <c r="E2962" s="2" t="str">
        <f>TRIM(Table2[[#This Row],[SKU_CODE]])</f>
        <v>BEC-BW-001</v>
      </c>
      <c r="F2962" s="2">
        <v>291</v>
      </c>
      <c r="G2962" s="2">
        <v>64020</v>
      </c>
      <c r="H2962" s="2">
        <v>3657.42</v>
      </c>
      <c r="I2962" s="2">
        <v>4776.6899999999996</v>
      </c>
      <c r="J2962" s="2">
        <v>14</v>
      </c>
      <c r="K2962" s="2" t="str">
        <f>_xlfn.XLOOKUP(E2962,[1]SKU_Master!A:A,[1]SKU_Master!C:C,"NOT FOUND")</f>
        <v>Bake &amp; Wrap</v>
      </c>
      <c r="L2962" s="2">
        <f>_xlfn.XLOOKUP(Table2[[#This Row],[SKU_CODE_CLEAN]],[1]SKU_Master!A:A,[1]SKU_Master!E:E,"Not Found")</f>
        <v>220</v>
      </c>
      <c r="M2962" s="2">
        <f>_xlfn.XLOOKUP(E2962,[1]SKU_Master!A:A,[1]SKU_Master!F:F,"NOT FOUND")</f>
        <v>118</v>
      </c>
      <c r="N2962" s="2" t="str">
        <f>IF(ISNUMBER(_xlfn.XMATCH(E2962,[1]SKU_Master!A:A)),"MATCH","NOT FOUND")</f>
        <v>MATCH</v>
      </c>
      <c r="O2962" s="2">
        <f>Table2[[#This Row],[GROSS_REVENUE]]-Table2[[#This Row],[DISCOUNT]]</f>
        <v>60362.58</v>
      </c>
      <c r="P2962" s="3">
        <f>IFERROR((Table2[[#This Row],[NET_REVENUE]]-(Table2[[#This Row],[UNITS_SOLD]]*Table2[[#This Row],[UNIT_COGS]]))/Table2[[#This Row],[NET_REVENUE]],0)</f>
        <v>0.43113763527006305</v>
      </c>
      <c r="Q2962" s="4">
        <f>IFERROR(Table2[[#This Row],[GROSS_REVENUE]]/Table2[[#This Row],[AD_SPEND]],0)</f>
        <v>13.402586309766805</v>
      </c>
      <c r="R2962" s="2">
        <f>IFERROR((Table2[[#This Row],[NET_REVENUE]]-(Table2[[#This Row],[UNITS_SOLD]]*Table2[[#This Row],[UNIT_COGS]])-Table2[[#This Row],[AD_SPEND]]),0)</f>
        <v>21247.890000000003</v>
      </c>
      <c r="S2962" s="3">
        <f>IFERROR(Table2[[#This Row],[RETURNS_UNITS]]/Table2[[#This Row],[UNITS_SOLD]],0)</f>
        <v>4.8109965635738834E-2</v>
      </c>
      <c r="T2962" s="2" t="str">
        <f>TRIM(CLEAN(Table2[[#This Row],[CHANNEL]]))</f>
        <v>Amazon</v>
      </c>
      <c r="U2962" s="1">
        <f t="shared" si="46"/>
        <v>45627</v>
      </c>
    </row>
    <row r="2963" spans="1:21" x14ac:dyDescent="0.3">
      <c r="A2963" s="1">
        <v>45778</v>
      </c>
      <c r="B2963" s="2" t="s">
        <v>50</v>
      </c>
      <c r="C2963" s="2" t="s">
        <v>28</v>
      </c>
      <c r="D2963" s="2" t="s">
        <v>31</v>
      </c>
      <c r="E2963" s="2" t="str">
        <f>TRIM(Table2[[#This Row],[SKU_CODE]])</f>
        <v>BEC-GB-002</v>
      </c>
      <c r="F2963" s="2">
        <v>248</v>
      </c>
      <c r="G2963" s="2">
        <v>44392</v>
      </c>
      <c r="H2963" s="2">
        <v>11085.49</v>
      </c>
      <c r="I2963" s="2">
        <v>4777.8100000000004</v>
      </c>
      <c r="J2963" s="2">
        <v>12</v>
      </c>
      <c r="K2963" s="2" t="str">
        <f>_xlfn.XLOOKUP(E2963,[1]SKU_Master!A:A,[1]SKU_Master!C:C,"NOT FOUND")</f>
        <v>Garbage Bags</v>
      </c>
      <c r="L2963" s="2">
        <f>_xlfn.XLOOKUP(Table2[[#This Row],[SKU_CODE_CLEAN]],[1]SKU_Master!A:A,[1]SKU_Master!E:E,"Not Found")</f>
        <v>179</v>
      </c>
      <c r="M2963" s="2">
        <f>_xlfn.XLOOKUP(E2963,[1]SKU_Master!A:A,[1]SKU_Master!F:F,"NOT FOUND")</f>
        <v>86</v>
      </c>
      <c r="N2963" s="2" t="str">
        <f>IF(ISNUMBER(_xlfn.XMATCH(E2963,[1]SKU_Master!A:A)),"MATCH","NOT FOUND")</f>
        <v>MATCH</v>
      </c>
      <c r="O2963" s="2">
        <f>Table2[[#This Row],[GROSS_REVENUE]]-Table2[[#This Row],[DISCOUNT]]</f>
        <v>33306.51</v>
      </c>
      <c r="P2963" s="3">
        <f>IFERROR((Table2[[#This Row],[NET_REVENUE]]-(Table2[[#This Row],[UNITS_SOLD]]*Table2[[#This Row],[UNIT_COGS]]))/Table2[[#This Row],[NET_REVENUE]],0)</f>
        <v>0.35964470609499466</v>
      </c>
      <c r="Q2963" s="4">
        <f>IFERROR(Table2[[#This Row],[GROSS_REVENUE]]/Table2[[#This Row],[AD_SPEND]],0)</f>
        <v>9.291286175046725</v>
      </c>
      <c r="R2963" s="2">
        <f>IFERROR((Table2[[#This Row],[NET_REVENUE]]-(Table2[[#This Row],[UNITS_SOLD]]*Table2[[#This Row],[UNIT_COGS]])-Table2[[#This Row],[AD_SPEND]]),0)</f>
        <v>7200.7000000000016</v>
      </c>
      <c r="S2963" s="3">
        <f>IFERROR(Table2[[#This Row],[RETURNS_UNITS]]/Table2[[#This Row],[UNITS_SOLD]],0)</f>
        <v>4.8387096774193547E-2</v>
      </c>
      <c r="T2963" s="2" t="str">
        <f>TRIM(CLEAN(Table2[[#This Row],[CHANNEL]]))</f>
        <v>Amazon</v>
      </c>
      <c r="U2963" s="1">
        <f t="shared" si="46"/>
        <v>45778</v>
      </c>
    </row>
    <row r="2964" spans="1:21" x14ac:dyDescent="0.3">
      <c r="A2964" s="1">
        <v>45352</v>
      </c>
      <c r="B2964" s="2" t="s">
        <v>33</v>
      </c>
      <c r="C2964" s="2" t="s">
        <v>22</v>
      </c>
      <c r="D2964" s="2" t="s">
        <v>41</v>
      </c>
      <c r="E2964" s="2" t="str">
        <f>TRIM(Table2[[#This Row],[SKU_CODE]])</f>
        <v>BEC-KT-002</v>
      </c>
      <c r="F2964" s="2">
        <v>108</v>
      </c>
      <c r="G2964" s="2">
        <v>45360</v>
      </c>
      <c r="H2964" s="2">
        <v>10830.51</v>
      </c>
      <c r="I2964" s="2">
        <v>4784.63</v>
      </c>
      <c r="J2964" s="2">
        <v>5</v>
      </c>
      <c r="K2964" s="2" t="str">
        <f>_xlfn.XLOOKUP(E2964,[1]SKU_Master!A:A,[1]SKU_Master!C:C,"NOT FOUND")</f>
        <v>Kitchen Towel</v>
      </c>
      <c r="L2964" s="2">
        <f>_xlfn.XLOOKUP(Table2[[#This Row],[SKU_CODE_CLEAN]],[1]SKU_Master!A:A,[1]SKU_Master!E:E,"Not Found")</f>
        <v>420</v>
      </c>
      <c r="M2964" s="2">
        <f>_xlfn.XLOOKUP(E2964,[1]SKU_Master!A:A,[1]SKU_Master!F:F,"NOT FOUND")</f>
        <v>205</v>
      </c>
      <c r="N2964" s="2" t="str">
        <f>IF(ISNUMBER(_xlfn.XMATCH(E2964,[1]SKU_Master!A:A)),"MATCH","NOT FOUND")</f>
        <v>MATCH</v>
      </c>
      <c r="O2964" s="2">
        <f>Table2[[#This Row],[GROSS_REVENUE]]-Table2[[#This Row],[DISCOUNT]]</f>
        <v>34529.49</v>
      </c>
      <c r="P2964" s="3">
        <f>IFERROR((Table2[[#This Row],[NET_REVENUE]]-(Table2[[#This Row],[UNITS_SOLD]]*Table2[[#This Row],[UNIT_COGS]]))/Table2[[#This Row],[NET_REVENUE]],0)</f>
        <v>0.35880894852486955</v>
      </c>
      <c r="Q2964" s="4">
        <f>IFERROR(Table2[[#This Row],[GROSS_REVENUE]]/Table2[[#This Row],[AD_SPEND]],0)</f>
        <v>9.4803568928004882</v>
      </c>
      <c r="R2964" s="2">
        <f>IFERROR((Table2[[#This Row],[NET_REVENUE]]-(Table2[[#This Row],[UNITS_SOLD]]*Table2[[#This Row],[UNIT_COGS]])-Table2[[#This Row],[AD_SPEND]]),0)</f>
        <v>7604.8599999999979</v>
      </c>
      <c r="S2964" s="3">
        <f>IFERROR(Table2[[#This Row],[RETURNS_UNITS]]/Table2[[#This Row],[UNITS_SOLD]],0)</f>
        <v>4.6296296296296294E-2</v>
      </c>
      <c r="T2964" s="2" t="str">
        <f>TRIM(CLEAN(Table2[[#This Row],[CHANNEL]]))</f>
        <v>Swiggy Instamart</v>
      </c>
      <c r="U2964" s="1">
        <f t="shared" si="46"/>
        <v>45352</v>
      </c>
    </row>
    <row r="2965" spans="1:21" x14ac:dyDescent="0.3">
      <c r="A2965" s="1">
        <v>45292</v>
      </c>
      <c r="B2965" s="2" t="s">
        <v>24</v>
      </c>
      <c r="C2965" s="2" t="s">
        <v>28</v>
      </c>
      <c r="D2965" s="2" t="s">
        <v>38</v>
      </c>
      <c r="E2965" s="2" t="str">
        <f>TRIM(Table2[[#This Row],[SKU_CODE]])</f>
        <v>BEC-CLN-002</v>
      </c>
      <c r="F2965" s="2">
        <v>117</v>
      </c>
      <c r="G2965" s="2">
        <v>21645</v>
      </c>
      <c r="H2965" s="2">
        <v>1611.75</v>
      </c>
      <c r="I2965" s="2">
        <v>4789.5600000000004</v>
      </c>
      <c r="J2965" s="2">
        <v>15</v>
      </c>
      <c r="K2965" s="2" t="str">
        <f>_xlfn.XLOOKUP(E2965,[1]SKU_Master!A:A,[1]SKU_Master!C:C,"NOT FOUND")</f>
        <v>Cleaners</v>
      </c>
      <c r="L2965" s="2">
        <f>_xlfn.XLOOKUP(Table2[[#This Row],[SKU_CODE_CLEAN]],[1]SKU_Master!A:A,[1]SKU_Master!E:E,"Not Found")</f>
        <v>185</v>
      </c>
      <c r="M2965" s="2">
        <f>_xlfn.XLOOKUP(E2965,[1]SKU_Master!A:A,[1]SKU_Master!F:F,"NOT FOUND")</f>
        <v>88</v>
      </c>
      <c r="N2965" s="2" t="str">
        <f>IF(ISNUMBER(_xlfn.XMATCH(E2965,[1]SKU_Master!A:A)),"MATCH","NOT FOUND")</f>
        <v>MATCH</v>
      </c>
      <c r="O2965" s="2">
        <f>Table2[[#This Row],[GROSS_REVENUE]]-Table2[[#This Row],[DISCOUNT]]</f>
        <v>20033.25</v>
      </c>
      <c r="P2965" s="3">
        <f>IFERROR((Table2[[#This Row],[NET_REVENUE]]-(Table2[[#This Row],[UNITS_SOLD]]*Table2[[#This Row],[UNIT_COGS]]))/Table2[[#This Row],[NET_REVENUE]],0)</f>
        <v>0.48605443450263935</v>
      </c>
      <c r="Q2965" s="4">
        <f>IFERROR(Table2[[#This Row],[GROSS_REVENUE]]/Table2[[#This Row],[AD_SPEND]],0)</f>
        <v>4.5192042692856962</v>
      </c>
      <c r="R2965" s="2">
        <f>IFERROR((Table2[[#This Row],[NET_REVENUE]]-(Table2[[#This Row],[UNITS_SOLD]]*Table2[[#This Row],[UNIT_COGS]])-Table2[[#This Row],[AD_SPEND]]),0)</f>
        <v>4947.6899999999996</v>
      </c>
      <c r="S2965" s="3">
        <f>IFERROR(Table2[[#This Row],[RETURNS_UNITS]]/Table2[[#This Row],[UNITS_SOLD]],0)</f>
        <v>0.12820512820512819</v>
      </c>
      <c r="T2965" s="2" t="str">
        <f>TRIM(CLEAN(Table2[[#This Row],[CHANNEL]]))</f>
        <v>D2C</v>
      </c>
      <c r="U2965" s="1">
        <f t="shared" si="46"/>
        <v>45292</v>
      </c>
    </row>
    <row r="2966" spans="1:21" x14ac:dyDescent="0.3">
      <c r="A2966" s="1">
        <v>45536</v>
      </c>
      <c r="B2966" s="2" t="s">
        <v>39</v>
      </c>
      <c r="C2966" s="2" t="s">
        <v>28</v>
      </c>
      <c r="D2966" s="2" t="s">
        <v>41</v>
      </c>
      <c r="E2966" s="2" t="str">
        <f>TRIM(Table2[[#This Row],[SKU_CODE]])</f>
        <v>BEC-KT-002</v>
      </c>
      <c r="F2966" s="2">
        <v>156</v>
      </c>
      <c r="G2966" s="2">
        <v>65520</v>
      </c>
      <c r="H2966" s="2">
        <v>8433.2800000000007</v>
      </c>
      <c r="I2966" s="2">
        <v>4790.54</v>
      </c>
      <c r="J2966" s="2">
        <v>4</v>
      </c>
      <c r="K2966" s="2" t="str">
        <f>_xlfn.XLOOKUP(E2966,[1]SKU_Master!A:A,[1]SKU_Master!C:C,"NOT FOUND")</f>
        <v>Kitchen Towel</v>
      </c>
      <c r="L2966" s="2">
        <f>_xlfn.XLOOKUP(Table2[[#This Row],[SKU_CODE_CLEAN]],[1]SKU_Master!A:A,[1]SKU_Master!E:E,"Not Found")</f>
        <v>420</v>
      </c>
      <c r="M2966" s="2">
        <f>_xlfn.XLOOKUP(E2966,[1]SKU_Master!A:A,[1]SKU_Master!F:F,"NOT FOUND")</f>
        <v>205</v>
      </c>
      <c r="N2966" s="2" t="str">
        <f>IF(ISNUMBER(_xlfn.XMATCH(E2966,[1]SKU_Master!A:A)),"MATCH","NOT FOUND")</f>
        <v>MATCH</v>
      </c>
      <c r="O2966" s="2">
        <f>Table2[[#This Row],[GROSS_REVENUE]]-Table2[[#This Row],[DISCOUNT]]</f>
        <v>57086.720000000001</v>
      </c>
      <c r="P2966" s="3">
        <f>IFERROR((Table2[[#This Row],[NET_REVENUE]]-(Table2[[#This Row],[UNITS_SOLD]]*Table2[[#This Row],[UNIT_COGS]]))/Table2[[#This Row],[NET_REVENUE]],0)</f>
        <v>0.43979965918518354</v>
      </c>
      <c r="Q2966" s="4">
        <f>IFERROR(Table2[[#This Row],[GROSS_REVENUE]]/Table2[[#This Row],[AD_SPEND]],0)</f>
        <v>13.676954998810155</v>
      </c>
      <c r="R2966" s="2">
        <f>IFERROR((Table2[[#This Row],[NET_REVENUE]]-(Table2[[#This Row],[UNITS_SOLD]]*Table2[[#This Row],[UNIT_COGS]])-Table2[[#This Row],[AD_SPEND]]),0)</f>
        <v>20316.18</v>
      </c>
      <c r="S2966" s="3">
        <f>IFERROR(Table2[[#This Row],[RETURNS_UNITS]]/Table2[[#This Row],[UNITS_SOLD]],0)</f>
        <v>2.564102564102564E-2</v>
      </c>
      <c r="T2966" s="2" t="str">
        <f>TRIM(CLEAN(Table2[[#This Row],[CHANNEL]]))</f>
        <v>Amazon</v>
      </c>
      <c r="U2966" s="1">
        <f t="shared" si="46"/>
        <v>45536</v>
      </c>
    </row>
    <row r="2967" spans="1:21" x14ac:dyDescent="0.3">
      <c r="A2967" s="1">
        <v>45292</v>
      </c>
      <c r="B2967" s="2" t="s">
        <v>37</v>
      </c>
      <c r="C2967" s="2" t="s">
        <v>25</v>
      </c>
      <c r="D2967" s="2" t="s">
        <v>35</v>
      </c>
      <c r="E2967" s="2" t="str">
        <f>TRIM(Table2[[#This Row],[SKU_CODE]])</f>
        <v>BEC-CMB-001</v>
      </c>
      <c r="F2967" s="2">
        <v>67</v>
      </c>
      <c r="G2967" s="2">
        <v>46833</v>
      </c>
      <c r="H2967" s="2">
        <v>3002.2</v>
      </c>
      <c r="I2967" s="2">
        <v>4798.6099999999997</v>
      </c>
      <c r="J2967" s="2">
        <v>3</v>
      </c>
      <c r="K2967" s="2" t="str">
        <f>_xlfn.XLOOKUP(E2967,[1]SKU_Master!A:A,[1]SKU_Master!C:C,"NOT FOUND")</f>
        <v>Others</v>
      </c>
      <c r="L2967" s="2">
        <f>_xlfn.XLOOKUP(Table2[[#This Row],[SKU_CODE_CLEAN]],[1]SKU_Master!A:A,[1]SKU_Master!E:E,"Not Found")</f>
        <v>699</v>
      </c>
      <c r="M2967" s="2">
        <f>_xlfn.XLOOKUP(E2967,[1]SKU_Master!A:A,[1]SKU_Master!F:F,"NOT FOUND")</f>
        <v>330</v>
      </c>
      <c r="N2967" s="2" t="str">
        <f>IF(ISNUMBER(_xlfn.XMATCH(E2967,[1]SKU_Master!A:A)),"MATCH","NOT FOUND")</f>
        <v>MATCH</v>
      </c>
      <c r="O2967" s="2">
        <f>Table2[[#This Row],[GROSS_REVENUE]]-Table2[[#This Row],[DISCOUNT]]</f>
        <v>43830.8</v>
      </c>
      <c r="P2967" s="3">
        <f>IFERROR((Table2[[#This Row],[NET_REVENUE]]-(Table2[[#This Row],[UNITS_SOLD]]*Table2[[#This Row],[UNIT_COGS]]))/Table2[[#This Row],[NET_REVENUE]],0)</f>
        <v>0.49556019967693954</v>
      </c>
      <c r="Q2967" s="4">
        <f>IFERROR(Table2[[#This Row],[GROSS_REVENUE]]/Table2[[#This Row],[AD_SPEND]],0)</f>
        <v>9.7597012468193913</v>
      </c>
      <c r="R2967" s="2">
        <f>IFERROR((Table2[[#This Row],[NET_REVENUE]]-(Table2[[#This Row],[UNITS_SOLD]]*Table2[[#This Row],[UNIT_COGS]])-Table2[[#This Row],[AD_SPEND]]),0)</f>
        <v>16922.190000000002</v>
      </c>
      <c r="S2967" s="3">
        <f>IFERROR(Table2[[#This Row],[RETURNS_UNITS]]/Table2[[#This Row],[UNITS_SOLD]],0)</f>
        <v>4.4776119402985072E-2</v>
      </c>
      <c r="T2967" s="2" t="str">
        <f>TRIM(CLEAN(Table2[[#This Row],[CHANNEL]]))</f>
        <v>Blinkit</v>
      </c>
      <c r="U2967" s="1">
        <f t="shared" si="46"/>
        <v>45292</v>
      </c>
    </row>
    <row r="2968" spans="1:21" x14ac:dyDescent="0.3">
      <c r="A2968" s="1">
        <v>45474</v>
      </c>
      <c r="B2968" s="2" t="s">
        <v>21</v>
      </c>
      <c r="C2968" s="2" t="s">
        <v>25</v>
      </c>
      <c r="D2968" s="2" t="s">
        <v>29</v>
      </c>
      <c r="E2968" s="2" t="str">
        <f>TRIM(Table2[[#This Row],[SKU_CODE]])</f>
        <v>BEC-CLN-004</v>
      </c>
      <c r="F2968" s="2">
        <v>241</v>
      </c>
      <c r="G2968" s="2">
        <v>23859</v>
      </c>
      <c r="H2968" s="2">
        <v>4928.76</v>
      </c>
      <c r="I2968" s="2">
        <v>4799.8100000000004</v>
      </c>
      <c r="J2968" s="2">
        <v>13</v>
      </c>
      <c r="K2968" s="2" t="str">
        <f>_xlfn.XLOOKUP(E2968,[1]SKU_Master!A:A,[1]SKU_Master!C:C,"NOT FOUND")</f>
        <v>Cleaners</v>
      </c>
      <c r="L2968" s="2">
        <f>_xlfn.XLOOKUP(Table2[[#This Row],[SKU_CODE_CLEAN]],[1]SKU_Master!A:A,[1]SKU_Master!E:E,"Not Found")</f>
        <v>99</v>
      </c>
      <c r="M2968" s="2">
        <f>_xlfn.XLOOKUP(E2968,[1]SKU_Master!A:A,[1]SKU_Master!F:F,"NOT FOUND")</f>
        <v>44</v>
      </c>
      <c r="N2968" s="2" t="str">
        <f>IF(ISNUMBER(_xlfn.XMATCH(E2968,[1]SKU_Master!A:A)),"MATCH","NOT FOUND")</f>
        <v>MATCH</v>
      </c>
      <c r="O2968" s="2">
        <f>Table2[[#This Row],[GROSS_REVENUE]]-Table2[[#This Row],[DISCOUNT]]</f>
        <v>18930.239999999998</v>
      </c>
      <c r="P2968" s="3">
        <f>IFERROR((Table2[[#This Row],[NET_REVENUE]]-(Table2[[#This Row],[UNITS_SOLD]]*Table2[[#This Row],[UNIT_COGS]]))/Table2[[#This Row],[NET_REVENUE]],0)</f>
        <v>0.43983805804892062</v>
      </c>
      <c r="Q2968" s="4">
        <f>IFERROR(Table2[[#This Row],[GROSS_REVENUE]]/Table2[[#This Row],[AD_SPEND]],0)</f>
        <v>4.970821761694733</v>
      </c>
      <c r="R2968" s="2">
        <f>IFERROR((Table2[[#This Row],[NET_REVENUE]]-(Table2[[#This Row],[UNITS_SOLD]]*Table2[[#This Row],[UNIT_COGS]])-Table2[[#This Row],[AD_SPEND]]),0)</f>
        <v>3526.4299999999976</v>
      </c>
      <c r="S2968" s="3">
        <f>IFERROR(Table2[[#This Row],[RETURNS_UNITS]]/Table2[[#This Row],[UNITS_SOLD]],0)</f>
        <v>5.3941908713692949E-2</v>
      </c>
      <c r="T2968" s="2" t="str">
        <f>TRIM(CLEAN(Table2[[#This Row],[CHANNEL]]))</f>
        <v>Flipkart</v>
      </c>
      <c r="U2968" s="1">
        <f t="shared" si="46"/>
        <v>45474</v>
      </c>
    </row>
    <row r="2969" spans="1:21" x14ac:dyDescent="0.3">
      <c r="A2969" s="1">
        <v>45689</v>
      </c>
      <c r="B2969" s="2" t="s">
        <v>37</v>
      </c>
      <c r="C2969" s="2" t="s">
        <v>28</v>
      </c>
      <c r="D2969" s="2" t="s">
        <v>31</v>
      </c>
      <c r="E2969" s="2" t="str">
        <f>TRIM(Table2[[#This Row],[SKU_CODE]])</f>
        <v>BEC-GB-002</v>
      </c>
      <c r="F2969" s="2">
        <v>243</v>
      </c>
      <c r="G2969" s="2">
        <v>43497</v>
      </c>
      <c r="H2969" s="2">
        <v>8748.94</v>
      </c>
      <c r="I2969" s="2">
        <v>4804.01</v>
      </c>
      <c r="J2969" s="2">
        <v>12</v>
      </c>
      <c r="K2969" s="2" t="str">
        <f>_xlfn.XLOOKUP(E2969,[1]SKU_Master!A:A,[1]SKU_Master!C:C,"NOT FOUND")</f>
        <v>Garbage Bags</v>
      </c>
      <c r="L2969" s="2">
        <f>_xlfn.XLOOKUP(Table2[[#This Row],[SKU_CODE_CLEAN]],[1]SKU_Master!A:A,[1]SKU_Master!E:E,"Not Found")</f>
        <v>179</v>
      </c>
      <c r="M2969" s="2">
        <f>_xlfn.XLOOKUP(E2969,[1]SKU_Master!A:A,[1]SKU_Master!F:F,"NOT FOUND")</f>
        <v>86</v>
      </c>
      <c r="N2969" s="2" t="str">
        <f>IF(ISNUMBER(_xlfn.XMATCH(E2969,[1]SKU_Master!A:A)),"MATCH","NOT FOUND")</f>
        <v>MATCH</v>
      </c>
      <c r="O2969" s="2">
        <f>Table2[[#This Row],[GROSS_REVENUE]]-Table2[[#This Row],[DISCOUNT]]</f>
        <v>34748.06</v>
      </c>
      <c r="P2969" s="3">
        <f>IFERROR((Table2[[#This Row],[NET_REVENUE]]-(Table2[[#This Row],[UNITS_SOLD]]*Table2[[#This Row],[UNIT_COGS]]))/Table2[[#This Row],[NET_REVENUE]],0)</f>
        <v>0.39858512964464776</v>
      </c>
      <c r="Q2969" s="4">
        <f>IFERROR(Table2[[#This Row],[GROSS_REVENUE]]/Table2[[#This Row],[AD_SPEND]],0)</f>
        <v>9.0543108777875148</v>
      </c>
      <c r="R2969" s="2">
        <f>IFERROR((Table2[[#This Row],[NET_REVENUE]]-(Table2[[#This Row],[UNITS_SOLD]]*Table2[[#This Row],[UNIT_COGS]])-Table2[[#This Row],[AD_SPEND]]),0)</f>
        <v>9046.0499999999975</v>
      </c>
      <c r="S2969" s="3">
        <f>IFERROR(Table2[[#This Row],[RETURNS_UNITS]]/Table2[[#This Row],[UNITS_SOLD]],0)</f>
        <v>4.9382716049382713E-2</v>
      </c>
      <c r="T2969" s="2" t="str">
        <f>TRIM(CLEAN(Table2[[#This Row],[CHANNEL]]))</f>
        <v>Blinkit</v>
      </c>
      <c r="U2969" s="1">
        <f t="shared" si="46"/>
        <v>45689</v>
      </c>
    </row>
    <row r="2970" spans="1:21" x14ac:dyDescent="0.3">
      <c r="A2970" s="1">
        <v>45689</v>
      </c>
      <c r="B2970" s="2" t="s">
        <v>39</v>
      </c>
      <c r="C2970" s="2" t="s">
        <v>28</v>
      </c>
      <c r="D2970" s="2" t="s">
        <v>31</v>
      </c>
      <c r="E2970" s="2" t="str">
        <f>TRIM(Table2[[#This Row],[SKU_CODE]])</f>
        <v>BEC-GB-002</v>
      </c>
      <c r="F2970" s="2">
        <v>244</v>
      </c>
      <c r="G2970" s="2">
        <v>43676</v>
      </c>
      <c r="H2970" s="2">
        <v>9845.4</v>
      </c>
      <c r="I2970" s="2">
        <v>4808.47</v>
      </c>
      <c r="J2970" s="2">
        <v>11</v>
      </c>
      <c r="K2970" s="2" t="str">
        <f>_xlfn.XLOOKUP(E2970,[1]SKU_Master!A:A,[1]SKU_Master!C:C,"NOT FOUND")</f>
        <v>Garbage Bags</v>
      </c>
      <c r="L2970" s="2">
        <f>_xlfn.XLOOKUP(Table2[[#This Row],[SKU_CODE_CLEAN]],[1]SKU_Master!A:A,[1]SKU_Master!E:E,"Not Found")</f>
        <v>179</v>
      </c>
      <c r="M2970" s="2">
        <f>_xlfn.XLOOKUP(E2970,[1]SKU_Master!A:A,[1]SKU_Master!F:F,"NOT FOUND")</f>
        <v>86</v>
      </c>
      <c r="N2970" s="2" t="str">
        <f>IF(ISNUMBER(_xlfn.XMATCH(E2970,[1]SKU_Master!A:A)),"MATCH","NOT FOUND")</f>
        <v>MATCH</v>
      </c>
      <c r="O2970" s="2">
        <f>Table2[[#This Row],[GROSS_REVENUE]]-Table2[[#This Row],[DISCOUNT]]</f>
        <v>33830.6</v>
      </c>
      <c r="P2970" s="3">
        <f>IFERROR((Table2[[#This Row],[NET_REVENUE]]-(Table2[[#This Row],[UNITS_SOLD]]*Table2[[#This Row],[UNIT_COGS]]))/Table2[[#This Row],[NET_REVENUE]],0)</f>
        <v>0.37973314100252431</v>
      </c>
      <c r="Q2970" s="4">
        <f>IFERROR(Table2[[#This Row],[GROSS_REVENUE]]/Table2[[#This Row],[AD_SPEND]],0)</f>
        <v>9.0831387114820306</v>
      </c>
      <c r="R2970" s="2">
        <f>IFERROR((Table2[[#This Row],[NET_REVENUE]]-(Table2[[#This Row],[UNITS_SOLD]]*Table2[[#This Row],[UNIT_COGS]])-Table2[[#This Row],[AD_SPEND]]),0)</f>
        <v>8038.1299999999983</v>
      </c>
      <c r="S2970" s="3">
        <f>IFERROR(Table2[[#This Row],[RETURNS_UNITS]]/Table2[[#This Row],[UNITS_SOLD]],0)</f>
        <v>4.5081967213114756E-2</v>
      </c>
      <c r="T2970" s="2" t="str">
        <f>TRIM(CLEAN(Table2[[#This Row],[CHANNEL]]))</f>
        <v>Amazon</v>
      </c>
      <c r="U2970" s="1">
        <f t="shared" si="46"/>
        <v>45689</v>
      </c>
    </row>
    <row r="2971" spans="1:21" x14ac:dyDescent="0.3">
      <c r="A2971" s="1">
        <v>45323</v>
      </c>
      <c r="B2971" s="2" t="s">
        <v>37</v>
      </c>
      <c r="C2971" s="2" t="s">
        <v>22</v>
      </c>
      <c r="D2971" s="2" t="s">
        <v>31</v>
      </c>
      <c r="E2971" s="2" t="str">
        <f>TRIM(Table2[[#This Row],[SKU_CODE]])</f>
        <v>BEC-GB-002</v>
      </c>
      <c r="F2971" s="2">
        <v>197</v>
      </c>
      <c r="G2971" s="2">
        <v>35263</v>
      </c>
      <c r="H2971" s="2">
        <v>2295.09</v>
      </c>
      <c r="I2971" s="2">
        <v>4810.29</v>
      </c>
      <c r="J2971" s="2">
        <v>11</v>
      </c>
      <c r="K2971" s="2" t="str">
        <f>_xlfn.XLOOKUP(E2971,[1]SKU_Master!A:A,[1]SKU_Master!C:C,"NOT FOUND")</f>
        <v>Garbage Bags</v>
      </c>
      <c r="L2971" s="2">
        <f>_xlfn.XLOOKUP(Table2[[#This Row],[SKU_CODE_CLEAN]],[1]SKU_Master!A:A,[1]SKU_Master!E:E,"Not Found")</f>
        <v>179</v>
      </c>
      <c r="M2971" s="2">
        <f>_xlfn.XLOOKUP(E2971,[1]SKU_Master!A:A,[1]SKU_Master!F:F,"NOT FOUND")</f>
        <v>86</v>
      </c>
      <c r="N2971" s="2" t="str">
        <f>IF(ISNUMBER(_xlfn.XMATCH(E2971,[1]SKU_Master!A:A)),"MATCH","NOT FOUND")</f>
        <v>MATCH</v>
      </c>
      <c r="O2971" s="2">
        <f>Table2[[#This Row],[GROSS_REVENUE]]-Table2[[#This Row],[DISCOUNT]]</f>
        <v>32967.910000000003</v>
      </c>
      <c r="P2971" s="3">
        <f>IFERROR((Table2[[#This Row],[NET_REVENUE]]-(Table2[[#This Row],[UNITS_SOLD]]*Table2[[#This Row],[UNIT_COGS]]))/Table2[[#This Row],[NET_REVENUE]],0)</f>
        <v>0.48610633795105612</v>
      </c>
      <c r="Q2971" s="4">
        <f>IFERROR(Table2[[#This Row],[GROSS_REVENUE]]/Table2[[#This Row],[AD_SPEND]],0)</f>
        <v>7.3307430529136495</v>
      </c>
      <c r="R2971" s="2">
        <f>IFERROR((Table2[[#This Row],[NET_REVENUE]]-(Table2[[#This Row],[UNITS_SOLD]]*Table2[[#This Row],[UNIT_COGS]])-Table2[[#This Row],[AD_SPEND]]),0)</f>
        <v>11215.620000000003</v>
      </c>
      <c r="S2971" s="3">
        <f>IFERROR(Table2[[#This Row],[RETURNS_UNITS]]/Table2[[#This Row],[UNITS_SOLD]],0)</f>
        <v>5.5837563451776651E-2</v>
      </c>
      <c r="T2971" s="2" t="str">
        <f>TRIM(CLEAN(Table2[[#This Row],[CHANNEL]]))</f>
        <v>Blinkit</v>
      </c>
      <c r="U2971" s="1">
        <f t="shared" si="46"/>
        <v>45323</v>
      </c>
    </row>
    <row r="2972" spans="1:21" x14ac:dyDescent="0.3">
      <c r="A2972" s="1">
        <v>45566</v>
      </c>
      <c r="B2972" s="2" t="s">
        <v>50</v>
      </c>
      <c r="C2972" s="2" t="s">
        <v>22</v>
      </c>
      <c r="D2972" s="2" t="s">
        <v>43</v>
      </c>
      <c r="E2972" s="2" t="str">
        <f>TRIM(Table2[[#This Row],[SKU_CODE]])</f>
        <v>BEC-GB-001</v>
      </c>
      <c r="F2972" s="2">
        <v>332</v>
      </c>
      <c r="G2972" s="2">
        <v>49468</v>
      </c>
      <c r="H2972" s="2">
        <v>11696.31</v>
      </c>
      <c r="I2972" s="2">
        <v>4813.6499999999996</v>
      </c>
      <c r="J2972" s="2">
        <v>6</v>
      </c>
      <c r="K2972" s="2" t="str">
        <f>_xlfn.XLOOKUP(E2972,[1]SKU_Master!A:A,[1]SKU_Master!C:C,"NOT FOUND")</f>
        <v>Garbage Bags</v>
      </c>
      <c r="L2972" s="2">
        <f>_xlfn.XLOOKUP(Table2[[#This Row],[SKU_CODE_CLEAN]],[1]SKU_Master!A:A,[1]SKU_Master!E:E,"Not Found")</f>
        <v>149</v>
      </c>
      <c r="M2972" s="2">
        <f>_xlfn.XLOOKUP(E2972,[1]SKU_Master!A:A,[1]SKU_Master!F:F,"NOT FOUND")</f>
        <v>70</v>
      </c>
      <c r="N2972" s="2" t="str">
        <f>IF(ISNUMBER(_xlfn.XMATCH(E2972,[1]SKU_Master!A:A)),"MATCH","NOT FOUND")</f>
        <v>MATCH</v>
      </c>
      <c r="O2972" s="2">
        <f>Table2[[#This Row],[GROSS_REVENUE]]-Table2[[#This Row],[DISCOUNT]]</f>
        <v>37771.69</v>
      </c>
      <c r="P2972" s="3">
        <f>IFERROR((Table2[[#This Row],[NET_REVENUE]]-(Table2[[#This Row],[UNITS_SOLD]]*Table2[[#This Row],[UNIT_COGS]]))/Table2[[#This Row],[NET_REVENUE]],0)</f>
        <v>0.38472437955516425</v>
      </c>
      <c r="Q2972" s="4">
        <f>IFERROR(Table2[[#This Row],[GROSS_REVENUE]]/Table2[[#This Row],[AD_SPEND]],0)</f>
        <v>10.276609225847331</v>
      </c>
      <c r="R2972" s="2">
        <f>IFERROR((Table2[[#This Row],[NET_REVENUE]]-(Table2[[#This Row],[UNITS_SOLD]]*Table2[[#This Row],[UNIT_COGS]])-Table2[[#This Row],[AD_SPEND]]),0)</f>
        <v>9718.0400000000027</v>
      </c>
      <c r="S2972" s="3">
        <f>IFERROR(Table2[[#This Row],[RETURNS_UNITS]]/Table2[[#This Row],[UNITS_SOLD]],0)</f>
        <v>1.8072289156626505E-2</v>
      </c>
      <c r="T2972" s="2" t="str">
        <f>TRIM(CLEAN(Table2[[#This Row],[CHANNEL]]))</f>
        <v>Amazon</v>
      </c>
      <c r="U2972" s="1">
        <f t="shared" si="46"/>
        <v>45566</v>
      </c>
    </row>
    <row r="2973" spans="1:21" x14ac:dyDescent="0.3">
      <c r="A2973" s="1">
        <v>45323</v>
      </c>
      <c r="B2973" s="2" t="s">
        <v>37</v>
      </c>
      <c r="C2973" s="2" t="s">
        <v>28</v>
      </c>
      <c r="D2973" s="2" t="s">
        <v>41</v>
      </c>
      <c r="E2973" s="2" t="str">
        <f>TRIM(Table2[[#This Row],[SKU_CODE]])</f>
        <v>BEC-KT-002</v>
      </c>
      <c r="F2973" s="2">
        <v>181</v>
      </c>
      <c r="G2973" s="2">
        <v>76020</v>
      </c>
      <c r="H2973" s="2">
        <v>19657.439999999999</v>
      </c>
      <c r="I2973" s="2">
        <v>4814</v>
      </c>
      <c r="J2973" s="2">
        <v>9</v>
      </c>
      <c r="K2973" s="2" t="str">
        <f>_xlfn.XLOOKUP(E2973,[1]SKU_Master!A:A,[1]SKU_Master!C:C,"NOT FOUND")</f>
        <v>Kitchen Towel</v>
      </c>
      <c r="L2973" s="2">
        <f>_xlfn.XLOOKUP(Table2[[#This Row],[SKU_CODE_CLEAN]],[1]SKU_Master!A:A,[1]SKU_Master!E:E,"Not Found")</f>
        <v>420</v>
      </c>
      <c r="M2973" s="2">
        <f>_xlfn.XLOOKUP(E2973,[1]SKU_Master!A:A,[1]SKU_Master!F:F,"NOT FOUND")</f>
        <v>205</v>
      </c>
      <c r="N2973" s="2" t="str">
        <f>IF(ISNUMBER(_xlfn.XMATCH(E2973,[1]SKU_Master!A:A)),"MATCH","NOT FOUND")</f>
        <v>MATCH</v>
      </c>
      <c r="O2973" s="2">
        <f>Table2[[#This Row],[GROSS_REVENUE]]-Table2[[#This Row],[DISCOUNT]]</f>
        <v>56362.559999999998</v>
      </c>
      <c r="P2973" s="3">
        <f>IFERROR((Table2[[#This Row],[NET_REVENUE]]-(Table2[[#This Row],[UNITS_SOLD]]*Table2[[#This Row],[UNIT_COGS]]))/Table2[[#This Row],[NET_REVENUE]],0)</f>
        <v>0.34167291194722166</v>
      </c>
      <c r="Q2973" s="4">
        <f>IFERROR(Table2[[#This Row],[GROSS_REVENUE]]/Table2[[#This Row],[AD_SPEND]],0)</f>
        <v>15.791441628583298</v>
      </c>
      <c r="R2973" s="2">
        <f>IFERROR((Table2[[#This Row],[NET_REVENUE]]-(Table2[[#This Row],[UNITS_SOLD]]*Table2[[#This Row],[UNIT_COGS]])-Table2[[#This Row],[AD_SPEND]]),0)</f>
        <v>14443.559999999998</v>
      </c>
      <c r="S2973" s="3">
        <f>IFERROR(Table2[[#This Row],[RETURNS_UNITS]]/Table2[[#This Row],[UNITS_SOLD]],0)</f>
        <v>4.9723756906077346E-2</v>
      </c>
      <c r="T2973" s="2" t="str">
        <f>TRIM(CLEAN(Table2[[#This Row],[CHANNEL]]))</f>
        <v>Blinkit</v>
      </c>
      <c r="U2973" s="1">
        <f t="shared" si="46"/>
        <v>45323</v>
      </c>
    </row>
    <row r="2974" spans="1:21" x14ac:dyDescent="0.3">
      <c r="A2974" s="1">
        <v>45627</v>
      </c>
      <c r="B2974" s="2" t="s">
        <v>33</v>
      </c>
      <c r="C2974" s="2" t="s">
        <v>25</v>
      </c>
      <c r="D2974" s="2" t="s">
        <v>29</v>
      </c>
      <c r="E2974" s="2" t="str">
        <f>TRIM(Table2[[#This Row],[SKU_CODE]])</f>
        <v>BEC-CLN-004</v>
      </c>
      <c r="F2974" s="2">
        <v>209</v>
      </c>
      <c r="G2974" s="2">
        <v>20691</v>
      </c>
      <c r="H2974" s="2">
        <v>3394.99</v>
      </c>
      <c r="I2974" s="2">
        <v>4814.18</v>
      </c>
      <c r="J2974" s="2">
        <v>9</v>
      </c>
      <c r="K2974" s="2" t="str">
        <f>_xlfn.XLOOKUP(E2974,[1]SKU_Master!A:A,[1]SKU_Master!C:C,"NOT FOUND")</f>
        <v>Cleaners</v>
      </c>
      <c r="L2974" s="2">
        <f>_xlfn.XLOOKUP(Table2[[#This Row],[SKU_CODE_CLEAN]],[1]SKU_Master!A:A,[1]SKU_Master!E:E,"Not Found")</f>
        <v>99</v>
      </c>
      <c r="M2974" s="2">
        <f>_xlfn.XLOOKUP(E2974,[1]SKU_Master!A:A,[1]SKU_Master!F:F,"NOT FOUND")</f>
        <v>44</v>
      </c>
      <c r="N2974" s="2" t="str">
        <f>IF(ISNUMBER(_xlfn.XMATCH(E2974,[1]SKU_Master!A:A)),"MATCH","NOT FOUND")</f>
        <v>MATCH</v>
      </c>
      <c r="O2974" s="2">
        <f>Table2[[#This Row],[GROSS_REVENUE]]-Table2[[#This Row],[DISCOUNT]]</f>
        <v>17296.010000000002</v>
      </c>
      <c r="P2974" s="3">
        <f>IFERROR((Table2[[#This Row],[NET_REVENUE]]-(Table2[[#This Row],[UNITS_SOLD]]*Table2[[#This Row],[UNIT_COGS]]))/Table2[[#This Row],[NET_REVENUE]],0)</f>
        <v>0.46831668113050356</v>
      </c>
      <c r="Q2974" s="4">
        <f>IFERROR(Table2[[#This Row],[GROSS_REVENUE]]/Table2[[#This Row],[AD_SPEND]],0)</f>
        <v>4.2979282037647115</v>
      </c>
      <c r="R2974" s="2">
        <f>IFERROR((Table2[[#This Row],[NET_REVENUE]]-(Table2[[#This Row],[UNITS_SOLD]]*Table2[[#This Row],[UNIT_COGS]])-Table2[[#This Row],[AD_SPEND]]),0)</f>
        <v>3285.8300000000017</v>
      </c>
      <c r="S2974" s="3">
        <f>IFERROR(Table2[[#This Row],[RETURNS_UNITS]]/Table2[[#This Row],[UNITS_SOLD]],0)</f>
        <v>4.3062200956937802E-2</v>
      </c>
      <c r="T2974" s="2" t="str">
        <f>TRIM(CLEAN(Table2[[#This Row],[CHANNEL]]))</f>
        <v>Swiggy Instamart</v>
      </c>
      <c r="U2974" s="1">
        <f t="shared" si="46"/>
        <v>45627</v>
      </c>
    </row>
    <row r="2975" spans="1:21" x14ac:dyDescent="0.3">
      <c r="A2975" s="1">
        <v>45658</v>
      </c>
      <c r="B2975" s="2" t="s">
        <v>24</v>
      </c>
      <c r="C2975" s="2" t="s">
        <v>28</v>
      </c>
      <c r="D2975" s="2" t="s">
        <v>29</v>
      </c>
      <c r="E2975" s="2" t="str">
        <f>TRIM(Table2[[#This Row],[SKU_CODE]])</f>
        <v>BEC-CLN-004</v>
      </c>
      <c r="F2975" s="2">
        <v>209</v>
      </c>
      <c r="G2975" s="2">
        <v>20691</v>
      </c>
      <c r="H2975" s="2">
        <v>2532.4499999999998</v>
      </c>
      <c r="I2975" s="2">
        <v>4822.45</v>
      </c>
      <c r="J2975" s="2">
        <v>27</v>
      </c>
      <c r="K2975" s="2" t="str">
        <f>_xlfn.XLOOKUP(E2975,[1]SKU_Master!A:A,[1]SKU_Master!C:C,"NOT FOUND")</f>
        <v>Cleaners</v>
      </c>
      <c r="L2975" s="2">
        <f>_xlfn.XLOOKUP(Table2[[#This Row],[SKU_CODE_CLEAN]],[1]SKU_Master!A:A,[1]SKU_Master!E:E,"Not Found")</f>
        <v>99</v>
      </c>
      <c r="M2975" s="2">
        <f>_xlfn.XLOOKUP(E2975,[1]SKU_Master!A:A,[1]SKU_Master!F:F,"NOT FOUND")</f>
        <v>44</v>
      </c>
      <c r="N2975" s="2" t="str">
        <f>IF(ISNUMBER(_xlfn.XMATCH(E2975,[1]SKU_Master!A:A)),"MATCH","NOT FOUND")</f>
        <v>MATCH</v>
      </c>
      <c r="O2975" s="2">
        <f>Table2[[#This Row],[GROSS_REVENUE]]-Table2[[#This Row],[DISCOUNT]]</f>
        <v>18158.55</v>
      </c>
      <c r="P2975" s="3">
        <f>IFERROR((Table2[[#This Row],[NET_REVENUE]]-(Table2[[#This Row],[UNITS_SOLD]]*Table2[[#This Row],[UNIT_COGS]]))/Table2[[#This Row],[NET_REVENUE]],0)</f>
        <v>0.49357189863728101</v>
      </c>
      <c r="Q2975" s="4">
        <f>IFERROR(Table2[[#This Row],[GROSS_REVENUE]]/Table2[[#This Row],[AD_SPEND]],0)</f>
        <v>4.2905577040715821</v>
      </c>
      <c r="R2975" s="2">
        <f>IFERROR((Table2[[#This Row],[NET_REVENUE]]-(Table2[[#This Row],[UNITS_SOLD]]*Table2[[#This Row],[UNIT_COGS]])-Table2[[#This Row],[AD_SPEND]]),0)</f>
        <v>4140.0999999999995</v>
      </c>
      <c r="S2975" s="3">
        <f>IFERROR(Table2[[#This Row],[RETURNS_UNITS]]/Table2[[#This Row],[UNITS_SOLD]],0)</f>
        <v>0.12918660287081341</v>
      </c>
      <c r="T2975" s="2" t="str">
        <f>TRIM(CLEAN(Table2[[#This Row],[CHANNEL]]))</f>
        <v>D2C</v>
      </c>
      <c r="U2975" s="1">
        <f t="shared" si="46"/>
        <v>45658</v>
      </c>
    </row>
    <row r="2976" spans="1:21" x14ac:dyDescent="0.3">
      <c r="A2976" s="1">
        <v>45627</v>
      </c>
      <c r="B2976" s="2" t="s">
        <v>39</v>
      </c>
      <c r="C2976" s="2" t="s">
        <v>22</v>
      </c>
      <c r="D2976" s="2" t="s">
        <v>31</v>
      </c>
      <c r="E2976" s="2" t="str">
        <f>TRIM(Table2[[#This Row],[SKU_CODE]])</f>
        <v>BEC-GB-002</v>
      </c>
      <c r="F2976" s="2">
        <v>315</v>
      </c>
      <c r="G2976" s="5">
        <v>56385</v>
      </c>
      <c r="H2976" s="2">
        <v>11825.93</v>
      </c>
      <c r="I2976" s="2">
        <v>4829.8599999999997</v>
      </c>
      <c r="J2976" s="2">
        <v>16</v>
      </c>
      <c r="K2976" s="2" t="str">
        <f>_xlfn.XLOOKUP(E2976,[1]SKU_Master!A:A,[1]SKU_Master!C:C,"NOT FOUND")</f>
        <v>Garbage Bags</v>
      </c>
      <c r="L2976" s="2">
        <f>_xlfn.XLOOKUP(Table2[[#This Row],[SKU_CODE_CLEAN]],[1]SKU_Master!A:A,[1]SKU_Master!E:E,"Not Found")</f>
        <v>179</v>
      </c>
      <c r="M2976" s="2">
        <f>_xlfn.XLOOKUP(E2976,[1]SKU_Master!A:A,[1]SKU_Master!F:F,"NOT FOUND")</f>
        <v>86</v>
      </c>
      <c r="N2976" s="2" t="str">
        <f>IF(ISNUMBER(_xlfn.XMATCH(E2976,[1]SKU_Master!A:A)),"MATCH","NOT FOUND")</f>
        <v>MATCH</v>
      </c>
      <c r="O2976" s="2">
        <f>Table2[[#This Row],[GROSS_REVENUE]]-Table2[[#This Row],[DISCOUNT]]</f>
        <v>44559.07</v>
      </c>
      <c r="P2976" s="3">
        <f>IFERROR((Table2[[#This Row],[NET_REVENUE]]-(Table2[[#This Row],[UNITS_SOLD]]*Table2[[#This Row],[UNIT_COGS]]))/Table2[[#This Row],[NET_REVENUE]],0)</f>
        <v>0.39204296678543782</v>
      </c>
      <c r="Q2976" s="4">
        <f>IFERROR(Table2[[#This Row],[GROSS_REVENUE]]/Table2[[#This Row],[AD_SPEND]],0)</f>
        <v>11.674251427577612</v>
      </c>
      <c r="R2976" s="2">
        <f>IFERROR((Table2[[#This Row],[NET_REVENUE]]-(Table2[[#This Row],[UNITS_SOLD]]*Table2[[#This Row],[UNIT_COGS]])-Table2[[#This Row],[AD_SPEND]]),0)</f>
        <v>12639.21</v>
      </c>
      <c r="S2976" s="3">
        <f>IFERROR(Table2[[#This Row],[RETURNS_UNITS]]/Table2[[#This Row],[UNITS_SOLD]],0)</f>
        <v>5.0793650793650794E-2</v>
      </c>
      <c r="T2976" s="2" t="str">
        <f>TRIM(CLEAN(Table2[[#This Row],[CHANNEL]]))</f>
        <v>Amazon</v>
      </c>
      <c r="U2976" s="1">
        <f t="shared" si="46"/>
        <v>45627</v>
      </c>
    </row>
    <row r="2977" spans="1:21" x14ac:dyDescent="0.3">
      <c r="A2977" s="1">
        <v>45383</v>
      </c>
      <c r="B2977" s="2" t="s">
        <v>27</v>
      </c>
      <c r="C2977" s="2" t="s">
        <v>22</v>
      </c>
      <c r="D2977" s="2" t="s">
        <v>26</v>
      </c>
      <c r="E2977" s="2" t="str">
        <f>TRIM(Table2[[#This Row],[SKU_CODE]])</f>
        <v>BEC-TIS-002</v>
      </c>
      <c r="F2977" s="2">
        <v>223</v>
      </c>
      <c r="G2977" s="2">
        <v>40140</v>
      </c>
      <c r="H2977" s="2">
        <v>3180.97</v>
      </c>
      <c r="I2977" s="2">
        <v>4833.3999999999996</v>
      </c>
      <c r="J2977" s="2">
        <v>5</v>
      </c>
      <c r="K2977" s="2" t="str">
        <f>_xlfn.XLOOKUP(E2977,[1]SKU_Master!A:A,[1]SKU_Master!C:C,"NOT FOUND")</f>
        <v>Tissues</v>
      </c>
      <c r="L2977" s="2">
        <f>_xlfn.XLOOKUP(Table2[[#This Row],[SKU_CODE_CLEAN]],[1]SKU_Master!A:A,[1]SKU_Master!E:E,"Not Found")</f>
        <v>180</v>
      </c>
      <c r="M2977" s="2">
        <f>_xlfn.XLOOKUP(E2977,[1]SKU_Master!A:A,[1]SKU_Master!F:F,"NOT FOUND")</f>
        <v>95</v>
      </c>
      <c r="N2977" s="2" t="str">
        <f>IF(ISNUMBER(_xlfn.XMATCH(E2977,[1]SKU_Master!A:A)),"MATCH","NOT FOUND")</f>
        <v>MATCH</v>
      </c>
      <c r="O2977" s="2">
        <f>Table2[[#This Row],[GROSS_REVENUE]]-Table2[[#This Row],[DISCOUNT]]</f>
        <v>36959.03</v>
      </c>
      <c r="P2977" s="3">
        <f>IFERROR((Table2[[#This Row],[NET_REVENUE]]-(Table2[[#This Row],[UNITS_SOLD]]*Table2[[#This Row],[UNIT_COGS]]))/Table2[[#This Row],[NET_REVENUE]],0)</f>
        <v>0.42679772710485092</v>
      </c>
      <c r="Q2977" s="4">
        <f>IFERROR(Table2[[#This Row],[GROSS_REVENUE]]/Table2[[#This Row],[AD_SPEND]],0)</f>
        <v>8.3047130384408501</v>
      </c>
      <c r="R2977" s="2">
        <f>IFERROR((Table2[[#This Row],[NET_REVENUE]]-(Table2[[#This Row],[UNITS_SOLD]]*Table2[[#This Row],[UNIT_COGS]])-Table2[[#This Row],[AD_SPEND]]),0)</f>
        <v>10940.63</v>
      </c>
      <c r="S2977" s="3">
        <f>IFERROR(Table2[[#This Row],[RETURNS_UNITS]]/Table2[[#This Row],[UNITS_SOLD]],0)</f>
        <v>2.2421524663677129E-2</v>
      </c>
      <c r="T2977" s="2" t="str">
        <f>TRIM(CLEAN(Table2[[#This Row],[CHANNEL]]))</f>
        <v>Zepto</v>
      </c>
      <c r="U2977" s="1">
        <f t="shared" si="46"/>
        <v>45383</v>
      </c>
    </row>
    <row r="2978" spans="1:21" x14ac:dyDescent="0.3">
      <c r="A2978" s="1">
        <v>45778</v>
      </c>
      <c r="B2978" s="2" t="s">
        <v>50</v>
      </c>
      <c r="C2978" s="2" t="s">
        <v>22</v>
      </c>
      <c r="D2978" s="2" t="s">
        <v>43</v>
      </c>
      <c r="E2978" s="2" t="str">
        <f>TRIM(Table2[[#This Row],[SKU_CODE]])</f>
        <v>BEC-GB-001</v>
      </c>
      <c r="F2978" s="2">
        <v>438</v>
      </c>
      <c r="G2978" s="2">
        <v>65262</v>
      </c>
      <c r="H2978" s="2">
        <v>4295.45</v>
      </c>
      <c r="I2978" s="2">
        <v>4834.28</v>
      </c>
      <c r="J2978" s="2">
        <v>10</v>
      </c>
      <c r="K2978" s="2" t="str">
        <f>_xlfn.XLOOKUP(E2978,[1]SKU_Master!A:A,[1]SKU_Master!C:C,"NOT FOUND")</f>
        <v>Garbage Bags</v>
      </c>
      <c r="L2978" s="2">
        <f>_xlfn.XLOOKUP(Table2[[#This Row],[SKU_CODE_CLEAN]],[1]SKU_Master!A:A,[1]SKU_Master!E:E,"Not Found")</f>
        <v>149</v>
      </c>
      <c r="M2978" s="2">
        <f>_xlfn.XLOOKUP(E2978,[1]SKU_Master!A:A,[1]SKU_Master!F:F,"NOT FOUND")</f>
        <v>70</v>
      </c>
      <c r="N2978" s="2" t="str">
        <f>IF(ISNUMBER(_xlfn.XMATCH(E2978,[1]SKU_Master!A:A)),"MATCH","NOT FOUND")</f>
        <v>MATCH</v>
      </c>
      <c r="O2978" s="2">
        <f>Table2[[#This Row],[GROSS_REVENUE]]-Table2[[#This Row],[DISCOUNT]]</f>
        <v>60966.55</v>
      </c>
      <c r="P2978" s="3">
        <f>IFERROR((Table2[[#This Row],[NET_REVENUE]]-(Table2[[#This Row],[UNITS_SOLD]]*Table2[[#This Row],[UNIT_COGS]]))/Table2[[#This Row],[NET_REVENUE]],0)</f>
        <v>0.49710127930807962</v>
      </c>
      <c r="Q2978" s="4">
        <f>IFERROR(Table2[[#This Row],[GROSS_REVENUE]]/Table2[[#This Row],[AD_SPEND]],0)</f>
        <v>13.499838652291551</v>
      </c>
      <c r="R2978" s="2">
        <f>IFERROR((Table2[[#This Row],[NET_REVENUE]]-(Table2[[#This Row],[UNITS_SOLD]]*Table2[[#This Row],[UNIT_COGS]])-Table2[[#This Row],[AD_SPEND]]),0)</f>
        <v>25472.270000000004</v>
      </c>
      <c r="S2978" s="3">
        <f>IFERROR(Table2[[#This Row],[RETURNS_UNITS]]/Table2[[#This Row],[UNITS_SOLD]],0)</f>
        <v>2.2831050228310501E-2</v>
      </c>
      <c r="T2978" s="2" t="str">
        <f>TRIM(CLEAN(Table2[[#This Row],[CHANNEL]]))</f>
        <v>Amazon</v>
      </c>
      <c r="U2978" s="1">
        <f t="shared" si="46"/>
        <v>45778</v>
      </c>
    </row>
    <row r="2979" spans="1:21" x14ac:dyDescent="0.3">
      <c r="A2979" s="1">
        <v>45778</v>
      </c>
      <c r="B2979" s="2" t="s">
        <v>37</v>
      </c>
      <c r="C2979" s="2" t="s">
        <v>25</v>
      </c>
      <c r="D2979" s="2" t="s">
        <v>31</v>
      </c>
      <c r="E2979" s="2" t="str">
        <f>TRIM(Table2[[#This Row],[SKU_CODE]])</f>
        <v>BEC-GB-002</v>
      </c>
      <c r="F2979" s="2">
        <v>262</v>
      </c>
      <c r="G2979" s="2">
        <v>46898</v>
      </c>
      <c r="H2979" s="2">
        <v>7424.99</v>
      </c>
      <c r="I2979" s="2">
        <v>4835.72</v>
      </c>
      <c r="J2979" s="2">
        <v>5</v>
      </c>
      <c r="K2979" s="2" t="str">
        <f>_xlfn.XLOOKUP(E2979,[1]SKU_Master!A:A,[1]SKU_Master!C:C,"NOT FOUND")</f>
        <v>Garbage Bags</v>
      </c>
      <c r="L2979" s="2">
        <f>_xlfn.XLOOKUP(Table2[[#This Row],[SKU_CODE_CLEAN]],[1]SKU_Master!A:A,[1]SKU_Master!E:E,"Not Found")</f>
        <v>179</v>
      </c>
      <c r="M2979" s="2">
        <f>_xlfn.XLOOKUP(E2979,[1]SKU_Master!A:A,[1]SKU_Master!F:F,"NOT FOUND")</f>
        <v>86</v>
      </c>
      <c r="N2979" s="2" t="str">
        <f>IF(ISNUMBER(_xlfn.XMATCH(E2979,[1]SKU_Master!A:A)),"MATCH","NOT FOUND")</f>
        <v>MATCH</v>
      </c>
      <c r="O2979" s="2">
        <f>Table2[[#This Row],[GROSS_REVENUE]]-Table2[[#This Row],[DISCOUNT]]</f>
        <v>39473.01</v>
      </c>
      <c r="P2979" s="3">
        <f>IFERROR((Table2[[#This Row],[NET_REVENUE]]-(Table2[[#This Row],[UNITS_SOLD]]*Table2[[#This Row],[UNIT_COGS]]))/Table2[[#This Row],[NET_REVENUE]],0)</f>
        <v>0.42917958372062331</v>
      </c>
      <c r="Q2979" s="4">
        <f>IFERROR(Table2[[#This Row],[GROSS_REVENUE]]/Table2[[#This Row],[AD_SPEND]],0)</f>
        <v>9.6982455559875262</v>
      </c>
      <c r="R2979" s="2">
        <f>IFERROR((Table2[[#This Row],[NET_REVENUE]]-(Table2[[#This Row],[UNITS_SOLD]]*Table2[[#This Row],[UNIT_COGS]])-Table2[[#This Row],[AD_SPEND]]),0)</f>
        <v>12105.29</v>
      </c>
      <c r="S2979" s="3">
        <f>IFERROR(Table2[[#This Row],[RETURNS_UNITS]]/Table2[[#This Row],[UNITS_SOLD]],0)</f>
        <v>1.9083969465648856E-2</v>
      </c>
      <c r="T2979" s="2" t="str">
        <f>TRIM(CLEAN(Table2[[#This Row],[CHANNEL]]))</f>
        <v>Blinkit</v>
      </c>
      <c r="U2979" s="1">
        <f t="shared" si="46"/>
        <v>45778</v>
      </c>
    </row>
    <row r="2980" spans="1:21" x14ac:dyDescent="0.3">
      <c r="A2980" s="1">
        <v>45413</v>
      </c>
      <c r="B2980" s="2" t="s">
        <v>34</v>
      </c>
      <c r="C2980" s="2" t="s">
        <v>28</v>
      </c>
      <c r="D2980" s="2" t="s">
        <v>58</v>
      </c>
      <c r="E2980" s="2" t="str">
        <f>TRIM(Table2[[#This Row],[SKU_CODE]])</f>
        <v>BEC-CLN-004</v>
      </c>
      <c r="F2980" s="2">
        <v>289</v>
      </c>
      <c r="G2980" s="2">
        <v>28611</v>
      </c>
      <c r="H2980" s="2">
        <v>3613.31</v>
      </c>
      <c r="I2980" s="2">
        <v>4838.37</v>
      </c>
      <c r="J2980" s="2">
        <v>8</v>
      </c>
      <c r="K2980" s="2" t="str">
        <f>_xlfn.XLOOKUP(E2980,[1]SKU_Master!A:A,[1]SKU_Master!C:C,"NOT FOUND")</f>
        <v>Cleaners</v>
      </c>
      <c r="L2980" s="2">
        <f>_xlfn.XLOOKUP(Table2[[#This Row],[SKU_CODE_CLEAN]],[1]SKU_Master!A:A,[1]SKU_Master!E:E,"Not Found")</f>
        <v>99</v>
      </c>
      <c r="M2980" s="2">
        <f>_xlfn.XLOOKUP(E2980,[1]SKU_Master!A:A,[1]SKU_Master!F:F,"NOT FOUND")</f>
        <v>44</v>
      </c>
      <c r="N2980" s="2" t="str">
        <f>IF(ISNUMBER(_xlfn.XMATCH(E2980,[1]SKU_Master!A:A)),"MATCH","NOT FOUND")</f>
        <v>MATCH</v>
      </c>
      <c r="O2980" s="2">
        <f>Table2[[#This Row],[GROSS_REVENUE]]-Table2[[#This Row],[DISCOUNT]]</f>
        <v>24997.69</v>
      </c>
      <c r="P2980" s="3">
        <f>IFERROR((Table2[[#This Row],[NET_REVENUE]]-(Table2[[#This Row],[UNITS_SOLD]]*Table2[[#This Row],[UNIT_COGS]]))/Table2[[#This Row],[NET_REVENUE]],0)</f>
        <v>0.4913129973209524</v>
      </c>
      <c r="Q2980" s="4">
        <f>IFERROR(Table2[[#This Row],[GROSS_REVENUE]]/Table2[[#This Row],[AD_SPEND]],0)</f>
        <v>5.9133551175292505</v>
      </c>
      <c r="R2980" s="2">
        <f>IFERROR((Table2[[#This Row],[NET_REVENUE]]-(Table2[[#This Row],[UNITS_SOLD]]*Table2[[#This Row],[UNIT_COGS]])-Table2[[#This Row],[AD_SPEND]]),0)</f>
        <v>7443.3199999999988</v>
      </c>
      <c r="S2980" s="3">
        <f>IFERROR(Table2[[#This Row],[RETURNS_UNITS]]/Table2[[#This Row],[UNITS_SOLD]],0)</f>
        <v>2.768166089965398E-2</v>
      </c>
      <c r="T2980" s="2" t="str">
        <f>TRIM(CLEAN(Table2[[#This Row],[CHANNEL]]))</f>
        <v>Zepto</v>
      </c>
      <c r="U2980" s="1">
        <f t="shared" si="46"/>
        <v>45413</v>
      </c>
    </row>
    <row r="2981" spans="1:21" x14ac:dyDescent="0.3">
      <c r="A2981" s="1">
        <v>45566</v>
      </c>
      <c r="B2981" s="2" t="s">
        <v>37</v>
      </c>
      <c r="C2981" s="2" t="s">
        <v>22</v>
      </c>
      <c r="D2981" s="2" t="s">
        <v>31</v>
      </c>
      <c r="E2981" s="2" t="str">
        <f>TRIM(Table2[[#This Row],[SKU_CODE]])</f>
        <v>BEC-GB-002</v>
      </c>
      <c r="F2981" s="2">
        <v>247</v>
      </c>
      <c r="G2981" s="2">
        <v>44213</v>
      </c>
      <c r="H2981" s="2">
        <v>6842.75</v>
      </c>
      <c r="I2981" s="2">
        <v>4839.1099999999997</v>
      </c>
      <c r="J2981" s="2">
        <v>13</v>
      </c>
      <c r="K2981" s="2" t="str">
        <f>_xlfn.XLOOKUP(E2981,[1]SKU_Master!A:A,[1]SKU_Master!C:C,"NOT FOUND")</f>
        <v>Garbage Bags</v>
      </c>
      <c r="L2981" s="2">
        <f>_xlfn.XLOOKUP(Table2[[#This Row],[SKU_CODE_CLEAN]],[1]SKU_Master!A:A,[1]SKU_Master!E:E,"Not Found")</f>
        <v>179</v>
      </c>
      <c r="M2981" s="2">
        <f>_xlfn.XLOOKUP(E2981,[1]SKU_Master!A:A,[1]SKU_Master!F:F,"NOT FOUND")</f>
        <v>86</v>
      </c>
      <c r="N2981" s="2" t="str">
        <f>IF(ISNUMBER(_xlfn.XMATCH(E2981,[1]SKU_Master!A:A)),"MATCH","NOT FOUND")</f>
        <v>MATCH</v>
      </c>
      <c r="O2981" s="2">
        <f>Table2[[#This Row],[GROSS_REVENUE]]-Table2[[#This Row],[DISCOUNT]]</f>
        <v>37370.25</v>
      </c>
      <c r="P2981" s="3">
        <f>IFERROR((Table2[[#This Row],[NET_REVENUE]]-(Table2[[#This Row],[UNITS_SOLD]]*Table2[[#This Row],[UNIT_COGS]]))/Table2[[#This Row],[NET_REVENUE]],0)</f>
        <v>0.43157993323566207</v>
      </c>
      <c r="Q2981" s="4">
        <f>IFERROR(Table2[[#This Row],[GROSS_REVENUE]]/Table2[[#This Row],[AD_SPEND]],0)</f>
        <v>9.1365974321724455</v>
      </c>
      <c r="R2981" s="2">
        <f>IFERROR((Table2[[#This Row],[NET_REVENUE]]-(Table2[[#This Row],[UNITS_SOLD]]*Table2[[#This Row],[UNIT_COGS]])-Table2[[#This Row],[AD_SPEND]]),0)</f>
        <v>11289.14</v>
      </c>
      <c r="S2981" s="3">
        <f>IFERROR(Table2[[#This Row],[RETURNS_UNITS]]/Table2[[#This Row],[UNITS_SOLD]],0)</f>
        <v>5.2631578947368418E-2</v>
      </c>
      <c r="T2981" s="2" t="str">
        <f>TRIM(CLEAN(Table2[[#This Row],[CHANNEL]]))</f>
        <v>Blinkit</v>
      </c>
      <c r="U2981" s="1">
        <f t="shared" si="46"/>
        <v>45566</v>
      </c>
    </row>
    <row r="2982" spans="1:21" x14ac:dyDescent="0.3">
      <c r="A2982" s="1">
        <v>45689</v>
      </c>
      <c r="B2982" s="2" t="s">
        <v>27</v>
      </c>
      <c r="C2982" s="2" t="s">
        <v>25</v>
      </c>
      <c r="D2982" s="2" t="s">
        <v>41</v>
      </c>
      <c r="E2982" s="2" t="str">
        <f>TRIM(Table2[[#This Row],[SKU_CODE]])</f>
        <v>BEC-KT-002</v>
      </c>
      <c r="F2982" s="2">
        <v>234</v>
      </c>
      <c r="G2982" s="2">
        <v>98280</v>
      </c>
      <c r="H2982" s="2">
        <v>6222.26</v>
      </c>
      <c r="I2982" s="2">
        <v>4842.3100000000004</v>
      </c>
      <c r="J2982" s="2">
        <v>7</v>
      </c>
      <c r="K2982" s="2" t="str">
        <f>_xlfn.XLOOKUP(E2982,[1]SKU_Master!A:A,[1]SKU_Master!C:C,"NOT FOUND")</f>
        <v>Kitchen Towel</v>
      </c>
      <c r="L2982" s="2">
        <f>_xlfn.XLOOKUP(Table2[[#This Row],[SKU_CODE_CLEAN]],[1]SKU_Master!A:A,[1]SKU_Master!E:E,"Not Found")</f>
        <v>420</v>
      </c>
      <c r="M2982" s="2">
        <f>_xlfn.XLOOKUP(E2982,[1]SKU_Master!A:A,[1]SKU_Master!F:F,"NOT FOUND")</f>
        <v>205</v>
      </c>
      <c r="N2982" s="2" t="str">
        <f>IF(ISNUMBER(_xlfn.XMATCH(E2982,[1]SKU_Master!A:A)),"MATCH","NOT FOUND")</f>
        <v>MATCH</v>
      </c>
      <c r="O2982" s="2">
        <f>Table2[[#This Row],[GROSS_REVENUE]]-Table2[[#This Row],[DISCOUNT]]</f>
        <v>92057.74</v>
      </c>
      <c r="P2982" s="3">
        <f>IFERROR((Table2[[#This Row],[NET_REVENUE]]-(Table2[[#This Row],[UNITS_SOLD]]*Table2[[#This Row],[UNIT_COGS]]))/Table2[[#This Row],[NET_REVENUE]],0)</f>
        <v>0.47891399462989209</v>
      </c>
      <c r="Q2982" s="4">
        <f>IFERROR(Table2[[#This Row],[GROSS_REVENUE]]/Table2[[#This Row],[AD_SPEND]],0)</f>
        <v>20.296098349754558</v>
      </c>
      <c r="R2982" s="2">
        <f>IFERROR((Table2[[#This Row],[NET_REVENUE]]-(Table2[[#This Row],[UNITS_SOLD]]*Table2[[#This Row],[UNIT_COGS]])-Table2[[#This Row],[AD_SPEND]]),0)</f>
        <v>39245.430000000008</v>
      </c>
      <c r="S2982" s="3">
        <f>IFERROR(Table2[[#This Row],[RETURNS_UNITS]]/Table2[[#This Row],[UNITS_SOLD]],0)</f>
        <v>2.9914529914529916E-2</v>
      </c>
      <c r="T2982" s="2" t="str">
        <f>TRIM(CLEAN(Table2[[#This Row],[CHANNEL]]))</f>
        <v>Zepto</v>
      </c>
      <c r="U2982" s="1">
        <f t="shared" si="46"/>
        <v>45689</v>
      </c>
    </row>
    <row r="2983" spans="1:21" x14ac:dyDescent="0.3">
      <c r="A2983" s="1">
        <v>45505</v>
      </c>
      <c r="B2983" s="2" t="s">
        <v>21</v>
      </c>
      <c r="C2983" s="2" t="s">
        <v>25</v>
      </c>
      <c r="D2983" s="2" t="s">
        <v>29</v>
      </c>
      <c r="E2983" s="2" t="str">
        <f>TRIM(Table2[[#This Row],[SKU_CODE]])</f>
        <v>BEC-CLN-004</v>
      </c>
      <c r="F2983" s="2">
        <v>206</v>
      </c>
      <c r="G2983" s="2">
        <v>20394</v>
      </c>
      <c r="H2983" s="2">
        <v>3687.04</v>
      </c>
      <c r="I2983" s="2">
        <v>4844.0600000000004</v>
      </c>
      <c r="J2983" s="2">
        <v>6</v>
      </c>
      <c r="K2983" s="2" t="str">
        <f>_xlfn.XLOOKUP(E2983,[1]SKU_Master!A:A,[1]SKU_Master!C:C,"NOT FOUND")</f>
        <v>Cleaners</v>
      </c>
      <c r="L2983" s="2">
        <f>_xlfn.XLOOKUP(Table2[[#This Row],[SKU_CODE_CLEAN]],[1]SKU_Master!A:A,[1]SKU_Master!E:E,"Not Found")</f>
        <v>99</v>
      </c>
      <c r="M2983" s="2">
        <f>_xlfn.XLOOKUP(E2983,[1]SKU_Master!A:A,[1]SKU_Master!F:F,"NOT FOUND")</f>
        <v>44</v>
      </c>
      <c r="N2983" s="2" t="str">
        <f>IF(ISNUMBER(_xlfn.XMATCH(E2983,[1]SKU_Master!A:A)),"MATCH","NOT FOUND")</f>
        <v>MATCH</v>
      </c>
      <c r="O2983" s="2">
        <f>Table2[[#This Row],[GROSS_REVENUE]]-Table2[[#This Row],[DISCOUNT]]</f>
        <v>16706.96</v>
      </c>
      <c r="P2983" s="3">
        <f>IFERROR((Table2[[#This Row],[NET_REVENUE]]-(Table2[[#This Row],[UNITS_SOLD]]*Table2[[#This Row],[UNIT_COGS]]))/Table2[[#This Row],[NET_REVENUE]],0)</f>
        <v>0.45747161661966029</v>
      </c>
      <c r="Q2983" s="4">
        <f>IFERROR(Table2[[#This Row],[GROSS_REVENUE]]/Table2[[#This Row],[AD_SPEND]],0)</f>
        <v>4.2101047468445891</v>
      </c>
      <c r="R2983" s="2">
        <f>IFERROR((Table2[[#This Row],[NET_REVENUE]]-(Table2[[#This Row],[UNITS_SOLD]]*Table2[[#This Row],[UNIT_COGS]])-Table2[[#This Row],[AD_SPEND]]),0)</f>
        <v>2798.8999999999987</v>
      </c>
      <c r="S2983" s="3">
        <f>IFERROR(Table2[[#This Row],[RETURNS_UNITS]]/Table2[[#This Row],[UNITS_SOLD]],0)</f>
        <v>2.9126213592233011E-2</v>
      </c>
      <c r="T2983" s="2" t="str">
        <f>TRIM(CLEAN(Table2[[#This Row],[CHANNEL]]))</f>
        <v>Flipkart</v>
      </c>
      <c r="U2983" s="1">
        <f t="shared" si="46"/>
        <v>45505</v>
      </c>
    </row>
    <row r="2984" spans="1:21" x14ac:dyDescent="0.3">
      <c r="A2984" s="1">
        <v>45292</v>
      </c>
      <c r="B2984" s="2" t="s">
        <v>21</v>
      </c>
      <c r="C2984" s="2" t="s">
        <v>22</v>
      </c>
      <c r="D2984" s="2" t="s">
        <v>29</v>
      </c>
      <c r="E2984" s="2" t="str">
        <f>TRIM(Table2[[#This Row],[SKU_CODE]])</f>
        <v>BEC-CLN-004</v>
      </c>
      <c r="F2984" s="2">
        <v>250</v>
      </c>
      <c r="G2984" s="2">
        <v>24750</v>
      </c>
      <c r="H2984" s="2">
        <v>3538.94</v>
      </c>
      <c r="I2984" s="2">
        <v>4846.78</v>
      </c>
      <c r="J2984" s="2">
        <v>9</v>
      </c>
      <c r="K2984" s="2" t="str">
        <f>_xlfn.XLOOKUP(E2984,[1]SKU_Master!A:A,[1]SKU_Master!C:C,"NOT FOUND")</f>
        <v>Cleaners</v>
      </c>
      <c r="L2984" s="2">
        <f>_xlfn.XLOOKUP(Table2[[#This Row],[SKU_CODE_CLEAN]],[1]SKU_Master!A:A,[1]SKU_Master!E:E,"Not Found")</f>
        <v>99</v>
      </c>
      <c r="M2984" s="2">
        <f>_xlfn.XLOOKUP(E2984,[1]SKU_Master!A:A,[1]SKU_Master!F:F,"NOT FOUND")</f>
        <v>44</v>
      </c>
      <c r="N2984" s="2" t="str">
        <f>IF(ISNUMBER(_xlfn.XMATCH(E2984,[1]SKU_Master!A:A)),"MATCH","NOT FOUND")</f>
        <v>MATCH</v>
      </c>
      <c r="O2984" s="2">
        <f>Table2[[#This Row],[GROSS_REVENUE]]-Table2[[#This Row],[DISCOUNT]]</f>
        <v>21211.06</v>
      </c>
      <c r="P2984" s="3">
        <f>IFERROR((Table2[[#This Row],[NET_REVENUE]]-(Table2[[#This Row],[UNITS_SOLD]]*Table2[[#This Row],[UNIT_COGS]]))/Table2[[#This Row],[NET_REVENUE]],0)</f>
        <v>0.48140262674284079</v>
      </c>
      <c r="Q2984" s="4">
        <f>IFERROR(Table2[[#This Row],[GROSS_REVENUE]]/Table2[[#This Row],[AD_SPEND]],0)</f>
        <v>5.1064830671084724</v>
      </c>
      <c r="R2984" s="2">
        <f>IFERROR((Table2[[#This Row],[NET_REVENUE]]-(Table2[[#This Row],[UNITS_SOLD]]*Table2[[#This Row],[UNIT_COGS]])-Table2[[#This Row],[AD_SPEND]]),0)</f>
        <v>5364.2800000000016</v>
      </c>
      <c r="S2984" s="3">
        <f>IFERROR(Table2[[#This Row],[RETURNS_UNITS]]/Table2[[#This Row],[UNITS_SOLD]],0)</f>
        <v>3.5999999999999997E-2</v>
      </c>
      <c r="T2984" s="2" t="str">
        <f>TRIM(CLEAN(Table2[[#This Row],[CHANNEL]]))</f>
        <v>Flipkart</v>
      </c>
      <c r="U2984" s="1">
        <f t="shared" si="46"/>
        <v>45292</v>
      </c>
    </row>
    <row r="2985" spans="1:21" x14ac:dyDescent="0.3">
      <c r="A2985" s="1">
        <v>45505</v>
      </c>
      <c r="B2985" s="2" t="s">
        <v>33</v>
      </c>
      <c r="C2985" s="2" t="s">
        <v>22</v>
      </c>
      <c r="D2985" s="2" t="s">
        <v>29</v>
      </c>
      <c r="E2985" s="2" t="str">
        <f>TRIM(Table2[[#This Row],[SKU_CODE]])</f>
        <v>BEC-CLN-004</v>
      </c>
      <c r="F2985" s="2">
        <v>195</v>
      </c>
      <c r="G2985" s="2">
        <v>19305</v>
      </c>
      <c r="H2985" s="2">
        <v>3524.2</v>
      </c>
      <c r="I2985" s="2">
        <v>4847.1099999999997</v>
      </c>
      <c r="J2985" s="2">
        <v>5</v>
      </c>
      <c r="K2985" s="2" t="str">
        <f>_xlfn.XLOOKUP(E2985,[1]SKU_Master!A:A,[1]SKU_Master!C:C,"NOT FOUND")</f>
        <v>Cleaners</v>
      </c>
      <c r="L2985" s="2">
        <f>_xlfn.XLOOKUP(Table2[[#This Row],[SKU_CODE_CLEAN]],[1]SKU_Master!A:A,[1]SKU_Master!E:E,"Not Found")</f>
        <v>99</v>
      </c>
      <c r="M2985" s="2">
        <f>_xlfn.XLOOKUP(E2985,[1]SKU_Master!A:A,[1]SKU_Master!F:F,"NOT FOUND")</f>
        <v>44</v>
      </c>
      <c r="N2985" s="2" t="str">
        <f>IF(ISNUMBER(_xlfn.XMATCH(E2985,[1]SKU_Master!A:A)),"MATCH","NOT FOUND")</f>
        <v>MATCH</v>
      </c>
      <c r="O2985" s="2">
        <f>Table2[[#This Row],[GROSS_REVENUE]]-Table2[[#This Row],[DISCOUNT]]</f>
        <v>15780.8</v>
      </c>
      <c r="P2985" s="3">
        <f>IFERROR((Table2[[#This Row],[NET_REVENUE]]-(Table2[[#This Row],[UNITS_SOLD]]*Table2[[#This Row],[UNIT_COGS]]))/Table2[[#This Row],[NET_REVENUE]],0)</f>
        <v>0.45630132819628916</v>
      </c>
      <c r="Q2985" s="4">
        <f>IFERROR(Table2[[#This Row],[GROSS_REVENUE]]/Table2[[#This Row],[AD_SPEND]],0)</f>
        <v>3.9827856186469877</v>
      </c>
      <c r="R2985" s="2">
        <f>IFERROR((Table2[[#This Row],[NET_REVENUE]]-(Table2[[#This Row],[UNITS_SOLD]]*Table2[[#This Row],[UNIT_COGS]])-Table2[[#This Row],[AD_SPEND]]),0)</f>
        <v>2353.6899999999996</v>
      </c>
      <c r="S2985" s="3">
        <f>IFERROR(Table2[[#This Row],[RETURNS_UNITS]]/Table2[[#This Row],[UNITS_SOLD]],0)</f>
        <v>2.564102564102564E-2</v>
      </c>
      <c r="T2985" s="2" t="str">
        <f>TRIM(CLEAN(Table2[[#This Row],[CHANNEL]]))</f>
        <v>Swiggy Instamart</v>
      </c>
      <c r="U2985" s="1">
        <f t="shared" si="46"/>
        <v>45505</v>
      </c>
    </row>
    <row r="2986" spans="1:21" x14ac:dyDescent="0.3">
      <c r="A2986" s="1">
        <v>45383</v>
      </c>
      <c r="B2986" s="2" t="s">
        <v>34</v>
      </c>
      <c r="C2986" s="2" t="s">
        <v>28</v>
      </c>
      <c r="D2986" s="2" t="s">
        <v>41</v>
      </c>
      <c r="E2986" s="2" t="str">
        <f>TRIM(Table2[[#This Row],[SKU_CODE]])</f>
        <v>BEC-KT-002</v>
      </c>
      <c r="F2986" s="2">
        <v>198</v>
      </c>
      <c r="G2986" s="2">
        <v>83160</v>
      </c>
      <c r="H2986" s="2">
        <v>13039.96</v>
      </c>
      <c r="I2986" s="2">
        <v>4854.42</v>
      </c>
      <c r="J2986" s="2">
        <v>10</v>
      </c>
      <c r="K2986" s="2" t="str">
        <f>_xlfn.XLOOKUP(E2986,[1]SKU_Master!A:A,[1]SKU_Master!C:C,"NOT FOUND")</f>
        <v>Kitchen Towel</v>
      </c>
      <c r="L2986" s="2">
        <f>_xlfn.XLOOKUP(Table2[[#This Row],[SKU_CODE_CLEAN]],[1]SKU_Master!A:A,[1]SKU_Master!E:E,"Not Found")</f>
        <v>420</v>
      </c>
      <c r="M2986" s="2">
        <f>_xlfn.XLOOKUP(E2986,[1]SKU_Master!A:A,[1]SKU_Master!F:F,"NOT FOUND")</f>
        <v>205</v>
      </c>
      <c r="N2986" s="2" t="str">
        <f>IF(ISNUMBER(_xlfn.XMATCH(E2986,[1]SKU_Master!A:A)),"MATCH","NOT FOUND")</f>
        <v>MATCH</v>
      </c>
      <c r="O2986" s="2">
        <f>Table2[[#This Row],[GROSS_REVENUE]]-Table2[[#This Row],[DISCOUNT]]</f>
        <v>70120.040000000008</v>
      </c>
      <c r="P2986" s="3">
        <f>IFERROR((Table2[[#This Row],[NET_REVENUE]]-(Table2[[#This Row],[UNITS_SOLD]]*Table2[[#This Row],[UNIT_COGS]]))/Table2[[#This Row],[NET_REVENUE]],0)</f>
        <v>0.42113552701909474</v>
      </c>
      <c r="Q2986" s="4">
        <f>IFERROR(Table2[[#This Row],[GROSS_REVENUE]]/Table2[[#This Row],[AD_SPEND]],0)</f>
        <v>17.130779784196669</v>
      </c>
      <c r="R2986" s="2">
        <f>IFERROR((Table2[[#This Row],[NET_REVENUE]]-(Table2[[#This Row],[UNITS_SOLD]]*Table2[[#This Row],[UNIT_COGS]])-Table2[[#This Row],[AD_SPEND]]),0)</f>
        <v>24675.62000000001</v>
      </c>
      <c r="S2986" s="3">
        <f>IFERROR(Table2[[#This Row],[RETURNS_UNITS]]/Table2[[#This Row],[UNITS_SOLD]],0)</f>
        <v>5.0505050505050504E-2</v>
      </c>
      <c r="T2986" s="2" t="str">
        <f>TRIM(CLEAN(Table2[[#This Row],[CHANNEL]]))</f>
        <v>Zepto</v>
      </c>
      <c r="U2986" s="1">
        <f t="shared" si="46"/>
        <v>45383</v>
      </c>
    </row>
    <row r="2987" spans="1:21" x14ac:dyDescent="0.3">
      <c r="A2987" s="1">
        <v>45323</v>
      </c>
      <c r="B2987" s="2" t="s">
        <v>21</v>
      </c>
      <c r="C2987" s="2" t="s">
        <v>25</v>
      </c>
      <c r="D2987" s="2" t="s">
        <v>30</v>
      </c>
      <c r="E2987" s="2" t="str">
        <f>TRIM(Table2[[#This Row],[SKU_CODE]])</f>
        <v>BEC-TIS-002</v>
      </c>
      <c r="F2987" s="2">
        <v>234</v>
      </c>
      <c r="G2987" s="5">
        <v>42120</v>
      </c>
      <c r="H2987" s="2">
        <v>7218.86</v>
      </c>
      <c r="I2987" s="2">
        <v>4854.6400000000003</v>
      </c>
      <c r="J2987" s="2">
        <v>6</v>
      </c>
      <c r="K2987" s="2" t="str">
        <f>_xlfn.XLOOKUP(E2987,[1]SKU_Master!A:A,[1]SKU_Master!C:C,"NOT FOUND")</f>
        <v>Tissues</v>
      </c>
      <c r="L2987" s="2">
        <f>_xlfn.XLOOKUP(Table2[[#This Row],[SKU_CODE_CLEAN]],[1]SKU_Master!A:A,[1]SKU_Master!E:E,"Not Found")</f>
        <v>180</v>
      </c>
      <c r="M2987" s="2">
        <f>_xlfn.XLOOKUP(E2987,[1]SKU_Master!A:A,[1]SKU_Master!F:F,"NOT FOUND")</f>
        <v>95</v>
      </c>
      <c r="N2987" s="2" t="str">
        <f>IF(ISNUMBER(_xlfn.XMATCH(E2987,[1]SKU_Master!A:A)),"MATCH","NOT FOUND")</f>
        <v>MATCH</v>
      </c>
      <c r="O2987" s="2">
        <f>Table2[[#This Row],[GROSS_REVENUE]]-Table2[[#This Row],[DISCOUNT]]</f>
        <v>34901.14</v>
      </c>
      <c r="P2987" s="3">
        <f>IFERROR((Table2[[#This Row],[NET_REVENUE]]-(Table2[[#This Row],[UNITS_SOLD]]*Table2[[#This Row],[UNIT_COGS]]))/Table2[[#This Row],[NET_REVENUE]],0)</f>
        <v>0.36305805483717724</v>
      </c>
      <c r="Q2987" s="4">
        <f>IFERROR(Table2[[#This Row],[GROSS_REVENUE]]/Table2[[#This Row],[AD_SPEND]],0)</f>
        <v>8.6762355190086176</v>
      </c>
      <c r="R2987" s="2">
        <f>IFERROR((Table2[[#This Row],[NET_REVENUE]]-(Table2[[#This Row],[UNITS_SOLD]]*Table2[[#This Row],[UNIT_COGS]])-Table2[[#This Row],[AD_SPEND]]),0)</f>
        <v>7816.4999999999991</v>
      </c>
      <c r="S2987" s="3">
        <f>IFERROR(Table2[[#This Row],[RETURNS_UNITS]]/Table2[[#This Row],[UNITS_SOLD]],0)</f>
        <v>2.564102564102564E-2</v>
      </c>
      <c r="T2987" s="2" t="str">
        <f>TRIM(CLEAN(Table2[[#This Row],[CHANNEL]]))</f>
        <v>Flipkart</v>
      </c>
      <c r="U2987" s="1">
        <f t="shared" si="46"/>
        <v>45323</v>
      </c>
    </row>
    <row r="2988" spans="1:21" x14ac:dyDescent="0.3">
      <c r="A2988" s="1">
        <v>45536</v>
      </c>
      <c r="B2988" s="2" t="s">
        <v>33</v>
      </c>
      <c r="C2988" s="2" t="s">
        <v>28</v>
      </c>
      <c r="D2988" s="2" t="s">
        <v>59</v>
      </c>
      <c r="E2988" s="2" t="str">
        <f>TRIM(Table2[[#This Row],[SKU_CODE]])</f>
        <v>BEC-CLN-001</v>
      </c>
      <c r="F2988" s="2">
        <v>137</v>
      </c>
      <c r="G2988" s="2">
        <v>27263</v>
      </c>
      <c r="H2988" s="2">
        <v>5933.12</v>
      </c>
      <c r="I2988" s="2">
        <v>4854.75</v>
      </c>
      <c r="J2988" s="2">
        <v>4</v>
      </c>
      <c r="K2988" s="2" t="str">
        <f>_xlfn.XLOOKUP(E2988,[1]SKU_Master!A:A,[1]SKU_Master!C:C,"NOT FOUND")</f>
        <v>Cleaners</v>
      </c>
      <c r="L2988" s="2">
        <f>_xlfn.XLOOKUP(Table2[[#This Row],[SKU_CODE_CLEAN]],[1]SKU_Master!A:A,[1]SKU_Master!E:E,"Not Found")</f>
        <v>199</v>
      </c>
      <c r="M2988" s="2">
        <f>_xlfn.XLOOKUP(E2988,[1]SKU_Master!A:A,[1]SKU_Master!F:F,"NOT FOUND")</f>
        <v>96</v>
      </c>
      <c r="N2988" s="2" t="str">
        <f>IF(ISNUMBER(_xlfn.XMATCH(E2988,[1]SKU_Master!A:A)),"MATCH","NOT FOUND")</f>
        <v>MATCH</v>
      </c>
      <c r="O2988" s="2">
        <f>Table2[[#This Row],[GROSS_REVENUE]]-Table2[[#This Row],[DISCOUNT]]</f>
        <v>21329.88</v>
      </c>
      <c r="P2988" s="3">
        <f>IFERROR((Table2[[#This Row],[NET_REVENUE]]-(Table2[[#This Row],[UNITS_SOLD]]*Table2[[#This Row],[UNIT_COGS]]))/Table2[[#This Row],[NET_REVENUE]],0)</f>
        <v>0.38340018790541724</v>
      </c>
      <c r="Q2988" s="4">
        <f>IFERROR(Table2[[#This Row],[GROSS_REVENUE]]/Table2[[#This Row],[AD_SPEND]],0)</f>
        <v>5.6157371646325762</v>
      </c>
      <c r="R2988" s="2">
        <f>IFERROR((Table2[[#This Row],[NET_REVENUE]]-(Table2[[#This Row],[UNITS_SOLD]]*Table2[[#This Row],[UNIT_COGS]])-Table2[[#This Row],[AD_SPEND]]),0)</f>
        <v>3323.130000000001</v>
      </c>
      <c r="S2988" s="3">
        <f>IFERROR(Table2[[#This Row],[RETURNS_UNITS]]/Table2[[#This Row],[UNITS_SOLD]],0)</f>
        <v>2.9197080291970802E-2</v>
      </c>
      <c r="T2988" s="2" t="str">
        <f>TRIM(CLEAN(Table2[[#This Row],[CHANNEL]]))</f>
        <v>Swiggy Instamart</v>
      </c>
      <c r="U2988" s="1">
        <f t="shared" si="46"/>
        <v>45536</v>
      </c>
    </row>
    <row r="2989" spans="1:21" x14ac:dyDescent="0.3">
      <c r="A2989" s="1">
        <v>45474</v>
      </c>
      <c r="B2989" s="2" t="s">
        <v>21</v>
      </c>
      <c r="C2989" s="2" t="s">
        <v>25</v>
      </c>
      <c r="D2989" s="2" t="s">
        <v>41</v>
      </c>
      <c r="E2989" s="2" t="str">
        <f>TRIM(Table2[[#This Row],[SKU_CODE]])</f>
        <v>BEC-KT-002</v>
      </c>
      <c r="F2989" s="2">
        <v>117</v>
      </c>
      <c r="G2989" s="2">
        <v>49140</v>
      </c>
      <c r="H2989" s="2">
        <v>5762.6</v>
      </c>
      <c r="I2989" s="2">
        <v>4859.5</v>
      </c>
      <c r="J2989" s="2">
        <v>6</v>
      </c>
      <c r="K2989" s="2" t="str">
        <f>_xlfn.XLOOKUP(E2989,[1]SKU_Master!A:A,[1]SKU_Master!C:C,"NOT FOUND")</f>
        <v>Kitchen Towel</v>
      </c>
      <c r="L2989" s="2">
        <f>_xlfn.XLOOKUP(Table2[[#This Row],[SKU_CODE_CLEAN]],[1]SKU_Master!A:A,[1]SKU_Master!E:E,"Not Found")</f>
        <v>420</v>
      </c>
      <c r="M2989" s="2">
        <f>_xlfn.XLOOKUP(E2989,[1]SKU_Master!A:A,[1]SKU_Master!F:F,"NOT FOUND")</f>
        <v>205</v>
      </c>
      <c r="N2989" s="2" t="str">
        <f>IF(ISNUMBER(_xlfn.XMATCH(E2989,[1]SKU_Master!A:A)),"MATCH","NOT FOUND")</f>
        <v>MATCH</v>
      </c>
      <c r="O2989" s="2">
        <f>Table2[[#This Row],[GROSS_REVENUE]]-Table2[[#This Row],[DISCOUNT]]</f>
        <v>43377.4</v>
      </c>
      <c r="P2989" s="3">
        <f>IFERROR((Table2[[#This Row],[NET_REVENUE]]-(Table2[[#This Row],[UNITS_SOLD]]*Table2[[#This Row],[UNIT_COGS]]))/Table2[[#This Row],[NET_REVENUE]],0)</f>
        <v>0.4470622951122013</v>
      </c>
      <c r="Q2989" s="4">
        <f>IFERROR(Table2[[#This Row],[GROSS_REVENUE]]/Table2[[#This Row],[AD_SPEND]],0)</f>
        <v>10.112151455911102</v>
      </c>
      <c r="R2989" s="2">
        <f>IFERROR((Table2[[#This Row],[NET_REVENUE]]-(Table2[[#This Row],[UNITS_SOLD]]*Table2[[#This Row],[UNIT_COGS]])-Table2[[#This Row],[AD_SPEND]]),0)</f>
        <v>14532.900000000001</v>
      </c>
      <c r="S2989" s="3">
        <f>IFERROR(Table2[[#This Row],[RETURNS_UNITS]]/Table2[[#This Row],[UNITS_SOLD]],0)</f>
        <v>5.128205128205128E-2</v>
      </c>
      <c r="T2989" s="2" t="str">
        <f>TRIM(CLEAN(Table2[[#This Row],[CHANNEL]]))</f>
        <v>Flipkart</v>
      </c>
      <c r="U2989" s="1">
        <f t="shared" si="46"/>
        <v>45474</v>
      </c>
    </row>
    <row r="2990" spans="1:21" x14ac:dyDescent="0.3">
      <c r="A2990" s="1">
        <v>45597</v>
      </c>
      <c r="B2990" s="2" t="s">
        <v>50</v>
      </c>
      <c r="C2990" s="2" t="s">
        <v>25</v>
      </c>
      <c r="D2990" s="2" t="s">
        <v>31</v>
      </c>
      <c r="E2990" s="2" t="str">
        <f>TRIM(Table2[[#This Row],[SKU_CODE]])</f>
        <v>BEC-GB-002</v>
      </c>
      <c r="F2990" s="2">
        <v>343</v>
      </c>
      <c r="G2990" s="2">
        <v>61397</v>
      </c>
      <c r="H2990" s="2">
        <v>3591.96</v>
      </c>
      <c r="I2990" s="2">
        <v>4866.76</v>
      </c>
      <c r="J2990" s="2">
        <v>10</v>
      </c>
      <c r="K2990" s="2" t="str">
        <f>_xlfn.XLOOKUP(E2990,[1]SKU_Master!A:A,[1]SKU_Master!C:C,"NOT FOUND")</f>
        <v>Garbage Bags</v>
      </c>
      <c r="L2990" s="2">
        <f>_xlfn.XLOOKUP(Table2[[#This Row],[SKU_CODE_CLEAN]],[1]SKU_Master!A:A,[1]SKU_Master!E:E,"Not Found")</f>
        <v>179</v>
      </c>
      <c r="M2990" s="2">
        <f>_xlfn.XLOOKUP(E2990,[1]SKU_Master!A:A,[1]SKU_Master!F:F,"NOT FOUND")</f>
        <v>86</v>
      </c>
      <c r="N2990" s="2" t="str">
        <f>IF(ISNUMBER(_xlfn.XMATCH(E2990,[1]SKU_Master!A:A)),"MATCH","NOT FOUND")</f>
        <v>MATCH</v>
      </c>
      <c r="O2990" s="2">
        <f>Table2[[#This Row],[GROSS_REVENUE]]-Table2[[#This Row],[DISCOUNT]]</f>
        <v>57805.04</v>
      </c>
      <c r="P2990" s="3">
        <f>IFERROR((Table2[[#This Row],[NET_REVENUE]]-(Table2[[#This Row],[UNITS_SOLD]]*Table2[[#This Row],[UNIT_COGS]]))/Table2[[#This Row],[NET_REVENUE]],0)</f>
        <v>0.48969847611903738</v>
      </c>
      <c r="Q2990" s="4">
        <f>IFERROR(Table2[[#This Row],[GROSS_REVENUE]]/Table2[[#This Row],[AD_SPEND]],0)</f>
        <v>12.615579975178557</v>
      </c>
      <c r="R2990" s="2">
        <f>IFERROR((Table2[[#This Row],[NET_REVENUE]]-(Table2[[#This Row],[UNITS_SOLD]]*Table2[[#This Row],[UNIT_COGS]])-Table2[[#This Row],[AD_SPEND]]),0)</f>
        <v>23440.28</v>
      </c>
      <c r="S2990" s="3">
        <f>IFERROR(Table2[[#This Row],[RETURNS_UNITS]]/Table2[[#This Row],[UNITS_SOLD]],0)</f>
        <v>2.9154518950437316E-2</v>
      </c>
      <c r="T2990" s="2" t="str">
        <f>TRIM(CLEAN(Table2[[#This Row],[CHANNEL]]))</f>
        <v>Amazon</v>
      </c>
      <c r="U2990" s="1">
        <f t="shared" si="46"/>
        <v>45597</v>
      </c>
    </row>
    <row r="2991" spans="1:21" x14ac:dyDescent="0.3">
      <c r="A2991" s="1">
        <v>45717</v>
      </c>
      <c r="B2991" s="2" t="s">
        <v>37</v>
      </c>
      <c r="C2991" s="2" t="s">
        <v>28</v>
      </c>
      <c r="D2991" s="2" t="s">
        <v>31</v>
      </c>
      <c r="E2991" s="2" t="str">
        <f>TRIM(Table2[[#This Row],[SKU_CODE]])</f>
        <v>BEC-GB-002</v>
      </c>
      <c r="F2991" s="2">
        <v>270</v>
      </c>
      <c r="G2991" s="2">
        <v>48330</v>
      </c>
      <c r="H2991" s="2">
        <v>12982.28</v>
      </c>
      <c r="I2991" s="2">
        <v>4873.57</v>
      </c>
      <c r="J2991" s="2">
        <v>13</v>
      </c>
      <c r="K2991" s="2" t="str">
        <f>_xlfn.XLOOKUP(E2991,[1]SKU_Master!A:A,[1]SKU_Master!C:C,"NOT FOUND")</f>
        <v>Garbage Bags</v>
      </c>
      <c r="L2991" s="2">
        <f>_xlfn.XLOOKUP(Table2[[#This Row],[SKU_CODE_CLEAN]],[1]SKU_Master!A:A,[1]SKU_Master!E:E,"Not Found")</f>
        <v>179</v>
      </c>
      <c r="M2991" s="2">
        <f>_xlfn.XLOOKUP(E2991,[1]SKU_Master!A:A,[1]SKU_Master!F:F,"NOT FOUND")</f>
        <v>86</v>
      </c>
      <c r="N2991" s="2" t="str">
        <f>IF(ISNUMBER(_xlfn.XMATCH(E2991,[1]SKU_Master!A:A)),"MATCH","NOT FOUND")</f>
        <v>MATCH</v>
      </c>
      <c r="O2991" s="2">
        <f>Table2[[#This Row],[GROSS_REVENUE]]-Table2[[#This Row],[DISCOUNT]]</f>
        <v>35347.72</v>
      </c>
      <c r="P2991" s="3">
        <f>IFERROR((Table2[[#This Row],[NET_REVENUE]]-(Table2[[#This Row],[UNITS_SOLD]]*Table2[[#This Row],[UNIT_COGS]]))/Table2[[#This Row],[NET_REVENUE]],0)</f>
        <v>0.34309765948129045</v>
      </c>
      <c r="Q2991" s="4">
        <f>IFERROR(Table2[[#This Row],[GROSS_REVENUE]]/Table2[[#This Row],[AD_SPEND]],0)</f>
        <v>9.916755068666296</v>
      </c>
      <c r="R2991" s="2">
        <f>IFERROR((Table2[[#This Row],[NET_REVENUE]]-(Table2[[#This Row],[UNITS_SOLD]]*Table2[[#This Row],[UNIT_COGS]])-Table2[[#This Row],[AD_SPEND]]),0)</f>
        <v>7254.1500000000015</v>
      </c>
      <c r="S2991" s="3">
        <f>IFERROR(Table2[[#This Row],[RETURNS_UNITS]]/Table2[[#This Row],[UNITS_SOLD]],0)</f>
        <v>4.8148148148148148E-2</v>
      </c>
      <c r="T2991" s="2" t="str">
        <f>TRIM(CLEAN(Table2[[#This Row],[CHANNEL]]))</f>
        <v>Blinkit</v>
      </c>
      <c r="U2991" s="1">
        <f t="shared" si="46"/>
        <v>45717</v>
      </c>
    </row>
    <row r="2992" spans="1:21" x14ac:dyDescent="0.3">
      <c r="A2992" s="1">
        <v>45505</v>
      </c>
      <c r="B2992" s="2" t="s">
        <v>21</v>
      </c>
      <c r="C2992" s="2" t="s">
        <v>22</v>
      </c>
      <c r="D2992" s="2" t="s">
        <v>38</v>
      </c>
      <c r="E2992" s="2" t="str">
        <f>TRIM(Table2[[#This Row],[SKU_CODE]])</f>
        <v>BEC-CLN-002</v>
      </c>
      <c r="F2992" s="2">
        <v>198</v>
      </c>
      <c r="G2992" s="2">
        <v>36630</v>
      </c>
      <c r="H2992" s="2">
        <v>9588.4699999999993</v>
      </c>
      <c r="I2992" s="2">
        <v>4884.3100000000004</v>
      </c>
      <c r="J2992" s="2">
        <v>6</v>
      </c>
      <c r="K2992" s="2" t="str">
        <f>_xlfn.XLOOKUP(E2992,[1]SKU_Master!A:A,[1]SKU_Master!C:C,"NOT FOUND")</f>
        <v>Cleaners</v>
      </c>
      <c r="L2992" s="2">
        <f>_xlfn.XLOOKUP(Table2[[#This Row],[SKU_CODE_CLEAN]],[1]SKU_Master!A:A,[1]SKU_Master!E:E,"Not Found")</f>
        <v>185</v>
      </c>
      <c r="M2992" s="2">
        <f>_xlfn.XLOOKUP(E2992,[1]SKU_Master!A:A,[1]SKU_Master!F:F,"NOT FOUND")</f>
        <v>88</v>
      </c>
      <c r="N2992" s="2" t="str">
        <f>IF(ISNUMBER(_xlfn.XMATCH(E2992,[1]SKU_Master!A:A)),"MATCH","NOT FOUND")</f>
        <v>MATCH</v>
      </c>
      <c r="O2992" s="2">
        <f>Table2[[#This Row],[GROSS_REVENUE]]-Table2[[#This Row],[DISCOUNT]]</f>
        <v>27041.53</v>
      </c>
      <c r="P2992" s="3">
        <f>IFERROR((Table2[[#This Row],[NET_REVENUE]]-(Table2[[#This Row],[UNITS_SOLD]]*Table2[[#This Row],[UNIT_COGS]]))/Table2[[#This Row],[NET_REVENUE]],0)</f>
        <v>0.35565776048914388</v>
      </c>
      <c r="Q2992" s="4">
        <f>IFERROR(Table2[[#This Row],[GROSS_REVENUE]]/Table2[[#This Row],[AD_SPEND]],0)</f>
        <v>7.4995239859877847</v>
      </c>
      <c r="R2992" s="2">
        <f>IFERROR((Table2[[#This Row],[NET_REVENUE]]-(Table2[[#This Row],[UNITS_SOLD]]*Table2[[#This Row],[UNIT_COGS]])-Table2[[#This Row],[AD_SPEND]]),0)</f>
        <v>4733.2199999999984</v>
      </c>
      <c r="S2992" s="3">
        <f>IFERROR(Table2[[#This Row],[RETURNS_UNITS]]/Table2[[#This Row],[UNITS_SOLD]],0)</f>
        <v>3.0303030303030304E-2</v>
      </c>
      <c r="T2992" s="2" t="str">
        <f>TRIM(CLEAN(Table2[[#This Row],[CHANNEL]]))</f>
        <v>Flipkart</v>
      </c>
      <c r="U2992" s="1">
        <f t="shared" si="46"/>
        <v>45505</v>
      </c>
    </row>
    <row r="2993" spans="1:21" x14ac:dyDescent="0.3">
      <c r="A2993" s="1">
        <v>45809</v>
      </c>
      <c r="B2993" s="2" t="s">
        <v>39</v>
      </c>
      <c r="C2993" s="2" t="s">
        <v>28</v>
      </c>
      <c r="D2993" s="2" t="s">
        <v>45</v>
      </c>
      <c r="E2993" s="2" t="str">
        <f>TRIM(Table2[[#This Row],[SKU_CODE]])</f>
        <v>BEC-TIS-001</v>
      </c>
      <c r="F2993" s="2">
        <v>412</v>
      </c>
      <c r="G2993" s="2">
        <v>39140</v>
      </c>
      <c r="H2993" s="2">
        <v>3919.25</v>
      </c>
      <c r="I2993" s="2">
        <v>4884.8900000000003</v>
      </c>
      <c r="J2993" s="2">
        <v>11</v>
      </c>
      <c r="K2993" s="2" t="str">
        <f>_xlfn.XLOOKUP(E2993,[1]SKU_Master!A:A,[1]SKU_Master!C:C,"NOT FOUND")</f>
        <v>Tissues</v>
      </c>
      <c r="L2993" s="2">
        <f>_xlfn.XLOOKUP(Table2[[#This Row],[SKU_CODE_CLEAN]],[1]SKU_Master!A:A,[1]SKU_Master!E:E,"Not Found")</f>
        <v>95</v>
      </c>
      <c r="M2993" s="2">
        <f>_xlfn.XLOOKUP(E2993,[1]SKU_Master!A:A,[1]SKU_Master!F:F,"NOT FOUND")</f>
        <v>42</v>
      </c>
      <c r="N2993" s="2" t="str">
        <f>IF(ISNUMBER(_xlfn.XMATCH(E2993,[1]SKU_Master!A:A)),"MATCH","NOT FOUND")</f>
        <v>MATCH</v>
      </c>
      <c r="O2993" s="2">
        <f>Table2[[#This Row],[GROSS_REVENUE]]-Table2[[#This Row],[DISCOUNT]]</f>
        <v>35220.75</v>
      </c>
      <c r="P2993" s="3">
        <f>IFERROR((Table2[[#This Row],[NET_REVENUE]]-(Table2[[#This Row],[UNITS_SOLD]]*Table2[[#This Row],[UNIT_COGS]]))/Table2[[#This Row],[NET_REVENUE]],0)</f>
        <v>0.50869870743808687</v>
      </c>
      <c r="Q2993" s="4">
        <f>IFERROR(Table2[[#This Row],[GROSS_REVENUE]]/Table2[[#This Row],[AD_SPEND]],0)</f>
        <v>8.0124629213759153</v>
      </c>
      <c r="R2993" s="2">
        <f>IFERROR((Table2[[#This Row],[NET_REVENUE]]-(Table2[[#This Row],[UNITS_SOLD]]*Table2[[#This Row],[UNIT_COGS]])-Table2[[#This Row],[AD_SPEND]]),0)</f>
        <v>13031.86</v>
      </c>
      <c r="S2993" s="3">
        <f>IFERROR(Table2[[#This Row],[RETURNS_UNITS]]/Table2[[#This Row],[UNITS_SOLD]],0)</f>
        <v>2.6699029126213591E-2</v>
      </c>
      <c r="T2993" s="2" t="str">
        <f>TRIM(CLEAN(Table2[[#This Row],[CHANNEL]]))</f>
        <v>Amazon</v>
      </c>
      <c r="U2993" s="1">
        <f t="shared" si="46"/>
        <v>45809</v>
      </c>
    </row>
    <row r="2994" spans="1:21" x14ac:dyDescent="0.3">
      <c r="A2994" s="1">
        <v>45505</v>
      </c>
      <c r="B2994" s="2" t="s">
        <v>33</v>
      </c>
      <c r="C2994" s="2" t="s">
        <v>28</v>
      </c>
      <c r="D2994" s="2" t="s">
        <v>38</v>
      </c>
      <c r="E2994" s="2" t="str">
        <f>TRIM(Table2[[#This Row],[SKU_CODE]])</f>
        <v>BEC-CLN-002</v>
      </c>
      <c r="F2994" s="2">
        <v>95</v>
      </c>
      <c r="G2994" s="2">
        <v>17575</v>
      </c>
      <c r="H2994" s="2">
        <v>2723.88</v>
      </c>
      <c r="I2994" s="2">
        <v>4885.5600000000004</v>
      </c>
      <c r="J2994" s="2">
        <v>4</v>
      </c>
      <c r="K2994" s="2" t="str">
        <f>_xlfn.XLOOKUP(E2994,[1]SKU_Master!A:A,[1]SKU_Master!C:C,"NOT FOUND")</f>
        <v>Cleaners</v>
      </c>
      <c r="L2994" s="2">
        <f>_xlfn.XLOOKUP(Table2[[#This Row],[SKU_CODE_CLEAN]],[1]SKU_Master!A:A,[1]SKU_Master!E:E,"Not Found")</f>
        <v>185</v>
      </c>
      <c r="M2994" s="2">
        <f>_xlfn.XLOOKUP(E2994,[1]SKU_Master!A:A,[1]SKU_Master!F:F,"NOT FOUND")</f>
        <v>88</v>
      </c>
      <c r="N2994" s="2" t="str">
        <f>IF(ISNUMBER(_xlfn.XMATCH(E2994,[1]SKU_Master!A:A)),"MATCH","NOT FOUND")</f>
        <v>MATCH</v>
      </c>
      <c r="O2994" s="2">
        <f>Table2[[#This Row],[GROSS_REVENUE]]-Table2[[#This Row],[DISCOUNT]]</f>
        <v>14851.119999999999</v>
      </c>
      <c r="P2994" s="3">
        <f>IFERROR((Table2[[#This Row],[NET_REVENUE]]-(Table2[[#This Row],[UNITS_SOLD]]*Table2[[#This Row],[UNIT_COGS]]))/Table2[[#This Row],[NET_REVENUE]],0)</f>
        <v>0.43707949299446774</v>
      </c>
      <c r="Q2994" s="4">
        <f>IFERROR(Table2[[#This Row],[GROSS_REVENUE]]/Table2[[#This Row],[AD_SPEND]],0)</f>
        <v>3.5973358223008209</v>
      </c>
      <c r="R2994" s="2">
        <f>IFERROR((Table2[[#This Row],[NET_REVENUE]]-(Table2[[#This Row],[UNITS_SOLD]]*Table2[[#This Row],[UNIT_COGS]])-Table2[[#This Row],[AD_SPEND]]),0)</f>
        <v>1605.5599999999986</v>
      </c>
      <c r="S2994" s="3">
        <f>IFERROR(Table2[[#This Row],[RETURNS_UNITS]]/Table2[[#This Row],[UNITS_SOLD]],0)</f>
        <v>4.2105263157894736E-2</v>
      </c>
      <c r="T2994" s="2" t="str">
        <f>TRIM(CLEAN(Table2[[#This Row],[CHANNEL]]))</f>
        <v>Swiggy Instamart</v>
      </c>
      <c r="U2994" s="1">
        <f t="shared" si="46"/>
        <v>45505</v>
      </c>
    </row>
    <row r="2995" spans="1:21" x14ac:dyDescent="0.3">
      <c r="A2995" s="1">
        <v>45597</v>
      </c>
      <c r="B2995" s="2" t="s">
        <v>21</v>
      </c>
      <c r="C2995" s="2" t="s">
        <v>25</v>
      </c>
      <c r="D2995" s="2" t="s">
        <v>29</v>
      </c>
      <c r="E2995" s="2" t="str">
        <f>TRIM(Table2[[#This Row],[SKU_CODE]])</f>
        <v>BEC-CLN-004</v>
      </c>
      <c r="F2995" s="2">
        <v>239</v>
      </c>
      <c r="G2995" s="2">
        <v>23661</v>
      </c>
      <c r="H2995" s="2">
        <v>1302.0899999999999</v>
      </c>
      <c r="I2995" s="2">
        <v>4888.76</v>
      </c>
      <c r="J2995" s="2">
        <v>7</v>
      </c>
      <c r="K2995" s="2" t="str">
        <f>_xlfn.XLOOKUP(E2995,[1]SKU_Master!A:A,[1]SKU_Master!C:C,"NOT FOUND")</f>
        <v>Cleaners</v>
      </c>
      <c r="L2995" s="2">
        <f>_xlfn.XLOOKUP(Table2[[#This Row],[SKU_CODE_CLEAN]],[1]SKU_Master!A:A,[1]SKU_Master!E:E,"Not Found")</f>
        <v>99</v>
      </c>
      <c r="M2995" s="2">
        <f>_xlfn.XLOOKUP(E2995,[1]SKU_Master!A:A,[1]SKU_Master!F:F,"NOT FOUND")</f>
        <v>44</v>
      </c>
      <c r="N2995" s="2" t="str">
        <f>IF(ISNUMBER(_xlfn.XMATCH(E2995,[1]SKU_Master!A:A)),"MATCH","NOT FOUND")</f>
        <v>MATCH</v>
      </c>
      <c r="O2995" s="2">
        <f>Table2[[#This Row],[GROSS_REVENUE]]-Table2[[#This Row],[DISCOUNT]]</f>
        <v>22358.91</v>
      </c>
      <c r="P2995" s="3">
        <f>IFERROR((Table2[[#This Row],[NET_REVENUE]]-(Table2[[#This Row],[UNITS_SOLD]]*Table2[[#This Row],[UNIT_COGS]]))/Table2[[#This Row],[NET_REVENUE]],0)</f>
        <v>0.52967295811826243</v>
      </c>
      <c r="Q2995" s="4">
        <f>IFERROR(Table2[[#This Row],[GROSS_REVENUE]]/Table2[[#This Row],[AD_SPEND]],0)</f>
        <v>4.8398775967730057</v>
      </c>
      <c r="R2995" s="2">
        <f>IFERROR((Table2[[#This Row],[NET_REVENUE]]-(Table2[[#This Row],[UNITS_SOLD]]*Table2[[#This Row],[UNIT_COGS]])-Table2[[#This Row],[AD_SPEND]]),0)</f>
        <v>6954.15</v>
      </c>
      <c r="S2995" s="3">
        <f>IFERROR(Table2[[#This Row],[RETURNS_UNITS]]/Table2[[#This Row],[UNITS_SOLD]],0)</f>
        <v>2.9288702928870293E-2</v>
      </c>
      <c r="T2995" s="2" t="str">
        <f>TRIM(CLEAN(Table2[[#This Row],[CHANNEL]]))</f>
        <v>Flipkart</v>
      </c>
      <c r="U2995" s="1">
        <f t="shared" si="46"/>
        <v>45597</v>
      </c>
    </row>
    <row r="2996" spans="1:21" x14ac:dyDescent="0.3">
      <c r="A2996" s="1">
        <v>45809</v>
      </c>
      <c r="B2996" s="2" t="s">
        <v>21</v>
      </c>
      <c r="C2996" s="2" t="s">
        <v>22</v>
      </c>
      <c r="D2996" s="2" t="s">
        <v>30</v>
      </c>
      <c r="E2996" s="2" t="str">
        <f>TRIM(Table2[[#This Row],[SKU_CODE]])</f>
        <v>BEC-TIS-002</v>
      </c>
      <c r="F2996" s="2">
        <v>214</v>
      </c>
      <c r="G2996" s="2">
        <v>38520</v>
      </c>
      <c r="H2996" s="2">
        <v>4346.1000000000004</v>
      </c>
      <c r="I2996" s="2">
        <v>4898.3500000000004</v>
      </c>
      <c r="J2996" s="2">
        <v>6</v>
      </c>
      <c r="K2996" s="2" t="str">
        <f>_xlfn.XLOOKUP(E2996,[1]SKU_Master!A:A,[1]SKU_Master!C:C,"NOT FOUND")</f>
        <v>Tissues</v>
      </c>
      <c r="L2996" s="2">
        <f>_xlfn.XLOOKUP(Table2[[#This Row],[SKU_CODE_CLEAN]],[1]SKU_Master!A:A,[1]SKU_Master!E:E,"Not Found")</f>
        <v>180</v>
      </c>
      <c r="M2996" s="2">
        <f>_xlfn.XLOOKUP(E2996,[1]SKU_Master!A:A,[1]SKU_Master!F:F,"NOT FOUND")</f>
        <v>95</v>
      </c>
      <c r="N2996" s="2" t="str">
        <f>IF(ISNUMBER(_xlfn.XMATCH(E2996,[1]SKU_Master!A:A)),"MATCH","NOT FOUND")</f>
        <v>MATCH</v>
      </c>
      <c r="O2996" s="2">
        <f>Table2[[#This Row],[GROSS_REVENUE]]-Table2[[#This Row],[DISCOUNT]]</f>
        <v>34173.9</v>
      </c>
      <c r="P2996" s="3">
        <f>IFERROR((Table2[[#This Row],[NET_REVENUE]]-(Table2[[#This Row],[UNITS_SOLD]]*Table2[[#This Row],[UNIT_COGS]]))/Table2[[#This Row],[NET_REVENUE]],0)</f>
        <v>0.40510155411000798</v>
      </c>
      <c r="Q2996" s="4">
        <f>IFERROR(Table2[[#This Row],[GROSS_REVENUE]]/Table2[[#This Row],[AD_SPEND]],0)</f>
        <v>7.8638725285044959</v>
      </c>
      <c r="R2996" s="2">
        <f>IFERROR((Table2[[#This Row],[NET_REVENUE]]-(Table2[[#This Row],[UNITS_SOLD]]*Table2[[#This Row],[UNIT_COGS]])-Table2[[#This Row],[AD_SPEND]]),0)</f>
        <v>8945.5500000000011</v>
      </c>
      <c r="S2996" s="3">
        <f>IFERROR(Table2[[#This Row],[RETURNS_UNITS]]/Table2[[#This Row],[UNITS_SOLD]],0)</f>
        <v>2.8037383177570093E-2</v>
      </c>
      <c r="T2996" s="2" t="str">
        <f>TRIM(CLEAN(Table2[[#This Row],[CHANNEL]]))</f>
        <v>Flipkart</v>
      </c>
      <c r="U2996" s="1">
        <f t="shared" si="46"/>
        <v>45809</v>
      </c>
    </row>
    <row r="2997" spans="1:21" x14ac:dyDescent="0.3">
      <c r="A2997" s="1">
        <v>45809</v>
      </c>
      <c r="B2997" s="2" t="s">
        <v>24</v>
      </c>
      <c r="C2997" s="2" t="s">
        <v>22</v>
      </c>
      <c r="D2997" s="2" t="s">
        <v>41</v>
      </c>
      <c r="E2997" s="2" t="str">
        <f>TRIM(Table2[[#This Row],[SKU_CODE]])</f>
        <v>BEC-KT-002</v>
      </c>
      <c r="F2997" s="2">
        <v>121</v>
      </c>
      <c r="G2997" s="2">
        <v>50820</v>
      </c>
      <c r="H2997" s="2">
        <v>3386.17</v>
      </c>
      <c r="I2997" s="2">
        <v>4907.87</v>
      </c>
      <c r="J2997" s="2">
        <v>15</v>
      </c>
      <c r="K2997" s="2" t="str">
        <f>_xlfn.XLOOKUP(E2997,[1]SKU_Master!A:A,[1]SKU_Master!C:C,"NOT FOUND")</f>
        <v>Kitchen Towel</v>
      </c>
      <c r="L2997" s="2">
        <f>_xlfn.XLOOKUP(Table2[[#This Row],[SKU_CODE_CLEAN]],[1]SKU_Master!A:A,[1]SKU_Master!E:E,"Not Found")</f>
        <v>420</v>
      </c>
      <c r="M2997" s="2">
        <f>_xlfn.XLOOKUP(E2997,[1]SKU_Master!A:A,[1]SKU_Master!F:F,"NOT FOUND")</f>
        <v>205</v>
      </c>
      <c r="N2997" s="2" t="str">
        <f>IF(ISNUMBER(_xlfn.XMATCH(E2997,[1]SKU_Master!A:A)),"MATCH","NOT FOUND")</f>
        <v>MATCH</v>
      </c>
      <c r="O2997" s="2">
        <f>Table2[[#This Row],[GROSS_REVENUE]]-Table2[[#This Row],[DISCOUNT]]</f>
        <v>47433.83</v>
      </c>
      <c r="P2997" s="3">
        <f>IFERROR((Table2[[#This Row],[NET_REVENUE]]-(Table2[[#This Row],[UNITS_SOLD]]*Table2[[#This Row],[UNIT_COGS]]))/Table2[[#This Row],[NET_REVENUE]],0)</f>
        <v>0.47706099212313241</v>
      </c>
      <c r="Q2997" s="4">
        <f>IFERROR(Table2[[#This Row],[GROSS_REVENUE]]/Table2[[#This Row],[AD_SPEND]],0)</f>
        <v>10.354797498711253</v>
      </c>
      <c r="R2997" s="2">
        <f>IFERROR((Table2[[#This Row],[NET_REVENUE]]-(Table2[[#This Row],[UNITS_SOLD]]*Table2[[#This Row],[UNIT_COGS]])-Table2[[#This Row],[AD_SPEND]]),0)</f>
        <v>17720.960000000003</v>
      </c>
      <c r="S2997" s="3">
        <f>IFERROR(Table2[[#This Row],[RETURNS_UNITS]]/Table2[[#This Row],[UNITS_SOLD]],0)</f>
        <v>0.12396694214876033</v>
      </c>
      <c r="T2997" s="2" t="str">
        <f>TRIM(CLEAN(Table2[[#This Row],[CHANNEL]]))</f>
        <v>D2C</v>
      </c>
      <c r="U2997" s="1">
        <f t="shared" si="46"/>
        <v>45809</v>
      </c>
    </row>
    <row r="2998" spans="1:21" x14ac:dyDescent="0.3">
      <c r="A2998" s="1">
        <v>45809</v>
      </c>
      <c r="B2998" s="2" t="s">
        <v>34</v>
      </c>
      <c r="C2998" s="2" t="s">
        <v>25</v>
      </c>
      <c r="D2998" s="2" t="s">
        <v>46</v>
      </c>
      <c r="E2998" s="2" t="str">
        <f>TRIM(Table2[[#This Row],[SKU_CODE]])</f>
        <v>BEC-KT-001</v>
      </c>
      <c r="F2998" s="2">
        <v>322</v>
      </c>
      <c r="G2998" s="2">
        <v>51520</v>
      </c>
      <c r="H2998" s="2">
        <v>4388.25</v>
      </c>
      <c r="I2998" s="2">
        <v>4909.78</v>
      </c>
      <c r="J2998" s="2">
        <v>13</v>
      </c>
      <c r="K2998" s="2" t="str">
        <f>_xlfn.XLOOKUP(E2998,[1]SKU_Master!A:A,[1]SKU_Master!C:C,"NOT FOUND")</f>
        <v>Kitchen Towel</v>
      </c>
      <c r="L2998" s="2">
        <f>_xlfn.XLOOKUP(Table2[[#This Row],[SKU_CODE_CLEAN]],[1]SKU_Master!A:A,[1]SKU_Master!E:E,"Not Found")</f>
        <v>160</v>
      </c>
      <c r="M2998" s="2">
        <f>_xlfn.XLOOKUP(E2998,[1]SKU_Master!A:A,[1]SKU_Master!F:F,"NOT FOUND")</f>
        <v>78</v>
      </c>
      <c r="N2998" s="2" t="str">
        <f>IF(ISNUMBER(_xlfn.XMATCH(E2998,[1]SKU_Master!A:A)),"MATCH","NOT FOUND")</f>
        <v>MATCH</v>
      </c>
      <c r="O2998" s="2">
        <f>Table2[[#This Row],[GROSS_REVENUE]]-Table2[[#This Row],[DISCOUNT]]</f>
        <v>47131.75</v>
      </c>
      <c r="P2998" s="3">
        <f>IFERROR((Table2[[#This Row],[NET_REVENUE]]-(Table2[[#This Row],[UNITS_SOLD]]*Table2[[#This Row],[UNIT_COGS]]))/Table2[[#This Row],[NET_REVENUE]],0)</f>
        <v>0.46711081171397201</v>
      </c>
      <c r="Q2998" s="4">
        <f>IFERROR(Table2[[#This Row],[GROSS_REVENUE]]/Table2[[#This Row],[AD_SPEND]],0)</f>
        <v>10.49334186053143</v>
      </c>
      <c r="R2998" s="2">
        <f>IFERROR((Table2[[#This Row],[NET_REVENUE]]-(Table2[[#This Row],[UNITS_SOLD]]*Table2[[#This Row],[UNIT_COGS]])-Table2[[#This Row],[AD_SPEND]]),0)</f>
        <v>17105.97</v>
      </c>
      <c r="S2998" s="3">
        <f>IFERROR(Table2[[#This Row],[RETURNS_UNITS]]/Table2[[#This Row],[UNITS_SOLD]],0)</f>
        <v>4.0372670807453416E-2</v>
      </c>
      <c r="T2998" s="2" t="str">
        <f>TRIM(CLEAN(Table2[[#This Row],[CHANNEL]]))</f>
        <v>Zepto</v>
      </c>
      <c r="U2998" s="1">
        <f t="shared" si="46"/>
        <v>45809</v>
      </c>
    </row>
    <row r="2999" spans="1:21" x14ac:dyDescent="0.3">
      <c r="A2999" s="1">
        <v>45292</v>
      </c>
      <c r="B2999" s="2" t="s">
        <v>37</v>
      </c>
      <c r="C2999" s="2" t="s">
        <v>25</v>
      </c>
      <c r="D2999" s="2" t="s">
        <v>55</v>
      </c>
      <c r="E2999" s="2" t="str">
        <f>TRIM(Table2[[#This Row],[SKU_CODE]])</f>
        <v>BEC-KT-001</v>
      </c>
      <c r="F2999" s="2">
        <v>308</v>
      </c>
      <c r="G2999" s="2">
        <v>49280</v>
      </c>
      <c r="H2999" s="2">
        <v>10439.33</v>
      </c>
      <c r="I2999" s="2">
        <v>4912.57</v>
      </c>
      <c r="J2999" s="2">
        <v>11</v>
      </c>
      <c r="K2999" s="2" t="str">
        <f>_xlfn.XLOOKUP(E2999,[1]SKU_Master!A:A,[1]SKU_Master!C:C,"NOT FOUND")</f>
        <v>Kitchen Towel</v>
      </c>
      <c r="L2999" s="2">
        <f>_xlfn.XLOOKUP(Table2[[#This Row],[SKU_CODE_CLEAN]],[1]SKU_Master!A:A,[1]SKU_Master!E:E,"Not Found")</f>
        <v>160</v>
      </c>
      <c r="M2999" s="2">
        <f>_xlfn.XLOOKUP(E2999,[1]SKU_Master!A:A,[1]SKU_Master!F:F,"NOT FOUND")</f>
        <v>78</v>
      </c>
      <c r="N2999" s="2" t="str">
        <f>IF(ISNUMBER(_xlfn.XMATCH(E2999,[1]SKU_Master!A:A)),"MATCH","NOT FOUND")</f>
        <v>MATCH</v>
      </c>
      <c r="O2999" s="2">
        <f>Table2[[#This Row],[GROSS_REVENUE]]-Table2[[#This Row],[DISCOUNT]]</f>
        <v>38840.67</v>
      </c>
      <c r="P2999" s="3">
        <f>IFERROR((Table2[[#This Row],[NET_REVENUE]]-(Table2[[#This Row],[UNITS_SOLD]]*Table2[[#This Row],[UNIT_COGS]]))/Table2[[#This Row],[NET_REVENUE]],0)</f>
        <v>0.38147307963534099</v>
      </c>
      <c r="Q2999" s="4">
        <f>IFERROR(Table2[[#This Row],[GROSS_REVENUE]]/Table2[[#This Row],[AD_SPEND]],0)</f>
        <v>10.031409221649769</v>
      </c>
      <c r="R2999" s="2">
        <f>IFERROR((Table2[[#This Row],[NET_REVENUE]]-(Table2[[#This Row],[UNITS_SOLD]]*Table2[[#This Row],[UNIT_COGS]])-Table2[[#This Row],[AD_SPEND]]),0)</f>
        <v>9904.0999999999985</v>
      </c>
      <c r="S2999" s="3">
        <f>IFERROR(Table2[[#This Row],[RETURNS_UNITS]]/Table2[[#This Row],[UNITS_SOLD]],0)</f>
        <v>3.5714285714285712E-2</v>
      </c>
      <c r="T2999" s="2" t="str">
        <f>TRIM(CLEAN(Table2[[#This Row],[CHANNEL]]))</f>
        <v>Blinkit</v>
      </c>
      <c r="U2999" s="1">
        <f t="shared" si="46"/>
        <v>45292</v>
      </c>
    </row>
    <row r="3000" spans="1:21" x14ac:dyDescent="0.3">
      <c r="A3000" s="1">
        <v>45809</v>
      </c>
      <c r="B3000" s="2" t="s">
        <v>24</v>
      </c>
      <c r="C3000" s="2" t="s">
        <v>28</v>
      </c>
      <c r="D3000" s="2" t="s">
        <v>41</v>
      </c>
      <c r="E3000" s="2" t="str">
        <f>TRIM(Table2[[#This Row],[SKU_CODE]])</f>
        <v>BEC-KT-002</v>
      </c>
      <c r="F3000" s="2">
        <v>106</v>
      </c>
      <c r="G3000" s="2">
        <v>44520</v>
      </c>
      <c r="H3000" s="2">
        <v>2222.98</v>
      </c>
      <c r="I3000" s="2">
        <v>4913.76</v>
      </c>
      <c r="J3000" s="2">
        <v>10</v>
      </c>
      <c r="K3000" s="2" t="str">
        <f>_xlfn.XLOOKUP(E3000,[1]SKU_Master!A:A,[1]SKU_Master!C:C,"NOT FOUND")</f>
        <v>Kitchen Towel</v>
      </c>
      <c r="L3000" s="2">
        <f>_xlfn.XLOOKUP(Table2[[#This Row],[SKU_CODE_CLEAN]],[1]SKU_Master!A:A,[1]SKU_Master!E:E,"Not Found")</f>
        <v>420</v>
      </c>
      <c r="M3000" s="2">
        <f>_xlfn.XLOOKUP(E3000,[1]SKU_Master!A:A,[1]SKU_Master!F:F,"NOT FOUND")</f>
        <v>205</v>
      </c>
      <c r="N3000" s="2" t="str">
        <f>IF(ISNUMBER(_xlfn.XMATCH(E3000,[1]SKU_Master!A:A)),"MATCH","NOT FOUND")</f>
        <v>MATCH</v>
      </c>
      <c r="O3000" s="2">
        <f>Table2[[#This Row],[GROSS_REVENUE]]-Table2[[#This Row],[DISCOUNT]]</f>
        <v>42297.02</v>
      </c>
      <c r="P3000" s="3">
        <f>IFERROR((Table2[[#This Row],[NET_REVENUE]]-(Table2[[#This Row],[UNITS_SOLD]]*Table2[[#This Row],[UNIT_COGS]]))/Table2[[#This Row],[NET_REVENUE]],0)</f>
        <v>0.4862522229698451</v>
      </c>
      <c r="Q3000" s="4">
        <f>IFERROR(Table2[[#This Row],[GROSS_REVENUE]]/Table2[[#This Row],[AD_SPEND]],0)</f>
        <v>9.0602715639347462</v>
      </c>
      <c r="R3000" s="2">
        <f>IFERROR((Table2[[#This Row],[NET_REVENUE]]-(Table2[[#This Row],[UNITS_SOLD]]*Table2[[#This Row],[UNIT_COGS]])-Table2[[#This Row],[AD_SPEND]]),0)</f>
        <v>15653.259999999997</v>
      </c>
      <c r="S3000" s="3">
        <f>IFERROR(Table2[[#This Row],[RETURNS_UNITS]]/Table2[[#This Row],[UNITS_SOLD]],0)</f>
        <v>9.4339622641509441E-2</v>
      </c>
      <c r="T3000" s="2" t="str">
        <f>TRIM(CLEAN(Table2[[#This Row],[CHANNEL]]))</f>
        <v>D2C</v>
      </c>
      <c r="U3000" s="1">
        <f t="shared" si="46"/>
        <v>45809</v>
      </c>
    </row>
    <row r="3001" spans="1:21" x14ac:dyDescent="0.3">
      <c r="A3001" s="1">
        <v>45323</v>
      </c>
      <c r="B3001" s="2" t="s">
        <v>37</v>
      </c>
      <c r="C3001" s="2" t="s">
        <v>22</v>
      </c>
      <c r="D3001" s="2" t="s">
        <v>41</v>
      </c>
      <c r="E3001" s="2" t="str">
        <f>TRIM(Table2[[#This Row],[SKU_CODE]])</f>
        <v>BEC-KT-002</v>
      </c>
      <c r="F3001" s="2">
        <v>176</v>
      </c>
      <c r="G3001" s="2">
        <v>73920</v>
      </c>
      <c r="H3001" s="2">
        <v>16265.43</v>
      </c>
      <c r="I3001" s="2">
        <v>4920.3599999999997</v>
      </c>
      <c r="J3001" s="2">
        <v>9</v>
      </c>
      <c r="K3001" s="2" t="str">
        <f>_xlfn.XLOOKUP(E3001,[1]SKU_Master!A:A,[1]SKU_Master!C:C,"NOT FOUND")</f>
        <v>Kitchen Towel</v>
      </c>
      <c r="L3001" s="2">
        <f>_xlfn.XLOOKUP(Table2[[#This Row],[SKU_CODE_CLEAN]],[1]SKU_Master!A:A,[1]SKU_Master!E:E,"Not Found")</f>
        <v>420</v>
      </c>
      <c r="M3001" s="2">
        <f>_xlfn.XLOOKUP(E3001,[1]SKU_Master!A:A,[1]SKU_Master!F:F,"NOT FOUND")</f>
        <v>205</v>
      </c>
      <c r="N3001" s="2" t="str">
        <f>IF(ISNUMBER(_xlfn.XMATCH(E3001,[1]SKU_Master!A:A)),"MATCH","NOT FOUND")</f>
        <v>MATCH</v>
      </c>
      <c r="O3001" s="2">
        <f>Table2[[#This Row],[GROSS_REVENUE]]-Table2[[#This Row],[DISCOUNT]]</f>
        <v>57654.57</v>
      </c>
      <c r="P3001" s="3">
        <f>IFERROR((Table2[[#This Row],[NET_REVENUE]]-(Table2[[#This Row],[UNITS_SOLD]]*Table2[[#This Row],[UNIT_COGS]]))/Table2[[#This Row],[NET_REVENUE]],0)</f>
        <v>0.37420398764573215</v>
      </c>
      <c r="Q3001" s="4">
        <f>IFERROR(Table2[[#This Row],[GROSS_REVENUE]]/Table2[[#This Row],[AD_SPEND]],0)</f>
        <v>15.023290978708875</v>
      </c>
      <c r="R3001" s="2">
        <f>IFERROR((Table2[[#This Row],[NET_REVENUE]]-(Table2[[#This Row],[UNITS_SOLD]]*Table2[[#This Row],[UNIT_COGS]])-Table2[[#This Row],[AD_SPEND]]),0)</f>
        <v>16654.21</v>
      </c>
      <c r="S3001" s="3">
        <f>IFERROR(Table2[[#This Row],[RETURNS_UNITS]]/Table2[[#This Row],[UNITS_SOLD]],0)</f>
        <v>5.113636363636364E-2</v>
      </c>
      <c r="T3001" s="2" t="str">
        <f>TRIM(CLEAN(Table2[[#This Row],[CHANNEL]]))</f>
        <v>Blinkit</v>
      </c>
      <c r="U3001" s="1">
        <f t="shared" si="46"/>
        <v>45323</v>
      </c>
    </row>
    <row r="3002" spans="1:21" x14ac:dyDescent="0.3">
      <c r="A3002" s="1">
        <v>45717</v>
      </c>
      <c r="B3002" s="2" t="s">
        <v>37</v>
      </c>
      <c r="C3002" s="2" t="s">
        <v>25</v>
      </c>
      <c r="D3002" s="2" t="s">
        <v>42</v>
      </c>
      <c r="E3002" s="2" t="str">
        <f>TRIM(Table2[[#This Row],[SKU_CODE]])</f>
        <v>BEC-BW-002</v>
      </c>
      <c r="F3002" s="2">
        <v>226</v>
      </c>
      <c r="G3002" s="2">
        <v>39550</v>
      </c>
      <c r="H3002" s="2">
        <v>3066.52</v>
      </c>
      <c r="I3002" s="2">
        <v>4920.96</v>
      </c>
      <c r="J3002" s="2">
        <v>8</v>
      </c>
      <c r="K3002" s="2" t="str">
        <f>_xlfn.XLOOKUP(E3002,[1]SKU_Master!A:A,[1]SKU_Master!C:C,"NOT FOUND")</f>
        <v>Bake &amp; Wrap</v>
      </c>
      <c r="L3002" s="2">
        <f>_xlfn.XLOOKUP(Table2[[#This Row],[SKU_CODE_CLEAN]],[1]SKU_Master!A:A,[1]SKU_Master!E:E,"Not Found")</f>
        <v>175</v>
      </c>
      <c r="M3002" s="2">
        <f>_xlfn.XLOOKUP(E3002,[1]SKU_Master!A:A,[1]SKU_Master!F:F,"NOT FOUND")</f>
        <v>92</v>
      </c>
      <c r="N3002" s="2" t="str">
        <f>IF(ISNUMBER(_xlfn.XMATCH(E3002,[1]SKU_Master!A:A)),"MATCH","NOT FOUND")</f>
        <v>MATCH</v>
      </c>
      <c r="O3002" s="2">
        <f>Table2[[#This Row],[GROSS_REVENUE]]-Table2[[#This Row],[DISCOUNT]]</f>
        <v>36483.480000000003</v>
      </c>
      <c r="P3002" s="3">
        <f>IFERROR((Table2[[#This Row],[NET_REVENUE]]-(Table2[[#This Row],[UNITS_SOLD]]*Table2[[#This Row],[UNIT_COGS]]))/Table2[[#This Row],[NET_REVENUE]],0)</f>
        <v>0.4300982252789482</v>
      </c>
      <c r="Q3002" s="4">
        <f>IFERROR(Table2[[#This Row],[GROSS_REVENUE]]/Table2[[#This Row],[AD_SPEND]],0)</f>
        <v>8.0370496813629853</v>
      </c>
      <c r="R3002" s="2">
        <f>IFERROR((Table2[[#This Row],[NET_REVENUE]]-(Table2[[#This Row],[UNITS_SOLD]]*Table2[[#This Row],[UNIT_COGS]])-Table2[[#This Row],[AD_SPEND]]),0)</f>
        <v>10770.520000000004</v>
      </c>
      <c r="S3002" s="3">
        <f>IFERROR(Table2[[#This Row],[RETURNS_UNITS]]/Table2[[#This Row],[UNITS_SOLD]],0)</f>
        <v>3.5398230088495575E-2</v>
      </c>
      <c r="T3002" s="2" t="str">
        <f>TRIM(CLEAN(Table2[[#This Row],[CHANNEL]]))</f>
        <v>Blinkit</v>
      </c>
      <c r="U3002" s="1">
        <f t="shared" si="46"/>
        <v>45717</v>
      </c>
    </row>
    <row r="3003" spans="1:21" x14ac:dyDescent="0.3">
      <c r="A3003" s="1">
        <v>45717</v>
      </c>
      <c r="B3003" s="2" t="s">
        <v>34</v>
      </c>
      <c r="C3003" s="2" t="s">
        <v>22</v>
      </c>
      <c r="D3003" s="2" t="s">
        <v>43</v>
      </c>
      <c r="E3003" s="2" t="str">
        <f>TRIM(Table2[[#This Row],[SKU_CODE]])</f>
        <v>BEC-GB-001</v>
      </c>
      <c r="F3003" s="2">
        <v>251</v>
      </c>
      <c r="G3003" s="2">
        <v>37399</v>
      </c>
      <c r="H3003" s="2">
        <v>4335.72</v>
      </c>
      <c r="I3003" s="2">
        <v>4928.09</v>
      </c>
      <c r="J3003" s="2">
        <v>5</v>
      </c>
      <c r="K3003" s="2" t="str">
        <f>_xlfn.XLOOKUP(E3003,[1]SKU_Master!A:A,[1]SKU_Master!C:C,"NOT FOUND")</f>
        <v>Garbage Bags</v>
      </c>
      <c r="L3003" s="2">
        <f>_xlfn.XLOOKUP(Table2[[#This Row],[SKU_CODE_CLEAN]],[1]SKU_Master!A:A,[1]SKU_Master!E:E,"Not Found")</f>
        <v>149</v>
      </c>
      <c r="M3003" s="2">
        <f>_xlfn.XLOOKUP(E3003,[1]SKU_Master!A:A,[1]SKU_Master!F:F,"NOT FOUND")</f>
        <v>70</v>
      </c>
      <c r="N3003" s="2" t="str">
        <f>IF(ISNUMBER(_xlfn.XMATCH(E3003,[1]SKU_Master!A:A)),"MATCH","NOT FOUND")</f>
        <v>MATCH</v>
      </c>
      <c r="O3003" s="2">
        <f>Table2[[#This Row],[GROSS_REVENUE]]-Table2[[#This Row],[DISCOUNT]]</f>
        <v>33063.279999999999</v>
      </c>
      <c r="P3003" s="3">
        <f>IFERROR((Table2[[#This Row],[NET_REVENUE]]-(Table2[[#This Row],[UNITS_SOLD]]*Table2[[#This Row],[UNIT_COGS]]))/Table2[[#This Row],[NET_REVENUE]],0)</f>
        <v>0.46859476736730293</v>
      </c>
      <c r="Q3003" s="4">
        <f>IFERROR(Table2[[#This Row],[GROSS_REVENUE]]/Table2[[#This Row],[AD_SPEND]],0)</f>
        <v>7.5889441954185086</v>
      </c>
      <c r="R3003" s="2">
        <f>IFERROR((Table2[[#This Row],[NET_REVENUE]]-(Table2[[#This Row],[UNITS_SOLD]]*Table2[[#This Row],[UNIT_COGS]])-Table2[[#This Row],[AD_SPEND]]),0)</f>
        <v>10565.189999999999</v>
      </c>
      <c r="S3003" s="3">
        <f>IFERROR(Table2[[#This Row],[RETURNS_UNITS]]/Table2[[#This Row],[UNITS_SOLD]],0)</f>
        <v>1.9920318725099601E-2</v>
      </c>
      <c r="T3003" s="2" t="str">
        <f>TRIM(CLEAN(Table2[[#This Row],[CHANNEL]]))</f>
        <v>Zepto</v>
      </c>
      <c r="U3003" s="1">
        <f t="shared" si="46"/>
        <v>45717</v>
      </c>
    </row>
    <row r="3004" spans="1:21" x14ac:dyDescent="0.3">
      <c r="A3004" s="1">
        <v>45292</v>
      </c>
      <c r="B3004" s="2" t="s">
        <v>33</v>
      </c>
      <c r="C3004" s="2" t="s">
        <v>22</v>
      </c>
      <c r="D3004" s="2" t="s">
        <v>59</v>
      </c>
      <c r="E3004" s="2" t="str">
        <f>TRIM(Table2[[#This Row],[SKU_CODE]])</f>
        <v>BEC-CLN-001</v>
      </c>
      <c r="F3004" s="2">
        <v>167</v>
      </c>
      <c r="G3004" s="2">
        <v>33233</v>
      </c>
      <c r="H3004" s="2">
        <v>7646.86</v>
      </c>
      <c r="I3004" s="2">
        <v>4932.88</v>
      </c>
      <c r="J3004" s="2">
        <v>8</v>
      </c>
      <c r="K3004" s="2" t="str">
        <f>_xlfn.XLOOKUP(E3004,[1]SKU_Master!A:A,[1]SKU_Master!C:C,"NOT FOUND")</f>
        <v>Cleaners</v>
      </c>
      <c r="L3004" s="2">
        <f>_xlfn.XLOOKUP(Table2[[#This Row],[SKU_CODE_CLEAN]],[1]SKU_Master!A:A,[1]SKU_Master!E:E,"Not Found")</f>
        <v>199</v>
      </c>
      <c r="M3004" s="2">
        <f>_xlfn.XLOOKUP(E3004,[1]SKU_Master!A:A,[1]SKU_Master!F:F,"NOT FOUND")</f>
        <v>96</v>
      </c>
      <c r="N3004" s="2" t="str">
        <f>IF(ISNUMBER(_xlfn.XMATCH(E3004,[1]SKU_Master!A:A)),"MATCH","NOT FOUND")</f>
        <v>MATCH</v>
      </c>
      <c r="O3004" s="2">
        <f>Table2[[#This Row],[GROSS_REVENUE]]-Table2[[#This Row],[DISCOUNT]]</f>
        <v>25586.14</v>
      </c>
      <c r="P3004" s="3">
        <f>IFERROR((Table2[[#This Row],[NET_REVENUE]]-(Table2[[#This Row],[UNITS_SOLD]]*Table2[[#This Row],[UNIT_COGS]]))/Table2[[#This Row],[NET_REVENUE]],0)</f>
        <v>0.37341076066964379</v>
      </c>
      <c r="Q3004" s="4">
        <f>IFERROR(Table2[[#This Row],[GROSS_REVENUE]]/Table2[[#This Row],[AD_SPEND]],0)</f>
        <v>6.7370379980863104</v>
      </c>
      <c r="R3004" s="2">
        <f>IFERROR((Table2[[#This Row],[NET_REVENUE]]-(Table2[[#This Row],[UNITS_SOLD]]*Table2[[#This Row],[UNIT_COGS]])-Table2[[#This Row],[AD_SPEND]]),0)</f>
        <v>4621.2599999999993</v>
      </c>
      <c r="S3004" s="3">
        <f>IFERROR(Table2[[#This Row],[RETURNS_UNITS]]/Table2[[#This Row],[UNITS_SOLD]],0)</f>
        <v>4.790419161676647E-2</v>
      </c>
      <c r="T3004" s="2" t="str">
        <f>TRIM(CLEAN(Table2[[#This Row],[CHANNEL]]))</f>
        <v>Swiggy Instamart</v>
      </c>
      <c r="U3004" s="1">
        <f t="shared" si="46"/>
        <v>45292</v>
      </c>
    </row>
    <row r="3005" spans="1:21" x14ac:dyDescent="0.3">
      <c r="A3005" s="1">
        <v>45658</v>
      </c>
      <c r="B3005" s="2" t="s">
        <v>37</v>
      </c>
      <c r="C3005" s="2" t="s">
        <v>22</v>
      </c>
      <c r="D3005" s="2" t="s">
        <v>30</v>
      </c>
      <c r="E3005" s="2" t="str">
        <f>TRIM(Table2[[#This Row],[SKU_CODE]])</f>
        <v>BEC-TIS-002</v>
      </c>
      <c r="F3005" s="2">
        <v>348</v>
      </c>
      <c r="G3005" s="2">
        <v>62640</v>
      </c>
      <c r="H3005" s="2">
        <v>16828.11</v>
      </c>
      <c r="I3005" s="2">
        <v>4936.62</v>
      </c>
      <c r="J3005" s="2">
        <v>10</v>
      </c>
      <c r="K3005" s="2" t="str">
        <f>_xlfn.XLOOKUP(E3005,[1]SKU_Master!A:A,[1]SKU_Master!C:C,"NOT FOUND")</f>
        <v>Tissues</v>
      </c>
      <c r="L3005" s="2">
        <f>_xlfn.XLOOKUP(Table2[[#This Row],[SKU_CODE_CLEAN]],[1]SKU_Master!A:A,[1]SKU_Master!E:E,"Not Found")</f>
        <v>180</v>
      </c>
      <c r="M3005" s="2">
        <f>_xlfn.XLOOKUP(E3005,[1]SKU_Master!A:A,[1]SKU_Master!F:F,"NOT FOUND")</f>
        <v>95</v>
      </c>
      <c r="N3005" s="2" t="str">
        <f>IF(ISNUMBER(_xlfn.XMATCH(E3005,[1]SKU_Master!A:A)),"MATCH","NOT FOUND")</f>
        <v>MATCH</v>
      </c>
      <c r="O3005" s="2">
        <f>Table2[[#This Row],[GROSS_REVENUE]]-Table2[[#This Row],[DISCOUNT]]</f>
        <v>45811.89</v>
      </c>
      <c r="P3005" s="3">
        <f>IFERROR((Table2[[#This Row],[NET_REVENUE]]-(Table2[[#This Row],[UNITS_SOLD]]*Table2[[#This Row],[UNIT_COGS]]))/Table2[[#This Row],[NET_REVENUE]],0)</f>
        <v>0.2783532833943328</v>
      </c>
      <c r="Q3005" s="4">
        <f>IFERROR(Table2[[#This Row],[GROSS_REVENUE]]/Table2[[#This Row],[AD_SPEND]],0)</f>
        <v>12.688843783803494</v>
      </c>
      <c r="R3005" s="2">
        <f>IFERROR((Table2[[#This Row],[NET_REVENUE]]-(Table2[[#This Row],[UNITS_SOLD]]*Table2[[#This Row],[UNIT_COGS]])-Table2[[#This Row],[AD_SPEND]]),0)</f>
        <v>7815.2699999999995</v>
      </c>
      <c r="S3005" s="3">
        <f>IFERROR(Table2[[#This Row],[RETURNS_UNITS]]/Table2[[#This Row],[UNITS_SOLD]],0)</f>
        <v>2.8735632183908046E-2</v>
      </c>
      <c r="T3005" s="2" t="str">
        <f>TRIM(CLEAN(Table2[[#This Row],[CHANNEL]]))</f>
        <v>Blinkit</v>
      </c>
      <c r="U3005" s="1">
        <f t="shared" si="46"/>
        <v>45658</v>
      </c>
    </row>
    <row r="3006" spans="1:21" x14ac:dyDescent="0.3">
      <c r="A3006" s="1">
        <v>45474</v>
      </c>
      <c r="B3006" s="2" t="s">
        <v>39</v>
      </c>
      <c r="C3006" s="2" t="s">
        <v>25</v>
      </c>
      <c r="D3006" s="2" t="s">
        <v>30</v>
      </c>
      <c r="E3006" s="2" t="str">
        <f>TRIM(Table2[[#This Row],[SKU_CODE]])</f>
        <v>BEC-TIS-002</v>
      </c>
      <c r="F3006" s="2">
        <v>339</v>
      </c>
      <c r="G3006" s="5">
        <v>61020</v>
      </c>
      <c r="H3006" s="2">
        <v>3872.14</v>
      </c>
      <c r="I3006" s="2">
        <v>4936.95</v>
      </c>
      <c r="J3006" s="2">
        <v>17</v>
      </c>
      <c r="K3006" s="2" t="str">
        <f>_xlfn.XLOOKUP(E3006,[1]SKU_Master!A:A,[1]SKU_Master!C:C,"NOT FOUND")</f>
        <v>Tissues</v>
      </c>
      <c r="L3006" s="2">
        <f>_xlfn.XLOOKUP(Table2[[#This Row],[SKU_CODE_CLEAN]],[1]SKU_Master!A:A,[1]SKU_Master!E:E,"Not Found")</f>
        <v>180</v>
      </c>
      <c r="M3006" s="2">
        <f>_xlfn.XLOOKUP(E3006,[1]SKU_Master!A:A,[1]SKU_Master!F:F,"NOT FOUND")</f>
        <v>95</v>
      </c>
      <c r="N3006" s="2" t="str">
        <f>IF(ISNUMBER(_xlfn.XMATCH(E3006,[1]SKU_Master!A:A)),"MATCH","NOT FOUND")</f>
        <v>MATCH</v>
      </c>
      <c r="O3006" s="2">
        <f>Table2[[#This Row],[GROSS_REVENUE]]-Table2[[#This Row],[DISCOUNT]]</f>
        <v>57147.86</v>
      </c>
      <c r="P3006" s="3">
        <f>IFERROR((Table2[[#This Row],[NET_REVENUE]]-(Table2[[#This Row],[UNITS_SOLD]]*Table2[[#This Row],[UNIT_COGS]]))/Table2[[#This Row],[NET_REVENUE]],0)</f>
        <v>0.43646183776610359</v>
      </c>
      <c r="Q3006" s="4">
        <f>IFERROR(Table2[[#This Row],[GROSS_REVENUE]]/Table2[[#This Row],[AD_SPEND]],0)</f>
        <v>12.359857806945584</v>
      </c>
      <c r="R3006" s="2">
        <f>IFERROR((Table2[[#This Row],[NET_REVENUE]]-(Table2[[#This Row],[UNITS_SOLD]]*Table2[[#This Row],[UNIT_COGS]])-Table2[[#This Row],[AD_SPEND]]),0)</f>
        <v>20005.91</v>
      </c>
      <c r="S3006" s="3">
        <f>IFERROR(Table2[[#This Row],[RETURNS_UNITS]]/Table2[[#This Row],[UNITS_SOLD]],0)</f>
        <v>5.0147492625368731E-2</v>
      </c>
      <c r="T3006" s="2" t="str">
        <f>TRIM(CLEAN(Table2[[#This Row],[CHANNEL]]))</f>
        <v>Amazon</v>
      </c>
      <c r="U3006" s="1">
        <f t="shared" si="46"/>
        <v>45474</v>
      </c>
    </row>
    <row r="3007" spans="1:21" x14ac:dyDescent="0.3">
      <c r="A3007" s="1">
        <v>45748</v>
      </c>
      <c r="B3007" s="2" t="s">
        <v>33</v>
      </c>
      <c r="C3007" s="2" t="s">
        <v>22</v>
      </c>
      <c r="D3007" s="2" t="s">
        <v>41</v>
      </c>
      <c r="E3007" s="2" t="str">
        <f>TRIM(Table2[[#This Row],[SKU_CODE]])</f>
        <v>BEC-KT-002</v>
      </c>
      <c r="F3007" s="2">
        <v>107</v>
      </c>
      <c r="G3007" s="2">
        <v>44940</v>
      </c>
      <c r="H3007" s="2">
        <v>9948.2000000000007</v>
      </c>
      <c r="I3007" s="2">
        <v>4937.67</v>
      </c>
      <c r="J3007" s="2">
        <v>2</v>
      </c>
      <c r="K3007" s="2" t="str">
        <f>_xlfn.XLOOKUP(E3007,[1]SKU_Master!A:A,[1]SKU_Master!C:C,"NOT FOUND")</f>
        <v>Kitchen Towel</v>
      </c>
      <c r="L3007" s="2">
        <f>_xlfn.XLOOKUP(Table2[[#This Row],[SKU_CODE_CLEAN]],[1]SKU_Master!A:A,[1]SKU_Master!E:E,"Not Found")</f>
        <v>420</v>
      </c>
      <c r="M3007" s="2">
        <f>_xlfn.XLOOKUP(E3007,[1]SKU_Master!A:A,[1]SKU_Master!F:F,"NOT FOUND")</f>
        <v>205</v>
      </c>
      <c r="N3007" s="2" t="str">
        <f>IF(ISNUMBER(_xlfn.XMATCH(E3007,[1]SKU_Master!A:A)),"MATCH","NOT FOUND")</f>
        <v>MATCH</v>
      </c>
      <c r="O3007" s="2">
        <f>Table2[[#This Row],[GROSS_REVENUE]]-Table2[[#This Row],[DISCOUNT]]</f>
        <v>34991.800000000003</v>
      </c>
      <c r="P3007" s="3">
        <f>IFERROR((Table2[[#This Row],[NET_REVENUE]]-(Table2[[#This Row],[UNITS_SOLD]]*Table2[[#This Row],[UNIT_COGS]]))/Table2[[#This Row],[NET_REVENUE]],0)</f>
        <v>0.37313884967335209</v>
      </c>
      <c r="Q3007" s="4">
        <f>IFERROR(Table2[[#This Row],[GROSS_REVENUE]]/Table2[[#This Row],[AD_SPEND]],0)</f>
        <v>9.1014587852165096</v>
      </c>
      <c r="R3007" s="2">
        <f>IFERROR((Table2[[#This Row],[NET_REVENUE]]-(Table2[[#This Row],[UNITS_SOLD]]*Table2[[#This Row],[UNIT_COGS]])-Table2[[#This Row],[AD_SPEND]]),0)</f>
        <v>8119.1300000000028</v>
      </c>
      <c r="S3007" s="3">
        <f>IFERROR(Table2[[#This Row],[RETURNS_UNITS]]/Table2[[#This Row],[UNITS_SOLD]],0)</f>
        <v>1.8691588785046728E-2</v>
      </c>
      <c r="T3007" s="2" t="str">
        <f>TRIM(CLEAN(Table2[[#This Row],[CHANNEL]]))</f>
        <v>Swiggy Instamart</v>
      </c>
      <c r="U3007" s="1">
        <f t="shared" si="46"/>
        <v>45748</v>
      </c>
    </row>
    <row r="3008" spans="1:21" x14ac:dyDescent="0.3">
      <c r="A3008" s="1">
        <v>45383</v>
      </c>
      <c r="B3008" s="2" t="s">
        <v>39</v>
      </c>
      <c r="C3008" s="2" t="s">
        <v>22</v>
      </c>
      <c r="D3008" s="2" t="s">
        <v>46</v>
      </c>
      <c r="E3008" s="2" t="str">
        <f>TRIM(Table2[[#This Row],[SKU_CODE]])</f>
        <v>BEC-KT-001</v>
      </c>
      <c r="F3008" s="2">
        <v>301</v>
      </c>
      <c r="G3008" s="2">
        <v>48160</v>
      </c>
      <c r="H3008" s="2">
        <v>6645.96</v>
      </c>
      <c r="I3008" s="2">
        <v>4943.08</v>
      </c>
      <c r="J3008" s="2">
        <v>10</v>
      </c>
      <c r="K3008" s="2" t="str">
        <f>_xlfn.XLOOKUP(E3008,[1]SKU_Master!A:A,[1]SKU_Master!C:C,"NOT FOUND")</f>
        <v>Kitchen Towel</v>
      </c>
      <c r="L3008" s="2">
        <f>_xlfn.XLOOKUP(Table2[[#This Row],[SKU_CODE_CLEAN]],[1]SKU_Master!A:A,[1]SKU_Master!E:E,"Not Found")</f>
        <v>160</v>
      </c>
      <c r="M3008" s="2">
        <f>_xlfn.XLOOKUP(E3008,[1]SKU_Master!A:A,[1]SKU_Master!F:F,"NOT FOUND")</f>
        <v>78</v>
      </c>
      <c r="N3008" s="2" t="str">
        <f>IF(ISNUMBER(_xlfn.XMATCH(E3008,[1]SKU_Master!A:A)),"MATCH","NOT FOUND")</f>
        <v>MATCH</v>
      </c>
      <c r="O3008" s="2">
        <f>Table2[[#This Row],[GROSS_REVENUE]]-Table2[[#This Row],[DISCOUNT]]</f>
        <v>41514.04</v>
      </c>
      <c r="P3008" s="3">
        <f>IFERROR((Table2[[#This Row],[NET_REVENUE]]-(Table2[[#This Row],[UNITS_SOLD]]*Table2[[#This Row],[UNIT_COGS]]))/Table2[[#This Row],[NET_REVENUE]],0)</f>
        <v>0.43445639113899781</v>
      </c>
      <c r="Q3008" s="4">
        <f>IFERROR(Table2[[#This Row],[GROSS_REVENUE]]/Table2[[#This Row],[AD_SPEND]],0)</f>
        <v>9.7429133252951594</v>
      </c>
      <c r="R3008" s="2">
        <f>IFERROR((Table2[[#This Row],[NET_REVENUE]]-(Table2[[#This Row],[UNITS_SOLD]]*Table2[[#This Row],[UNIT_COGS]])-Table2[[#This Row],[AD_SPEND]]),0)</f>
        <v>13092.960000000001</v>
      </c>
      <c r="S3008" s="3">
        <f>IFERROR(Table2[[#This Row],[RETURNS_UNITS]]/Table2[[#This Row],[UNITS_SOLD]],0)</f>
        <v>3.3222591362126248E-2</v>
      </c>
      <c r="T3008" s="2" t="str">
        <f>TRIM(CLEAN(Table2[[#This Row],[CHANNEL]]))</f>
        <v>Amazon</v>
      </c>
      <c r="U3008" s="1">
        <f t="shared" si="46"/>
        <v>45383</v>
      </c>
    </row>
    <row r="3009" spans="1:21" x14ac:dyDescent="0.3">
      <c r="A3009" s="1">
        <v>45658</v>
      </c>
      <c r="B3009" s="2" t="s">
        <v>50</v>
      </c>
      <c r="C3009" s="2" t="s">
        <v>22</v>
      </c>
      <c r="D3009" s="2" t="s">
        <v>41</v>
      </c>
      <c r="E3009" s="2" t="str">
        <f>TRIM(Table2[[#This Row],[SKU_CODE]])</f>
        <v>BEC-KT-002</v>
      </c>
      <c r="F3009" s="2">
        <v>285</v>
      </c>
      <c r="G3009" s="2">
        <v>119700</v>
      </c>
      <c r="H3009" s="2">
        <v>27833.16</v>
      </c>
      <c r="I3009" s="2">
        <v>4945.72</v>
      </c>
      <c r="J3009" s="2">
        <v>12</v>
      </c>
      <c r="K3009" s="2" t="str">
        <f>_xlfn.XLOOKUP(E3009,[1]SKU_Master!A:A,[1]SKU_Master!C:C,"NOT FOUND")</f>
        <v>Kitchen Towel</v>
      </c>
      <c r="L3009" s="2">
        <f>_xlfn.XLOOKUP(Table2[[#This Row],[SKU_CODE_CLEAN]],[1]SKU_Master!A:A,[1]SKU_Master!E:E,"Not Found")</f>
        <v>420</v>
      </c>
      <c r="M3009" s="2">
        <f>_xlfn.XLOOKUP(E3009,[1]SKU_Master!A:A,[1]SKU_Master!F:F,"NOT FOUND")</f>
        <v>205</v>
      </c>
      <c r="N3009" s="2" t="str">
        <f>IF(ISNUMBER(_xlfn.XMATCH(E3009,[1]SKU_Master!A:A)),"MATCH","NOT FOUND")</f>
        <v>MATCH</v>
      </c>
      <c r="O3009" s="2">
        <f>Table2[[#This Row],[GROSS_REVENUE]]-Table2[[#This Row],[DISCOUNT]]</f>
        <v>91866.84</v>
      </c>
      <c r="P3009" s="3">
        <f>IFERROR((Table2[[#This Row],[NET_REVENUE]]-(Table2[[#This Row],[UNITS_SOLD]]*Table2[[#This Row],[UNIT_COGS]]))/Table2[[#This Row],[NET_REVENUE]],0)</f>
        <v>0.36402514770291433</v>
      </c>
      <c r="Q3009" s="4">
        <f>IFERROR(Table2[[#This Row],[GROSS_REVENUE]]/Table2[[#This Row],[AD_SPEND]],0)</f>
        <v>24.202744999716927</v>
      </c>
      <c r="R3009" s="2">
        <f>IFERROR((Table2[[#This Row],[NET_REVENUE]]-(Table2[[#This Row],[UNITS_SOLD]]*Table2[[#This Row],[UNIT_COGS]])-Table2[[#This Row],[AD_SPEND]]),0)</f>
        <v>28496.119999999995</v>
      </c>
      <c r="S3009" s="3">
        <f>IFERROR(Table2[[#This Row],[RETURNS_UNITS]]/Table2[[#This Row],[UNITS_SOLD]],0)</f>
        <v>4.2105263157894736E-2</v>
      </c>
      <c r="T3009" s="2" t="str">
        <f>TRIM(CLEAN(Table2[[#This Row],[CHANNEL]]))</f>
        <v>Amazon</v>
      </c>
      <c r="U3009" s="1">
        <f t="shared" si="46"/>
        <v>45658</v>
      </c>
    </row>
    <row r="3010" spans="1:21" x14ac:dyDescent="0.3">
      <c r="A3010" s="1">
        <v>45748</v>
      </c>
      <c r="B3010" s="2" t="s">
        <v>24</v>
      </c>
      <c r="C3010" s="2" t="s">
        <v>25</v>
      </c>
      <c r="D3010" s="2" t="s">
        <v>26</v>
      </c>
      <c r="E3010" s="2" t="str">
        <f>TRIM(Table2[[#This Row],[SKU_CODE]])</f>
        <v>BEC-TIS-002</v>
      </c>
      <c r="F3010" s="2">
        <v>217</v>
      </c>
      <c r="G3010" s="2">
        <v>39060</v>
      </c>
      <c r="H3010" s="2">
        <v>3360.78</v>
      </c>
      <c r="I3010" s="2">
        <v>4965.63</v>
      </c>
      <c r="J3010" s="2">
        <v>31</v>
      </c>
      <c r="K3010" s="2" t="str">
        <f>_xlfn.XLOOKUP(E3010,[1]SKU_Master!A:A,[1]SKU_Master!C:C,"NOT FOUND")</f>
        <v>Tissues</v>
      </c>
      <c r="L3010" s="2">
        <f>_xlfn.XLOOKUP(Table2[[#This Row],[SKU_CODE_CLEAN]],[1]SKU_Master!A:A,[1]SKU_Master!E:E,"Not Found")</f>
        <v>180</v>
      </c>
      <c r="M3010" s="2">
        <f>_xlfn.XLOOKUP(E3010,[1]SKU_Master!A:A,[1]SKU_Master!F:F,"NOT FOUND")</f>
        <v>95</v>
      </c>
      <c r="N3010" s="2" t="str">
        <f>IF(ISNUMBER(_xlfn.XMATCH(E3010,[1]SKU_Master!A:A)),"MATCH","NOT FOUND")</f>
        <v>MATCH</v>
      </c>
      <c r="O3010" s="2">
        <f>Table2[[#This Row],[GROSS_REVENUE]]-Table2[[#This Row],[DISCOUNT]]</f>
        <v>35699.22</v>
      </c>
      <c r="P3010" s="3">
        <f>IFERROR((Table2[[#This Row],[NET_REVENUE]]-(Table2[[#This Row],[UNITS_SOLD]]*Table2[[#This Row],[UNIT_COGS]]))/Table2[[#This Row],[NET_REVENUE]],0)</f>
        <v>0.42253640275613868</v>
      </c>
      <c r="Q3010" s="4">
        <f>IFERROR(Table2[[#This Row],[GROSS_REVENUE]]/Table2[[#This Row],[AD_SPEND]],0)</f>
        <v>7.8660713746292013</v>
      </c>
      <c r="R3010" s="2">
        <f>IFERROR((Table2[[#This Row],[NET_REVENUE]]-(Table2[[#This Row],[UNITS_SOLD]]*Table2[[#This Row],[UNIT_COGS]])-Table2[[#This Row],[AD_SPEND]]),0)</f>
        <v>10118.59</v>
      </c>
      <c r="S3010" s="3">
        <f>IFERROR(Table2[[#This Row],[RETURNS_UNITS]]/Table2[[#This Row],[UNITS_SOLD]],0)</f>
        <v>0.14285714285714285</v>
      </c>
      <c r="T3010" s="2" t="str">
        <f>TRIM(CLEAN(Table2[[#This Row],[CHANNEL]]))</f>
        <v>D2C</v>
      </c>
      <c r="U3010" s="1">
        <f t="shared" si="46"/>
        <v>45748</v>
      </c>
    </row>
    <row r="3011" spans="1:21" x14ac:dyDescent="0.3">
      <c r="A3011" s="1">
        <v>45292</v>
      </c>
      <c r="B3011" s="2" t="s">
        <v>21</v>
      </c>
      <c r="C3011" s="2" t="s">
        <v>22</v>
      </c>
      <c r="D3011" s="2" t="s">
        <v>38</v>
      </c>
      <c r="E3011" s="2" t="str">
        <f>TRIM(Table2[[#This Row],[SKU_CODE]])</f>
        <v>BEC-CLN-002</v>
      </c>
      <c r="F3011" s="2">
        <v>176</v>
      </c>
      <c r="G3011" s="2">
        <v>32560</v>
      </c>
      <c r="H3011" s="2">
        <v>6809.37</v>
      </c>
      <c r="I3011" s="2">
        <v>4968.3599999999997</v>
      </c>
      <c r="J3011" s="2">
        <v>9</v>
      </c>
      <c r="K3011" s="2" t="str">
        <f>_xlfn.XLOOKUP(E3011,[1]SKU_Master!A:A,[1]SKU_Master!C:C,"NOT FOUND")</f>
        <v>Cleaners</v>
      </c>
      <c r="L3011" s="2">
        <f>_xlfn.XLOOKUP(Table2[[#This Row],[SKU_CODE_CLEAN]],[1]SKU_Master!A:A,[1]SKU_Master!E:E,"Not Found")</f>
        <v>185</v>
      </c>
      <c r="M3011" s="2">
        <f>_xlfn.XLOOKUP(E3011,[1]SKU_Master!A:A,[1]SKU_Master!F:F,"NOT FOUND")</f>
        <v>88</v>
      </c>
      <c r="N3011" s="2" t="str">
        <f>IF(ISNUMBER(_xlfn.XMATCH(E3011,[1]SKU_Master!A:A)),"MATCH","NOT FOUND")</f>
        <v>MATCH</v>
      </c>
      <c r="O3011" s="2">
        <f>Table2[[#This Row],[GROSS_REVENUE]]-Table2[[#This Row],[DISCOUNT]]</f>
        <v>25750.63</v>
      </c>
      <c r="P3011" s="3">
        <f>IFERROR((Table2[[#This Row],[NET_REVENUE]]-(Table2[[#This Row],[UNITS_SOLD]]*Table2[[#This Row],[UNIT_COGS]]))/Table2[[#This Row],[NET_REVENUE]],0)</f>
        <v>0.39853898720147818</v>
      </c>
      <c r="Q3011" s="4">
        <f>IFERROR(Table2[[#This Row],[GROSS_REVENUE]]/Table2[[#This Row],[AD_SPEND]],0)</f>
        <v>6.5534703604408699</v>
      </c>
      <c r="R3011" s="2">
        <f>IFERROR((Table2[[#This Row],[NET_REVENUE]]-(Table2[[#This Row],[UNITS_SOLD]]*Table2[[#This Row],[UNIT_COGS]])-Table2[[#This Row],[AD_SPEND]]),0)</f>
        <v>5294.2700000000013</v>
      </c>
      <c r="S3011" s="3">
        <f>IFERROR(Table2[[#This Row],[RETURNS_UNITS]]/Table2[[#This Row],[UNITS_SOLD]],0)</f>
        <v>5.113636363636364E-2</v>
      </c>
      <c r="T3011" s="2" t="str">
        <f>TRIM(CLEAN(Table2[[#This Row],[CHANNEL]]))</f>
        <v>Flipkart</v>
      </c>
      <c r="U3011" s="1">
        <f t="shared" ref="U3011:U3074" si="47">IF(AND(MONTH(A3011)=1,DAY(A3011)&gt;1),DATE(YEAR(A3011),DAY(A3011),1),A3011)</f>
        <v>45292</v>
      </c>
    </row>
    <row r="3012" spans="1:21" x14ac:dyDescent="0.3">
      <c r="A3012" s="1">
        <v>45748</v>
      </c>
      <c r="B3012" s="2" t="s">
        <v>39</v>
      </c>
      <c r="C3012" s="2" t="s">
        <v>28</v>
      </c>
      <c r="D3012" s="2" t="s">
        <v>32</v>
      </c>
      <c r="E3012" s="2" t="str">
        <f>TRIM(Table2[[#This Row],[SKU_CODE]])</f>
        <v>BEC-BW-001</v>
      </c>
      <c r="F3012" s="2">
        <v>213</v>
      </c>
      <c r="G3012" s="2">
        <v>46860</v>
      </c>
      <c r="H3012" s="2">
        <v>11886.58</v>
      </c>
      <c r="I3012" s="2">
        <v>4969.53</v>
      </c>
      <c r="J3012" s="2">
        <v>6</v>
      </c>
      <c r="K3012" s="2" t="str">
        <f>_xlfn.XLOOKUP(E3012,[1]SKU_Master!A:A,[1]SKU_Master!C:C,"NOT FOUND")</f>
        <v>Bake &amp; Wrap</v>
      </c>
      <c r="L3012" s="2">
        <f>_xlfn.XLOOKUP(Table2[[#This Row],[SKU_CODE_CLEAN]],[1]SKU_Master!A:A,[1]SKU_Master!E:E,"Not Found")</f>
        <v>220</v>
      </c>
      <c r="M3012" s="2">
        <f>_xlfn.XLOOKUP(E3012,[1]SKU_Master!A:A,[1]SKU_Master!F:F,"NOT FOUND")</f>
        <v>118</v>
      </c>
      <c r="N3012" s="2" t="str">
        <f>IF(ISNUMBER(_xlfn.XMATCH(E3012,[1]SKU_Master!A:A)),"MATCH","NOT FOUND")</f>
        <v>MATCH</v>
      </c>
      <c r="O3012" s="2">
        <f>Table2[[#This Row],[GROSS_REVENUE]]-Table2[[#This Row],[DISCOUNT]]</f>
        <v>34973.42</v>
      </c>
      <c r="P3012" s="3">
        <f>IFERROR((Table2[[#This Row],[NET_REVENUE]]-(Table2[[#This Row],[UNITS_SOLD]]*Table2[[#This Row],[UNIT_COGS]]))/Table2[[#This Row],[NET_REVENUE]],0)</f>
        <v>0.28133994330551598</v>
      </c>
      <c r="Q3012" s="4">
        <f>IFERROR(Table2[[#This Row],[GROSS_REVENUE]]/Table2[[#This Row],[AD_SPEND]],0)</f>
        <v>9.4294631484265121</v>
      </c>
      <c r="R3012" s="2">
        <f>IFERROR((Table2[[#This Row],[NET_REVENUE]]-(Table2[[#This Row],[UNITS_SOLD]]*Table2[[#This Row],[UNIT_COGS]])-Table2[[#This Row],[AD_SPEND]]),0)</f>
        <v>4869.8899999999985</v>
      </c>
      <c r="S3012" s="3">
        <f>IFERROR(Table2[[#This Row],[RETURNS_UNITS]]/Table2[[#This Row],[UNITS_SOLD]],0)</f>
        <v>2.8169014084507043E-2</v>
      </c>
      <c r="T3012" s="2" t="str">
        <f>TRIM(CLEAN(Table2[[#This Row],[CHANNEL]]))</f>
        <v>Amazon</v>
      </c>
      <c r="U3012" s="1">
        <f t="shared" si="47"/>
        <v>45748</v>
      </c>
    </row>
    <row r="3013" spans="1:21" x14ac:dyDescent="0.3">
      <c r="A3013" s="1">
        <v>45444</v>
      </c>
      <c r="B3013" s="2" t="s">
        <v>33</v>
      </c>
      <c r="C3013" s="2" t="s">
        <v>22</v>
      </c>
      <c r="D3013" s="2" t="s">
        <v>41</v>
      </c>
      <c r="E3013" s="2" t="str">
        <f>TRIM(Table2[[#This Row],[SKU_CODE]])</f>
        <v>BEC-KT-002</v>
      </c>
      <c r="F3013" s="2">
        <v>130</v>
      </c>
      <c r="G3013" s="2">
        <v>54600</v>
      </c>
      <c r="H3013" s="2">
        <v>11170.66</v>
      </c>
      <c r="I3013" s="2">
        <v>4970.28</v>
      </c>
      <c r="J3013" s="2">
        <v>6</v>
      </c>
      <c r="K3013" s="2" t="str">
        <f>_xlfn.XLOOKUP(E3013,[1]SKU_Master!A:A,[1]SKU_Master!C:C,"NOT FOUND")</f>
        <v>Kitchen Towel</v>
      </c>
      <c r="L3013" s="2">
        <f>_xlfn.XLOOKUP(Table2[[#This Row],[SKU_CODE_CLEAN]],[1]SKU_Master!A:A,[1]SKU_Master!E:E,"Not Found")</f>
        <v>420</v>
      </c>
      <c r="M3013" s="2">
        <f>_xlfn.XLOOKUP(E3013,[1]SKU_Master!A:A,[1]SKU_Master!F:F,"NOT FOUND")</f>
        <v>205</v>
      </c>
      <c r="N3013" s="2" t="str">
        <f>IF(ISNUMBER(_xlfn.XMATCH(E3013,[1]SKU_Master!A:A)),"MATCH","NOT FOUND")</f>
        <v>MATCH</v>
      </c>
      <c r="O3013" s="2">
        <f>Table2[[#This Row],[GROSS_REVENUE]]-Table2[[#This Row],[DISCOUNT]]</f>
        <v>43429.34</v>
      </c>
      <c r="P3013" s="3">
        <f>IFERROR((Table2[[#This Row],[NET_REVENUE]]-(Table2[[#This Row],[UNITS_SOLD]]*Table2[[#This Row],[UNIT_COGS]]))/Table2[[#This Row],[NET_REVENUE]],0)</f>
        <v>0.3863595440317536</v>
      </c>
      <c r="Q3013" s="4">
        <f>IFERROR(Table2[[#This Row],[GROSS_REVENUE]]/Table2[[#This Row],[AD_SPEND]],0)</f>
        <v>10.985296603008281</v>
      </c>
      <c r="R3013" s="2">
        <f>IFERROR((Table2[[#This Row],[NET_REVENUE]]-(Table2[[#This Row],[UNITS_SOLD]]*Table2[[#This Row],[UNIT_COGS]])-Table2[[#This Row],[AD_SPEND]]),0)</f>
        <v>11809.059999999998</v>
      </c>
      <c r="S3013" s="3">
        <f>IFERROR(Table2[[#This Row],[RETURNS_UNITS]]/Table2[[#This Row],[UNITS_SOLD]],0)</f>
        <v>4.6153846153846156E-2</v>
      </c>
      <c r="T3013" s="2" t="str">
        <f>TRIM(CLEAN(Table2[[#This Row],[CHANNEL]]))</f>
        <v>Swiggy Instamart</v>
      </c>
      <c r="U3013" s="1">
        <f t="shared" si="47"/>
        <v>45444</v>
      </c>
    </row>
    <row r="3014" spans="1:21" x14ac:dyDescent="0.3">
      <c r="A3014" s="1">
        <v>45689</v>
      </c>
      <c r="B3014" s="2" t="s">
        <v>33</v>
      </c>
      <c r="C3014" s="2" t="s">
        <v>22</v>
      </c>
      <c r="D3014" s="2" t="s">
        <v>41</v>
      </c>
      <c r="E3014" s="2" t="str">
        <f>TRIM(Table2[[#This Row],[SKU_CODE]])</f>
        <v>BEC-KT-002</v>
      </c>
      <c r="F3014" s="2">
        <v>171</v>
      </c>
      <c r="G3014" s="2">
        <v>71820</v>
      </c>
      <c r="H3014" s="2">
        <v>19375.400000000001</v>
      </c>
      <c r="I3014" s="2">
        <v>4970.57</v>
      </c>
      <c r="J3014" s="2">
        <v>4</v>
      </c>
      <c r="K3014" s="2" t="str">
        <f>_xlfn.XLOOKUP(E3014,[1]SKU_Master!A:A,[1]SKU_Master!C:C,"NOT FOUND")</f>
        <v>Kitchen Towel</v>
      </c>
      <c r="L3014" s="2">
        <f>_xlfn.XLOOKUP(Table2[[#This Row],[SKU_CODE_CLEAN]],[1]SKU_Master!A:A,[1]SKU_Master!E:E,"Not Found")</f>
        <v>420</v>
      </c>
      <c r="M3014" s="2">
        <f>_xlfn.XLOOKUP(E3014,[1]SKU_Master!A:A,[1]SKU_Master!F:F,"NOT FOUND")</f>
        <v>205</v>
      </c>
      <c r="N3014" s="2" t="str">
        <f>IF(ISNUMBER(_xlfn.XMATCH(E3014,[1]SKU_Master!A:A)),"MATCH","NOT FOUND")</f>
        <v>MATCH</v>
      </c>
      <c r="O3014" s="2">
        <f>Table2[[#This Row],[GROSS_REVENUE]]-Table2[[#This Row],[DISCOUNT]]</f>
        <v>52444.6</v>
      </c>
      <c r="P3014" s="3">
        <f>IFERROR((Table2[[#This Row],[NET_REVENUE]]-(Table2[[#This Row],[UNITS_SOLD]]*Table2[[#This Row],[UNIT_COGS]]))/Table2[[#This Row],[NET_REVENUE]],0)</f>
        <v>0.33158037243109872</v>
      </c>
      <c r="Q3014" s="4">
        <f>IFERROR(Table2[[#This Row],[GROSS_REVENUE]]/Table2[[#This Row],[AD_SPEND]],0)</f>
        <v>14.449047091178679</v>
      </c>
      <c r="R3014" s="2">
        <f>IFERROR((Table2[[#This Row],[NET_REVENUE]]-(Table2[[#This Row],[UNITS_SOLD]]*Table2[[#This Row],[UNIT_COGS]])-Table2[[#This Row],[AD_SPEND]]),0)</f>
        <v>12419.029999999999</v>
      </c>
      <c r="S3014" s="3">
        <f>IFERROR(Table2[[#This Row],[RETURNS_UNITS]]/Table2[[#This Row],[UNITS_SOLD]],0)</f>
        <v>2.3391812865497075E-2</v>
      </c>
      <c r="T3014" s="2" t="str">
        <f>TRIM(CLEAN(Table2[[#This Row],[CHANNEL]]))</f>
        <v>Swiggy Instamart</v>
      </c>
      <c r="U3014" s="1">
        <f t="shared" si="47"/>
        <v>45689</v>
      </c>
    </row>
    <row r="3015" spans="1:21" x14ac:dyDescent="0.3">
      <c r="A3015" s="1">
        <v>45717</v>
      </c>
      <c r="B3015" s="2" t="s">
        <v>37</v>
      </c>
      <c r="C3015" s="2" t="s">
        <v>28</v>
      </c>
      <c r="D3015" s="2" t="s">
        <v>29</v>
      </c>
      <c r="E3015" s="2" t="str">
        <f>TRIM(Table2[[#This Row],[SKU_CODE]])</f>
        <v>BEC-CLN-004</v>
      </c>
      <c r="F3015" s="2">
        <v>240</v>
      </c>
      <c r="G3015" s="2">
        <v>23760</v>
      </c>
      <c r="H3015" s="2">
        <v>5089.6099999999997</v>
      </c>
      <c r="I3015" s="2">
        <v>4974.37</v>
      </c>
      <c r="J3015" s="2">
        <v>13</v>
      </c>
      <c r="K3015" s="2" t="str">
        <f>_xlfn.XLOOKUP(E3015,[1]SKU_Master!A:A,[1]SKU_Master!C:C,"NOT FOUND")</f>
        <v>Cleaners</v>
      </c>
      <c r="L3015" s="2">
        <f>_xlfn.XLOOKUP(Table2[[#This Row],[SKU_CODE_CLEAN]],[1]SKU_Master!A:A,[1]SKU_Master!E:E,"Not Found")</f>
        <v>99</v>
      </c>
      <c r="M3015" s="2">
        <f>_xlfn.XLOOKUP(E3015,[1]SKU_Master!A:A,[1]SKU_Master!F:F,"NOT FOUND")</f>
        <v>44</v>
      </c>
      <c r="N3015" s="2" t="str">
        <f>IF(ISNUMBER(_xlfn.XMATCH(E3015,[1]SKU_Master!A:A)),"MATCH","NOT FOUND")</f>
        <v>MATCH</v>
      </c>
      <c r="O3015" s="2">
        <f>Table2[[#This Row],[GROSS_REVENUE]]-Table2[[#This Row],[DISCOUNT]]</f>
        <v>18670.39</v>
      </c>
      <c r="P3015" s="3">
        <f>IFERROR((Table2[[#This Row],[NET_REVENUE]]-(Table2[[#This Row],[UNITS_SOLD]]*Table2[[#This Row],[UNIT_COGS]]))/Table2[[#This Row],[NET_REVENUE]],0)</f>
        <v>0.43439853157861191</v>
      </c>
      <c r="Q3015" s="4">
        <f>IFERROR(Table2[[#This Row],[GROSS_REVENUE]]/Table2[[#This Row],[AD_SPEND]],0)</f>
        <v>4.7764842583080878</v>
      </c>
      <c r="R3015" s="2">
        <f>IFERROR((Table2[[#This Row],[NET_REVENUE]]-(Table2[[#This Row],[UNITS_SOLD]]*Table2[[#This Row],[UNIT_COGS]])-Table2[[#This Row],[AD_SPEND]]),0)</f>
        <v>3136.0199999999995</v>
      </c>
      <c r="S3015" s="3">
        <f>IFERROR(Table2[[#This Row],[RETURNS_UNITS]]/Table2[[#This Row],[UNITS_SOLD]],0)</f>
        <v>5.4166666666666669E-2</v>
      </c>
      <c r="T3015" s="2" t="str">
        <f>TRIM(CLEAN(Table2[[#This Row],[CHANNEL]]))</f>
        <v>Blinkit</v>
      </c>
      <c r="U3015" s="1">
        <f t="shared" si="47"/>
        <v>45717</v>
      </c>
    </row>
    <row r="3016" spans="1:21" x14ac:dyDescent="0.3">
      <c r="A3016" s="1">
        <v>45566</v>
      </c>
      <c r="B3016" s="2" t="s">
        <v>21</v>
      </c>
      <c r="C3016" s="2" t="s">
        <v>25</v>
      </c>
      <c r="D3016" s="2" t="s">
        <v>29</v>
      </c>
      <c r="E3016" s="2" t="str">
        <f>TRIM(Table2[[#This Row],[SKU_CODE]])</f>
        <v>BEC-CLN-004</v>
      </c>
      <c r="F3016" s="2">
        <v>301</v>
      </c>
      <c r="G3016" s="2">
        <v>29799</v>
      </c>
      <c r="H3016" s="2">
        <v>7151.15</v>
      </c>
      <c r="I3016" s="2">
        <v>4979.3999999999996</v>
      </c>
      <c r="J3016" s="2">
        <v>17</v>
      </c>
      <c r="K3016" s="2" t="str">
        <f>_xlfn.XLOOKUP(E3016,[1]SKU_Master!A:A,[1]SKU_Master!C:C,"NOT FOUND")</f>
        <v>Cleaners</v>
      </c>
      <c r="L3016" s="2">
        <f>_xlfn.XLOOKUP(Table2[[#This Row],[SKU_CODE_CLEAN]],[1]SKU_Master!A:A,[1]SKU_Master!E:E,"Not Found")</f>
        <v>99</v>
      </c>
      <c r="M3016" s="2">
        <f>_xlfn.XLOOKUP(E3016,[1]SKU_Master!A:A,[1]SKU_Master!F:F,"NOT FOUND")</f>
        <v>44</v>
      </c>
      <c r="N3016" s="2" t="str">
        <f>IF(ISNUMBER(_xlfn.XMATCH(E3016,[1]SKU_Master!A:A)),"MATCH","NOT FOUND")</f>
        <v>MATCH</v>
      </c>
      <c r="O3016" s="2">
        <f>Table2[[#This Row],[GROSS_REVENUE]]-Table2[[#This Row],[DISCOUNT]]</f>
        <v>22647.85</v>
      </c>
      <c r="P3016" s="3">
        <f>IFERROR((Table2[[#This Row],[NET_REVENUE]]-(Table2[[#This Row],[UNITS_SOLD]]*Table2[[#This Row],[UNIT_COGS]]))/Table2[[#This Row],[NET_REVENUE]],0)</f>
        <v>0.41522042931227465</v>
      </c>
      <c r="Q3016" s="4">
        <f>IFERROR(Table2[[#This Row],[GROSS_REVENUE]]/Table2[[#This Row],[AD_SPEND]],0)</f>
        <v>5.9844559585492236</v>
      </c>
      <c r="R3016" s="2">
        <f>IFERROR((Table2[[#This Row],[NET_REVENUE]]-(Table2[[#This Row],[UNITS_SOLD]]*Table2[[#This Row],[UNIT_COGS]])-Table2[[#This Row],[AD_SPEND]]),0)</f>
        <v>4424.4499999999989</v>
      </c>
      <c r="S3016" s="3">
        <f>IFERROR(Table2[[#This Row],[RETURNS_UNITS]]/Table2[[#This Row],[UNITS_SOLD]],0)</f>
        <v>5.647840531561462E-2</v>
      </c>
      <c r="T3016" s="2" t="str">
        <f>TRIM(CLEAN(Table2[[#This Row],[CHANNEL]]))</f>
        <v>Flipkart</v>
      </c>
      <c r="U3016" s="1">
        <f t="shared" si="47"/>
        <v>45566</v>
      </c>
    </row>
    <row r="3017" spans="1:21" x14ac:dyDescent="0.3">
      <c r="A3017" s="1">
        <v>45658</v>
      </c>
      <c r="B3017" s="2" t="s">
        <v>33</v>
      </c>
      <c r="C3017" s="2" t="s">
        <v>22</v>
      </c>
      <c r="D3017" s="2" t="s">
        <v>29</v>
      </c>
      <c r="E3017" s="2" t="str">
        <f>TRIM(Table2[[#This Row],[SKU_CODE]])</f>
        <v>BEC-CLN-004</v>
      </c>
      <c r="F3017" s="2">
        <v>226</v>
      </c>
      <c r="G3017" s="2">
        <v>22374</v>
      </c>
      <c r="H3017" s="2">
        <v>1824.12</v>
      </c>
      <c r="I3017" s="2">
        <v>4983.4399999999996</v>
      </c>
      <c r="J3017" s="2">
        <v>9</v>
      </c>
      <c r="K3017" s="2" t="str">
        <f>_xlfn.XLOOKUP(E3017,[1]SKU_Master!A:A,[1]SKU_Master!C:C,"NOT FOUND")</f>
        <v>Cleaners</v>
      </c>
      <c r="L3017" s="2">
        <f>_xlfn.XLOOKUP(Table2[[#This Row],[SKU_CODE_CLEAN]],[1]SKU_Master!A:A,[1]SKU_Master!E:E,"Not Found")</f>
        <v>99</v>
      </c>
      <c r="M3017" s="2">
        <f>_xlfn.XLOOKUP(E3017,[1]SKU_Master!A:A,[1]SKU_Master!F:F,"NOT FOUND")</f>
        <v>44</v>
      </c>
      <c r="N3017" s="2" t="str">
        <f>IF(ISNUMBER(_xlfn.XMATCH(E3017,[1]SKU_Master!A:A)),"MATCH","NOT FOUND")</f>
        <v>MATCH</v>
      </c>
      <c r="O3017" s="2">
        <f>Table2[[#This Row],[GROSS_REVENUE]]-Table2[[#This Row],[DISCOUNT]]</f>
        <v>20549.88</v>
      </c>
      <c r="P3017" s="3">
        <f>IFERROR((Table2[[#This Row],[NET_REVENUE]]-(Table2[[#This Row],[UNITS_SOLD]]*Table2[[#This Row],[UNIT_COGS]]))/Table2[[#This Row],[NET_REVENUE]],0)</f>
        <v>0.51610423029234231</v>
      </c>
      <c r="Q3017" s="4">
        <f>IFERROR(Table2[[#This Row],[GROSS_REVENUE]]/Table2[[#This Row],[AD_SPEND]],0)</f>
        <v>4.4896697863323327</v>
      </c>
      <c r="R3017" s="2">
        <f>IFERROR((Table2[[#This Row],[NET_REVENUE]]-(Table2[[#This Row],[UNITS_SOLD]]*Table2[[#This Row],[UNIT_COGS]])-Table2[[#This Row],[AD_SPEND]]),0)</f>
        <v>5622.4400000000014</v>
      </c>
      <c r="S3017" s="3">
        <f>IFERROR(Table2[[#This Row],[RETURNS_UNITS]]/Table2[[#This Row],[UNITS_SOLD]],0)</f>
        <v>3.9823008849557522E-2</v>
      </c>
      <c r="T3017" s="2" t="str">
        <f>TRIM(CLEAN(Table2[[#This Row],[CHANNEL]]))</f>
        <v>Swiggy Instamart</v>
      </c>
      <c r="U3017" s="1">
        <f t="shared" si="47"/>
        <v>45658</v>
      </c>
    </row>
    <row r="3018" spans="1:21" x14ac:dyDescent="0.3">
      <c r="A3018" s="1">
        <v>45778</v>
      </c>
      <c r="B3018" s="2" t="s">
        <v>27</v>
      </c>
      <c r="C3018" s="2" t="s">
        <v>25</v>
      </c>
      <c r="D3018" s="2" t="s">
        <v>30</v>
      </c>
      <c r="E3018" s="2" t="str">
        <f>TRIM(Table2[[#This Row],[SKU_CODE]])</f>
        <v>BEC-TIS-002</v>
      </c>
      <c r="F3018" s="2">
        <v>270</v>
      </c>
      <c r="G3018" s="2">
        <v>48600</v>
      </c>
      <c r="H3018" s="2">
        <v>3751.32</v>
      </c>
      <c r="I3018" s="2">
        <v>4984.9399999999996</v>
      </c>
      <c r="J3018" s="2">
        <v>12</v>
      </c>
      <c r="K3018" s="2" t="str">
        <f>_xlfn.XLOOKUP(E3018,[1]SKU_Master!A:A,[1]SKU_Master!C:C,"NOT FOUND")</f>
        <v>Tissues</v>
      </c>
      <c r="L3018" s="2">
        <f>_xlfn.XLOOKUP(Table2[[#This Row],[SKU_CODE_CLEAN]],[1]SKU_Master!A:A,[1]SKU_Master!E:E,"Not Found")</f>
        <v>180</v>
      </c>
      <c r="M3018" s="2">
        <f>_xlfn.XLOOKUP(E3018,[1]SKU_Master!A:A,[1]SKU_Master!F:F,"NOT FOUND")</f>
        <v>95</v>
      </c>
      <c r="N3018" s="2" t="str">
        <f>IF(ISNUMBER(_xlfn.XMATCH(E3018,[1]SKU_Master!A:A)),"MATCH","NOT FOUND")</f>
        <v>MATCH</v>
      </c>
      <c r="O3018" s="2">
        <f>Table2[[#This Row],[GROSS_REVENUE]]-Table2[[#This Row],[DISCOUNT]]</f>
        <v>44848.68</v>
      </c>
      <c r="P3018" s="3">
        <f>IFERROR((Table2[[#This Row],[NET_REVENUE]]-(Table2[[#This Row],[UNITS_SOLD]]*Table2[[#This Row],[UNIT_COGS]]))/Table2[[#This Row],[NET_REVENUE]],0)</f>
        <v>0.42807681296305711</v>
      </c>
      <c r="Q3018" s="4">
        <f>IFERROR(Table2[[#This Row],[GROSS_REVENUE]]/Table2[[#This Row],[AD_SPEND]],0)</f>
        <v>9.7493650876439837</v>
      </c>
      <c r="R3018" s="2">
        <f>IFERROR((Table2[[#This Row],[NET_REVENUE]]-(Table2[[#This Row],[UNITS_SOLD]]*Table2[[#This Row],[UNIT_COGS]])-Table2[[#This Row],[AD_SPEND]]),0)</f>
        <v>14213.740000000002</v>
      </c>
      <c r="S3018" s="3">
        <f>IFERROR(Table2[[#This Row],[RETURNS_UNITS]]/Table2[[#This Row],[UNITS_SOLD]],0)</f>
        <v>4.4444444444444446E-2</v>
      </c>
      <c r="T3018" s="2" t="str">
        <f>TRIM(CLEAN(Table2[[#This Row],[CHANNEL]]))</f>
        <v>Zepto</v>
      </c>
      <c r="U3018" s="1">
        <f t="shared" si="47"/>
        <v>45778</v>
      </c>
    </row>
    <row r="3019" spans="1:21" x14ac:dyDescent="0.3">
      <c r="A3019" s="1">
        <v>45809</v>
      </c>
      <c r="B3019" s="2" t="s">
        <v>24</v>
      </c>
      <c r="C3019" s="2" t="s">
        <v>25</v>
      </c>
      <c r="D3019" s="2" t="s">
        <v>41</v>
      </c>
      <c r="E3019" s="2" t="str">
        <f>TRIM(Table2[[#This Row],[SKU_CODE]])</f>
        <v>BEC-KT-002</v>
      </c>
      <c r="F3019" s="2">
        <v>132</v>
      </c>
      <c r="G3019" s="2">
        <v>55440</v>
      </c>
      <c r="H3019" s="2">
        <v>5426.22</v>
      </c>
      <c r="I3019" s="2">
        <v>4991.32</v>
      </c>
      <c r="J3019" s="2">
        <v>18</v>
      </c>
      <c r="K3019" s="2" t="str">
        <f>_xlfn.XLOOKUP(E3019,[1]SKU_Master!A:A,[1]SKU_Master!C:C,"NOT FOUND")</f>
        <v>Kitchen Towel</v>
      </c>
      <c r="L3019" s="2">
        <f>_xlfn.XLOOKUP(Table2[[#This Row],[SKU_CODE_CLEAN]],[1]SKU_Master!A:A,[1]SKU_Master!E:E,"Not Found")</f>
        <v>420</v>
      </c>
      <c r="M3019" s="2">
        <f>_xlfn.XLOOKUP(E3019,[1]SKU_Master!A:A,[1]SKU_Master!F:F,"NOT FOUND")</f>
        <v>205</v>
      </c>
      <c r="N3019" s="2" t="str">
        <f>IF(ISNUMBER(_xlfn.XMATCH(E3019,[1]SKU_Master!A:A)),"MATCH","NOT FOUND")</f>
        <v>MATCH</v>
      </c>
      <c r="O3019" s="2">
        <f>Table2[[#This Row],[GROSS_REVENUE]]-Table2[[#This Row],[DISCOUNT]]</f>
        <v>50013.78</v>
      </c>
      <c r="P3019" s="3">
        <f>IFERROR((Table2[[#This Row],[NET_REVENUE]]-(Table2[[#This Row],[UNITS_SOLD]]*Table2[[#This Row],[UNIT_COGS]]))/Table2[[#This Row],[NET_REVENUE]],0)</f>
        <v>0.45894911362428514</v>
      </c>
      <c r="Q3019" s="4">
        <f>IFERROR(Table2[[#This Row],[GROSS_REVENUE]]/Table2[[#This Row],[AD_SPEND]],0)</f>
        <v>11.107282241972063</v>
      </c>
      <c r="R3019" s="2">
        <f>IFERROR((Table2[[#This Row],[NET_REVENUE]]-(Table2[[#This Row],[UNITS_SOLD]]*Table2[[#This Row],[UNIT_COGS]])-Table2[[#This Row],[AD_SPEND]]),0)</f>
        <v>17962.46</v>
      </c>
      <c r="S3019" s="3">
        <f>IFERROR(Table2[[#This Row],[RETURNS_UNITS]]/Table2[[#This Row],[UNITS_SOLD]],0)</f>
        <v>0.13636363636363635</v>
      </c>
      <c r="T3019" s="2" t="str">
        <f>TRIM(CLEAN(Table2[[#This Row],[CHANNEL]]))</f>
        <v>D2C</v>
      </c>
      <c r="U3019" s="1">
        <f t="shared" si="47"/>
        <v>45809</v>
      </c>
    </row>
    <row r="3020" spans="1:21" x14ac:dyDescent="0.3">
      <c r="A3020" s="1">
        <v>45444</v>
      </c>
      <c r="B3020" s="2" t="s">
        <v>37</v>
      </c>
      <c r="C3020" s="2" t="s">
        <v>25</v>
      </c>
      <c r="D3020" s="2" t="s">
        <v>30</v>
      </c>
      <c r="E3020" s="2" t="str">
        <f>TRIM(Table2[[#This Row],[SKU_CODE]])</f>
        <v>BEC-TIS-002</v>
      </c>
      <c r="F3020" s="2">
        <v>326</v>
      </c>
      <c r="G3020" s="2">
        <v>58680</v>
      </c>
      <c r="H3020" s="2">
        <v>7083.42</v>
      </c>
      <c r="I3020" s="2">
        <v>4991.4399999999996</v>
      </c>
      <c r="J3020" s="2">
        <v>17</v>
      </c>
      <c r="K3020" s="2" t="str">
        <f>_xlfn.XLOOKUP(E3020,[1]SKU_Master!A:A,[1]SKU_Master!C:C,"NOT FOUND")</f>
        <v>Tissues</v>
      </c>
      <c r="L3020" s="2">
        <f>_xlfn.XLOOKUP(Table2[[#This Row],[SKU_CODE_CLEAN]],[1]SKU_Master!A:A,[1]SKU_Master!E:E,"Not Found")</f>
        <v>180</v>
      </c>
      <c r="M3020" s="2">
        <f>_xlfn.XLOOKUP(E3020,[1]SKU_Master!A:A,[1]SKU_Master!F:F,"NOT FOUND")</f>
        <v>95</v>
      </c>
      <c r="N3020" s="2" t="str">
        <f>IF(ISNUMBER(_xlfn.XMATCH(E3020,[1]SKU_Master!A:A)),"MATCH","NOT FOUND")</f>
        <v>MATCH</v>
      </c>
      <c r="O3020" s="2">
        <f>Table2[[#This Row],[GROSS_REVENUE]]-Table2[[#This Row],[DISCOUNT]]</f>
        <v>51596.58</v>
      </c>
      <c r="P3020" s="3">
        <f>IFERROR((Table2[[#This Row],[NET_REVENUE]]-(Table2[[#This Row],[UNITS_SOLD]]*Table2[[#This Row],[UNIT_COGS]]))/Table2[[#This Row],[NET_REVENUE]],0)</f>
        <v>0.39976641862697104</v>
      </c>
      <c r="Q3020" s="4">
        <f>IFERROR(Table2[[#This Row],[GROSS_REVENUE]]/Table2[[#This Row],[AD_SPEND]],0)</f>
        <v>11.756126488548396</v>
      </c>
      <c r="R3020" s="2">
        <f>IFERROR((Table2[[#This Row],[NET_REVENUE]]-(Table2[[#This Row],[UNITS_SOLD]]*Table2[[#This Row],[UNIT_COGS]])-Table2[[#This Row],[AD_SPEND]]),0)</f>
        <v>15635.140000000003</v>
      </c>
      <c r="S3020" s="3">
        <f>IFERROR(Table2[[#This Row],[RETURNS_UNITS]]/Table2[[#This Row],[UNITS_SOLD]],0)</f>
        <v>5.2147239263803678E-2</v>
      </c>
      <c r="T3020" s="2" t="str">
        <f>TRIM(CLEAN(Table2[[#This Row],[CHANNEL]]))</f>
        <v>Blinkit</v>
      </c>
      <c r="U3020" s="1">
        <f t="shared" si="47"/>
        <v>45444</v>
      </c>
    </row>
    <row r="3021" spans="1:21" x14ac:dyDescent="0.3">
      <c r="A3021" s="1">
        <v>45809</v>
      </c>
      <c r="B3021" s="2" t="s">
        <v>37</v>
      </c>
      <c r="C3021" s="2" t="s">
        <v>25</v>
      </c>
      <c r="D3021" s="2" t="s">
        <v>30</v>
      </c>
      <c r="E3021" s="2" t="str">
        <f>TRIM(Table2[[#This Row],[SKU_CODE]])</f>
        <v>BEC-TIS-002</v>
      </c>
      <c r="F3021" s="2">
        <v>412</v>
      </c>
      <c r="G3021" s="2">
        <v>74160</v>
      </c>
      <c r="H3021" s="2">
        <v>12860.77</v>
      </c>
      <c r="I3021" s="2">
        <v>4994.2299999999996</v>
      </c>
      <c r="J3021" s="2">
        <v>19</v>
      </c>
      <c r="K3021" s="2" t="str">
        <f>_xlfn.XLOOKUP(E3021,[1]SKU_Master!A:A,[1]SKU_Master!C:C,"NOT FOUND")</f>
        <v>Tissues</v>
      </c>
      <c r="L3021" s="2">
        <f>_xlfn.XLOOKUP(Table2[[#This Row],[SKU_CODE_CLEAN]],[1]SKU_Master!A:A,[1]SKU_Master!E:E,"Not Found")</f>
        <v>180</v>
      </c>
      <c r="M3021" s="2">
        <f>_xlfn.XLOOKUP(E3021,[1]SKU_Master!A:A,[1]SKU_Master!F:F,"NOT FOUND")</f>
        <v>95</v>
      </c>
      <c r="N3021" s="2" t="str">
        <f>IF(ISNUMBER(_xlfn.XMATCH(E3021,[1]SKU_Master!A:A)),"MATCH","NOT FOUND")</f>
        <v>MATCH</v>
      </c>
      <c r="O3021" s="2">
        <f>Table2[[#This Row],[GROSS_REVENUE]]-Table2[[#This Row],[DISCOUNT]]</f>
        <v>61299.229999999996</v>
      </c>
      <c r="P3021" s="3">
        <f>IFERROR((Table2[[#This Row],[NET_REVENUE]]-(Table2[[#This Row],[UNITS_SOLD]]*Table2[[#This Row],[UNIT_COGS]]))/Table2[[#This Row],[NET_REVENUE]],0)</f>
        <v>0.36149279526023403</v>
      </c>
      <c r="Q3021" s="4">
        <f>IFERROR(Table2[[#This Row],[GROSS_REVENUE]]/Table2[[#This Row],[AD_SPEND]],0)</f>
        <v>14.84913590283187</v>
      </c>
      <c r="R3021" s="2">
        <f>IFERROR((Table2[[#This Row],[NET_REVENUE]]-(Table2[[#This Row],[UNITS_SOLD]]*Table2[[#This Row],[UNIT_COGS]])-Table2[[#This Row],[AD_SPEND]]),0)</f>
        <v>17164.999999999996</v>
      </c>
      <c r="S3021" s="3">
        <f>IFERROR(Table2[[#This Row],[RETURNS_UNITS]]/Table2[[#This Row],[UNITS_SOLD]],0)</f>
        <v>4.6116504854368932E-2</v>
      </c>
      <c r="T3021" s="2" t="str">
        <f>TRIM(CLEAN(Table2[[#This Row],[CHANNEL]]))</f>
        <v>Blinkit</v>
      </c>
      <c r="U3021" s="1">
        <f t="shared" si="47"/>
        <v>45809</v>
      </c>
    </row>
    <row r="3022" spans="1:21" x14ac:dyDescent="0.3">
      <c r="A3022" s="1">
        <v>45597</v>
      </c>
      <c r="B3022" s="2" t="s">
        <v>37</v>
      </c>
      <c r="C3022" s="2" t="s">
        <v>25</v>
      </c>
      <c r="D3022" s="2" t="s">
        <v>43</v>
      </c>
      <c r="E3022" s="2" t="str">
        <f>TRIM(Table2[[#This Row],[SKU_CODE]])</f>
        <v>BEC-GB-001</v>
      </c>
      <c r="F3022" s="2">
        <v>304</v>
      </c>
      <c r="G3022" s="2">
        <v>45296</v>
      </c>
      <c r="H3022" s="2">
        <v>11860.68</v>
      </c>
      <c r="I3022" s="2">
        <v>4997.74</v>
      </c>
      <c r="J3022" s="2">
        <v>8</v>
      </c>
      <c r="K3022" s="2" t="str">
        <f>_xlfn.XLOOKUP(E3022,[1]SKU_Master!A:A,[1]SKU_Master!C:C,"NOT FOUND")</f>
        <v>Garbage Bags</v>
      </c>
      <c r="L3022" s="2">
        <f>_xlfn.XLOOKUP(Table2[[#This Row],[SKU_CODE_CLEAN]],[1]SKU_Master!A:A,[1]SKU_Master!E:E,"Not Found")</f>
        <v>149</v>
      </c>
      <c r="M3022" s="2">
        <f>_xlfn.XLOOKUP(E3022,[1]SKU_Master!A:A,[1]SKU_Master!F:F,"NOT FOUND")</f>
        <v>70</v>
      </c>
      <c r="N3022" s="2" t="str">
        <f>IF(ISNUMBER(_xlfn.XMATCH(E3022,[1]SKU_Master!A:A)),"MATCH","NOT FOUND")</f>
        <v>MATCH</v>
      </c>
      <c r="O3022" s="2">
        <f>Table2[[#This Row],[GROSS_REVENUE]]-Table2[[#This Row],[DISCOUNT]]</f>
        <v>33435.32</v>
      </c>
      <c r="P3022" s="3">
        <f>IFERROR((Table2[[#This Row],[NET_REVENUE]]-(Table2[[#This Row],[UNITS_SOLD]]*Table2[[#This Row],[UNIT_COGS]]))/Table2[[#This Row],[NET_REVENUE]],0)</f>
        <v>0.36354729070934566</v>
      </c>
      <c r="Q3022" s="4">
        <f>IFERROR(Table2[[#This Row],[GROSS_REVENUE]]/Table2[[#This Row],[AD_SPEND]],0)</f>
        <v>9.0632966100677503</v>
      </c>
      <c r="R3022" s="2">
        <f>IFERROR((Table2[[#This Row],[NET_REVENUE]]-(Table2[[#This Row],[UNITS_SOLD]]*Table2[[#This Row],[UNIT_COGS]])-Table2[[#This Row],[AD_SPEND]]),0)</f>
        <v>7157.58</v>
      </c>
      <c r="S3022" s="3">
        <f>IFERROR(Table2[[#This Row],[RETURNS_UNITS]]/Table2[[#This Row],[UNITS_SOLD]],0)</f>
        <v>2.6315789473684209E-2</v>
      </c>
      <c r="T3022" s="2" t="str">
        <f>TRIM(CLEAN(Table2[[#This Row],[CHANNEL]]))</f>
        <v>Blinkit</v>
      </c>
      <c r="U3022" s="1">
        <f t="shared" si="47"/>
        <v>45597</v>
      </c>
    </row>
    <row r="3023" spans="1:21" x14ac:dyDescent="0.3">
      <c r="A3023" s="1">
        <v>45658</v>
      </c>
      <c r="B3023" s="2" t="s">
        <v>21</v>
      </c>
      <c r="C3023" s="2" t="s">
        <v>25</v>
      </c>
      <c r="D3023" s="2" t="s">
        <v>46</v>
      </c>
      <c r="E3023" s="2" t="str">
        <f>TRIM(Table2[[#This Row],[SKU_CODE]])</f>
        <v>BEC-KT-001</v>
      </c>
      <c r="F3023" s="2">
        <v>248</v>
      </c>
      <c r="G3023" s="2">
        <v>39680</v>
      </c>
      <c r="H3023" s="2">
        <v>4990.6899999999996</v>
      </c>
      <c r="I3023" s="2">
        <v>5001.22</v>
      </c>
      <c r="J3023" s="2">
        <v>13</v>
      </c>
      <c r="K3023" s="2" t="str">
        <f>_xlfn.XLOOKUP(E3023,[1]SKU_Master!A:A,[1]SKU_Master!C:C,"NOT FOUND")</f>
        <v>Kitchen Towel</v>
      </c>
      <c r="L3023" s="2">
        <f>_xlfn.XLOOKUP(Table2[[#This Row],[SKU_CODE_CLEAN]],[1]SKU_Master!A:A,[1]SKU_Master!E:E,"Not Found")</f>
        <v>160</v>
      </c>
      <c r="M3023" s="2">
        <f>_xlfn.XLOOKUP(E3023,[1]SKU_Master!A:A,[1]SKU_Master!F:F,"NOT FOUND")</f>
        <v>78</v>
      </c>
      <c r="N3023" s="2" t="str">
        <f>IF(ISNUMBER(_xlfn.XMATCH(E3023,[1]SKU_Master!A:A)),"MATCH","NOT FOUND")</f>
        <v>MATCH</v>
      </c>
      <c r="O3023" s="2">
        <f>Table2[[#This Row],[GROSS_REVENUE]]-Table2[[#This Row],[DISCOUNT]]</f>
        <v>34689.31</v>
      </c>
      <c r="P3023" s="3">
        <f>IFERROR((Table2[[#This Row],[NET_REVENUE]]-(Table2[[#This Row],[UNITS_SOLD]]*Table2[[#This Row],[UNIT_COGS]]))/Table2[[#This Row],[NET_REVENUE]],0)</f>
        <v>0.44236423266994929</v>
      </c>
      <c r="Q3023" s="4">
        <f>IFERROR(Table2[[#This Row],[GROSS_REVENUE]]/Table2[[#This Row],[AD_SPEND]],0)</f>
        <v>7.9340640883624394</v>
      </c>
      <c r="R3023" s="2">
        <f>IFERROR((Table2[[#This Row],[NET_REVENUE]]-(Table2[[#This Row],[UNITS_SOLD]]*Table2[[#This Row],[UNIT_COGS]])-Table2[[#This Row],[AD_SPEND]]),0)</f>
        <v>10344.089999999997</v>
      </c>
      <c r="S3023" s="3">
        <f>IFERROR(Table2[[#This Row],[RETURNS_UNITS]]/Table2[[#This Row],[UNITS_SOLD]],0)</f>
        <v>5.2419354838709679E-2</v>
      </c>
      <c r="T3023" s="2" t="str">
        <f>TRIM(CLEAN(Table2[[#This Row],[CHANNEL]]))</f>
        <v>Flipkart</v>
      </c>
      <c r="U3023" s="1">
        <f t="shared" si="47"/>
        <v>45658</v>
      </c>
    </row>
    <row r="3024" spans="1:21" x14ac:dyDescent="0.3">
      <c r="A3024" s="1">
        <v>45597</v>
      </c>
      <c r="B3024" s="2" t="s">
        <v>34</v>
      </c>
      <c r="C3024" s="2" t="s">
        <v>28</v>
      </c>
      <c r="D3024" s="2" t="s">
        <v>29</v>
      </c>
      <c r="E3024" s="2" t="str">
        <f>TRIM(Table2[[#This Row],[SKU_CODE]])</f>
        <v>BEC-CLN-004</v>
      </c>
      <c r="F3024" s="2">
        <v>267</v>
      </c>
      <c r="G3024" s="2">
        <v>26433</v>
      </c>
      <c r="H3024" s="2">
        <v>5339.54</v>
      </c>
      <c r="I3024" s="2">
        <v>5015.59</v>
      </c>
      <c r="J3024" s="2">
        <v>11</v>
      </c>
      <c r="K3024" s="2" t="str">
        <f>_xlfn.XLOOKUP(E3024,[1]SKU_Master!A:A,[1]SKU_Master!C:C,"NOT FOUND")</f>
        <v>Cleaners</v>
      </c>
      <c r="L3024" s="2">
        <f>_xlfn.XLOOKUP(Table2[[#This Row],[SKU_CODE_CLEAN]],[1]SKU_Master!A:A,[1]SKU_Master!E:E,"Not Found")</f>
        <v>99</v>
      </c>
      <c r="M3024" s="2">
        <f>_xlfn.XLOOKUP(E3024,[1]SKU_Master!A:A,[1]SKU_Master!F:F,"NOT FOUND")</f>
        <v>44</v>
      </c>
      <c r="N3024" s="2" t="str">
        <f>IF(ISNUMBER(_xlfn.XMATCH(E3024,[1]SKU_Master!A:A)),"MATCH","NOT FOUND")</f>
        <v>MATCH</v>
      </c>
      <c r="O3024" s="2">
        <f>Table2[[#This Row],[GROSS_REVENUE]]-Table2[[#This Row],[DISCOUNT]]</f>
        <v>21093.46</v>
      </c>
      <c r="P3024" s="3">
        <f>IFERROR((Table2[[#This Row],[NET_REVENUE]]-(Table2[[#This Row],[UNITS_SOLD]]*Table2[[#This Row],[UNIT_COGS]]))/Table2[[#This Row],[NET_REVENUE]],0)</f>
        <v>0.44305012074832673</v>
      </c>
      <c r="Q3024" s="4">
        <f>IFERROR(Table2[[#This Row],[GROSS_REVENUE]]/Table2[[#This Row],[AD_SPEND]],0)</f>
        <v>5.2701676173690428</v>
      </c>
      <c r="R3024" s="2">
        <f>IFERROR((Table2[[#This Row],[NET_REVENUE]]-(Table2[[#This Row],[UNITS_SOLD]]*Table2[[#This Row],[UNIT_COGS]])-Table2[[#This Row],[AD_SPEND]]),0)</f>
        <v>4329.869999999999</v>
      </c>
      <c r="S3024" s="3">
        <f>IFERROR(Table2[[#This Row],[RETURNS_UNITS]]/Table2[[#This Row],[UNITS_SOLD]],0)</f>
        <v>4.1198501872659173E-2</v>
      </c>
      <c r="T3024" s="2" t="str">
        <f>TRIM(CLEAN(Table2[[#This Row],[CHANNEL]]))</f>
        <v>Zepto</v>
      </c>
      <c r="U3024" s="1">
        <f t="shared" si="47"/>
        <v>45597</v>
      </c>
    </row>
    <row r="3025" spans="1:21" x14ac:dyDescent="0.3">
      <c r="A3025" s="1">
        <v>45444</v>
      </c>
      <c r="B3025" s="2" t="s">
        <v>37</v>
      </c>
      <c r="C3025" s="2" t="s">
        <v>28</v>
      </c>
      <c r="D3025" s="2" t="s">
        <v>29</v>
      </c>
      <c r="E3025" s="2" t="str">
        <f>TRIM(Table2[[#This Row],[SKU_CODE]])</f>
        <v>BEC-CLN-004</v>
      </c>
      <c r="F3025" s="2">
        <v>262</v>
      </c>
      <c r="G3025" s="2">
        <v>25938</v>
      </c>
      <c r="H3025" s="2">
        <v>6009.33</v>
      </c>
      <c r="I3025" s="2">
        <v>5018.2299999999996</v>
      </c>
      <c r="J3025" s="2">
        <v>8</v>
      </c>
      <c r="K3025" s="2" t="str">
        <f>_xlfn.XLOOKUP(E3025,[1]SKU_Master!A:A,[1]SKU_Master!C:C,"NOT FOUND")</f>
        <v>Cleaners</v>
      </c>
      <c r="L3025" s="2">
        <f>_xlfn.XLOOKUP(Table2[[#This Row],[SKU_CODE_CLEAN]],[1]SKU_Master!A:A,[1]SKU_Master!E:E,"Not Found")</f>
        <v>99</v>
      </c>
      <c r="M3025" s="2">
        <f>_xlfn.XLOOKUP(E3025,[1]SKU_Master!A:A,[1]SKU_Master!F:F,"NOT FOUND")</f>
        <v>44</v>
      </c>
      <c r="N3025" s="2" t="str">
        <f>IF(ISNUMBER(_xlfn.XMATCH(E3025,[1]SKU_Master!A:A)),"MATCH","NOT FOUND")</f>
        <v>MATCH</v>
      </c>
      <c r="O3025" s="2">
        <f>Table2[[#This Row],[GROSS_REVENUE]]-Table2[[#This Row],[DISCOUNT]]</f>
        <v>19928.669999999998</v>
      </c>
      <c r="P3025" s="3">
        <f>IFERROR((Table2[[#This Row],[NET_REVENUE]]-(Table2[[#This Row],[UNITS_SOLD]]*Table2[[#This Row],[UNIT_COGS]]))/Table2[[#This Row],[NET_REVENUE]],0)</f>
        <v>0.4215369113944884</v>
      </c>
      <c r="Q3025" s="4">
        <f>IFERROR(Table2[[#This Row],[GROSS_REVENUE]]/Table2[[#This Row],[AD_SPEND]],0)</f>
        <v>5.1687547202898241</v>
      </c>
      <c r="R3025" s="2">
        <f>IFERROR((Table2[[#This Row],[NET_REVENUE]]-(Table2[[#This Row],[UNITS_SOLD]]*Table2[[#This Row],[UNIT_COGS]])-Table2[[#This Row],[AD_SPEND]]),0)</f>
        <v>3382.4399999999987</v>
      </c>
      <c r="S3025" s="3">
        <f>IFERROR(Table2[[#This Row],[RETURNS_UNITS]]/Table2[[#This Row],[UNITS_SOLD]],0)</f>
        <v>3.0534351145038167E-2</v>
      </c>
      <c r="T3025" s="2" t="str">
        <f>TRIM(CLEAN(Table2[[#This Row],[CHANNEL]]))</f>
        <v>Blinkit</v>
      </c>
      <c r="U3025" s="1">
        <f t="shared" si="47"/>
        <v>45444</v>
      </c>
    </row>
    <row r="3026" spans="1:21" x14ac:dyDescent="0.3">
      <c r="A3026" s="1">
        <v>45292</v>
      </c>
      <c r="B3026" s="2" t="s">
        <v>50</v>
      </c>
      <c r="C3026" s="2" t="s">
        <v>25</v>
      </c>
      <c r="D3026" s="2" t="s">
        <v>30</v>
      </c>
      <c r="E3026" s="2" t="str">
        <f>TRIM(Table2[[#This Row],[SKU_CODE]])</f>
        <v>BEC-TIS-002</v>
      </c>
      <c r="F3026" s="2">
        <v>597</v>
      </c>
      <c r="G3026" s="2">
        <v>107460</v>
      </c>
      <c r="H3026" s="2">
        <v>16944.849999999999</v>
      </c>
      <c r="I3026" s="2">
        <v>5027.22</v>
      </c>
      <c r="J3026" s="2">
        <v>27</v>
      </c>
      <c r="K3026" s="2" t="str">
        <f>_xlfn.XLOOKUP(E3026,[1]SKU_Master!A:A,[1]SKU_Master!C:C,"NOT FOUND")</f>
        <v>Tissues</v>
      </c>
      <c r="L3026" s="2">
        <f>_xlfn.XLOOKUP(Table2[[#This Row],[SKU_CODE_CLEAN]],[1]SKU_Master!A:A,[1]SKU_Master!E:E,"Not Found")</f>
        <v>180</v>
      </c>
      <c r="M3026" s="2">
        <f>_xlfn.XLOOKUP(E3026,[1]SKU_Master!A:A,[1]SKU_Master!F:F,"NOT FOUND")</f>
        <v>95</v>
      </c>
      <c r="N3026" s="2" t="str">
        <f>IF(ISNUMBER(_xlfn.XMATCH(E3026,[1]SKU_Master!A:A)),"MATCH","NOT FOUND")</f>
        <v>MATCH</v>
      </c>
      <c r="O3026" s="2">
        <f>Table2[[#This Row],[GROSS_REVENUE]]-Table2[[#This Row],[DISCOUNT]]</f>
        <v>90515.15</v>
      </c>
      <c r="P3026" s="3">
        <f>IFERROR((Table2[[#This Row],[NET_REVENUE]]-(Table2[[#This Row],[UNITS_SOLD]]*Table2[[#This Row],[UNIT_COGS]]))/Table2[[#This Row],[NET_REVENUE]],0)</f>
        <v>0.37341980872815211</v>
      </c>
      <c r="Q3026" s="4">
        <f>IFERROR(Table2[[#This Row],[GROSS_REVENUE]]/Table2[[#This Row],[AD_SPEND]],0)</f>
        <v>21.375631064484942</v>
      </c>
      <c r="R3026" s="2">
        <f>IFERROR((Table2[[#This Row],[NET_REVENUE]]-(Table2[[#This Row],[UNITS_SOLD]]*Table2[[#This Row],[UNIT_COGS]])-Table2[[#This Row],[AD_SPEND]]),0)</f>
        <v>28772.929999999993</v>
      </c>
      <c r="S3026" s="3">
        <f>IFERROR(Table2[[#This Row],[RETURNS_UNITS]]/Table2[[#This Row],[UNITS_SOLD]],0)</f>
        <v>4.5226130653266333E-2</v>
      </c>
      <c r="T3026" s="2" t="str">
        <f>TRIM(CLEAN(Table2[[#This Row],[CHANNEL]]))</f>
        <v>Amazon</v>
      </c>
      <c r="U3026" s="1">
        <f t="shared" si="47"/>
        <v>45292</v>
      </c>
    </row>
    <row r="3027" spans="1:21" x14ac:dyDescent="0.3">
      <c r="A3027" s="1">
        <v>45505</v>
      </c>
      <c r="B3027" s="2" t="s">
        <v>33</v>
      </c>
      <c r="C3027" s="2" t="s">
        <v>22</v>
      </c>
      <c r="D3027" s="2" t="s">
        <v>38</v>
      </c>
      <c r="E3027" s="2" t="str">
        <f>TRIM(Table2[[#This Row],[SKU_CODE]])</f>
        <v>BEC-CLN-002</v>
      </c>
      <c r="F3027" s="2">
        <v>119</v>
      </c>
      <c r="G3027" s="2">
        <v>22015</v>
      </c>
      <c r="H3027" s="2">
        <v>5868.68</v>
      </c>
      <c r="I3027" s="2">
        <v>5027.58</v>
      </c>
      <c r="J3027" s="2">
        <v>6</v>
      </c>
      <c r="K3027" s="2" t="str">
        <f>_xlfn.XLOOKUP(E3027,[1]SKU_Master!A:A,[1]SKU_Master!C:C,"NOT FOUND")</f>
        <v>Cleaners</v>
      </c>
      <c r="L3027" s="2">
        <f>_xlfn.XLOOKUP(Table2[[#This Row],[SKU_CODE_CLEAN]],[1]SKU_Master!A:A,[1]SKU_Master!E:E,"Not Found")</f>
        <v>185</v>
      </c>
      <c r="M3027" s="2">
        <f>_xlfn.XLOOKUP(E3027,[1]SKU_Master!A:A,[1]SKU_Master!F:F,"NOT FOUND")</f>
        <v>88</v>
      </c>
      <c r="N3027" s="2" t="str">
        <f>IF(ISNUMBER(_xlfn.XMATCH(E3027,[1]SKU_Master!A:A)),"MATCH","NOT FOUND")</f>
        <v>MATCH</v>
      </c>
      <c r="O3027" s="2">
        <f>Table2[[#This Row],[GROSS_REVENUE]]-Table2[[#This Row],[DISCOUNT]]</f>
        <v>16146.32</v>
      </c>
      <c r="P3027" s="3">
        <f>IFERROR((Table2[[#This Row],[NET_REVENUE]]-(Table2[[#This Row],[UNITS_SOLD]]*Table2[[#This Row],[UNIT_COGS]]))/Table2[[#This Row],[NET_REVENUE]],0)</f>
        <v>0.35143116202329694</v>
      </c>
      <c r="Q3027" s="4">
        <f>IFERROR(Table2[[#This Row],[GROSS_REVENUE]]/Table2[[#This Row],[AD_SPEND]],0)</f>
        <v>4.3788462838980182</v>
      </c>
      <c r="R3027" s="2">
        <f>IFERROR((Table2[[#This Row],[NET_REVENUE]]-(Table2[[#This Row],[UNITS_SOLD]]*Table2[[#This Row],[UNIT_COGS]])-Table2[[#This Row],[AD_SPEND]]),0)</f>
        <v>646.73999999999978</v>
      </c>
      <c r="S3027" s="3">
        <f>IFERROR(Table2[[#This Row],[RETURNS_UNITS]]/Table2[[#This Row],[UNITS_SOLD]],0)</f>
        <v>5.0420168067226892E-2</v>
      </c>
      <c r="T3027" s="2" t="str">
        <f>TRIM(CLEAN(Table2[[#This Row],[CHANNEL]]))</f>
        <v>Swiggy Instamart</v>
      </c>
      <c r="U3027" s="1">
        <f t="shared" si="47"/>
        <v>45505</v>
      </c>
    </row>
    <row r="3028" spans="1:21" x14ac:dyDescent="0.3">
      <c r="A3028" s="1">
        <v>45627</v>
      </c>
      <c r="B3028" s="2" t="s">
        <v>34</v>
      </c>
      <c r="C3028" s="2" t="s">
        <v>25</v>
      </c>
      <c r="D3028" s="2" t="s">
        <v>31</v>
      </c>
      <c r="E3028" s="2" t="str">
        <f>TRIM(Table2[[#This Row],[SKU_CODE]])</f>
        <v>BEC-GB-002</v>
      </c>
      <c r="F3028" s="2">
        <v>297</v>
      </c>
      <c r="G3028" s="2">
        <v>53163</v>
      </c>
      <c r="H3028" s="2">
        <v>11194.5</v>
      </c>
      <c r="I3028" s="2">
        <v>5032.12</v>
      </c>
      <c r="J3028" s="2">
        <v>8</v>
      </c>
      <c r="K3028" s="2" t="str">
        <f>_xlfn.XLOOKUP(E3028,[1]SKU_Master!A:A,[1]SKU_Master!C:C,"NOT FOUND")</f>
        <v>Garbage Bags</v>
      </c>
      <c r="L3028" s="2">
        <f>_xlfn.XLOOKUP(Table2[[#This Row],[SKU_CODE_CLEAN]],[1]SKU_Master!A:A,[1]SKU_Master!E:E,"Not Found")</f>
        <v>179</v>
      </c>
      <c r="M3028" s="2">
        <f>_xlfn.XLOOKUP(E3028,[1]SKU_Master!A:A,[1]SKU_Master!F:F,"NOT FOUND")</f>
        <v>86</v>
      </c>
      <c r="N3028" s="2" t="str">
        <f>IF(ISNUMBER(_xlfn.XMATCH(E3028,[1]SKU_Master!A:A)),"MATCH","NOT FOUND")</f>
        <v>MATCH</v>
      </c>
      <c r="O3028" s="2">
        <f>Table2[[#This Row],[GROSS_REVENUE]]-Table2[[#This Row],[DISCOUNT]]</f>
        <v>41968.5</v>
      </c>
      <c r="P3028" s="3">
        <f>IFERROR((Table2[[#This Row],[NET_REVENUE]]-(Table2[[#This Row],[UNITS_SOLD]]*Table2[[#This Row],[UNIT_COGS]]))/Table2[[#This Row],[NET_REVENUE]],0)</f>
        <v>0.39140069337717576</v>
      </c>
      <c r="Q3028" s="4">
        <f>IFERROR(Table2[[#This Row],[GROSS_REVENUE]]/Table2[[#This Row],[AD_SPEND]],0)</f>
        <v>10.564732160600304</v>
      </c>
      <c r="R3028" s="2">
        <f>IFERROR((Table2[[#This Row],[NET_REVENUE]]-(Table2[[#This Row],[UNITS_SOLD]]*Table2[[#This Row],[UNIT_COGS]])-Table2[[#This Row],[AD_SPEND]]),0)</f>
        <v>11394.380000000001</v>
      </c>
      <c r="S3028" s="3">
        <f>IFERROR(Table2[[#This Row],[RETURNS_UNITS]]/Table2[[#This Row],[UNITS_SOLD]],0)</f>
        <v>2.6936026936026935E-2</v>
      </c>
      <c r="T3028" s="2" t="str">
        <f>TRIM(CLEAN(Table2[[#This Row],[CHANNEL]]))</f>
        <v>Zepto</v>
      </c>
      <c r="U3028" s="1">
        <f t="shared" si="47"/>
        <v>45627</v>
      </c>
    </row>
    <row r="3029" spans="1:21" x14ac:dyDescent="0.3">
      <c r="A3029" s="1">
        <v>45809</v>
      </c>
      <c r="B3029" s="2" t="s">
        <v>21</v>
      </c>
      <c r="C3029" s="2" t="s">
        <v>25</v>
      </c>
      <c r="D3029" s="2" t="s">
        <v>30</v>
      </c>
      <c r="E3029" s="2" t="str">
        <f>TRIM(Table2[[#This Row],[SKU_CODE]])</f>
        <v>BEC-TIS-002</v>
      </c>
      <c r="F3029" s="2">
        <v>294</v>
      </c>
      <c r="G3029" s="2">
        <v>52920</v>
      </c>
      <c r="H3029" s="2">
        <v>2782.13</v>
      </c>
      <c r="I3029" s="2">
        <v>5033.32</v>
      </c>
      <c r="J3029" s="2">
        <v>6</v>
      </c>
      <c r="K3029" s="2" t="str">
        <f>_xlfn.XLOOKUP(E3029,[1]SKU_Master!A:A,[1]SKU_Master!C:C,"NOT FOUND")</f>
        <v>Tissues</v>
      </c>
      <c r="L3029" s="2">
        <f>_xlfn.XLOOKUP(Table2[[#This Row],[SKU_CODE_CLEAN]],[1]SKU_Master!A:A,[1]SKU_Master!E:E,"Not Found")</f>
        <v>180</v>
      </c>
      <c r="M3029" s="2">
        <f>_xlfn.XLOOKUP(E3029,[1]SKU_Master!A:A,[1]SKU_Master!F:F,"NOT FOUND")</f>
        <v>95</v>
      </c>
      <c r="N3029" s="2" t="str">
        <f>IF(ISNUMBER(_xlfn.XMATCH(E3029,[1]SKU_Master!A:A)),"MATCH","NOT FOUND")</f>
        <v>MATCH</v>
      </c>
      <c r="O3029" s="2">
        <f>Table2[[#This Row],[GROSS_REVENUE]]-Table2[[#This Row],[DISCOUNT]]</f>
        <v>50137.87</v>
      </c>
      <c r="P3029" s="3">
        <f>IFERROR((Table2[[#This Row],[NET_REVENUE]]-(Table2[[#This Row],[UNITS_SOLD]]*Table2[[#This Row],[UNIT_COGS]]))/Table2[[#This Row],[NET_REVENUE]],0)</f>
        <v>0.44293604814085641</v>
      </c>
      <c r="Q3029" s="4">
        <f>IFERROR(Table2[[#This Row],[GROSS_REVENUE]]/Table2[[#This Row],[AD_SPEND]],0)</f>
        <v>10.513935136252018</v>
      </c>
      <c r="R3029" s="2">
        <f>IFERROR((Table2[[#This Row],[NET_REVENUE]]-(Table2[[#This Row],[UNITS_SOLD]]*Table2[[#This Row],[UNIT_COGS]])-Table2[[#This Row],[AD_SPEND]]),0)</f>
        <v>17174.550000000003</v>
      </c>
      <c r="S3029" s="3">
        <f>IFERROR(Table2[[#This Row],[RETURNS_UNITS]]/Table2[[#This Row],[UNITS_SOLD]],0)</f>
        <v>2.0408163265306121E-2</v>
      </c>
      <c r="T3029" s="2" t="str">
        <f>TRIM(CLEAN(Table2[[#This Row],[CHANNEL]]))</f>
        <v>Flipkart</v>
      </c>
      <c r="U3029" s="1">
        <f t="shared" si="47"/>
        <v>45809</v>
      </c>
    </row>
    <row r="3030" spans="1:21" x14ac:dyDescent="0.3">
      <c r="A3030" s="1">
        <v>45505</v>
      </c>
      <c r="B3030" s="2" t="s">
        <v>37</v>
      </c>
      <c r="C3030" s="2" t="s">
        <v>25</v>
      </c>
      <c r="D3030" s="2" t="s">
        <v>46</v>
      </c>
      <c r="E3030" s="2" t="str">
        <f>TRIM(Table2[[#This Row],[SKU_CODE]])</f>
        <v>BEC-KT-001</v>
      </c>
      <c r="F3030" s="2">
        <v>275</v>
      </c>
      <c r="G3030" s="2">
        <v>44000</v>
      </c>
      <c r="H3030" s="2">
        <v>4201.84</v>
      </c>
      <c r="I3030" s="2">
        <v>5037.0200000000004</v>
      </c>
      <c r="J3030" s="2">
        <v>7</v>
      </c>
      <c r="K3030" s="2" t="str">
        <f>_xlfn.XLOOKUP(E3030,[1]SKU_Master!A:A,[1]SKU_Master!C:C,"NOT FOUND")</f>
        <v>Kitchen Towel</v>
      </c>
      <c r="L3030" s="2">
        <f>_xlfn.XLOOKUP(Table2[[#This Row],[SKU_CODE_CLEAN]],[1]SKU_Master!A:A,[1]SKU_Master!E:E,"Not Found")</f>
        <v>160</v>
      </c>
      <c r="M3030" s="2">
        <f>_xlfn.XLOOKUP(E3030,[1]SKU_Master!A:A,[1]SKU_Master!F:F,"NOT FOUND")</f>
        <v>78</v>
      </c>
      <c r="N3030" s="2" t="str">
        <f>IF(ISNUMBER(_xlfn.XMATCH(E3030,[1]SKU_Master!A:A)),"MATCH","NOT FOUND")</f>
        <v>MATCH</v>
      </c>
      <c r="O3030" s="2">
        <f>Table2[[#This Row],[GROSS_REVENUE]]-Table2[[#This Row],[DISCOUNT]]</f>
        <v>39798.160000000003</v>
      </c>
      <c r="P3030" s="3">
        <f>IFERROR((Table2[[#This Row],[NET_REVENUE]]-(Table2[[#This Row],[UNITS_SOLD]]*Table2[[#This Row],[UNIT_COGS]]))/Table2[[#This Row],[NET_REVENUE]],0)</f>
        <v>0.46103035919248531</v>
      </c>
      <c r="Q3030" s="4">
        <f>IFERROR(Table2[[#This Row],[GROSS_REVENUE]]/Table2[[#This Row],[AD_SPEND]],0)</f>
        <v>8.7353236635947429</v>
      </c>
      <c r="R3030" s="2">
        <f>IFERROR((Table2[[#This Row],[NET_REVENUE]]-(Table2[[#This Row],[UNITS_SOLD]]*Table2[[#This Row],[UNIT_COGS]])-Table2[[#This Row],[AD_SPEND]]),0)</f>
        <v>13311.140000000003</v>
      </c>
      <c r="S3030" s="3">
        <f>IFERROR(Table2[[#This Row],[RETURNS_UNITS]]/Table2[[#This Row],[UNITS_SOLD]],0)</f>
        <v>2.5454545454545455E-2</v>
      </c>
      <c r="T3030" s="2" t="str">
        <f>TRIM(CLEAN(Table2[[#This Row],[CHANNEL]]))</f>
        <v>Blinkit</v>
      </c>
      <c r="U3030" s="1">
        <f t="shared" si="47"/>
        <v>45505</v>
      </c>
    </row>
    <row r="3031" spans="1:21" x14ac:dyDescent="0.3">
      <c r="A3031" s="1">
        <v>45383</v>
      </c>
      <c r="B3031" s="2" t="s">
        <v>21</v>
      </c>
      <c r="C3031" s="2" t="s">
        <v>22</v>
      </c>
      <c r="D3031" s="2" t="s">
        <v>29</v>
      </c>
      <c r="E3031" s="2" t="str">
        <f>TRIM(Table2[[#This Row],[SKU_CODE]])</f>
        <v>BEC-CLN-004</v>
      </c>
      <c r="F3031" s="2">
        <v>298</v>
      </c>
      <c r="G3031" s="2">
        <v>29502</v>
      </c>
      <c r="H3031" s="2">
        <v>2129.44</v>
      </c>
      <c r="I3031" s="2">
        <v>5045.7299999999996</v>
      </c>
      <c r="J3031" s="2">
        <v>11</v>
      </c>
      <c r="K3031" s="2" t="str">
        <f>_xlfn.XLOOKUP(E3031,[1]SKU_Master!A:A,[1]SKU_Master!C:C,"NOT FOUND")</f>
        <v>Cleaners</v>
      </c>
      <c r="L3031" s="2">
        <f>_xlfn.XLOOKUP(Table2[[#This Row],[SKU_CODE_CLEAN]],[1]SKU_Master!A:A,[1]SKU_Master!E:E,"Not Found")</f>
        <v>99</v>
      </c>
      <c r="M3031" s="2">
        <f>_xlfn.XLOOKUP(E3031,[1]SKU_Master!A:A,[1]SKU_Master!F:F,"NOT FOUND")</f>
        <v>44</v>
      </c>
      <c r="N3031" s="2" t="str">
        <f>IF(ISNUMBER(_xlfn.XMATCH(E3031,[1]SKU_Master!A:A)),"MATCH","NOT FOUND")</f>
        <v>MATCH</v>
      </c>
      <c r="O3031" s="2">
        <f>Table2[[#This Row],[GROSS_REVENUE]]-Table2[[#This Row],[DISCOUNT]]</f>
        <v>27372.560000000001</v>
      </c>
      <c r="P3031" s="3">
        <f>IFERROR((Table2[[#This Row],[NET_REVENUE]]-(Table2[[#This Row],[UNITS_SOLD]]*Table2[[#This Row],[UNIT_COGS]]))/Table2[[#This Row],[NET_REVENUE]],0)</f>
        <v>0.52098013485037575</v>
      </c>
      <c r="Q3031" s="4">
        <f>IFERROR(Table2[[#This Row],[GROSS_REVENUE]]/Table2[[#This Row],[AD_SPEND]],0)</f>
        <v>5.8469240327960481</v>
      </c>
      <c r="R3031" s="2">
        <f>IFERROR((Table2[[#This Row],[NET_REVENUE]]-(Table2[[#This Row],[UNITS_SOLD]]*Table2[[#This Row],[UNIT_COGS]])-Table2[[#This Row],[AD_SPEND]]),0)</f>
        <v>9214.8300000000017</v>
      </c>
      <c r="S3031" s="3">
        <f>IFERROR(Table2[[#This Row],[RETURNS_UNITS]]/Table2[[#This Row],[UNITS_SOLD]],0)</f>
        <v>3.6912751677852351E-2</v>
      </c>
      <c r="T3031" s="2" t="str">
        <f>TRIM(CLEAN(Table2[[#This Row],[CHANNEL]]))</f>
        <v>Flipkart</v>
      </c>
      <c r="U3031" s="1">
        <f t="shared" si="47"/>
        <v>45383</v>
      </c>
    </row>
    <row r="3032" spans="1:21" x14ac:dyDescent="0.3">
      <c r="A3032" s="1">
        <v>45597</v>
      </c>
      <c r="B3032" s="2" t="s">
        <v>24</v>
      </c>
      <c r="C3032" s="2" t="s">
        <v>25</v>
      </c>
      <c r="D3032" s="2" t="s">
        <v>41</v>
      </c>
      <c r="E3032" s="2" t="str">
        <f>TRIM(Table2[[#This Row],[SKU_CODE]])</f>
        <v>BEC-KT-002</v>
      </c>
      <c r="F3032" s="2">
        <v>152</v>
      </c>
      <c r="G3032" s="2">
        <v>63840</v>
      </c>
      <c r="H3032" s="2">
        <v>1548.23</v>
      </c>
      <c r="I3032" s="2">
        <v>5054.6000000000004</v>
      </c>
      <c r="J3032" s="2">
        <v>24</v>
      </c>
      <c r="K3032" s="2" t="str">
        <f>_xlfn.XLOOKUP(E3032,[1]SKU_Master!A:A,[1]SKU_Master!C:C,"NOT FOUND")</f>
        <v>Kitchen Towel</v>
      </c>
      <c r="L3032" s="2">
        <f>_xlfn.XLOOKUP(Table2[[#This Row],[SKU_CODE_CLEAN]],[1]SKU_Master!A:A,[1]SKU_Master!E:E,"Not Found")</f>
        <v>420</v>
      </c>
      <c r="M3032" s="2">
        <f>_xlfn.XLOOKUP(E3032,[1]SKU_Master!A:A,[1]SKU_Master!F:F,"NOT FOUND")</f>
        <v>205</v>
      </c>
      <c r="N3032" s="2" t="str">
        <f>IF(ISNUMBER(_xlfn.XMATCH(E3032,[1]SKU_Master!A:A)),"MATCH","NOT FOUND")</f>
        <v>MATCH</v>
      </c>
      <c r="O3032" s="2">
        <f>Table2[[#This Row],[GROSS_REVENUE]]-Table2[[#This Row],[DISCOUNT]]</f>
        <v>62291.77</v>
      </c>
      <c r="P3032" s="3">
        <f>IFERROR((Table2[[#This Row],[NET_REVENUE]]-(Table2[[#This Row],[UNITS_SOLD]]*Table2[[#This Row],[UNIT_COGS]]))/Table2[[#This Row],[NET_REVENUE]],0)</f>
        <v>0.49977340505816414</v>
      </c>
      <c r="Q3032" s="4">
        <f>IFERROR(Table2[[#This Row],[GROSS_REVENUE]]/Table2[[#This Row],[AD_SPEND]],0)</f>
        <v>12.630079531515847</v>
      </c>
      <c r="R3032" s="2">
        <f>IFERROR((Table2[[#This Row],[NET_REVENUE]]-(Table2[[#This Row],[UNITS_SOLD]]*Table2[[#This Row],[UNIT_COGS]])-Table2[[#This Row],[AD_SPEND]]),0)</f>
        <v>26077.17</v>
      </c>
      <c r="S3032" s="3">
        <f>IFERROR(Table2[[#This Row],[RETURNS_UNITS]]/Table2[[#This Row],[UNITS_SOLD]],0)</f>
        <v>0.15789473684210525</v>
      </c>
      <c r="T3032" s="2" t="str">
        <f>TRIM(CLEAN(Table2[[#This Row],[CHANNEL]]))</f>
        <v>D2C</v>
      </c>
      <c r="U3032" s="1">
        <f t="shared" si="47"/>
        <v>45597</v>
      </c>
    </row>
    <row r="3033" spans="1:21" x14ac:dyDescent="0.3">
      <c r="A3033" s="1">
        <v>45505</v>
      </c>
      <c r="B3033" s="2" t="s">
        <v>50</v>
      </c>
      <c r="C3033" s="2" t="s">
        <v>22</v>
      </c>
      <c r="D3033" s="2" t="s">
        <v>35</v>
      </c>
      <c r="E3033" s="2" t="str">
        <f>TRIM(Table2[[#This Row],[SKU_CODE]])</f>
        <v>BEC-CMB-001</v>
      </c>
      <c r="F3033" s="2">
        <v>62</v>
      </c>
      <c r="G3033" s="2">
        <v>43338</v>
      </c>
      <c r="H3033" s="2">
        <v>9354.51</v>
      </c>
      <c r="I3033" s="2">
        <v>5061.75</v>
      </c>
      <c r="J3033" s="2">
        <v>2</v>
      </c>
      <c r="K3033" s="2" t="str">
        <f>_xlfn.XLOOKUP(E3033,[1]SKU_Master!A:A,[1]SKU_Master!C:C,"NOT FOUND")</f>
        <v>Others</v>
      </c>
      <c r="L3033" s="2">
        <f>_xlfn.XLOOKUP(Table2[[#This Row],[SKU_CODE_CLEAN]],[1]SKU_Master!A:A,[1]SKU_Master!E:E,"Not Found")</f>
        <v>699</v>
      </c>
      <c r="M3033" s="2">
        <f>_xlfn.XLOOKUP(E3033,[1]SKU_Master!A:A,[1]SKU_Master!F:F,"NOT FOUND")</f>
        <v>330</v>
      </c>
      <c r="N3033" s="2" t="str">
        <f>IF(ISNUMBER(_xlfn.XMATCH(E3033,[1]SKU_Master!A:A)),"MATCH","NOT FOUND")</f>
        <v>MATCH</v>
      </c>
      <c r="O3033" s="2">
        <f>Table2[[#This Row],[GROSS_REVENUE]]-Table2[[#This Row],[DISCOUNT]]</f>
        <v>33983.49</v>
      </c>
      <c r="P3033" s="3">
        <f>IFERROR((Table2[[#This Row],[NET_REVENUE]]-(Table2[[#This Row],[UNITS_SOLD]]*Table2[[#This Row],[UNIT_COGS]]))/Table2[[#This Row],[NET_REVENUE]],0)</f>
        <v>0.39794294229344895</v>
      </c>
      <c r="Q3033" s="4">
        <f>IFERROR(Table2[[#This Row],[GROSS_REVENUE]]/Table2[[#This Row],[AD_SPEND]],0)</f>
        <v>8.5618610164468816</v>
      </c>
      <c r="R3033" s="2">
        <f>IFERROR((Table2[[#This Row],[NET_REVENUE]]-(Table2[[#This Row],[UNITS_SOLD]]*Table2[[#This Row],[UNIT_COGS]])-Table2[[#This Row],[AD_SPEND]]),0)</f>
        <v>8461.739999999998</v>
      </c>
      <c r="S3033" s="3">
        <f>IFERROR(Table2[[#This Row],[RETURNS_UNITS]]/Table2[[#This Row],[UNITS_SOLD]],0)</f>
        <v>3.2258064516129031E-2</v>
      </c>
      <c r="T3033" s="2" t="str">
        <f>TRIM(CLEAN(Table2[[#This Row],[CHANNEL]]))</f>
        <v>Amazon</v>
      </c>
      <c r="U3033" s="1">
        <f t="shared" si="47"/>
        <v>45505</v>
      </c>
    </row>
    <row r="3034" spans="1:21" x14ac:dyDescent="0.3">
      <c r="A3034" s="1">
        <v>45292</v>
      </c>
      <c r="B3034" s="2" t="s">
        <v>27</v>
      </c>
      <c r="C3034" s="2" t="s">
        <v>22</v>
      </c>
      <c r="D3034" s="2" t="s">
        <v>41</v>
      </c>
      <c r="E3034" s="2" t="str">
        <f>TRIM(Table2[[#This Row],[SKU_CODE]])</f>
        <v>BEC-KT-002</v>
      </c>
      <c r="F3034" s="2">
        <v>236</v>
      </c>
      <c r="G3034" s="2">
        <v>99120</v>
      </c>
      <c r="H3034" s="2">
        <v>15919.54</v>
      </c>
      <c r="I3034" s="2">
        <v>5066.5600000000004</v>
      </c>
      <c r="J3034" s="2">
        <v>5</v>
      </c>
      <c r="K3034" s="2" t="str">
        <f>_xlfn.XLOOKUP(E3034,[1]SKU_Master!A:A,[1]SKU_Master!C:C,"NOT FOUND")</f>
        <v>Kitchen Towel</v>
      </c>
      <c r="L3034" s="2">
        <f>_xlfn.XLOOKUP(Table2[[#This Row],[SKU_CODE_CLEAN]],[1]SKU_Master!A:A,[1]SKU_Master!E:E,"Not Found")</f>
        <v>420</v>
      </c>
      <c r="M3034" s="2">
        <f>_xlfn.XLOOKUP(E3034,[1]SKU_Master!A:A,[1]SKU_Master!F:F,"NOT FOUND")</f>
        <v>205</v>
      </c>
      <c r="N3034" s="2" t="str">
        <f>IF(ISNUMBER(_xlfn.XMATCH(E3034,[1]SKU_Master!A:A)),"MATCH","NOT FOUND")</f>
        <v>MATCH</v>
      </c>
      <c r="O3034" s="2">
        <f>Table2[[#This Row],[GROSS_REVENUE]]-Table2[[#This Row],[DISCOUNT]]</f>
        <v>83200.459999999992</v>
      </c>
      <c r="P3034" s="3">
        <f>IFERROR((Table2[[#This Row],[NET_REVENUE]]-(Table2[[#This Row],[UNITS_SOLD]]*Table2[[#This Row],[UNIT_COGS]]))/Table2[[#This Row],[NET_REVENUE]],0)</f>
        <v>0.4185128303377168</v>
      </c>
      <c r="Q3034" s="4">
        <f>IFERROR(Table2[[#This Row],[GROSS_REVENUE]]/Table2[[#This Row],[AD_SPEND]],0)</f>
        <v>19.563569759363354</v>
      </c>
      <c r="R3034" s="2">
        <f>IFERROR((Table2[[#This Row],[NET_REVENUE]]-(Table2[[#This Row],[UNITS_SOLD]]*Table2[[#This Row],[UNIT_COGS]])-Table2[[#This Row],[AD_SPEND]]),0)</f>
        <v>29753.899999999991</v>
      </c>
      <c r="S3034" s="3">
        <f>IFERROR(Table2[[#This Row],[RETURNS_UNITS]]/Table2[[#This Row],[UNITS_SOLD]],0)</f>
        <v>2.1186440677966101E-2</v>
      </c>
      <c r="T3034" s="2" t="str">
        <f>TRIM(CLEAN(Table2[[#This Row],[CHANNEL]]))</f>
        <v>Zepto</v>
      </c>
      <c r="U3034" s="1">
        <f t="shared" si="47"/>
        <v>45292</v>
      </c>
    </row>
    <row r="3035" spans="1:21" x14ac:dyDescent="0.3">
      <c r="A3035" s="1">
        <v>45292</v>
      </c>
      <c r="B3035" s="2" t="s">
        <v>24</v>
      </c>
      <c r="C3035" s="2" t="s">
        <v>25</v>
      </c>
      <c r="D3035" s="2" t="s">
        <v>29</v>
      </c>
      <c r="E3035" s="2" t="str">
        <f>TRIM(Table2[[#This Row],[SKU_CODE]])</f>
        <v>BEC-CLN-004</v>
      </c>
      <c r="F3035" s="2">
        <v>295</v>
      </c>
      <c r="G3035" s="2">
        <v>29205</v>
      </c>
      <c r="H3035" s="2">
        <v>3752.97</v>
      </c>
      <c r="I3035" s="2">
        <v>5069.6499999999996</v>
      </c>
      <c r="J3035" s="2">
        <v>35</v>
      </c>
      <c r="K3035" s="2" t="str">
        <f>_xlfn.XLOOKUP(E3035,[1]SKU_Master!A:A,[1]SKU_Master!C:C,"NOT FOUND")</f>
        <v>Cleaners</v>
      </c>
      <c r="L3035" s="2">
        <f>_xlfn.XLOOKUP(Table2[[#This Row],[SKU_CODE_CLEAN]],[1]SKU_Master!A:A,[1]SKU_Master!E:E,"Not Found")</f>
        <v>99</v>
      </c>
      <c r="M3035" s="2">
        <f>_xlfn.XLOOKUP(E3035,[1]SKU_Master!A:A,[1]SKU_Master!F:F,"NOT FOUND")</f>
        <v>44</v>
      </c>
      <c r="N3035" s="2" t="str">
        <f>IF(ISNUMBER(_xlfn.XMATCH(E3035,[1]SKU_Master!A:A)),"MATCH","NOT FOUND")</f>
        <v>MATCH</v>
      </c>
      <c r="O3035" s="2">
        <f>Table2[[#This Row],[GROSS_REVENUE]]-Table2[[#This Row],[DISCOUNT]]</f>
        <v>25452.03</v>
      </c>
      <c r="P3035" s="3">
        <f>IFERROR((Table2[[#This Row],[NET_REVENUE]]-(Table2[[#This Row],[UNITS_SOLD]]*Table2[[#This Row],[UNIT_COGS]]))/Table2[[#This Row],[NET_REVENUE]],0)</f>
        <v>0.49002103172124184</v>
      </c>
      <c r="Q3035" s="4">
        <f>IFERROR(Table2[[#This Row],[GROSS_REVENUE]]/Table2[[#This Row],[AD_SPEND]],0)</f>
        <v>5.7607527146844459</v>
      </c>
      <c r="R3035" s="2">
        <f>IFERROR((Table2[[#This Row],[NET_REVENUE]]-(Table2[[#This Row],[UNITS_SOLD]]*Table2[[#This Row],[UNIT_COGS]])-Table2[[#This Row],[AD_SPEND]]),0)</f>
        <v>7402.3799999999992</v>
      </c>
      <c r="S3035" s="3">
        <f>IFERROR(Table2[[#This Row],[RETURNS_UNITS]]/Table2[[#This Row],[UNITS_SOLD]],0)</f>
        <v>0.11864406779661017</v>
      </c>
      <c r="T3035" s="2" t="str">
        <f>TRIM(CLEAN(Table2[[#This Row],[CHANNEL]]))</f>
        <v>D2C</v>
      </c>
      <c r="U3035" s="1">
        <f t="shared" si="47"/>
        <v>45292</v>
      </c>
    </row>
    <row r="3036" spans="1:21" x14ac:dyDescent="0.3">
      <c r="A3036" s="1">
        <v>45689</v>
      </c>
      <c r="B3036" s="2" t="s">
        <v>21</v>
      </c>
      <c r="C3036" s="2" t="s">
        <v>22</v>
      </c>
      <c r="D3036" s="2" t="s">
        <v>31</v>
      </c>
      <c r="E3036" s="2" t="str">
        <f>TRIM(Table2[[#This Row],[SKU_CODE]])</f>
        <v>BEC-GB-002</v>
      </c>
      <c r="F3036" s="2">
        <v>229</v>
      </c>
      <c r="G3036" s="2">
        <v>40991</v>
      </c>
      <c r="H3036" s="2">
        <v>6215.55</v>
      </c>
      <c r="I3036" s="2">
        <v>5070.63</v>
      </c>
      <c r="J3036" s="2">
        <v>7</v>
      </c>
      <c r="K3036" s="2" t="str">
        <f>_xlfn.XLOOKUP(E3036,[1]SKU_Master!A:A,[1]SKU_Master!C:C,"NOT FOUND")</f>
        <v>Garbage Bags</v>
      </c>
      <c r="L3036" s="2">
        <f>_xlfn.XLOOKUP(Table2[[#This Row],[SKU_CODE_CLEAN]],[1]SKU_Master!A:A,[1]SKU_Master!E:E,"Not Found")</f>
        <v>179</v>
      </c>
      <c r="M3036" s="2">
        <f>_xlfn.XLOOKUP(E3036,[1]SKU_Master!A:A,[1]SKU_Master!F:F,"NOT FOUND")</f>
        <v>86</v>
      </c>
      <c r="N3036" s="2" t="str">
        <f>IF(ISNUMBER(_xlfn.XMATCH(E3036,[1]SKU_Master!A:A)),"MATCH","NOT FOUND")</f>
        <v>MATCH</v>
      </c>
      <c r="O3036" s="2">
        <f>Table2[[#This Row],[GROSS_REVENUE]]-Table2[[#This Row],[DISCOUNT]]</f>
        <v>34775.449999999997</v>
      </c>
      <c r="P3036" s="3">
        <f>IFERROR((Table2[[#This Row],[NET_REVENUE]]-(Table2[[#This Row],[UNITS_SOLD]]*Table2[[#This Row],[UNIT_COGS]]))/Table2[[#This Row],[NET_REVENUE]],0)</f>
        <v>0.43368094445938149</v>
      </c>
      <c r="Q3036" s="4">
        <f>IFERROR(Table2[[#This Row],[GROSS_REVENUE]]/Table2[[#This Row],[AD_SPEND]],0)</f>
        <v>8.0840053405592602</v>
      </c>
      <c r="R3036" s="2">
        <f>IFERROR((Table2[[#This Row],[NET_REVENUE]]-(Table2[[#This Row],[UNITS_SOLD]]*Table2[[#This Row],[UNIT_COGS]])-Table2[[#This Row],[AD_SPEND]]),0)</f>
        <v>10010.819999999996</v>
      </c>
      <c r="S3036" s="3">
        <f>IFERROR(Table2[[#This Row],[RETURNS_UNITS]]/Table2[[#This Row],[UNITS_SOLD]],0)</f>
        <v>3.0567685589519649E-2</v>
      </c>
      <c r="T3036" s="2" t="str">
        <f>TRIM(CLEAN(Table2[[#This Row],[CHANNEL]]))</f>
        <v>Flipkart</v>
      </c>
      <c r="U3036" s="1">
        <f t="shared" si="47"/>
        <v>45689</v>
      </c>
    </row>
    <row r="3037" spans="1:21" x14ac:dyDescent="0.3">
      <c r="A3037" s="1">
        <v>45717</v>
      </c>
      <c r="B3037" s="2" t="s">
        <v>39</v>
      </c>
      <c r="C3037" s="2" t="s">
        <v>22</v>
      </c>
      <c r="D3037" s="2" t="s">
        <v>32</v>
      </c>
      <c r="E3037" s="2" t="str">
        <f>TRIM(Table2[[#This Row],[SKU_CODE]])</f>
        <v>BEC-BW-001</v>
      </c>
      <c r="F3037" s="2">
        <v>220</v>
      </c>
      <c r="G3037" s="2">
        <v>48400</v>
      </c>
      <c r="H3037" s="2">
        <v>8534.56</v>
      </c>
      <c r="I3037" s="2">
        <v>5073.3</v>
      </c>
      <c r="J3037" s="2">
        <v>5</v>
      </c>
      <c r="K3037" s="2" t="str">
        <f>_xlfn.XLOOKUP(E3037,[1]SKU_Master!A:A,[1]SKU_Master!C:C,"NOT FOUND")</f>
        <v>Bake &amp; Wrap</v>
      </c>
      <c r="L3037" s="2">
        <f>_xlfn.XLOOKUP(Table2[[#This Row],[SKU_CODE_CLEAN]],[1]SKU_Master!A:A,[1]SKU_Master!E:E,"Not Found")</f>
        <v>220</v>
      </c>
      <c r="M3037" s="2">
        <f>_xlfn.XLOOKUP(E3037,[1]SKU_Master!A:A,[1]SKU_Master!F:F,"NOT FOUND")</f>
        <v>118</v>
      </c>
      <c r="N3037" s="2" t="str">
        <f>IF(ISNUMBER(_xlfn.XMATCH(E3037,[1]SKU_Master!A:A)),"MATCH","NOT FOUND")</f>
        <v>MATCH</v>
      </c>
      <c r="O3037" s="2">
        <f>Table2[[#This Row],[GROSS_REVENUE]]-Table2[[#This Row],[DISCOUNT]]</f>
        <v>39865.440000000002</v>
      </c>
      <c r="P3037" s="3">
        <f>IFERROR((Table2[[#This Row],[NET_REVENUE]]-(Table2[[#This Row],[UNITS_SOLD]]*Table2[[#This Row],[UNIT_COGS]]))/Table2[[#This Row],[NET_REVENUE]],0)</f>
        <v>0.3488093948041211</v>
      </c>
      <c r="Q3037" s="4">
        <f>IFERROR(Table2[[#This Row],[GROSS_REVENUE]]/Table2[[#This Row],[AD_SPEND]],0)</f>
        <v>9.5401415252399815</v>
      </c>
      <c r="R3037" s="2">
        <f>IFERROR((Table2[[#This Row],[NET_REVENUE]]-(Table2[[#This Row],[UNITS_SOLD]]*Table2[[#This Row],[UNIT_COGS]])-Table2[[#This Row],[AD_SPEND]]),0)</f>
        <v>8832.1400000000031</v>
      </c>
      <c r="S3037" s="3">
        <f>IFERROR(Table2[[#This Row],[RETURNS_UNITS]]/Table2[[#This Row],[UNITS_SOLD]],0)</f>
        <v>2.2727272727272728E-2</v>
      </c>
      <c r="T3037" s="2" t="str">
        <f>TRIM(CLEAN(Table2[[#This Row],[CHANNEL]]))</f>
        <v>Amazon</v>
      </c>
      <c r="U3037" s="1">
        <f t="shared" si="47"/>
        <v>45717</v>
      </c>
    </row>
    <row r="3038" spans="1:21" x14ac:dyDescent="0.3">
      <c r="A3038" s="1">
        <v>45323</v>
      </c>
      <c r="B3038" s="2" t="s">
        <v>50</v>
      </c>
      <c r="C3038" s="2" t="s">
        <v>22</v>
      </c>
      <c r="D3038" s="2" t="s">
        <v>43</v>
      </c>
      <c r="E3038" s="2" t="str">
        <f>TRIM(Table2[[#This Row],[SKU_CODE]])</f>
        <v>BEC-GB-001</v>
      </c>
      <c r="F3038" s="2">
        <v>313</v>
      </c>
      <c r="G3038" s="2">
        <v>46637</v>
      </c>
      <c r="H3038" s="2">
        <v>5073.2700000000004</v>
      </c>
      <c r="I3038" s="2">
        <v>5073.7299999999996</v>
      </c>
      <c r="J3038" s="2">
        <v>8</v>
      </c>
      <c r="K3038" s="2" t="str">
        <f>_xlfn.XLOOKUP(E3038,[1]SKU_Master!A:A,[1]SKU_Master!C:C,"NOT FOUND")</f>
        <v>Garbage Bags</v>
      </c>
      <c r="L3038" s="2">
        <f>_xlfn.XLOOKUP(Table2[[#This Row],[SKU_CODE_CLEAN]],[1]SKU_Master!A:A,[1]SKU_Master!E:E,"Not Found")</f>
        <v>149</v>
      </c>
      <c r="M3038" s="2">
        <f>_xlfn.XLOOKUP(E3038,[1]SKU_Master!A:A,[1]SKU_Master!F:F,"NOT FOUND")</f>
        <v>70</v>
      </c>
      <c r="N3038" s="2" t="str">
        <f>IF(ISNUMBER(_xlfn.XMATCH(E3038,[1]SKU_Master!A:A)),"MATCH","NOT FOUND")</f>
        <v>MATCH</v>
      </c>
      <c r="O3038" s="2">
        <f>Table2[[#This Row],[GROSS_REVENUE]]-Table2[[#This Row],[DISCOUNT]]</f>
        <v>41563.729999999996</v>
      </c>
      <c r="P3038" s="3">
        <f>IFERROR((Table2[[#This Row],[NET_REVENUE]]-(Table2[[#This Row],[UNITS_SOLD]]*Table2[[#This Row],[UNIT_COGS]]))/Table2[[#This Row],[NET_REVENUE]],0)</f>
        <v>0.47285770550429418</v>
      </c>
      <c r="Q3038" s="4">
        <f>IFERROR(Table2[[#This Row],[GROSS_REVENUE]]/Table2[[#This Row],[AD_SPEND]],0)</f>
        <v>9.1918568784700803</v>
      </c>
      <c r="R3038" s="2">
        <f>IFERROR((Table2[[#This Row],[NET_REVENUE]]-(Table2[[#This Row],[UNITS_SOLD]]*Table2[[#This Row],[UNIT_COGS]])-Table2[[#This Row],[AD_SPEND]]),0)</f>
        <v>14579.999999999996</v>
      </c>
      <c r="S3038" s="3">
        <f>IFERROR(Table2[[#This Row],[RETURNS_UNITS]]/Table2[[#This Row],[UNITS_SOLD]],0)</f>
        <v>2.5559105431309903E-2</v>
      </c>
      <c r="T3038" s="2" t="str">
        <f>TRIM(CLEAN(Table2[[#This Row],[CHANNEL]]))</f>
        <v>Amazon</v>
      </c>
      <c r="U3038" s="1">
        <f t="shared" si="47"/>
        <v>45323</v>
      </c>
    </row>
    <row r="3039" spans="1:21" x14ac:dyDescent="0.3">
      <c r="A3039" s="1">
        <v>45689</v>
      </c>
      <c r="B3039" s="2" t="s">
        <v>21</v>
      </c>
      <c r="C3039" s="2" t="s">
        <v>25</v>
      </c>
      <c r="D3039" s="2" t="s">
        <v>31</v>
      </c>
      <c r="E3039" s="2" t="str">
        <f>TRIM(Table2[[#This Row],[SKU_CODE]])</f>
        <v>BEC-GB-002</v>
      </c>
      <c r="F3039" s="2">
        <v>276</v>
      </c>
      <c r="G3039" s="2">
        <v>49404</v>
      </c>
      <c r="H3039" s="2">
        <v>6206.03</v>
      </c>
      <c r="I3039" s="2">
        <v>5075.76</v>
      </c>
      <c r="J3039" s="2">
        <v>11</v>
      </c>
      <c r="K3039" s="2" t="str">
        <f>_xlfn.XLOOKUP(E3039,[1]SKU_Master!A:A,[1]SKU_Master!C:C,"NOT FOUND")</f>
        <v>Garbage Bags</v>
      </c>
      <c r="L3039" s="2">
        <f>_xlfn.XLOOKUP(Table2[[#This Row],[SKU_CODE_CLEAN]],[1]SKU_Master!A:A,[1]SKU_Master!E:E,"Not Found")</f>
        <v>179</v>
      </c>
      <c r="M3039" s="2">
        <f>_xlfn.XLOOKUP(E3039,[1]SKU_Master!A:A,[1]SKU_Master!F:F,"NOT FOUND")</f>
        <v>86</v>
      </c>
      <c r="N3039" s="2" t="str">
        <f>IF(ISNUMBER(_xlfn.XMATCH(E3039,[1]SKU_Master!A:A)),"MATCH","NOT FOUND")</f>
        <v>MATCH</v>
      </c>
      <c r="O3039" s="2">
        <f>Table2[[#This Row],[GROSS_REVENUE]]-Table2[[#This Row],[DISCOUNT]]</f>
        <v>43197.97</v>
      </c>
      <c r="P3039" s="3">
        <f>IFERROR((Table2[[#This Row],[NET_REVENUE]]-(Table2[[#This Row],[UNITS_SOLD]]*Table2[[#This Row],[UNIT_COGS]]))/Table2[[#This Row],[NET_REVENUE]],0)</f>
        <v>0.4505297355408136</v>
      </c>
      <c r="Q3039" s="4">
        <f>IFERROR(Table2[[#This Row],[GROSS_REVENUE]]/Table2[[#This Row],[AD_SPEND]],0)</f>
        <v>9.7333207243841304</v>
      </c>
      <c r="R3039" s="2">
        <f>IFERROR((Table2[[#This Row],[NET_REVENUE]]-(Table2[[#This Row],[UNITS_SOLD]]*Table2[[#This Row],[UNIT_COGS]])-Table2[[#This Row],[AD_SPEND]]),0)</f>
        <v>14386.210000000001</v>
      </c>
      <c r="S3039" s="3">
        <f>IFERROR(Table2[[#This Row],[RETURNS_UNITS]]/Table2[[#This Row],[UNITS_SOLD]],0)</f>
        <v>3.9855072463768113E-2</v>
      </c>
      <c r="T3039" s="2" t="str">
        <f>TRIM(CLEAN(Table2[[#This Row],[CHANNEL]]))</f>
        <v>Flipkart</v>
      </c>
      <c r="U3039" s="1">
        <f t="shared" si="47"/>
        <v>45689</v>
      </c>
    </row>
    <row r="3040" spans="1:21" x14ac:dyDescent="0.3">
      <c r="A3040" s="1">
        <v>45689</v>
      </c>
      <c r="B3040" s="2" t="s">
        <v>21</v>
      </c>
      <c r="C3040" s="2" t="s">
        <v>22</v>
      </c>
      <c r="D3040" s="2" t="s">
        <v>29</v>
      </c>
      <c r="E3040" s="2" t="str">
        <f>TRIM(Table2[[#This Row],[SKU_CODE]])</f>
        <v>BEC-CLN-004</v>
      </c>
      <c r="F3040" s="2">
        <v>365</v>
      </c>
      <c r="G3040" s="2">
        <v>36135</v>
      </c>
      <c r="H3040" s="2">
        <v>9490.57</v>
      </c>
      <c r="I3040" s="2">
        <v>5076.6899999999996</v>
      </c>
      <c r="J3040" s="2">
        <v>8</v>
      </c>
      <c r="K3040" s="2" t="str">
        <f>_xlfn.XLOOKUP(E3040,[1]SKU_Master!A:A,[1]SKU_Master!C:C,"NOT FOUND")</f>
        <v>Cleaners</v>
      </c>
      <c r="L3040" s="2">
        <f>_xlfn.XLOOKUP(Table2[[#This Row],[SKU_CODE_CLEAN]],[1]SKU_Master!A:A,[1]SKU_Master!E:E,"Not Found")</f>
        <v>99</v>
      </c>
      <c r="M3040" s="2">
        <f>_xlfn.XLOOKUP(E3040,[1]SKU_Master!A:A,[1]SKU_Master!F:F,"NOT FOUND")</f>
        <v>44</v>
      </c>
      <c r="N3040" s="2" t="str">
        <f>IF(ISNUMBER(_xlfn.XMATCH(E3040,[1]SKU_Master!A:A)),"MATCH","NOT FOUND")</f>
        <v>MATCH</v>
      </c>
      <c r="O3040" s="2">
        <f>Table2[[#This Row],[GROSS_REVENUE]]-Table2[[#This Row],[DISCOUNT]]</f>
        <v>26644.43</v>
      </c>
      <c r="P3040" s="3">
        <f>IFERROR((Table2[[#This Row],[NET_REVENUE]]-(Table2[[#This Row],[UNITS_SOLD]]*Table2[[#This Row],[UNIT_COGS]]))/Table2[[#This Row],[NET_REVENUE]],0)</f>
        <v>0.39724737965871293</v>
      </c>
      <c r="Q3040" s="4">
        <f>IFERROR(Table2[[#This Row],[GROSS_REVENUE]]/Table2[[#This Row],[AD_SPEND]],0)</f>
        <v>7.1178267729563958</v>
      </c>
      <c r="R3040" s="2">
        <f>IFERROR((Table2[[#This Row],[NET_REVENUE]]-(Table2[[#This Row],[UNITS_SOLD]]*Table2[[#This Row],[UNIT_COGS]])-Table2[[#This Row],[AD_SPEND]]),0)</f>
        <v>5507.7400000000007</v>
      </c>
      <c r="S3040" s="3">
        <f>IFERROR(Table2[[#This Row],[RETURNS_UNITS]]/Table2[[#This Row],[UNITS_SOLD]],0)</f>
        <v>2.1917808219178082E-2</v>
      </c>
      <c r="T3040" s="2" t="str">
        <f>TRIM(CLEAN(Table2[[#This Row],[CHANNEL]]))</f>
        <v>Flipkart</v>
      </c>
      <c r="U3040" s="1">
        <f t="shared" si="47"/>
        <v>45689</v>
      </c>
    </row>
    <row r="3041" spans="1:21" x14ac:dyDescent="0.3">
      <c r="A3041" s="1">
        <v>45627</v>
      </c>
      <c r="B3041" s="2" t="s">
        <v>27</v>
      </c>
      <c r="C3041" s="2" t="s">
        <v>25</v>
      </c>
      <c r="D3041" s="2" t="s">
        <v>41</v>
      </c>
      <c r="E3041" s="2" t="str">
        <f>TRIM(Table2[[#This Row],[SKU_CODE]])</f>
        <v>BEC-KT-002</v>
      </c>
      <c r="F3041" s="2">
        <v>259</v>
      </c>
      <c r="G3041" s="2">
        <v>108780</v>
      </c>
      <c r="H3041" s="2">
        <v>8397.25</v>
      </c>
      <c r="I3041" s="2">
        <v>5078.95</v>
      </c>
      <c r="J3041" s="2">
        <v>11</v>
      </c>
      <c r="K3041" s="2" t="str">
        <f>_xlfn.XLOOKUP(E3041,[1]SKU_Master!A:A,[1]SKU_Master!C:C,"NOT FOUND")</f>
        <v>Kitchen Towel</v>
      </c>
      <c r="L3041" s="2">
        <f>_xlfn.XLOOKUP(Table2[[#This Row],[SKU_CODE_CLEAN]],[1]SKU_Master!A:A,[1]SKU_Master!E:E,"Not Found")</f>
        <v>420</v>
      </c>
      <c r="M3041" s="2">
        <f>_xlfn.XLOOKUP(E3041,[1]SKU_Master!A:A,[1]SKU_Master!F:F,"NOT FOUND")</f>
        <v>205</v>
      </c>
      <c r="N3041" s="2" t="str">
        <f>IF(ISNUMBER(_xlfn.XMATCH(E3041,[1]SKU_Master!A:A)),"MATCH","NOT FOUND")</f>
        <v>MATCH</v>
      </c>
      <c r="O3041" s="2">
        <f>Table2[[#This Row],[GROSS_REVENUE]]-Table2[[#This Row],[DISCOUNT]]</f>
        <v>100382.75</v>
      </c>
      <c r="P3041" s="3">
        <f>IFERROR((Table2[[#This Row],[NET_REVENUE]]-(Table2[[#This Row],[UNITS_SOLD]]*Table2[[#This Row],[UNIT_COGS]]))/Table2[[#This Row],[NET_REVENUE]],0)</f>
        <v>0.47107446249480117</v>
      </c>
      <c r="Q3041" s="4">
        <f>IFERROR(Table2[[#This Row],[GROSS_REVENUE]]/Table2[[#This Row],[AD_SPEND]],0)</f>
        <v>21.417812736884592</v>
      </c>
      <c r="R3041" s="2">
        <f>IFERROR((Table2[[#This Row],[NET_REVENUE]]-(Table2[[#This Row],[UNITS_SOLD]]*Table2[[#This Row],[UNIT_COGS]])-Table2[[#This Row],[AD_SPEND]]),0)</f>
        <v>42208.800000000003</v>
      </c>
      <c r="S3041" s="3">
        <f>IFERROR(Table2[[#This Row],[RETURNS_UNITS]]/Table2[[#This Row],[UNITS_SOLD]],0)</f>
        <v>4.2471042471042469E-2</v>
      </c>
      <c r="T3041" s="2" t="str">
        <f>TRIM(CLEAN(Table2[[#This Row],[CHANNEL]]))</f>
        <v>Zepto</v>
      </c>
      <c r="U3041" s="1">
        <f t="shared" si="47"/>
        <v>45627</v>
      </c>
    </row>
    <row r="3042" spans="1:21" x14ac:dyDescent="0.3">
      <c r="A3042" s="1">
        <v>45689</v>
      </c>
      <c r="B3042" s="2" t="s">
        <v>39</v>
      </c>
      <c r="C3042" s="2" t="s">
        <v>22</v>
      </c>
      <c r="D3042" s="2" t="s">
        <v>42</v>
      </c>
      <c r="E3042" s="2" t="str">
        <f>TRIM(Table2[[#This Row],[SKU_CODE]])</f>
        <v>BEC-BW-002</v>
      </c>
      <c r="F3042" s="2">
        <v>222</v>
      </c>
      <c r="G3042" s="2">
        <v>38850</v>
      </c>
      <c r="H3042" s="2">
        <v>2445.6799999999998</v>
      </c>
      <c r="I3042" s="2">
        <v>5082.96</v>
      </c>
      <c r="J3042" s="2">
        <v>10</v>
      </c>
      <c r="K3042" s="2" t="str">
        <f>_xlfn.XLOOKUP(E3042,[1]SKU_Master!A:A,[1]SKU_Master!C:C,"NOT FOUND")</f>
        <v>Bake &amp; Wrap</v>
      </c>
      <c r="L3042" s="2">
        <f>_xlfn.XLOOKUP(Table2[[#This Row],[SKU_CODE_CLEAN]],[1]SKU_Master!A:A,[1]SKU_Master!E:E,"Not Found")</f>
        <v>175</v>
      </c>
      <c r="M3042" s="2">
        <f>_xlfn.XLOOKUP(E3042,[1]SKU_Master!A:A,[1]SKU_Master!F:F,"NOT FOUND")</f>
        <v>92</v>
      </c>
      <c r="N3042" s="2" t="str">
        <f>IF(ISNUMBER(_xlfn.XMATCH(E3042,[1]SKU_Master!A:A)),"MATCH","NOT FOUND")</f>
        <v>MATCH</v>
      </c>
      <c r="O3042" s="2">
        <f>Table2[[#This Row],[GROSS_REVENUE]]-Table2[[#This Row],[DISCOUNT]]</f>
        <v>36404.32</v>
      </c>
      <c r="P3042" s="3">
        <f>IFERROR((Table2[[#This Row],[NET_REVENUE]]-(Table2[[#This Row],[UNITS_SOLD]]*Table2[[#This Row],[UNIT_COGS]]))/Table2[[#This Row],[NET_REVENUE]],0)</f>
        <v>0.4389676829563085</v>
      </c>
      <c r="Q3042" s="4">
        <f>IFERROR(Table2[[#This Row],[GROSS_REVENUE]]/Table2[[#This Row],[AD_SPEND]],0)</f>
        <v>7.6431842863213557</v>
      </c>
      <c r="R3042" s="2">
        <f>IFERROR((Table2[[#This Row],[NET_REVENUE]]-(Table2[[#This Row],[UNITS_SOLD]]*Table2[[#This Row],[UNIT_COGS]])-Table2[[#This Row],[AD_SPEND]]),0)</f>
        <v>10897.36</v>
      </c>
      <c r="S3042" s="3">
        <f>IFERROR(Table2[[#This Row],[RETURNS_UNITS]]/Table2[[#This Row],[UNITS_SOLD]],0)</f>
        <v>4.5045045045045043E-2</v>
      </c>
      <c r="T3042" s="2" t="str">
        <f>TRIM(CLEAN(Table2[[#This Row],[CHANNEL]]))</f>
        <v>Amazon</v>
      </c>
      <c r="U3042" s="1">
        <f t="shared" si="47"/>
        <v>45689</v>
      </c>
    </row>
    <row r="3043" spans="1:21" x14ac:dyDescent="0.3">
      <c r="A3043" s="1">
        <v>45383</v>
      </c>
      <c r="B3043" s="2" t="s">
        <v>34</v>
      </c>
      <c r="C3043" s="2" t="s">
        <v>22</v>
      </c>
      <c r="D3043" s="2" t="s">
        <v>29</v>
      </c>
      <c r="E3043" s="2" t="str">
        <f>TRIM(Table2[[#This Row],[SKU_CODE]])</f>
        <v>BEC-CLN-004</v>
      </c>
      <c r="F3043" s="2">
        <v>273</v>
      </c>
      <c r="G3043" s="2">
        <v>27027</v>
      </c>
      <c r="H3043" s="2">
        <v>7605.44</v>
      </c>
      <c r="I3043" s="2">
        <v>5083.26</v>
      </c>
      <c r="J3043" s="2">
        <v>9</v>
      </c>
      <c r="K3043" s="2" t="str">
        <f>_xlfn.XLOOKUP(E3043,[1]SKU_Master!A:A,[1]SKU_Master!C:C,"NOT FOUND")</f>
        <v>Cleaners</v>
      </c>
      <c r="L3043" s="2">
        <f>_xlfn.XLOOKUP(Table2[[#This Row],[SKU_CODE_CLEAN]],[1]SKU_Master!A:A,[1]SKU_Master!E:E,"Not Found")</f>
        <v>99</v>
      </c>
      <c r="M3043" s="2">
        <f>_xlfn.XLOOKUP(E3043,[1]SKU_Master!A:A,[1]SKU_Master!F:F,"NOT FOUND")</f>
        <v>44</v>
      </c>
      <c r="N3043" s="2" t="str">
        <f>IF(ISNUMBER(_xlfn.XMATCH(E3043,[1]SKU_Master!A:A)),"MATCH","NOT FOUND")</f>
        <v>MATCH</v>
      </c>
      <c r="O3043" s="2">
        <f>Table2[[#This Row],[GROSS_REVENUE]]-Table2[[#This Row],[DISCOUNT]]</f>
        <v>19421.560000000001</v>
      </c>
      <c r="P3043" s="3">
        <f>IFERROR((Table2[[#This Row],[NET_REVENUE]]-(Table2[[#This Row],[UNITS_SOLD]]*Table2[[#This Row],[UNIT_COGS]]))/Table2[[#This Row],[NET_REVENUE]],0)</f>
        <v>0.38151209274641174</v>
      </c>
      <c r="Q3043" s="4">
        <f>IFERROR(Table2[[#This Row],[GROSS_REVENUE]]/Table2[[#This Row],[AD_SPEND]],0)</f>
        <v>5.3168635875402792</v>
      </c>
      <c r="R3043" s="2">
        <f>IFERROR((Table2[[#This Row],[NET_REVENUE]]-(Table2[[#This Row],[UNITS_SOLD]]*Table2[[#This Row],[UNIT_COGS]])-Table2[[#This Row],[AD_SPEND]]),0)</f>
        <v>2326.3000000000011</v>
      </c>
      <c r="S3043" s="3">
        <f>IFERROR(Table2[[#This Row],[RETURNS_UNITS]]/Table2[[#This Row],[UNITS_SOLD]],0)</f>
        <v>3.2967032967032968E-2</v>
      </c>
      <c r="T3043" s="2" t="str">
        <f>TRIM(CLEAN(Table2[[#This Row],[CHANNEL]]))</f>
        <v>Zepto</v>
      </c>
      <c r="U3043" s="1">
        <f t="shared" si="47"/>
        <v>45383</v>
      </c>
    </row>
    <row r="3044" spans="1:21" x14ac:dyDescent="0.3">
      <c r="A3044" s="1">
        <v>45352</v>
      </c>
      <c r="B3044" s="2" t="s">
        <v>27</v>
      </c>
      <c r="C3044" s="2" t="s">
        <v>22</v>
      </c>
      <c r="D3044" s="2" t="s">
        <v>30</v>
      </c>
      <c r="E3044" s="2" t="str">
        <f>TRIM(Table2[[#This Row],[SKU_CODE]])</f>
        <v>BEC-TIS-002</v>
      </c>
      <c r="F3044" s="2">
        <v>227</v>
      </c>
      <c r="G3044" s="2">
        <v>40860</v>
      </c>
      <c r="H3044" s="2">
        <v>5867.58</v>
      </c>
      <c r="I3044" s="2">
        <v>5089.72</v>
      </c>
      <c r="J3044" s="2">
        <v>7</v>
      </c>
      <c r="K3044" s="2" t="str">
        <f>_xlfn.XLOOKUP(E3044,[1]SKU_Master!A:A,[1]SKU_Master!C:C,"NOT FOUND")</f>
        <v>Tissues</v>
      </c>
      <c r="L3044" s="2">
        <f>_xlfn.XLOOKUP(Table2[[#This Row],[SKU_CODE_CLEAN]],[1]SKU_Master!A:A,[1]SKU_Master!E:E,"Not Found")</f>
        <v>180</v>
      </c>
      <c r="M3044" s="2">
        <f>_xlfn.XLOOKUP(E3044,[1]SKU_Master!A:A,[1]SKU_Master!F:F,"NOT FOUND")</f>
        <v>95</v>
      </c>
      <c r="N3044" s="2" t="str">
        <f>IF(ISNUMBER(_xlfn.XMATCH(E3044,[1]SKU_Master!A:A)),"MATCH","NOT FOUND")</f>
        <v>MATCH</v>
      </c>
      <c r="O3044" s="2">
        <f>Table2[[#This Row],[GROSS_REVENUE]]-Table2[[#This Row],[DISCOUNT]]</f>
        <v>34992.42</v>
      </c>
      <c r="P3044" s="3">
        <f>IFERROR((Table2[[#This Row],[NET_REVENUE]]-(Table2[[#This Row],[UNITS_SOLD]]*Table2[[#This Row],[UNIT_COGS]]))/Table2[[#This Row],[NET_REVENUE]],0)</f>
        <v>0.38372367501304566</v>
      </c>
      <c r="Q3044" s="4">
        <f>IFERROR(Table2[[#This Row],[GROSS_REVENUE]]/Table2[[#This Row],[AD_SPEND]],0)</f>
        <v>8.0279465275103536</v>
      </c>
      <c r="R3044" s="2">
        <f>IFERROR((Table2[[#This Row],[NET_REVENUE]]-(Table2[[#This Row],[UNITS_SOLD]]*Table2[[#This Row],[UNIT_COGS]])-Table2[[#This Row],[AD_SPEND]]),0)</f>
        <v>8337.6999999999971</v>
      </c>
      <c r="S3044" s="3">
        <f>IFERROR(Table2[[#This Row],[RETURNS_UNITS]]/Table2[[#This Row],[UNITS_SOLD]],0)</f>
        <v>3.0837004405286344E-2</v>
      </c>
      <c r="T3044" s="2" t="str">
        <f>TRIM(CLEAN(Table2[[#This Row],[CHANNEL]]))</f>
        <v>Zepto</v>
      </c>
      <c r="U3044" s="1">
        <f t="shared" si="47"/>
        <v>45352</v>
      </c>
    </row>
    <row r="3045" spans="1:21" x14ac:dyDescent="0.3">
      <c r="A3045" s="1">
        <v>45597</v>
      </c>
      <c r="B3045" s="2" t="s">
        <v>21</v>
      </c>
      <c r="C3045" s="2" t="s">
        <v>28</v>
      </c>
      <c r="D3045" s="2" t="s">
        <v>38</v>
      </c>
      <c r="E3045" s="2" t="str">
        <f>TRIM(Table2[[#This Row],[SKU_CODE]])</f>
        <v>BEC-CLN-002</v>
      </c>
      <c r="F3045" s="2">
        <v>150</v>
      </c>
      <c r="G3045" s="2">
        <v>27750</v>
      </c>
      <c r="H3045" s="2">
        <v>7966.18</v>
      </c>
      <c r="I3045" s="2">
        <v>5092</v>
      </c>
      <c r="J3045" s="2">
        <v>3</v>
      </c>
      <c r="K3045" s="2" t="str">
        <f>_xlfn.XLOOKUP(E3045,[1]SKU_Master!A:A,[1]SKU_Master!C:C,"NOT FOUND")</f>
        <v>Cleaners</v>
      </c>
      <c r="L3045" s="2">
        <f>_xlfn.XLOOKUP(Table2[[#This Row],[SKU_CODE_CLEAN]],[1]SKU_Master!A:A,[1]SKU_Master!E:E,"Not Found")</f>
        <v>185</v>
      </c>
      <c r="M3045" s="2">
        <f>_xlfn.XLOOKUP(E3045,[1]SKU_Master!A:A,[1]SKU_Master!F:F,"NOT FOUND")</f>
        <v>88</v>
      </c>
      <c r="N3045" s="2" t="str">
        <f>IF(ISNUMBER(_xlfn.XMATCH(E3045,[1]SKU_Master!A:A)),"MATCH","NOT FOUND")</f>
        <v>MATCH</v>
      </c>
      <c r="O3045" s="2">
        <f>Table2[[#This Row],[GROSS_REVENUE]]-Table2[[#This Row],[DISCOUNT]]</f>
        <v>19783.82</v>
      </c>
      <c r="P3045" s="3">
        <f>IFERROR((Table2[[#This Row],[NET_REVENUE]]-(Table2[[#This Row],[UNITS_SOLD]]*Table2[[#This Row],[UNIT_COGS]]))/Table2[[#This Row],[NET_REVENUE]],0)</f>
        <v>0.3327881066447228</v>
      </c>
      <c r="Q3045" s="4">
        <f>IFERROR(Table2[[#This Row],[GROSS_REVENUE]]/Table2[[#This Row],[AD_SPEND]],0)</f>
        <v>5.4497250589159467</v>
      </c>
      <c r="R3045" s="2">
        <f>IFERROR((Table2[[#This Row],[NET_REVENUE]]-(Table2[[#This Row],[UNITS_SOLD]]*Table2[[#This Row],[UNIT_COGS]])-Table2[[#This Row],[AD_SPEND]]),0)</f>
        <v>1491.8199999999997</v>
      </c>
      <c r="S3045" s="3">
        <f>IFERROR(Table2[[#This Row],[RETURNS_UNITS]]/Table2[[#This Row],[UNITS_SOLD]],0)</f>
        <v>0.02</v>
      </c>
      <c r="T3045" s="2" t="str">
        <f>TRIM(CLEAN(Table2[[#This Row],[CHANNEL]]))</f>
        <v>Flipkart</v>
      </c>
      <c r="U3045" s="1">
        <f t="shared" si="47"/>
        <v>45597</v>
      </c>
    </row>
    <row r="3046" spans="1:21" x14ac:dyDescent="0.3">
      <c r="A3046" s="1">
        <v>45663</v>
      </c>
      <c r="B3046" s="2" t="s">
        <v>33</v>
      </c>
      <c r="C3046" s="2" t="s">
        <v>28</v>
      </c>
      <c r="D3046" s="2" t="s">
        <v>59</v>
      </c>
      <c r="E3046" s="2" t="str">
        <f>TRIM(Table2[[#This Row],[SKU_CODE]])</f>
        <v>BEC-CLN-001</v>
      </c>
      <c r="F3046" s="2">
        <v>144</v>
      </c>
      <c r="G3046" s="2">
        <v>28656</v>
      </c>
      <c r="H3046" s="2">
        <v>3051.25</v>
      </c>
      <c r="I3046" s="2">
        <v>5098.16</v>
      </c>
      <c r="J3046" s="2">
        <v>7</v>
      </c>
      <c r="K3046" s="2" t="str">
        <f>_xlfn.XLOOKUP(E3046,[1]SKU_Master!A:A,[1]SKU_Master!C:C,"NOT FOUND")</f>
        <v>Cleaners</v>
      </c>
      <c r="L3046" s="2">
        <f>_xlfn.XLOOKUP(Table2[[#This Row],[SKU_CODE_CLEAN]],[1]SKU_Master!A:A,[1]SKU_Master!E:E,"Not Found")</f>
        <v>199</v>
      </c>
      <c r="M3046" s="2">
        <f>_xlfn.XLOOKUP(E3046,[1]SKU_Master!A:A,[1]SKU_Master!F:F,"NOT FOUND")</f>
        <v>96</v>
      </c>
      <c r="N3046" s="2" t="str">
        <f>IF(ISNUMBER(_xlfn.XMATCH(E3046,[1]SKU_Master!A:A)),"MATCH","NOT FOUND")</f>
        <v>MATCH</v>
      </c>
      <c r="O3046" s="2">
        <f>Table2[[#This Row],[GROSS_REVENUE]]-Table2[[#This Row],[DISCOUNT]]</f>
        <v>25604.75</v>
      </c>
      <c r="P3046" s="3">
        <f>IFERROR((Table2[[#This Row],[NET_REVENUE]]-(Table2[[#This Row],[UNITS_SOLD]]*Table2[[#This Row],[UNIT_COGS]]))/Table2[[#This Row],[NET_REVENUE]],0)</f>
        <v>0.46010017672502174</v>
      </c>
      <c r="Q3046" s="4">
        <f>IFERROR(Table2[[#This Row],[GROSS_REVENUE]]/Table2[[#This Row],[AD_SPEND]],0)</f>
        <v>5.6208514444427014</v>
      </c>
      <c r="R3046" s="2">
        <f>IFERROR((Table2[[#This Row],[NET_REVENUE]]-(Table2[[#This Row],[UNITS_SOLD]]*Table2[[#This Row],[UNIT_COGS]])-Table2[[#This Row],[AD_SPEND]]),0)</f>
        <v>6682.59</v>
      </c>
      <c r="S3046" s="3">
        <f>IFERROR(Table2[[#This Row],[RETURNS_UNITS]]/Table2[[#This Row],[UNITS_SOLD]],0)</f>
        <v>4.8611111111111112E-2</v>
      </c>
      <c r="T3046" s="2" t="str">
        <f>TRIM(CLEAN(Table2[[#This Row],[CHANNEL]]))</f>
        <v>Swiggy Instamart</v>
      </c>
      <c r="U3046" s="1">
        <f t="shared" si="47"/>
        <v>45809</v>
      </c>
    </row>
    <row r="3047" spans="1:21" x14ac:dyDescent="0.3">
      <c r="A3047" s="1">
        <v>45352</v>
      </c>
      <c r="B3047" s="2" t="s">
        <v>34</v>
      </c>
      <c r="C3047" s="2" t="s">
        <v>28</v>
      </c>
      <c r="D3047" s="2" t="s">
        <v>29</v>
      </c>
      <c r="E3047" s="2" t="str">
        <f>TRIM(Table2[[#This Row],[SKU_CODE]])</f>
        <v>BEC-CLN-004</v>
      </c>
      <c r="F3047" s="2">
        <v>255</v>
      </c>
      <c r="G3047" s="2">
        <v>25245</v>
      </c>
      <c r="H3047" s="2">
        <v>6820.09</v>
      </c>
      <c r="I3047" s="2">
        <v>5102.6499999999996</v>
      </c>
      <c r="J3047" s="2">
        <v>6</v>
      </c>
      <c r="K3047" s="2" t="str">
        <f>_xlfn.XLOOKUP(E3047,[1]SKU_Master!A:A,[1]SKU_Master!C:C,"NOT FOUND")</f>
        <v>Cleaners</v>
      </c>
      <c r="L3047" s="2">
        <f>_xlfn.XLOOKUP(Table2[[#This Row],[SKU_CODE_CLEAN]],[1]SKU_Master!A:A,[1]SKU_Master!E:E,"Not Found")</f>
        <v>99</v>
      </c>
      <c r="M3047" s="2">
        <f>_xlfn.XLOOKUP(E3047,[1]SKU_Master!A:A,[1]SKU_Master!F:F,"NOT FOUND")</f>
        <v>44</v>
      </c>
      <c r="N3047" s="2" t="str">
        <f>IF(ISNUMBER(_xlfn.XMATCH(E3047,[1]SKU_Master!A:A)),"MATCH","NOT FOUND")</f>
        <v>MATCH</v>
      </c>
      <c r="O3047" s="2">
        <f>Table2[[#This Row],[GROSS_REVENUE]]-Table2[[#This Row],[DISCOUNT]]</f>
        <v>18424.91</v>
      </c>
      <c r="P3047" s="3">
        <f>IFERROR((Table2[[#This Row],[NET_REVENUE]]-(Table2[[#This Row],[UNITS_SOLD]]*Table2[[#This Row],[UNIT_COGS]]))/Table2[[#This Row],[NET_REVENUE]],0)</f>
        <v>0.39104180156103885</v>
      </c>
      <c r="Q3047" s="4">
        <f>IFERROR(Table2[[#This Row],[GROSS_REVENUE]]/Table2[[#This Row],[AD_SPEND]],0)</f>
        <v>4.9474292769443329</v>
      </c>
      <c r="R3047" s="2">
        <f>IFERROR((Table2[[#This Row],[NET_REVENUE]]-(Table2[[#This Row],[UNITS_SOLD]]*Table2[[#This Row],[UNIT_COGS]])-Table2[[#This Row],[AD_SPEND]]),0)</f>
        <v>2102.2600000000002</v>
      </c>
      <c r="S3047" s="3">
        <f>IFERROR(Table2[[#This Row],[RETURNS_UNITS]]/Table2[[#This Row],[UNITS_SOLD]],0)</f>
        <v>2.3529411764705882E-2</v>
      </c>
      <c r="T3047" s="2" t="str">
        <f>TRIM(CLEAN(Table2[[#This Row],[CHANNEL]]))</f>
        <v>Zepto</v>
      </c>
      <c r="U3047" s="1">
        <f t="shared" si="47"/>
        <v>45352</v>
      </c>
    </row>
    <row r="3048" spans="1:21" x14ac:dyDescent="0.3">
      <c r="A3048" s="1">
        <v>45809</v>
      </c>
      <c r="B3048" s="2" t="s">
        <v>21</v>
      </c>
      <c r="C3048" s="2" t="s">
        <v>28</v>
      </c>
      <c r="D3048" s="2" t="s">
        <v>29</v>
      </c>
      <c r="E3048" s="2" t="str">
        <f>TRIM(Table2[[#This Row],[SKU_CODE]])</f>
        <v>BEC-CLN-004</v>
      </c>
      <c r="F3048" s="2">
        <v>224</v>
      </c>
      <c r="G3048" s="2">
        <v>22176</v>
      </c>
      <c r="H3048" s="2">
        <v>3649.29</v>
      </c>
      <c r="I3048" s="2">
        <v>5108.7299999999996</v>
      </c>
      <c r="J3048" s="2">
        <v>6</v>
      </c>
      <c r="K3048" s="2" t="str">
        <f>_xlfn.XLOOKUP(E3048,[1]SKU_Master!A:A,[1]SKU_Master!C:C,"NOT FOUND")</f>
        <v>Cleaners</v>
      </c>
      <c r="L3048" s="2">
        <f>_xlfn.XLOOKUP(Table2[[#This Row],[SKU_CODE_CLEAN]],[1]SKU_Master!A:A,[1]SKU_Master!E:E,"Not Found")</f>
        <v>99</v>
      </c>
      <c r="M3048" s="2">
        <f>_xlfn.XLOOKUP(E3048,[1]SKU_Master!A:A,[1]SKU_Master!F:F,"NOT FOUND")</f>
        <v>44</v>
      </c>
      <c r="N3048" s="2" t="str">
        <f>IF(ISNUMBER(_xlfn.XMATCH(E3048,[1]SKU_Master!A:A)),"MATCH","NOT FOUND")</f>
        <v>MATCH</v>
      </c>
      <c r="O3048" s="2">
        <f>Table2[[#This Row],[GROSS_REVENUE]]-Table2[[#This Row],[DISCOUNT]]</f>
        <v>18526.71</v>
      </c>
      <c r="P3048" s="3">
        <f>IFERROR((Table2[[#This Row],[NET_REVENUE]]-(Table2[[#This Row],[UNITS_SOLD]]*Table2[[#This Row],[UNIT_COGS]]))/Table2[[#This Row],[NET_REVENUE]],0)</f>
        <v>0.46801131987276745</v>
      </c>
      <c r="Q3048" s="4">
        <f>IFERROR(Table2[[#This Row],[GROSS_REVENUE]]/Table2[[#This Row],[AD_SPEND]],0)</f>
        <v>4.340804857567341</v>
      </c>
      <c r="R3048" s="2">
        <f>IFERROR((Table2[[#This Row],[NET_REVENUE]]-(Table2[[#This Row],[UNITS_SOLD]]*Table2[[#This Row],[UNIT_COGS]])-Table2[[#This Row],[AD_SPEND]]),0)</f>
        <v>3561.9799999999996</v>
      </c>
      <c r="S3048" s="3">
        <f>IFERROR(Table2[[#This Row],[RETURNS_UNITS]]/Table2[[#This Row],[UNITS_SOLD]],0)</f>
        <v>2.6785714285714284E-2</v>
      </c>
      <c r="T3048" s="2" t="str">
        <f>TRIM(CLEAN(Table2[[#This Row],[CHANNEL]]))</f>
        <v>Flipkart</v>
      </c>
      <c r="U3048" s="1">
        <f t="shared" si="47"/>
        <v>45809</v>
      </c>
    </row>
    <row r="3049" spans="1:21" x14ac:dyDescent="0.3">
      <c r="A3049" s="1">
        <v>45689</v>
      </c>
      <c r="B3049" s="2" t="s">
        <v>50</v>
      </c>
      <c r="C3049" s="2" t="s">
        <v>22</v>
      </c>
      <c r="D3049" s="2" t="s">
        <v>31</v>
      </c>
      <c r="E3049" s="2" t="str">
        <f>TRIM(Table2[[#This Row],[SKU_CODE]])</f>
        <v>BEC-GB-002</v>
      </c>
      <c r="F3049" s="2">
        <v>410</v>
      </c>
      <c r="G3049" s="2">
        <v>73390</v>
      </c>
      <c r="H3049" s="2">
        <v>8456.93</v>
      </c>
      <c r="I3049" s="2">
        <v>5111.53</v>
      </c>
      <c r="J3049" s="2">
        <v>14</v>
      </c>
      <c r="K3049" s="2" t="str">
        <f>_xlfn.XLOOKUP(E3049,[1]SKU_Master!A:A,[1]SKU_Master!C:C,"NOT FOUND")</f>
        <v>Garbage Bags</v>
      </c>
      <c r="L3049" s="2">
        <f>_xlfn.XLOOKUP(Table2[[#This Row],[SKU_CODE_CLEAN]],[1]SKU_Master!A:A,[1]SKU_Master!E:E,"Not Found")</f>
        <v>179</v>
      </c>
      <c r="M3049" s="2">
        <f>_xlfn.XLOOKUP(E3049,[1]SKU_Master!A:A,[1]SKU_Master!F:F,"NOT FOUND")</f>
        <v>86</v>
      </c>
      <c r="N3049" s="2" t="str">
        <f>IF(ISNUMBER(_xlfn.XMATCH(E3049,[1]SKU_Master!A:A)),"MATCH","NOT FOUND")</f>
        <v>MATCH</v>
      </c>
      <c r="O3049" s="2">
        <f>Table2[[#This Row],[GROSS_REVENUE]]-Table2[[#This Row],[DISCOUNT]]</f>
        <v>64933.07</v>
      </c>
      <c r="P3049" s="3">
        <f>IFERROR((Table2[[#This Row],[NET_REVENUE]]-(Table2[[#This Row],[UNITS_SOLD]]*Table2[[#This Row],[UNIT_COGS]]))/Table2[[#This Row],[NET_REVENUE]],0)</f>
        <v>0.45697931731858665</v>
      </c>
      <c r="Q3049" s="4">
        <f>IFERROR(Table2[[#This Row],[GROSS_REVENUE]]/Table2[[#This Row],[AD_SPEND]],0)</f>
        <v>14.357736333348333</v>
      </c>
      <c r="R3049" s="2">
        <f>IFERROR((Table2[[#This Row],[NET_REVENUE]]-(Table2[[#This Row],[UNITS_SOLD]]*Table2[[#This Row],[UNIT_COGS]])-Table2[[#This Row],[AD_SPEND]]),0)</f>
        <v>24561.54</v>
      </c>
      <c r="S3049" s="3">
        <f>IFERROR(Table2[[#This Row],[RETURNS_UNITS]]/Table2[[#This Row],[UNITS_SOLD]],0)</f>
        <v>3.4146341463414637E-2</v>
      </c>
      <c r="T3049" s="2" t="str">
        <f>TRIM(CLEAN(Table2[[#This Row],[CHANNEL]]))</f>
        <v>Amazon</v>
      </c>
      <c r="U3049" s="1">
        <f t="shared" si="47"/>
        <v>45689</v>
      </c>
    </row>
    <row r="3050" spans="1:21" x14ac:dyDescent="0.3">
      <c r="A3050" s="1">
        <v>45748</v>
      </c>
      <c r="B3050" s="2" t="s">
        <v>33</v>
      </c>
      <c r="C3050" s="2" t="s">
        <v>25</v>
      </c>
      <c r="D3050" s="2" t="s">
        <v>30</v>
      </c>
      <c r="E3050" s="2" t="str">
        <f>TRIM(Table2[[#This Row],[SKU_CODE]])</f>
        <v>BEC-TIS-002</v>
      </c>
      <c r="F3050" s="2">
        <v>247</v>
      </c>
      <c r="G3050" s="2">
        <v>44460</v>
      </c>
      <c r="H3050" s="2">
        <v>5836.55</v>
      </c>
      <c r="I3050" s="2">
        <v>5115.9799999999996</v>
      </c>
      <c r="J3050" s="2">
        <v>7</v>
      </c>
      <c r="K3050" s="2" t="str">
        <f>_xlfn.XLOOKUP(E3050,[1]SKU_Master!A:A,[1]SKU_Master!C:C,"NOT FOUND")</f>
        <v>Tissues</v>
      </c>
      <c r="L3050" s="2">
        <f>_xlfn.XLOOKUP(Table2[[#This Row],[SKU_CODE_CLEAN]],[1]SKU_Master!A:A,[1]SKU_Master!E:E,"Not Found")</f>
        <v>180</v>
      </c>
      <c r="M3050" s="2">
        <f>_xlfn.XLOOKUP(E3050,[1]SKU_Master!A:A,[1]SKU_Master!F:F,"NOT FOUND")</f>
        <v>95</v>
      </c>
      <c r="N3050" s="2" t="str">
        <f>IF(ISNUMBER(_xlfn.XMATCH(E3050,[1]SKU_Master!A:A)),"MATCH","NOT FOUND")</f>
        <v>MATCH</v>
      </c>
      <c r="O3050" s="2">
        <f>Table2[[#This Row],[GROSS_REVENUE]]-Table2[[#This Row],[DISCOUNT]]</f>
        <v>38623.449999999997</v>
      </c>
      <c r="P3050" s="3">
        <f>IFERROR((Table2[[#This Row],[NET_REVENUE]]-(Table2[[#This Row],[UNITS_SOLD]]*Table2[[#This Row],[UNIT_COGS]]))/Table2[[#This Row],[NET_REVENUE]],0)</f>
        <v>0.39246752944131086</v>
      </c>
      <c r="Q3050" s="4">
        <f>IFERROR(Table2[[#This Row],[GROSS_REVENUE]]/Table2[[#This Row],[AD_SPEND]],0)</f>
        <v>8.6904170852896225</v>
      </c>
      <c r="R3050" s="2">
        <f>IFERROR((Table2[[#This Row],[NET_REVENUE]]-(Table2[[#This Row],[UNITS_SOLD]]*Table2[[#This Row],[UNIT_COGS]])-Table2[[#This Row],[AD_SPEND]]),0)</f>
        <v>10042.469999999998</v>
      </c>
      <c r="S3050" s="3">
        <f>IFERROR(Table2[[#This Row],[RETURNS_UNITS]]/Table2[[#This Row],[UNITS_SOLD]],0)</f>
        <v>2.8340080971659919E-2</v>
      </c>
      <c r="T3050" s="2" t="str">
        <f>TRIM(CLEAN(Table2[[#This Row],[CHANNEL]]))</f>
        <v>Swiggy Instamart</v>
      </c>
      <c r="U3050" s="1">
        <f t="shared" si="47"/>
        <v>45748</v>
      </c>
    </row>
    <row r="3051" spans="1:21" x14ac:dyDescent="0.3">
      <c r="A3051" s="1">
        <v>45413</v>
      </c>
      <c r="B3051" s="2" t="s">
        <v>33</v>
      </c>
      <c r="C3051" s="2" t="s">
        <v>22</v>
      </c>
      <c r="D3051" s="2" t="s">
        <v>29</v>
      </c>
      <c r="E3051" s="2" t="str">
        <f>TRIM(Table2[[#This Row],[SKU_CODE]])</f>
        <v>BEC-CLN-004</v>
      </c>
      <c r="F3051" s="2">
        <v>168</v>
      </c>
      <c r="G3051" s="2">
        <v>16632</v>
      </c>
      <c r="H3051" s="2">
        <v>1239.3800000000001</v>
      </c>
      <c r="I3051" s="2">
        <v>5130.22</v>
      </c>
      <c r="J3051" s="2">
        <v>8</v>
      </c>
      <c r="K3051" s="2" t="str">
        <f>_xlfn.XLOOKUP(E3051,[1]SKU_Master!A:A,[1]SKU_Master!C:C,"NOT FOUND")</f>
        <v>Cleaners</v>
      </c>
      <c r="L3051" s="2">
        <f>_xlfn.XLOOKUP(Table2[[#This Row],[SKU_CODE_CLEAN]],[1]SKU_Master!A:A,[1]SKU_Master!E:E,"Not Found")</f>
        <v>99</v>
      </c>
      <c r="M3051" s="2">
        <f>_xlfn.XLOOKUP(E3051,[1]SKU_Master!A:A,[1]SKU_Master!F:F,"NOT FOUND")</f>
        <v>44</v>
      </c>
      <c r="N3051" s="2" t="str">
        <f>IF(ISNUMBER(_xlfn.XMATCH(E3051,[1]SKU_Master!A:A)),"MATCH","NOT FOUND")</f>
        <v>MATCH</v>
      </c>
      <c r="O3051" s="2">
        <f>Table2[[#This Row],[GROSS_REVENUE]]-Table2[[#This Row],[DISCOUNT]]</f>
        <v>15392.619999999999</v>
      </c>
      <c r="P3051" s="3">
        <f>IFERROR((Table2[[#This Row],[NET_REVENUE]]-(Table2[[#This Row],[UNITS_SOLD]]*Table2[[#This Row],[UNIT_COGS]]))/Table2[[#This Row],[NET_REVENUE]],0)</f>
        <v>0.51976986373989609</v>
      </c>
      <c r="Q3051" s="4">
        <f>IFERROR(Table2[[#This Row],[GROSS_REVENUE]]/Table2[[#This Row],[AD_SPEND]],0)</f>
        <v>3.2419662314676563</v>
      </c>
      <c r="R3051" s="2">
        <f>IFERROR((Table2[[#This Row],[NET_REVENUE]]-(Table2[[#This Row],[UNITS_SOLD]]*Table2[[#This Row],[UNIT_COGS]])-Table2[[#This Row],[AD_SPEND]]),0)</f>
        <v>2870.3999999999987</v>
      </c>
      <c r="S3051" s="3">
        <f>IFERROR(Table2[[#This Row],[RETURNS_UNITS]]/Table2[[#This Row],[UNITS_SOLD]],0)</f>
        <v>4.7619047619047616E-2</v>
      </c>
      <c r="T3051" s="2" t="str">
        <f>TRIM(CLEAN(Table2[[#This Row],[CHANNEL]]))</f>
        <v>Swiggy Instamart</v>
      </c>
      <c r="U3051" s="1">
        <f t="shared" si="47"/>
        <v>45413</v>
      </c>
    </row>
    <row r="3052" spans="1:21" x14ac:dyDescent="0.3">
      <c r="A3052" s="1">
        <v>45505</v>
      </c>
      <c r="B3052" s="2" t="s">
        <v>21</v>
      </c>
      <c r="C3052" s="2" t="s">
        <v>28</v>
      </c>
      <c r="D3052" s="2" t="s">
        <v>41</v>
      </c>
      <c r="E3052" s="2" t="str">
        <f>TRIM(Table2[[#This Row],[SKU_CODE]])</f>
        <v>BEC-KT-002</v>
      </c>
      <c r="F3052" s="2">
        <v>94</v>
      </c>
      <c r="G3052" s="2">
        <v>39480</v>
      </c>
      <c r="H3052" s="2">
        <v>4165.93</v>
      </c>
      <c r="I3052" s="2">
        <v>5130.29</v>
      </c>
      <c r="J3052" s="2">
        <v>2</v>
      </c>
      <c r="K3052" s="2" t="str">
        <f>_xlfn.XLOOKUP(E3052,[1]SKU_Master!A:A,[1]SKU_Master!C:C,"NOT FOUND")</f>
        <v>Kitchen Towel</v>
      </c>
      <c r="L3052" s="2">
        <f>_xlfn.XLOOKUP(Table2[[#This Row],[SKU_CODE_CLEAN]],[1]SKU_Master!A:A,[1]SKU_Master!E:E,"Not Found")</f>
        <v>420</v>
      </c>
      <c r="M3052" s="2">
        <f>_xlfn.XLOOKUP(E3052,[1]SKU_Master!A:A,[1]SKU_Master!F:F,"NOT FOUND")</f>
        <v>205</v>
      </c>
      <c r="N3052" s="2" t="str">
        <f>IF(ISNUMBER(_xlfn.XMATCH(E3052,[1]SKU_Master!A:A)),"MATCH","NOT FOUND")</f>
        <v>MATCH</v>
      </c>
      <c r="O3052" s="2">
        <f>Table2[[#This Row],[GROSS_REVENUE]]-Table2[[#This Row],[DISCOUNT]]</f>
        <v>35314.07</v>
      </c>
      <c r="P3052" s="3">
        <f>IFERROR((Table2[[#This Row],[NET_REVENUE]]-(Table2[[#This Row],[UNITS_SOLD]]*Table2[[#This Row],[UNIT_COGS]]))/Table2[[#This Row],[NET_REVENUE]],0)</f>
        <v>0.45432514575635152</v>
      </c>
      <c r="Q3052" s="4">
        <f>IFERROR(Table2[[#This Row],[GROSS_REVENUE]]/Table2[[#This Row],[AD_SPEND]],0)</f>
        <v>7.6954714060998501</v>
      </c>
      <c r="R3052" s="2">
        <f>IFERROR((Table2[[#This Row],[NET_REVENUE]]-(Table2[[#This Row],[UNITS_SOLD]]*Table2[[#This Row],[UNIT_COGS]])-Table2[[#This Row],[AD_SPEND]]),0)</f>
        <v>10913.779999999999</v>
      </c>
      <c r="S3052" s="3">
        <f>IFERROR(Table2[[#This Row],[RETURNS_UNITS]]/Table2[[#This Row],[UNITS_SOLD]],0)</f>
        <v>2.1276595744680851E-2</v>
      </c>
      <c r="T3052" s="2" t="str">
        <f>TRIM(CLEAN(Table2[[#This Row],[CHANNEL]]))</f>
        <v>Flipkart</v>
      </c>
      <c r="U3052" s="1">
        <f t="shared" si="47"/>
        <v>45505</v>
      </c>
    </row>
    <row r="3053" spans="1:21" x14ac:dyDescent="0.3">
      <c r="A3053" s="1">
        <v>45413</v>
      </c>
      <c r="B3053" s="2" t="s">
        <v>39</v>
      </c>
      <c r="C3053" s="2" t="s">
        <v>22</v>
      </c>
      <c r="D3053" s="2" t="s">
        <v>31</v>
      </c>
      <c r="E3053" s="2" t="str">
        <f>TRIM(Table2[[#This Row],[SKU_CODE]])</f>
        <v>BEC-GB-002</v>
      </c>
      <c r="F3053" s="2">
        <v>292</v>
      </c>
      <c r="G3053" s="2">
        <v>52268</v>
      </c>
      <c r="H3053" s="2">
        <v>3488.02</v>
      </c>
      <c r="I3053" s="2">
        <v>5138.12</v>
      </c>
      <c r="J3053" s="2">
        <v>13</v>
      </c>
      <c r="K3053" s="2" t="str">
        <f>_xlfn.XLOOKUP(E3053,[1]SKU_Master!A:A,[1]SKU_Master!C:C,"NOT FOUND")</f>
        <v>Garbage Bags</v>
      </c>
      <c r="L3053" s="2">
        <f>_xlfn.XLOOKUP(Table2[[#This Row],[SKU_CODE_CLEAN]],[1]SKU_Master!A:A,[1]SKU_Master!E:E,"Not Found")</f>
        <v>179</v>
      </c>
      <c r="M3053" s="2">
        <f>_xlfn.XLOOKUP(E3053,[1]SKU_Master!A:A,[1]SKU_Master!F:F,"NOT FOUND")</f>
        <v>86</v>
      </c>
      <c r="N3053" s="2" t="str">
        <f>IF(ISNUMBER(_xlfn.XMATCH(E3053,[1]SKU_Master!A:A)),"MATCH","NOT FOUND")</f>
        <v>MATCH</v>
      </c>
      <c r="O3053" s="2">
        <f>Table2[[#This Row],[GROSS_REVENUE]]-Table2[[#This Row],[DISCOUNT]]</f>
        <v>48779.98</v>
      </c>
      <c r="P3053" s="3">
        <f>IFERROR((Table2[[#This Row],[NET_REVENUE]]-(Table2[[#This Row],[UNITS_SOLD]]*Table2[[#This Row],[UNIT_COGS]]))/Table2[[#This Row],[NET_REVENUE]],0)</f>
        <v>0.48519864091785198</v>
      </c>
      <c r="Q3053" s="4">
        <f>IFERROR(Table2[[#This Row],[GROSS_REVENUE]]/Table2[[#This Row],[AD_SPEND]],0)</f>
        <v>10.172592310027792</v>
      </c>
      <c r="R3053" s="2">
        <f>IFERROR((Table2[[#This Row],[NET_REVENUE]]-(Table2[[#This Row],[UNITS_SOLD]]*Table2[[#This Row],[UNIT_COGS]])-Table2[[#This Row],[AD_SPEND]]),0)</f>
        <v>18529.860000000004</v>
      </c>
      <c r="S3053" s="3">
        <f>IFERROR(Table2[[#This Row],[RETURNS_UNITS]]/Table2[[#This Row],[UNITS_SOLD]],0)</f>
        <v>4.4520547945205477E-2</v>
      </c>
      <c r="T3053" s="2" t="str">
        <f>TRIM(CLEAN(Table2[[#This Row],[CHANNEL]]))</f>
        <v>Amazon</v>
      </c>
      <c r="U3053" s="1">
        <f t="shared" si="47"/>
        <v>45413</v>
      </c>
    </row>
    <row r="3054" spans="1:21" x14ac:dyDescent="0.3">
      <c r="A3054" s="1">
        <v>45809</v>
      </c>
      <c r="B3054" s="2" t="s">
        <v>33</v>
      </c>
      <c r="C3054" s="2" t="s">
        <v>22</v>
      </c>
      <c r="D3054" s="2" t="s">
        <v>29</v>
      </c>
      <c r="E3054" s="2" t="str">
        <f>TRIM(Table2[[#This Row],[SKU_CODE]])</f>
        <v>BEC-CLN-004</v>
      </c>
      <c r="F3054" s="2">
        <v>210</v>
      </c>
      <c r="G3054" s="2">
        <v>20790</v>
      </c>
      <c r="H3054" s="2">
        <v>4652.3999999999996</v>
      </c>
      <c r="I3054" s="2">
        <v>5139.04</v>
      </c>
      <c r="J3054" s="2">
        <v>7</v>
      </c>
      <c r="K3054" s="2" t="str">
        <f>_xlfn.XLOOKUP(E3054,[1]SKU_Master!A:A,[1]SKU_Master!C:C,"NOT FOUND")</f>
        <v>Cleaners</v>
      </c>
      <c r="L3054" s="2">
        <f>_xlfn.XLOOKUP(Table2[[#This Row],[SKU_CODE_CLEAN]],[1]SKU_Master!A:A,[1]SKU_Master!E:E,"Not Found")</f>
        <v>99</v>
      </c>
      <c r="M3054" s="2">
        <f>_xlfn.XLOOKUP(E3054,[1]SKU_Master!A:A,[1]SKU_Master!F:F,"NOT FOUND")</f>
        <v>44</v>
      </c>
      <c r="N3054" s="2" t="str">
        <f>IF(ISNUMBER(_xlfn.XMATCH(E3054,[1]SKU_Master!A:A)),"MATCH","NOT FOUND")</f>
        <v>MATCH</v>
      </c>
      <c r="O3054" s="2">
        <f>Table2[[#This Row],[GROSS_REVENUE]]-Table2[[#This Row],[DISCOUNT]]</f>
        <v>16137.6</v>
      </c>
      <c r="P3054" s="3">
        <f>IFERROR((Table2[[#This Row],[NET_REVENUE]]-(Table2[[#This Row],[UNITS_SOLD]]*Table2[[#This Row],[UNIT_COGS]]))/Table2[[#This Row],[NET_REVENUE]],0)</f>
        <v>0.42742415229030339</v>
      </c>
      <c r="Q3054" s="4">
        <f>IFERROR(Table2[[#This Row],[GROSS_REVENUE]]/Table2[[#This Row],[AD_SPEND]],0)</f>
        <v>4.0455026619757772</v>
      </c>
      <c r="R3054" s="2">
        <f>IFERROR((Table2[[#This Row],[NET_REVENUE]]-(Table2[[#This Row],[UNITS_SOLD]]*Table2[[#This Row],[UNIT_COGS]])-Table2[[#This Row],[AD_SPEND]]),0)</f>
        <v>1758.5600000000004</v>
      </c>
      <c r="S3054" s="3">
        <f>IFERROR(Table2[[#This Row],[RETURNS_UNITS]]/Table2[[#This Row],[UNITS_SOLD]],0)</f>
        <v>3.3333333333333333E-2</v>
      </c>
      <c r="T3054" s="2" t="str">
        <f>TRIM(CLEAN(Table2[[#This Row],[CHANNEL]]))</f>
        <v>Swiggy Instamart</v>
      </c>
      <c r="U3054" s="1">
        <f t="shared" si="47"/>
        <v>45809</v>
      </c>
    </row>
    <row r="3055" spans="1:21" x14ac:dyDescent="0.3">
      <c r="A3055" s="1">
        <v>45658</v>
      </c>
      <c r="B3055" s="2" t="s">
        <v>27</v>
      </c>
      <c r="C3055" s="2" t="s">
        <v>25</v>
      </c>
      <c r="D3055" s="2" t="s">
        <v>31</v>
      </c>
      <c r="E3055" s="2" t="str">
        <f>TRIM(Table2[[#This Row],[SKU_CODE]])</f>
        <v>BEC-GB-002</v>
      </c>
      <c r="F3055" s="2">
        <v>267</v>
      </c>
      <c r="G3055" s="2">
        <v>47793</v>
      </c>
      <c r="H3055" s="2">
        <v>5924.22</v>
      </c>
      <c r="I3055" s="2">
        <v>5143.82</v>
      </c>
      <c r="J3055" s="2">
        <v>14</v>
      </c>
      <c r="K3055" s="2" t="str">
        <f>_xlfn.XLOOKUP(E3055,[1]SKU_Master!A:A,[1]SKU_Master!C:C,"NOT FOUND")</f>
        <v>Garbage Bags</v>
      </c>
      <c r="L3055" s="2">
        <f>_xlfn.XLOOKUP(Table2[[#This Row],[SKU_CODE_CLEAN]],[1]SKU_Master!A:A,[1]SKU_Master!E:E,"Not Found")</f>
        <v>179</v>
      </c>
      <c r="M3055" s="2">
        <f>_xlfn.XLOOKUP(E3055,[1]SKU_Master!A:A,[1]SKU_Master!F:F,"NOT FOUND")</f>
        <v>86</v>
      </c>
      <c r="N3055" s="2" t="str">
        <f>IF(ISNUMBER(_xlfn.XMATCH(E3055,[1]SKU_Master!A:A)),"MATCH","NOT FOUND")</f>
        <v>MATCH</v>
      </c>
      <c r="O3055" s="2">
        <f>Table2[[#This Row],[GROSS_REVENUE]]-Table2[[#This Row],[DISCOUNT]]</f>
        <v>41868.78</v>
      </c>
      <c r="P3055" s="3">
        <f>IFERROR((Table2[[#This Row],[NET_REVENUE]]-(Table2[[#This Row],[UNITS_SOLD]]*Table2[[#This Row],[UNIT_COGS]]))/Table2[[#This Row],[NET_REVENUE]],0)</f>
        <v>0.45157226936156247</v>
      </c>
      <c r="Q3055" s="4">
        <f>IFERROR(Table2[[#This Row],[GROSS_REVENUE]]/Table2[[#This Row],[AD_SPEND]],0)</f>
        <v>9.2913437873020452</v>
      </c>
      <c r="R3055" s="2">
        <f>IFERROR((Table2[[#This Row],[NET_REVENUE]]-(Table2[[#This Row],[UNITS_SOLD]]*Table2[[#This Row],[UNIT_COGS]])-Table2[[#This Row],[AD_SPEND]]),0)</f>
        <v>13762.96</v>
      </c>
      <c r="S3055" s="3">
        <f>IFERROR(Table2[[#This Row],[RETURNS_UNITS]]/Table2[[#This Row],[UNITS_SOLD]],0)</f>
        <v>5.2434456928838954E-2</v>
      </c>
      <c r="T3055" s="2" t="str">
        <f>TRIM(CLEAN(Table2[[#This Row],[CHANNEL]]))</f>
        <v>Zepto</v>
      </c>
      <c r="U3055" s="1">
        <f t="shared" si="47"/>
        <v>45658</v>
      </c>
    </row>
    <row r="3056" spans="1:21" x14ac:dyDescent="0.3">
      <c r="A3056" s="1">
        <v>45689</v>
      </c>
      <c r="B3056" s="2" t="s">
        <v>50</v>
      </c>
      <c r="C3056" s="2" t="s">
        <v>22</v>
      </c>
      <c r="D3056" s="2" t="s">
        <v>46</v>
      </c>
      <c r="E3056" s="2" t="str">
        <f>TRIM(Table2[[#This Row],[SKU_CODE]])</f>
        <v>BEC-KT-001</v>
      </c>
      <c r="F3056" s="2">
        <v>275</v>
      </c>
      <c r="G3056" s="2">
        <v>44000</v>
      </c>
      <c r="H3056" s="2">
        <v>6469.08</v>
      </c>
      <c r="I3056" s="2">
        <v>5146.9799999999996</v>
      </c>
      <c r="J3056" s="2">
        <v>5</v>
      </c>
      <c r="K3056" s="2" t="str">
        <f>_xlfn.XLOOKUP(E3056,[1]SKU_Master!A:A,[1]SKU_Master!C:C,"NOT FOUND")</f>
        <v>Kitchen Towel</v>
      </c>
      <c r="L3056" s="2">
        <f>_xlfn.XLOOKUP(Table2[[#This Row],[SKU_CODE_CLEAN]],[1]SKU_Master!A:A,[1]SKU_Master!E:E,"Not Found")</f>
        <v>160</v>
      </c>
      <c r="M3056" s="2">
        <f>_xlfn.XLOOKUP(E3056,[1]SKU_Master!A:A,[1]SKU_Master!F:F,"NOT FOUND")</f>
        <v>78</v>
      </c>
      <c r="N3056" s="2" t="str">
        <f>IF(ISNUMBER(_xlfn.XMATCH(E3056,[1]SKU_Master!A:A)),"MATCH","NOT FOUND")</f>
        <v>MATCH</v>
      </c>
      <c r="O3056" s="2">
        <f>Table2[[#This Row],[GROSS_REVENUE]]-Table2[[#This Row],[DISCOUNT]]</f>
        <v>37530.92</v>
      </c>
      <c r="P3056" s="3">
        <f>IFERROR((Table2[[#This Row],[NET_REVENUE]]-(Table2[[#This Row],[UNITS_SOLD]]*Table2[[#This Row],[UNIT_COGS]]))/Table2[[#This Row],[NET_REVENUE]],0)</f>
        <v>0.42847124450986013</v>
      </c>
      <c r="Q3056" s="4">
        <f>IFERROR(Table2[[#This Row],[GROSS_REVENUE]]/Table2[[#This Row],[AD_SPEND]],0)</f>
        <v>8.5487023458416402</v>
      </c>
      <c r="R3056" s="2">
        <f>IFERROR((Table2[[#This Row],[NET_REVENUE]]-(Table2[[#This Row],[UNITS_SOLD]]*Table2[[#This Row],[UNIT_COGS]])-Table2[[#This Row],[AD_SPEND]]),0)</f>
        <v>10933.939999999999</v>
      </c>
      <c r="S3056" s="3">
        <f>IFERROR(Table2[[#This Row],[RETURNS_UNITS]]/Table2[[#This Row],[UNITS_SOLD]],0)</f>
        <v>1.8181818181818181E-2</v>
      </c>
      <c r="T3056" s="2" t="str">
        <f>TRIM(CLEAN(Table2[[#This Row],[CHANNEL]]))</f>
        <v>Amazon</v>
      </c>
      <c r="U3056" s="1">
        <f t="shared" si="47"/>
        <v>45689</v>
      </c>
    </row>
    <row r="3057" spans="1:21" x14ac:dyDescent="0.3">
      <c r="A3057" s="1">
        <v>45689</v>
      </c>
      <c r="B3057" s="2" t="s">
        <v>21</v>
      </c>
      <c r="C3057" s="2" t="s">
        <v>25</v>
      </c>
      <c r="D3057" s="2" t="s">
        <v>41</v>
      </c>
      <c r="E3057" s="2" t="str">
        <f>TRIM(Table2[[#This Row],[SKU_CODE]])</f>
        <v>BEC-KT-002</v>
      </c>
      <c r="F3057" s="2">
        <v>217</v>
      </c>
      <c r="G3057" s="2">
        <v>91140</v>
      </c>
      <c r="H3057" s="2">
        <v>19335.41</v>
      </c>
      <c r="I3057" s="2">
        <v>5148.3599999999997</v>
      </c>
      <c r="J3057" s="2">
        <v>5</v>
      </c>
      <c r="K3057" s="2" t="str">
        <f>_xlfn.XLOOKUP(E3057,[1]SKU_Master!A:A,[1]SKU_Master!C:C,"NOT FOUND")</f>
        <v>Kitchen Towel</v>
      </c>
      <c r="L3057" s="2">
        <f>_xlfn.XLOOKUP(Table2[[#This Row],[SKU_CODE_CLEAN]],[1]SKU_Master!A:A,[1]SKU_Master!E:E,"Not Found")</f>
        <v>420</v>
      </c>
      <c r="M3057" s="2">
        <f>_xlfn.XLOOKUP(E3057,[1]SKU_Master!A:A,[1]SKU_Master!F:F,"NOT FOUND")</f>
        <v>205</v>
      </c>
      <c r="N3057" s="2" t="str">
        <f>IF(ISNUMBER(_xlfn.XMATCH(E3057,[1]SKU_Master!A:A)),"MATCH","NOT FOUND")</f>
        <v>MATCH</v>
      </c>
      <c r="O3057" s="2">
        <f>Table2[[#This Row],[GROSS_REVENUE]]-Table2[[#This Row],[DISCOUNT]]</f>
        <v>71804.59</v>
      </c>
      <c r="P3057" s="3">
        <f>IFERROR((Table2[[#This Row],[NET_REVENUE]]-(Table2[[#This Row],[UNITS_SOLD]]*Table2[[#This Row],[UNIT_COGS]]))/Table2[[#This Row],[NET_REVENUE]],0)</f>
        <v>0.38047135983925257</v>
      </c>
      <c r="Q3057" s="4">
        <f>IFERROR(Table2[[#This Row],[GROSS_REVENUE]]/Table2[[#This Row],[AD_SPEND]],0)</f>
        <v>17.702724751182902</v>
      </c>
      <c r="R3057" s="2">
        <f>IFERROR((Table2[[#This Row],[NET_REVENUE]]-(Table2[[#This Row],[UNITS_SOLD]]*Table2[[#This Row],[UNIT_COGS]])-Table2[[#This Row],[AD_SPEND]]),0)</f>
        <v>22171.229999999996</v>
      </c>
      <c r="S3057" s="3">
        <f>IFERROR(Table2[[#This Row],[RETURNS_UNITS]]/Table2[[#This Row],[UNITS_SOLD]],0)</f>
        <v>2.3041474654377881E-2</v>
      </c>
      <c r="T3057" s="2" t="str">
        <f>TRIM(CLEAN(Table2[[#This Row],[CHANNEL]]))</f>
        <v>Flipkart</v>
      </c>
      <c r="U3057" s="1">
        <f t="shared" si="47"/>
        <v>45689</v>
      </c>
    </row>
    <row r="3058" spans="1:21" x14ac:dyDescent="0.3">
      <c r="A3058" s="1">
        <v>45505</v>
      </c>
      <c r="B3058" s="2" t="s">
        <v>39</v>
      </c>
      <c r="C3058" s="2" t="s">
        <v>25</v>
      </c>
      <c r="D3058" s="2" t="s">
        <v>31</v>
      </c>
      <c r="E3058" s="2" t="str">
        <f>TRIM(Table2[[#This Row],[SKU_CODE]])</f>
        <v>BEC-GB-002</v>
      </c>
      <c r="F3058" s="2">
        <v>286</v>
      </c>
      <c r="G3058" s="2">
        <v>51194</v>
      </c>
      <c r="H3058" s="2">
        <v>9331.57</v>
      </c>
      <c r="I3058" s="2">
        <v>5154.7</v>
      </c>
      <c r="J3058" s="2">
        <v>8</v>
      </c>
      <c r="K3058" s="2" t="str">
        <f>_xlfn.XLOOKUP(E3058,[1]SKU_Master!A:A,[1]SKU_Master!C:C,"NOT FOUND")</f>
        <v>Garbage Bags</v>
      </c>
      <c r="L3058" s="2">
        <f>_xlfn.XLOOKUP(Table2[[#This Row],[SKU_CODE_CLEAN]],[1]SKU_Master!A:A,[1]SKU_Master!E:E,"Not Found")</f>
        <v>179</v>
      </c>
      <c r="M3058" s="2">
        <f>_xlfn.XLOOKUP(E3058,[1]SKU_Master!A:A,[1]SKU_Master!F:F,"NOT FOUND")</f>
        <v>86</v>
      </c>
      <c r="N3058" s="2" t="str">
        <f>IF(ISNUMBER(_xlfn.XMATCH(E3058,[1]SKU_Master!A:A)),"MATCH","NOT FOUND")</f>
        <v>MATCH</v>
      </c>
      <c r="O3058" s="2">
        <f>Table2[[#This Row],[GROSS_REVENUE]]-Table2[[#This Row],[DISCOUNT]]</f>
        <v>41862.43</v>
      </c>
      <c r="P3058" s="3">
        <f>IFERROR((Table2[[#This Row],[NET_REVENUE]]-(Table2[[#This Row],[UNITS_SOLD]]*Table2[[#This Row],[UNIT_COGS]]))/Table2[[#This Row],[NET_REVENUE]],0)</f>
        <v>0.4124564675294769</v>
      </c>
      <c r="Q3058" s="4">
        <f>IFERROR(Table2[[#This Row],[GROSS_REVENUE]]/Table2[[#This Row],[AD_SPEND]],0)</f>
        <v>9.9315188080780654</v>
      </c>
      <c r="R3058" s="2">
        <f>IFERROR((Table2[[#This Row],[NET_REVENUE]]-(Table2[[#This Row],[UNITS_SOLD]]*Table2[[#This Row],[UNIT_COGS]])-Table2[[#This Row],[AD_SPEND]]),0)</f>
        <v>12111.73</v>
      </c>
      <c r="S3058" s="3">
        <f>IFERROR(Table2[[#This Row],[RETURNS_UNITS]]/Table2[[#This Row],[UNITS_SOLD]],0)</f>
        <v>2.7972027972027972E-2</v>
      </c>
      <c r="T3058" s="2" t="str">
        <f>TRIM(CLEAN(Table2[[#This Row],[CHANNEL]]))</f>
        <v>Amazon</v>
      </c>
      <c r="U3058" s="1">
        <f t="shared" si="47"/>
        <v>45505</v>
      </c>
    </row>
    <row r="3059" spans="1:21" x14ac:dyDescent="0.3">
      <c r="A3059" s="1">
        <v>45352</v>
      </c>
      <c r="B3059" s="2" t="s">
        <v>27</v>
      </c>
      <c r="C3059" s="2" t="s">
        <v>25</v>
      </c>
      <c r="D3059" s="2" t="s">
        <v>26</v>
      </c>
      <c r="E3059" s="2" t="str">
        <f>TRIM(Table2[[#This Row],[SKU_CODE]])</f>
        <v>BEC-TIS-002</v>
      </c>
      <c r="F3059" s="2">
        <v>376</v>
      </c>
      <c r="G3059" s="2">
        <v>67680</v>
      </c>
      <c r="H3059" s="2">
        <v>13791.22</v>
      </c>
      <c r="I3059" s="2">
        <v>5157.6000000000004</v>
      </c>
      <c r="J3059" s="2">
        <v>17</v>
      </c>
      <c r="K3059" s="2" t="str">
        <f>_xlfn.XLOOKUP(E3059,[1]SKU_Master!A:A,[1]SKU_Master!C:C,"NOT FOUND")</f>
        <v>Tissues</v>
      </c>
      <c r="L3059" s="2">
        <f>_xlfn.XLOOKUP(Table2[[#This Row],[SKU_CODE_CLEAN]],[1]SKU_Master!A:A,[1]SKU_Master!E:E,"Not Found")</f>
        <v>180</v>
      </c>
      <c r="M3059" s="2">
        <f>_xlfn.XLOOKUP(E3059,[1]SKU_Master!A:A,[1]SKU_Master!F:F,"NOT FOUND")</f>
        <v>95</v>
      </c>
      <c r="N3059" s="2" t="str">
        <f>IF(ISNUMBER(_xlfn.XMATCH(E3059,[1]SKU_Master!A:A)),"MATCH","NOT FOUND")</f>
        <v>MATCH</v>
      </c>
      <c r="O3059" s="2">
        <f>Table2[[#This Row],[GROSS_REVENUE]]-Table2[[#This Row],[DISCOUNT]]</f>
        <v>53888.78</v>
      </c>
      <c r="P3059" s="3">
        <f>IFERROR((Table2[[#This Row],[NET_REVENUE]]-(Table2[[#This Row],[UNITS_SOLD]]*Table2[[#This Row],[UNIT_COGS]]))/Table2[[#This Row],[NET_REVENUE]],0)</f>
        <v>0.3371532998149151</v>
      </c>
      <c r="Q3059" s="4">
        <f>IFERROR(Table2[[#This Row],[GROSS_REVENUE]]/Table2[[#This Row],[AD_SPEND]],0)</f>
        <v>13.122382503489995</v>
      </c>
      <c r="R3059" s="2">
        <f>IFERROR((Table2[[#This Row],[NET_REVENUE]]-(Table2[[#This Row],[UNITS_SOLD]]*Table2[[#This Row],[UNIT_COGS]])-Table2[[#This Row],[AD_SPEND]]),0)</f>
        <v>13011.179999999998</v>
      </c>
      <c r="S3059" s="3">
        <f>IFERROR(Table2[[#This Row],[RETURNS_UNITS]]/Table2[[#This Row],[UNITS_SOLD]],0)</f>
        <v>4.5212765957446811E-2</v>
      </c>
      <c r="T3059" s="2" t="str">
        <f>TRIM(CLEAN(Table2[[#This Row],[CHANNEL]]))</f>
        <v>Zepto</v>
      </c>
      <c r="U3059" s="1">
        <f t="shared" si="47"/>
        <v>45352</v>
      </c>
    </row>
    <row r="3060" spans="1:21" x14ac:dyDescent="0.3">
      <c r="A3060" s="1">
        <v>45658</v>
      </c>
      <c r="B3060" s="2" t="s">
        <v>24</v>
      </c>
      <c r="C3060" s="2" t="s">
        <v>28</v>
      </c>
      <c r="D3060" s="2" t="s">
        <v>41</v>
      </c>
      <c r="E3060" s="2" t="str">
        <f>TRIM(Table2[[#This Row],[SKU_CODE]])</f>
        <v>BEC-KT-002</v>
      </c>
      <c r="F3060" s="2">
        <v>138</v>
      </c>
      <c r="G3060" s="2">
        <v>57960</v>
      </c>
      <c r="H3060" s="2">
        <v>4012.23</v>
      </c>
      <c r="I3060" s="2">
        <v>5161.9399999999996</v>
      </c>
      <c r="J3060" s="2">
        <v>19</v>
      </c>
      <c r="K3060" s="2" t="str">
        <f>_xlfn.XLOOKUP(E3060,[1]SKU_Master!A:A,[1]SKU_Master!C:C,"NOT FOUND")</f>
        <v>Kitchen Towel</v>
      </c>
      <c r="L3060" s="2">
        <f>_xlfn.XLOOKUP(Table2[[#This Row],[SKU_CODE_CLEAN]],[1]SKU_Master!A:A,[1]SKU_Master!E:E,"Not Found")</f>
        <v>420</v>
      </c>
      <c r="M3060" s="2">
        <f>_xlfn.XLOOKUP(E3060,[1]SKU_Master!A:A,[1]SKU_Master!F:F,"NOT FOUND")</f>
        <v>205</v>
      </c>
      <c r="N3060" s="2" t="str">
        <f>IF(ISNUMBER(_xlfn.XMATCH(E3060,[1]SKU_Master!A:A)),"MATCH","NOT FOUND")</f>
        <v>MATCH</v>
      </c>
      <c r="O3060" s="2">
        <f>Table2[[#This Row],[GROSS_REVENUE]]-Table2[[#This Row],[DISCOUNT]]</f>
        <v>53947.77</v>
      </c>
      <c r="P3060" s="3">
        <f>IFERROR((Table2[[#This Row],[NET_REVENUE]]-(Table2[[#This Row],[UNITS_SOLD]]*Table2[[#This Row],[UNIT_COGS]]))/Table2[[#This Row],[NET_REVENUE]],0)</f>
        <v>0.47560390355338134</v>
      </c>
      <c r="Q3060" s="4">
        <f>IFERROR(Table2[[#This Row],[GROSS_REVENUE]]/Table2[[#This Row],[AD_SPEND]],0)</f>
        <v>11.228336633126306</v>
      </c>
      <c r="R3060" s="2">
        <f>IFERROR((Table2[[#This Row],[NET_REVENUE]]-(Table2[[#This Row],[UNITS_SOLD]]*Table2[[#This Row],[UNIT_COGS]])-Table2[[#This Row],[AD_SPEND]]),0)</f>
        <v>20495.829999999998</v>
      </c>
      <c r="S3060" s="3">
        <f>IFERROR(Table2[[#This Row],[RETURNS_UNITS]]/Table2[[#This Row],[UNITS_SOLD]],0)</f>
        <v>0.13768115942028986</v>
      </c>
      <c r="T3060" s="2" t="str">
        <f>TRIM(CLEAN(Table2[[#This Row],[CHANNEL]]))</f>
        <v>D2C</v>
      </c>
      <c r="U3060" s="1">
        <f t="shared" si="47"/>
        <v>45658</v>
      </c>
    </row>
    <row r="3061" spans="1:21" x14ac:dyDescent="0.3">
      <c r="A3061" s="1">
        <v>45505</v>
      </c>
      <c r="B3061" s="2" t="s">
        <v>27</v>
      </c>
      <c r="C3061" s="2" t="s">
        <v>22</v>
      </c>
      <c r="D3061" s="2" t="s">
        <v>29</v>
      </c>
      <c r="E3061" s="2" t="str">
        <f>TRIM(Table2[[#This Row],[SKU_CODE]])</f>
        <v>BEC-CLN-004</v>
      </c>
      <c r="F3061" s="2">
        <v>287</v>
      </c>
      <c r="G3061" s="2">
        <v>28413</v>
      </c>
      <c r="H3061" s="2">
        <v>2419.87</v>
      </c>
      <c r="I3061" s="2">
        <v>5167.53</v>
      </c>
      <c r="J3061" s="2">
        <v>7</v>
      </c>
      <c r="K3061" s="2" t="str">
        <f>_xlfn.XLOOKUP(E3061,[1]SKU_Master!A:A,[1]SKU_Master!C:C,"NOT FOUND")</f>
        <v>Cleaners</v>
      </c>
      <c r="L3061" s="2">
        <f>_xlfn.XLOOKUP(Table2[[#This Row],[SKU_CODE_CLEAN]],[1]SKU_Master!A:A,[1]SKU_Master!E:E,"Not Found")</f>
        <v>99</v>
      </c>
      <c r="M3061" s="2">
        <f>_xlfn.XLOOKUP(E3061,[1]SKU_Master!A:A,[1]SKU_Master!F:F,"NOT FOUND")</f>
        <v>44</v>
      </c>
      <c r="N3061" s="2" t="str">
        <f>IF(ISNUMBER(_xlfn.XMATCH(E3061,[1]SKU_Master!A:A)),"MATCH","NOT FOUND")</f>
        <v>MATCH</v>
      </c>
      <c r="O3061" s="2">
        <f>Table2[[#This Row],[GROSS_REVENUE]]-Table2[[#This Row],[DISCOUNT]]</f>
        <v>25993.13</v>
      </c>
      <c r="P3061" s="3">
        <f>IFERROR((Table2[[#This Row],[NET_REVENUE]]-(Table2[[#This Row],[UNITS_SOLD]]*Table2[[#This Row],[UNIT_COGS]]))/Table2[[#This Row],[NET_REVENUE]],0)</f>
        <v>0.5141793235366422</v>
      </c>
      <c r="Q3061" s="4">
        <f>IFERROR(Table2[[#This Row],[GROSS_REVENUE]]/Table2[[#This Row],[AD_SPEND]],0)</f>
        <v>5.498371562429246</v>
      </c>
      <c r="R3061" s="2">
        <f>IFERROR((Table2[[#This Row],[NET_REVENUE]]-(Table2[[#This Row],[UNITS_SOLD]]*Table2[[#This Row],[UNIT_COGS]])-Table2[[#This Row],[AD_SPEND]]),0)</f>
        <v>8197.6000000000022</v>
      </c>
      <c r="S3061" s="3">
        <f>IFERROR(Table2[[#This Row],[RETURNS_UNITS]]/Table2[[#This Row],[UNITS_SOLD]],0)</f>
        <v>2.4390243902439025E-2</v>
      </c>
      <c r="T3061" s="2" t="str">
        <f>TRIM(CLEAN(Table2[[#This Row],[CHANNEL]]))</f>
        <v>Zepto</v>
      </c>
      <c r="U3061" s="1">
        <f t="shared" si="47"/>
        <v>45505</v>
      </c>
    </row>
    <row r="3062" spans="1:21" x14ac:dyDescent="0.3">
      <c r="A3062" s="1">
        <v>45505</v>
      </c>
      <c r="B3062" s="2" t="s">
        <v>33</v>
      </c>
      <c r="C3062" s="2" t="s">
        <v>25</v>
      </c>
      <c r="D3062" s="2" t="s">
        <v>38</v>
      </c>
      <c r="E3062" s="2" t="str">
        <f>TRIM(Table2[[#This Row],[SKU_CODE]])</f>
        <v>BEC-CLN-002</v>
      </c>
      <c r="F3062" s="2">
        <v>161</v>
      </c>
      <c r="G3062" s="2">
        <v>29785</v>
      </c>
      <c r="H3062" s="2">
        <v>4292.12</v>
      </c>
      <c r="I3062" s="2">
        <v>5174.5200000000004</v>
      </c>
      <c r="J3062" s="2">
        <v>5</v>
      </c>
      <c r="K3062" s="2" t="str">
        <f>_xlfn.XLOOKUP(E3062,[1]SKU_Master!A:A,[1]SKU_Master!C:C,"NOT FOUND")</f>
        <v>Cleaners</v>
      </c>
      <c r="L3062" s="2">
        <f>_xlfn.XLOOKUP(Table2[[#This Row],[SKU_CODE_CLEAN]],[1]SKU_Master!A:A,[1]SKU_Master!E:E,"Not Found")</f>
        <v>185</v>
      </c>
      <c r="M3062" s="2">
        <f>_xlfn.XLOOKUP(E3062,[1]SKU_Master!A:A,[1]SKU_Master!F:F,"NOT FOUND")</f>
        <v>88</v>
      </c>
      <c r="N3062" s="2" t="str">
        <f>IF(ISNUMBER(_xlfn.XMATCH(E3062,[1]SKU_Master!A:A)),"MATCH","NOT FOUND")</f>
        <v>MATCH</v>
      </c>
      <c r="O3062" s="2">
        <f>Table2[[#This Row],[GROSS_REVENUE]]-Table2[[#This Row],[DISCOUNT]]</f>
        <v>25492.880000000001</v>
      </c>
      <c r="P3062" s="3">
        <f>IFERROR((Table2[[#This Row],[NET_REVENUE]]-(Table2[[#This Row],[UNITS_SOLD]]*Table2[[#This Row],[UNIT_COGS]]))/Table2[[#This Row],[NET_REVENUE]],0)</f>
        <v>0.44423697910946119</v>
      </c>
      <c r="Q3062" s="4">
        <f>IFERROR(Table2[[#This Row],[GROSS_REVENUE]]/Table2[[#This Row],[AD_SPEND]],0)</f>
        <v>5.7560894537077827</v>
      </c>
      <c r="R3062" s="2">
        <f>IFERROR((Table2[[#This Row],[NET_REVENUE]]-(Table2[[#This Row],[UNITS_SOLD]]*Table2[[#This Row],[UNIT_COGS]])-Table2[[#This Row],[AD_SPEND]]),0)</f>
        <v>6150.3600000000006</v>
      </c>
      <c r="S3062" s="3">
        <f>IFERROR(Table2[[#This Row],[RETURNS_UNITS]]/Table2[[#This Row],[UNITS_SOLD]],0)</f>
        <v>3.1055900621118012E-2</v>
      </c>
      <c r="T3062" s="2" t="str">
        <f>TRIM(CLEAN(Table2[[#This Row],[CHANNEL]]))</f>
        <v>Swiggy Instamart</v>
      </c>
      <c r="U3062" s="1">
        <f t="shared" si="47"/>
        <v>45505</v>
      </c>
    </row>
    <row r="3063" spans="1:21" x14ac:dyDescent="0.3">
      <c r="A3063" s="1">
        <v>45658</v>
      </c>
      <c r="B3063" s="2" t="s">
        <v>37</v>
      </c>
      <c r="C3063" s="2" t="s">
        <v>22</v>
      </c>
      <c r="D3063" s="2" t="s">
        <v>29</v>
      </c>
      <c r="E3063" s="2" t="str">
        <f>TRIM(Table2[[#This Row],[SKU_CODE]])</f>
        <v>BEC-CLN-004</v>
      </c>
      <c r="F3063" s="2">
        <v>288</v>
      </c>
      <c r="G3063" s="2">
        <v>28512</v>
      </c>
      <c r="H3063" s="2">
        <v>7019.25</v>
      </c>
      <c r="I3063" s="2">
        <v>5183.17</v>
      </c>
      <c r="J3063" s="2">
        <v>14</v>
      </c>
      <c r="K3063" s="2" t="str">
        <f>_xlfn.XLOOKUP(E3063,[1]SKU_Master!A:A,[1]SKU_Master!C:C,"NOT FOUND")</f>
        <v>Cleaners</v>
      </c>
      <c r="L3063" s="2">
        <f>_xlfn.XLOOKUP(Table2[[#This Row],[SKU_CODE_CLEAN]],[1]SKU_Master!A:A,[1]SKU_Master!E:E,"Not Found")</f>
        <v>99</v>
      </c>
      <c r="M3063" s="2">
        <f>_xlfn.XLOOKUP(E3063,[1]SKU_Master!A:A,[1]SKU_Master!F:F,"NOT FOUND")</f>
        <v>44</v>
      </c>
      <c r="N3063" s="2" t="str">
        <f>IF(ISNUMBER(_xlfn.XMATCH(E3063,[1]SKU_Master!A:A)),"MATCH","NOT FOUND")</f>
        <v>MATCH</v>
      </c>
      <c r="O3063" s="2">
        <f>Table2[[#This Row],[GROSS_REVENUE]]-Table2[[#This Row],[DISCOUNT]]</f>
        <v>21492.75</v>
      </c>
      <c r="P3063" s="3">
        <f>IFERROR((Table2[[#This Row],[NET_REVENUE]]-(Table2[[#This Row],[UNITS_SOLD]]*Table2[[#This Row],[UNIT_COGS]]))/Table2[[#This Row],[NET_REVENUE]],0)</f>
        <v>0.41040583452559581</v>
      </c>
      <c r="Q3063" s="4">
        <f>IFERROR(Table2[[#This Row],[GROSS_REVENUE]]/Table2[[#This Row],[AD_SPEND]],0)</f>
        <v>5.5008807351485673</v>
      </c>
      <c r="R3063" s="2">
        <f>IFERROR((Table2[[#This Row],[NET_REVENUE]]-(Table2[[#This Row],[UNITS_SOLD]]*Table2[[#This Row],[UNIT_COGS]])-Table2[[#This Row],[AD_SPEND]]),0)</f>
        <v>3637.58</v>
      </c>
      <c r="S3063" s="3">
        <f>IFERROR(Table2[[#This Row],[RETURNS_UNITS]]/Table2[[#This Row],[UNITS_SOLD]],0)</f>
        <v>4.8611111111111112E-2</v>
      </c>
      <c r="T3063" s="2" t="str">
        <f>TRIM(CLEAN(Table2[[#This Row],[CHANNEL]]))</f>
        <v>Blinkit</v>
      </c>
      <c r="U3063" s="1">
        <f t="shared" si="47"/>
        <v>45658</v>
      </c>
    </row>
    <row r="3064" spans="1:21" x14ac:dyDescent="0.3">
      <c r="A3064" s="1">
        <v>45597</v>
      </c>
      <c r="B3064" s="2" t="s">
        <v>37</v>
      </c>
      <c r="C3064" s="2" t="s">
        <v>25</v>
      </c>
      <c r="D3064" s="2" t="s">
        <v>31</v>
      </c>
      <c r="E3064" s="2" t="str">
        <f>TRIM(Table2[[#This Row],[SKU_CODE]])</f>
        <v>BEC-GB-002</v>
      </c>
      <c r="F3064" s="2">
        <v>244</v>
      </c>
      <c r="G3064" s="2">
        <v>43676</v>
      </c>
      <c r="H3064" s="2">
        <v>3479.93</v>
      </c>
      <c r="I3064" s="2">
        <v>5194.21</v>
      </c>
      <c r="J3064" s="2">
        <v>5</v>
      </c>
      <c r="K3064" s="2" t="str">
        <f>_xlfn.XLOOKUP(E3064,[1]SKU_Master!A:A,[1]SKU_Master!C:C,"NOT FOUND")</f>
        <v>Garbage Bags</v>
      </c>
      <c r="L3064" s="2">
        <f>_xlfn.XLOOKUP(Table2[[#This Row],[SKU_CODE_CLEAN]],[1]SKU_Master!A:A,[1]SKU_Master!E:E,"Not Found")</f>
        <v>179</v>
      </c>
      <c r="M3064" s="2">
        <f>_xlfn.XLOOKUP(E3064,[1]SKU_Master!A:A,[1]SKU_Master!F:F,"NOT FOUND")</f>
        <v>86</v>
      </c>
      <c r="N3064" s="2" t="str">
        <f>IF(ISNUMBER(_xlfn.XMATCH(E3064,[1]SKU_Master!A:A)),"MATCH","NOT FOUND")</f>
        <v>MATCH</v>
      </c>
      <c r="O3064" s="2">
        <f>Table2[[#This Row],[GROSS_REVENUE]]-Table2[[#This Row],[DISCOUNT]]</f>
        <v>40196.07</v>
      </c>
      <c r="P3064" s="3">
        <f>IFERROR((Table2[[#This Row],[NET_REVENUE]]-(Table2[[#This Row],[UNITS_SOLD]]*Table2[[#This Row],[UNIT_COGS]]))/Table2[[#This Row],[NET_REVENUE]],0)</f>
        <v>0.4779589148889431</v>
      </c>
      <c r="Q3064" s="4">
        <f>IFERROR(Table2[[#This Row],[GROSS_REVENUE]]/Table2[[#This Row],[AD_SPEND]],0)</f>
        <v>8.4085934145904773</v>
      </c>
      <c r="R3064" s="2">
        <f>IFERROR((Table2[[#This Row],[NET_REVENUE]]-(Table2[[#This Row],[UNITS_SOLD]]*Table2[[#This Row],[UNIT_COGS]])-Table2[[#This Row],[AD_SPEND]]),0)</f>
        <v>14017.86</v>
      </c>
      <c r="S3064" s="3">
        <f>IFERROR(Table2[[#This Row],[RETURNS_UNITS]]/Table2[[#This Row],[UNITS_SOLD]],0)</f>
        <v>2.0491803278688523E-2</v>
      </c>
      <c r="T3064" s="2" t="str">
        <f>TRIM(CLEAN(Table2[[#This Row],[CHANNEL]]))</f>
        <v>Blinkit</v>
      </c>
      <c r="U3064" s="1">
        <f t="shared" si="47"/>
        <v>45597</v>
      </c>
    </row>
    <row r="3065" spans="1:21" x14ac:dyDescent="0.3">
      <c r="A3065" s="1">
        <v>45748</v>
      </c>
      <c r="B3065" s="2" t="s">
        <v>33</v>
      </c>
      <c r="C3065" s="2" t="s">
        <v>22</v>
      </c>
      <c r="D3065" s="2" t="s">
        <v>29</v>
      </c>
      <c r="E3065" s="2" t="str">
        <f>TRIM(Table2[[#This Row],[SKU_CODE]])</f>
        <v>BEC-CLN-004</v>
      </c>
      <c r="F3065" s="2">
        <v>286</v>
      </c>
      <c r="G3065" s="2">
        <v>28314</v>
      </c>
      <c r="H3065" s="2">
        <v>4755.8599999999997</v>
      </c>
      <c r="I3065" s="2">
        <v>5197.0600000000004</v>
      </c>
      <c r="J3065" s="2">
        <v>15</v>
      </c>
      <c r="K3065" s="2" t="str">
        <f>_xlfn.XLOOKUP(E3065,[1]SKU_Master!A:A,[1]SKU_Master!C:C,"NOT FOUND")</f>
        <v>Cleaners</v>
      </c>
      <c r="L3065" s="2">
        <f>_xlfn.XLOOKUP(Table2[[#This Row],[SKU_CODE_CLEAN]],[1]SKU_Master!A:A,[1]SKU_Master!E:E,"Not Found")</f>
        <v>99</v>
      </c>
      <c r="M3065" s="2">
        <f>_xlfn.XLOOKUP(E3065,[1]SKU_Master!A:A,[1]SKU_Master!F:F,"NOT FOUND")</f>
        <v>44</v>
      </c>
      <c r="N3065" s="2" t="str">
        <f>IF(ISNUMBER(_xlfn.XMATCH(E3065,[1]SKU_Master!A:A)),"MATCH","NOT FOUND")</f>
        <v>MATCH</v>
      </c>
      <c r="O3065" s="2">
        <f>Table2[[#This Row],[GROSS_REVENUE]]-Table2[[#This Row],[DISCOUNT]]</f>
        <v>23558.14</v>
      </c>
      <c r="P3065" s="3">
        <f>IFERROR((Table2[[#This Row],[NET_REVENUE]]-(Table2[[#This Row],[UNITS_SOLD]]*Table2[[#This Row],[UNIT_COGS]]))/Table2[[#This Row],[NET_REVENUE]],0)</f>
        <v>0.46583219218495175</v>
      </c>
      <c r="Q3065" s="4">
        <f>IFERROR(Table2[[#This Row],[GROSS_REVENUE]]/Table2[[#This Row],[AD_SPEND]],0)</f>
        <v>5.4480802607628158</v>
      </c>
      <c r="R3065" s="2">
        <f>IFERROR((Table2[[#This Row],[NET_REVENUE]]-(Table2[[#This Row],[UNITS_SOLD]]*Table2[[#This Row],[UNIT_COGS]])-Table2[[#This Row],[AD_SPEND]]),0)</f>
        <v>5777.079999999999</v>
      </c>
      <c r="S3065" s="3">
        <f>IFERROR(Table2[[#This Row],[RETURNS_UNITS]]/Table2[[#This Row],[UNITS_SOLD]],0)</f>
        <v>5.2447552447552448E-2</v>
      </c>
      <c r="T3065" s="2" t="str">
        <f>TRIM(CLEAN(Table2[[#This Row],[CHANNEL]]))</f>
        <v>Swiggy Instamart</v>
      </c>
      <c r="U3065" s="1">
        <f t="shared" si="47"/>
        <v>45748</v>
      </c>
    </row>
    <row r="3066" spans="1:21" x14ac:dyDescent="0.3">
      <c r="A3066" s="1">
        <v>45717</v>
      </c>
      <c r="B3066" s="2" t="s">
        <v>24</v>
      </c>
      <c r="C3066" s="2" t="s">
        <v>25</v>
      </c>
      <c r="D3066" s="2" t="s">
        <v>30</v>
      </c>
      <c r="E3066" s="2" t="str">
        <f>TRIM(Table2[[#This Row],[SKU_CODE]])</f>
        <v>BEC-TIS-002</v>
      </c>
      <c r="F3066" s="2">
        <v>260</v>
      </c>
      <c r="G3066" s="2">
        <v>46800</v>
      </c>
      <c r="H3066" s="2">
        <v>4660.76</v>
      </c>
      <c r="I3066" s="2">
        <v>5198.92</v>
      </c>
      <c r="J3066" s="2">
        <v>38</v>
      </c>
      <c r="K3066" s="2" t="str">
        <f>_xlfn.XLOOKUP(E3066,[1]SKU_Master!A:A,[1]SKU_Master!C:C,"NOT FOUND")</f>
        <v>Tissues</v>
      </c>
      <c r="L3066" s="2">
        <f>_xlfn.XLOOKUP(Table2[[#This Row],[SKU_CODE_CLEAN]],[1]SKU_Master!A:A,[1]SKU_Master!E:E,"Not Found")</f>
        <v>180</v>
      </c>
      <c r="M3066" s="2">
        <f>_xlfn.XLOOKUP(E3066,[1]SKU_Master!A:A,[1]SKU_Master!F:F,"NOT FOUND")</f>
        <v>95</v>
      </c>
      <c r="N3066" s="2" t="str">
        <f>IF(ISNUMBER(_xlfn.XMATCH(E3066,[1]SKU_Master!A:A)),"MATCH","NOT FOUND")</f>
        <v>MATCH</v>
      </c>
      <c r="O3066" s="2">
        <f>Table2[[#This Row],[GROSS_REVENUE]]-Table2[[#This Row],[DISCOUNT]]</f>
        <v>42139.24</v>
      </c>
      <c r="P3066" s="3">
        <f>IFERROR((Table2[[#This Row],[NET_REVENUE]]-(Table2[[#This Row],[UNITS_SOLD]]*Table2[[#This Row],[UNIT_COGS]]))/Table2[[#This Row],[NET_REVENUE]],0)</f>
        <v>0.41384799536014411</v>
      </c>
      <c r="Q3066" s="4">
        <f>IFERROR(Table2[[#This Row],[GROSS_REVENUE]]/Table2[[#This Row],[AD_SPEND]],0)</f>
        <v>9.0018696190747303</v>
      </c>
      <c r="R3066" s="2">
        <f>IFERROR((Table2[[#This Row],[NET_REVENUE]]-(Table2[[#This Row],[UNITS_SOLD]]*Table2[[#This Row],[UNIT_COGS]])-Table2[[#This Row],[AD_SPEND]]),0)</f>
        <v>12240.319999999998</v>
      </c>
      <c r="S3066" s="3">
        <f>IFERROR(Table2[[#This Row],[RETURNS_UNITS]]/Table2[[#This Row],[UNITS_SOLD]],0)</f>
        <v>0.14615384615384616</v>
      </c>
      <c r="T3066" s="2" t="str">
        <f>TRIM(CLEAN(Table2[[#This Row],[CHANNEL]]))</f>
        <v>D2C</v>
      </c>
      <c r="U3066" s="1">
        <f t="shared" si="47"/>
        <v>45717</v>
      </c>
    </row>
    <row r="3067" spans="1:21" x14ac:dyDescent="0.3">
      <c r="A3067" s="1">
        <v>45444</v>
      </c>
      <c r="B3067" s="2" t="s">
        <v>24</v>
      </c>
      <c r="C3067" s="2" t="s">
        <v>25</v>
      </c>
      <c r="D3067" s="2" t="s">
        <v>41</v>
      </c>
      <c r="E3067" s="2" t="str">
        <f>TRIM(Table2[[#This Row],[SKU_CODE]])</f>
        <v>BEC-KT-002</v>
      </c>
      <c r="F3067" s="2">
        <v>205</v>
      </c>
      <c r="G3067" s="2">
        <v>86100</v>
      </c>
      <c r="H3067" s="2">
        <v>7821.52</v>
      </c>
      <c r="I3067" s="2">
        <v>5201.74</v>
      </c>
      <c r="J3067" s="2">
        <v>30</v>
      </c>
      <c r="K3067" s="2" t="str">
        <f>_xlfn.XLOOKUP(E3067,[1]SKU_Master!A:A,[1]SKU_Master!C:C,"NOT FOUND")</f>
        <v>Kitchen Towel</v>
      </c>
      <c r="L3067" s="2">
        <f>_xlfn.XLOOKUP(Table2[[#This Row],[SKU_CODE_CLEAN]],[1]SKU_Master!A:A,[1]SKU_Master!E:E,"Not Found")</f>
        <v>420</v>
      </c>
      <c r="M3067" s="2">
        <f>_xlfn.XLOOKUP(E3067,[1]SKU_Master!A:A,[1]SKU_Master!F:F,"NOT FOUND")</f>
        <v>205</v>
      </c>
      <c r="N3067" s="2" t="str">
        <f>IF(ISNUMBER(_xlfn.XMATCH(E3067,[1]SKU_Master!A:A)),"MATCH","NOT FOUND")</f>
        <v>MATCH</v>
      </c>
      <c r="O3067" s="2">
        <f>Table2[[#This Row],[GROSS_REVENUE]]-Table2[[#This Row],[DISCOUNT]]</f>
        <v>78278.48</v>
      </c>
      <c r="P3067" s="3">
        <f>IFERROR((Table2[[#This Row],[NET_REVENUE]]-(Table2[[#This Row],[UNITS_SOLD]]*Table2[[#This Row],[UNIT_COGS]]))/Table2[[#This Row],[NET_REVENUE]],0)</f>
        <v>0.46313469551273861</v>
      </c>
      <c r="Q3067" s="4">
        <f>IFERROR(Table2[[#This Row],[GROSS_REVENUE]]/Table2[[#This Row],[AD_SPEND]],0)</f>
        <v>16.552153702414962</v>
      </c>
      <c r="R3067" s="2">
        <f>IFERROR((Table2[[#This Row],[NET_REVENUE]]-(Table2[[#This Row],[UNITS_SOLD]]*Table2[[#This Row],[UNIT_COGS]])-Table2[[#This Row],[AD_SPEND]]),0)</f>
        <v>31051.739999999998</v>
      </c>
      <c r="S3067" s="3">
        <f>IFERROR(Table2[[#This Row],[RETURNS_UNITS]]/Table2[[#This Row],[UNITS_SOLD]],0)</f>
        <v>0.14634146341463414</v>
      </c>
      <c r="T3067" s="2" t="str">
        <f>TRIM(CLEAN(Table2[[#This Row],[CHANNEL]]))</f>
        <v>D2C</v>
      </c>
      <c r="U3067" s="1">
        <f t="shared" si="47"/>
        <v>45444</v>
      </c>
    </row>
    <row r="3068" spans="1:21" x14ac:dyDescent="0.3">
      <c r="A3068" s="1">
        <v>45809</v>
      </c>
      <c r="B3068" s="2" t="s">
        <v>37</v>
      </c>
      <c r="C3068" s="2" t="s">
        <v>22</v>
      </c>
      <c r="D3068" s="2" t="s">
        <v>41</v>
      </c>
      <c r="E3068" s="2" t="str">
        <f>TRIM(Table2[[#This Row],[SKU_CODE]])</f>
        <v>BEC-KT-002</v>
      </c>
      <c r="F3068" s="2">
        <v>279</v>
      </c>
      <c r="G3068" s="2">
        <v>117180</v>
      </c>
      <c r="H3068" s="2">
        <v>22890.28</v>
      </c>
      <c r="I3068" s="2">
        <v>5214.53</v>
      </c>
      <c r="J3068" s="2">
        <v>5</v>
      </c>
      <c r="K3068" s="2" t="str">
        <f>_xlfn.XLOOKUP(E3068,[1]SKU_Master!A:A,[1]SKU_Master!C:C,"NOT FOUND")</f>
        <v>Kitchen Towel</v>
      </c>
      <c r="L3068" s="2">
        <f>_xlfn.XLOOKUP(Table2[[#This Row],[SKU_CODE_CLEAN]],[1]SKU_Master!A:A,[1]SKU_Master!E:E,"Not Found")</f>
        <v>420</v>
      </c>
      <c r="M3068" s="2">
        <f>_xlfn.XLOOKUP(E3068,[1]SKU_Master!A:A,[1]SKU_Master!F:F,"NOT FOUND")</f>
        <v>205</v>
      </c>
      <c r="N3068" s="2" t="str">
        <f>IF(ISNUMBER(_xlfn.XMATCH(E3068,[1]SKU_Master!A:A)),"MATCH","NOT FOUND")</f>
        <v>MATCH</v>
      </c>
      <c r="O3068" s="2">
        <f>Table2[[#This Row],[GROSS_REVENUE]]-Table2[[#This Row],[DISCOUNT]]</f>
        <v>94289.72</v>
      </c>
      <c r="P3068" s="3">
        <f>IFERROR((Table2[[#This Row],[NET_REVENUE]]-(Table2[[#This Row],[UNITS_SOLD]]*Table2[[#This Row],[UNIT_COGS]]))/Table2[[#This Row],[NET_REVENUE]],0)</f>
        <v>0.39341213442992512</v>
      </c>
      <c r="Q3068" s="4">
        <f>IFERROR(Table2[[#This Row],[GROSS_REVENUE]]/Table2[[#This Row],[AD_SPEND]],0)</f>
        <v>22.471823922769648</v>
      </c>
      <c r="R3068" s="2">
        <f>IFERROR((Table2[[#This Row],[NET_REVENUE]]-(Table2[[#This Row],[UNITS_SOLD]]*Table2[[#This Row],[UNIT_COGS]])-Table2[[#This Row],[AD_SPEND]]),0)</f>
        <v>31880.190000000002</v>
      </c>
      <c r="S3068" s="3">
        <f>IFERROR(Table2[[#This Row],[RETURNS_UNITS]]/Table2[[#This Row],[UNITS_SOLD]],0)</f>
        <v>1.7921146953405017E-2</v>
      </c>
      <c r="T3068" s="2" t="str">
        <f>TRIM(CLEAN(Table2[[#This Row],[CHANNEL]]))</f>
        <v>Blinkit</v>
      </c>
      <c r="U3068" s="1">
        <f t="shared" si="47"/>
        <v>45809</v>
      </c>
    </row>
    <row r="3069" spans="1:21" x14ac:dyDescent="0.3">
      <c r="A3069" s="1">
        <v>45566</v>
      </c>
      <c r="B3069" s="2" t="s">
        <v>34</v>
      </c>
      <c r="C3069" s="2" t="s">
        <v>25</v>
      </c>
      <c r="D3069" s="2" t="s">
        <v>29</v>
      </c>
      <c r="E3069" s="2" t="str">
        <f>TRIM(Table2[[#This Row],[SKU_CODE]])</f>
        <v>BEC-CLN-004</v>
      </c>
      <c r="F3069" s="2">
        <v>249</v>
      </c>
      <c r="G3069" s="2">
        <v>24651</v>
      </c>
      <c r="H3069" s="2">
        <v>6580.02</v>
      </c>
      <c r="I3069" s="2">
        <v>5215.82</v>
      </c>
      <c r="J3069" s="2">
        <v>5</v>
      </c>
      <c r="K3069" s="2" t="str">
        <f>_xlfn.XLOOKUP(E3069,[1]SKU_Master!A:A,[1]SKU_Master!C:C,"NOT FOUND")</f>
        <v>Cleaners</v>
      </c>
      <c r="L3069" s="2">
        <f>_xlfn.XLOOKUP(Table2[[#This Row],[SKU_CODE_CLEAN]],[1]SKU_Master!A:A,[1]SKU_Master!E:E,"Not Found")</f>
        <v>99</v>
      </c>
      <c r="M3069" s="2">
        <f>_xlfn.XLOOKUP(E3069,[1]SKU_Master!A:A,[1]SKU_Master!F:F,"NOT FOUND")</f>
        <v>44</v>
      </c>
      <c r="N3069" s="2" t="str">
        <f>IF(ISNUMBER(_xlfn.XMATCH(E3069,[1]SKU_Master!A:A)),"MATCH","NOT FOUND")</f>
        <v>MATCH</v>
      </c>
      <c r="O3069" s="2">
        <f>Table2[[#This Row],[GROSS_REVENUE]]-Table2[[#This Row],[DISCOUNT]]</f>
        <v>18070.98</v>
      </c>
      <c r="P3069" s="3">
        <f>IFERROR((Table2[[#This Row],[NET_REVENUE]]-(Table2[[#This Row],[UNITS_SOLD]]*Table2[[#This Row],[UNIT_COGS]]))/Table2[[#This Row],[NET_REVENUE]],0)</f>
        <v>0.39372408137245463</v>
      </c>
      <c r="Q3069" s="4">
        <f>IFERROR(Table2[[#This Row],[GROSS_REVENUE]]/Table2[[#This Row],[AD_SPEND]],0)</f>
        <v>4.7261983734101261</v>
      </c>
      <c r="R3069" s="2">
        <f>IFERROR((Table2[[#This Row],[NET_REVENUE]]-(Table2[[#This Row],[UNITS_SOLD]]*Table2[[#This Row],[UNIT_COGS]])-Table2[[#This Row],[AD_SPEND]]),0)</f>
        <v>1899.1599999999999</v>
      </c>
      <c r="S3069" s="3">
        <f>IFERROR(Table2[[#This Row],[RETURNS_UNITS]]/Table2[[#This Row],[UNITS_SOLD]],0)</f>
        <v>2.0080321285140562E-2</v>
      </c>
      <c r="T3069" s="2" t="str">
        <f>TRIM(CLEAN(Table2[[#This Row],[CHANNEL]]))</f>
        <v>Zepto</v>
      </c>
      <c r="U3069" s="1">
        <f t="shared" si="47"/>
        <v>45566</v>
      </c>
    </row>
    <row r="3070" spans="1:21" x14ac:dyDescent="0.3">
      <c r="A3070" s="1">
        <v>45536</v>
      </c>
      <c r="B3070" s="2" t="s">
        <v>37</v>
      </c>
      <c r="C3070" s="2" t="s">
        <v>25</v>
      </c>
      <c r="D3070" s="2" t="s">
        <v>41</v>
      </c>
      <c r="E3070" s="2" t="str">
        <f>TRIM(Table2[[#This Row],[SKU_CODE]])</f>
        <v>BEC-KT-002</v>
      </c>
      <c r="F3070" s="2">
        <v>165</v>
      </c>
      <c r="G3070" s="2">
        <v>69300</v>
      </c>
      <c r="H3070" s="2">
        <v>18251.82</v>
      </c>
      <c r="I3070" s="2">
        <v>5223.71</v>
      </c>
      <c r="J3070" s="2">
        <v>3</v>
      </c>
      <c r="K3070" s="2" t="str">
        <f>_xlfn.XLOOKUP(E3070,[1]SKU_Master!A:A,[1]SKU_Master!C:C,"NOT FOUND")</f>
        <v>Kitchen Towel</v>
      </c>
      <c r="L3070" s="2">
        <f>_xlfn.XLOOKUP(Table2[[#This Row],[SKU_CODE_CLEAN]],[1]SKU_Master!A:A,[1]SKU_Master!E:E,"Not Found")</f>
        <v>420</v>
      </c>
      <c r="M3070" s="2">
        <f>_xlfn.XLOOKUP(E3070,[1]SKU_Master!A:A,[1]SKU_Master!F:F,"NOT FOUND")</f>
        <v>205</v>
      </c>
      <c r="N3070" s="2" t="str">
        <f>IF(ISNUMBER(_xlfn.XMATCH(E3070,[1]SKU_Master!A:A)),"MATCH","NOT FOUND")</f>
        <v>MATCH</v>
      </c>
      <c r="O3070" s="2">
        <f>Table2[[#This Row],[GROSS_REVENUE]]-Table2[[#This Row],[DISCOUNT]]</f>
        <v>51048.18</v>
      </c>
      <c r="P3070" s="3">
        <f>IFERROR((Table2[[#This Row],[NET_REVENUE]]-(Table2[[#This Row],[UNITS_SOLD]]*Table2[[#This Row],[UNIT_COGS]]))/Table2[[#This Row],[NET_REVENUE]],0)</f>
        <v>0.33739067680767465</v>
      </c>
      <c r="Q3070" s="4">
        <f>IFERROR(Table2[[#This Row],[GROSS_REVENUE]]/Table2[[#This Row],[AD_SPEND]],0)</f>
        <v>13.266433243805647</v>
      </c>
      <c r="R3070" s="2">
        <f>IFERROR((Table2[[#This Row],[NET_REVENUE]]-(Table2[[#This Row],[UNITS_SOLD]]*Table2[[#This Row],[UNIT_COGS]])-Table2[[#This Row],[AD_SPEND]]),0)</f>
        <v>11999.470000000001</v>
      </c>
      <c r="S3070" s="3">
        <f>IFERROR(Table2[[#This Row],[RETURNS_UNITS]]/Table2[[#This Row],[UNITS_SOLD]],0)</f>
        <v>1.8181818181818181E-2</v>
      </c>
      <c r="T3070" s="2" t="str">
        <f>TRIM(CLEAN(Table2[[#This Row],[CHANNEL]]))</f>
        <v>Blinkit</v>
      </c>
      <c r="U3070" s="1">
        <f t="shared" si="47"/>
        <v>45536</v>
      </c>
    </row>
    <row r="3071" spans="1:21" x14ac:dyDescent="0.3">
      <c r="A3071" s="1">
        <v>45292</v>
      </c>
      <c r="B3071" s="2" t="s">
        <v>39</v>
      </c>
      <c r="C3071" s="2" t="s">
        <v>25</v>
      </c>
      <c r="D3071" s="2" t="s">
        <v>42</v>
      </c>
      <c r="E3071" s="2" t="str">
        <f>TRIM(Table2[[#This Row],[SKU_CODE]])</f>
        <v>BEC-BW-002</v>
      </c>
      <c r="F3071" s="2">
        <v>266</v>
      </c>
      <c r="G3071" s="2">
        <v>46550</v>
      </c>
      <c r="H3071" s="2">
        <v>2514.63</v>
      </c>
      <c r="I3071" s="2">
        <v>5224.67</v>
      </c>
      <c r="J3071" s="2">
        <v>13</v>
      </c>
      <c r="K3071" s="2" t="str">
        <f>_xlfn.XLOOKUP(E3071,[1]SKU_Master!A:A,[1]SKU_Master!C:C,"NOT FOUND")</f>
        <v>Bake &amp; Wrap</v>
      </c>
      <c r="L3071" s="2">
        <f>_xlfn.XLOOKUP(Table2[[#This Row],[SKU_CODE_CLEAN]],[1]SKU_Master!A:A,[1]SKU_Master!E:E,"Not Found")</f>
        <v>175</v>
      </c>
      <c r="M3071" s="2">
        <f>_xlfn.XLOOKUP(E3071,[1]SKU_Master!A:A,[1]SKU_Master!F:F,"NOT FOUND")</f>
        <v>92</v>
      </c>
      <c r="N3071" s="2" t="str">
        <f>IF(ISNUMBER(_xlfn.XMATCH(E3071,[1]SKU_Master!A:A)),"MATCH","NOT FOUND")</f>
        <v>MATCH</v>
      </c>
      <c r="O3071" s="2">
        <f>Table2[[#This Row],[GROSS_REVENUE]]-Table2[[#This Row],[DISCOUNT]]</f>
        <v>44035.37</v>
      </c>
      <c r="P3071" s="3">
        <f>IFERROR((Table2[[#This Row],[NET_REVENUE]]-(Table2[[#This Row],[UNITS_SOLD]]*Table2[[#This Row],[UNIT_COGS]]))/Table2[[#This Row],[NET_REVENUE]],0)</f>
        <v>0.44426491704282267</v>
      </c>
      <c r="Q3071" s="4">
        <f>IFERROR(Table2[[#This Row],[GROSS_REVENUE]]/Table2[[#This Row],[AD_SPEND]],0)</f>
        <v>8.9096536240566397</v>
      </c>
      <c r="R3071" s="2">
        <f>IFERROR((Table2[[#This Row],[NET_REVENUE]]-(Table2[[#This Row],[UNITS_SOLD]]*Table2[[#This Row],[UNIT_COGS]])-Table2[[#This Row],[AD_SPEND]]),0)</f>
        <v>14338.700000000003</v>
      </c>
      <c r="S3071" s="3">
        <f>IFERROR(Table2[[#This Row],[RETURNS_UNITS]]/Table2[[#This Row],[UNITS_SOLD]],0)</f>
        <v>4.8872180451127817E-2</v>
      </c>
      <c r="T3071" s="2" t="str">
        <f>TRIM(CLEAN(Table2[[#This Row],[CHANNEL]]))</f>
        <v>Amazon</v>
      </c>
      <c r="U3071" s="1">
        <f t="shared" si="47"/>
        <v>45292</v>
      </c>
    </row>
    <row r="3072" spans="1:21" x14ac:dyDescent="0.3">
      <c r="A3072" s="1">
        <v>45292</v>
      </c>
      <c r="B3072" s="2" t="s">
        <v>37</v>
      </c>
      <c r="C3072" s="2" t="s">
        <v>22</v>
      </c>
      <c r="D3072" s="2" t="s">
        <v>41</v>
      </c>
      <c r="E3072" s="2" t="str">
        <f>TRIM(Table2[[#This Row],[SKU_CODE]])</f>
        <v>BEC-KT-002</v>
      </c>
      <c r="F3072" s="2">
        <v>260</v>
      </c>
      <c r="G3072" s="2">
        <v>109200</v>
      </c>
      <c r="H3072" s="2">
        <v>13303.81</v>
      </c>
      <c r="I3072" s="2">
        <v>5243.1</v>
      </c>
      <c r="J3072" s="2">
        <v>11</v>
      </c>
      <c r="K3072" s="2" t="str">
        <f>_xlfn.XLOOKUP(E3072,[1]SKU_Master!A:A,[1]SKU_Master!C:C,"NOT FOUND")</f>
        <v>Kitchen Towel</v>
      </c>
      <c r="L3072" s="2">
        <f>_xlfn.XLOOKUP(Table2[[#This Row],[SKU_CODE_CLEAN]],[1]SKU_Master!A:A,[1]SKU_Master!E:E,"Not Found")</f>
        <v>420</v>
      </c>
      <c r="M3072" s="2">
        <f>_xlfn.XLOOKUP(E3072,[1]SKU_Master!A:A,[1]SKU_Master!F:F,"NOT FOUND")</f>
        <v>205</v>
      </c>
      <c r="N3072" s="2" t="str">
        <f>IF(ISNUMBER(_xlfn.XMATCH(E3072,[1]SKU_Master!A:A)),"MATCH","NOT FOUND")</f>
        <v>MATCH</v>
      </c>
      <c r="O3072" s="2">
        <f>Table2[[#This Row],[GROSS_REVENUE]]-Table2[[#This Row],[DISCOUNT]]</f>
        <v>95896.19</v>
      </c>
      <c r="P3072" s="3">
        <f>IFERROR((Table2[[#This Row],[NET_REVENUE]]-(Table2[[#This Row],[UNITS_SOLD]]*Table2[[#This Row],[UNIT_COGS]]))/Table2[[#This Row],[NET_REVENUE]],0)</f>
        <v>0.4441906398992494</v>
      </c>
      <c r="Q3072" s="4">
        <f>IFERROR(Table2[[#This Row],[GROSS_REVENUE]]/Table2[[#This Row],[AD_SPEND]],0)</f>
        <v>20.827373118956341</v>
      </c>
      <c r="R3072" s="2">
        <f>IFERROR((Table2[[#This Row],[NET_REVENUE]]-(Table2[[#This Row],[UNITS_SOLD]]*Table2[[#This Row],[UNIT_COGS]])-Table2[[#This Row],[AD_SPEND]]),0)</f>
        <v>37353.090000000004</v>
      </c>
      <c r="S3072" s="3">
        <f>IFERROR(Table2[[#This Row],[RETURNS_UNITS]]/Table2[[#This Row],[UNITS_SOLD]],0)</f>
        <v>4.230769230769231E-2</v>
      </c>
      <c r="T3072" s="2" t="str">
        <f>TRIM(CLEAN(Table2[[#This Row],[CHANNEL]]))</f>
        <v>Blinkit</v>
      </c>
      <c r="U3072" s="1">
        <f t="shared" si="47"/>
        <v>45292</v>
      </c>
    </row>
    <row r="3073" spans="1:21" x14ac:dyDescent="0.3">
      <c r="A3073" s="1">
        <v>45597</v>
      </c>
      <c r="B3073" s="2" t="s">
        <v>37</v>
      </c>
      <c r="C3073" s="2" t="s">
        <v>25</v>
      </c>
      <c r="D3073" s="2" t="s">
        <v>46</v>
      </c>
      <c r="E3073" s="2" t="str">
        <f>TRIM(Table2[[#This Row],[SKU_CODE]])</f>
        <v>BEC-KT-001</v>
      </c>
      <c r="F3073" s="2">
        <v>302</v>
      </c>
      <c r="G3073" s="2">
        <v>48320</v>
      </c>
      <c r="H3073" s="2">
        <v>5077.9399999999996</v>
      </c>
      <c r="I3073" s="2">
        <v>5245.55</v>
      </c>
      <c r="J3073" s="2">
        <v>11</v>
      </c>
      <c r="K3073" s="2" t="str">
        <f>_xlfn.XLOOKUP(E3073,[1]SKU_Master!A:A,[1]SKU_Master!C:C,"NOT FOUND")</f>
        <v>Kitchen Towel</v>
      </c>
      <c r="L3073" s="2">
        <f>_xlfn.XLOOKUP(Table2[[#This Row],[SKU_CODE_CLEAN]],[1]SKU_Master!A:A,[1]SKU_Master!E:E,"Not Found")</f>
        <v>160</v>
      </c>
      <c r="M3073" s="2">
        <f>_xlfn.XLOOKUP(E3073,[1]SKU_Master!A:A,[1]SKU_Master!F:F,"NOT FOUND")</f>
        <v>78</v>
      </c>
      <c r="N3073" s="2" t="str">
        <f>IF(ISNUMBER(_xlfn.XMATCH(E3073,[1]SKU_Master!A:A)),"MATCH","NOT FOUND")</f>
        <v>MATCH</v>
      </c>
      <c r="O3073" s="2">
        <f>Table2[[#This Row],[GROSS_REVENUE]]-Table2[[#This Row],[DISCOUNT]]</f>
        <v>43242.06</v>
      </c>
      <c r="P3073" s="3">
        <f>IFERROR((Table2[[#This Row],[NET_REVENUE]]-(Table2[[#This Row],[UNITS_SOLD]]*Table2[[#This Row],[UNIT_COGS]]))/Table2[[#This Row],[NET_REVENUE]],0)</f>
        <v>0.45525259434911286</v>
      </c>
      <c r="Q3073" s="4">
        <f>IFERROR(Table2[[#This Row],[GROSS_REVENUE]]/Table2[[#This Row],[AD_SPEND]],0)</f>
        <v>9.2116174662332835</v>
      </c>
      <c r="R3073" s="2">
        <f>IFERROR((Table2[[#This Row],[NET_REVENUE]]-(Table2[[#This Row],[UNITS_SOLD]]*Table2[[#This Row],[UNIT_COGS]])-Table2[[#This Row],[AD_SPEND]]),0)</f>
        <v>14440.509999999998</v>
      </c>
      <c r="S3073" s="3">
        <f>IFERROR(Table2[[#This Row],[RETURNS_UNITS]]/Table2[[#This Row],[UNITS_SOLD]],0)</f>
        <v>3.6423841059602648E-2</v>
      </c>
      <c r="T3073" s="2" t="str">
        <f>TRIM(CLEAN(Table2[[#This Row],[CHANNEL]]))</f>
        <v>Blinkit</v>
      </c>
      <c r="U3073" s="1">
        <f t="shared" si="47"/>
        <v>45597</v>
      </c>
    </row>
    <row r="3074" spans="1:21" x14ac:dyDescent="0.3">
      <c r="A3074" s="1">
        <v>45413</v>
      </c>
      <c r="B3074" s="2" t="s">
        <v>33</v>
      </c>
      <c r="C3074" s="2" t="s">
        <v>25</v>
      </c>
      <c r="D3074" s="2" t="s">
        <v>59</v>
      </c>
      <c r="E3074" s="2" t="str">
        <f>TRIM(Table2[[#This Row],[SKU_CODE]])</f>
        <v>BEC-CLN-001</v>
      </c>
      <c r="F3074" s="2">
        <v>182</v>
      </c>
      <c r="G3074" s="2">
        <v>36218</v>
      </c>
      <c r="H3074" s="2">
        <v>8790.7800000000007</v>
      </c>
      <c r="I3074" s="2">
        <v>5255.41</v>
      </c>
      <c r="J3074" s="2">
        <v>6</v>
      </c>
      <c r="K3074" s="2" t="str">
        <f>_xlfn.XLOOKUP(E3074,[1]SKU_Master!A:A,[1]SKU_Master!C:C,"NOT FOUND")</f>
        <v>Cleaners</v>
      </c>
      <c r="L3074" s="2">
        <f>_xlfn.XLOOKUP(Table2[[#This Row],[SKU_CODE_CLEAN]],[1]SKU_Master!A:A,[1]SKU_Master!E:E,"Not Found")</f>
        <v>199</v>
      </c>
      <c r="M3074" s="2">
        <f>_xlfn.XLOOKUP(E3074,[1]SKU_Master!A:A,[1]SKU_Master!F:F,"NOT FOUND")</f>
        <v>96</v>
      </c>
      <c r="N3074" s="2" t="str">
        <f>IF(ISNUMBER(_xlfn.XMATCH(E3074,[1]SKU_Master!A:A)),"MATCH","NOT FOUND")</f>
        <v>MATCH</v>
      </c>
      <c r="O3074" s="2">
        <f>Table2[[#This Row],[GROSS_REVENUE]]-Table2[[#This Row],[DISCOUNT]]</f>
        <v>27427.22</v>
      </c>
      <c r="P3074" s="3">
        <f>IFERROR((Table2[[#This Row],[NET_REVENUE]]-(Table2[[#This Row],[UNITS_SOLD]]*Table2[[#This Row],[UNIT_COGS]]))/Table2[[#This Row],[NET_REVENUE]],0)</f>
        <v>0.36296861293269972</v>
      </c>
      <c r="Q3074" s="4">
        <f>IFERROR(Table2[[#This Row],[GROSS_REVENUE]]/Table2[[#This Row],[AD_SPEND]],0)</f>
        <v>6.8915650729438811</v>
      </c>
      <c r="R3074" s="2">
        <f>IFERROR((Table2[[#This Row],[NET_REVENUE]]-(Table2[[#This Row],[UNITS_SOLD]]*Table2[[#This Row],[UNIT_COGS]])-Table2[[#This Row],[AD_SPEND]]),0)</f>
        <v>4699.8100000000013</v>
      </c>
      <c r="S3074" s="3">
        <f>IFERROR(Table2[[#This Row],[RETURNS_UNITS]]/Table2[[#This Row],[UNITS_SOLD]],0)</f>
        <v>3.2967032967032968E-2</v>
      </c>
      <c r="T3074" s="2" t="str">
        <f>TRIM(CLEAN(Table2[[#This Row],[CHANNEL]]))</f>
        <v>Swiggy Instamart</v>
      </c>
      <c r="U3074" s="1">
        <f t="shared" si="47"/>
        <v>45413</v>
      </c>
    </row>
    <row r="3075" spans="1:21" x14ac:dyDescent="0.3">
      <c r="A3075" s="1">
        <v>45474</v>
      </c>
      <c r="B3075" s="2" t="s">
        <v>34</v>
      </c>
      <c r="C3075" s="2" t="s">
        <v>28</v>
      </c>
      <c r="D3075" s="2" t="s">
        <v>41</v>
      </c>
      <c r="E3075" s="2" t="str">
        <f>TRIM(Table2[[#This Row],[SKU_CODE]])</f>
        <v>BEC-KT-002</v>
      </c>
      <c r="F3075" s="2">
        <v>102</v>
      </c>
      <c r="G3075" s="2">
        <v>42840</v>
      </c>
      <c r="H3075" s="2">
        <v>7212.08</v>
      </c>
      <c r="I3075" s="2">
        <v>5257.27</v>
      </c>
      <c r="J3075" s="2">
        <v>3</v>
      </c>
      <c r="K3075" s="2" t="str">
        <f>_xlfn.XLOOKUP(E3075,[1]SKU_Master!A:A,[1]SKU_Master!C:C,"NOT FOUND")</f>
        <v>Kitchen Towel</v>
      </c>
      <c r="L3075" s="2">
        <f>_xlfn.XLOOKUP(Table2[[#This Row],[SKU_CODE_CLEAN]],[1]SKU_Master!A:A,[1]SKU_Master!E:E,"Not Found")</f>
        <v>420</v>
      </c>
      <c r="M3075" s="2">
        <f>_xlfn.XLOOKUP(E3075,[1]SKU_Master!A:A,[1]SKU_Master!F:F,"NOT FOUND")</f>
        <v>205</v>
      </c>
      <c r="N3075" s="2" t="str">
        <f>IF(ISNUMBER(_xlfn.XMATCH(E3075,[1]SKU_Master!A:A)),"MATCH","NOT FOUND")</f>
        <v>MATCH</v>
      </c>
      <c r="O3075" s="2">
        <f>Table2[[#This Row],[GROSS_REVENUE]]-Table2[[#This Row],[DISCOUNT]]</f>
        <v>35627.919999999998</v>
      </c>
      <c r="P3075" s="3">
        <f>IFERROR((Table2[[#This Row],[NET_REVENUE]]-(Table2[[#This Row],[UNITS_SOLD]]*Table2[[#This Row],[UNIT_COGS]]))/Table2[[#This Row],[NET_REVENUE]],0)</f>
        <v>0.41310073672557923</v>
      </c>
      <c r="Q3075" s="4">
        <f>IFERROR(Table2[[#This Row],[GROSS_REVENUE]]/Table2[[#This Row],[AD_SPEND]],0)</f>
        <v>8.1487159685540203</v>
      </c>
      <c r="R3075" s="2">
        <f>IFERROR((Table2[[#This Row],[NET_REVENUE]]-(Table2[[#This Row],[UNITS_SOLD]]*Table2[[#This Row],[UNIT_COGS]])-Table2[[#This Row],[AD_SPEND]]),0)</f>
        <v>9460.6499999999978</v>
      </c>
      <c r="S3075" s="3">
        <f>IFERROR(Table2[[#This Row],[RETURNS_UNITS]]/Table2[[#This Row],[UNITS_SOLD]],0)</f>
        <v>2.9411764705882353E-2</v>
      </c>
      <c r="T3075" s="2" t="str">
        <f>TRIM(CLEAN(Table2[[#This Row],[CHANNEL]]))</f>
        <v>Zepto</v>
      </c>
      <c r="U3075" s="1">
        <f t="shared" ref="U3075:U3138" si="48">IF(AND(MONTH(A3075)=1,DAY(A3075)&gt;1),DATE(YEAR(A3075),DAY(A3075),1),A3075)</f>
        <v>45474</v>
      </c>
    </row>
    <row r="3076" spans="1:21" x14ac:dyDescent="0.3">
      <c r="A3076" s="1">
        <v>45444</v>
      </c>
      <c r="B3076" s="2" t="s">
        <v>37</v>
      </c>
      <c r="C3076" s="2" t="s">
        <v>22</v>
      </c>
      <c r="D3076" s="2" t="s">
        <v>29</v>
      </c>
      <c r="E3076" s="2" t="str">
        <f>TRIM(Table2[[#This Row],[SKU_CODE]])</f>
        <v>BEC-CLN-004</v>
      </c>
      <c r="F3076" s="2">
        <v>356</v>
      </c>
      <c r="G3076" s="2">
        <v>35244</v>
      </c>
      <c r="H3076" s="2">
        <v>6362.65</v>
      </c>
      <c r="I3076" s="2">
        <v>5259.45</v>
      </c>
      <c r="J3076" s="2">
        <v>20</v>
      </c>
      <c r="K3076" s="2" t="str">
        <f>_xlfn.XLOOKUP(E3076,[1]SKU_Master!A:A,[1]SKU_Master!C:C,"NOT FOUND")</f>
        <v>Cleaners</v>
      </c>
      <c r="L3076" s="2">
        <f>_xlfn.XLOOKUP(Table2[[#This Row],[SKU_CODE_CLEAN]],[1]SKU_Master!A:A,[1]SKU_Master!E:E,"Not Found")</f>
        <v>99</v>
      </c>
      <c r="M3076" s="2">
        <f>_xlfn.XLOOKUP(E3076,[1]SKU_Master!A:A,[1]SKU_Master!F:F,"NOT FOUND")</f>
        <v>44</v>
      </c>
      <c r="N3076" s="2" t="str">
        <f>IF(ISNUMBER(_xlfn.XMATCH(E3076,[1]SKU_Master!A:A)),"MATCH","NOT FOUND")</f>
        <v>MATCH</v>
      </c>
      <c r="O3076" s="2">
        <f>Table2[[#This Row],[GROSS_REVENUE]]-Table2[[#This Row],[DISCOUNT]]</f>
        <v>28881.35</v>
      </c>
      <c r="P3076" s="3">
        <f>IFERROR((Table2[[#This Row],[NET_REVENUE]]-(Table2[[#This Row],[UNITS_SOLD]]*Table2[[#This Row],[UNIT_COGS]]))/Table2[[#This Row],[NET_REVENUE]],0)</f>
        <v>0.45764308108866097</v>
      </c>
      <c r="Q3076" s="4">
        <f>IFERROR(Table2[[#This Row],[GROSS_REVENUE]]/Table2[[#This Row],[AD_SPEND]],0)</f>
        <v>6.7010809115021539</v>
      </c>
      <c r="R3076" s="2">
        <f>IFERROR((Table2[[#This Row],[NET_REVENUE]]-(Table2[[#This Row],[UNITS_SOLD]]*Table2[[#This Row],[UNIT_COGS]])-Table2[[#This Row],[AD_SPEND]]),0)</f>
        <v>7957.8999999999987</v>
      </c>
      <c r="S3076" s="3">
        <f>IFERROR(Table2[[#This Row],[RETURNS_UNITS]]/Table2[[#This Row],[UNITS_SOLD]],0)</f>
        <v>5.6179775280898875E-2</v>
      </c>
      <c r="T3076" s="2" t="str">
        <f>TRIM(CLEAN(Table2[[#This Row],[CHANNEL]]))</f>
        <v>Blinkit</v>
      </c>
      <c r="U3076" s="1">
        <f t="shared" si="48"/>
        <v>45444</v>
      </c>
    </row>
    <row r="3077" spans="1:21" x14ac:dyDescent="0.3">
      <c r="A3077" s="1">
        <v>45809</v>
      </c>
      <c r="B3077" s="2" t="s">
        <v>33</v>
      </c>
      <c r="C3077" s="2" t="s">
        <v>25</v>
      </c>
      <c r="D3077" s="2" t="s">
        <v>29</v>
      </c>
      <c r="E3077" s="2" t="str">
        <f>TRIM(Table2[[#This Row],[SKU_CODE]])</f>
        <v>BEC-CLN-004</v>
      </c>
      <c r="F3077" s="2">
        <v>265</v>
      </c>
      <c r="G3077" s="2">
        <v>26235</v>
      </c>
      <c r="H3077" s="2">
        <v>2103.54</v>
      </c>
      <c r="I3077" s="2">
        <v>5264.29</v>
      </c>
      <c r="J3077" s="2">
        <v>12</v>
      </c>
      <c r="K3077" s="2" t="str">
        <f>_xlfn.XLOOKUP(E3077,[1]SKU_Master!A:A,[1]SKU_Master!C:C,"NOT FOUND")</f>
        <v>Cleaners</v>
      </c>
      <c r="L3077" s="2">
        <f>_xlfn.XLOOKUP(Table2[[#This Row],[SKU_CODE_CLEAN]],[1]SKU_Master!A:A,[1]SKU_Master!E:E,"Not Found")</f>
        <v>99</v>
      </c>
      <c r="M3077" s="2">
        <f>_xlfn.XLOOKUP(E3077,[1]SKU_Master!A:A,[1]SKU_Master!F:F,"NOT FOUND")</f>
        <v>44</v>
      </c>
      <c r="N3077" s="2" t="str">
        <f>IF(ISNUMBER(_xlfn.XMATCH(E3077,[1]SKU_Master!A:A)),"MATCH","NOT FOUND")</f>
        <v>MATCH</v>
      </c>
      <c r="O3077" s="2">
        <f>Table2[[#This Row],[GROSS_REVENUE]]-Table2[[#This Row],[DISCOUNT]]</f>
        <v>24131.46</v>
      </c>
      <c r="P3077" s="3">
        <f>IFERROR((Table2[[#This Row],[NET_REVENUE]]-(Table2[[#This Row],[UNITS_SOLD]]*Table2[[#This Row],[UNIT_COGS]]))/Table2[[#This Row],[NET_REVENUE]],0)</f>
        <v>0.51681332169707095</v>
      </c>
      <c r="Q3077" s="4">
        <f>IFERROR(Table2[[#This Row],[GROSS_REVENUE]]/Table2[[#This Row],[AD_SPEND]],0)</f>
        <v>4.9835780323652381</v>
      </c>
      <c r="R3077" s="2">
        <f>IFERROR((Table2[[#This Row],[NET_REVENUE]]-(Table2[[#This Row],[UNITS_SOLD]]*Table2[[#This Row],[UNIT_COGS]])-Table2[[#This Row],[AD_SPEND]]),0)</f>
        <v>7207.1699999999992</v>
      </c>
      <c r="S3077" s="3">
        <f>IFERROR(Table2[[#This Row],[RETURNS_UNITS]]/Table2[[#This Row],[UNITS_SOLD]],0)</f>
        <v>4.5283018867924525E-2</v>
      </c>
      <c r="T3077" s="2" t="str">
        <f>TRIM(CLEAN(Table2[[#This Row],[CHANNEL]]))</f>
        <v>Swiggy Instamart</v>
      </c>
      <c r="U3077" s="1">
        <f t="shared" si="48"/>
        <v>45809</v>
      </c>
    </row>
    <row r="3078" spans="1:21" x14ac:dyDescent="0.3">
      <c r="A3078" s="1">
        <v>45658</v>
      </c>
      <c r="B3078" s="2" t="s">
        <v>33</v>
      </c>
      <c r="C3078" s="2" t="s">
        <v>22</v>
      </c>
      <c r="D3078" s="2" t="s">
        <v>38</v>
      </c>
      <c r="E3078" s="2" t="str">
        <f>TRIM(Table2[[#This Row],[SKU_CODE]])</f>
        <v>BEC-CLN-002</v>
      </c>
      <c r="F3078" s="2">
        <v>168</v>
      </c>
      <c r="G3078" s="2">
        <v>31080</v>
      </c>
      <c r="H3078" s="2">
        <v>4695.3100000000004</v>
      </c>
      <c r="I3078" s="2">
        <v>5265.03</v>
      </c>
      <c r="J3078" s="2">
        <v>7</v>
      </c>
      <c r="K3078" s="2" t="str">
        <f>_xlfn.XLOOKUP(E3078,[1]SKU_Master!A:A,[1]SKU_Master!C:C,"NOT FOUND")</f>
        <v>Cleaners</v>
      </c>
      <c r="L3078" s="2">
        <f>_xlfn.XLOOKUP(Table2[[#This Row],[SKU_CODE_CLEAN]],[1]SKU_Master!A:A,[1]SKU_Master!E:E,"Not Found")</f>
        <v>185</v>
      </c>
      <c r="M3078" s="2">
        <f>_xlfn.XLOOKUP(E3078,[1]SKU_Master!A:A,[1]SKU_Master!F:F,"NOT FOUND")</f>
        <v>88</v>
      </c>
      <c r="N3078" s="2" t="str">
        <f>IF(ISNUMBER(_xlfn.XMATCH(E3078,[1]SKU_Master!A:A)),"MATCH","NOT FOUND")</f>
        <v>MATCH</v>
      </c>
      <c r="O3078" s="2">
        <f>Table2[[#This Row],[GROSS_REVENUE]]-Table2[[#This Row],[DISCOUNT]]</f>
        <v>26384.69</v>
      </c>
      <c r="P3078" s="3">
        <f>IFERROR((Table2[[#This Row],[NET_REVENUE]]-(Table2[[#This Row],[UNITS_SOLD]]*Table2[[#This Row],[UNIT_COGS]]))/Table2[[#This Row],[NET_REVENUE]],0)</f>
        <v>0.43967505398016804</v>
      </c>
      <c r="Q3078" s="4">
        <f>IFERROR(Table2[[#This Row],[GROSS_REVENUE]]/Table2[[#This Row],[AD_SPEND]],0)</f>
        <v>5.9031002672349446</v>
      </c>
      <c r="R3078" s="2">
        <f>IFERROR((Table2[[#This Row],[NET_REVENUE]]-(Table2[[#This Row],[UNITS_SOLD]]*Table2[[#This Row],[UNIT_COGS]])-Table2[[#This Row],[AD_SPEND]]),0)</f>
        <v>6335.6599999999989</v>
      </c>
      <c r="S3078" s="3">
        <f>IFERROR(Table2[[#This Row],[RETURNS_UNITS]]/Table2[[#This Row],[UNITS_SOLD]],0)</f>
        <v>4.1666666666666664E-2</v>
      </c>
      <c r="T3078" s="2" t="str">
        <f>TRIM(CLEAN(Table2[[#This Row],[CHANNEL]]))</f>
        <v>Swiggy Instamart</v>
      </c>
      <c r="U3078" s="1">
        <f t="shared" si="48"/>
        <v>45658</v>
      </c>
    </row>
    <row r="3079" spans="1:21" x14ac:dyDescent="0.3">
      <c r="A3079" s="1">
        <v>45717</v>
      </c>
      <c r="B3079" s="2" t="s">
        <v>27</v>
      </c>
      <c r="C3079" s="2" t="s">
        <v>22</v>
      </c>
      <c r="D3079" s="2" t="s">
        <v>41</v>
      </c>
      <c r="E3079" s="2" t="str">
        <f>TRIM(Table2[[#This Row],[SKU_CODE]])</f>
        <v>BEC-KT-002</v>
      </c>
      <c r="F3079" s="2">
        <v>247</v>
      </c>
      <c r="G3079" s="2">
        <v>103740</v>
      </c>
      <c r="H3079" s="2">
        <v>18836.37</v>
      </c>
      <c r="I3079" s="2">
        <v>5268.34</v>
      </c>
      <c r="J3079" s="2">
        <v>8</v>
      </c>
      <c r="K3079" s="2" t="str">
        <f>_xlfn.XLOOKUP(E3079,[1]SKU_Master!A:A,[1]SKU_Master!C:C,"NOT FOUND")</f>
        <v>Kitchen Towel</v>
      </c>
      <c r="L3079" s="2">
        <f>_xlfn.XLOOKUP(Table2[[#This Row],[SKU_CODE_CLEAN]],[1]SKU_Master!A:A,[1]SKU_Master!E:E,"Not Found")</f>
        <v>420</v>
      </c>
      <c r="M3079" s="2">
        <f>_xlfn.XLOOKUP(E3079,[1]SKU_Master!A:A,[1]SKU_Master!F:F,"NOT FOUND")</f>
        <v>205</v>
      </c>
      <c r="N3079" s="2" t="str">
        <f>IF(ISNUMBER(_xlfn.XMATCH(E3079,[1]SKU_Master!A:A)),"MATCH","NOT FOUND")</f>
        <v>MATCH</v>
      </c>
      <c r="O3079" s="2">
        <f>Table2[[#This Row],[GROSS_REVENUE]]-Table2[[#This Row],[DISCOUNT]]</f>
        <v>84903.63</v>
      </c>
      <c r="P3079" s="3">
        <f>IFERROR((Table2[[#This Row],[NET_REVENUE]]-(Table2[[#This Row],[UNITS_SOLD]]*Table2[[#This Row],[UNIT_COGS]]))/Table2[[#This Row],[NET_REVENUE]],0)</f>
        <v>0.40361796073972339</v>
      </c>
      <c r="Q3079" s="4">
        <f>IFERROR(Table2[[#This Row],[GROSS_REVENUE]]/Table2[[#This Row],[AD_SPEND]],0)</f>
        <v>19.69121203263267</v>
      </c>
      <c r="R3079" s="2">
        <f>IFERROR((Table2[[#This Row],[NET_REVENUE]]-(Table2[[#This Row],[UNITS_SOLD]]*Table2[[#This Row],[UNIT_COGS]])-Table2[[#This Row],[AD_SPEND]]),0)</f>
        <v>29000.290000000005</v>
      </c>
      <c r="S3079" s="3">
        <f>IFERROR(Table2[[#This Row],[RETURNS_UNITS]]/Table2[[#This Row],[UNITS_SOLD]],0)</f>
        <v>3.2388663967611336E-2</v>
      </c>
      <c r="T3079" s="2" t="str">
        <f>TRIM(CLEAN(Table2[[#This Row],[CHANNEL]]))</f>
        <v>Zepto</v>
      </c>
      <c r="U3079" s="1">
        <f t="shared" si="48"/>
        <v>45717</v>
      </c>
    </row>
    <row r="3080" spans="1:21" x14ac:dyDescent="0.3">
      <c r="A3080" s="1">
        <v>45505</v>
      </c>
      <c r="B3080" s="2" t="s">
        <v>21</v>
      </c>
      <c r="C3080" s="2" t="s">
        <v>25</v>
      </c>
      <c r="D3080" s="2" t="s">
        <v>59</v>
      </c>
      <c r="E3080" s="2" t="str">
        <f>TRIM(Table2[[#This Row],[SKU_CODE]])</f>
        <v>BEC-CLN-001</v>
      </c>
      <c r="F3080" s="2">
        <v>193</v>
      </c>
      <c r="G3080" s="2">
        <v>38407</v>
      </c>
      <c r="H3080" s="2">
        <v>11520.41</v>
      </c>
      <c r="I3080" s="2">
        <v>5268.59</v>
      </c>
      <c r="J3080" s="2">
        <v>8</v>
      </c>
      <c r="K3080" s="2" t="str">
        <f>_xlfn.XLOOKUP(E3080,[1]SKU_Master!A:A,[1]SKU_Master!C:C,"NOT FOUND")</f>
        <v>Cleaners</v>
      </c>
      <c r="L3080" s="2">
        <f>_xlfn.XLOOKUP(Table2[[#This Row],[SKU_CODE_CLEAN]],[1]SKU_Master!A:A,[1]SKU_Master!E:E,"Not Found")</f>
        <v>199</v>
      </c>
      <c r="M3080" s="2">
        <f>_xlfn.XLOOKUP(E3080,[1]SKU_Master!A:A,[1]SKU_Master!F:F,"NOT FOUND")</f>
        <v>96</v>
      </c>
      <c r="N3080" s="2" t="str">
        <f>IF(ISNUMBER(_xlfn.XMATCH(E3080,[1]SKU_Master!A:A)),"MATCH","NOT FOUND")</f>
        <v>MATCH</v>
      </c>
      <c r="O3080" s="2">
        <f>Table2[[#This Row],[GROSS_REVENUE]]-Table2[[#This Row],[DISCOUNT]]</f>
        <v>26886.59</v>
      </c>
      <c r="P3080" s="3">
        <f>IFERROR((Table2[[#This Row],[NET_REVENUE]]-(Table2[[#This Row],[UNITS_SOLD]]*Table2[[#This Row],[UNIT_COGS]]))/Table2[[#This Row],[NET_REVENUE]],0)</f>
        <v>0.31088323212426716</v>
      </c>
      <c r="Q3080" s="4">
        <f>IFERROR(Table2[[#This Row],[GROSS_REVENUE]]/Table2[[#This Row],[AD_SPEND]],0)</f>
        <v>7.2898061910302374</v>
      </c>
      <c r="R3080" s="2">
        <f>IFERROR((Table2[[#This Row],[NET_REVENUE]]-(Table2[[#This Row],[UNITS_SOLD]]*Table2[[#This Row],[UNIT_COGS]])-Table2[[#This Row],[AD_SPEND]]),0)</f>
        <v>3090</v>
      </c>
      <c r="S3080" s="3">
        <f>IFERROR(Table2[[#This Row],[RETURNS_UNITS]]/Table2[[#This Row],[UNITS_SOLD]],0)</f>
        <v>4.145077720207254E-2</v>
      </c>
      <c r="T3080" s="2" t="str">
        <f>TRIM(CLEAN(Table2[[#This Row],[CHANNEL]]))</f>
        <v>Flipkart</v>
      </c>
      <c r="U3080" s="1">
        <f t="shared" si="48"/>
        <v>45505</v>
      </c>
    </row>
    <row r="3081" spans="1:21" x14ac:dyDescent="0.3">
      <c r="A3081" s="1">
        <v>45778</v>
      </c>
      <c r="B3081" s="2" t="s">
        <v>27</v>
      </c>
      <c r="C3081" s="2" t="s">
        <v>22</v>
      </c>
      <c r="D3081" s="2" t="s">
        <v>30</v>
      </c>
      <c r="E3081" s="2" t="str">
        <f>TRIM(Table2[[#This Row],[SKU_CODE]])</f>
        <v>BEC-TIS-002</v>
      </c>
      <c r="F3081" s="2">
        <v>278</v>
      </c>
      <c r="G3081" s="2">
        <v>50040</v>
      </c>
      <c r="H3081" s="2">
        <v>10980.92</v>
      </c>
      <c r="I3081" s="2">
        <v>5274.92</v>
      </c>
      <c r="J3081" s="2">
        <v>10</v>
      </c>
      <c r="K3081" s="2" t="str">
        <f>_xlfn.XLOOKUP(E3081,[1]SKU_Master!A:A,[1]SKU_Master!C:C,"NOT FOUND")</f>
        <v>Tissues</v>
      </c>
      <c r="L3081" s="2">
        <f>_xlfn.XLOOKUP(Table2[[#This Row],[SKU_CODE_CLEAN]],[1]SKU_Master!A:A,[1]SKU_Master!E:E,"Not Found")</f>
        <v>180</v>
      </c>
      <c r="M3081" s="2">
        <f>_xlfn.XLOOKUP(E3081,[1]SKU_Master!A:A,[1]SKU_Master!F:F,"NOT FOUND")</f>
        <v>95</v>
      </c>
      <c r="N3081" s="2" t="str">
        <f>IF(ISNUMBER(_xlfn.XMATCH(E3081,[1]SKU_Master!A:A)),"MATCH","NOT FOUND")</f>
        <v>MATCH</v>
      </c>
      <c r="O3081" s="2">
        <f>Table2[[#This Row],[GROSS_REVENUE]]-Table2[[#This Row],[DISCOUNT]]</f>
        <v>39059.08</v>
      </c>
      <c r="P3081" s="3">
        <f>IFERROR((Table2[[#This Row],[NET_REVENUE]]-(Table2[[#This Row],[UNITS_SOLD]]*Table2[[#This Row],[UNIT_COGS]]))/Table2[[#This Row],[NET_REVENUE]],0)</f>
        <v>0.32384480126003995</v>
      </c>
      <c r="Q3081" s="4">
        <f>IFERROR(Table2[[#This Row],[GROSS_REVENUE]]/Table2[[#This Row],[AD_SPEND]],0)</f>
        <v>9.4863997937409472</v>
      </c>
      <c r="R3081" s="2">
        <f>IFERROR((Table2[[#This Row],[NET_REVENUE]]-(Table2[[#This Row],[UNITS_SOLD]]*Table2[[#This Row],[UNIT_COGS]])-Table2[[#This Row],[AD_SPEND]]),0)</f>
        <v>7374.1600000000017</v>
      </c>
      <c r="S3081" s="3">
        <f>IFERROR(Table2[[#This Row],[RETURNS_UNITS]]/Table2[[#This Row],[UNITS_SOLD]],0)</f>
        <v>3.5971223021582732E-2</v>
      </c>
      <c r="T3081" s="2" t="str">
        <f>TRIM(CLEAN(Table2[[#This Row],[CHANNEL]]))</f>
        <v>Zepto</v>
      </c>
      <c r="U3081" s="1">
        <f t="shared" si="48"/>
        <v>45778</v>
      </c>
    </row>
    <row r="3082" spans="1:21" x14ac:dyDescent="0.3">
      <c r="A3082" s="1">
        <v>45474</v>
      </c>
      <c r="B3082" s="2" t="s">
        <v>21</v>
      </c>
      <c r="C3082" s="2" t="s">
        <v>22</v>
      </c>
      <c r="D3082" s="2" t="s">
        <v>38</v>
      </c>
      <c r="E3082" s="2" t="str">
        <f>TRIM(Table2[[#This Row],[SKU_CODE]])</f>
        <v>BEC-CLN-002</v>
      </c>
      <c r="F3082" s="2">
        <v>152</v>
      </c>
      <c r="G3082" s="2">
        <v>28120</v>
      </c>
      <c r="H3082" s="2">
        <v>7406.76</v>
      </c>
      <c r="I3082" s="2">
        <v>5281.02</v>
      </c>
      <c r="J3082" s="2">
        <v>8</v>
      </c>
      <c r="K3082" s="2" t="str">
        <f>_xlfn.XLOOKUP(E3082,[1]SKU_Master!A:A,[1]SKU_Master!C:C,"NOT FOUND")</f>
        <v>Cleaners</v>
      </c>
      <c r="L3082" s="2">
        <f>_xlfn.XLOOKUP(Table2[[#This Row],[SKU_CODE_CLEAN]],[1]SKU_Master!A:A,[1]SKU_Master!E:E,"Not Found")</f>
        <v>185</v>
      </c>
      <c r="M3082" s="2">
        <f>_xlfn.XLOOKUP(E3082,[1]SKU_Master!A:A,[1]SKU_Master!F:F,"NOT FOUND")</f>
        <v>88</v>
      </c>
      <c r="N3082" s="2" t="str">
        <f>IF(ISNUMBER(_xlfn.XMATCH(E3082,[1]SKU_Master!A:A)),"MATCH","NOT FOUND")</f>
        <v>MATCH</v>
      </c>
      <c r="O3082" s="2">
        <f>Table2[[#This Row],[GROSS_REVENUE]]-Table2[[#This Row],[DISCOUNT]]</f>
        <v>20713.239999999998</v>
      </c>
      <c r="P3082" s="3">
        <f>IFERROR((Table2[[#This Row],[NET_REVENUE]]-(Table2[[#This Row],[UNITS_SOLD]]*Table2[[#This Row],[UNIT_COGS]]))/Table2[[#This Row],[NET_REVENUE]],0)</f>
        <v>0.35422946868766059</v>
      </c>
      <c r="Q3082" s="4">
        <f>IFERROR(Table2[[#This Row],[GROSS_REVENUE]]/Table2[[#This Row],[AD_SPEND]],0)</f>
        <v>5.3247289349405982</v>
      </c>
      <c r="R3082" s="2">
        <f>IFERROR((Table2[[#This Row],[NET_REVENUE]]-(Table2[[#This Row],[UNITS_SOLD]]*Table2[[#This Row],[UNIT_COGS]])-Table2[[#This Row],[AD_SPEND]]),0)</f>
        <v>2056.2199999999975</v>
      </c>
      <c r="S3082" s="3">
        <f>IFERROR(Table2[[#This Row],[RETURNS_UNITS]]/Table2[[#This Row],[UNITS_SOLD]],0)</f>
        <v>5.2631578947368418E-2</v>
      </c>
      <c r="T3082" s="2" t="str">
        <f>TRIM(CLEAN(Table2[[#This Row],[CHANNEL]]))</f>
        <v>Flipkart</v>
      </c>
      <c r="U3082" s="1">
        <f t="shared" si="48"/>
        <v>45474</v>
      </c>
    </row>
    <row r="3083" spans="1:21" x14ac:dyDescent="0.3">
      <c r="A3083" s="1">
        <v>45658</v>
      </c>
      <c r="B3083" s="2" t="s">
        <v>33</v>
      </c>
      <c r="C3083" s="2" t="s">
        <v>28</v>
      </c>
      <c r="D3083" s="2" t="s">
        <v>41</v>
      </c>
      <c r="E3083" s="2" t="str">
        <f>TRIM(Table2[[#This Row],[SKU_CODE]])</f>
        <v>BEC-KT-002</v>
      </c>
      <c r="F3083" s="2">
        <v>110</v>
      </c>
      <c r="G3083" s="2">
        <v>46200</v>
      </c>
      <c r="H3083" s="2">
        <v>0</v>
      </c>
      <c r="I3083" s="2">
        <v>5282.48</v>
      </c>
      <c r="J3083" s="2">
        <v>6</v>
      </c>
      <c r="K3083" s="2" t="str">
        <f>_xlfn.XLOOKUP(E3083,[1]SKU_Master!A:A,[1]SKU_Master!C:C,"NOT FOUND")</f>
        <v>Kitchen Towel</v>
      </c>
      <c r="L3083" s="2">
        <f>_xlfn.XLOOKUP(Table2[[#This Row],[SKU_CODE_CLEAN]],[1]SKU_Master!A:A,[1]SKU_Master!E:E,"Not Found")</f>
        <v>420</v>
      </c>
      <c r="M3083" s="2">
        <f>_xlfn.XLOOKUP(E3083,[1]SKU_Master!A:A,[1]SKU_Master!F:F,"NOT FOUND")</f>
        <v>205</v>
      </c>
      <c r="N3083" s="2" t="str">
        <f>IF(ISNUMBER(_xlfn.XMATCH(E3083,[1]SKU_Master!A:A)),"MATCH","NOT FOUND")</f>
        <v>MATCH</v>
      </c>
      <c r="O3083" s="2">
        <f>Table2[[#This Row],[GROSS_REVENUE]]-Table2[[#This Row],[DISCOUNT]]</f>
        <v>46200</v>
      </c>
      <c r="P3083" s="3">
        <f>IFERROR((Table2[[#This Row],[NET_REVENUE]]-(Table2[[#This Row],[UNITS_SOLD]]*Table2[[#This Row],[UNIT_COGS]]))/Table2[[#This Row],[NET_REVENUE]],0)</f>
        <v>0.51190476190476186</v>
      </c>
      <c r="Q3083" s="4">
        <f>IFERROR(Table2[[#This Row],[GROSS_REVENUE]]/Table2[[#This Row],[AD_SPEND]],0)</f>
        <v>8.7458920809922613</v>
      </c>
      <c r="R3083" s="2">
        <f>IFERROR((Table2[[#This Row],[NET_REVENUE]]-(Table2[[#This Row],[UNITS_SOLD]]*Table2[[#This Row],[UNIT_COGS]])-Table2[[#This Row],[AD_SPEND]]),0)</f>
        <v>18367.52</v>
      </c>
      <c r="S3083" s="3">
        <f>IFERROR(Table2[[#This Row],[RETURNS_UNITS]]/Table2[[#This Row],[UNITS_SOLD]],0)</f>
        <v>5.4545454545454543E-2</v>
      </c>
      <c r="T3083" s="2" t="str">
        <f>TRIM(CLEAN(Table2[[#This Row],[CHANNEL]]))</f>
        <v>Swiggy Instamart</v>
      </c>
      <c r="U3083" s="1">
        <f t="shared" si="48"/>
        <v>45658</v>
      </c>
    </row>
    <row r="3084" spans="1:21" x14ac:dyDescent="0.3">
      <c r="A3084" s="1">
        <v>45717</v>
      </c>
      <c r="B3084" s="2" t="s">
        <v>21</v>
      </c>
      <c r="C3084" s="2" t="s">
        <v>22</v>
      </c>
      <c r="D3084" s="2" t="s">
        <v>30</v>
      </c>
      <c r="E3084" s="2" t="str">
        <f>TRIM(Table2[[#This Row],[SKU_CODE]])</f>
        <v>BEC-TIS-002</v>
      </c>
      <c r="F3084" s="2">
        <v>234</v>
      </c>
      <c r="G3084" s="5">
        <v>42120</v>
      </c>
      <c r="H3084" s="2">
        <v>2940.72</v>
      </c>
      <c r="I3084" s="2">
        <v>5287.56</v>
      </c>
      <c r="J3084" s="2">
        <v>4</v>
      </c>
      <c r="K3084" s="2" t="str">
        <f>_xlfn.XLOOKUP(E3084,[1]SKU_Master!A:A,[1]SKU_Master!C:C,"NOT FOUND")</f>
        <v>Tissues</v>
      </c>
      <c r="L3084" s="2">
        <f>_xlfn.XLOOKUP(Table2[[#This Row],[SKU_CODE_CLEAN]],[1]SKU_Master!A:A,[1]SKU_Master!E:E,"Not Found")</f>
        <v>180</v>
      </c>
      <c r="M3084" s="2">
        <f>_xlfn.XLOOKUP(E3084,[1]SKU_Master!A:A,[1]SKU_Master!F:F,"NOT FOUND")</f>
        <v>95</v>
      </c>
      <c r="N3084" s="2" t="str">
        <f>IF(ISNUMBER(_xlfn.XMATCH(E3084,[1]SKU_Master!A:A)),"MATCH","NOT FOUND")</f>
        <v>MATCH</v>
      </c>
      <c r="O3084" s="2">
        <f>Table2[[#This Row],[GROSS_REVENUE]]-Table2[[#This Row],[DISCOUNT]]</f>
        <v>39179.279999999999</v>
      </c>
      <c r="P3084" s="3">
        <f>IFERROR((Table2[[#This Row],[NET_REVENUE]]-(Table2[[#This Row],[UNITS_SOLD]]*Table2[[#This Row],[UNIT_COGS]]))/Table2[[#This Row],[NET_REVENUE]],0)</f>
        <v>0.43260825620072652</v>
      </c>
      <c r="Q3084" s="4">
        <f>IFERROR(Table2[[#This Row],[GROSS_REVENUE]]/Table2[[#This Row],[AD_SPEND]],0)</f>
        <v>7.965867053990876</v>
      </c>
      <c r="R3084" s="2">
        <f>IFERROR((Table2[[#This Row],[NET_REVENUE]]-(Table2[[#This Row],[UNITS_SOLD]]*Table2[[#This Row],[UNIT_COGS]])-Table2[[#This Row],[AD_SPEND]]),0)</f>
        <v>11661.719999999998</v>
      </c>
      <c r="S3084" s="3">
        <f>IFERROR(Table2[[#This Row],[RETURNS_UNITS]]/Table2[[#This Row],[UNITS_SOLD]],0)</f>
        <v>1.7094017094017096E-2</v>
      </c>
      <c r="T3084" s="2" t="str">
        <f>TRIM(CLEAN(Table2[[#This Row],[CHANNEL]]))</f>
        <v>Flipkart</v>
      </c>
      <c r="U3084" s="1">
        <f t="shared" si="48"/>
        <v>45717</v>
      </c>
    </row>
    <row r="3085" spans="1:21" x14ac:dyDescent="0.3">
      <c r="A3085" s="1">
        <v>45323</v>
      </c>
      <c r="B3085" s="2" t="s">
        <v>50</v>
      </c>
      <c r="C3085" s="2" t="s">
        <v>22</v>
      </c>
      <c r="D3085" s="2" t="s">
        <v>46</v>
      </c>
      <c r="E3085" s="2" t="str">
        <f>TRIM(Table2[[#This Row],[SKU_CODE]])</f>
        <v>BEC-KT-001</v>
      </c>
      <c r="F3085" s="2">
        <v>377</v>
      </c>
      <c r="G3085" s="2">
        <v>60320</v>
      </c>
      <c r="H3085" s="2">
        <v>11543.35</v>
      </c>
      <c r="I3085" s="2">
        <v>5300.61</v>
      </c>
      <c r="J3085" s="2">
        <v>10</v>
      </c>
      <c r="K3085" s="2" t="str">
        <f>_xlfn.XLOOKUP(E3085,[1]SKU_Master!A:A,[1]SKU_Master!C:C,"NOT FOUND")</f>
        <v>Kitchen Towel</v>
      </c>
      <c r="L3085" s="2">
        <f>_xlfn.XLOOKUP(Table2[[#This Row],[SKU_CODE_CLEAN]],[1]SKU_Master!A:A,[1]SKU_Master!E:E,"Not Found")</f>
        <v>160</v>
      </c>
      <c r="M3085" s="2">
        <f>_xlfn.XLOOKUP(E3085,[1]SKU_Master!A:A,[1]SKU_Master!F:F,"NOT FOUND")</f>
        <v>78</v>
      </c>
      <c r="N3085" s="2" t="str">
        <f>IF(ISNUMBER(_xlfn.XMATCH(E3085,[1]SKU_Master!A:A)),"MATCH","NOT FOUND")</f>
        <v>MATCH</v>
      </c>
      <c r="O3085" s="2">
        <f>Table2[[#This Row],[GROSS_REVENUE]]-Table2[[#This Row],[DISCOUNT]]</f>
        <v>48776.65</v>
      </c>
      <c r="P3085" s="3">
        <f>IFERROR((Table2[[#This Row],[NET_REVENUE]]-(Table2[[#This Row],[UNITS_SOLD]]*Table2[[#This Row],[UNIT_COGS]]))/Table2[[#This Row],[NET_REVENUE]],0)</f>
        <v>0.39712956916885439</v>
      </c>
      <c r="Q3085" s="4">
        <f>IFERROR(Table2[[#This Row],[GROSS_REVENUE]]/Table2[[#This Row],[AD_SPEND]],0)</f>
        <v>11.379822322336487</v>
      </c>
      <c r="R3085" s="2">
        <f>IFERROR((Table2[[#This Row],[NET_REVENUE]]-(Table2[[#This Row],[UNITS_SOLD]]*Table2[[#This Row],[UNIT_COGS]])-Table2[[#This Row],[AD_SPEND]]),0)</f>
        <v>14070.04</v>
      </c>
      <c r="S3085" s="3">
        <f>IFERROR(Table2[[#This Row],[RETURNS_UNITS]]/Table2[[#This Row],[UNITS_SOLD]],0)</f>
        <v>2.6525198938992044E-2</v>
      </c>
      <c r="T3085" s="2" t="str">
        <f>TRIM(CLEAN(Table2[[#This Row],[CHANNEL]]))</f>
        <v>Amazon</v>
      </c>
      <c r="U3085" s="1">
        <f t="shared" si="48"/>
        <v>45323</v>
      </c>
    </row>
    <row r="3086" spans="1:21" x14ac:dyDescent="0.3">
      <c r="A3086" s="1">
        <v>45689</v>
      </c>
      <c r="B3086" s="2" t="s">
        <v>39</v>
      </c>
      <c r="C3086" s="2" t="s">
        <v>25</v>
      </c>
      <c r="D3086" s="2" t="s">
        <v>51</v>
      </c>
      <c r="E3086" s="2" t="str">
        <f>TRIM(Table2[[#This Row],[SKU_CODE]])</f>
        <v>BEC-BW-001</v>
      </c>
      <c r="F3086" s="2">
        <v>271</v>
      </c>
      <c r="G3086" s="2">
        <v>59620</v>
      </c>
      <c r="H3086" s="2">
        <v>4608.42</v>
      </c>
      <c r="I3086" s="2">
        <v>5300.94</v>
      </c>
      <c r="J3086" s="2">
        <v>7</v>
      </c>
      <c r="K3086" s="2" t="str">
        <f>_xlfn.XLOOKUP(E3086,[1]SKU_Master!A:A,[1]SKU_Master!C:C,"NOT FOUND")</f>
        <v>Bake &amp; Wrap</v>
      </c>
      <c r="L3086" s="2">
        <f>_xlfn.XLOOKUP(Table2[[#This Row],[SKU_CODE_CLEAN]],[1]SKU_Master!A:A,[1]SKU_Master!E:E,"Not Found")</f>
        <v>220</v>
      </c>
      <c r="M3086" s="2">
        <f>_xlfn.XLOOKUP(E3086,[1]SKU_Master!A:A,[1]SKU_Master!F:F,"NOT FOUND")</f>
        <v>118</v>
      </c>
      <c r="N3086" s="2" t="str">
        <f>IF(ISNUMBER(_xlfn.XMATCH(E3086,[1]SKU_Master!A:A)),"MATCH","NOT FOUND")</f>
        <v>MATCH</v>
      </c>
      <c r="O3086" s="2">
        <f>Table2[[#This Row],[GROSS_REVENUE]]-Table2[[#This Row],[DISCOUNT]]</f>
        <v>55011.58</v>
      </c>
      <c r="P3086" s="3">
        <f>IFERROR((Table2[[#This Row],[NET_REVENUE]]-(Table2[[#This Row],[UNITS_SOLD]]*Table2[[#This Row],[UNIT_COGS]]))/Table2[[#This Row],[NET_REVENUE]],0)</f>
        <v>0.41870420736870312</v>
      </c>
      <c r="Q3086" s="4">
        <f>IFERROR(Table2[[#This Row],[GROSS_REVENUE]]/Table2[[#This Row],[AD_SPEND]],0)</f>
        <v>11.24706184186201</v>
      </c>
      <c r="R3086" s="2">
        <f>IFERROR((Table2[[#This Row],[NET_REVENUE]]-(Table2[[#This Row],[UNITS_SOLD]]*Table2[[#This Row],[UNIT_COGS]])-Table2[[#This Row],[AD_SPEND]]),0)</f>
        <v>17732.640000000003</v>
      </c>
      <c r="S3086" s="3">
        <f>IFERROR(Table2[[#This Row],[RETURNS_UNITS]]/Table2[[#This Row],[UNITS_SOLD]],0)</f>
        <v>2.5830258302583026E-2</v>
      </c>
      <c r="T3086" s="2" t="str">
        <f>TRIM(CLEAN(Table2[[#This Row],[CHANNEL]]))</f>
        <v>Amazon</v>
      </c>
      <c r="U3086" s="1">
        <f t="shared" si="48"/>
        <v>45689</v>
      </c>
    </row>
    <row r="3087" spans="1:21" x14ac:dyDescent="0.3">
      <c r="A3087" s="1">
        <v>45444</v>
      </c>
      <c r="B3087" s="2" t="s">
        <v>33</v>
      </c>
      <c r="C3087" s="2" t="s">
        <v>22</v>
      </c>
      <c r="D3087" s="2" t="s">
        <v>58</v>
      </c>
      <c r="E3087" s="2" t="str">
        <f>TRIM(Table2[[#This Row],[SKU_CODE]])</f>
        <v>BEC-CLN-004</v>
      </c>
      <c r="F3087" s="2">
        <v>214</v>
      </c>
      <c r="G3087" s="2">
        <v>21186</v>
      </c>
      <c r="H3087" s="2">
        <v>3941</v>
      </c>
      <c r="I3087" s="2">
        <v>5307.17</v>
      </c>
      <c r="J3087" s="2">
        <v>7</v>
      </c>
      <c r="K3087" s="2" t="str">
        <f>_xlfn.XLOOKUP(E3087,[1]SKU_Master!A:A,[1]SKU_Master!C:C,"NOT FOUND")</f>
        <v>Cleaners</v>
      </c>
      <c r="L3087" s="2">
        <f>_xlfn.XLOOKUP(Table2[[#This Row],[SKU_CODE_CLEAN]],[1]SKU_Master!A:A,[1]SKU_Master!E:E,"Not Found")</f>
        <v>99</v>
      </c>
      <c r="M3087" s="2">
        <f>_xlfn.XLOOKUP(E3087,[1]SKU_Master!A:A,[1]SKU_Master!F:F,"NOT FOUND")</f>
        <v>44</v>
      </c>
      <c r="N3087" s="2" t="str">
        <f>IF(ISNUMBER(_xlfn.XMATCH(E3087,[1]SKU_Master!A:A)),"MATCH","NOT FOUND")</f>
        <v>MATCH</v>
      </c>
      <c r="O3087" s="2">
        <f>Table2[[#This Row],[GROSS_REVENUE]]-Table2[[#This Row],[DISCOUNT]]</f>
        <v>17245</v>
      </c>
      <c r="P3087" s="3">
        <f>IFERROR((Table2[[#This Row],[NET_REVENUE]]-(Table2[[#This Row],[UNITS_SOLD]]*Table2[[#This Row],[UNIT_COGS]]))/Table2[[#This Row],[NET_REVENUE]],0)</f>
        <v>0.45398666280081185</v>
      </c>
      <c r="Q3087" s="4">
        <f>IFERROR(Table2[[#This Row],[GROSS_REVENUE]]/Table2[[#This Row],[AD_SPEND]],0)</f>
        <v>3.9919580492051319</v>
      </c>
      <c r="R3087" s="2">
        <f>IFERROR((Table2[[#This Row],[NET_REVENUE]]-(Table2[[#This Row],[UNITS_SOLD]]*Table2[[#This Row],[UNIT_COGS]])-Table2[[#This Row],[AD_SPEND]]),0)</f>
        <v>2521.83</v>
      </c>
      <c r="S3087" s="3">
        <f>IFERROR(Table2[[#This Row],[RETURNS_UNITS]]/Table2[[#This Row],[UNITS_SOLD]],0)</f>
        <v>3.2710280373831772E-2</v>
      </c>
      <c r="T3087" s="2" t="str">
        <f>TRIM(CLEAN(Table2[[#This Row],[CHANNEL]]))</f>
        <v>Swiggy Instamart</v>
      </c>
      <c r="U3087" s="1">
        <f t="shared" si="48"/>
        <v>45444</v>
      </c>
    </row>
    <row r="3088" spans="1:21" x14ac:dyDescent="0.3">
      <c r="A3088" s="1">
        <v>45383</v>
      </c>
      <c r="B3088" s="2" t="s">
        <v>21</v>
      </c>
      <c r="C3088" s="2" t="s">
        <v>22</v>
      </c>
      <c r="D3088" s="2" t="s">
        <v>41</v>
      </c>
      <c r="E3088" s="2" t="str">
        <f>TRIM(Table2[[#This Row],[SKU_CODE]])</f>
        <v>BEC-KT-002</v>
      </c>
      <c r="F3088" s="2">
        <v>136</v>
      </c>
      <c r="G3088" s="2">
        <v>57120</v>
      </c>
      <c r="H3088" s="2">
        <v>5035.8</v>
      </c>
      <c r="I3088" s="2">
        <v>5308.68</v>
      </c>
      <c r="J3088" s="2">
        <v>5</v>
      </c>
      <c r="K3088" s="2" t="str">
        <f>_xlfn.XLOOKUP(E3088,[1]SKU_Master!A:A,[1]SKU_Master!C:C,"NOT FOUND")</f>
        <v>Kitchen Towel</v>
      </c>
      <c r="L3088" s="2">
        <f>_xlfn.XLOOKUP(Table2[[#This Row],[SKU_CODE_CLEAN]],[1]SKU_Master!A:A,[1]SKU_Master!E:E,"Not Found")</f>
        <v>420</v>
      </c>
      <c r="M3088" s="2">
        <f>_xlfn.XLOOKUP(E3088,[1]SKU_Master!A:A,[1]SKU_Master!F:F,"NOT FOUND")</f>
        <v>205</v>
      </c>
      <c r="N3088" s="2" t="str">
        <f>IF(ISNUMBER(_xlfn.XMATCH(E3088,[1]SKU_Master!A:A)),"MATCH","NOT FOUND")</f>
        <v>MATCH</v>
      </c>
      <c r="O3088" s="2">
        <f>Table2[[#This Row],[GROSS_REVENUE]]-Table2[[#This Row],[DISCOUNT]]</f>
        <v>52084.2</v>
      </c>
      <c r="P3088" s="3">
        <f>IFERROR((Table2[[#This Row],[NET_REVENUE]]-(Table2[[#This Row],[UNITS_SOLD]]*Table2[[#This Row],[UNIT_COGS]]))/Table2[[#This Row],[NET_REVENUE]],0)</f>
        <v>0.46471290717722452</v>
      </c>
      <c r="Q3088" s="4">
        <f>IFERROR(Table2[[#This Row],[GROSS_REVENUE]]/Table2[[#This Row],[AD_SPEND]],0)</f>
        <v>10.759736883745111</v>
      </c>
      <c r="R3088" s="2">
        <f>IFERROR((Table2[[#This Row],[NET_REVENUE]]-(Table2[[#This Row],[UNITS_SOLD]]*Table2[[#This Row],[UNIT_COGS]])-Table2[[#This Row],[AD_SPEND]]),0)</f>
        <v>18895.519999999997</v>
      </c>
      <c r="S3088" s="3">
        <f>IFERROR(Table2[[#This Row],[RETURNS_UNITS]]/Table2[[#This Row],[UNITS_SOLD]],0)</f>
        <v>3.6764705882352942E-2</v>
      </c>
      <c r="T3088" s="2" t="str">
        <f>TRIM(CLEAN(Table2[[#This Row],[CHANNEL]]))</f>
        <v>Flipkart</v>
      </c>
      <c r="U3088" s="1">
        <f t="shared" si="48"/>
        <v>45383</v>
      </c>
    </row>
    <row r="3089" spans="1:21" x14ac:dyDescent="0.3">
      <c r="A3089" s="1">
        <v>45597</v>
      </c>
      <c r="B3089" s="2" t="s">
        <v>33</v>
      </c>
      <c r="C3089" s="2" t="s">
        <v>22</v>
      </c>
      <c r="D3089" s="2" t="s">
        <v>38</v>
      </c>
      <c r="E3089" s="2" t="str">
        <f>TRIM(Table2[[#This Row],[SKU_CODE]])</f>
        <v>BEC-CLN-002</v>
      </c>
      <c r="F3089" s="2">
        <v>193</v>
      </c>
      <c r="G3089" s="2">
        <v>35705</v>
      </c>
      <c r="H3089" s="2">
        <v>8661.57</v>
      </c>
      <c r="I3089" s="2">
        <v>5310.09</v>
      </c>
      <c r="J3089" s="2">
        <v>11</v>
      </c>
      <c r="K3089" s="2" t="str">
        <f>_xlfn.XLOOKUP(E3089,[1]SKU_Master!A:A,[1]SKU_Master!C:C,"NOT FOUND")</f>
        <v>Cleaners</v>
      </c>
      <c r="L3089" s="2">
        <f>_xlfn.XLOOKUP(Table2[[#This Row],[SKU_CODE_CLEAN]],[1]SKU_Master!A:A,[1]SKU_Master!E:E,"Not Found")</f>
        <v>185</v>
      </c>
      <c r="M3089" s="2">
        <f>_xlfn.XLOOKUP(E3089,[1]SKU_Master!A:A,[1]SKU_Master!F:F,"NOT FOUND")</f>
        <v>88</v>
      </c>
      <c r="N3089" s="2" t="str">
        <f>IF(ISNUMBER(_xlfn.XMATCH(E3089,[1]SKU_Master!A:A)),"MATCH","NOT FOUND")</f>
        <v>MATCH</v>
      </c>
      <c r="O3089" s="2">
        <f>Table2[[#This Row],[GROSS_REVENUE]]-Table2[[#This Row],[DISCOUNT]]</f>
        <v>27043.43</v>
      </c>
      <c r="P3089" s="3">
        <f>IFERROR((Table2[[#This Row],[NET_REVENUE]]-(Table2[[#This Row],[UNITS_SOLD]]*Table2[[#This Row],[UNIT_COGS]]))/Table2[[#This Row],[NET_REVENUE]],0)</f>
        <v>0.37197315577203038</v>
      </c>
      <c r="Q3089" s="4">
        <f>IFERROR(Table2[[#This Row],[GROSS_REVENUE]]/Table2[[#This Row],[AD_SPEND]],0)</f>
        <v>6.7239914954360467</v>
      </c>
      <c r="R3089" s="2">
        <f>IFERROR((Table2[[#This Row],[NET_REVENUE]]-(Table2[[#This Row],[UNITS_SOLD]]*Table2[[#This Row],[UNIT_COGS]])-Table2[[#This Row],[AD_SPEND]]),0)</f>
        <v>4749.34</v>
      </c>
      <c r="S3089" s="3">
        <f>IFERROR(Table2[[#This Row],[RETURNS_UNITS]]/Table2[[#This Row],[UNITS_SOLD]],0)</f>
        <v>5.6994818652849742E-2</v>
      </c>
      <c r="T3089" s="2" t="str">
        <f>TRIM(CLEAN(Table2[[#This Row],[CHANNEL]]))</f>
        <v>Swiggy Instamart</v>
      </c>
      <c r="U3089" s="1">
        <f t="shared" si="48"/>
        <v>45597</v>
      </c>
    </row>
    <row r="3090" spans="1:21" x14ac:dyDescent="0.3">
      <c r="A3090" s="1">
        <v>45444</v>
      </c>
      <c r="B3090" s="2" t="s">
        <v>33</v>
      </c>
      <c r="C3090" s="2" t="s">
        <v>28</v>
      </c>
      <c r="D3090" s="2" t="s">
        <v>38</v>
      </c>
      <c r="E3090" s="2" t="str">
        <f>TRIM(Table2[[#This Row],[SKU_CODE]])</f>
        <v>BEC-CLN-002</v>
      </c>
      <c r="F3090" s="2">
        <v>166</v>
      </c>
      <c r="G3090" s="2">
        <v>30710</v>
      </c>
      <c r="H3090" s="2">
        <v>6653.69</v>
      </c>
      <c r="I3090" s="2">
        <v>5310.67</v>
      </c>
      <c r="J3090" s="2">
        <v>6</v>
      </c>
      <c r="K3090" s="2" t="str">
        <f>_xlfn.XLOOKUP(E3090,[1]SKU_Master!A:A,[1]SKU_Master!C:C,"NOT FOUND")</f>
        <v>Cleaners</v>
      </c>
      <c r="L3090" s="2">
        <f>_xlfn.XLOOKUP(Table2[[#This Row],[SKU_CODE_CLEAN]],[1]SKU_Master!A:A,[1]SKU_Master!E:E,"Not Found")</f>
        <v>185</v>
      </c>
      <c r="M3090" s="2">
        <f>_xlfn.XLOOKUP(E3090,[1]SKU_Master!A:A,[1]SKU_Master!F:F,"NOT FOUND")</f>
        <v>88</v>
      </c>
      <c r="N3090" s="2" t="str">
        <f>IF(ISNUMBER(_xlfn.XMATCH(E3090,[1]SKU_Master!A:A)),"MATCH","NOT FOUND")</f>
        <v>MATCH</v>
      </c>
      <c r="O3090" s="2">
        <f>Table2[[#This Row],[GROSS_REVENUE]]-Table2[[#This Row],[DISCOUNT]]</f>
        <v>24056.31</v>
      </c>
      <c r="P3090" s="3">
        <f>IFERROR((Table2[[#This Row],[NET_REVENUE]]-(Table2[[#This Row],[UNITS_SOLD]]*Table2[[#This Row],[UNIT_COGS]]))/Table2[[#This Row],[NET_REVENUE]],0)</f>
        <v>0.39275807470056717</v>
      </c>
      <c r="Q3090" s="4">
        <f>IFERROR(Table2[[#This Row],[GROSS_REVENUE]]/Table2[[#This Row],[AD_SPEND]],0)</f>
        <v>5.7826978516834977</v>
      </c>
      <c r="R3090" s="2">
        <f>IFERROR((Table2[[#This Row],[NET_REVENUE]]-(Table2[[#This Row],[UNITS_SOLD]]*Table2[[#This Row],[UNIT_COGS]])-Table2[[#This Row],[AD_SPEND]]),0)</f>
        <v>4137.6400000000012</v>
      </c>
      <c r="S3090" s="3">
        <f>IFERROR(Table2[[#This Row],[RETURNS_UNITS]]/Table2[[#This Row],[UNITS_SOLD]],0)</f>
        <v>3.614457831325301E-2</v>
      </c>
      <c r="T3090" s="2" t="str">
        <f>TRIM(CLEAN(Table2[[#This Row],[CHANNEL]]))</f>
        <v>Swiggy Instamart</v>
      </c>
      <c r="U3090" s="1">
        <f t="shared" si="48"/>
        <v>45444</v>
      </c>
    </row>
    <row r="3091" spans="1:21" x14ac:dyDescent="0.3">
      <c r="A3091" s="1">
        <v>45717</v>
      </c>
      <c r="B3091" s="2" t="s">
        <v>21</v>
      </c>
      <c r="C3091" s="2" t="s">
        <v>25</v>
      </c>
      <c r="D3091" s="2" t="s">
        <v>29</v>
      </c>
      <c r="E3091" s="2" t="str">
        <f>TRIM(Table2[[#This Row],[SKU_CODE]])</f>
        <v>BEC-CLN-004</v>
      </c>
      <c r="F3091" s="2">
        <v>376</v>
      </c>
      <c r="G3091" s="2">
        <v>37224</v>
      </c>
      <c r="H3091" s="2">
        <v>8856.5499999999993</v>
      </c>
      <c r="I3091" s="2">
        <v>5313.41</v>
      </c>
      <c r="J3091" s="2">
        <v>16</v>
      </c>
      <c r="K3091" s="2" t="str">
        <f>_xlfn.XLOOKUP(E3091,[1]SKU_Master!A:A,[1]SKU_Master!C:C,"NOT FOUND")</f>
        <v>Cleaners</v>
      </c>
      <c r="L3091" s="2">
        <f>_xlfn.XLOOKUP(Table2[[#This Row],[SKU_CODE_CLEAN]],[1]SKU_Master!A:A,[1]SKU_Master!E:E,"Not Found")</f>
        <v>99</v>
      </c>
      <c r="M3091" s="2">
        <f>_xlfn.XLOOKUP(E3091,[1]SKU_Master!A:A,[1]SKU_Master!F:F,"NOT FOUND")</f>
        <v>44</v>
      </c>
      <c r="N3091" s="2" t="str">
        <f>IF(ISNUMBER(_xlfn.XMATCH(E3091,[1]SKU_Master!A:A)),"MATCH","NOT FOUND")</f>
        <v>MATCH</v>
      </c>
      <c r="O3091" s="2">
        <f>Table2[[#This Row],[GROSS_REVENUE]]-Table2[[#This Row],[DISCOUNT]]</f>
        <v>28367.45</v>
      </c>
      <c r="P3091" s="3">
        <f>IFERROR((Table2[[#This Row],[NET_REVENUE]]-(Table2[[#This Row],[UNITS_SOLD]]*Table2[[#This Row],[UNIT_COGS]]))/Table2[[#This Row],[NET_REVENUE]],0)</f>
        <v>0.4167963634376724</v>
      </c>
      <c r="Q3091" s="4">
        <f>IFERROR(Table2[[#This Row],[GROSS_REVENUE]]/Table2[[#This Row],[AD_SPEND]],0)</f>
        <v>7.0056705580785223</v>
      </c>
      <c r="R3091" s="2">
        <f>IFERROR((Table2[[#This Row],[NET_REVENUE]]-(Table2[[#This Row],[UNITS_SOLD]]*Table2[[#This Row],[UNIT_COGS]])-Table2[[#This Row],[AD_SPEND]]),0)</f>
        <v>6510.0400000000009</v>
      </c>
      <c r="S3091" s="3">
        <f>IFERROR(Table2[[#This Row],[RETURNS_UNITS]]/Table2[[#This Row],[UNITS_SOLD]],0)</f>
        <v>4.2553191489361701E-2</v>
      </c>
      <c r="T3091" s="2" t="str">
        <f>TRIM(CLEAN(Table2[[#This Row],[CHANNEL]]))</f>
        <v>Flipkart</v>
      </c>
      <c r="U3091" s="1">
        <f t="shared" si="48"/>
        <v>45717</v>
      </c>
    </row>
    <row r="3092" spans="1:21" x14ac:dyDescent="0.3">
      <c r="A3092" s="1">
        <v>45352</v>
      </c>
      <c r="B3092" s="2" t="s">
        <v>34</v>
      </c>
      <c r="C3092" s="2" t="s">
        <v>28</v>
      </c>
      <c r="D3092" s="2" t="s">
        <v>41</v>
      </c>
      <c r="E3092" s="2" t="str">
        <f>TRIM(Table2[[#This Row],[SKU_CODE]])</f>
        <v>BEC-KT-002</v>
      </c>
      <c r="F3092" s="2">
        <v>165</v>
      </c>
      <c r="G3092" s="2">
        <v>69300</v>
      </c>
      <c r="H3092" s="2">
        <v>4694.74</v>
      </c>
      <c r="I3092" s="2">
        <v>5319.38</v>
      </c>
      <c r="J3092" s="2">
        <v>7</v>
      </c>
      <c r="K3092" s="2" t="str">
        <f>_xlfn.XLOOKUP(E3092,[1]SKU_Master!A:A,[1]SKU_Master!C:C,"NOT FOUND")</f>
        <v>Kitchen Towel</v>
      </c>
      <c r="L3092" s="2">
        <f>_xlfn.XLOOKUP(Table2[[#This Row],[SKU_CODE_CLEAN]],[1]SKU_Master!A:A,[1]SKU_Master!E:E,"Not Found")</f>
        <v>420</v>
      </c>
      <c r="M3092" s="2">
        <f>_xlfn.XLOOKUP(E3092,[1]SKU_Master!A:A,[1]SKU_Master!F:F,"NOT FOUND")</f>
        <v>205</v>
      </c>
      <c r="N3092" s="2" t="str">
        <f>IF(ISNUMBER(_xlfn.XMATCH(E3092,[1]SKU_Master!A:A)),"MATCH","NOT FOUND")</f>
        <v>MATCH</v>
      </c>
      <c r="O3092" s="2">
        <f>Table2[[#This Row],[GROSS_REVENUE]]-Table2[[#This Row],[DISCOUNT]]</f>
        <v>64605.26</v>
      </c>
      <c r="P3092" s="3">
        <f>IFERROR((Table2[[#This Row],[NET_REVENUE]]-(Table2[[#This Row],[UNITS_SOLD]]*Table2[[#This Row],[UNIT_COGS]]))/Table2[[#This Row],[NET_REVENUE]],0)</f>
        <v>0.47643581962211745</v>
      </c>
      <c r="Q3092" s="4">
        <f>IFERROR(Table2[[#This Row],[GROSS_REVENUE]]/Table2[[#This Row],[AD_SPEND]],0)</f>
        <v>13.027834070887961</v>
      </c>
      <c r="R3092" s="2">
        <f>IFERROR((Table2[[#This Row],[NET_REVENUE]]-(Table2[[#This Row],[UNITS_SOLD]]*Table2[[#This Row],[UNIT_COGS]])-Table2[[#This Row],[AD_SPEND]]),0)</f>
        <v>25460.880000000001</v>
      </c>
      <c r="S3092" s="3">
        <f>IFERROR(Table2[[#This Row],[RETURNS_UNITS]]/Table2[[#This Row],[UNITS_SOLD]],0)</f>
        <v>4.2424242424242427E-2</v>
      </c>
      <c r="T3092" s="2" t="str">
        <f>TRIM(CLEAN(Table2[[#This Row],[CHANNEL]]))</f>
        <v>Zepto</v>
      </c>
      <c r="U3092" s="1">
        <f t="shared" si="48"/>
        <v>45352</v>
      </c>
    </row>
    <row r="3093" spans="1:21" x14ac:dyDescent="0.3">
      <c r="A3093" s="1">
        <v>45444</v>
      </c>
      <c r="B3093" s="2" t="s">
        <v>21</v>
      </c>
      <c r="C3093" s="2" t="s">
        <v>28</v>
      </c>
      <c r="D3093" s="2" t="s">
        <v>41</v>
      </c>
      <c r="E3093" s="2" t="str">
        <f>TRIM(Table2[[#This Row],[SKU_CODE]])</f>
        <v>BEC-KT-002</v>
      </c>
      <c r="F3093" s="2">
        <v>111</v>
      </c>
      <c r="G3093" s="2">
        <v>46620</v>
      </c>
      <c r="H3093" s="2">
        <v>3957.61</v>
      </c>
      <c r="I3093" s="2">
        <v>5320.53</v>
      </c>
      <c r="J3093" s="2">
        <v>4</v>
      </c>
      <c r="K3093" s="2" t="str">
        <f>_xlfn.XLOOKUP(E3093,[1]SKU_Master!A:A,[1]SKU_Master!C:C,"NOT FOUND")</f>
        <v>Kitchen Towel</v>
      </c>
      <c r="L3093" s="2">
        <f>_xlfn.XLOOKUP(Table2[[#This Row],[SKU_CODE_CLEAN]],[1]SKU_Master!A:A,[1]SKU_Master!E:E,"Not Found")</f>
        <v>420</v>
      </c>
      <c r="M3093" s="2">
        <f>_xlfn.XLOOKUP(E3093,[1]SKU_Master!A:A,[1]SKU_Master!F:F,"NOT FOUND")</f>
        <v>205</v>
      </c>
      <c r="N3093" s="2" t="str">
        <f>IF(ISNUMBER(_xlfn.XMATCH(E3093,[1]SKU_Master!A:A)),"MATCH","NOT FOUND")</f>
        <v>MATCH</v>
      </c>
      <c r="O3093" s="2">
        <f>Table2[[#This Row],[GROSS_REVENUE]]-Table2[[#This Row],[DISCOUNT]]</f>
        <v>42662.39</v>
      </c>
      <c r="P3093" s="3">
        <f>IFERROR((Table2[[#This Row],[NET_REVENUE]]-(Table2[[#This Row],[UNITS_SOLD]]*Table2[[#This Row],[UNIT_COGS]]))/Table2[[#This Row],[NET_REVENUE]],0)</f>
        <v>0.46662622511303281</v>
      </c>
      <c r="Q3093" s="4">
        <f>IFERROR(Table2[[#This Row],[GROSS_REVENUE]]/Table2[[#This Row],[AD_SPEND]],0)</f>
        <v>8.7622849603328987</v>
      </c>
      <c r="R3093" s="2">
        <f>IFERROR((Table2[[#This Row],[NET_REVENUE]]-(Table2[[#This Row],[UNITS_SOLD]]*Table2[[#This Row],[UNIT_COGS]])-Table2[[#This Row],[AD_SPEND]]),0)</f>
        <v>14586.86</v>
      </c>
      <c r="S3093" s="3">
        <f>IFERROR(Table2[[#This Row],[RETURNS_UNITS]]/Table2[[#This Row],[UNITS_SOLD]],0)</f>
        <v>3.6036036036036036E-2</v>
      </c>
      <c r="T3093" s="2" t="str">
        <f>TRIM(CLEAN(Table2[[#This Row],[CHANNEL]]))</f>
        <v>Flipkart</v>
      </c>
      <c r="U3093" s="1">
        <f t="shared" si="48"/>
        <v>45444</v>
      </c>
    </row>
    <row r="3094" spans="1:21" x14ac:dyDescent="0.3">
      <c r="A3094" s="1">
        <v>45809</v>
      </c>
      <c r="B3094" s="2" t="s">
        <v>37</v>
      </c>
      <c r="C3094" s="2" t="s">
        <v>25</v>
      </c>
      <c r="D3094" s="2" t="s">
        <v>32</v>
      </c>
      <c r="E3094" s="2" t="str">
        <f>TRIM(Table2[[#This Row],[SKU_CODE]])</f>
        <v>BEC-BW-001</v>
      </c>
      <c r="F3094" s="2">
        <v>221</v>
      </c>
      <c r="G3094" s="2">
        <v>48620</v>
      </c>
      <c r="H3094" s="2">
        <v>10728.83</v>
      </c>
      <c r="I3094" s="2">
        <v>5337.31</v>
      </c>
      <c r="J3094" s="2">
        <v>10</v>
      </c>
      <c r="K3094" s="2" t="str">
        <f>_xlfn.XLOOKUP(E3094,[1]SKU_Master!A:A,[1]SKU_Master!C:C,"NOT FOUND")</f>
        <v>Bake &amp; Wrap</v>
      </c>
      <c r="L3094" s="2">
        <f>_xlfn.XLOOKUP(Table2[[#This Row],[SKU_CODE_CLEAN]],[1]SKU_Master!A:A,[1]SKU_Master!E:E,"Not Found")</f>
        <v>220</v>
      </c>
      <c r="M3094" s="2">
        <f>_xlfn.XLOOKUP(E3094,[1]SKU_Master!A:A,[1]SKU_Master!F:F,"NOT FOUND")</f>
        <v>118</v>
      </c>
      <c r="N3094" s="2" t="str">
        <f>IF(ISNUMBER(_xlfn.XMATCH(E3094,[1]SKU_Master!A:A)),"MATCH","NOT FOUND")</f>
        <v>MATCH</v>
      </c>
      <c r="O3094" s="2">
        <f>Table2[[#This Row],[GROSS_REVENUE]]-Table2[[#This Row],[DISCOUNT]]</f>
        <v>37891.17</v>
      </c>
      <c r="P3094" s="3">
        <f>IFERROR((Table2[[#This Row],[NET_REVENUE]]-(Table2[[#This Row],[UNITS_SOLD]]*Table2[[#This Row],[UNIT_COGS]]))/Table2[[#This Row],[NET_REVENUE]],0)</f>
        <v>0.31176577550917534</v>
      </c>
      <c r="Q3094" s="4">
        <f>IFERROR(Table2[[#This Row],[GROSS_REVENUE]]/Table2[[#This Row],[AD_SPEND]],0)</f>
        <v>9.1094577605572837</v>
      </c>
      <c r="R3094" s="2">
        <f>IFERROR((Table2[[#This Row],[NET_REVENUE]]-(Table2[[#This Row],[UNITS_SOLD]]*Table2[[#This Row],[UNIT_COGS]])-Table2[[#This Row],[AD_SPEND]]),0)</f>
        <v>6475.8599999999979</v>
      </c>
      <c r="S3094" s="3">
        <f>IFERROR(Table2[[#This Row],[RETURNS_UNITS]]/Table2[[#This Row],[UNITS_SOLD]],0)</f>
        <v>4.5248868778280542E-2</v>
      </c>
      <c r="T3094" s="2" t="str">
        <f>TRIM(CLEAN(Table2[[#This Row],[CHANNEL]]))</f>
        <v>Blinkit</v>
      </c>
      <c r="U3094" s="1">
        <f t="shared" si="48"/>
        <v>45809</v>
      </c>
    </row>
    <row r="3095" spans="1:21" x14ac:dyDescent="0.3">
      <c r="A3095" s="1">
        <v>45689</v>
      </c>
      <c r="B3095" s="2" t="s">
        <v>34</v>
      </c>
      <c r="C3095" s="2" t="s">
        <v>22</v>
      </c>
      <c r="D3095" s="2" t="s">
        <v>41</v>
      </c>
      <c r="E3095" s="2" t="str">
        <f>TRIM(Table2[[#This Row],[SKU_CODE]])</f>
        <v>BEC-KT-002</v>
      </c>
      <c r="F3095" s="2">
        <v>157</v>
      </c>
      <c r="G3095" s="2">
        <v>65940</v>
      </c>
      <c r="H3095" s="2">
        <v>11611.2</v>
      </c>
      <c r="I3095" s="2">
        <v>5340.15</v>
      </c>
      <c r="J3095" s="2">
        <v>5</v>
      </c>
      <c r="K3095" s="2" t="str">
        <f>_xlfn.XLOOKUP(E3095,[1]SKU_Master!A:A,[1]SKU_Master!C:C,"NOT FOUND")</f>
        <v>Kitchen Towel</v>
      </c>
      <c r="L3095" s="2">
        <f>_xlfn.XLOOKUP(Table2[[#This Row],[SKU_CODE_CLEAN]],[1]SKU_Master!A:A,[1]SKU_Master!E:E,"Not Found")</f>
        <v>420</v>
      </c>
      <c r="M3095" s="2">
        <f>_xlfn.XLOOKUP(E3095,[1]SKU_Master!A:A,[1]SKU_Master!F:F,"NOT FOUND")</f>
        <v>205</v>
      </c>
      <c r="N3095" s="2" t="str">
        <f>IF(ISNUMBER(_xlfn.XMATCH(E3095,[1]SKU_Master!A:A)),"MATCH","NOT FOUND")</f>
        <v>MATCH</v>
      </c>
      <c r="O3095" s="2">
        <f>Table2[[#This Row],[GROSS_REVENUE]]-Table2[[#This Row],[DISCOUNT]]</f>
        <v>54328.800000000003</v>
      </c>
      <c r="P3095" s="3">
        <f>IFERROR((Table2[[#This Row],[NET_REVENUE]]-(Table2[[#This Row],[UNITS_SOLD]]*Table2[[#This Row],[UNIT_COGS]]))/Table2[[#This Row],[NET_REVENUE]],0)</f>
        <v>0.40758860862010576</v>
      </c>
      <c r="Q3095" s="4">
        <f>IFERROR(Table2[[#This Row],[GROSS_REVENUE]]/Table2[[#This Row],[AD_SPEND]],0)</f>
        <v>12.347967753714784</v>
      </c>
      <c r="R3095" s="2">
        <f>IFERROR((Table2[[#This Row],[NET_REVENUE]]-(Table2[[#This Row],[UNITS_SOLD]]*Table2[[#This Row],[UNIT_COGS]])-Table2[[#This Row],[AD_SPEND]]),0)</f>
        <v>16803.650000000001</v>
      </c>
      <c r="S3095" s="3">
        <f>IFERROR(Table2[[#This Row],[RETURNS_UNITS]]/Table2[[#This Row],[UNITS_SOLD]],0)</f>
        <v>3.1847133757961783E-2</v>
      </c>
      <c r="T3095" s="2" t="str">
        <f>TRIM(CLEAN(Table2[[#This Row],[CHANNEL]]))</f>
        <v>Zepto</v>
      </c>
      <c r="U3095" s="1">
        <f t="shared" si="48"/>
        <v>45689</v>
      </c>
    </row>
    <row r="3096" spans="1:21" x14ac:dyDescent="0.3">
      <c r="A3096" s="1">
        <v>45383</v>
      </c>
      <c r="B3096" s="2" t="s">
        <v>33</v>
      </c>
      <c r="C3096" s="2" t="s">
        <v>22</v>
      </c>
      <c r="D3096" s="2" t="s">
        <v>38</v>
      </c>
      <c r="E3096" s="2" t="str">
        <f>TRIM(Table2[[#This Row],[SKU_CODE]])</f>
        <v>BEC-CLN-002</v>
      </c>
      <c r="F3096" s="2">
        <v>170</v>
      </c>
      <c r="G3096" s="2">
        <v>31450</v>
      </c>
      <c r="H3096" s="2">
        <v>8637.4500000000007</v>
      </c>
      <c r="I3096" s="2">
        <v>5342.97</v>
      </c>
      <c r="J3096" s="2">
        <v>3</v>
      </c>
      <c r="K3096" s="2" t="str">
        <f>_xlfn.XLOOKUP(E3096,[1]SKU_Master!A:A,[1]SKU_Master!C:C,"NOT FOUND")</f>
        <v>Cleaners</v>
      </c>
      <c r="L3096" s="2">
        <f>_xlfn.XLOOKUP(Table2[[#This Row],[SKU_CODE_CLEAN]],[1]SKU_Master!A:A,[1]SKU_Master!E:E,"Not Found")</f>
        <v>185</v>
      </c>
      <c r="M3096" s="2">
        <f>_xlfn.XLOOKUP(E3096,[1]SKU_Master!A:A,[1]SKU_Master!F:F,"NOT FOUND")</f>
        <v>88</v>
      </c>
      <c r="N3096" s="2" t="str">
        <f>IF(ISNUMBER(_xlfn.XMATCH(E3096,[1]SKU_Master!A:A)),"MATCH","NOT FOUND")</f>
        <v>MATCH</v>
      </c>
      <c r="O3096" s="2">
        <f>Table2[[#This Row],[GROSS_REVENUE]]-Table2[[#This Row],[DISCOUNT]]</f>
        <v>22812.55</v>
      </c>
      <c r="P3096" s="3">
        <f>IFERROR((Table2[[#This Row],[NET_REVENUE]]-(Table2[[#This Row],[UNITS_SOLD]]*Table2[[#This Row],[UNIT_COGS]]))/Table2[[#This Row],[NET_REVENUE]],0)</f>
        <v>0.34422061540687032</v>
      </c>
      <c r="Q3096" s="4">
        <f>IFERROR(Table2[[#This Row],[GROSS_REVENUE]]/Table2[[#This Row],[AD_SPEND]],0)</f>
        <v>5.8862393013623509</v>
      </c>
      <c r="R3096" s="2">
        <f>IFERROR((Table2[[#This Row],[NET_REVENUE]]-(Table2[[#This Row],[UNITS_SOLD]]*Table2[[#This Row],[UNIT_COGS]])-Table2[[#This Row],[AD_SPEND]]),0)</f>
        <v>2509.579999999999</v>
      </c>
      <c r="S3096" s="3">
        <f>IFERROR(Table2[[#This Row],[RETURNS_UNITS]]/Table2[[#This Row],[UNITS_SOLD]],0)</f>
        <v>1.7647058823529412E-2</v>
      </c>
      <c r="T3096" s="2" t="str">
        <f>TRIM(CLEAN(Table2[[#This Row],[CHANNEL]]))</f>
        <v>Swiggy Instamart</v>
      </c>
      <c r="U3096" s="1">
        <f t="shared" si="48"/>
        <v>45383</v>
      </c>
    </row>
    <row r="3097" spans="1:21" x14ac:dyDescent="0.3">
      <c r="A3097" s="1">
        <v>45748</v>
      </c>
      <c r="B3097" s="2" t="s">
        <v>24</v>
      </c>
      <c r="C3097" s="2" t="s">
        <v>22</v>
      </c>
      <c r="D3097" s="2" t="s">
        <v>29</v>
      </c>
      <c r="E3097" s="2" t="str">
        <f>TRIM(Table2[[#This Row],[SKU_CODE]])</f>
        <v>BEC-CLN-004</v>
      </c>
      <c r="F3097" s="2">
        <v>317</v>
      </c>
      <c r="G3097" s="2">
        <v>31383</v>
      </c>
      <c r="H3097" s="2">
        <v>2934.91</v>
      </c>
      <c r="I3097" s="2">
        <v>5346.11</v>
      </c>
      <c r="J3097" s="2">
        <v>38</v>
      </c>
      <c r="K3097" s="2" t="str">
        <f>_xlfn.XLOOKUP(E3097,[1]SKU_Master!A:A,[1]SKU_Master!C:C,"NOT FOUND")</f>
        <v>Cleaners</v>
      </c>
      <c r="L3097" s="2">
        <f>_xlfn.XLOOKUP(Table2[[#This Row],[SKU_CODE_CLEAN]],[1]SKU_Master!A:A,[1]SKU_Master!E:E,"Not Found")</f>
        <v>99</v>
      </c>
      <c r="M3097" s="2">
        <f>_xlfn.XLOOKUP(E3097,[1]SKU_Master!A:A,[1]SKU_Master!F:F,"NOT FOUND")</f>
        <v>44</v>
      </c>
      <c r="N3097" s="2" t="str">
        <f>IF(ISNUMBER(_xlfn.XMATCH(E3097,[1]SKU_Master!A:A)),"MATCH","NOT FOUND")</f>
        <v>MATCH</v>
      </c>
      <c r="O3097" s="2">
        <f>Table2[[#This Row],[GROSS_REVENUE]]-Table2[[#This Row],[DISCOUNT]]</f>
        <v>28448.09</v>
      </c>
      <c r="P3097" s="3">
        <f>IFERROR((Table2[[#This Row],[NET_REVENUE]]-(Table2[[#This Row],[UNITS_SOLD]]*Table2[[#This Row],[UNIT_COGS]]))/Table2[[#This Row],[NET_REVENUE]],0)</f>
        <v>0.50970346339596084</v>
      </c>
      <c r="Q3097" s="4">
        <f>IFERROR(Table2[[#This Row],[GROSS_REVENUE]]/Table2[[#This Row],[AD_SPEND]],0)</f>
        <v>5.8702495833419066</v>
      </c>
      <c r="R3097" s="2">
        <f>IFERROR((Table2[[#This Row],[NET_REVENUE]]-(Table2[[#This Row],[UNITS_SOLD]]*Table2[[#This Row],[UNIT_COGS]])-Table2[[#This Row],[AD_SPEND]]),0)</f>
        <v>9153.98</v>
      </c>
      <c r="S3097" s="3">
        <f>IFERROR(Table2[[#This Row],[RETURNS_UNITS]]/Table2[[#This Row],[UNITS_SOLD]],0)</f>
        <v>0.11987381703470032</v>
      </c>
      <c r="T3097" s="2" t="str">
        <f>TRIM(CLEAN(Table2[[#This Row],[CHANNEL]]))</f>
        <v>D2C</v>
      </c>
      <c r="U3097" s="1">
        <f t="shared" si="48"/>
        <v>45748</v>
      </c>
    </row>
    <row r="3098" spans="1:21" x14ac:dyDescent="0.3">
      <c r="A3098" s="1">
        <v>45597</v>
      </c>
      <c r="B3098" s="2" t="s">
        <v>24</v>
      </c>
      <c r="C3098" s="2" t="s">
        <v>25</v>
      </c>
      <c r="D3098" s="2" t="s">
        <v>30</v>
      </c>
      <c r="E3098" s="2" t="str">
        <f>TRIM(Table2[[#This Row],[SKU_CODE]])</f>
        <v>BEC-TIS-002</v>
      </c>
      <c r="F3098" s="2">
        <v>223</v>
      </c>
      <c r="G3098" s="2">
        <v>40140</v>
      </c>
      <c r="H3098" s="2">
        <v>1346.63</v>
      </c>
      <c r="I3098" s="2">
        <v>5346.66</v>
      </c>
      <c r="J3098" s="2">
        <v>35</v>
      </c>
      <c r="K3098" s="2" t="str">
        <f>_xlfn.XLOOKUP(E3098,[1]SKU_Master!A:A,[1]SKU_Master!C:C,"NOT FOUND")</f>
        <v>Tissues</v>
      </c>
      <c r="L3098" s="2">
        <f>_xlfn.XLOOKUP(Table2[[#This Row],[SKU_CODE_CLEAN]],[1]SKU_Master!A:A,[1]SKU_Master!E:E,"Not Found")</f>
        <v>180</v>
      </c>
      <c r="M3098" s="2">
        <f>_xlfn.XLOOKUP(E3098,[1]SKU_Master!A:A,[1]SKU_Master!F:F,"NOT FOUND")</f>
        <v>95</v>
      </c>
      <c r="N3098" s="2" t="str">
        <f>IF(ISNUMBER(_xlfn.XMATCH(E3098,[1]SKU_Master!A:A)),"MATCH","NOT FOUND")</f>
        <v>MATCH</v>
      </c>
      <c r="O3098" s="2">
        <f>Table2[[#This Row],[GROSS_REVENUE]]-Table2[[#This Row],[DISCOUNT]]</f>
        <v>38793.370000000003</v>
      </c>
      <c r="P3098" s="3">
        <f>IFERROR((Table2[[#This Row],[NET_REVENUE]]-(Table2[[#This Row],[UNITS_SOLD]]*Table2[[#This Row],[UNIT_COGS]]))/Table2[[#This Row],[NET_REVENUE]],0)</f>
        <v>0.45390153008104223</v>
      </c>
      <c r="Q3098" s="4">
        <f>IFERROR(Table2[[#This Row],[GROSS_REVENUE]]/Table2[[#This Row],[AD_SPEND]],0)</f>
        <v>7.5074906577190248</v>
      </c>
      <c r="R3098" s="2">
        <f>IFERROR((Table2[[#This Row],[NET_REVENUE]]-(Table2[[#This Row],[UNITS_SOLD]]*Table2[[#This Row],[UNIT_COGS]])-Table2[[#This Row],[AD_SPEND]]),0)</f>
        <v>12261.710000000003</v>
      </c>
      <c r="S3098" s="3">
        <f>IFERROR(Table2[[#This Row],[RETURNS_UNITS]]/Table2[[#This Row],[UNITS_SOLD]],0)</f>
        <v>0.15695067264573992</v>
      </c>
      <c r="T3098" s="2" t="str">
        <f>TRIM(CLEAN(Table2[[#This Row],[CHANNEL]]))</f>
        <v>D2C</v>
      </c>
      <c r="U3098" s="1">
        <f t="shared" si="48"/>
        <v>45597</v>
      </c>
    </row>
    <row r="3099" spans="1:21" x14ac:dyDescent="0.3">
      <c r="A3099" s="1">
        <v>45474</v>
      </c>
      <c r="B3099" s="2" t="s">
        <v>24</v>
      </c>
      <c r="C3099" s="2" t="s">
        <v>22</v>
      </c>
      <c r="D3099" s="2" t="s">
        <v>59</v>
      </c>
      <c r="E3099" s="2" t="str">
        <f>TRIM(Table2[[#This Row],[SKU_CODE]])</f>
        <v>BEC-CLN-001</v>
      </c>
      <c r="F3099" s="2">
        <v>139</v>
      </c>
      <c r="G3099" s="2">
        <v>27661</v>
      </c>
      <c r="H3099" s="2">
        <v>647.34</v>
      </c>
      <c r="I3099" s="2">
        <v>5347.03</v>
      </c>
      <c r="J3099" s="2">
        <v>15</v>
      </c>
      <c r="K3099" s="2" t="str">
        <f>_xlfn.XLOOKUP(E3099,[1]SKU_Master!A:A,[1]SKU_Master!C:C,"NOT FOUND")</f>
        <v>Cleaners</v>
      </c>
      <c r="L3099" s="2">
        <f>_xlfn.XLOOKUP(Table2[[#This Row],[SKU_CODE_CLEAN]],[1]SKU_Master!A:A,[1]SKU_Master!E:E,"Not Found")</f>
        <v>199</v>
      </c>
      <c r="M3099" s="2">
        <f>_xlfn.XLOOKUP(E3099,[1]SKU_Master!A:A,[1]SKU_Master!F:F,"NOT FOUND")</f>
        <v>96</v>
      </c>
      <c r="N3099" s="2" t="str">
        <f>IF(ISNUMBER(_xlfn.XMATCH(E3099,[1]SKU_Master!A:A)),"MATCH","NOT FOUND")</f>
        <v>MATCH</v>
      </c>
      <c r="O3099" s="2">
        <f>Table2[[#This Row],[GROSS_REVENUE]]-Table2[[#This Row],[DISCOUNT]]</f>
        <v>27013.66</v>
      </c>
      <c r="P3099" s="3">
        <f>IFERROR((Table2[[#This Row],[NET_REVENUE]]-(Table2[[#This Row],[UNITS_SOLD]]*Table2[[#This Row],[UNIT_COGS]]))/Table2[[#This Row],[NET_REVENUE]],0)</f>
        <v>0.50602769117550161</v>
      </c>
      <c r="Q3099" s="4">
        <f>IFERROR(Table2[[#This Row],[GROSS_REVENUE]]/Table2[[#This Row],[AD_SPEND]],0)</f>
        <v>5.1731521985102011</v>
      </c>
      <c r="R3099" s="2">
        <f>IFERROR((Table2[[#This Row],[NET_REVENUE]]-(Table2[[#This Row],[UNITS_SOLD]]*Table2[[#This Row],[UNIT_COGS]])-Table2[[#This Row],[AD_SPEND]]),0)</f>
        <v>8322.630000000001</v>
      </c>
      <c r="S3099" s="3">
        <f>IFERROR(Table2[[#This Row],[RETURNS_UNITS]]/Table2[[#This Row],[UNITS_SOLD]],0)</f>
        <v>0.1079136690647482</v>
      </c>
      <c r="T3099" s="2" t="str">
        <f>TRIM(CLEAN(Table2[[#This Row],[CHANNEL]]))</f>
        <v>D2C</v>
      </c>
      <c r="U3099" s="1">
        <f t="shared" si="48"/>
        <v>45474</v>
      </c>
    </row>
    <row r="3100" spans="1:21" x14ac:dyDescent="0.3">
      <c r="A3100" s="1">
        <v>45536</v>
      </c>
      <c r="B3100" s="2" t="s">
        <v>50</v>
      </c>
      <c r="C3100" s="2" t="s">
        <v>25</v>
      </c>
      <c r="D3100" s="2" t="s">
        <v>31</v>
      </c>
      <c r="E3100" s="2" t="str">
        <f>TRIM(Table2[[#This Row],[SKU_CODE]])</f>
        <v>BEC-GB-002</v>
      </c>
      <c r="F3100" s="2">
        <v>273</v>
      </c>
      <c r="G3100" s="5">
        <v>48867</v>
      </c>
      <c r="H3100" s="2">
        <v>12251.21</v>
      </c>
      <c r="I3100" s="2">
        <v>5348.91</v>
      </c>
      <c r="J3100" s="2">
        <v>12</v>
      </c>
      <c r="K3100" s="2" t="str">
        <f>_xlfn.XLOOKUP(E3100,[1]SKU_Master!A:A,[1]SKU_Master!C:C,"NOT FOUND")</f>
        <v>Garbage Bags</v>
      </c>
      <c r="L3100" s="2">
        <f>_xlfn.XLOOKUP(Table2[[#This Row],[SKU_CODE_CLEAN]],[1]SKU_Master!A:A,[1]SKU_Master!E:E,"Not Found")</f>
        <v>179</v>
      </c>
      <c r="M3100" s="2">
        <f>_xlfn.XLOOKUP(E3100,[1]SKU_Master!A:A,[1]SKU_Master!F:F,"NOT FOUND")</f>
        <v>86</v>
      </c>
      <c r="N3100" s="2" t="str">
        <f>IF(ISNUMBER(_xlfn.XMATCH(E3100,[1]SKU_Master!A:A)),"MATCH","NOT FOUND")</f>
        <v>MATCH</v>
      </c>
      <c r="O3100" s="2">
        <f>Table2[[#This Row],[GROSS_REVENUE]]-Table2[[#This Row],[DISCOUNT]]</f>
        <v>36615.79</v>
      </c>
      <c r="P3100" s="3">
        <f>IFERROR((Table2[[#This Row],[NET_REVENUE]]-(Table2[[#This Row],[UNITS_SOLD]]*Table2[[#This Row],[UNIT_COGS]]))/Table2[[#This Row],[NET_REVENUE]],0)</f>
        <v>0.35880121663358899</v>
      </c>
      <c r="Q3100" s="4">
        <f>IFERROR(Table2[[#This Row],[GROSS_REVENUE]]/Table2[[#This Row],[AD_SPEND]],0)</f>
        <v>9.1358800204153745</v>
      </c>
      <c r="R3100" s="2">
        <f>IFERROR((Table2[[#This Row],[NET_REVENUE]]-(Table2[[#This Row],[UNITS_SOLD]]*Table2[[#This Row],[UNIT_COGS]])-Table2[[#This Row],[AD_SPEND]]),0)</f>
        <v>7788.880000000001</v>
      </c>
      <c r="S3100" s="3">
        <f>IFERROR(Table2[[#This Row],[RETURNS_UNITS]]/Table2[[#This Row],[UNITS_SOLD]],0)</f>
        <v>4.3956043956043959E-2</v>
      </c>
      <c r="T3100" s="2" t="str">
        <f>TRIM(CLEAN(Table2[[#This Row],[CHANNEL]]))</f>
        <v>Amazon</v>
      </c>
      <c r="U3100" s="1">
        <f t="shared" si="48"/>
        <v>45536</v>
      </c>
    </row>
    <row r="3101" spans="1:21" x14ac:dyDescent="0.3">
      <c r="A3101" s="1">
        <v>45352</v>
      </c>
      <c r="B3101" s="2" t="s">
        <v>33</v>
      </c>
      <c r="C3101" s="2" t="s">
        <v>22</v>
      </c>
      <c r="D3101" s="2" t="s">
        <v>38</v>
      </c>
      <c r="E3101" s="2" t="str">
        <f>TRIM(Table2[[#This Row],[SKU_CODE]])</f>
        <v>BEC-CLN-002</v>
      </c>
      <c r="F3101" s="2">
        <v>177</v>
      </c>
      <c r="G3101" s="2">
        <v>32745</v>
      </c>
      <c r="H3101" s="2">
        <v>3742.17</v>
      </c>
      <c r="I3101" s="2">
        <v>5348.94</v>
      </c>
      <c r="J3101" s="2">
        <v>8</v>
      </c>
      <c r="K3101" s="2" t="str">
        <f>_xlfn.XLOOKUP(E3101,[1]SKU_Master!A:A,[1]SKU_Master!C:C,"NOT FOUND")</f>
        <v>Cleaners</v>
      </c>
      <c r="L3101" s="2">
        <f>_xlfn.XLOOKUP(Table2[[#This Row],[SKU_CODE_CLEAN]],[1]SKU_Master!A:A,[1]SKU_Master!E:E,"Not Found")</f>
        <v>185</v>
      </c>
      <c r="M3101" s="2">
        <f>_xlfn.XLOOKUP(E3101,[1]SKU_Master!A:A,[1]SKU_Master!F:F,"NOT FOUND")</f>
        <v>88</v>
      </c>
      <c r="N3101" s="2" t="str">
        <f>IF(ISNUMBER(_xlfn.XMATCH(E3101,[1]SKU_Master!A:A)),"MATCH","NOT FOUND")</f>
        <v>MATCH</v>
      </c>
      <c r="O3101" s="2">
        <f>Table2[[#This Row],[GROSS_REVENUE]]-Table2[[#This Row],[DISCOUNT]]</f>
        <v>29002.83</v>
      </c>
      <c r="P3101" s="3">
        <f>IFERROR((Table2[[#This Row],[NET_REVENUE]]-(Table2[[#This Row],[UNITS_SOLD]]*Table2[[#This Row],[UNIT_COGS]]))/Table2[[#This Row],[NET_REVENUE]],0)</f>
        <v>0.46294896049799283</v>
      </c>
      <c r="Q3101" s="4">
        <f>IFERROR(Table2[[#This Row],[GROSS_REVENUE]]/Table2[[#This Row],[AD_SPEND]],0)</f>
        <v>6.1217736598279293</v>
      </c>
      <c r="R3101" s="2">
        <f>IFERROR((Table2[[#This Row],[NET_REVENUE]]-(Table2[[#This Row],[UNITS_SOLD]]*Table2[[#This Row],[UNIT_COGS]])-Table2[[#This Row],[AD_SPEND]]),0)</f>
        <v>8077.8900000000021</v>
      </c>
      <c r="S3101" s="3">
        <f>IFERROR(Table2[[#This Row],[RETURNS_UNITS]]/Table2[[#This Row],[UNITS_SOLD]],0)</f>
        <v>4.519774011299435E-2</v>
      </c>
      <c r="T3101" s="2" t="str">
        <f>TRIM(CLEAN(Table2[[#This Row],[CHANNEL]]))</f>
        <v>Swiggy Instamart</v>
      </c>
      <c r="U3101" s="1">
        <f t="shared" si="48"/>
        <v>45352</v>
      </c>
    </row>
    <row r="3102" spans="1:21" x14ac:dyDescent="0.3">
      <c r="A3102" s="1">
        <v>45323</v>
      </c>
      <c r="B3102" s="2" t="s">
        <v>39</v>
      </c>
      <c r="C3102" s="2" t="s">
        <v>22</v>
      </c>
      <c r="D3102" s="2" t="s">
        <v>32</v>
      </c>
      <c r="E3102" s="2" t="str">
        <f>TRIM(Table2[[#This Row],[SKU_CODE]])</f>
        <v>BEC-BW-001</v>
      </c>
      <c r="F3102" s="2">
        <v>208</v>
      </c>
      <c r="G3102" s="2">
        <v>45760</v>
      </c>
      <c r="H3102" s="2">
        <v>9686.1</v>
      </c>
      <c r="I3102" s="2">
        <v>5358.51</v>
      </c>
      <c r="J3102" s="2">
        <v>4</v>
      </c>
      <c r="K3102" s="2" t="str">
        <f>_xlfn.XLOOKUP(E3102,[1]SKU_Master!A:A,[1]SKU_Master!C:C,"NOT FOUND")</f>
        <v>Bake &amp; Wrap</v>
      </c>
      <c r="L3102" s="2">
        <f>_xlfn.XLOOKUP(Table2[[#This Row],[SKU_CODE_CLEAN]],[1]SKU_Master!A:A,[1]SKU_Master!E:E,"Not Found")</f>
        <v>220</v>
      </c>
      <c r="M3102" s="2">
        <f>_xlfn.XLOOKUP(E3102,[1]SKU_Master!A:A,[1]SKU_Master!F:F,"NOT FOUND")</f>
        <v>118</v>
      </c>
      <c r="N3102" s="2" t="str">
        <f>IF(ISNUMBER(_xlfn.XMATCH(E3102,[1]SKU_Master!A:A)),"MATCH","NOT FOUND")</f>
        <v>MATCH</v>
      </c>
      <c r="O3102" s="2">
        <f>Table2[[#This Row],[GROSS_REVENUE]]-Table2[[#This Row],[DISCOUNT]]</f>
        <v>36073.9</v>
      </c>
      <c r="P3102" s="3">
        <f>IFERROR((Table2[[#This Row],[NET_REVENUE]]-(Table2[[#This Row],[UNITS_SOLD]]*Table2[[#This Row],[UNIT_COGS]]))/Table2[[#This Row],[NET_REVENUE]],0)</f>
        <v>0.31961889343819216</v>
      </c>
      <c r="Q3102" s="4">
        <f>IFERROR(Table2[[#This Row],[GROSS_REVENUE]]/Table2[[#This Row],[AD_SPEND]],0)</f>
        <v>8.5396873384578917</v>
      </c>
      <c r="R3102" s="2">
        <f>IFERROR((Table2[[#This Row],[NET_REVENUE]]-(Table2[[#This Row],[UNITS_SOLD]]*Table2[[#This Row],[UNIT_COGS]])-Table2[[#This Row],[AD_SPEND]]),0)</f>
        <v>6171.3900000000012</v>
      </c>
      <c r="S3102" s="3">
        <f>IFERROR(Table2[[#This Row],[RETURNS_UNITS]]/Table2[[#This Row],[UNITS_SOLD]],0)</f>
        <v>1.9230769230769232E-2</v>
      </c>
      <c r="T3102" s="2" t="str">
        <f>TRIM(CLEAN(Table2[[#This Row],[CHANNEL]]))</f>
        <v>Amazon</v>
      </c>
      <c r="U3102" s="1">
        <f t="shared" si="48"/>
        <v>45323</v>
      </c>
    </row>
    <row r="3103" spans="1:21" x14ac:dyDescent="0.3">
      <c r="A3103" s="1">
        <v>45413</v>
      </c>
      <c r="B3103" s="2" t="s">
        <v>21</v>
      </c>
      <c r="C3103" s="2" t="s">
        <v>28</v>
      </c>
      <c r="D3103" s="2" t="s">
        <v>29</v>
      </c>
      <c r="E3103" s="2" t="str">
        <f>TRIM(Table2[[#This Row],[SKU_CODE]])</f>
        <v>BEC-CLN-004</v>
      </c>
      <c r="F3103" s="2">
        <v>223</v>
      </c>
      <c r="G3103" s="2">
        <v>22077</v>
      </c>
      <c r="H3103" s="2">
        <v>2298.37</v>
      </c>
      <c r="I3103" s="2">
        <v>5359.21</v>
      </c>
      <c r="J3103" s="2">
        <v>8</v>
      </c>
      <c r="K3103" s="2" t="str">
        <f>_xlfn.XLOOKUP(E3103,[1]SKU_Master!A:A,[1]SKU_Master!C:C,"NOT FOUND")</f>
        <v>Cleaners</v>
      </c>
      <c r="L3103" s="2">
        <f>_xlfn.XLOOKUP(Table2[[#This Row],[SKU_CODE_CLEAN]],[1]SKU_Master!A:A,[1]SKU_Master!E:E,"Not Found")</f>
        <v>99</v>
      </c>
      <c r="M3103" s="2">
        <f>_xlfn.XLOOKUP(E3103,[1]SKU_Master!A:A,[1]SKU_Master!F:F,"NOT FOUND")</f>
        <v>44</v>
      </c>
      <c r="N3103" s="2" t="str">
        <f>IF(ISNUMBER(_xlfn.XMATCH(E3103,[1]SKU_Master!A:A)),"MATCH","NOT FOUND")</f>
        <v>MATCH</v>
      </c>
      <c r="O3103" s="2">
        <f>Table2[[#This Row],[GROSS_REVENUE]]-Table2[[#This Row],[DISCOUNT]]</f>
        <v>19778.63</v>
      </c>
      <c r="P3103" s="3">
        <f>IFERROR((Table2[[#This Row],[NET_REVENUE]]-(Table2[[#This Row],[UNITS_SOLD]]*Table2[[#This Row],[UNIT_COGS]]))/Table2[[#This Row],[NET_REVENUE]],0)</f>
        <v>0.50390901695415713</v>
      </c>
      <c r="Q3103" s="4">
        <f>IFERROR(Table2[[#This Row],[GROSS_REVENUE]]/Table2[[#This Row],[AD_SPEND]],0)</f>
        <v>4.1194504413896826</v>
      </c>
      <c r="R3103" s="2">
        <f>IFERROR((Table2[[#This Row],[NET_REVENUE]]-(Table2[[#This Row],[UNITS_SOLD]]*Table2[[#This Row],[UNIT_COGS]])-Table2[[#This Row],[AD_SPEND]]),0)</f>
        <v>4607.420000000001</v>
      </c>
      <c r="S3103" s="3">
        <f>IFERROR(Table2[[#This Row],[RETURNS_UNITS]]/Table2[[#This Row],[UNITS_SOLD]],0)</f>
        <v>3.5874439461883408E-2</v>
      </c>
      <c r="T3103" s="2" t="str">
        <f>TRIM(CLEAN(Table2[[#This Row],[CHANNEL]]))</f>
        <v>Flipkart</v>
      </c>
      <c r="U3103" s="1">
        <f t="shared" si="48"/>
        <v>45413</v>
      </c>
    </row>
    <row r="3104" spans="1:21" x14ac:dyDescent="0.3">
      <c r="A3104" s="1">
        <v>45505</v>
      </c>
      <c r="B3104" s="2" t="s">
        <v>24</v>
      </c>
      <c r="C3104" s="2" t="s">
        <v>25</v>
      </c>
      <c r="D3104" s="2" t="s">
        <v>29</v>
      </c>
      <c r="E3104" s="2" t="str">
        <f>TRIM(Table2[[#This Row],[SKU_CODE]])</f>
        <v>BEC-CLN-004</v>
      </c>
      <c r="F3104" s="2">
        <v>215</v>
      </c>
      <c r="G3104" s="2">
        <v>21285</v>
      </c>
      <c r="H3104" s="2">
        <v>3115.24</v>
      </c>
      <c r="I3104" s="2">
        <v>5366.85</v>
      </c>
      <c r="J3104" s="2">
        <v>27</v>
      </c>
      <c r="K3104" s="2" t="str">
        <f>_xlfn.XLOOKUP(E3104,[1]SKU_Master!A:A,[1]SKU_Master!C:C,"NOT FOUND")</f>
        <v>Cleaners</v>
      </c>
      <c r="L3104" s="2">
        <f>_xlfn.XLOOKUP(Table2[[#This Row],[SKU_CODE_CLEAN]],[1]SKU_Master!A:A,[1]SKU_Master!E:E,"Not Found")</f>
        <v>99</v>
      </c>
      <c r="M3104" s="2">
        <f>_xlfn.XLOOKUP(E3104,[1]SKU_Master!A:A,[1]SKU_Master!F:F,"NOT FOUND")</f>
        <v>44</v>
      </c>
      <c r="N3104" s="2" t="str">
        <f>IF(ISNUMBER(_xlfn.XMATCH(E3104,[1]SKU_Master!A:A)),"MATCH","NOT FOUND")</f>
        <v>MATCH</v>
      </c>
      <c r="O3104" s="2">
        <f>Table2[[#This Row],[GROSS_REVENUE]]-Table2[[#This Row],[DISCOUNT]]</f>
        <v>18169.760000000002</v>
      </c>
      <c r="P3104" s="3">
        <f>IFERROR((Table2[[#This Row],[NET_REVENUE]]-(Table2[[#This Row],[UNITS_SOLD]]*Table2[[#This Row],[UNIT_COGS]]))/Table2[[#This Row],[NET_REVENUE]],0)</f>
        <v>0.47935470804237373</v>
      </c>
      <c r="Q3104" s="4">
        <f>IFERROR(Table2[[#This Row],[GROSS_REVENUE]]/Table2[[#This Row],[AD_SPEND]],0)</f>
        <v>3.9660135833869026</v>
      </c>
      <c r="R3104" s="2">
        <f>IFERROR((Table2[[#This Row],[NET_REVENUE]]-(Table2[[#This Row],[UNITS_SOLD]]*Table2[[#This Row],[UNIT_COGS]])-Table2[[#This Row],[AD_SPEND]]),0)</f>
        <v>3342.9100000000017</v>
      </c>
      <c r="S3104" s="3">
        <f>IFERROR(Table2[[#This Row],[RETURNS_UNITS]]/Table2[[#This Row],[UNITS_SOLD]],0)</f>
        <v>0.12558139534883722</v>
      </c>
      <c r="T3104" s="2" t="str">
        <f>TRIM(CLEAN(Table2[[#This Row],[CHANNEL]]))</f>
        <v>D2C</v>
      </c>
      <c r="U3104" s="1">
        <f t="shared" si="48"/>
        <v>45505</v>
      </c>
    </row>
    <row r="3105" spans="1:21" x14ac:dyDescent="0.3">
      <c r="A3105" s="1">
        <v>45444</v>
      </c>
      <c r="B3105" s="2" t="s">
        <v>37</v>
      </c>
      <c r="C3105" s="2" t="s">
        <v>28</v>
      </c>
      <c r="D3105" s="2" t="s">
        <v>41</v>
      </c>
      <c r="E3105" s="2" t="str">
        <f>TRIM(Table2[[#This Row],[SKU_CODE]])</f>
        <v>BEC-KT-002</v>
      </c>
      <c r="F3105" s="2">
        <v>163</v>
      </c>
      <c r="G3105" s="2">
        <v>68460</v>
      </c>
      <c r="H3105" s="2">
        <v>12658.82</v>
      </c>
      <c r="I3105" s="2">
        <v>5368.19</v>
      </c>
      <c r="J3105" s="2">
        <v>5</v>
      </c>
      <c r="K3105" s="2" t="str">
        <f>_xlfn.XLOOKUP(E3105,[1]SKU_Master!A:A,[1]SKU_Master!C:C,"NOT FOUND")</f>
        <v>Kitchen Towel</v>
      </c>
      <c r="L3105" s="2">
        <f>_xlfn.XLOOKUP(Table2[[#This Row],[SKU_CODE_CLEAN]],[1]SKU_Master!A:A,[1]SKU_Master!E:E,"Not Found")</f>
        <v>420</v>
      </c>
      <c r="M3105" s="2">
        <f>_xlfn.XLOOKUP(E3105,[1]SKU_Master!A:A,[1]SKU_Master!F:F,"NOT FOUND")</f>
        <v>205</v>
      </c>
      <c r="N3105" s="2" t="str">
        <f>IF(ISNUMBER(_xlfn.XMATCH(E3105,[1]SKU_Master!A:A)),"MATCH","NOT FOUND")</f>
        <v>MATCH</v>
      </c>
      <c r="O3105" s="2">
        <f>Table2[[#This Row],[GROSS_REVENUE]]-Table2[[#This Row],[DISCOUNT]]</f>
        <v>55801.18</v>
      </c>
      <c r="P3105" s="3">
        <f>IFERROR((Table2[[#This Row],[NET_REVENUE]]-(Table2[[#This Row],[UNITS_SOLD]]*Table2[[#This Row],[UNIT_COGS]]))/Table2[[#This Row],[NET_REVENUE]],0)</f>
        <v>0.40117753782267684</v>
      </c>
      <c r="Q3105" s="4">
        <f>IFERROR(Table2[[#This Row],[GROSS_REVENUE]]/Table2[[#This Row],[AD_SPEND]],0)</f>
        <v>12.752901816068359</v>
      </c>
      <c r="R3105" s="2">
        <f>IFERROR((Table2[[#This Row],[NET_REVENUE]]-(Table2[[#This Row],[UNITS_SOLD]]*Table2[[#This Row],[UNIT_COGS]])-Table2[[#This Row],[AD_SPEND]]),0)</f>
        <v>17017.990000000002</v>
      </c>
      <c r="S3105" s="3">
        <f>IFERROR(Table2[[#This Row],[RETURNS_UNITS]]/Table2[[#This Row],[UNITS_SOLD]],0)</f>
        <v>3.0674846625766871E-2</v>
      </c>
      <c r="T3105" s="2" t="str">
        <f>TRIM(CLEAN(Table2[[#This Row],[CHANNEL]]))</f>
        <v>Blinkit</v>
      </c>
      <c r="U3105" s="1">
        <f t="shared" si="48"/>
        <v>45444</v>
      </c>
    </row>
    <row r="3106" spans="1:21" x14ac:dyDescent="0.3">
      <c r="A3106" s="1">
        <v>45778</v>
      </c>
      <c r="B3106" s="2" t="s">
        <v>33</v>
      </c>
      <c r="C3106" s="2" t="s">
        <v>22</v>
      </c>
      <c r="D3106" s="2" t="s">
        <v>41</v>
      </c>
      <c r="E3106" s="2" t="str">
        <f>TRIM(Table2[[#This Row],[SKU_CODE]])</f>
        <v>BEC-KT-002</v>
      </c>
      <c r="F3106" s="2">
        <v>126</v>
      </c>
      <c r="G3106" s="2">
        <v>52920</v>
      </c>
      <c r="H3106" s="2">
        <v>2965.34</v>
      </c>
      <c r="I3106" s="2">
        <v>5370.54</v>
      </c>
      <c r="J3106" s="2">
        <v>5</v>
      </c>
      <c r="K3106" s="2" t="str">
        <f>_xlfn.XLOOKUP(E3106,[1]SKU_Master!A:A,[1]SKU_Master!C:C,"NOT FOUND")</f>
        <v>Kitchen Towel</v>
      </c>
      <c r="L3106" s="2">
        <f>_xlfn.XLOOKUP(Table2[[#This Row],[SKU_CODE_CLEAN]],[1]SKU_Master!A:A,[1]SKU_Master!E:E,"Not Found")</f>
        <v>420</v>
      </c>
      <c r="M3106" s="2">
        <f>_xlfn.XLOOKUP(E3106,[1]SKU_Master!A:A,[1]SKU_Master!F:F,"NOT FOUND")</f>
        <v>205</v>
      </c>
      <c r="N3106" s="2" t="str">
        <f>IF(ISNUMBER(_xlfn.XMATCH(E3106,[1]SKU_Master!A:A)),"MATCH","NOT FOUND")</f>
        <v>MATCH</v>
      </c>
      <c r="O3106" s="2">
        <f>Table2[[#This Row],[GROSS_REVENUE]]-Table2[[#This Row],[DISCOUNT]]</f>
        <v>49954.66</v>
      </c>
      <c r="P3106" s="3">
        <f>IFERROR((Table2[[#This Row],[NET_REVENUE]]-(Table2[[#This Row],[UNITS_SOLD]]*Table2[[#This Row],[UNIT_COGS]]))/Table2[[#This Row],[NET_REVENUE]],0)</f>
        <v>0.4829311219413765</v>
      </c>
      <c r="Q3106" s="4">
        <f>IFERROR(Table2[[#This Row],[GROSS_REVENUE]]/Table2[[#This Row],[AD_SPEND]],0)</f>
        <v>9.8537577226871047</v>
      </c>
      <c r="R3106" s="2">
        <f>IFERROR((Table2[[#This Row],[NET_REVENUE]]-(Table2[[#This Row],[UNITS_SOLD]]*Table2[[#This Row],[UNIT_COGS]])-Table2[[#This Row],[AD_SPEND]]),0)</f>
        <v>18754.120000000003</v>
      </c>
      <c r="S3106" s="3">
        <f>IFERROR(Table2[[#This Row],[RETURNS_UNITS]]/Table2[[#This Row],[UNITS_SOLD]],0)</f>
        <v>3.968253968253968E-2</v>
      </c>
      <c r="T3106" s="2" t="str">
        <f>TRIM(CLEAN(Table2[[#This Row],[CHANNEL]]))</f>
        <v>Swiggy Instamart</v>
      </c>
      <c r="U3106" s="1">
        <f t="shared" si="48"/>
        <v>45778</v>
      </c>
    </row>
    <row r="3107" spans="1:21" x14ac:dyDescent="0.3">
      <c r="A3107" s="1">
        <v>45292</v>
      </c>
      <c r="B3107" s="2" t="s">
        <v>24</v>
      </c>
      <c r="C3107" s="2" t="s">
        <v>28</v>
      </c>
      <c r="D3107" s="2" t="s">
        <v>41</v>
      </c>
      <c r="E3107" s="2" t="str">
        <f>TRIM(Table2[[#This Row],[SKU_CODE]])</f>
        <v>BEC-KT-002</v>
      </c>
      <c r="F3107" s="2">
        <v>99</v>
      </c>
      <c r="G3107" s="2">
        <v>41580</v>
      </c>
      <c r="H3107" s="2">
        <v>2770.9</v>
      </c>
      <c r="I3107" s="2">
        <v>5371.93</v>
      </c>
      <c r="J3107" s="2">
        <v>16</v>
      </c>
      <c r="K3107" s="2" t="str">
        <f>_xlfn.XLOOKUP(E3107,[1]SKU_Master!A:A,[1]SKU_Master!C:C,"NOT FOUND")</f>
        <v>Kitchen Towel</v>
      </c>
      <c r="L3107" s="2">
        <f>_xlfn.XLOOKUP(Table2[[#This Row],[SKU_CODE_CLEAN]],[1]SKU_Master!A:A,[1]SKU_Master!E:E,"Not Found")</f>
        <v>420</v>
      </c>
      <c r="M3107" s="2">
        <f>_xlfn.XLOOKUP(E3107,[1]SKU_Master!A:A,[1]SKU_Master!F:F,"NOT FOUND")</f>
        <v>205</v>
      </c>
      <c r="N3107" s="2" t="str">
        <f>IF(ISNUMBER(_xlfn.XMATCH(E3107,[1]SKU_Master!A:A)),"MATCH","NOT FOUND")</f>
        <v>MATCH</v>
      </c>
      <c r="O3107" s="2">
        <f>Table2[[#This Row],[GROSS_REVENUE]]-Table2[[#This Row],[DISCOUNT]]</f>
        <v>38809.1</v>
      </c>
      <c r="P3107" s="3">
        <f>IFERROR((Table2[[#This Row],[NET_REVENUE]]-(Table2[[#This Row],[UNITS_SOLD]]*Table2[[#This Row],[UNIT_COGS]]))/Table2[[#This Row],[NET_REVENUE]],0)</f>
        <v>0.47705563901249964</v>
      </c>
      <c r="Q3107" s="4">
        <f>IFERROR(Table2[[#This Row],[GROSS_REVENUE]]/Table2[[#This Row],[AD_SPEND]],0)</f>
        <v>7.740234887647456</v>
      </c>
      <c r="R3107" s="2">
        <f>IFERROR((Table2[[#This Row],[NET_REVENUE]]-(Table2[[#This Row],[UNITS_SOLD]]*Table2[[#This Row],[UNIT_COGS]])-Table2[[#This Row],[AD_SPEND]]),0)</f>
        <v>13142.169999999998</v>
      </c>
      <c r="S3107" s="3">
        <f>IFERROR(Table2[[#This Row],[RETURNS_UNITS]]/Table2[[#This Row],[UNITS_SOLD]],0)</f>
        <v>0.16161616161616163</v>
      </c>
      <c r="T3107" s="2" t="str">
        <f>TRIM(CLEAN(Table2[[#This Row],[CHANNEL]]))</f>
        <v>D2C</v>
      </c>
      <c r="U3107" s="1">
        <f t="shared" si="48"/>
        <v>45292</v>
      </c>
    </row>
    <row r="3108" spans="1:21" x14ac:dyDescent="0.3">
      <c r="A3108" s="1">
        <v>45323</v>
      </c>
      <c r="B3108" s="2" t="s">
        <v>33</v>
      </c>
      <c r="C3108" s="2" t="s">
        <v>28</v>
      </c>
      <c r="D3108" s="2" t="s">
        <v>59</v>
      </c>
      <c r="E3108" s="2" t="str">
        <f>TRIM(Table2[[#This Row],[SKU_CODE]])</f>
        <v>BEC-CLN-001</v>
      </c>
      <c r="F3108" s="2">
        <v>179</v>
      </c>
      <c r="G3108" s="2">
        <v>35621</v>
      </c>
      <c r="H3108" s="2">
        <v>8908.23</v>
      </c>
      <c r="I3108" s="2">
        <v>5382.24</v>
      </c>
      <c r="J3108" s="2">
        <v>7</v>
      </c>
      <c r="K3108" s="2" t="str">
        <f>_xlfn.XLOOKUP(E3108,[1]SKU_Master!A:A,[1]SKU_Master!C:C,"NOT FOUND")</f>
        <v>Cleaners</v>
      </c>
      <c r="L3108" s="2">
        <f>_xlfn.XLOOKUP(Table2[[#This Row],[SKU_CODE_CLEAN]],[1]SKU_Master!A:A,[1]SKU_Master!E:E,"Not Found")</f>
        <v>199</v>
      </c>
      <c r="M3108" s="2">
        <f>_xlfn.XLOOKUP(E3108,[1]SKU_Master!A:A,[1]SKU_Master!F:F,"NOT FOUND")</f>
        <v>96</v>
      </c>
      <c r="N3108" s="2" t="str">
        <f>IF(ISNUMBER(_xlfn.XMATCH(E3108,[1]SKU_Master!A:A)),"MATCH","NOT FOUND")</f>
        <v>MATCH</v>
      </c>
      <c r="O3108" s="2">
        <f>Table2[[#This Row],[GROSS_REVENUE]]-Table2[[#This Row],[DISCOUNT]]</f>
        <v>26712.77</v>
      </c>
      <c r="P3108" s="3">
        <f>IFERROR((Table2[[#This Row],[NET_REVENUE]]-(Table2[[#This Row],[UNITS_SOLD]]*Table2[[#This Row],[UNIT_COGS]]))/Table2[[#This Row],[NET_REVENUE]],0)</f>
        <v>0.35671216425702018</v>
      </c>
      <c r="Q3108" s="4">
        <f>IFERROR(Table2[[#This Row],[GROSS_REVENUE]]/Table2[[#This Row],[AD_SPEND]],0)</f>
        <v>6.6182481643330657</v>
      </c>
      <c r="R3108" s="2">
        <f>IFERROR((Table2[[#This Row],[NET_REVENUE]]-(Table2[[#This Row],[UNITS_SOLD]]*Table2[[#This Row],[UNIT_COGS]])-Table2[[#This Row],[AD_SPEND]]),0)</f>
        <v>4146.5300000000007</v>
      </c>
      <c r="S3108" s="3">
        <f>IFERROR(Table2[[#This Row],[RETURNS_UNITS]]/Table2[[#This Row],[UNITS_SOLD]],0)</f>
        <v>3.9106145251396648E-2</v>
      </c>
      <c r="T3108" s="2" t="str">
        <f>TRIM(CLEAN(Table2[[#This Row],[CHANNEL]]))</f>
        <v>Swiggy Instamart</v>
      </c>
      <c r="U3108" s="1">
        <f t="shared" si="48"/>
        <v>45323</v>
      </c>
    </row>
    <row r="3109" spans="1:21" x14ac:dyDescent="0.3">
      <c r="A3109" s="1">
        <v>45627</v>
      </c>
      <c r="B3109" s="2" t="s">
        <v>24</v>
      </c>
      <c r="C3109" s="2" t="s">
        <v>28</v>
      </c>
      <c r="D3109" s="2" t="s">
        <v>41</v>
      </c>
      <c r="E3109" s="2" t="str">
        <f>TRIM(Table2[[#This Row],[SKU_CODE]])</f>
        <v>BEC-KT-002</v>
      </c>
      <c r="F3109" s="2">
        <v>125</v>
      </c>
      <c r="G3109" s="2">
        <v>52500</v>
      </c>
      <c r="H3109" s="2">
        <v>6364.26</v>
      </c>
      <c r="I3109" s="2">
        <v>5391.2</v>
      </c>
      <c r="J3109" s="2">
        <v>13</v>
      </c>
      <c r="K3109" s="2" t="str">
        <f>_xlfn.XLOOKUP(E3109,[1]SKU_Master!A:A,[1]SKU_Master!C:C,"NOT FOUND")</f>
        <v>Kitchen Towel</v>
      </c>
      <c r="L3109" s="2">
        <f>_xlfn.XLOOKUP(Table2[[#This Row],[SKU_CODE_CLEAN]],[1]SKU_Master!A:A,[1]SKU_Master!E:E,"Not Found")</f>
        <v>420</v>
      </c>
      <c r="M3109" s="2">
        <f>_xlfn.XLOOKUP(E3109,[1]SKU_Master!A:A,[1]SKU_Master!F:F,"NOT FOUND")</f>
        <v>205</v>
      </c>
      <c r="N3109" s="2" t="str">
        <f>IF(ISNUMBER(_xlfn.XMATCH(E3109,[1]SKU_Master!A:A)),"MATCH","NOT FOUND")</f>
        <v>MATCH</v>
      </c>
      <c r="O3109" s="2">
        <f>Table2[[#This Row],[GROSS_REVENUE]]-Table2[[#This Row],[DISCOUNT]]</f>
        <v>46135.74</v>
      </c>
      <c r="P3109" s="3">
        <f>IFERROR((Table2[[#This Row],[NET_REVENUE]]-(Table2[[#This Row],[UNITS_SOLD]]*Table2[[#This Row],[UNIT_COGS]]))/Table2[[#This Row],[NET_REVENUE]],0)</f>
        <v>0.44457377295779799</v>
      </c>
      <c r="Q3109" s="4">
        <f>IFERROR(Table2[[#This Row],[GROSS_REVENUE]]/Table2[[#This Row],[AD_SPEND]],0)</f>
        <v>9.7380917050007429</v>
      </c>
      <c r="R3109" s="2">
        <f>IFERROR((Table2[[#This Row],[NET_REVENUE]]-(Table2[[#This Row],[UNITS_SOLD]]*Table2[[#This Row],[UNIT_COGS]])-Table2[[#This Row],[AD_SPEND]]),0)</f>
        <v>15119.539999999997</v>
      </c>
      <c r="S3109" s="3">
        <f>IFERROR(Table2[[#This Row],[RETURNS_UNITS]]/Table2[[#This Row],[UNITS_SOLD]],0)</f>
        <v>0.104</v>
      </c>
      <c r="T3109" s="2" t="str">
        <f>TRIM(CLEAN(Table2[[#This Row],[CHANNEL]]))</f>
        <v>D2C</v>
      </c>
      <c r="U3109" s="1">
        <f t="shared" si="48"/>
        <v>45627</v>
      </c>
    </row>
    <row r="3110" spans="1:21" x14ac:dyDescent="0.3">
      <c r="A3110" s="1">
        <v>45383</v>
      </c>
      <c r="B3110" s="2" t="s">
        <v>37</v>
      </c>
      <c r="C3110" s="2" t="s">
        <v>22</v>
      </c>
      <c r="D3110" s="2" t="s">
        <v>46</v>
      </c>
      <c r="E3110" s="2" t="str">
        <f>TRIM(Table2[[#This Row],[SKU_CODE]])</f>
        <v>BEC-KT-001</v>
      </c>
      <c r="F3110" s="2">
        <v>269</v>
      </c>
      <c r="G3110" s="2">
        <v>43040</v>
      </c>
      <c r="H3110" s="2">
        <v>4843.99</v>
      </c>
      <c r="I3110" s="2">
        <v>5395.61</v>
      </c>
      <c r="J3110" s="2">
        <v>7</v>
      </c>
      <c r="K3110" s="2" t="str">
        <f>_xlfn.XLOOKUP(E3110,[1]SKU_Master!A:A,[1]SKU_Master!C:C,"NOT FOUND")</f>
        <v>Kitchen Towel</v>
      </c>
      <c r="L3110" s="2">
        <f>_xlfn.XLOOKUP(Table2[[#This Row],[SKU_CODE_CLEAN]],[1]SKU_Master!A:A,[1]SKU_Master!E:E,"Not Found")</f>
        <v>160</v>
      </c>
      <c r="M3110" s="2">
        <f>_xlfn.XLOOKUP(E3110,[1]SKU_Master!A:A,[1]SKU_Master!F:F,"NOT FOUND")</f>
        <v>78</v>
      </c>
      <c r="N3110" s="2" t="str">
        <f>IF(ISNUMBER(_xlfn.XMATCH(E3110,[1]SKU_Master!A:A)),"MATCH","NOT FOUND")</f>
        <v>MATCH</v>
      </c>
      <c r="O3110" s="2">
        <f>Table2[[#This Row],[GROSS_REVENUE]]-Table2[[#This Row],[DISCOUNT]]</f>
        <v>38196.01</v>
      </c>
      <c r="P3110" s="3">
        <f>IFERROR((Table2[[#This Row],[NET_REVENUE]]-(Table2[[#This Row],[UNITS_SOLD]]*Table2[[#This Row],[UNIT_COGS]]))/Table2[[#This Row],[NET_REVENUE]],0)</f>
        <v>0.4506756072165653</v>
      </c>
      <c r="Q3110" s="4">
        <f>IFERROR(Table2[[#This Row],[GROSS_REVENUE]]/Table2[[#This Row],[AD_SPEND]],0)</f>
        <v>7.9768552582562497</v>
      </c>
      <c r="R3110" s="2">
        <f>IFERROR((Table2[[#This Row],[NET_REVENUE]]-(Table2[[#This Row],[UNITS_SOLD]]*Table2[[#This Row],[UNIT_COGS]])-Table2[[#This Row],[AD_SPEND]]),0)</f>
        <v>11818.400000000001</v>
      </c>
      <c r="S3110" s="3">
        <f>IFERROR(Table2[[#This Row],[RETURNS_UNITS]]/Table2[[#This Row],[UNITS_SOLD]],0)</f>
        <v>2.6022304832713755E-2</v>
      </c>
      <c r="T3110" s="2" t="str">
        <f>TRIM(CLEAN(Table2[[#This Row],[CHANNEL]]))</f>
        <v>Blinkit</v>
      </c>
      <c r="U3110" s="1">
        <f t="shared" si="48"/>
        <v>45383</v>
      </c>
    </row>
    <row r="3111" spans="1:21" x14ac:dyDescent="0.3">
      <c r="A3111" s="1">
        <v>45748</v>
      </c>
      <c r="B3111" s="2" t="s">
        <v>27</v>
      </c>
      <c r="C3111" s="2" t="s">
        <v>28</v>
      </c>
      <c r="D3111" s="2" t="s">
        <v>41</v>
      </c>
      <c r="E3111" s="2" t="str">
        <f>TRIM(Table2[[#This Row],[SKU_CODE]])</f>
        <v>BEC-KT-002</v>
      </c>
      <c r="F3111" s="2">
        <v>176</v>
      </c>
      <c r="G3111" s="2">
        <v>73920</v>
      </c>
      <c r="H3111" s="2">
        <v>10833.12</v>
      </c>
      <c r="I3111" s="2">
        <v>5404.46</v>
      </c>
      <c r="J3111" s="2">
        <v>6</v>
      </c>
      <c r="K3111" s="2" t="str">
        <f>_xlfn.XLOOKUP(E3111,[1]SKU_Master!A:A,[1]SKU_Master!C:C,"NOT FOUND")</f>
        <v>Kitchen Towel</v>
      </c>
      <c r="L3111" s="2">
        <f>_xlfn.XLOOKUP(Table2[[#This Row],[SKU_CODE_CLEAN]],[1]SKU_Master!A:A,[1]SKU_Master!E:E,"Not Found")</f>
        <v>420</v>
      </c>
      <c r="M3111" s="2">
        <f>_xlfn.XLOOKUP(E3111,[1]SKU_Master!A:A,[1]SKU_Master!F:F,"NOT FOUND")</f>
        <v>205</v>
      </c>
      <c r="N3111" s="2" t="str">
        <f>IF(ISNUMBER(_xlfn.XMATCH(E3111,[1]SKU_Master!A:A)),"MATCH","NOT FOUND")</f>
        <v>MATCH</v>
      </c>
      <c r="O3111" s="2">
        <f>Table2[[#This Row],[GROSS_REVENUE]]-Table2[[#This Row],[DISCOUNT]]</f>
        <v>63086.879999999997</v>
      </c>
      <c r="P3111" s="3">
        <f>IFERROR((Table2[[#This Row],[NET_REVENUE]]-(Table2[[#This Row],[UNITS_SOLD]]*Table2[[#This Row],[UNIT_COGS]]))/Table2[[#This Row],[NET_REVENUE]],0)</f>
        <v>0.4280902780419637</v>
      </c>
      <c r="Q3111" s="4">
        <f>IFERROR(Table2[[#This Row],[GROSS_REVENUE]]/Table2[[#This Row],[AD_SPEND]],0)</f>
        <v>13.677592210877682</v>
      </c>
      <c r="R3111" s="2">
        <f>IFERROR((Table2[[#This Row],[NET_REVENUE]]-(Table2[[#This Row],[UNITS_SOLD]]*Table2[[#This Row],[UNIT_COGS]])-Table2[[#This Row],[AD_SPEND]]),0)</f>
        <v>21602.42</v>
      </c>
      <c r="S3111" s="3">
        <f>IFERROR(Table2[[#This Row],[RETURNS_UNITS]]/Table2[[#This Row],[UNITS_SOLD]],0)</f>
        <v>3.4090909090909088E-2</v>
      </c>
      <c r="T3111" s="2" t="str">
        <f>TRIM(CLEAN(Table2[[#This Row],[CHANNEL]]))</f>
        <v>Zepto</v>
      </c>
      <c r="U3111" s="1">
        <f t="shared" si="48"/>
        <v>45748</v>
      </c>
    </row>
    <row r="3112" spans="1:21" x14ac:dyDescent="0.3">
      <c r="A3112" s="1">
        <v>45663</v>
      </c>
      <c r="B3112" s="2" t="s">
        <v>37</v>
      </c>
      <c r="C3112" s="2" t="s">
        <v>28</v>
      </c>
      <c r="D3112" s="2" t="s">
        <v>31</v>
      </c>
      <c r="E3112" s="2" t="str">
        <f>TRIM(Table2[[#This Row],[SKU_CODE]])</f>
        <v>BEC-GB-002</v>
      </c>
      <c r="F3112" s="2">
        <v>238</v>
      </c>
      <c r="G3112" s="2">
        <v>42602</v>
      </c>
      <c r="H3112" s="2">
        <v>3136.78</v>
      </c>
      <c r="I3112" s="2">
        <v>5407.64</v>
      </c>
      <c r="J3112" s="2">
        <v>10</v>
      </c>
      <c r="K3112" s="2" t="str">
        <f>_xlfn.XLOOKUP(E3112,[1]SKU_Master!A:A,[1]SKU_Master!C:C,"NOT FOUND")</f>
        <v>Garbage Bags</v>
      </c>
      <c r="L3112" s="2">
        <f>_xlfn.XLOOKUP(Table2[[#This Row],[SKU_CODE_CLEAN]],[1]SKU_Master!A:A,[1]SKU_Master!E:E,"Not Found")</f>
        <v>179</v>
      </c>
      <c r="M3112" s="2">
        <f>_xlfn.XLOOKUP(E3112,[1]SKU_Master!A:A,[1]SKU_Master!F:F,"NOT FOUND")</f>
        <v>86</v>
      </c>
      <c r="N3112" s="2" t="str">
        <f>IF(ISNUMBER(_xlfn.XMATCH(E3112,[1]SKU_Master!A:A)),"MATCH","NOT FOUND")</f>
        <v>MATCH</v>
      </c>
      <c r="O3112" s="2">
        <f>Table2[[#This Row],[GROSS_REVENUE]]-Table2[[#This Row],[DISCOUNT]]</f>
        <v>39465.22</v>
      </c>
      <c r="P3112" s="3">
        <f>IFERROR((Table2[[#This Row],[NET_REVENUE]]-(Table2[[#This Row],[UNITS_SOLD]]*Table2[[#This Row],[UNIT_COGS]]))/Table2[[#This Row],[NET_REVENUE]],0)</f>
        <v>0.48136612440016807</v>
      </c>
      <c r="Q3112" s="4">
        <f>IFERROR(Table2[[#This Row],[GROSS_REVENUE]]/Table2[[#This Row],[AD_SPEND]],0)</f>
        <v>7.8781131880080766</v>
      </c>
      <c r="R3112" s="2">
        <f>IFERROR((Table2[[#This Row],[NET_REVENUE]]-(Table2[[#This Row],[UNITS_SOLD]]*Table2[[#This Row],[UNIT_COGS]])-Table2[[#This Row],[AD_SPEND]]),0)</f>
        <v>13589.580000000002</v>
      </c>
      <c r="S3112" s="3">
        <f>IFERROR(Table2[[#This Row],[RETURNS_UNITS]]/Table2[[#This Row],[UNITS_SOLD]],0)</f>
        <v>4.2016806722689079E-2</v>
      </c>
      <c r="T3112" s="2" t="str">
        <f>TRIM(CLEAN(Table2[[#This Row],[CHANNEL]]))</f>
        <v>Blinkit</v>
      </c>
      <c r="U3112" s="1">
        <f t="shared" si="48"/>
        <v>45809</v>
      </c>
    </row>
    <row r="3113" spans="1:21" x14ac:dyDescent="0.3">
      <c r="A3113" s="1">
        <v>45597</v>
      </c>
      <c r="B3113" s="2" t="s">
        <v>37</v>
      </c>
      <c r="C3113" s="2" t="s">
        <v>22</v>
      </c>
      <c r="D3113" s="2" t="s">
        <v>41</v>
      </c>
      <c r="E3113" s="2" t="str">
        <f>TRIM(Table2[[#This Row],[SKU_CODE]])</f>
        <v>BEC-KT-002</v>
      </c>
      <c r="F3113" s="2">
        <v>140</v>
      </c>
      <c r="G3113" s="2">
        <v>58800</v>
      </c>
      <c r="H3113" s="2">
        <v>10746.42</v>
      </c>
      <c r="I3113" s="2">
        <v>5417.55</v>
      </c>
      <c r="J3113" s="2">
        <v>2</v>
      </c>
      <c r="K3113" s="2" t="str">
        <f>_xlfn.XLOOKUP(E3113,[1]SKU_Master!A:A,[1]SKU_Master!C:C,"NOT FOUND")</f>
        <v>Kitchen Towel</v>
      </c>
      <c r="L3113" s="2">
        <f>_xlfn.XLOOKUP(Table2[[#This Row],[SKU_CODE_CLEAN]],[1]SKU_Master!A:A,[1]SKU_Master!E:E,"Not Found")</f>
        <v>420</v>
      </c>
      <c r="M3113" s="2">
        <f>_xlfn.XLOOKUP(E3113,[1]SKU_Master!A:A,[1]SKU_Master!F:F,"NOT FOUND")</f>
        <v>205</v>
      </c>
      <c r="N3113" s="2" t="str">
        <f>IF(ISNUMBER(_xlfn.XMATCH(E3113,[1]SKU_Master!A:A)),"MATCH","NOT FOUND")</f>
        <v>MATCH</v>
      </c>
      <c r="O3113" s="2">
        <f>Table2[[#This Row],[GROSS_REVENUE]]-Table2[[#This Row],[DISCOUNT]]</f>
        <v>48053.58</v>
      </c>
      <c r="P3113" s="3">
        <f>IFERROR((Table2[[#This Row],[NET_REVENUE]]-(Table2[[#This Row],[UNITS_SOLD]]*Table2[[#This Row],[UNIT_COGS]]))/Table2[[#This Row],[NET_REVENUE]],0)</f>
        <v>0.40275001363061819</v>
      </c>
      <c r="Q3113" s="4">
        <f>IFERROR(Table2[[#This Row],[GROSS_REVENUE]]/Table2[[#This Row],[AD_SPEND]],0)</f>
        <v>10.853614641304649</v>
      </c>
      <c r="R3113" s="2">
        <f>IFERROR((Table2[[#This Row],[NET_REVENUE]]-(Table2[[#This Row],[UNITS_SOLD]]*Table2[[#This Row],[UNIT_COGS]])-Table2[[#This Row],[AD_SPEND]]),0)</f>
        <v>13936.030000000002</v>
      </c>
      <c r="S3113" s="3">
        <f>IFERROR(Table2[[#This Row],[RETURNS_UNITS]]/Table2[[#This Row],[UNITS_SOLD]],0)</f>
        <v>1.4285714285714285E-2</v>
      </c>
      <c r="T3113" s="2" t="str">
        <f>TRIM(CLEAN(Table2[[#This Row],[CHANNEL]]))</f>
        <v>Blinkit</v>
      </c>
      <c r="U3113" s="1">
        <f t="shared" si="48"/>
        <v>45597</v>
      </c>
    </row>
    <row r="3114" spans="1:21" x14ac:dyDescent="0.3">
      <c r="A3114" s="1">
        <v>45505</v>
      </c>
      <c r="B3114" s="2" t="s">
        <v>50</v>
      </c>
      <c r="C3114" s="2" t="s">
        <v>28</v>
      </c>
      <c r="D3114" s="2" t="s">
        <v>41</v>
      </c>
      <c r="E3114" s="2" t="str">
        <f>TRIM(Table2[[#This Row],[SKU_CODE]])</f>
        <v>BEC-KT-002</v>
      </c>
      <c r="F3114" s="2">
        <v>183</v>
      </c>
      <c r="G3114" s="2">
        <v>76860</v>
      </c>
      <c r="H3114" s="2">
        <v>22707.88</v>
      </c>
      <c r="I3114" s="2">
        <v>5417.8</v>
      </c>
      <c r="J3114" s="2">
        <v>8</v>
      </c>
      <c r="K3114" s="2" t="str">
        <f>_xlfn.XLOOKUP(E3114,[1]SKU_Master!A:A,[1]SKU_Master!C:C,"NOT FOUND")</f>
        <v>Kitchen Towel</v>
      </c>
      <c r="L3114" s="2">
        <f>_xlfn.XLOOKUP(Table2[[#This Row],[SKU_CODE_CLEAN]],[1]SKU_Master!A:A,[1]SKU_Master!E:E,"Not Found")</f>
        <v>420</v>
      </c>
      <c r="M3114" s="2">
        <f>_xlfn.XLOOKUP(E3114,[1]SKU_Master!A:A,[1]SKU_Master!F:F,"NOT FOUND")</f>
        <v>205</v>
      </c>
      <c r="N3114" s="2" t="str">
        <f>IF(ISNUMBER(_xlfn.XMATCH(E3114,[1]SKU_Master!A:A)),"MATCH","NOT FOUND")</f>
        <v>MATCH</v>
      </c>
      <c r="O3114" s="2">
        <f>Table2[[#This Row],[GROSS_REVENUE]]-Table2[[#This Row],[DISCOUNT]]</f>
        <v>54152.119999999995</v>
      </c>
      <c r="P3114" s="3">
        <f>IFERROR((Table2[[#This Row],[NET_REVENUE]]-(Table2[[#This Row],[UNITS_SOLD]]*Table2[[#This Row],[UNIT_COGS]]))/Table2[[#This Row],[NET_REVENUE]],0)</f>
        <v>0.30722933838970656</v>
      </c>
      <c r="Q3114" s="4">
        <f>IFERROR(Table2[[#This Row],[GROSS_REVENUE]]/Table2[[#This Row],[AD_SPEND]],0)</f>
        <v>14.18657019454391</v>
      </c>
      <c r="R3114" s="2">
        <f>IFERROR((Table2[[#This Row],[NET_REVENUE]]-(Table2[[#This Row],[UNITS_SOLD]]*Table2[[#This Row],[UNIT_COGS]])-Table2[[#This Row],[AD_SPEND]]),0)</f>
        <v>11219.319999999996</v>
      </c>
      <c r="S3114" s="3">
        <f>IFERROR(Table2[[#This Row],[RETURNS_UNITS]]/Table2[[#This Row],[UNITS_SOLD]],0)</f>
        <v>4.3715846994535519E-2</v>
      </c>
      <c r="T3114" s="2" t="str">
        <f>TRIM(CLEAN(Table2[[#This Row],[CHANNEL]]))</f>
        <v>Amazon</v>
      </c>
      <c r="U3114" s="1">
        <f t="shared" si="48"/>
        <v>45505</v>
      </c>
    </row>
    <row r="3115" spans="1:21" x14ac:dyDescent="0.3">
      <c r="A3115" s="1">
        <v>45352</v>
      </c>
      <c r="B3115" s="2" t="s">
        <v>37</v>
      </c>
      <c r="C3115" s="2" t="s">
        <v>25</v>
      </c>
      <c r="D3115" s="2" t="s">
        <v>30</v>
      </c>
      <c r="E3115" s="2" t="str">
        <f>TRIM(Table2[[#This Row],[SKU_CODE]])</f>
        <v>BEC-TIS-002</v>
      </c>
      <c r="F3115" s="2">
        <v>315</v>
      </c>
      <c r="G3115" s="2">
        <v>56700</v>
      </c>
      <c r="H3115" s="2">
        <v>13082.39</v>
      </c>
      <c r="I3115" s="2">
        <v>5418.87</v>
      </c>
      <c r="J3115" s="2">
        <v>7</v>
      </c>
      <c r="K3115" s="2" t="str">
        <f>_xlfn.XLOOKUP(E3115,[1]SKU_Master!A:A,[1]SKU_Master!C:C,"NOT FOUND")</f>
        <v>Tissues</v>
      </c>
      <c r="L3115" s="2">
        <f>_xlfn.XLOOKUP(Table2[[#This Row],[SKU_CODE_CLEAN]],[1]SKU_Master!A:A,[1]SKU_Master!E:E,"Not Found")</f>
        <v>180</v>
      </c>
      <c r="M3115" s="2">
        <f>_xlfn.XLOOKUP(E3115,[1]SKU_Master!A:A,[1]SKU_Master!F:F,"NOT FOUND")</f>
        <v>95</v>
      </c>
      <c r="N3115" s="2" t="str">
        <f>IF(ISNUMBER(_xlfn.XMATCH(E3115,[1]SKU_Master!A:A)),"MATCH","NOT FOUND")</f>
        <v>MATCH</v>
      </c>
      <c r="O3115" s="2">
        <f>Table2[[#This Row],[GROSS_REVENUE]]-Table2[[#This Row],[DISCOUNT]]</f>
        <v>43617.61</v>
      </c>
      <c r="P3115" s="3">
        <f>IFERROR((Table2[[#This Row],[NET_REVENUE]]-(Table2[[#This Row],[UNITS_SOLD]]*Table2[[#This Row],[UNIT_COGS]]))/Table2[[#This Row],[NET_REVENUE]],0)</f>
        <v>0.31392389450040936</v>
      </c>
      <c r="Q3115" s="4">
        <f>IFERROR(Table2[[#This Row],[GROSS_REVENUE]]/Table2[[#This Row],[AD_SPEND]],0)</f>
        <v>10.463436103837147</v>
      </c>
      <c r="R3115" s="2">
        <f>IFERROR((Table2[[#This Row],[NET_REVENUE]]-(Table2[[#This Row],[UNITS_SOLD]]*Table2[[#This Row],[UNIT_COGS]])-Table2[[#This Row],[AD_SPEND]]),0)</f>
        <v>8273.7400000000016</v>
      </c>
      <c r="S3115" s="3">
        <f>IFERROR(Table2[[#This Row],[RETURNS_UNITS]]/Table2[[#This Row],[UNITS_SOLD]],0)</f>
        <v>2.2222222222222223E-2</v>
      </c>
      <c r="T3115" s="2" t="str">
        <f>TRIM(CLEAN(Table2[[#This Row],[CHANNEL]]))</f>
        <v>Blinkit</v>
      </c>
      <c r="U3115" s="1">
        <f t="shared" si="48"/>
        <v>45352</v>
      </c>
    </row>
    <row r="3116" spans="1:21" x14ac:dyDescent="0.3">
      <c r="A3116" s="1">
        <v>45778</v>
      </c>
      <c r="B3116" s="2" t="s">
        <v>24</v>
      </c>
      <c r="C3116" s="2" t="s">
        <v>22</v>
      </c>
      <c r="D3116" s="2" t="s">
        <v>30</v>
      </c>
      <c r="E3116" s="2" t="str">
        <f>TRIM(Table2[[#This Row],[SKU_CODE]])</f>
        <v>BEC-TIS-002</v>
      </c>
      <c r="F3116" s="2">
        <v>246</v>
      </c>
      <c r="G3116" s="2">
        <v>44280</v>
      </c>
      <c r="H3116" s="2">
        <v>2332.04</v>
      </c>
      <c r="I3116" s="2">
        <v>5425.04</v>
      </c>
      <c r="J3116" s="2">
        <v>33</v>
      </c>
      <c r="K3116" s="2" t="str">
        <f>_xlfn.XLOOKUP(E3116,[1]SKU_Master!A:A,[1]SKU_Master!C:C,"NOT FOUND")</f>
        <v>Tissues</v>
      </c>
      <c r="L3116" s="2">
        <f>_xlfn.XLOOKUP(Table2[[#This Row],[SKU_CODE_CLEAN]],[1]SKU_Master!A:A,[1]SKU_Master!E:E,"Not Found")</f>
        <v>180</v>
      </c>
      <c r="M3116" s="2">
        <f>_xlfn.XLOOKUP(E3116,[1]SKU_Master!A:A,[1]SKU_Master!F:F,"NOT FOUND")</f>
        <v>95</v>
      </c>
      <c r="N3116" s="2" t="str">
        <f>IF(ISNUMBER(_xlfn.XMATCH(E3116,[1]SKU_Master!A:A)),"MATCH","NOT FOUND")</f>
        <v>MATCH</v>
      </c>
      <c r="O3116" s="2">
        <f>Table2[[#This Row],[GROSS_REVENUE]]-Table2[[#This Row],[DISCOUNT]]</f>
        <v>41947.96</v>
      </c>
      <c r="P3116" s="3">
        <f>IFERROR((Table2[[#This Row],[NET_REVENUE]]-(Table2[[#This Row],[UNITS_SOLD]]*Table2[[#This Row],[UNIT_COGS]]))/Table2[[#This Row],[NET_REVENUE]],0)</f>
        <v>0.44288113176421451</v>
      </c>
      <c r="Q3116" s="4">
        <f>IFERROR(Table2[[#This Row],[GROSS_REVENUE]]/Table2[[#This Row],[AD_SPEND]],0)</f>
        <v>8.1621517998023982</v>
      </c>
      <c r="R3116" s="2">
        <f>IFERROR((Table2[[#This Row],[NET_REVENUE]]-(Table2[[#This Row],[UNITS_SOLD]]*Table2[[#This Row],[UNIT_COGS]])-Table2[[#This Row],[AD_SPEND]]),0)</f>
        <v>13152.919999999998</v>
      </c>
      <c r="S3116" s="3">
        <f>IFERROR(Table2[[#This Row],[RETURNS_UNITS]]/Table2[[#This Row],[UNITS_SOLD]],0)</f>
        <v>0.13414634146341464</v>
      </c>
      <c r="T3116" s="2" t="str">
        <f>TRIM(CLEAN(Table2[[#This Row],[CHANNEL]]))</f>
        <v>D2C</v>
      </c>
      <c r="U3116" s="1">
        <f t="shared" si="48"/>
        <v>45778</v>
      </c>
    </row>
    <row r="3117" spans="1:21" x14ac:dyDescent="0.3">
      <c r="A3117" s="1">
        <v>45383</v>
      </c>
      <c r="B3117" s="2" t="s">
        <v>24</v>
      </c>
      <c r="C3117" s="2" t="s">
        <v>25</v>
      </c>
      <c r="D3117" s="2" t="s">
        <v>30</v>
      </c>
      <c r="E3117" s="2" t="str">
        <f>TRIM(Table2[[#This Row],[SKU_CODE]])</f>
        <v>BEC-TIS-002</v>
      </c>
      <c r="F3117" s="2">
        <v>250</v>
      </c>
      <c r="G3117" s="2">
        <v>45000</v>
      </c>
      <c r="H3117" s="2">
        <v>5343.22</v>
      </c>
      <c r="I3117" s="2">
        <v>5426.91</v>
      </c>
      <c r="J3117" s="2">
        <v>29</v>
      </c>
      <c r="K3117" s="2" t="str">
        <f>_xlfn.XLOOKUP(E3117,[1]SKU_Master!A:A,[1]SKU_Master!C:C,"NOT FOUND")</f>
        <v>Tissues</v>
      </c>
      <c r="L3117" s="2">
        <f>_xlfn.XLOOKUP(Table2[[#This Row],[SKU_CODE_CLEAN]],[1]SKU_Master!A:A,[1]SKU_Master!E:E,"Not Found")</f>
        <v>180</v>
      </c>
      <c r="M3117" s="2">
        <f>_xlfn.XLOOKUP(E3117,[1]SKU_Master!A:A,[1]SKU_Master!F:F,"NOT FOUND")</f>
        <v>95</v>
      </c>
      <c r="N3117" s="2" t="str">
        <f>IF(ISNUMBER(_xlfn.XMATCH(E3117,[1]SKU_Master!A:A)),"MATCH","NOT FOUND")</f>
        <v>MATCH</v>
      </c>
      <c r="O3117" s="2">
        <f>Table2[[#This Row],[GROSS_REVENUE]]-Table2[[#This Row],[DISCOUNT]]</f>
        <v>39656.78</v>
      </c>
      <c r="P3117" s="3">
        <f>IFERROR((Table2[[#This Row],[NET_REVENUE]]-(Table2[[#This Row],[UNITS_SOLD]]*Table2[[#This Row],[UNIT_COGS]]))/Table2[[#This Row],[NET_REVENUE]],0)</f>
        <v>0.40111123495150136</v>
      </c>
      <c r="Q3117" s="4">
        <f>IFERROR(Table2[[#This Row],[GROSS_REVENUE]]/Table2[[#This Row],[AD_SPEND]],0)</f>
        <v>8.2920114761438839</v>
      </c>
      <c r="R3117" s="2">
        <f>IFERROR((Table2[[#This Row],[NET_REVENUE]]-(Table2[[#This Row],[UNITS_SOLD]]*Table2[[#This Row],[UNIT_COGS]])-Table2[[#This Row],[AD_SPEND]]),0)</f>
        <v>10479.869999999999</v>
      </c>
      <c r="S3117" s="3">
        <f>IFERROR(Table2[[#This Row],[RETURNS_UNITS]]/Table2[[#This Row],[UNITS_SOLD]],0)</f>
        <v>0.11600000000000001</v>
      </c>
      <c r="T3117" s="2" t="str">
        <f>TRIM(CLEAN(Table2[[#This Row],[CHANNEL]]))</f>
        <v>D2C</v>
      </c>
      <c r="U3117" s="1">
        <f t="shared" si="48"/>
        <v>45383</v>
      </c>
    </row>
    <row r="3118" spans="1:21" x14ac:dyDescent="0.3">
      <c r="A3118" s="1">
        <v>45566</v>
      </c>
      <c r="B3118" s="2" t="s">
        <v>37</v>
      </c>
      <c r="C3118" s="2" t="s">
        <v>22</v>
      </c>
      <c r="D3118" s="2" t="s">
        <v>41</v>
      </c>
      <c r="E3118" s="2" t="str">
        <f>TRIM(Table2[[#This Row],[SKU_CODE]])</f>
        <v>BEC-KT-002</v>
      </c>
      <c r="F3118" s="2">
        <v>189</v>
      </c>
      <c r="G3118" s="2">
        <v>79380</v>
      </c>
      <c r="H3118" s="2">
        <v>8395.64</v>
      </c>
      <c r="I3118" s="2">
        <v>5429.19</v>
      </c>
      <c r="J3118" s="2">
        <v>4</v>
      </c>
      <c r="K3118" s="2" t="str">
        <f>_xlfn.XLOOKUP(E3118,[1]SKU_Master!A:A,[1]SKU_Master!C:C,"NOT FOUND")</f>
        <v>Kitchen Towel</v>
      </c>
      <c r="L3118" s="2">
        <f>_xlfn.XLOOKUP(Table2[[#This Row],[SKU_CODE_CLEAN]],[1]SKU_Master!A:A,[1]SKU_Master!E:E,"Not Found")</f>
        <v>420</v>
      </c>
      <c r="M3118" s="2">
        <f>_xlfn.XLOOKUP(E3118,[1]SKU_Master!A:A,[1]SKU_Master!F:F,"NOT FOUND")</f>
        <v>205</v>
      </c>
      <c r="N3118" s="2" t="str">
        <f>IF(ISNUMBER(_xlfn.XMATCH(E3118,[1]SKU_Master!A:A)),"MATCH","NOT FOUND")</f>
        <v>MATCH</v>
      </c>
      <c r="O3118" s="2">
        <f>Table2[[#This Row],[GROSS_REVENUE]]-Table2[[#This Row],[DISCOUNT]]</f>
        <v>70984.36</v>
      </c>
      <c r="P3118" s="3">
        <f>IFERROR((Table2[[#This Row],[NET_REVENUE]]-(Table2[[#This Row],[UNITS_SOLD]]*Table2[[#This Row],[UNIT_COGS]]))/Table2[[#This Row],[NET_REVENUE]],0)</f>
        <v>0.4541755395132111</v>
      </c>
      <c r="Q3118" s="4">
        <f>IFERROR(Table2[[#This Row],[GROSS_REVENUE]]/Table2[[#This Row],[AD_SPEND]],0)</f>
        <v>14.620965558398215</v>
      </c>
      <c r="R3118" s="2">
        <f>IFERROR((Table2[[#This Row],[NET_REVENUE]]-(Table2[[#This Row],[UNITS_SOLD]]*Table2[[#This Row],[UNIT_COGS]])-Table2[[#This Row],[AD_SPEND]]),0)</f>
        <v>26810.170000000002</v>
      </c>
      <c r="S3118" s="3">
        <f>IFERROR(Table2[[#This Row],[RETURNS_UNITS]]/Table2[[#This Row],[UNITS_SOLD]],0)</f>
        <v>2.1164021164021163E-2</v>
      </c>
      <c r="T3118" s="2" t="str">
        <f>TRIM(CLEAN(Table2[[#This Row],[CHANNEL]]))</f>
        <v>Blinkit</v>
      </c>
      <c r="U3118" s="1">
        <f t="shared" si="48"/>
        <v>45566</v>
      </c>
    </row>
    <row r="3119" spans="1:21" x14ac:dyDescent="0.3">
      <c r="A3119" s="1">
        <v>45748</v>
      </c>
      <c r="B3119" s="2" t="s">
        <v>37</v>
      </c>
      <c r="C3119" s="2" t="s">
        <v>28</v>
      </c>
      <c r="D3119" s="2" t="s">
        <v>30</v>
      </c>
      <c r="E3119" s="2" t="str">
        <f>TRIM(Table2[[#This Row],[SKU_CODE]])</f>
        <v>BEC-TIS-002</v>
      </c>
      <c r="F3119" s="2">
        <v>266</v>
      </c>
      <c r="G3119" s="2">
        <v>47880</v>
      </c>
      <c r="H3119" s="2">
        <v>4248.91</v>
      </c>
      <c r="I3119" s="2">
        <v>5430.22</v>
      </c>
      <c r="J3119" s="2">
        <v>13</v>
      </c>
      <c r="K3119" s="2" t="str">
        <f>_xlfn.XLOOKUP(E3119,[1]SKU_Master!A:A,[1]SKU_Master!C:C,"NOT FOUND")</f>
        <v>Tissues</v>
      </c>
      <c r="L3119" s="2">
        <f>_xlfn.XLOOKUP(Table2[[#This Row],[SKU_CODE_CLEAN]],[1]SKU_Master!A:A,[1]SKU_Master!E:E,"Not Found")</f>
        <v>180</v>
      </c>
      <c r="M3119" s="2">
        <f>_xlfn.XLOOKUP(E3119,[1]SKU_Master!A:A,[1]SKU_Master!F:F,"NOT FOUND")</f>
        <v>95</v>
      </c>
      <c r="N3119" s="2" t="str">
        <f>IF(ISNUMBER(_xlfn.XMATCH(E3119,[1]SKU_Master!A:A)),"MATCH","NOT FOUND")</f>
        <v>MATCH</v>
      </c>
      <c r="O3119" s="2">
        <f>Table2[[#This Row],[GROSS_REVENUE]]-Table2[[#This Row],[DISCOUNT]]</f>
        <v>43631.09</v>
      </c>
      <c r="P3119" s="3">
        <f>IFERROR((Table2[[#This Row],[NET_REVENUE]]-(Table2[[#This Row],[UNITS_SOLD]]*Table2[[#This Row],[UNIT_COGS]]))/Table2[[#This Row],[NET_REVENUE]],0)</f>
        <v>0.42082583772259641</v>
      </c>
      <c r="Q3119" s="4">
        <f>IFERROR(Table2[[#This Row],[GROSS_REVENUE]]/Table2[[#This Row],[AD_SPEND]],0)</f>
        <v>8.8173223184327707</v>
      </c>
      <c r="R3119" s="2">
        <f>IFERROR((Table2[[#This Row],[NET_REVENUE]]-(Table2[[#This Row],[UNITS_SOLD]]*Table2[[#This Row],[UNIT_COGS]])-Table2[[#This Row],[AD_SPEND]]),0)</f>
        <v>12930.869999999995</v>
      </c>
      <c r="S3119" s="3">
        <f>IFERROR(Table2[[#This Row],[RETURNS_UNITS]]/Table2[[#This Row],[UNITS_SOLD]],0)</f>
        <v>4.8872180451127817E-2</v>
      </c>
      <c r="T3119" s="2" t="str">
        <f>TRIM(CLEAN(Table2[[#This Row],[CHANNEL]]))</f>
        <v>Blinkit</v>
      </c>
      <c r="U3119" s="1">
        <f t="shared" si="48"/>
        <v>45748</v>
      </c>
    </row>
    <row r="3120" spans="1:21" x14ac:dyDescent="0.3">
      <c r="A3120" s="1">
        <v>45717</v>
      </c>
      <c r="B3120" s="2" t="s">
        <v>27</v>
      </c>
      <c r="C3120" s="2" t="s">
        <v>25</v>
      </c>
      <c r="D3120" s="2" t="s">
        <v>43</v>
      </c>
      <c r="E3120" s="2" t="str">
        <f>TRIM(Table2[[#This Row],[SKU_CODE]])</f>
        <v>BEC-GB-001</v>
      </c>
      <c r="F3120" s="2">
        <v>308</v>
      </c>
      <c r="G3120" s="2">
        <v>45892</v>
      </c>
      <c r="H3120" s="2">
        <v>9557.76</v>
      </c>
      <c r="I3120" s="2">
        <v>5446</v>
      </c>
      <c r="J3120" s="2">
        <v>6</v>
      </c>
      <c r="K3120" s="2" t="str">
        <f>_xlfn.XLOOKUP(E3120,[1]SKU_Master!A:A,[1]SKU_Master!C:C,"NOT FOUND")</f>
        <v>Garbage Bags</v>
      </c>
      <c r="L3120" s="2">
        <f>_xlfn.XLOOKUP(Table2[[#This Row],[SKU_CODE_CLEAN]],[1]SKU_Master!A:A,[1]SKU_Master!E:E,"Not Found")</f>
        <v>149</v>
      </c>
      <c r="M3120" s="2">
        <f>_xlfn.XLOOKUP(E3120,[1]SKU_Master!A:A,[1]SKU_Master!F:F,"NOT FOUND")</f>
        <v>70</v>
      </c>
      <c r="N3120" s="2" t="str">
        <f>IF(ISNUMBER(_xlfn.XMATCH(E3120,[1]SKU_Master!A:A)),"MATCH","NOT FOUND")</f>
        <v>MATCH</v>
      </c>
      <c r="O3120" s="2">
        <f>Table2[[#This Row],[GROSS_REVENUE]]-Table2[[#This Row],[DISCOUNT]]</f>
        <v>36334.239999999998</v>
      </c>
      <c r="P3120" s="3">
        <f>IFERROR((Table2[[#This Row],[NET_REVENUE]]-(Table2[[#This Row],[UNITS_SOLD]]*Table2[[#This Row],[UNIT_COGS]]))/Table2[[#This Row],[NET_REVENUE]],0)</f>
        <v>0.40662031186010766</v>
      </c>
      <c r="Q3120" s="4">
        <f>IFERROR(Table2[[#This Row],[GROSS_REVENUE]]/Table2[[#This Row],[AD_SPEND]],0)</f>
        <v>8.4267352185089983</v>
      </c>
      <c r="R3120" s="2">
        <f>IFERROR((Table2[[#This Row],[NET_REVENUE]]-(Table2[[#This Row],[UNITS_SOLD]]*Table2[[#This Row],[UNIT_COGS]])-Table2[[#This Row],[AD_SPEND]]),0)</f>
        <v>9328.239999999998</v>
      </c>
      <c r="S3120" s="3">
        <f>IFERROR(Table2[[#This Row],[RETURNS_UNITS]]/Table2[[#This Row],[UNITS_SOLD]],0)</f>
        <v>1.948051948051948E-2</v>
      </c>
      <c r="T3120" s="2" t="str">
        <f>TRIM(CLEAN(Table2[[#This Row],[CHANNEL]]))</f>
        <v>Zepto</v>
      </c>
      <c r="U3120" s="1">
        <f t="shared" si="48"/>
        <v>45717</v>
      </c>
    </row>
    <row r="3121" spans="1:21" x14ac:dyDescent="0.3">
      <c r="A3121" s="1">
        <v>45444</v>
      </c>
      <c r="B3121" s="2" t="s">
        <v>24</v>
      </c>
      <c r="C3121" s="2" t="s">
        <v>28</v>
      </c>
      <c r="D3121" s="2" t="s">
        <v>59</v>
      </c>
      <c r="E3121" s="2" t="str">
        <f>TRIM(Table2[[#This Row],[SKU_CODE]])</f>
        <v>BEC-CLN-001</v>
      </c>
      <c r="F3121" s="2">
        <v>131</v>
      </c>
      <c r="G3121" s="5">
        <v>26069</v>
      </c>
      <c r="H3121" s="2">
        <v>2493.91</v>
      </c>
      <c r="I3121" s="2">
        <v>5455.54</v>
      </c>
      <c r="J3121" s="2">
        <v>16</v>
      </c>
      <c r="K3121" s="2" t="str">
        <f>_xlfn.XLOOKUP(E3121,[1]SKU_Master!A:A,[1]SKU_Master!C:C,"NOT FOUND")</f>
        <v>Cleaners</v>
      </c>
      <c r="L3121" s="2">
        <f>_xlfn.XLOOKUP(Table2[[#This Row],[SKU_CODE_CLEAN]],[1]SKU_Master!A:A,[1]SKU_Master!E:E,"Not Found")</f>
        <v>199</v>
      </c>
      <c r="M3121" s="2">
        <f>_xlfn.XLOOKUP(E3121,[1]SKU_Master!A:A,[1]SKU_Master!F:F,"NOT FOUND")</f>
        <v>96</v>
      </c>
      <c r="N3121" s="2" t="str">
        <f>IF(ISNUMBER(_xlfn.XMATCH(E3121,[1]SKU_Master!A:A)),"MATCH","NOT FOUND")</f>
        <v>MATCH</v>
      </c>
      <c r="O3121" s="2">
        <f>Table2[[#This Row],[GROSS_REVENUE]]-Table2[[#This Row],[DISCOUNT]]</f>
        <v>23575.09</v>
      </c>
      <c r="P3121" s="3">
        <f>IFERROR((Table2[[#This Row],[NET_REVENUE]]-(Table2[[#This Row],[UNITS_SOLD]]*Table2[[#This Row],[UNIT_COGS]]))/Table2[[#This Row],[NET_REVENUE]],0)</f>
        <v>0.46655558897124039</v>
      </c>
      <c r="Q3121" s="4">
        <f>IFERROR(Table2[[#This Row],[GROSS_REVENUE]]/Table2[[#This Row],[AD_SPEND]],0)</f>
        <v>4.7784453967893183</v>
      </c>
      <c r="R3121" s="2">
        <f>IFERROR((Table2[[#This Row],[NET_REVENUE]]-(Table2[[#This Row],[UNITS_SOLD]]*Table2[[#This Row],[UNIT_COGS]])-Table2[[#This Row],[AD_SPEND]]),0)</f>
        <v>5543.55</v>
      </c>
      <c r="S3121" s="3">
        <f>IFERROR(Table2[[#This Row],[RETURNS_UNITS]]/Table2[[#This Row],[UNITS_SOLD]],0)</f>
        <v>0.12213740458015267</v>
      </c>
      <c r="T3121" s="2" t="str">
        <f>TRIM(CLEAN(Table2[[#This Row],[CHANNEL]]))</f>
        <v>D2C</v>
      </c>
      <c r="U3121" s="1">
        <f t="shared" si="48"/>
        <v>45444</v>
      </c>
    </row>
    <row r="3122" spans="1:21" x14ac:dyDescent="0.3">
      <c r="A3122" s="1">
        <v>45689</v>
      </c>
      <c r="B3122" s="2" t="s">
        <v>33</v>
      </c>
      <c r="C3122" s="2" t="s">
        <v>25</v>
      </c>
      <c r="D3122" s="2" t="s">
        <v>29</v>
      </c>
      <c r="E3122" s="2" t="str">
        <f>TRIM(Table2[[#This Row],[SKU_CODE]])</f>
        <v>BEC-CLN-004</v>
      </c>
      <c r="F3122" s="2">
        <v>233</v>
      </c>
      <c r="G3122" s="2">
        <v>23067</v>
      </c>
      <c r="H3122" s="2">
        <v>3868.44</v>
      </c>
      <c r="I3122" s="2">
        <v>5457.16</v>
      </c>
      <c r="J3122" s="2">
        <v>6</v>
      </c>
      <c r="K3122" s="2" t="str">
        <f>_xlfn.XLOOKUP(E3122,[1]SKU_Master!A:A,[1]SKU_Master!C:C,"NOT FOUND")</f>
        <v>Cleaners</v>
      </c>
      <c r="L3122" s="2">
        <f>_xlfn.XLOOKUP(Table2[[#This Row],[SKU_CODE_CLEAN]],[1]SKU_Master!A:A,[1]SKU_Master!E:E,"Not Found")</f>
        <v>99</v>
      </c>
      <c r="M3122" s="2">
        <f>_xlfn.XLOOKUP(E3122,[1]SKU_Master!A:A,[1]SKU_Master!F:F,"NOT FOUND")</f>
        <v>44</v>
      </c>
      <c r="N3122" s="2" t="str">
        <f>IF(ISNUMBER(_xlfn.XMATCH(E3122,[1]SKU_Master!A:A)),"MATCH","NOT FOUND")</f>
        <v>MATCH</v>
      </c>
      <c r="O3122" s="2">
        <f>Table2[[#This Row],[GROSS_REVENUE]]-Table2[[#This Row],[DISCOUNT]]</f>
        <v>19198.560000000001</v>
      </c>
      <c r="P3122" s="3">
        <f>IFERROR((Table2[[#This Row],[NET_REVENUE]]-(Table2[[#This Row],[UNITS_SOLD]]*Table2[[#This Row],[UNIT_COGS]]))/Table2[[#This Row],[NET_REVENUE]],0)</f>
        <v>0.46600161678792579</v>
      </c>
      <c r="Q3122" s="4">
        <f>IFERROR(Table2[[#This Row],[GROSS_REVENUE]]/Table2[[#This Row],[AD_SPEND]],0)</f>
        <v>4.2269238944799126</v>
      </c>
      <c r="R3122" s="2">
        <f>IFERROR((Table2[[#This Row],[NET_REVENUE]]-(Table2[[#This Row],[UNITS_SOLD]]*Table2[[#This Row],[UNIT_COGS]])-Table2[[#This Row],[AD_SPEND]]),0)</f>
        <v>3489.4000000000015</v>
      </c>
      <c r="S3122" s="3">
        <f>IFERROR(Table2[[#This Row],[RETURNS_UNITS]]/Table2[[#This Row],[UNITS_SOLD]],0)</f>
        <v>2.575107296137339E-2</v>
      </c>
      <c r="T3122" s="2" t="str">
        <f>TRIM(CLEAN(Table2[[#This Row],[CHANNEL]]))</f>
        <v>Swiggy Instamart</v>
      </c>
      <c r="U3122" s="1">
        <f t="shared" si="48"/>
        <v>45689</v>
      </c>
    </row>
    <row r="3123" spans="1:21" x14ac:dyDescent="0.3">
      <c r="A3123" s="1">
        <v>45658</v>
      </c>
      <c r="B3123" s="2" t="s">
        <v>33</v>
      </c>
      <c r="C3123" s="2" t="s">
        <v>25</v>
      </c>
      <c r="D3123" s="2" t="s">
        <v>29</v>
      </c>
      <c r="E3123" s="2" t="str">
        <f>TRIM(Table2[[#This Row],[SKU_CODE]])</f>
        <v>BEC-CLN-004</v>
      </c>
      <c r="F3123" s="2">
        <v>207</v>
      </c>
      <c r="G3123" s="2">
        <v>20493</v>
      </c>
      <c r="H3123" s="2">
        <v>3352.55</v>
      </c>
      <c r="I3123" s="2">
        <v>5459.73</v>
      </c>
      <c r="J3123" s="2">
        <v>8</v>
      </c>
      <c r="K3123" s="2" t="str">
        <f>_xlfn.XLOOKUP(E3123,[1]SKU_Master!A:A,[1]SKU_Master!C:C,"NOT FOUND")</f>
        <v>Cleaners</v>
      </c>
      <c r="L3123" s="2">
        <f>_xlfn.XLOOKUP(Table2[[#This Row],[SKU_CODE_CLEAN]],[1]SKU_Master!A:A,[1]SKU_Master!E:E,"Not Found")</f>
        <v>99</v>
      </c>
      <c r="M3123" s="2">
        <f>_xlfn.XLOOKUP(E3123,[1]SKU_Master!A:A,[1]SKU_Master!F:F,"NOT FOUND")</f>
        <v>44</v>
      </c>
      <c r="N3123" s="2" t="str">
        <f>IF(ISNUMBER(_xlfn.XMATCH(E3123,[1]SKU_Master!A:A)),"MATCH","NOT FOUND")</f>
        <v>MATCH</v>
      </c>
      <c r="O3123" s="2">
        <f>Table2[[#This Row],[GROSS_REVENUE]]-Table2[[#This Row],[DISCOUNT]]</f>
        <v>17140.45</v>
      </c>
      <c r="P3123" s="3">
        <f>IFERROR((Table2[[#This Row],[NET_REVENUE]]-(Table2[[#This Row],[UNITS_SOLD]]*Table2[[#This Row],[UNIT_COGS]]))/Table2[[#This Row],[NET_REVENUE]],0)</f>
        <v>0.46862538614797161</v>
      </c>
      <c r="Q3123" s="4">
        <f>IFERROR(Table2[[#This Row],[GROSS_REVENUE]]/Table2[[#This Row],[AD_SPEND]],0)</f>
        <v>3.7534823150595362</v>
      </c>
      <c r="R3123" s="2">
        <f>IFERROR((Table2[[#This Row],[NET_REVENUE]]-(Table2[[#This Row],[UNITS_SOLD]]*Table2[[#This Row],[UNIT_COGS]])-Table2[[#This Row],[AD_SPEND]]),0)</f>
        <v>2572.7200000000012</v>
      </c>
      <c r="S3123" s="3">
        <f>IFERROR(Table2[[#This Row],[RETURNS_UNITS]]/Table2[[#This Row],[UNITS_SOLD]],0)</f>
        <v>3.864734299516908E-2</v>
      </c>
      <c r="T3123" s="2" t="str">
        <f>TRIM(CLEAN(Table2[[#This Row],[CHANNEL]]))</f>
        <v>Swiggy Instamart</v>
      </c>
      <c r="U3123" s="1">
        <f t="shared" si="48"/>
        <v>45658</v>
      </c>
    </row>
    <row r="3124" spans="1:21" x14ac:dyDescent="0.3">
      <c r="A3124" s="1">
        <v>45778</v>
      </c>
      <c r="B3124" s="2" t="s">
        <v>27</v>
      </c>
      <c r="C3124" s="2" t="s">
        <v>28</v>
      </c>
      <c r="D3124" s="2" t="s">
        <v>41</v>
      </c>
      <c r="E3124" s="2" t="str">
        <f>TRIM(Table2[[#This Row],[SKU_CODE]])</f>
        <v>BEC-KT-002</v>
      </c>
      <c r="F3124" s="2">
        <v>130</v>
      </c>
      <c r="G3124" s="2">
        <v>54600</v>
      </c>
      <c r="H3124" s="2">
        <v>14203.84</v>
      </c>
      <c r="I3124" s="2">
        <v>5475.22</v>
      </c>
      <c r="J3124" s="2">
        <v>4</v>
      </c>
      <c r="K3124" s="2" t="str">
        <f>_xlfn.XLOOKUP(E3124,[1]SKU_Master!A:A,[1]SKU_Master!C:C,"NOT FOUND")</f>
        <v>Kitchen Towel</v>
      </c>
      <c r="L3124" s="2">
        <f>_xlfn.XLOOKUP(Table2[[#This Row],[SKU_CODE_CLEAN]],[1]SKU_Master!A:A,[1]SKU_Master!E:E,"Not Found")</f>
        <v>420</v>
      </c>
      <c r="M3124" s="2">
        <f>_xlfn.XLOOKUP(E3124,[1]SKU_Master!A:A,[1]SKU_Master!F:F,"NOT FOUND")</f>
        <v>205</v>
      </c>
      <c r="N3124" s="2" t="str">
        <f>IF(ISNUMBER(_xlfn.XMATCH(E3124,[1]SKU_Master!A:A)),"MATCH","NOT FOUND")</f>
        <v>MATCH</v>
      </c>
      <c r="O3124" s="2">
        <f>Table2[[#This Row],[GROSS_REVENUE]]-Table2[[#This Row],[DISCOUNT]]</f>
        <v>40396.160000000003</v>
      </c>
      <c r="P3124" s="3">
        <f>IFERROR((Table2[[#This Row],[NET_REVENUE]]-(Table2[[#This Row],[UNITS_SOLD]]*Table2[[#This Row],[UNIT_COGS]]))/Table2[[#This Row],[NET_REVENUE]],0)</f>
        <v>0.34028382895800002</v>
      </c>
      <c r="Q3124" s="4">
        <f>IFERROR(Table2[[#This Row],[GROSS_REVENUE]]/Table2[[#This Row],[AD_SPEND]],0)</f>
        <v>9.9722020302380532</v>
      </c>
      <c r="R3124" s="2">
        <f>IFERROR((Table2[[#This Row],[NET_REVENUE]]-(Table2[[#This Row],[UNITS_SOLD]]*Table2[[#This Row],[UNIT_COGS]])-Table2[[#This Row],[AD_SPEND]]),0)</f>
        <v>8270.9400000000023</v>
      </c>
      <c r="S3124" s="3">
        <f>IFERROR(Table2[[#This Row],[RETURNS_UNITS]]/Table2[[#This Row],[UNITS_SOLD]],0)</f>
        <v>3.0769230769230771E-2</v>
      </c>
      <c r="T3124" s="2" t="str">
        <f>TRIM(CLEAN(Table2[[#This Row],[CHANNEL]]))</f>
        <v>Zepto</v>
      </c>
      <c r="U3124" s="1">
        <f t="shared" si="48"/>
        <v>45778</v>
      </c>
    </row>
    <row r="3125" spans="1:21" x14ac:dyDescent="0.3">
      <c r="A3125" s="1">
        <v>45566</v>
      </c>
      <c r="B3125" s="2" t="s">
        <v>37</v>
      </c>
      <c r="C3125" s="2" t="s">
        <v>25</v>
      </c>
      <c r="D3125" s="2" t="s">
        <v>31</v>
      </c>
      <c r="E3125" s="2" t="str">
        <f>TRIM(Table2[[#This Row],[SKU_CODE]])</f>
        <v>BEC-GB-002</v>
      </c>
      <c r="F3125" s="2">
        <v>320</v>
      </c>
      <c r="G3125" s="2">
        <v>57280</v>
      </c>
      <c r="H3125" s="2">
        <v>11470.86</v>
      </c>
      <c r="I3125" s="2">
        <v>5491.36</v>
      </c>
      <c r="J3125" s="2">
        <v>6</v>
      </c>
      <c r="K3125" s="2" t="str">
        <f>_xlfn.XLOOKUP(E3125,[1]SKU_Master!A:A,[1]SKU_Master!C:C,"NOT FOUND")</f>
        <v>Garbage Bags</v>
      </c>
      <c r="L3125" s="2">
        <f>_xlfn.XLOOKUP(Table2[[#This Row],[SKU_CODE_CLEAN]],[1]SKU_Master!A:A,[1]SKU_Master!E:E,"Not Found")</f>
        <v>179</v>
      </c>
      <c r="M3125" s="2">
        <f>_xlfn.XLOOKUP(E3125,[1]SKU_Master!A:A,[1]SKU_Master!F:F,"NOT FOUND")</f>
        <v>86</v>
      </c>
      <c r="N3125" s="2" t="str">
        <f>IF(ISNUMBER(_xlfn.XMATCH(E3125,[1]SKU_Master!A:A)),"MATCH","NOT FOUND")</f>
        <v>MATCH</v>
      </c>
      <c r="O3125" s="2">
        <f>Table2[[#This Row],[GROSS_REVENUE]]-Table2[[#This Row],[DISCOUNT]]</f>
        <v>45809.14</v>
      </c>
      <c r="P3125" s="3">
        <f>IFERROR((Table2[[#This Row],[NET_REVENUE]]-(Table2[[#This Row],[UNITS_SOLD]]*Table2[[#This Row],[UNIT_COGS]]))/Table2[[#This Row],[NET_REVENUE]],0)</f>
        <v>0.39924652591164123</v>
      </c>
      <c r="Q3125" s="4">
        <f>IFERROR(Table2[[#This Row],[GROSS_REVENUE]]/Table2[[#This Row],[AD_SPEND]],0)</f>
        <v>10.430931499664929</v>
      </c>
      <c r="R3125" s="2">
        <f>IFERROR((Table2[[#This Row],[NET_REVENUE]]-(Table2[[#This Row],[UNITS_SOLD]]*Table2[[#This Row],[UNIT_COGS]])-Table2[[#This Row],[AD_SPEND]]),0)</f>
        <v>12797.779999999999</v>
      </c>
      <c r="S3125" s="3">
        <f>IFERROR(Table2[[#This Row],[RETURNS_UNITS]]/Table2[[#This Row],[UNITS_SOLD]],0)</f>
        <v>1.8749999999999999E-2</v>
      </c>
      <c r="T3125" s="2" t="str">
        <f>TRIM(CLEAN(Table2[[#This Row],[CHANNEL]]))</f>
        <v>Blinkit</v>
      </c>
      <c r="U3125" s="1">
        <f t="shared" si="48"/>
        <v>45566</v>
      </c>
    </row>
    <row r="3126" spans="1:21" x14ac:dyDescent="0.3">
      <c r="A3126" s="1">
        <v>45809</v>
      </c>
      <c r="B3126" s="2" t="s">
        <v>37</v>
      </c>
      <c r="C3126" s="2" t="s">
        <v>22</v>
      </c>
      <c r="D3126" s="2" t="s">
        <v>46</v>
      </c>
      <c r="E3126" s="2" t="str">
        <f>TRIM(Table2[[#This Row],[SKU_CODE]])</f>
        <v>BEC-KT-001</v>
      </c>
      <c r="F3126" s="2">
        <v>275</v>
      </c>
      <c r="G3126" s="2">
        <v>44000</v>
      </c>
      <c r="H3126" s="2">
        <v>3073.74</v>
      </c>
      <c r="I3126" s="2">
        <v>5497.61</v>
      </c>
      <c r="J3126" s="2">
        <v>11</v>
      </c>
      <c r="K3126" s="2" t="str">
        <f>_xlfn.XLOOKUP(E3126,[1]SKU_Master!A:A,[1]SKU_Master!C:C,"NOT FOUND")</f>
        <v>Kitchen Towel</v>
      </c>
      <c r="L3126" s="2">
        <f>_xlfn.XLOOKUP(Table2[[#This Row],[SKU_CODE_CLEAN]],[1]SKU_Master!A:A,[1]SKU_Master!E:E,"Not Found")</f>
        <v>160</v>
      </c>
      <c r="M3126" s="2">
        <f>_xlfn.XLOOKUP(E3126,[1]SKU_Master!A:A,[1]SKU_Master!F:F,"NOT FOUND")</f>
        <v>78</v>
      </c>
      <c r="N3126" s="2" t="str">
        <f>IF(ISNUMBER(_xlfn.XMATCH(E3126,[1]SKU_Master!A:A)),"MATCH","NOT FOUND")</f>
        <v>MATCH</v>
      </c>
      <c r="O3126" s="2">
        <f>Table2[[#This Row],[GROSS_REVENUE]]-Table2[[#This Row],[DISCOUNT]]</f>
        <v>40926.26</v>
      </c>
      <c r="P3126" s="3">
        <f>IFERROR((Table2[[#This Row],[NET_REVENUE]]-(Table2[[#This Row],[UNITS_SOLD]]*Table2[[#This Row],[UNIT_COGS]]))/Table2[[#This Row],[NET_REVENUE]],0)</f>
        <v>0.47588663122406005</v>
      </c>
      <c r="Q3126" s="4">
        <f>IFERROR(Table2[[#This Row],[GROSS_REVENUE]]/Table2[[#This Row],[AD_SPEND]],0)</f>
        <v>8.0034778749311073</v>
      </c>
      <c r="R3126" s="2">
        <f>IFERROR((Table2[[#This Row],[NET_REVENUE]]-(Table2[[#This Row],[UNITS_SOLD]]*Table2[[#This Row],[UNIT_COGS]])-Table2[[#This Row],[AD_SPEND]]),0)</f>
        <v>13978.650000000001</v>
      </c>
      <c r="S3126" s="3">
        <f>IFERROR(Table2[[#This Row],[RETURNS_UNITS]]/Table2[[#This Row],[UNITS_SOLD]],0)</f>
        <v>0.04</v>
      </c>
      <c r="T3126" s="2" t="str">
        <f>TRIM(CLEAN(Table2[[#This Row],[CHANNEL]]))</f>
        <v>Blinkit</v>
      </c>
      <c r="U3126" s="1">
        <f t="shared" si="48"/>
        <v>45809</v>
      </c>
    </row>
    <row r="3127" spans="1:21" x14ac:dyDescent="0.3">
      <c r="A3127" s="1">
        <v>45748</v>
      </c>
      <c r="B3127" s="2" t="s">
        <v>34</v>
      </c>
      <c r="C3127" s="2" t="s">
        <v>22</v>
      </c>
      <c r="D3127" s="2" t="s">
        <v>29</v>
      </c>
      <c r="E3127" s="2" t="str">
        <f>TRIM(Table2[[#This Row],[SKU_CODE]])</f>
        <v>BEC-CLN-004</v>
      </c>
      <c r="F3127" s="2">
        <v>320</v>
      </c>
      <c r="G3127" s="2">
        <v>31680</v>
      </c>
      <c r="H3127" s="2">
        <v>8938.7099999999991</v>
      </c>
      <c r="I3127" s="2">
        <v>5499.06</v>
      </c>
      <c r="J3127" s="2">
        <v>13</v>
      </c>
      <c r="K3127" s="2" t="str">
        <f>_xlfn.XLOOKUP(E3127,[1]SKU_Master!A:A,[1]SKU_Master!C:C,"NOT FOUND")</f>
        <v>Cleaners</v>
      </c>
      <c r="L3127" s="2">
        <f>_xlfn.XLOOKUP(Table2[[#This Row],[SKU_CODE_CLEAN]],[1]SKU_Master!A:A,[1]SKU_Master!E:E,"Not Found")</f>
        <v>99</v>
      </c>
      <c r="M3127" s="2">
        <f>_xlfn.XLOOKUP(E3127,[1]SKU_Master!A:A,[1]SKU_Master!F:F,"NOT FOUND")</f>
        <v>44</v>
      </c>
      <c r="N3127" s="2" t="str">
        <f>IF(ISNUMBER(_xlfn.XMATCH(E3127,[1]SKU_Master!A:A)),"MATCH","NOT FOUND")</f>
        <v>MATCH</v>
      </c>
      <c r="O3127" s="2">
        <f>Table2[[#This Row],[GROSS_REVENUE]]-Table2[[#This Row],[DISCOUNT]]</f>
        <v>22741.29</v>
      </c>
      <c r="P3127" s="3">
        <f>IFERROR((Table2[[#This Row],[NET_REVENUE]]-(Table2[[#This Row],[UNITS_SOLD]]*Table2[[#This Row],[UNIT_COGS]]))/Table2[[#This Row],[NET_REVENUE]],0)</f>
        <v>0.3808618596394488</v>
      </c>
      <c r="Q3127" s="4">
        <f>IFERROR(Table2[[#This Row],[GROSS_REVENUE]]/Table2[[#This Row],[AD_SPEND]],0)</f>
        <v>5.7609846046415205</v>
      </c>
      <c r="R3127" s="2">
        <f>IFERROR((Table2[[#This Row],[NET_REVENUE]]-(Table2[[#This Row],[UNITS_SOLD]]*Table2[[#This Row],[UNIT_COGS]])-Table2[[#This Row],[AD_SPEND]]),0)</f>
        <v>3162.2300000000005</v>
      </c>
      <c r="S3127" s="3">
        <f>IFERROR(Table2[[#This Row],[RETURNS_UNITS]]/Table2[[#This Row],[UNITS_SOLD]],0)</f>
        <v>4.0625000000000001E-2</v>
      </c>
      <c r="T3127" s="2" t="str">
        <f>TRIM(CLEAN(Table2[[#This Row],[CHANNEL]]))</f>
        <v>Zepto</v>
      </c>
      <c r="U3127" s="1">
        <f t="shared" si="48"/>
        <v>45748</v>
      </c>
    </row>
    <row r="3128" spans="1:21" x14ac:dyDescent="0.3">
      <c r="A3128" s="1">
        <v>45536</v>
      </c>
      <c r="B3128" s="2" t="s">
        <v>21</v>
      </c>
      <c r="C3128" s="2" t="s">
        <v>22</v>
      </c>
      <c r="D3128" s="2" t="s">
        <v>41</v>
      </c>
      <c r="E3128" s="2" t="str">
        <f>TRIM(Table2[[#This Row],[SKU_CODE]])</f>
        <v>BEC-KT-002</v>
      </c>
      <c r="F3128" s="2">
        <v>135</v>
      </c>
      <c r="G3128" s="2">
        <v>56700</v>
      </c>
      <c r="H3128" s="2">
        <v>7980.76</v>
      </c>
      <c r="I3128" s="2">
        <v>5502.45</v>
      </c>
      <c r="J3128" s="2">
        <v>6</v>
      </c>
      <c r="K3128" s="2" t="str">
        <f>_xlfn.XLOOKUP(E3128,[1]SKU_Master!A:A,[1]SKU_Master!C:C,"NOT FOUND")</f>
        <v>Kitchen Towel</v>
      </c>
      <c r="L3128" s="2">
        <f>_xlfn.XLOOKUP(Table2[[#This Row],[SKU_CODE_CLEAN]],[1]SKU_Master!A:A,[1]SKU_Master!E:E,"Not Found")</f>
        <v>420</v>
      </c>
      <c r="M3128" s="2">
        <f>_xlfn.XLOOKUP(E3128,[1]SKU_Master!A:A,[1]SKU_Master!F:F,"NOT FOUND")</f>
        <v>205</v>
      </c>
      <c r="N3128" s="2" t="str">
        <f>IF(ISNUMBER(_xlfn.XMATCH(E3128,[1]SKU_Master!A:A)),"MATCH","NOT FOUND")</f>
        <v>MATCH</v>
      </c>
      <c r="O3128" s="2">
        <f>Table2[[#This Row],[GROSS_REVENUE]]-Table2[[#This Row],[DISCOUNT]]</f>
        <v>48719.24</v>
      </c>
      <c r="P3128" s="3">
        <f>IFERROR((Table2[[#This Row],[NET_REVENUE]]-(Table2[[#This Row],[UNITS_SOLD]]*Table2[[#This Row],[UNIT_COGS]]))/Table2[[#This Row],[NET_REVENUE]],0)</f>
        <v>0.43194926686048468</v>
      </c>
      <c r="Q3128" s="4">
        <f>IFERROR(Table2[[#This Row],[GROSS_REVENUE]]/Table2[[#This Row],[AD_SPEND]],0)</f>
        <v>10.304500722405475</v>
      </c>
      <c r="R3128" s="2">
        <f>IFERROR((Table2[[#This Row],[NET_REVENUE]]-(Table2[[#This Row],[UNITS_SOLD]]*Table2[[#This Row],[UNIT_COGS]])-Table2[[#This Row],[AD_SPEND]]),0)</f>
        <v>15541.789999999997</v>
      </c>
      <c r="S3128" s="3">
        <f>IFERROR(Table2[[#This Row],[RETURNS_UNITS]]/Table2[[#This Row],[UNITS_SOLD]],0)</f>
        <v>4.4444444444444446E-2</v>
      </c>
      <c r="T3128" s="2" t="str">
        <f>TRIM(CLEAN(Table2[[#This Row],[CHANNEL]]))</f>
        <v>Flipkart</v>
      </c>
      <c r="U3128" s="1">
        <f t="shared" si="48"/>
        <v>45536</v>
      </c>
    </row>
    <row r="3129" spans="1:21" x14ac:dyDescent="0.3">
      <c r="A3129" s="1">
        <v>45352</v>
      </c>
      <c r="B3129" s="2" t="s">
        <v>33</v>
      </c>
      <c r="C3129" s="2" t="s">
        <v>28</v>
      </c>
      <c r="D3129" s="2" t="s">
        <v>38</v>
      </c>
      <c r="E3129" s="2" t="str">
        <f>TRIM(Table2[[#This Row],[SKU_CODE]])</f>
        <v>BEC-CLN-002</v>
      </c>
      <c r="F3129" s="2">
        <v>121</v>
      </c>
      <c r="G3129" s="2">
        <v>22385</v>
      </c>
      <c r="H3129" s="2">
        <v>4833.12</v>
      </c>
      <c r="I3129" s="2">
        <v>5508.27</v>
      </c>
      <c r="J3129" s="2">
        <v>3</v>
      </c>
      <c r="K3129" s="2" t="str">
        <f>_xlfn.XLOOKUP(E3129,[1]SKU_Master!A:A,[1]SKU_Master!C:C,"NOT FOUND")</f>
        <v>Cleaners</v>
      </c>
      <c r="L3129" s="2">
        <f>_xlfn.XLOOKUP(Table2[[#This Row],[SKU_CODE_CLEAN]],[1]SKU_Master!A:A,[1]SKU_Master!E:E,"Not Found")</f>
        <v>185</v>
      </c>
      <c r="M3129" s="2">
        <f>_xlfn.XLOOKUP(E3129,[1]SKU_Master!A:A,[1]SKU_Master!F:F,"NOT FOUND")</f>
        <v>88</v>
      </c>
      <c r="N3129" s="2" t="str">
        <f>IF(ISNUMBER(_xlfn.XMATCH(E3129,[1]SKU_Master!A:A)),"MATCH","NOT FOUND")</f>
        <v>MATCH</v>
      </c>
      <c r="O3129" s="2">
        <f>Table2[[#This Row],[GROSS_REVENUE]]-Table2[[#This Row],[DISCOUNT]]</f>
        <v>17551.88</v>
      </c>
      <c r="P3129" s="3">
        <f>IFERROR((Table2[[#This Row],[NET_REVENUE]]-(Table2[[#This Row],[UNITS_SOLD]]*Table2[[#This Row],[UNIT_COGS]]))/Table2[[#This Row],[NET_REVENUE]],0)</f>
        <v>0.39334134007297228</v>
      </c>
      <c r="Q3129" s="4">
        <f>IFERROR(Table2[[#This Row],[GROSS_REVENUE]]/Table2[[#This Row],[AD_SPEND]],0)</f>
        <v>4.0638893881381994</v>
      </c>
      <c r="R3129" s="2">
        <f>IFERROR((Table2[[#This Row],[NET_REVENUE]]-(Table2[[#This Row],[UNITS_SOLD]]*Table2[[#This Row],[UNIT_COGS]])-Table2[[#This Row],[AD_SPEND]]),0)</f>
        <v>1395.6100000000006</v>
      </c>
      <c r="S3129" s="3">
        <f>IFERROR(Table2[[#This Row],[RETURNS_UNITS]]/Table2[[#This Row],[UNITS_SOLD]],0)</f>
        <v>2.4793388429752067E-2</v>
      </c>
      <c r="T3129" s="2" t="str">
        <f>TRIM(CLEAN(Table2[[#This Row],[CHANNEL]]))</f>
        <v>Swiggy Instamart</v>
      </c>
      <c r="U3129" s="1">
        <f t="shared" si="48"/>
        <v>45352</v>
      </c>
    </row>
    <row r="3130" spans="1:21" x14ac:dyDescent="0.3">
      <c r="A3130" s="1">
        <v>45748</v>
      </c>
      <c r="B3130" s="2" t="s">
        <v>37</v>
      </c>
      <c r="C3130" s="2" t="s">
        <v>22</v>
      </c>
      <c r="D3130" s="2" t="s">
        <v>30</v>
      </c>
      <c r="E3130" s="2" t="str">
        <f>TRIM(Table2[[#This Row],[SKU_CODE]])</f>
        <v>BEC-TIS-002</v>
      </c>
      <c r="F3130" s="2">
        <v>363</v>
      </c>
      <c r="G3130" s="2">
        <v>65340</v>
      </c>
      <c r="H3130" s="2">
        <v>5218.51</v>
      </c>
      <c r="I3130" s="2">
        <v>5514.45</v>
      </c>
      <c r="J3130" s="2">
        <v>14</v>
      </c>
      <c r="K3130" s="2" t="str">
        <f>_xlfn.XLOOKUP(E3130,[1]SKU_Master!A:A,[1]SKU_Master!C:C,"NOT FOUND")</f>
        <v>Tissues</v>
      </c>
      <c r="L3130" s="2">
        <f>_xlfn.XLOOKUP(Table2[[#This Row],[SKU_CODE_CLEAN]],[1]SKU_Master!A:A,[1]SKU_Master!E:E,"Not Found")</f>
        <v>180</v>
      </c>
      <c r="M3130" s="2">
        <f>_xlfn.XLOOKUP(E3130,[1]SKU_Master!A:A,[1]SKU_Master!F:F,"NOT FOUND")</f>
        <v>95</v>
      </c>
      <c r="N3130" s="2" t="str">
        <f>IF(ISNUMBER(_xlfn.XMATCH(E3130,[1]SKU_Master!A:A)),"MATCH","NOT FOUND")</f>
        <v>MATCH</v>
      </c>
      <c r="O3130" s="2">
        <f>Table2[[#This Row],[GROSS_REVENUE]]-Table2[[#This Row],[DISCOUNT]]</f>
        <v>60121.49</v>
      </c>
      <c r="P3130" s="3">
        <f>IFERROR((Table2[[#This Row],[NET_REVENUE]]-(Table2[[#This Row],[UNITS_SOLD]]*Table2[[#This Row],[UNIT_COGS]]))/Table2[[#This Row],[NET_REVENUE]],0)</f>
        <v>0.42641142127382403</v>
      </c>
      <c r="Q3130" s="4">
        <f>IFERROR(Table2[[#This Row],[GROSS_REVENUE]]/Table2[[#This Row],[AD_SPEND]],0)</f>
        <v>11.848869787558144</v>
      </c>
      <c r="R3130" s="2">
        <f>IFERROR((Table2[[#This Row],[NET_REVENUE]]-(Table2[[#This Row],[UNITS_SOLD]]*Table2[[#This Row],[UNIT_COGS]])-Table2[[#This Row],[AD_SPEND]]),0)</f>
        <v>20122.039999999997</v>
      </c>
      <c r="S3130" s="3">
        <f>IFERROR(Table2[[#This Row],[RETURNS_UNITS]]/Table2[[#This Row],[UNITS_SOLD]],0)</f>
        <v>3.8567493112947659E-2</v>
      </c>
      <c r="T3130" s="2" t="str">
        <f>TRIM(CLEAN(Table2[[#This Row],[CHANNEL]]))</f>
        <v>Blinkit</v>
      </c>
      <c r="U3130" s="1">
        <f t="shared" si="48"/>
        <v>45748</v>
      </c>
    </row>
    <row r="3131" spans="1:21" x14ac:dyDescent="0.3">
      <c r="A3131" s="1">
        <v>45352</v>
      </c>
      <c r="B3131" s="2" t="s">
        <v>21</v>
      </c>
      <c r="C3131" s="2" t="s">
        <v>22</v>
      </c>
      <c r="D3131" s="2" t="s">
        <v>41</v>
      </c>
      <c r="E3131" s="2" t="str">
        <f>TRIM(Table2[[#This Row],[SKU_CODE]])</f>
        <v>BEC-KT-002</v>
      </c>
      <c r="F3131" s="2">
        <v>168</v>
      </c>
      <c r="G3131" s="2">
        <v>70560</v>
      </c>
      <c r="H3131" s="2">
        <v>7997.06</v>
      </c>
      <c r="I3131" s="2">
        <v>5518.01</v>
      </c>
      <c r="J3131" s="2">
        <v>9</v>
      </c>
      <c r="K3131" s="2" t="str">
        <f>_xlfn.XLOOKUP(E3131,[1]SKU_Master!A:A,[1]SKU_Master!C:C,"NOT FOUND")</f>
        <v>Kitchen Towel</v>
      </c>
      <c r="L3131" s="2">
        <f>_xlfn.XLOOKUP(Table2[[#This Row],[SKU_CODE_CLEAN]],[1]SKU_Master!A:A,[1]SKU_Master!E:E,"Not Found")</f>
        <v>420</v>
      </c>
      <c r="M3131" s="2">
        <f>_xlfn.XLOOKUP(E3131,[1]SKU_Master!A:A,[1]SKU_Master!F:F,"NOT FOUND")</f>
        <v>205</v>
      </c>
      <c r="N3131" s="2" t="str">
        <f>IF(ISNUMBER(_xlfn.XMATCH(E3131,[1]SKU_Master!A:A)),"MATCH","NOT FOUND")</f>
        <v>MATCH</v>
      </c>
      <c r="O3131" s="2">
        <f>Table2[[#This Row],[GROSS_REVENUE]]-Table2[[#This Row],[DISCOUNT]]</f>
        <v>62562.94</v>
      </c>
      <c r="P3131" s="3">
        <f>IFERROR((Table2[[#This Row],[NET_REVENUE]]-(Table2[[#This Row],[UNITS_SOLD]]*Table2[[#This Row],[UNIT_COGS]]))/Table2[[#This Row],[NET_REVENUE]],0)</f>
        <v>0.44951436105784032</v>
      </c>
      <c r="Q3131" s="4">
        <f>IFERROR(Table2[[#This Row],[GROSS_REVENUE]]/Table2[[#This Row],[AD_SPEND]],0)</f>
        <v>12.787218580611489</v>
      </c>
      <c r="R3131" s="2">
        <f>IFERROR((Table2[[#This Row],[NET_REVENUE]]-(Table2[[#This Row],[UNITS_SOLD]]*Table2[[#This Row],[UNIT_COGS]])-Table2[[#This Row],[AD_SPEND]]),0)</f>
        <v>22604.93</v>
      </c>
      <c r="S3131" s="3">
        <f>IFERROR(Table2[[#This Row],[RETURNS_UNITS]]/Table2[[#This Row],[UNITS_SOLD]],0)</f>
        <v>5.3571428571428568E-2</v>
      </c>
      <c r="T3131" s="2" t="str">
        <f>TRIM(CLEAN(Table2[[#This Row],[CHANNEL]]))</f>
        <v>Flipkart</v>
      </c>
      <c r="U3131" s="1">
        <f t="shared" si="48"/>
        <v>45352</v>
      </c>
    </row>
    <row r="3132" spans="1:21" x14ac:dyDescent="0.3">
      <c r="A3132" s="1">
        <v>45778</v>
      </c>
      <c r="B3132" s="2" t="s">
        <v>21</v>
      </c>
      <c r="C3132" s="2" t="s">
        <v>22</v>
      </c>
      <c r="D3132" s="2" t="s">
        <v>41</v>
      </c>
      <c r="E3132" s="2" t="str">
        <f>TRIM(Table2[[#This Row],[SKU_CODE]])</f>
        <v>BEC-KT-002</v>
      </c>
      <c r="F3132" s="2">
        <v>209</v>
      </c>
      <c r="G3132" s="2">
        <v>87780</v>
      </c>
      <c r="H3132" s="2">
        <v>18525.28</v>
      </c>
      <c r="I3132" s="2">
        <v>5525.29</v>
      </c>
      <c r="J3132" s="2">
        <v>9</v>
      </c>
      <c r="K3132" s="2" t="str">
        <f>_xlfn.XLOOKUP(E3132,[1]SKU_Master!A:A,[1]SKU_Master!C:C,"NOT FOUND")</f>
        <v>Kitchen Towel</v>
      </c>
      <c r="L3132" s="2">
        <f>_xlfn.XLOOKUP(Table2[[#This Row],[SKU_CODE_CLEAN]],[1]SKU_Master!A:A,[1]SKU_Master!E:E,"Not Found")</f>
        <v>420</v>
      </c>
      <c r="M3132" s="2">
        <f>_xlfn.XLOOKUP(E3132,[1]SKU_Master!A:A,[1]SKU_Master!F:F,"NOT FOUND")</f>
        <v>205</v>
      </c>
      <c r="N3132" s="2" t="str">
        <f>IF(ISNUMBER(_xlfn.XMATCH(E3132,[1]SKU_Master!A:A)),"MATCH","NOT FOUND")</f>
        <v>MATCH</v>
      </c>
      <c r="O3132" s="2">
        <f>Table2[[#This Row],[GROSS_REVENUE]]-Table2[[#This Row],[DISCOUNT]]</f>
        <v>69254.720000000001</v>
      </c>
      <c r="P3132" s="3">
        <f>IFERROR((Table2[[#This Row],[NET_REVENUE]]-(Table2[[#This Row],[UNITS_SOLD]]*Table2[[#This Row],[UNIT_COGS]]))/Table2[[#This Row],[NET_REVENUE]],0)</f>
        <v>0.3813418060169762</v>
      </c>
      <c r="Q3132" s="4">
        <f>IFERROR(Table2[[#This Row],[GROSS_REVENUE]]/Table2[[#This Row],[AD_SPEND]],0)</f>
        <v>15.886948920328164</v>
      </c>
      <c r="R3132" s="2">
        <f>IFERROR((Table2[[#This Row],[NET_REVENUE]]-(Table2[[#This Row],[UNITS_SOLD]]*Table2[[#This Row],[UNIT_COGS]])-Table2[[#This Row],[AD_SPEND]]),0)</f>
        <v>20884.43</v>
      </c>
      <c r="S3132" s="3">
        <f>IFERROR(Table2[[#This Row],[RETURNS_UNITS]]/Table2[[#This Row],[UNITS_SOLD]],0)</f>
        <v>4.3062200956937802E-2</v>
      </c>
      <c r="T3132" s="2" t="str">
        <f>TRIM(CLEAN(Table2[[#This Row],[CHANNEL]]))</f>
        <v>Flipkart</v>
      </c>
      <c r="U3132" s="1">
        <f t="shared" si="48"/>
        <v>45778</v>
      </c>
    </row>
    <row r="3133" spans="1:21" x14ac:dyDescent="0.3">
      <c r="A3133" s="1">
        <v>45536</v>
      </c>
      <c r="B3133" s="2" t="s">
        <v>37</v>
      </c>
      <c r="C3133" s="2" t="s">
        <v>28</v>
      </c>
      <c r="D3133" s="2" t="s">
        <v>38</v>
      </c>
      <c r="E3133" s="2" t="str">
        <f>TRIM(Table2[[#This Row],[SKU_CODE]])</f>
        <v>BEC-CLN-002</v>
      </c>
      <c r="F3133" s="2">
        <v>193</v>
      </c>
      <c r="G3133" s="2">
        <v>35705</v>
      </c>
      <c r="H3133" s="2">
        <v>10689.43</v>
      </c>
      <c r="I3133" s="2">
        <v>5529.67</v>
      </c>
      <c r="J3133" s="2">
        <v>9</v>
      </c>
      <c r="K3133" s="2" t="str">
        <f>_xlfn.XLOOKUP(E3133,[1]SKU_Master!A:A,[1]SKU_Master!C:C,"NOT FOUND")</f>
        <v>Cleaners</v>
      </c>
      <c r="L3133" s="2">
        <f>_xlfn.XLOOKUP(Table2[[#This Row],[SKU_CODE_CLEAN]],[1]SKU_Master!A:A,[1]SKU_Master!E:E,"Not Found")</f>
        <v>185</v>
      </c>
      <c r="M3133" s="2">
        <f>_xlfn.XLOOKUP(E3133,[1]SKU_Master!A:A,[1]SKU_Master!F:F,"NOT FOUND")</f>
        <v>88</v>
      </c>
      <c r="N3133" s="2" t="str">
        <f>IF(ISNUMBER(_xlfn.XMATCH(E3133,[1]SKU_Master!A:A)),"MATCH","NOT FOUND")</f>
        <v>MATCH</v>
      </c>
      <c r="O3133" s="2">
        <f>Table2[[#This Row],[GROSS_REVENUE]]-Table2[[#This Row],[DISCOUNT]]</f>
        <v>25015.57</v>
      </c>
      <c r="P3133" s="3">
        <f>IFERROR((Table2[[#This Row],[NET_REVENUE]]-(Table2[[#This Row],[UNITS_SOLD]]*Table2[[#This Row],[UNIT_COGS]]))/Table2[[#This Row],[NET_REVENUE]],0)</f>
        <v>0.32106284206196378</v>
      </c>
      <c r="Q3133" s="4">
        <f>IFERROR(Table2[[#This Row],[GROSS_REVENUE]]/Table2[[#This Row],[AD_SPEND]],0)</f>
        <v>6.4569856790730729</v>
      </c>
      <c r="R3133" s="2">
        <f>IFERROR((Table2[[#This Row],[NET_REVENUE]]-(Table2[[#This Row],[UNITS_SOLD]]*Table2[[#This Row],[UNIT_COGS]])-Table2[[#This Row],[AD_SPEND]]),0)</f>
        <v>2501.8999999999996</v>
      </c>
      <c r="S3133" s="3">
        <f>IFERROR(Table2[[#This Row],[RETURNS_UNITS]]/Table2[[#This Row],[UNITS_SOLD]],0)</f>
        <v>4.6632124352331605E-2</v>
      </c>
      <c r="T3133" s="2" t="str">
        <f>TRIM(CLEAN(Table2[[#This Row],[CHANNEL]]))</f>
        <v>Blinkit</v>
      </c>
      <c r="U3133" s="1">
        <f t="shared" si="48"/>
        <v>45536</v>
      </c>
    </row>
    <row r="3134" spans="1:21" x14ac:dyDescent="0.3">
      <c r="A3134" s="1">
        <v>45352</v>
      </c>
      <c r="B3134" s="2" t="s">
        <v>37</v>
      </c>
      <c r="C3134" s="2" t="s">
        <v>25</v>
      </c>
      <c r="D3134" s="2" t="s">
        <v>31</v>
      </c>
      <c r="E3134" s="2" t="str">
        <f>TRIM(Table2[[#This Row],[SKU_CODE]])</f>
        <v>BEC-GB-002</v>
      </c>
      <c r="F3134" s="2">
        <v>412</v>
      </c>
      <c r="G3134" s="2">
        <v>73748</v>
      </c>
      <c r="H3134" s="2">
        <v>9389.08</v>
      </c>
      <c r="I3134" s="2">
        <v>5533.2</v>
      </c>
      <c r="J3134" s="2">
        <v>17</v>
      </c>
      <c r="K3134" s="2" t="str">
        <f>_xlfn.XLOOKUP(E3134,[1]SKU_Master!A:A,[1]SKU_Master!C:C,"NOT FOUND")</f>
        <v>Garbage Bags</v>
      </c>
      <c r="L3134" s="2">
        <f>_xlfn.XLOOKUP(Table2[[#This Row],[SKU_CODE_CLEAN]],[1]SKU_Master!A:A,[1]SKU_Master!E:E,"Not Found")</f>
        <v>179</v>
      </c>
      <c r="M3134" s="2">
        <f>_xlfn.XLOOKUP(E3134,[1]SKU_Master!A:A,[1]SKU_Master!F:F,"NOT FOUND")</f>
        <v>86</v>
      </c>
      <c r="N3134" s="2" t="str">
        <f>IF(ISNUMBER(_xlfn.XMATCH(E3134,[1]SKU_Master!A:A)),"MATCH","NOT FOUND")</f>
        <v>MATCH</v>
      </c>
      <c r="O3134" s="2">
        <f>Table2[[#This Row],[GROSS_REVENUE]]-Table2[[#This Row],[DISCOUNT]]</f>
        <v>64358.92</v>
      </c>
      <c r="P3134" s="3">
        <f>IFERROR((Table2[[#This Row],[NET_REVENUE]]-(Table2[[#This Row],[UNITS_SOLD]]*Table2[[#This Row],[UNIT_COGS]]))/Table2[[#This Row],[NET_REVENUE]],0)</f>
        <v>0.44946248321134041</v>
      </c>
      <c r="Q3134" s="4">
        <f>IFERROR(Table2[[#This Row],[GROSS_REVENUE]]/Table2[[#This Row],[AD_SPEND]],0)</f>
        <v>13.328272970433023</v>
      </c>
      <c r="R3134" s="2">
        <f>IFERROR((Table2[[#This Row],[NET_REVENUE]]-(Table2[[#This Row],[UNITS_SOLD]]*Table2[[#This Row],[UNIT_COGS]])-Table2[[#This Row],[AD_SPEND]]),0)</f>
        <v>23393.719999999998</v>
      </c>
      <c r="S3134" s="3">
        <f>IFERROR(Table2[[#This Row],[RETURNS_UNITS]]/Table2[[#This Row],[UNITS_SOLD]],0)</f>
        <v>4.12621359223301E-2</v>
      </c>
      <c r="T3134" s="2" t="str">
        <f>TRIM(CLEAN(Table2[[#This Row],[CHANNEL]]))</f>
        <v>Blinkit</v>
      </c>
      <c r="U3134" s="1">
        <f t="shared" si="48"/>
        <v>45352</v>
      </c>
    </row>
    <row r="3135" spans="1:21" x14ac:dyDescent="0.3">
      <c r="A3135" s="1">
        <v>45689</v>
      </c>
      <c r="B3135" s="2" t="s">
        <v>21</v>
      </c>
      <c r="C3135" s="2" t="s">
        <v>28</v>
      </c>
      <c r="D3135" s="2" t="s">
        <v>59</v>
      </c>
      <c r="E3135" s="2" t="str">
        <f>TRIM(Table2[[#This Row],[SKU_CODE]])</f>
        <v>BEC-CLN-001</v>
      </c>
      <c r="F3135" s="2">
        <v>158</v>
      </c>
      <c r="G3135" s="2">
        <v>31442</v>
      </c>
      <c r="H3135" s="2">
        <v>7646.82</v>
      </c>
      <c r="I3135" s="2">
        <v>5534.33</v>
      </c>
      <c r="J3135" s="2">
        <v>4</v>
      </c>
      <c r="K3135" s="2" t="str">
        <f>_xlfn.XLOOKUP(E3135,[1]SKU_Master!A:A,[1]SKU_Master!C:C,"NOT FOUND")</f>
        <v>Cleaners</v>
      </c>
      <c r="L3135" s="2">
        <f>_xlfn.XLOOKUP(Table2[[#This Row],[SKU_CODE_CLEAN]],[1]SKU_Master!A:A,[1]SKU_Master!E:E,"Not Found")</f>
        <v>199</v>
      </c>
      <c r="M3135" s="2">
        <f>_xlfn.XLOOKUP(E3135,[1]SKU_Master!A:A,[1]SKU_Master!F:F,"NOT FOUND")</f>
        <v>96</v>
      </c>
      <c r="N3135" s="2" t="str">
        <f>IF(ISNUMBER(_xlfn.XMATCH(E3135,[1]SKU_Master!A:A)),"MATCH","NOT FOUND")</f>
        <v>MATCH</v>
      </c>
      <c r="O3135" s="2">
        <f>Table2[[#This Row],[GROSS_REVENUE]]-Table2[[#This Row],[DISCOUNT]]</f>
        <v>23795.18</v>
      </c>
      <c r="P3135" s="3">
        <f>IFERROR((Table2[[#This Row],[NET_REVENUE]]-(Table2[[#This Row],[UNITS_SOLD]]*Table2[[#This Row],[UNIT_COGS]]))/Table2[[#This Row],[NET_REVENUE]],0)</f>
        <v>0.3625599806347336</v>
      </c>
      <c r="Q3135" s="4">
        <f>IFERROR(Table2[[#This Row],[GROSS_REVENUE]]/Table2[[#This Row],[AD_SPEND]],0)</f>
        <v>5.681265844284674</v>
      </c>
      <c r="R3135" s="2">
        <f>IFERROR((Table2[[#This Row],[NET_REVENUE]]-(Table2[[#This Row],[UNITS_SOLD]]*Table2[[#This Row],[UNIT_COGS]])-Table2[[#This Row],[AD_SPEND]]),0)</f>
        <v>3092.8500000000004</v>
      </c>
      <c r="S3135" s="3">
        <f>IFERROR(Table2[[#This Row],[RETURNS_UNITS]]/Table2[[#This Row],[UNITS_SOLD]],0)</f>
        <v>2.5316455696202531E-2</v>
      </c>
      <c r="T3135" s="2" t="str">
        <f>TRIM(CLEAN(Table2[[#This Row],[CHANNEL]]))</f>
        <v>Flipkart</v>
      </c>
      <c r="U3135" s="1">
        <f t="shared" si="48"/>
        <v>45689</v>
      </c>
    </row>
    <row r="3136" spans="1:21" x14ac:dyDescent="0.3">
      <c r="A3136" s="1">
        <v>45323</v>
      </c>
      <c r="B3136" s="2" t="s">
        <v>24</v>
      </c>
      <c r="C3136" s="2" t="s">
        <v>25</v>
      </c>
      <c r="D3136" s="2" t="s">
        <v>41</v>
      </c>
      <c r="E3136" s="2" t="str">
        <f>TRIM(Table2[[#This Row],[SKU_CODE]])</f>
        <v>BEC-KT-002</v>
      </c>
      <c r="F3136" s="2">
        <v>207</v>
      </c>
      <c r="G3136" s="2">
        <v>86940</v>
      </c>
      <c r="H3136" s="2">
        <v>1913.99</v>
      </c>
      <c r="I3136" s="2">
        <v>5536.22</v>
      </c>
      <c r="J3136" s="2">
        <v>32</v>
      </c>
      <c r="K3136" s="2" t="str">
        <f>_xlfn.XLOOKUP(E3136,[1]SKU_Master!A:A,[1]SKU_Master!C:C,"NOT FOUND")</f>
        <v>Kitchen Towel</v>
      </c>
      <c r="L3136" s="2">
        <f>_xlfn.XLOOKUP(Table2[[#This Row],[SKU_CODE_CLEAN]],[1]SKU_Master!A:A,[1]SKU_Master!E:E,"Not Found")</f>
        <v>420</v>
      </c>
      <c r="M3136" s="2">
        <f>_xlfn.XLOOKUP(E3136,[1]SKU_Master!A:A,[1]SKU_Master!F:F,"NOT FOUND")</f>
        <v>205</v>
      </c>
      <c r="N3136" s="2" t="str">
        <f>IF(ISNUMBER(_xlfn.XMATCH(E3136,[1]SKU_Master!A:A)),"MATCH","NOT FOUND")</f>
        <v>MATCH</v>
      </c>
      <c r="O3136" s="2">
        <f>Table2[[#This Row],[GROSS_REVENUE]]-Table2[[#This Row],[DISCOUNT]]</f>
        <v>85026.01</v>
      </c>
      <c r="P3136" s="3">
        <f>IFERROR((Table2[[#This Row],[NET_REVENUE]]-(Table2[[#This Row],[UNITS_SOLD]]*Table2[[#This Row],[UNIT_COGS]]))/Table2[[#This Row],[NET_REVENUE]],0)</f>
        <v>0.50091742515025695</v>
      </c>
      <c r="Q3136" s="4">
        <f>IFERROR(Table2[[#This Row],[GROSS_REVENUE]]/Table2[[#This Row],[AD_SPEND]],0)</f>
        <v>15.703855699376108</v>
      </c>
      <c r="R3136" s="2">
        <f>IFERROR((Table2[[#This Row],[NET_REVENUE]]-(Table2[[#This Row],[UNITS_SOLD]]*Table2[[#This Row],[UNIT_COGS]])-Table2[[#This Row],[AD_SPEND]]),0)</f>
        <v>37054.789999999994</v>
      </c>
      <c r="S3136" s="3">
        <f>IFERROR(Table2[[#This Row],[RETURNS_UNITS]]/Table2[[#This Row],[UNITS_SOLD]],0)</f>
        <v>0.15458937198067632</v>
      </c>
      <c r="T3136" s="2" t="str">
        <f>TRIM(CLEAN(Table2[[#This Row],[CHANNEL]]))</f>
        <v>D2C</v>
      </c>
      <c r="U3136" s="1">
        <f t="shared" si="48"/>
        <v>45323</v>
      </c>
    </row>
    <row r="3137" spans="1:21" x14ac:dyDescent="0.3">
      <c r="A3137" s="1">
        <v>45352</v>
      </c>
      <c r="B3137" s="2" t="s">
        <v>37</v>
      </c>
      <c r="C3137" s="2" t="s">
        <v>25</v>
      </c>
      <c r="D3137" s="2" t="s">
        <v>32</v>
      </c>
      <c r="E3137" s="2" t="str">
        <f>TRIM(Table2[[#This Row],[SKU_CODE]])</f>
        <v>BEC-BW-001</v>
      </c>
      <c r="F3137" s="2">
        <v>202</v>
      </c>
      <c r="G3137" s="2">
        <v>44440</v>
      </c>
      <c r="H3137" s="2">
        <v>3023.92</v>
      </c>
      <c r="I3137" s="2">
        <v>5543.94</v>
      </c>
      <c r="J3137" s="2">
        <v>6</v>
      </c>
      <c r="K3137" s="2" t="str">
        <f>_xlfn.XLOOKUP(E3137,[1]SKU_Master!A:A,[1]SKU_Master!C:C,"NOT FOUND")</f>
        <v>Bake &amp; Wrap</v>
      </c>
      <c r="L3137" s="2">
        <f>_xlfn.XLOOKUP(Table2[[#This Row],[SKU_CODE_CLEAN]],[1]SKU_Master!A:A,[1]SKU_Master!E:E,"Not Found")</f>
        <v>220</v>
      </c>
      <c r="M3137" s="2">
        <f>_xlfn.XLOOKUP(E3137,[1]SKU_Master!A:A,[1]SKU_Master!F:F,"NOT FOUND")</f>
        <v>118</v>
      </c>
      <c r="N3137" s="2" t="str">
        <f>IF(ISNUMBER(_xlfn.XMATCH(E3137,[1]SKU_Master!A:A)),"MATCH","NOT FOUND")</f>
        <v>MATCH</v>
      </c>
      <c r="O3137" s="2">
        <f>Table2[[#This Row],[GROSS_REVENUE]]-Table2[[#This Row],[DISCOUNT]]</f>
        <v>41416.080000000002</v>
      </c>
      <c r="P3137" s="3">
        <f>IFERROR((Table2[[#This Row],[NET_REVENUE]]-(Table2[[#This Row],[UNITS_SOLD]]*Table2[[#This Row],[UNIT_COGS]]))/Table2[[#This Row],[NET_REVENUE]],0)</f>
        <v>0.42447474507485983</v>
      </c>
      <c r="Q3137" s="4">
        <f>IFERROR(Table2[[#This Row],[GROSS_REVENUE]]/Table2[[#This Row],[AD_SPEND]],0)</f>
        <v>8.0159597686843664</v>
      </c>
      <c r="R3137" s="2">
        <f>IFERROR((Table2[[#This Row],[NET_REVENUE]]-(Table2[[#This Row],[UNITS_SOLD]]*Table2[[#This Row],[UNIT_COGS]])-Table2[[#This Row],[AD_SPEND]]),0)</f>
        <v>12036.140000000003</v>
      </c>
      <c r="S3137" s="3">
        <f>IFERROR(Table2[[#This Row],[RETURNS_UNITS]]/Table2[[#This Row],[UNITS_SOLD]],0)</f>
        <v>2.9702970297029702E-2</v>
      </c>
      <c r="T3137" s="2" t="str">
        <f>TRIM(CLEAN(Table2[[#This Row],[CHANNEL]]))</f>
        <v>Blinkit</v>
      </c>
      <c r="U3137" s="1">
        <f t="shared" si="48"/>
        <v>45352</v>
      </c>
    </row>
    <row r="3138" spans="1:21" x14ac:dyDescent="0.3">
      <c r="A3138" s="1">
        <v>45689</v>
      </c>
      <c r="B3138" s="2" t="s">
        <v>21</v>
      </c>
      <c r="C3138" s="2" t="s">
        <v>22</v>
      </c>
      <c r="D3138" s="2" t="s">
        <v>41</v>
      </c>
      <c r="E3138" s="2" t="str">
        <f>TRIM(Table2[[#This Row],[SKU_CODE]])</f>
        <v>BEC-KT-002</v>
      </c>
      <c r="F3138" s="2">
        <v>201</v>
      </c>
      <c r="G3138" s="2">
        <v>84420</v>
      </c>
      <c r="H3138" s="2">
        <v>17731</v>
      </c>
      <c r="I3138" s="2">
        <v>5549.68</v>
      </c>
      <c r="J3138" s="2">
        <v>9</v>
      </c>
      <c r="K3138" s="2" t="str">
        <f>_xlfn.XLOOKUP(E3138,[1]SKU_Master!A:A,[1]SKU_Master!C:C,"NOT FOUND")</f>
        <v>Kitchen Towel</v>
      </c>
      <c r="L3138" s="2">
        <f>_xlfn.XLOOKUP(Table2[[#This Row],[SKU_CODE_CLEAN]],[1]SKU_Master!A:A,[1]SKU_Master!E:E,"Not Found")</f>
        <v>420</v>
      </c>
      <c r="M3138" s="2">
        <f>_xlfn.XLOOKUP(E3138,[1]SKU_Master!A:A,[1]SKU_Master!F:F,"NOT FOUND")</f>
        <v>205</v>
      </c>
      <c r="N3138" s="2" t="str">
        <f>IF(ISNUMBER(_xlfn.XMATCH(E3138,[1]SKU_Master!A:A)),"MATCH","NOT FOUND")</f>
        <v>MATCH</v>
      </c>
      <c r="O3138" s="2">
        <f>Table2[[#This Row],[GROSS_REVENUE]]-Table2[[#This Row],[DISCOUNT]]</f>
        <v>66689</v>
      </c>
      <c r="P3138" s="3">
        <f>IFERROR((Table2[[#This Row],[NET_REVENUE]]-(Table2[[#This Row],[UNITS_SOLD]]*Table2[[#This Row],[UNIT_COGS]]))/Table2[[#This Row],[NET_REVENUE]],0)</f>
        <v>0.3821319857847621</v>
      </c>
      <c r="Q3138" s="4">
        <f>IFERROR(Table2[[#This Row],[GROSS_REVENUE]]/Table2[[#This Row],[AD_SPEND]],0)</f>
        <v>15.211687881103053</v>
      </c>
      <c r="R3138" s="2">
        <f>IFERROR((Table2[[#This Row],[NET_REVENUE]]-(Table2[[#This Row],[UNITS_SOLD]]*Table2[[#This Row],[UNIT_COGS]])-Table2[[#This Row],[AD_SPEND]]),0)</f>
        <v>19934.32</v>
      </c>
      <c r="S3138" s="3">
        <f>IFERROR(Table2[[#This Row],[RETURNS_UNITS]]/Table2[[#This Row],[UNITS_SOLD]],0)</f>
        <v>4.4776119402985072E-2</v>
      </c>
      <c r="T3138" s="2" t="str">
        <f>TRIM(CLEAN(Table2[[#This Row],[CHANNEL]]))</f>
        <v>Flipkart</v>
      </c>
      <c r="U3138" s="1">
        <f t="shared" si="48"/>
        <v>45689</v>
      </c>
    </row>
    <row r="3139" spans="1:21" x14ac:dyDescent="0.3">
      <c r="A3139" s="1">
        <v>45474</v>
      </c>
      <c r="B3139" s="2" t="s">
        <v>39</v>
      </c>
      <c r="C3139" s="2" t="s">
        <v>28</v>
      </c>
      <c r="D3139" s="2" t="s">
        <v>31</v>
      </c>
      <c r="E3139" s="2" t="str">
        <f>TRIM(Table2[[#This Row],[SKU_CODE]])</f>
        <v>BEC-GB-002</v>
      </c>
      <c r="F3139" s="2">
        <v>272</v>
      </c>
      <c r="G3139" s="2">
        <v>48688</v>
      </c>
      <c r="H3139" s="2">
        <v>10675.11</v>
      </c>
      <c r="I3139" s="2">
        <v>5550.14</v>
      </c>
      <c r="J3139" s="2">
        <v>16</v>
      </c>
      <c r="K3139" s="2" t="str">
        <f>_xlfn.XLOOKUP(E3139,[1]SKU_Master!A:A,[1]SKU_Master!C:C,"NOT FOUND")</f>
        <v>Garbage Bags</v>
      </c>
      <c r="L3139" s="2">
        <f>_xlfn.XLOOKUP(Table2[[#This Row],[SKU_CODE_CLEAN]],[1]SKU_Master!A:A,[1]SKU_Master!E:E,"Not Found")</f>
        <v>179</v>
      </c>
      <c r="M3139" s="2">
        <f>_xlfn.XLOOKUP(E3139,[1]SKU_Master!A:A,[1]SKU_Master!F:F,"NOT FOUND")</f>
        <v>86</v>
      </c>
      <c r="N3139" s="2" t="str">
        <f>IF(ISNUMBER(_xlfn.XMATCH(E3139,[1]SKU_Master!A:A)),"MATCH","NOT FOUND")</f>
        <v>MATCH</v>
      </c>
      <c r="O3139" s="2">
        <f>Table2[[#This Row],[GROSS_REVENUE]]-Table2[[#This Row],[DISCOUNT]]</f>
        <v>38012.89</v>
      </c>
      <c r="P3139" s="3">
        <f>IFERROR((Table2[[#This Row],[NET_REVENUE]]-(Table2[[#This Row],[UNITS_SOLD]]*Table2[[#This Row],[UNIT_COGS]]))/Table2[[#This Row],[NET_REVENUE]],0)</f>
        <v>0.38462979268348185</v>
      </c>
      <c r="Q3139" s="4">
        <f>IFERROR(Table2[[#This Row],[GROSS_REVENUE]]/Table2[[#This Row],[AD_SPEND]],0)</f>
        <v>8.7723913270656233</v>
      </c>
      <c r="R3139" s="2">
        <f>IFERROR((Table2[[#This Row],[NET_REVENUE]]-(Table2[[#This Row],[UNITS_SOLD]]*Table2[[#This Row],[UNIT_COGS]])-Table2[[#This Row],[AD_SPEND]]),0)</f>
        <v>9070.75</v>
      </c>
      <c r="S3139" s="3">
        <f>IFERROR(Table2[[#This Row],[RETURNS_UNITS]]/Table2[[#This Row],[UNITS_SOLD]],0)</f>
        <v>5.8823529411764705E-2</v>
      </c>
      <c r="T3139" s="2" t="str">
        <f>TRIM(CLEAN(Table2[[#This Row],[CHANNEL]]))</f>
        <v>Amazon</v>
      </c>
      <c r="U3139" s="1">
        <f t="shared" ref="U3139:U3202" si="49">IF(AND(MONTH(A3139)=1,DAY(A3139)&gt;1),DATE(YEAR(A3139),DAY(A3139),1),A3139)</f>
        <v>45474</v>
      </c>
    </row>
    <row r="3140" spans="1:21" x14ac:dyDescent="0.3">
      <c r="A3140" s="1">
        <v>45597</v>
      </c>
      <c r="B3140" s="2" t="s">
        <v>39</v>
      </c>
      <c r="C3140" s="2" t="s">
        <v>25</v>
      </c>
      <c r="D3140" s="2" t="s">
        <v>43</v>
      </c>
      <c r="E3140" s="2" t="str">
        <f>TRIM(Table2[[#This Row],[SKU_CODE]])</f>
        <v>BEC-GB-001</v>
      </c>
      <c r="F3140" s="2">
        <v>394</v>
      </c>
      <c r="G3140" s="2">
        <v>58706</v>
      </c>
      <c r="H3140" s="2">
        <v>9859.76</v>
      </c>
      <c r="I3140" s="2">
        <v>5551.17</v>
      </c>
      <c r="J3140" s="2">
        <v>10</v>
      </c>
      <c r="K3140" s="2" t="str">
        <f>_xlfn.XLOOKUP(E3140,[1]SKU_Master!A:A,[1]SKU_Master!C:C,"NOT FOUND")</f>
        <v>Garbage Bags</v>
      </c>
      <c r="L3140" s="2">
        <f>_xlfn.XLOOKUP(Table2[[#This Row],[SKU_CODE_CLEAN]],[1]SKU_Master!A:A,[1]SKU_Master!E:E,"Not Found")</f>
        <v>149</v>
      </c>
      <c r="M3140" s="2">
        <f>_xlfn.XLOOKUP(E3140,[1]SKU_Master!A:A,[1]SKU_Master!F:F,"NOT FOUND")</f>
        <v>70</v>
      </c>
      <c r="N3140" s="2" t="str">
        <f>IF(ISNUMBER(_xlfn.XMATCH(E3140,[1]SKU_Master!A:A)),"MATCH","NOT FOUND")</f>
        <v>MATCH</v>
      </c>
      <c r="O3140" s="2">
        <f>Table2[[#This Row],[GROSS_REVENUE]]-Table2[[#This Row],[DISCOUNT]]</f>
        <v>48846.239999999998</v>
      </c>
      <c r="P3140" s="3">
        <f>IFERROR((Table2[[#This Row],[NET_REVENUE]]-(Table2[[#This Row],[UNITS_SOLD]]*Table2[[#This Row],[UNIT_COGS]]))/Table2[[#This Row],[NET_REVENUE]],0)</f>
        <v>0.4353710746210967</v>
      </c>
      <c r="Q3140" s="4">
        <f>IFERROR(Table2[[#This Row],[GROSS_REVENUE]]/Table2[[#This Row],[AD_SPEND]],0)</f>
        <v>10.575428243055068</v>
      </c>
      <c r="R3140" s="2">
        <f>IFERROR((Table2[[#This Row],[NET_REVENUE]]-(Table2[[#This Row],[UNITS_SOLD]]*Table2[[#This Row],[UNIT_COGS]])-Table2[[#This Row],[AD_SPEND]]),0)</f>
        <v>15715.069999999998</v>
      </c>
      <c r="S3140" s="3">
        <f>IFERROR(Table2[[#This Row],[RETURNS_UNITS]]/Table2[[#This Row],[UNITS_SOLD]],0)</f>
        <v>2.5380710659898477E-2</v>
      </c>
      <c r="T3140" s="2" t="str">
        <f>TRIM(CLEAN(Table2[[#This Row],[CHANNEL]]))</f>
        <v>Amazon</v>
      </c>
      <c r="U3140" s="1">
        <f t="shared" si="49"/>
        <v>45597</v>
      </c>
    </row>
    <row r="3141" spans="1:21" x14ac:dyDescent="0.3">
      <c r="A3141" s="1">
        <v>45444</v>
      </c>
      <c r="B3141" s="2" t="s">
        <v>24</v>
      </c>
      <c r="C3141" s="2" t="s">
        <v>22</v>
      </c>
      <c r="D3141" s="2" t="s">
        <v>29</v>
      </c>
      <c r="E3141" s="2" t="str">
        <f>TRIM(Table2[[#This Row],[SKU_CODE]])</f>
        <v>BEC-CLN-004</v>
      </c>
      <c r="F3141" s="2">
        <v>204</v>
      </c>
      <c r="G3141" s="2">
        <v>20196</v>
      </c>
      <c r="H3141" s="2">
        <v>1647.81</v>
      </c>
      <c r="I3141" s="2">
        <v>5553.54</v>
      </c>
      <c r="J3141" s="2">
        <v>32</v>
      </c>
      <c r="K3141" s="2" t="str">
        <f>_xlfn.XLOOKUP(E3141,[1]SKU_Master!A:A,[1]SKU_Master!C:C,"NOT FOUND")</f>
        <v>Cleaners</v>
      </c>
      <c r="L3141" s="2">
        <f>_xlfn.XLOOKUP(Table2[[#This Row],[SKU_CODE_CLEAN]],[1]SKU_Master!A:A,[1]SKU_Master!E:E,"Not Found")</f>
        <v>99</v>
      </c>
      <c r="M3141" s="2">
        <f>_xlfn.XLOOKUP(E3141,[1]SKU_Master!A:A,[1]SKU_Master!F:F,"NOT FOUND")</f>
        <v>44</v>
      </c>
      <c r="N3141" s="2" t="str">
        <f>IF(ISNUMBER(_xlfn.XMATCH(E3141,[1]SKU_Master!A:A)),"MATCH","NOT FOUND")</f>
        <v>MATCH</v>
      </c>
      <c r="O3141" s="2">
        <f>Table2[[#This Row],[GROSS_REVENUE]]-Table2[[#This Row],[DISCOUNT]]</f>
        <v>18548.189999999999</v>
      </c>
      <c r="P3141" s="3">
        <f>IFERROR((Table2[[#This Row],[NET_REVENUE]]-(Table2[[#This Row],[UNITS_SOLD]]*Table2[[#This Row],[UNIT_COGS]]))/Table2[[#This Row],[NET_REVENUE]],0)</f>
        <v>0.51607137947152792</v>
      </c>
      <c r="Q3141" s="4">
        <f>IFERROR(Table2[[#This Row],[GROSS_REVENUE]]/Table2[[#This Row],[AD_SPEND]],0)</f>
        <v>3.6365993582471723</v>
      </c>
      <c r="R3141" s="2">
        <f>IFERROR((Table2[[#This Row],[NET_REVENUE]]-(Table2[[#This Row],[UNITS_SOLD]]*Table2[[#This Row],[UNIT_COGS]])-Table2[[#This Row],[AD_SPEND]]),0)</f>
        <v>4018.6499999999987</v>
      </c>
      <c r="S3141" s="3">
        <f>IFERROR(Table2[[#This Row],[RETURNS_UNITS]]/Table2[[#This Row],[UNITS_SOLD]],0)</f>
        <v>0.15686274509803921</v>
      </c>
      <c r="T3141" s="2" t="str">
        <f>TRIM(CLEAN(Table2[[#This Row],[CHANNEL]]))</f>
        <v>D2C</v>
      </c>
      <c r="U3141" s="1">
        <f t="shared" si="49"/>
        <v>45444</v>
      </c>
    </row>
    <row r="3142" spans="1:21" x14ac:dyDescent="0.3">
      <c r="A3142" s="1">
        <v>45474</v>
      </c>
      <c r="B3142" s="2" t="s">
        <v>24</v>
      </c>
      <c r="C3142" s="2" t="s">
        <v>22</v>
      </c>
      <c r="D3142" s="2" t="s">
        <v>41</v>
      </c>
      <c r="E3142" s="2" t="str">
        <f>TRIM(Table2[[#This Row],[SKU_CODE]])</f>
        <v>BEC-KT-002</v>
      </c>
      <c r="F3142" s="2">
        <v>108</v>
      </c>
      <c r="G3142" s="2">
        <v>45360</v>
      </c>
      <c r="H3142" s="2">
        <v>3874.21</v>
      </c>
      <c r="I3142" s="2">
        <v>5559.14</v>
      </c>
      <c r="J3142" s="2">
        <v>14</v>
      </c>
      <c r="K3142" s="2" t="str">
        <f>_xlfn.XLOOKUP(E3142,[1]SKU_Master!A:A,[1]SKU_Master!C:C,"NOT FOUND")</f>
        <v>Kitchen Towel</v>
      </c>
      <c r="L3142" s="2">
        <f>_xlfn.XLOOKUP(Table2[[#This Row],[SKU_CODE_CLEAN]],[1]SKU_Master!A:A,[1]SKU_Master!E:E,"Not Found")</f>
        <v>420</v>
      </c>
      <c r="M3142" s="2">
        <f>_xlfn.XLOOKUP(E3142,[1]SKU_Master!A:A,[1]SKU_Master!F:F,"NOT FOUND")</f>
        <v>205</v>
      </c>
      <c r="N3142" s="2" t="str">
        <f>IF(ISNUMBER(_xlfn.XMATCH(E3142,[1]SKU_Master!A:A)),"MATCH","NOT FOUND")</f>
        <v>MATCH</v>
      </c>
      <c r="O3142" s="2">
        <f>Table2[[#This Row],[GROSS_REVENUE]]-Table2[[#This Row],[DISCOUNT]]</f>
        <v>41485.79</v>
      </c>
      <c r="P3142" s="3">
        <f>IFERROR((Table2[[#This Row],[NET_REVENUE]]-(Table2[[#This Row],[UNITS_SOLD]]*Table2[[#This Row],[UNIT_COGS]]))/Table2[[#This Row],[NET_REVENUE]],0)</f>
        <v>0.46632328804634071</v>
      </c>
      <c r="Q3142" s="4">
        <f>IFERROR(Table2[[#This Row],[GROSS_REVENUE]]/Table2[[#This Row],[AD_SPEND]],0)</f>
        <v>8.1595354677162284</v>
      </c>
      <c r="R3142" s="2">
        <f>IFERROR((Table2[[#This Row],[NET_REVENUE]]-(Table2[[#This Row],[UNITS_SOLD]]*Table2[[#This Row],[UNIT_COGS]])-Table2[[#This Row],[AD_SPEND]]),0)</f>
        <v>13786.650000000001</v>
      </c>
      <c r="S3142" s="3">
        <f>IFERROR(Table2[[#This Row],[RETURNS_UNITS]]/Table2[[#This Row],[UNITS_SOLD]],0)</f>
        <v>0.12962962962962962</v>
      </c>
      <c r="T3142" s="2" t="str">
        <f>TRIM(CLEAN(Table2[[#This Row],[CHANNEL]]))</f>
        <v>D2C</v>
      </c>
      <c r="U3142" s="1">
        <f t="shared" si="49"/>
        <v>45474</v>
      </c>
    </row>
    <row r="3143" spans="1:21" x14ac:dyDescent="0.3">
      <c r="A3143" s="1">
        <v>45717</v>
      </c>
      <c r="B3143" s="2" t="s">
        <v>24</v>
      </c>
      <c r="C3143" s="2" t="s">
        <v>22</v>
      </c>
      <c r="D3143" s="2" t="s">
        <v>41</v>
      </c>
      <c r="E3143" s="2" t="str">
        <f>TRIM(Table2[[#This Row],[SKU_CODE]])</f>
        <v>BEC-KT-002</v>
      </c>
      <c r="F3143" s="2">
        <v>126</v>
      </c>
      <c r="G3143" s="2">
        <v>52920</v>
      </c>
      <c r="H3143" s="2">
        <v>6609.78</v>
      </c>
      <c r="I3143" s="2">
        <v>5561.65</v>
      </c>
      <c r="J3143" s="2">
        <v>20</v>
      </c>
      <c r="K3143" s="2" t="str">
        <f>_xlfn.XLOOKUP(E3143,[1]SKU_Master!A:A,[1]SKU_Master!C:C,"NOT FOUND")</f>
        <v>Kitchen Towel</v>
      </c>
      <c r="L3143" s="2">
        <f>_xlfn.XLOOKUP(Table2[[#This Row],[SKU_CODE_CLEAN]],[1]SKU_Master!A:A,[1]SKU_Master!E:E,"Not Found")</f>
        <v>420</v>
      </c>
      <c r="M3143" s="2">
        <f>_xlfn.XLOOKUP(E3143,[1]SKU_Master!A:A,[1]SKU_Master!F:F,"NOT FOUND")</f>
        <v>205</v>
      </c>
      <c r="N3143" s="2" t="str">
        <f>IF(ISNUMBER(_xlfn.XMATCH(E3143,[1]SKU_Master!A:A)),"MATCH","NOT FOUND")</f>
        <v>MATCH</v>
      </c>
      <c r="O3143" s="2">
        <f>Table2[[#This Row],[GROSS_REVENUE]]-Table2[[#This Row],[DISCOUNT]]</f>
        <v>46310.22</v>
      </c>
      <c r="P3143" s="3">
        <f>IFERROR((Table2[[#This Row],[NET_REVENUE]]-(Table2[[#This Row],[UNITS_SOLD]]*Table2[[#This Row],[UNIT_COGS]]))/Table2[[#This Row],[NET_REVENUE]],0)</f>
        <v>0.44223974751145645</v>
      </c>
      <c r="Q3143" s="4">
        <f>IFERROR(Table2[[#This Row],[GROSS_REVENUE]]/Table2[[#This Row],[AD_SPEND]],0)</f>
        <v>9.5151618674314289</v>
      </c>
      <c r="R3143" s="2">
        <f>IFERROR((Table2[[#This Row],[NET_REVENUE]]-(Table2[[#This Row],[UNITS_SOLD]]*Table2[[#This Row],[UNIT_COGS]])-Table2[[#This Row],[AD_SPEND]]),0)</f>
        <v>14918.570000000002</v>
      </c>
      <c r="S3143" s="3">
        <f>IFERROR(Table2[[#This Row],[RETURNS_UNITS]]/Table2[[#This Row],[UNITS_SOLD]],0)</f>
        <v>0.15873015873015872</v>
      </c>
      <c r="T3143" s="2" t="str">
        <f>TRIM(CLEAN(Table2[[#This Row],[CHANNEL]]))</f>
        <v>D2C</v>
      </c>
      <c r="U3143" s="1">
        <f t="shared" si="49"/>
        <v>45717</v>
      </c>
    </row>
    <row r="3144" spans="1:21" x14ac:dyDescent="0.3">
      <c r="A3144" s="1">
        <v>45444</v>
      </c>
      <c r="B3144" s="2" t="s">
        <v>37</v>
      </c>
      <c r="C3144" s="2" t="s">
        <v>22</v>
      </c>
      <c r="D3144" s="2" t="s">
        <v>43</v>
      </c>
      <c r="E3144" s="2" t="str">
        <f>TRIM(Table2[[#This Row],[SKU_CODE]])</f>
        <v>BEC-GB-001</v>
      </c>
      <c r="F3144" s="2">
        <v>288</v>
      </c>
      <c r="G3144" s="2">
        <v>42912</v>
      </c>
      <c r="H3144" s="2">
        <v>4441.04</v>
      </c>
      <c r="I3144" s="2">
        <v>5564.52</v>
      </c>
      <c r="J3144" s="2">
        <v>6</v>
      </c>
      <c r="K3144" s="2" t="str">
        <f>_xlfn.XLOOKUP(E3144,[1]SKU_Master!A:A,[1]SKU_Master!C:C,"NOT FOUND")</f>
        <v>Garbage Bags</v>
      </c>
      <c r="L3144" s="2">
        <f>_xlfn.XLOOKUP(Table2[[#This Row],[SKU_CODE_CLEAN]],[1]SKU_Master!A:A,[1]SKU_Master!E:E,"Not Found")</f>
        <v>149</v>
      </c>
      <c r="M3144" s="2">
        <f>_xlfn.XLOOKUP(E3144,[1]SKU_Master!A:A,[1]SKU_Master!F:F,"NOT FOUND")</f>
        <v>70</v>
      </c>
      <c r="N3144" s="2" t="str">
        <f>IF(ISNUMBER(_xlfn.XMATCH(E3144,[1]SKU_Master!A:A)),"MATCH","NOT FOUND")</f>
        <v>MATCH</v>
      </c>
      <c r="O3144" s="2">
        <f>Table2[[#This Row],[GROSS_REVENUE]]-Table2[[#This Row],[DISCOUNT]]</f>
        <v>38470.959999999999</v>
      </c>
      <c r="P3144" s="3">
        <f>IFERROR((Table2[[#This Row],[NET_REVENUE]]-(Table2[[#This Row],[UNITS_SOLD]]*Table2[[#This Row],[UNIT_COGS]]))/Table2[[#This Row],[NET_REVENUE]],0)</f>
        <v>0.47596836678887139</v>
      </c>
      <c r="Q3144" s="4">
        <f>IFERROR(Table2[[#This Row],[GROSS_REVENUE]]/Table2[[#This Row],[AD_SPEND]],0)</f>
        <v>7.7117163744581738</v>
      </c>
      <c r="R3144" s="2">
        <f>IFERROR((Table2[[#This Row],[NET_REVENUE]]-(Table2[[#This Row],[UNITS_SOLD]]*Table2[[#This Row],[UNIT_COGS]])-Table2[[#This Row],[AD_SPEND]]),0)</f>
        <v>12746.439999999999</v>
      </c>
      <c r="S3144" s="3">
        <f>IFERROR(Table2[[#This Row],[RETURNS_UNITS]]/Table2[[#This Row],[UNITS_SOLD]],0)</f>
        <v>2.0833333333333332E-2</v>
      </c>
      <c r="T3144" s="2" t="str">
        <f>TRIM(CLEAN(Table2[[#This Row],[CHANNEL]]))</f>
        <v>Blinkit</v>
      </c>
      <c r="U3144" s="1">
        <f t="shared" si="49"/>
        <v>45444</v>
      </c>
    </row>
    <row r="3145" spans="1:21" x14ac:dyDescent="0.3">
      <c r="A3145" s="1">
        <v>45748</v>
      </c>
      <c r="B3145" s="2" t="s">
        <v>21</v>
      </c>
      <c r="C3145" s="2" t="s">
        <v>25</v>
      </c>
      <c r="D3145" s="2" t="s">
        <v>30</v>
      </c>
      <c r="E3145" s="2" t="str">
        <f>TRIM(Table2[[#This Row],[SKU_CODE]])</f>
        <v>BEC-TIS-002</v>
      </c>
      <c r="F3145" s="2">
        <v>284</v>
      </c>
      <c r="G3145" s="2">
        <v>51120</v>
      </c>
      <c r="H3145" s="2">
        <v>9884.2000000000007</v>
      </c>
      <c r="I3145" s="2">
        <v>5567.6</v>
      </c>
      <c r="J3145" s="2">
        <v>12</v>
      </c>
      <c r="K3145" s="2" t="str">
        <f>_xlfn.XLOOKUP(E3145,[1]SKU_Master!A:A,[1]SKU_Master!C:C,"NOT FOUND")</f>
        <v>Tissues</v>
      </c>
      <c r="L3145" s="2">
        <f>_xlfn.XLOOKUP(Table2[[#This Row],[SKU_CODE_CLEAN]],[1]SKU_Master!A:A,[1]SKU_Master!E:E,"Not Found")</f>
        <v>180</v>
      </c>
      <c r="M3145" s="2">
        <f>_xlfn.XLOOKUP(E3145,[1]SKU_Master!A:A,[1]SKU_Master!F:F,"NOT FOUND")</f>
        <v>95</v>
      </c>
      <c r="N3145" s="2" t="str">
        <f>IF(ISNUMBER(_xlfn.XMATCH(E3145,[1]SKU_Master!A:A)),"MATCH","NOT FOUND")</f>
        <v>MATCH</v>
      </c>
      <c r="O3145" s="2">
        <f>Table2[[#This Row],[GROSS_REVENUE]]-Table2[[#This Row],[DISCOUNT]]</f>
        <v>41235.800000000003</v>
      </c>
      <c r="P3145" s="3">
        <f>IFERROR((Table2[[#This Row],[NET_REVENUE]]-(Table2[[#This Row],[UNITS_SOLD]]*Table2[[#This Row],[UNIT_COGS]]))/Table2[[#This Row],[NET_REVENUE]],0)</f>
        <v>0.34571416099602775</v>
      </c>
      <c r="Q3145" s="4">
        <f>IFERROR(Table2[[#This Row],[GROSS_REVENUE]]/Table2[[#This Row],[AD_SPEND]],0)</f>
        <v>9.1816940872189097</v>
      </c>
      <c r="R3145" s="2">
        <f>IFERROR((Table2[[#This Row],[NET_REVENUE]]-(Table2[[#This Row],[UNITS_SOLD]]*Table2[[#This Row],[UNIT_COGS]])-Table2[[#This Row],[AD_SPEND]]),0)</f>
        <v>8688.2000000000025</v>
      </c>
      <c r="S3145" s="3">
        <f>IFERROR(Table2[[#This Row],[RETURNS_UNITS]]/Table2[[#This Row],[UNITS_SOLD]],0)</f>
        <v>4.2253521126760563E-2</v>
      </c>
      <c r="T3145" s="2" t="str">
        <f>TRIM(CLEAN(Table2[[#This Row],[CHANNEL]]))</f>
        <v>Flipkart</v>
      </c>
      <c r="U3145" s="1">
        <f t="shared" si="49"/>
        <v>45748</v>
      </c>
    </row>
    <row r="3146" spans="1:21" x14ac:dyDescent="0.3">
      <c r="A3146" s="1">
        <v>45778</v>
      </c>
      <c r="B3146" s="2" t="s">
        <v>24</v>
      </c>
      <c r="C3146" s="2" t="s">
        <v>25</v>
      </c>
      <c r="D3146" s="2" t="s">
        <v>29</v>
      </c>
      <c r="E3146" s="2" t="str">
        <f>TRIM(Table2[[#This Row],[SKU_CODE]])</f>
        <v>BEC-CLN-004</v>
      </c>
      <c r="F3146" s="2">
        <v>337</v>
      </c>
      <c r="G3146" s="2">
        <v>33363</v>
      </c>
      <c r="H3146" s="2">
        <v>2791.41</v>
      </c>
      <c r="I3146" s="2">
        <v>5569.43</v>
      </c>
      <c r="J3146" s="2">
        <v>32</v>
      </c>
      <c r="K3146" s="2" t="str">
        <f>_xlfn.XLOOKUP(E3146,[1]SKU_Master!A:A,[1]SKU_Master!C:C,"NOT FOUND")</f>
        <v>Cleaners</v>
      </c>
      <c r="L3146" s="2">
        <f>_xlfn.XLOOKUP(Table2[[#This Row],[SKU_CODE_CLEAN]],[1]SKU_Master!A:A,[1]SKU_Master!E:E,"Not Found")</f>
        <v>99</v>
      </c>
      <c r="M3146" s="2">
        <f>_xlfn.XLOOKUP(E3146,[1]SKU_Master!A:A,[1]SKU_Master!F:F,"NOT FOUND")</f>
        <v>44</v>
      </c>
      <c r="N3146" s="2" t="str">
        <f>IF(ISNUMBER(_xlfn.XMATCH(E3146,[1]SKU_Master!A:A)),"MATCH","NOT FOUND")</f>
        <v>MATCH</v>
      </c>
      <c r="O3146" s="2">
        <f>Table2[[#This Row],[GROSS_REVENUE]]-Table2[[#This Row],[DISCOUNT]]</f>
        <v>30571.59</v>
      </c>
      <c r="P3146" s="3">
        <f>IFERROR((Table2[[#This Row],[NET_REVENUE]]-(Table2[[#This Row],[UNITS_SOLD]]*Table2[[#This Row],[UNIT_COGS]]))/Table2[[#This Row],[NET_REVENUE]],0)</f>
        <v>0.51497452373265507</v>
      </c>
      <c r="Q3146" s="4">
        <f>IFERROR(Table2[[#This Row],[GROSS_REVENUE]]/Table2[[#This Row],[AD_SPEND]],0)</f>
        <v>5.9903796259222215</v>
      </c>
      <c r="R3146" s="2">
        <f>IFERROR((Table2[[#This Row],[NET_REVENUE]]-(Table2[[#This Row],[UNITS_SOLD]]*Table2[[#This Row],[UNIT_COGS]])-Table2[[#This Row],[AD_SPEND]]),0)</f>
        <v>10174.16</v>
      </c>
      <c r="S3146" s="3">
        <f>IFERROR(Table2[[#This Row],[RETURNS_UNITS]]/Table2[[#This Row],[UNITS_SOLD]],0)</f>
        <v>9.4955489614243327E-2</v>
      </c>
      <c r="T3146" s="2" t="str">
        <f>TRIM(CLEAN(Table2[[#This Row],[CHANNEL]]))</f>
        <v>D2C</v>
      </c>
      <c r="U3146" s="1">
        <f t="shared" si="49"/>
        <v>45778</v>
      </c>
    </row>
    <row r="3147" spans="1:21" x14ac:dyDescent="0.3">
      <c r="A3147" s="1">
        <v>45536</v>
      </c>
      <c r="B3147" s="2" t="s">
        <v>37</v>
      </c>
      <c r="C3147" s="2" t="s">
        <v>28</v>
      </c>
      <c r="D3147" s="2" t="s">
        <v>58</v>
      </c>
      <c r="E3147" s="2" t="str">
        <f>TRIM(Table2[[#This Row],[SKU_CODE]])</f>
        <v>BEC-CLN-004</v>
      </c>
      <c r="F3147" s="2">
        <v>219</v>
      </c>
      <c r="G3147" s="2">
        <v>21681</v>
      </c>
      <c r="H3147" s="2">
        <v>1261.6400000000001</v>
      </c>
      <c r="I3147" s="2">
        <v>5570.73</v>
      </c>
      <c r="J3147" s="2">
        <v>9</v>
      </c>
      <c r="K3147" s="2" t="str">
        <f>_xlfn.XLOOKUP(E3147,[1]SKU_Master!A:A,[1]SKU_Master!C:C,"NOT FOUND")</f>
        <v>Cleaners</v>
      </c>
      <c r="L3147" s="2">
        <f>_xlfn.XLOOKUP(Table2[[#This Row],[SKU_CODE_CLEAN]],[1]SKU_Master!A:A,[1]SKU_Master!E:E,"Not Found")</f>
        <v>99</v>
      </c>
      <c r="M3147" s="2">
        <f>_xlfn.XLOOKUP(E3147,[1]SKU_Master!A:A,[1]SKU_Master!F:F,"NOT FOUND")</f>
        <v>44</v>
      </c>
      <c r="N3147" s="2" t="str">
        <f>IF(ISNUMBER(_xlfn.XMATCH(E3147,[1]SKU_Master!A:A)),"MATCH","NOT FOUND")</f>
        <v>MATCH</v>
      </c>
      <c r="O3147" s="2">
        <f>Table2[[#This Row],[GROSS_REVENUE]]-Table2[[#This Row],[DISCOUNT]]</f>
        <v>20419.36</v>
      </c>
      <c r="P3147" s="3">
        <f>IFERROR((Table2[[#This Row],[NET_REVENUE]]-(Table2[[#This Row],[UNITS_SOLD]]*Table2[[#This Row],[UNIT_COGS]]))/Table2[[#This Row],[NET_REVENUE]],0)</f>
        <v>0.52809490601076625</v>
      </c>
      <c r="Q3147" s="4">
        <f>IFERROR(Table2[[#This Row],[GROSS_REVENUE]]/Table2[[#This Row],[AD_SPEND]],0)</f>
        <v>3.891949529056336</v>
      </c>
      <c r="R3147" s="2">
        <f>IFERROR((Table2[[#This Row],[NET_REVENUE]]-(Table2[[#This Row],[UNITS_SOLD]]*Table2[[#This Row],[UNIT_COGS]])-Table2[[#This Row],[AD_SPEND]]),0)</f>
        <v>5212.630000000001</v>
      </c>
      <c r="S3147" s="3">
        <f>IFERROR(Table2[[#This Row],[RETURNS_UNITS]]/Table2[[#This Row],[UNITS_SOLD]],0)</f>
        <v>4.1095890410958902E-2</v>
      </c>
      <c r="T3147" s="2" t="str">
        <f>TRIM(CLEAN(Table2[[#This Row],[CHANNEL]]))</f>
        <v>Blinkit</v>
      </c>
      <c r="U3147" s="1">
        <f t="shared" si="49"/>
        <v>45536</v>
      </c>
    </row>
    <row r="3148" spans="1:21" x14ac:dyDescent="0.3">
      <c r="A3148" s="1">
        <v>45809</v>
      </c>
      <c r="B3148" s="2" t="s">
        <v>24</v>
      </c>
      <c r="C3148" s="2" t="s">
        <v>28</v>
      </c>
      <c r="D3148" s="2" t="s">
        <v>29</v>
      </c>
      <c r="E3148" s="2" t="str">
        <f>TRIM(Table2[[#This Row],[SKU_CODE]])</f>
        <v>BEC-CLN-004</v>
      </c>
      <c r="F3148" s="2">
        <v>225</v>
      </c>
      <c r="G3148" s="2">
        <v>22275</v>
      </c>
      <c r="H3148" s="2">
        <v>2915.18</v>
      </c>
      <c r="I3148" s="2">
        <v>5573.59</v>
      </c>
      <c r="J3148" s="2">
        <v>31</v>
      </c>
      <c r="K3148" s="2" t="str">
        <f>_xlfn.XLOOKUP(E3148,[1]SKU_Master!A:A,[1]SKU_Master!C:C,"NOT FOUND")</f>
        <v>Cleaners</v>
      </c>
      <c r="L3148" s="2">
        <f>_xlfn.XLOOKUP(Table2[[#This Row],[SKU_CODE_CLEAN]],[1]SKU_Master!A:A,[1]SKU_Master!E:E,"Not Found")</f>
        <v>99</v>
      </c>
      <c r="M3148" s="2">
        <f>_xlfn.XLOOKUP(E3148,[1]SKU_Master!A:A,[1]SKU_Master!F:F,"NOT FOUND")</f>
        <v>44</v>
      </c>
      <c r="N3148" s="2" t="str">
        <f>IF(ISNUMBER(_xlfn.XMATCH(E3148,[1]SKU_Master!A:A)),"MATCH","NOT FOUND")</f>
        <v>MATCH</v>
      </c>
      <c r="O3148" s="2">
        <f>Table2[[#This Row],[GROSS_REVENUE]]-Table2[[#This Row],[DISCOUNT]]</f>
        <v>19359.82</v>
      </c>
      <c r="P3148" s="3">
        <f>IFERROR((Table2[[#This Row],[NET_REVENUE]]-(Table2[[#This Row],[UNITS_SOLD]]*Table2[[#This Row],[UNIT_COGS]]))/Table2[[#This Row],[NET_REVENUE]],0)</f>
        <v>0.48863160917818449</v>
      </c>
      <c r="Q3148" s="4">
        <f>IFERROR(Table2[[#This Row],[GROSS_REVENUE]]/Table2[[#This Row],[AD_SPEND]],0)</f>
        <v>3.9965264757544059</v>
      </c>
      <c r="R3148" s="2">
        <f>IFERROR((Table2[[#This Row],[NET_REVENUE]]-(Table2[[#This Row],[UNITS_SOLD]]*Table2[[#This Row],[UNIT_COGS]])-Table2[[#This Row],[AD_SPEND]]),0)</f>
        <v>3886.2299999999996</v>
      </c>
      <c r="S3148" s="3">
        <f>IFERROR(Table2[[#This Row],[RETURNS_UNITS]]/Table2[[#This Row],[UNITS_SOLD]],0)</f>
        <v>0.13777777777777778</v>
      </c>
      <c r="T3148" s="2" t="str">
        <f>TRIM(CLEAN(Table2[[#This Row],[CHANNEL]]))</f>
        <v>D2C</v>
      </c>
      <c r="U3148" s="1">
        <f t="shared" si="49"/>
        <v>45809</v>
      </c>
    </row>
    <row r="3149" spans="1:21" x14ac:dyDescent="0.3">
      <c r="A3149" s="1">
        <v>45717</v>
      </c>
      <c r="B3149" s="2" t="s">
        <v>37</v>
      </c>
      <c r="C3149" s="2" t="s">
        <v>28</v>
      </c>
      <c r="D3149" s="2" t="s">
        <v>43</v>
      </c>
      <c r="E3149" s="2" t="str">
        <f>TRIM(Table2[[#This Row],[SKU_CODE]])</f>
        <v>BEC-GB-001</v>
      </c>
      <c r="F3149" s="2">
        <v>295</v>
      </c>
      <c r="G3149" s="2">
        <v>43955</v>
      </c>
      <c r="H3149" s="2">
        <v>6581.05</v>
      </c>
      <c r="I3149" s="2">
        <v>5581.22</v>
      </c>
      <c r="J3149" s="2">
        <v>12</v>
      </c>
      <c r="K3149" s="2" t="str">
        <f>_xlfn.XLOOKUP(E3149,[1]SKU_Master!A:A,[1]SKU_Master!C:C,"NOT FOUND")</f>
        <v>Garbage Bags</v>
      </c>
      <c r="L3149" s="2">
        <f>_xlfn.XLOOKUP(Table2[[#This Row],[SKU_CODE_CLEAN]],[1]SKU_Master!A:A,[1]SKU_Master!E:E,"Not Found")</f>
        <v>149</v>
      </c>
      <c r="M3149" s="2">
        <f>_xlfn.XLOOKUP(E3149,[1]SKU_Master!A:A,[1]SKU_Master!F:F,"NOT FOUND")</f>
        <v>70</v>
      </c>
      <c r="N3149" s="2" t="str">
        <f>IF(ISNUMBER(_xlfn.XMATCH(E3149,[1]SKU_Master!A:A)),"MATCH","NOT FOUND")</f>
        <v>MATCH</v>
      </c>
      <c r="O3149" s="2">
        <f>Table2[[#This Row],[GROSS_REVENUE]]-Table2[[#This Row],[DISCOUNT]]</f>
        <v>37373.949999999997</v>
      </c>
      <c r="P3149" s="3">
        <f>IFERROR((Table2[[#This Row],[NET_REVENUE]]-(Table2[[#This Row],[UNITS_SOLD]]*Table2[[#This Row],[UNIT_COGS]]))/Table2[[#This Row],[NET_REVENUE]],0)</f>
        <v>0.44747611638587836</v>
      </c>
      <c r="Q3149" s="4">
        <f>IFERROR(Table2[[#This Row],[GROSS_REVENUE]]/Table2[[#This Row],[AD_SPEND]],0)</f>
        <v>7.875518255865205</v>
      </c>
      <c r="R3149" s="2">
        <f>IFERROR((Table2[[#This Row],[NET_REVENUE]]-(Table2[[#This Row],[UNITS_SOLD]]*Table2[[#This Row],[UNIT_COGS]])-Table2[[#This Row],[AD_SPEND]]),0)</f>
        <v>11142.729999999996</v>
      </c>
      <c r="S3149" s="3">
        <f>IFERROR(Table2[[#This Row],[RETURNS_UNITS]]/Table2[[#This Row],[UNITS_SOLD]],0)</f>
        <v>4.0677966101694912E-2</v>
      </c>
      <c r="T3149" s="2" t="str">
        <f>TRIM(CLEAN(Table2[[#This Row],[CHANNEL]]))</f>
        <v>Blinkit</v>
      </c>
      <c r="U3149" s="1">
        <f t="shared" si="49"/>
        <v>45717</v>
      </c>
    </row>
    <row r="3150" spans="1:21" x14ac:dyDescent="0.3">
      <c r="A3150" s="1">
        <v>45658</v>
      </c>
      <c r="B3150" s="2" t="s">
        <v>37</v>
      </c>
      <c r="C3150" s="2" t="s">
        <v>25</v>
      </c>
      <c r="D3150" s="2" t="s">
        <v>45</v>
      </c>
      <c r="E3150" s="2" t="str">
        <f>TRIM(Table2[[#This Row],[SKU_CODE]])</f>
        <v>BEC-TIS-001</v>
      </c>
      <c r="F3150" s="2">
        <v>502</v>
      </c>
      <c r="G3150" s="2">
        <v>47690</v>
      </c>
      <c r="H3150" s="2">
        <v>7375.69</v>
      </c>
      <c r="I3150" s="2">
        <v>5583.31</v>
      </c>
      <c r="J3150" s="2">
        <v>22</v>
      </c>
      <c r="K3150" s="2" t="str">
        <f>_xlfn.XLOOKUP(E3150,[1]SKU_Master!A:A,[1]SKU_Master!C:C,"NOT FOUND")</f>
        <v>Tissues</v>
      </c>
      <c r="L3150" s="2">
        <f>_xlfn.XLOOKUP(Table2[[#This Row],[SKU_CODE_CLEAN]],[1]SKU_Master!A:A,[1]SKU_Master!E:E,"Not Found")</f>
        <v>95</v>
      </c>
      <c r="M3150" s="2">
        <f>_xlfn.XLOOKUP(E3150,[1]SKU_Master!A:A,[1]SKU_Master!F:F,"NOT FOUND")</f>
        <v>42</v>
      </c>
      <c r="N3150" s="2" t="str">
        <f>IF(ISNUMBER(_xlfn.XMATCH(E3150,[1]SKU_Master!A:A)),"MATCH","NOT FOUND")</f>
        <v>MATCH</v>
      </c>
      <c r="O3150" s="2">
        <f>Table2[[#This Row],[GROSS_REVENUE]]-Table2[[#This Row],[DISCOUNT]]</f>
        <v>40314.31</v>
      </c>
      <c r="P3150" s="3">
        <f>IFERROR((Table2[[#This Row],[NET_REVENUE]]-(Table2[[#This Row],[UNITS_SOLD]]*Table2[[#This Row],[UNIT_COGS]]))/Table2[[#This Row],[NET_REVENUE]],0)</f>
        <v>0.47700952837838473</v>
      </c>
      <c r="Q3150" s="4">
        <f>IFERROR(Table2[[#This Row],[GROSS_REVENUE]]/Table2[[#This Row],[AD_SPEND]],0)</f>
        <v>8.5415282332523166</v>
      </c>
      <c r="R3150" s="2">
        <f>IFERROR((Table2[[#This Row],[NET_REVENUE]]-(Table2[[#This Row],[UNITS_SOLD]]*Table2[[#This Row],[UNIT_COGS]])-Table2[[#This Row],[AD_SPEND]]),0)</f>
        <v>13646.999999999996</v>
      </c>
      <c r="S3150" s="3">
        <f>IFERROR(Table2[[#This Row],[RETURNS_UNITS]]/Table2[[#This Row],[UNITS_SOLD]],0)</f>
        <v>4.3824701195219126E-2</v>
      </c>
      <c r="T3150" s="2" t="str">
        <f>TRIM(CLEAN(Table2[[#This Row],[CHANNEL]]))</f>
        <v>Blinkit</v>
      </c>
      <c r="U3150" s="1">
        <f t="shared" si="49"/>
        <v>45658</v>
      </c>
    </row>
    <row r="3151" spans="1:21" x14ac:dyDescent="0.3">
      <c r="A3151" s="1">
        <v>45323</v>
      </c>
      <c r="B3151" s="2" t="s">
        <v>34</v>
      </c>
      <c r="C3151" s="2" t="s">
        <v>22</v>
      </c>
      <c r="D3151" s="2" t="s">
        <v>41</v>
      </c>
      <c r="E3151" s="2" t="str">
        <f>TRIM(Table2[[#This Row],[SKU_CODE]])</f>
        <v>BEC-KT-002</v>
      </c>
      <c r="F3151" s="2">
        <v>145</v>
      </c>
      <c r="G3151" s="2">
        <v>60900</v>
      </c>
      <c r="H3151" s="2">
        <v>13356.61</v>
      </c>
      <c r="I3151" s="2">
        <v>5585.92</v>
      </c>
      <c r="J3151" s="2">
        <v>6</v>
      </c>
      <c r="K3151" s="2" t="str">
        <f>_xlfn.XLOOKUP(E3151,[1]SKU_Master!A:A,[1]SKU_Master!C:C,"NOT FOUND")</f>
        <v>Kitchen Towel</v>
      </c>
      <c r="L3151" s="2">
        <f>_xlfn.XLOOKUP(Table2[[#This Row],[SKU_CODE_CLEAN]],[1]SKU_Master!A:A,[1]SKU_Master!E:E,"Not Found")</f>
        <v>420</v>
      </c>
      <c r="M3151" s="2">
        <f>_xlfn.XLOOKUP(E3151,[1]SKU_Master!A:A,[1]SKU_Master!F:F,"NOT FOUND")</f>
        <v>205</v>
      </c>
      <c r="N3151" s="2" t="str">
        <f>IF(ISNUMBER(_xlfn.XMATCH(E3151,[1]SKU_Master!A:A)),"MATCH","NOT FOUND")</f>
        <v>MATCH</v>
      </c>
      <c r="O3151" s="2">
        <f>Table2[[#This Row],[GROSS_REVENUE]]-Table2[[#This Row],[DISCOUNT]]</f>
        <v>47543.39</v>
      </c>
      <c r="P3151" s="3">
        <f>IFERROR((Table2[[#This Row],[NET_REVENUE]]-(Table2[[#This Row],[UNITS_SOLD]]*Table2[[#This Row],[UNIT_COGS]]))/Table2[[#This Row],[NET_REVENUE]],0)</f>
        <v>0.37478164682829723</v>
      </c>
      <c r="Q3151" s="4">
        <f>IFERROR(Table2[[#This Row],[GROSS_REVENUE]]/Table2[[#This Row],[AD_SPEND]],0)</f>
        <v>10.902411778185151</v>
      </c>
      <c r="R3151" s="2">
        <f>IFERROR((Table2[[#This Row],[NET_REVENUE]]-(Table2[[#This Row],[UNITS_SOLD]]*Table2[[#This Row],[UNIT_COGS]])-Table2[[#This Row],[AD_SPEND]]),0)</f>
        <v>12232.47</v>
      </c>
      <c r="S3151" s="3">
        <f>IFERROR(Table2[[#This Row],[RETURNS_UNITS]]/Table2[[#This Row],[UNITS_SOLD]],0)</f>
        <v>4.1379310344827586E-2</v>
      </c>
      <c r="T3151" s="2" t="str">
        <f>TRIM(CLEAN(Table2[[#This Row],[CHANNEL]]))</f>
        <v>Zepto</v>
      </c>
      <c r="U3151" s="1">
        <f t="shared" si="49"/>
        <v>45323</v>
      </c>
    </row>
    <row r="3152" spans="1:21" x14ac:dyDescent="0.3">
      <c r="A3152" s="1">
        <v>45748</v>
      </c>
      <c r="B3152" s="2" t="s">
        <v>50</v>
      </c>
      <c r="C3152" s="2" t="s">
        <v>25</v>
      </c>
      <c r="D3152" s="2" t="s">
        <v>42</v>
      </c>
      <c r="E3152" s="2" t="str">
        <f>TRIM(Table2[[#This Row],[SKU_CODE]])</f>
        <v>BEC-BW-002</v>
      </c>
      <c r="F3152" s="2">
        <v>285</v>
      </c>
      <c r="G3152" s="2">
        <v>49875</v>
      </c>
      <c r="H3152" s="2">
        <v>10334.09</v>
      </c>
      <c r="I3152" s="2">
        <v>5587.38</v>
      </c>
      <c r="J3152" s="2">
        <v>10</v>
      </c>
      <c r="K3152" s="2" t="str">
        <f>_xlfn.XLOOKUP(E3152,[1]SKU_Master!A:A,[1]SKU_Master!C:C,"NOT FOUND")</f>
        <v>Bake &amp; Wrap</v>
      </c>
      <c r="L3152" s="2">
        <f>_xlfn.XLOOKUP(Table2[[#This Row],[SKU_CODE_CLEAN]],[1]SKU_Master!A:A,[1]SKU_Master!E:E,"Not Found")</f>
        <v>175</v>
      </c>
      <c r="M3152" s="2">
        <f>_xlfn.XLOOKUP(E3152,[1]SKU_Master!A:A,[1]SKU_Master!F:F,"NOT FOUND")</f>
        <v>92</v>
      </c>
      <c r="N3152" s="2" t="str">
        <f>IF(ISNUMBER(_xlfn.XMATCH(E3152,[1]SKU_Master!A:A)),"MATCH","NOT FOUND")</f>
        <v>MATCH</v>
      </c>
      <c r="O3152" s="2">
        <f>Table2[[#This Row],[GROSS_REVENUE]]-Table2[[#This Row],[DISCOUNT]]</f>
        <v>39540.910000000003</v>
      </c>
      <c r="P3152" s="3">
        <f>IFERROR((Table2[[#This Row],[NET_REVENUE]]-(Table2[[#This Row],[UNITS_SOLD]]*Table2[[#This Row],[UNIT_COGS]]))/Table2[[#This Row],[NET_REVENUE]],0)</f>
        <v>0.33688931286609242</v>
      </c>
      <c r="Q3152" s="4">
        <f>IFERROR(Table2[[#This Row],[GROSS_REVENUE]]/Table2[[#This Row],[AD_SPEND]],0)</f>
        <v>8.9263662038379348</v>
      </c>
      <c r="R3152" s="2">
        <f>IFERROR((Table2[[#This Row],[NET_REVENUE]]-(Table2[[#This Row],[UNITS_SOLD]]*Table2[[#This Row],[UNIT_COGS]])-Table2[[#This Row],[AD_SPEND]]),0)</f>
        <v>7733.5300000000034</v>
      </c>
      <c r="S3152" s="3">
        <f>IFERROR(Table2[[#This Row],[RETURNS_UNITS]]/Table2[[#This Row],[UNITS_SOLD]],0)</f>
        <v>3.5087719298245612E-2</v>
      </c>
      <c r="T3152" s="2" t="str">
        <f>TRIM(CLEAN(Table2[[#This Row],[CHANNEL]]))</f>
        <v>Amazon</v>
      </c>
      <c r="U3152" s="1">
        <f t="shared" si="49"/>
        <v>45748</v>
      </c>
    </row>
    <row r="3153" spans="1:21" x14ac:dyDescent="0.3">
      <c r="A3153" s="1">
        <v>45383</v>
      </c>
      <c r="B3153" s="2" t="s">
        <v>37</v>
      </c>
      <c r="C3153" s="2" t="s">
        <v>25</v>
      </c>
      <c r="D3153" s="2" t="s">
        <v>35</v>
      </c>
      <c r="E3153" s="2" t="str">
        <f>TRIM(Table2[[#This Row],[SKU_CODE]])</f>
        <v>BEC-CMB-001</v>
      </c>
      <c r="F3153" s="2">
        <v>71</v>
      </c>
      <c r="G3153" s="2">
        <v>49629</v>
      </c>
      <c r="H3153" s="2">
        <v>7526.84</v>
      </c>
      <c r="I3153" s="2">
        <v>5589.04</v>
      </c>
      <c r="J3153" s="2">
        <v>1</v>
      </c>
      <c r="K3153" s="2" t="str">
        <f>_xlfn.XLOOKUP(E3153,[1]SKU_Master!A:A,[1]SKU_Master!C:C,"NOT FOUND")</f>
        <v>Others</v>
      </c>
      <c r="L3153" s="2">
        <f>_xlfn.XLOOKUP(Table2[[#This Row],[SKU_CODE_CLEAN]],[1]SKU_Master!A:A,[1]SKU_Master!E:E,"Not Found")</f>
        <v>699</v>
      </c>
      <c r="M3153" s="2">
        <f>_xlfn.XLOOKUP(E3153,[1]SKU_Master!A:A,[1]SKU_Master!F:F,"NOT FOUND")</f>
        <v>330</v>
      </c>
      <c r="N3153" s="2" t="str">
        <f>IF(ISNUMBER(_xlfn.XMATCH(E3153,[1]SKU_Master!A:A)),"MATCH","NOT FOUND")</f>
        <v>MATCH</v>
      </c>
      <c r="O3153" s="2">
        <f>Table2[[#This Row],[GROSS_REVENUE]]-Table2[[#This Row],[DISCOUNT]]</f>
        <v>42102.16</v>
      </c>
      <c r="P3153" s="3">
        <f>IFERROR((Table2[[#This Row],[NET_REVENUE]]-(Table2[[#This Row],[UNITS_SOLD]]*Table2[[#This Row],[UNIT_COGS]]))/Table2[[#This Row],[NET_REVENUE]],0)</f>
        <v>0.44349648569099548</v>
      </c>
      <c r="Q3153" s="4">
        <f>IFERROR(Table2[[#This Row],[GROSS_REVENUE]]/Table2[[#This Row],[AD_SPEND]],0)</f>
        <v>8.8797002705294652</v>
      </c>
      <c r="R3153" s="2">
        <f>IFERROR((Table2[[#This Row],[NET_REVENUE]]-(Table2[[#This Row],[UNITS_SOLD]]*Table2[[#This Row],[UNIT_COGS]])-Table2[[#This Row],[AD_SPEND]]),0)</f>
        <v>13083.120000000003</v>
      </c>
      <c r="S3153" s="3">
        <f>IFERROR(Table2[[#This Row],[RETURNS_UNITS]]/Table2[[#This Row],[UNITS_SOLD]],0)</f>
        <v>1.4084507042253521E-2</v>
      </c>
      <c r="T3153" s="2" t="str">
        <f>TRIM(CLEAN(Table2[[#This Row],[CHANNEL]]))</f>
        <v>Blinkit</v>
      </c>
      <c r="U3153" s="1">
        <f t="shared" si="49"/>
        <v>45383</v>
      </c>
    </row>
    <row r="3154" spans="1:21" x14ac:dyDescent="0.3">
      <c r="A3154" s="1">
        <v>45778</v>
      </c>
      <c r="B3154" s="2" t="s">
        <v>39</v>
      </c>
      <c r="C3154" s="2" t="s">
        <v>22</v>
      </c>
      <c r="D3154" s="2" t="s">
        <v>46</v>
      </c>
      <c r="E3154" s="2" t="str">
        <f>TRIM(Table2[[#This Row],[SKU_CODE]])</f>
        <v>BEC-KT-001</v>
      </c>
      <c r="F3154" s="2">
        <v>444</v>
      </c>
      <c r="G3154" s="2">
        <v>71040</v>
      </c>
      <c r="H3154" s="2">
        <v>13112.48</v>
      </c>
      <c r="I3154" s="2">
        <v>5610.81</v>
      </c>
      <c r="J3154" s="2">
        <v>10</v>
      </c>
      <c r="K3154" s="2" t="str">
        <f>_xlfn.XLOOKUP(E3154,[1]SKU_Master!A:A,[1]SKU_Master!C:C,"NOT FOUND")</f>
        <v>Kitchen Towel</v>
      </c>
      <c r="L3154" s="2">
        <f>_xlfn.XLOOKUP(Table2[[#This Row],[SKU_CODE_CLEAN]],[1]SKU_Master!A:A,[1]SKU_Master!E:E,"Not Found")</f>
        <v>160</v>
      </c>
      <c r="M3154" s="2">
        <f>_xlfn.XLOOKUP(E3154,[1]SKU_Master!A:A,[1]SKU_Master!F:F,"NOT FOUND")</f>
        <v>78</v>
      </c>
      <c r="N3154" s="2" t="str">
        <f>IF(ISNUMBER(_xlfn.XMATCH(E3154,[1]SKU_Master!A:A)),"MATCH","NOT FOUND")</f>
        <v>MATCH</v>
      </c>
      <c r="O3154" s="2">
        <f>Table2[[#This Row],[GROSS_REVENUE]]-Table2[[#This Row],[DISCOUNT]]</f>
        <v>57927.520000000004</v>
      </c>
      <c r="P3154" s="3">
        <f>IFERROR((Table2[[#This Row],[NET_REVENUE]]-(Table2[[#This Row],[UNITS_SOLD]]*Table2[[#This Row],[UNIT_COGS]]))/Table2[[#This Row],[NET_REVENUE]],0)</f>
        <v>0.40214944468535857</v>
      </c>
      <c r="Q3154" s="4">
        <f>IFERROR(Table2[[#This Row],[GROSS_REVENUE]]/Table2[[#This Row],[AD_SPEND]],0)</f>
        <v>12.661273505964379</v>
      </c>
      <c r="R3154" s="2">
        <f>IFERROR((Table2[[#This Row],[NET_REVENUE]]-(Table2[[#This Row],[UNITS_SOLD]]*Table2[[#This Row],[UNIT_COGS]])-Table2[[#This Row],[AD_SPEND]]),0)</f>
        <v>17684.710000000003</v>
      </c>
      <c r="S3154" s="3">
        <f>IFERROR(Table2[[#This Row],[RETURNS_UNITS]]/Table2[[#This Row],[UNITS_SOLD]],0)</f>
        <v>2.2522522522522521E-2</v>
      </c>
      <c r="T3154" s="2" t="str">
        <f>TRIM(CLEAN(Table2[[#This Row],[CHANNEL]]))</f>
        <v>Amazon</v>
      </c>
      <c r="U3154" s="1">
        <f t="shared" si="49"/>
        <v>45778</v>
      </c>
    </row>
    <row r="3155" spans="1:21" x14ac:dyDescent="0.3">
      <c r="A3155" s="1">
        <v>45717</v>
      </c>
      <c r="B3155" s="2" t="s">
        <v>33</v>
      </c>
      <c r="C3155" s="2" t="s">
        <v>28</v>
      </c>
      <c r="D3155" s="2" t="s">
        <v>59</v>
      </c>
      <c r="E3155" s="2" t="str">
        <f>TRIM(Table2[[#This Row],[SKU_CODE]])</f>
        <v>BEC-CLN-001</v>
      </c>
      <c r="F3155" s="2">
        <v>150</v>
      </c>
      <c r="G3155" s="5">
        <v>29850</v>
      </c>
      <c r="H3155" s="2">
        <v>8732.27</v>
      </c>
      <c r="I3155" s="2">
        <v>5611.02</v>
      </c>
      <c r="J3155" s="2">
        <v>3</v>
      </c>
      <c r="K3155" s="2" t="str">
        <f>_xlfn.XLOOKUP(E3155,[1]SKU_Master!A:A,[1]SKU_Master!C:C,"NOT FOUND")</f>
        <v>Cleaners</v>
      </c>
      <c r="L3155" s="2">
        <f>_xlfn.XLOOKUP(Table2[[#This Row],[SKU_CODE_CLEAN]],[1]SKU_Master!A:A,[1]SKU_Master!E:E,"Not Found")</f>
        <v>199</v>
      </c>
      <c r="M3155" s="2">
        <f>_xlfn.XLOOKUP(E3155,[1]SKU_Master!A:A,[1]SKU_Master!F:F,"NOT FOUND")</f>
        <v>96</v>
      </c>
      <c r="N3155" s="2" t="str">
        <f>IF(ISNUMBER(_xlfn.XMATCH(E3155,[1]SKU_Master!A:A)),"MATCH","NOT FOUND")</f>
        <v>MATCH</v>
      </c>
      <c r="O3155" s="2">
        <f>Table2[[#This Row],[GROSS_REVENUE]]-Table2[[#This Row],[DISCOUNT]]</f>
        <v>21117.73</v>
      </c>
      <c r="P3155" s="3">
        <f>IFERROR((Table2[[#This Row],[NET_REVENUE]]-(Table2[[#This Row],[UNITS_SOLD]]*Table2[[#This Row],[UNIT_COGS]]))/Table2[[#This Row],[NET_REVENUE]],0)</f>
        <v>0.31810852776316395</v>
      </c>
      <c r="Q3155" s="4">
        <f>IFERROR(Table2[[#This Row],[GROSS_REVENUE]]/Table2[[#This Row],[AD_SPEND]],0)</f>
        <v>5.3198883625437086</v>
      </c>
      <c r="R3155" s="2">
        <f>IFERROR((Table2[[#This Row],[NET_REVENUE]]-(Table2[[#This Row],[UNITS_SOLD]]*Table2[[#This Row],[UNIT_COGS]])-Table2[[#This Row],[AD_SPEND]]),0)</f>
        <v>1106.7099999999991</v>
      </c>
      <c r="S3155" s="3">
        <f>IFERROR(Table2[[#This Row],[RETURNS_UNITS]]/Table2[[#This Row],[UNITS_SOLD]],0)</f>
        <v>0.02</v>
      </c>
      <c r="T3155" s="2" t="str">
        <f>TRIM(CLEAN(Table2[[#This Row],[CHANNEL]]))</f>
        <v>Swiggy Instamart</v>
      </c>
      <c r="U3155" s="1">
        <f t="shared" si="49"/>
        <v>45717</v>
      </c>
    </row>
    <row r="3156" spans="1:21" x14ac:dyDescent="0.3">
      <c r="A3156" s="1">
        <v>45383</v>
      </c>
      <c r="B3156" s="2" t="s">
        <v>24</v>
      </c>
      <c r="C3156" s="2" t="s">
        <v>22</v>
      </c>
      <c r="D3156" s="2" t="s">
        <v>29</v>
      </c>
      <c r="E3156" s="2" t="str">
        <f>TRIM(Table2[[#This Row],[SKU_CODE]])</f>
        <v>BEC-CLN-004</v>
      </c>
      <c r="F3156" s="2">
        <v>285</v>
      </c>
      <c r="G3156" s="2">
        <v>28215</v>
      </c>
      <c r="H3156" s="2">
        <v>4056.26</v>
      </c>
      <c r="I3156" s="2">
        <v>5612.79</v>
      </c>
      <c r="J3156" s="2">
        <v>44</v>
      </c>
      <c r="K3156" s="2" t="str">
        <f>_xlfn.XLOOKUP(E3156,[1]SKU_Master!A:A,[1]SKU_Master!C:C,"NOT FOUND")</f>
        <v>Cleaners</v>
      </c>
      <c r="L3156" s="2">
        <f>_xlfn.XLOOKUP(Table2[[#This Row],[SKU_CODE_CLEAN]],[1]SKU_Master!A:A,[1]SKU_Master!E:E,"Not Found")</f>
        <v>99</v>
      </c>
      <c r="M3156" s="2">
        <f>_xlfn.XLOOKUP(E3156,[1]SKU_Master!A:A,[1]SKU_Master!F:F,"NOT FOUND")</f>
        <v>44</v>
      </c>
      <c r="N3156" s="2" t="str">
        <f>IF(ISNUMBER(_xlfn.XMATCH(E3156,[1]SKU_Master!A:A)),"MATCH","NOT FOUND")</f>
        <v>MATCH</v>
      </c>
      <c r="O3156" s="2">
        <f>Table2[[#This Row],[GROSS_REVENUE]]-Table2[[#This Row],[DISCOUNT]]</f>
        <v>24158.739999999998</v>
      </c>
      <c r="P3156" s="3">
        <f>IFERROR((Table2[[#This Row],[NET_REVENUE]]-(Table2[[#This Row],[UNITS_SOLD]]*Table2[[#This Row],[UNIT_COGS]]))/Table2[[#This Row],[NET_REVENUE]],0)</f>
        <v>0.48093319436361331</v>
      </c>
      <c r="Q3156" s="4">
        <f>IFERROR(Table2[[#This Row],[GROSS_REVENUE]]/Table2[[#This Row],[AD_SPEND]],0)</f>
        <v>5.0269117497715037</v>
      </c>
      <c r="R3156" s="2">
        <f>IFERROR((Table2[[#This Row],[NET_REVENUE]]-(Table2[[#This Row],[UNITS_SOLD]]*Table2[[#This Row],[UNIT_COGS]])-Table2[[#This Row],[AD_SPEND]]),0)</f>
        <v>6005.949999999998</v>
      </c>
      <c r="S3156" s="3">
        <f>IFERROR(Table2[[#This Row],[RETURNS_UNITS]]/Table2[[#This Row],[UNITS_SOLD]],0)</f>
        <v>0.15438596491228071</v>
      </c>
      <c r="T3156" s="2" t="str">
        <f>TRIM(CLEAN(Table2[[#This Row],[CHANNEL]]))</f>
        <v>D2C</v>
      </c>
      <c r="U3156" s="1">
        <f t="shared" si="49"/>
        <v>45383</v>
      </c>
    </row>
    <row r="3157" spans="1:21" x14ac:dyDescent="0.3">
      <c r="A3157" s="1">
        <v>45658</v>
      </c>
      <c r="B3157" s="2" t="s">
        <v>21</v>
      </c>
      <c r="C3157" s="2" t="s">
        <v>25</v>
      </c>
      <c r="D3157" s="2" t="s">
        <v>41</v>
      </c>
      <c r="E3157" s="2" t="str">
        <f>TRIM(Table2[[#This Row],[SKU_CODE]])</f>
        <v>BEC-KT-002</v>
      </c>
      <c r="F3157" s="2">
        <v>150</v>
      </c>
      <c r="G3157" s="2">
        <v>63000</v>
      </c>
      <c r="H3157" s="2">
        <v>6197.44</v>
      </c>
      <c r="I3157" s="2">
        <v>5624.1</v>
      </c>
      <c r="J3157" s="2">
        <v>4</v>
      </c>
      <c r="K3157" s="2" t="str">
        <f>_xlfn.XLOOKUP(E3157,[1]SKU_Master!A:A,[1]SKU_Master!C:C,"NOT FOUND")</f>
        <v>Kitchen Towel</v>
      </c>
      <c r="L3157" s="2">
        <f>_xlfn.XLOOKUP(Table2[[#This Row],[SKU_CODE_CLEAN]],[1]SKU_Master!A:A,[1]SKU_Master!E:E,"Not Found")</f>
        <v>420</v>
      </c>
      <c r="M3157" s="2">
        <f>_xlfn.XLOOKUP(E3157,[1]SKU_Master!A:A,[1]SKU_Master!F:F,"NOT FOUND")</f>
        <v>205</v>
      </c>
      <c r="N3157" s="2" t="str">
        <f>IF(ISNUMBER(_xlfn.XMATCH(E3157,[1]SKU_Master!A:A)),"MATCH","NOT FOUND")</f>
        <v>MATCH</v>
      </c>
      <c r="O3157" s="2">
        <f>Table2[[#This Row],[GROSS_REVENUE]]-Table2[[#This Row],[DISCOUNT]]</f>
        <v>56802.559999999998</v>
      </c>
      <c r="P3157" s="3">
        <f>IFERROR((Table2[[#This Row],[NET_REVENUE]]-(Table2[[#This Row],[UNITS_SOLD]]*Table2[[#This Row],[UNIT_COGS]]))/Table2[[#This Row],[NET_REVENUE]],0)</f>
        <v>0.45865115938436574</v>
      </c>
      <c r="Q3157" s="4">
        <f>IFERROR(Table2[[#This Row],[GROSS_REVENUE]]/Table2[[#This Row],[AD_SPEND]],0)</f>
        <v>11.201792286765881</v>
      </c>
      <c r="R3157" s="2">
        <f>IFERROR((Table2[[#This Row],[NET_REVENUE]]-(Table2[[#This Row],[UNITS_SOLD]]*Table2[[#This Row],[UNIT_COGS]])-Table2[[#This Row],[AD_SPEND]]),0)</f>
        <v>20428.46</v>
      </c>
      <c r="S3157" s="3">
        <f>IFERROR(Table2[[#This Row],[RETURNS_UNITS]]/Table2[[#This Row],[UNITS_SOLD]],0)</f>
        <v>2.6666666666666668E-2</v>
      </c>
      <c r="T3157" s="2" t="str">
        <f>TRIM(CLEAN(Table2[[#This Row],[CHANNEL]]))</f>
        <v>Flipkart</v>
      </c>
      <c r="U3157" s="1">
        <f t="shared" si="49"/>
        <v>45658</v>
      </c>
    </row>
    <row r="3158" spans="1:21" x14ac:dyDescent="0.3">
      <c r="A3158" s="1">
        <v>45323</v>
      </c>
      <c r="B3158" s="2" t="s">
        <v>21</v>
      </c>
      <c r="C3158" s="2" t="s">
        <v>28</v>
      </c>
      <c r="D3158" s="2" t="s">
        <v>29</v>
      </c>
      <c r="E3158" s="2" t="str">
        <f>TRIM(Table2[[#This Row],[SKU_CODE]])</f>
        <v>BEC-CLN-004</v>
      </c>
      <c r="F3158" s="2">
        <v>245</v>
      </c>
      <c r="G3158" s="2">
        <v>24255</v>
      </c>
      <c r="H3158" s="2">
        <v>6493.28</v>
      </c>
      <c r="I3158" s="2">
        <v>5628.86</v>
      </c>
      <c r="J3158" s="2">
        <v>12</v>
      </c>
      <c r="K3158" s="2" t="str">
        <f>_xlfn.XLOOKUP(E3158,[1]SKU_Master!A:A,[1]SKU_Master!C:C,"NOT FOUND")</f>
        <v>Cleaners</v>
      </c>
      <c r="L3158" s="2">
        <f>_xlfn.XLOOKUP(Table2[[#This Row],[SKU_CODE_CLEAN]],[1]SKU_Master!A:A,[1]SKU_Master!E:E,"Not Found")</f>
        <v>99</v>
      </c>
      <c r="M3158" s="2">
        <f>_xlfn.XLOOKUP(E3158,[1]SKU_Master!A:A,[1]SKU_Master!F:F,"NOT FOUND")</f>
        <v>44</v>
      </c>
      <c r="N3158" s="2" t="str">
        <f>IF(ISNUMBER(_xlfn.XMATCH(E3158,[1]SKU_Master!A:A)),"MATCH","NOT FOUND")</f>
        <v>MATCH</v>
      </c>
      <c r="O3158" s="2">
        <f>Table2[[#This Row],[GROSS_REVENUE]]-Table2[[#This Row],[DISCOUNT]]</f>
        <v>17761.72</v>
      </c>
      <c r="P3158" s="3">
        <f>IFERROR((Table2[[#This Row],[NET_REVENUE]]-(Table2[[#This Row],[UNITS_SOLD]]*Table2[[#This Row],[UNIT_COGS]]))/Table2[[#This Row],[NET_REVENUE]],0)</f>
        <v>0.39307679661654393</v>
      </c>
      <c r="Q3158" s="4">
        <f>IFERROR(Table2[[#This Row],[GROSS_REVENUE]]/Table2[[#This Row],[AD_SPEND]],0)</f>
        <v>4.3090430389101879</v>
      </c>
      <c r="R3158" s="2">
        <f>IFERROR((Table2[[#This Row],[NET_REVENUE]]-(Table2[[#This Row],[UNITS_SOLD]]*Table2[[#This Row],[UNIT_COGS]])-Table2[[#This Row],[AD_SPEND]]),0)</f>
        <v>1352.8600000000015</v>
      </c>
      <c r="S3158" s="3">
        <f>IFERROR(Table2[[#This Row],[RETURNS_UNITS]]/Table2[[#This Row],[UNITS_SOLD]],0)</f>
        <v>4.8979591836734691E-2</v>
      </c>
      <c r="T3158" s="2" t="str">
        <f>TRIM(CLEAN(Table2[[#This Row],[CHANNEL]]))</f>
        <v>Flipkart</v>
      </c>
      <c r="U3158" s="1">
        <f t="shared" si="49"/>
        <v>45323</v>
      </c>
    </row>
    <row r="3159" spans="1:21" x14ac:dyDescent="0.3">
      <c r="A3159" s="1">
        <v>45323</v>
      </c>
      <c r="B3159" s="2" t="s">
        <v>50</v>
      </c>
      <c r="C3159" s="2" t="s">
        <v>25</v>
      </c>
      <c r="D3159" s="2" t="s">
        <v>46</v>
      </c>
      <c r="E3159" s="2" t="str">
        <f>TRIM(Table2[[#This Row],[SKU_CODE]])</f>
        <v>BEC-KT-001</v>
      </c>
      <c r="F3159" s="2">
        <v>483</v>
      </c>
      <c r="G3159" s="2">
        <v>77280</v>
      </c>
      <c r="H3159" s="2">
        <v>20566.240000000002</v>
      </c>
      <c r="I3159" s="2">
        <v>5631.77</v>
      </c>
      <c r="J3159" s="2">
        <v>9</v>
      </c>
      <c r="K3159" s="2" t="str">
        <f>_xlfn.XLOOKUP(E3159,[1]SKU_Master!A:A,[1]SKU_Master!C:C,"NOT FOUND")</f>
        <v>Kitchen Towel</v>
      </c>
      <c r="L3159" s="2">
        <f>_xlfn.XLOOKUP(Table2[[#This Row],[SKU_CODE_CLEAN]],[1]SKU_Master!A:A,[1]SKU_Master!E:E,"Not Found")</f>
        <v>160</v>
      </c>
      <c r="M3159" s="2">
        <f>_xlfn.XLOOKUP(E3159,[1]SKU_Master!A:A,[1]SKU_Master!F:F,"NOT FOUND")</f>
        <v>78</v>
      </c>
      <c r="N3159" s="2" t="str">
        <f>IF(ISNUMBER(_xlfn.XMATCH(E3159,[1]SKU_Master!A:A)),"MATCH","NOT FOUND")</f>
        <v>MATCH</v>
      </c>
      <c r="O3159" s="2">
        <f>Table2[[#This Row],[GROSS_REVENUE]]-Table2[[#This Row],[DISCOUNT]]</f>
        <v>56713.759999999995</v>
      </c>
      <c r="P3159" s="3">
        <f>IFERROR((Table2[[#This Row],[NET_REVENUE]]-(Table2[[#This Row],[UNITS_SOLD]]*Table2[[#This Row],[UNIT_COGS]]))/Table2[[#This Row],[NET_REVENUE]],0)</f>
        <v>0.33571676432668185</v>
      </c>
      <c r="Q3159" s="4">
        <f>IFERROR(Table2[[#This Row],[GROSS_REVENUE]]/Table2[[#This Row],[AD_SPEND]],0)</f>
        <v>13.722151295241105</v>
      </c>
      <c r="R3159" s="2">
        <f>IFERROR((Table2[[#This Row],[NET_REVENUE]]-(Table2[[#This Row],[UNITS_SOLD]]*Table2[[#This Row],[UNIT_COGS]])-Table2[[#This Row],[AD_SPEND]]),0)</f>
        <v>13407.989999999994</v>
      </c>
      <c r="S3159" s="3">
        <f>IFERROR(Table2[[#This Row],[RETURNS_UNITS]]/Table2[[#This Row],[UNITS_SOLD]],0)</f>
        <v>1.8633540372670808E-2</v>
      </c>
      <c r="T3159" s="2" t="str">
        <f>TRIM(CLEAN(Table2[[#This Row],[CHANNEL]]))</f>
        <v>Amazon</v>
      </c>
      <c r="U3159" s="1">
        <f t="shared" si="49"/>
        <v>45323</v>
      </c>
    </row>
    <row r="3160" spans="1:21" x14ac:dyDescent="0.3">
      <c r="A3160" s="1">
        <v>45748</v>
      </c>
      <c r="B3160" s="2" t="s">
        <v>50</v>
      </c>
      <c r="C3160" s="2" t="s">
        <v>22</v>
      </c>
      <c r="D3160" s="2" t="s">
        <v>31</v>
      </c>
      <c r="E3160" s="2" t="str">
        <f>TRIM(Table2[[#This Row],[SKU_CODE]])</f>
        <v>BEC-GB-002</v>
      </c>
      <c r="F3160" s="2">
        <v>381</v>
      </c>
      <c r="G3160" s="2">
        <v>68199</v>
      </c>
      <c r="H3160" s="2">
        <v>15443.04</v>
      </c>
      <c r="I3160" s="2">
        <v>5633.65</v>
      </c>
      <c r="J3160" s="2">
        <v>22</v>
      </c>
      <c r="K3160" s="2" t="str">
        <f>_xlfn.XLOOKUP(E3160,[1]SKU_Master!A:A,[1]SKU_Master!C:C,"NOT FOUND")</f>
        <v>Garbage Bags</v>
      </c>
      <c r="L3160" s="2">
        <f>_xlfn.XLOOKUP(Table2[[#This Row],[SKU_CODE_CLEAN]],[1]SKU_Master!A:A,[1]SKU_Master!E:E,"Not Found")</f>
        <v>179</v>
      </c>
      <c r="M3160" s="2">
        <f>_xlfn.XLOOKUP(E3160,[1]SKU_Master!A:A,[1]SKU_Master!F:F,"NOT FOUND")</f>
        <v>86</v>
      </c>
      <c r="N3160" s="2" t="str">
        <f>IF(ISNUMBER(_xlfn.XMATCH(E3160,[1]SKU_Master!A:A)),"MATCH","NOT FOUND")</f>
        <v>MATCH</v>
      </c>
      <c r="O3160" s="2">
        <f>Table2[[#This Row],[GROSS_REVENUE]]-Table2[[#This Row],[DISCOUNT]]</f>
        <v>52755.96</v>
      </c>
      <c r="P3160" s="3">
        <f>IFERROR((Table2[[#This Row],[NET_REVENUE]]-(Table2[[#This Row],[UNITS_SOLD]]*Table2[[#This Row],[UNIT_COGS]]))/Table2[[#This Row],[NET_REVENUE]],0)</f>
        <v>0.37891377580845842</v>
      </c>
      <c r="Q3160" s="4">
        <f>IFERROR(Table2[[#This Row],[GROSS_REVENUE]]/Table2[[#This Row],[AD_SPEND]],0)</f>
        <v>12.105650865779735</v>
      </c>
      <c r="R3160" s="2">
        <f>IFERROR((Table2[[#This Row],[NET_REVENUE]]-(Table2[[#This Row],[UNITS_SOLD]]*Table2[[#This Row],[UNIT_COGS]])-Table2[[#This Row],[AD_SPEND]]),0)</f>
        <v>14356.31</v>
      </c>
      <c r="S3160" s="3">
        <f>IFERROR(Table2[[#This Row],[RETURNS_UNITS]]/Table2[[#This Row],[UNITS_SOLD]],0)</f>
        <v>5.774278215223097E-2</v>
      </c>
      <c r="T3160" s="2" t="str">
        <f>TRIM(CLEAN(Table2[[#This Row],[CHANNEL]]))</f>
        <v>Amazon</v>
      </c>
      <c r="U3160" s="1">
        <f t="shared" si="49"/>
        <v>45748</v>
      </c>
    </row>
    <row r="3161" spans="1:21" x14ac:dyDescent="0.3">
      <c r="A3161" s="1">
        <v>45505</v>
      </c>
      <c r="B3161" s="2" t="s">
        <v>34</v>
      </c>
      <c r="C3161" s="2" t="s">
        <v>25</v>
      </c>
      <c r="D3161" s="2" t="s">
        <v>29</v>
      </c>
      <c r="E3161" s="2" t="str">
        <f>TRIM(Table2[[#This Row],[SKU_CODE]])</f>
        <v>BEC-CLN-004</v>
      </c>
      <c r="F3161" s="2">
        <v>268</v>
      </c>
      <c r="G3161" s="2">
        <v>26532</v>
      </c>
      <c r="H3161" s="2">
        <v>3340.71</v>
      </c>
      <c r="I3161" s="2">
        <v>5645.26</v>
      </c>
      <c r="J3161" s="2">
        <v>12</v>
      </c>
      <c r="K3161" s="2" t="str">
        <f>_xlfn.XLOOKUP(E3161,[1]SKU_Master!A:A,[1]SKU_Master!C:C,"NOT FOUND")</f>
        <v>Cleaners</v>
      </c>
      <c r="L3161" s="2">
        <f>_xlfn.XLOOKUP(Table2[[#This Row],[SKU_CODE_CLEAN]],[1]SKU_Master!A:A,[1]SKU_Master!E:E,"Not Found")</f>
        <v>99</v>
      </c>
      <c r="M3161" s="2">
        <f>_xlfn.XLOOKUP(E3161,[1]SKU_Master!A:A,[1]SKU_Master!F:F,"NOT FOUND")</f>
        <v>44</v>
      </c>
      <c r="N3161" s="2" t="str">
        <f>IF(ISNUMBER(_xlfn.XMATCH(E3161,[1]SKU_Master!A:A)),"MATCH","NOT FOUND")</f>
        <v>MATCH</v>
      </c>
      <c r="O3161" s="2">
        <f>Table2[[#This Row],[GROSS_REVENUE]]-Table2[[#This Row],[DISCOUNT]]</f>
        <v>23191.29</v>
      </c>
      <c r="P3161" s="3">
        <f>IFERROR((Table2[[#This Row],[NET_REVENUE]]-(Table2[[#This Row],[UNITS_SOLD]]*Table2[[#This Row],[UNIT_COGS]]))/Table2[[#This Row],[NET_REVENUE]],0)</f>
        <v>0.49153324373072826</v>
      </c>
      <c r="Q3161" s="4">
        <f>IFERROR(Table2[[#This Row],[GROSS_REVENUE]]/Table2[[#This Row],[AD_SPEND]],0)</f>
        <v>4.6998721050934762</v>
      </c>
      <c r="R3161" s="2">
        <f>IFERROR((Table2[[#This Row],[NET_REVENUE]]-(Table2[[#This Row],[UNITS_SOLD]]*Table2[[#This Row],[UNIT_COGS]])-Table2[[#This Row],[AD_SPEND]]),0)</f>
        <v>5754.0300000000007</v>
      </c>
      <c r="S3161" s="3">
        <f>IFERROR(Table2[[#This Row],[RETURNS_UNITS]]/Table2[[#This Row],[UNITS_SOLD]],0)</f>
        <v>4.4776119402985072E-2</v>
      </c>
      <c r="T3161" s="2" t="str">
        <f>TRIM(CLEAN(Table2[[#This Row],[CHANNEL]]))</f>
        <v>Zepto</v>
      </c>
      <c r="U3161" s="1">
        <f t="shared" si="49"/>
        <v>45505</v>
      </c>
    </row>
    <row r="3162" spans="1:21" x14ac:dyDescent="0.3">
      <c r="A3162" s="1">
        <v>45778</v>
      </c>
      <c r="B3162" s="2" t="s">
        <v>37</v>
      </c>
      <c r="C3162" s="2" t="s">
        <v>22</v>
      </c>
      <c r="D3162" s="2" t="s">
        <v>29</v>
      </c>
      <c r="E3162" s="2" t="str">
        <f>TRIM(Table2[[#This Row],[SKU_CODE]])</f>
        <v>BEC-CLN-004</v>
      </c>
      <c r="F3162" s="2">
        <v>309</v>
      </c>
      <c r="G3162" s="2">
        <v>30591</v>
      </c>
      <c r="H3162" s="2">
        <v>4839.34</v>
      </c>
      <c r="I3162" s="2">
        <v>5652.8</v>
      </c>
      <c r="J3162" s="2">
        <v>10</v>
      </c>
      <c r="K3162" s="2" t="str">
        <f>_xlfn.XLOOKUP(E3162,[1]SKU_Master!A:A,[1]SKU_Master!C:C,"NOT FOUND")</f>
        <v>Cleaners</v>
      </c>
      <c r="L3162" s="2">
        <f>_xlfn.XLOOKUP(Table2[[#This Row],[SKU_CODE_CLEAN]],[1]SKU_Master!A:A,[1]SKU_Master!E:E,"Not Found")</f>
        <v>99</v>
      </c>
      <c r="M3162" s="2">
        <f>_xlfn.XLOOKUP(E3162,[1]SKU_Master!A:A,[1]SKU_Master!F:F,"NOT FOUND")</f>
        <v>44</v>
      </c>
      <c r="N3162" s="2" t="str">
        <f>IF(ISNUMBER(_xlfn.XMATCH(E3162,[1]SKU_Master!A:A)),"MATCH","NOT FOUND")</f>
        <v>MATCH</v>
      </c>
      <c r="O3162" s="2">
        <f>Table2[[#This Row],[GROSS_REVENUE]]-Table2[[#This Row],[DISCOUNT]]</f>
        <v>25751.66</v>
      </c>
      <c r="P3162" s="3">
        <f>IFERROR((Table2[[#This Row],[NET_REVENUE]]-(Table2[[#This Row],[UNITS_SOLD]]*Table2[[#This Row],[UNIT_COGS]]))/Table2[[#This Row],[NET_REVENUE]],0)</f>
        <v>0.47203403586409576</v>
      </c>
      <c r="Q3162" s="4">
        <f>IFERROR(Table2[[#This Row],[GROSS_REVENUE]]/Table2[[#This Row],[AD_SPEND]],0)</f>
        <v>5.4116544013586187</v>
      </c>
      <c r="R3162" s="2">
        <f>IFERROR((Table2[[#This Row],[NET_REVENUE]]-(Table2[[#This Row],[UNITS_SOLD]]*Table2[[#This Row],[UNIT_COGS]])-Table2[[#This Row],[AD_SPEND]]),0)</f>
        <v>6502.86</v>
      </c>
      <c r="S3162" s="3">
        <f>IFERROR(Table2[[#This Row],[RETURNS_UNITS]]/Table2[[#This Row],[UNITS_SOLD]],0)</f>
        <v>3.2362459546925564E-2</v>
      </c>
      <c r="T3162" s="2" t="str">
        <f>TRIM(CLEAN(Table2[[#This Row],[CHANNEL]]))</f>
        <v>Blinkit</v>
      </c>
      <c r="U3162" s="1">
        <f t="shared" si="49"/>
        <v>45778</v>
      </c>
    </row>
    <row r="3163" spans="1:21" x14ac:dyDescent="0.3">
      <c r="A3163" s="1">
        <v>45474</v>
      </c>
      <c r="B3163" s="2" t="s">
        <v>39</v>
      </c>
      <c r="C3163" s="2" t="s">
        <v>25</v>
      </c>
      <c r="D3163" s="2" t="s">
        <v>46</v>
      </c>
      <c r="E3163" s="2" t="str">
        <f>TRIM(Table2[[#This Row],[SKU_CODE]])</f>
        <v>BEC-KT-001</v>
      </c>
      <c r="F3163" s="2">
        <v>346</v>
      </c>
      <c r="G3163" s="2">
        <v>55360</v>
      </c>
      <c r="H3163" s="2">
        <v>15829.99</v>
      </c>
      <c r="I3163" s="2">
        <v>5654.91</v>
      </c>
      <c r="J3163" s="2">
        <v>12</v>
      </c>
      <c r="K3163" s="2" t="str">
        <f>_xlfn.XLOOKUP(E3163,[1]SKU_Master!A:A,[1]SKU_Master!C:C,"NOT FOUND")</f>
        <v>Kitchen Towel</v>
      </c>
      <c r="L3163" s="2">
        <f>_xlfn.XLOOKUP(Table2[[#This Row],[SKU_CODE_CLEAN]],[1]SKU_Master!A:A,[1]SKU_Master!E:E,"Not Found")</f>
        <v>160</v>
      </c>
      <c r="M3163" s="2">
        <f>_xlfn.XLOOKUP(E3163,[1]SKU_Master!A:A,[1]SKU_Master!F:F,"NOT FOUND")</f>
        <v>78</v>
      </c>
      <c r="N3163" s="2" t="str">
        <f>IF(ISNUMBER(_xlfn.XMATCH(E3163,[1]SKU_Master!A:A)),"MATCH","NOT FOUND")</f>
        <v>MATCH</v>
      </c>
      <c r="O3163" s="2">
        <f>Table2[[#This Row],[GROSS_REVENUE]]-Table2[[#This Row],[DISCOUNT]]</f>
        <v>39530.01</v>
      </c>
      <c r="P3163" s="3">
        <f>IFERROR((Table2[[#This Row],[NET_REVENUE]]-(Table2[[#This Row],[UNITS_SOLD]]*Table2[[#This Row],[UNIT_COGS]]))/Table2[[#This Row],[NET_REVENUE]],0)</f>
        <v>0.31727818940597285</v>
      </c>
      <c r="Q3163" s="4">
        <f>IFERROR(Table2[[#This Row],[GROSS_REVENUE]]/Table2[[#This Row],[AD_SPEND]],0)</f>
        <v>9.7897225596870694</v>
      </c>
      <c r="R3163" s="2">
        <f>IFERROR((Table2[[#This Row],[NET_REVENUE]]-(Table2[[#This Row],[UNITS_SOLD]]*Table2[[#This Row],[UNIT_COGS]])-Table2[[#This Row],[AD_SPEND]]),0)</f>
        <v>6887.1000000000022</v>
      </c>
      <c r="S3163" s="3">
        <f>IFERROR(Table2[[#This Row],[RETURNS_UNITS]]/Table2[[#This Row],[UNITS_SOLD]],0)</f>
        <v>3.4682080924855488E-2</v>
      </c>
      <c r="T3163" s="2" t="str">
        <f>TRIM(CLEAN(Table2[[#This Row],[CHANNEL]]))</f>
        <v>Amazon</v>
      </c>
      <c r="U3163" s="1">
        <f t="shared" si="49"/>
        <v>45474</v>
      </c>
    </row>
    <row r="3164" spans="1:21" x14ac:dyDescent="0.3">
      <c r="A3164" s="1">
        <v>45689</v>
      </c>
      <c r="B3164" s="2" t="s">
        <v>34</v>
      </c>
      <c r="C3164" s="2" t="s">
        <v>25</v>
      </c>
      <c r="D3164" s="2" t="s">
        <v>31</v>
      </c>
      <c r="E3164" s="2" t="str">
        <f>TRIM(Table2[[#This Row],[SKU_CODE]])</f>
        <v>BEC-GB-002</v>
      </c>
      <c r="F3164" s="2">
        <v>408</v>
      </c>
      <c r="G3164" s="2">
        <v>73032</v>
      </c>
      <c r="H3164" s="2">
        <v>17138.03</v>
      </c>
      <c r="I3164" s="2">
        <v>5658.04</v>
      </c>
      <c r="J3164" s="2">
        <v>18</v>
      </c>
      <c r="K3164" s="2" t="str">
        <f>_xlfn.XLOOKUP(E3164,[1]SKU_Master!A:A,[1]SKU_Master!C:C,"NOT FOUND")</f>
        <v>Garbage Bags</v>
      </c>
      <c r="L3164" s="2">
        <f>_xlfn.XLOOKUP(Table2[[#This Row],[SKU_CODE_CLEAN]],[1]SKU_Master!A:A,[1]SKU_Master!E:E,"Not Found")</f>
        <v>179</v>
      </c>
      <c r="M3164" s="2">
        <f>_xlfn.XLOOKUP(E3164,[1]SKU_Master!A:A,[1]SKU_Master!F:F,"NOT FOUND")</f>
        <v>86</v>
      </c>
      <c r="N3164" s="2" t="str">
        <f>IF(ISNUMBER(_xlfn.XMATCH(E3164,[1]SKU_Master!A:A)),"MATCH","NOT FOUND")</f>
        <v>MATCH</v>
      </c>
      <c r="O3164" s="2">
        <f>Table2[[#This Row],[GROSS_REVENUE]]-Table2[[#This Row],[DISCOUNT]]</f>
        <v>55893.97</v>
      </c>
      <c r="P3164" s="3">
        <f>IFERROR((Table2[[#This Row],[NET_REVENUE]]-(Table2[[#This Row],[UNITS_SOLD]]*Table2[[#This Row],[UNIT_COGS]]))/Table2[[#This Row],[NET_REVENUE]],0)</f>
        <v>0.37223997508139073</v>
      </c>
      <c r="Q3164" s="4">
        <f>IFERROR(Table2[[#This Row],[GROSS_REVENUE]]/Table2[[#This Row],[AD_SPEND]],0)</f>
        <v>12.907649998939561</v>
      </c>
      <c r="R3164" s="2">
        <f>IFERROR((Table2[[#This Row],[NET_REVENUE]]-(Table2[[#This Row],[UNITS_SOLD]]*Table2[[#This Row],[UNIT_COGS]])-Table2[[#This Row],[AD_SPEND]]),0)</f>
        <v>15147.93</v>
      </c>
      <c r="S3164" s="3">
        <f>IFERROR(Table2[[#This Row],[RETURNS_UNITS]]/Table2[[#This Row],[UNITS_SOLD]],0)</f>
        <v>4.4117647058823532E-2</v>
      </c>
      <c r="T3164" s="2" t="str">
        <f>TRIM(CLEAN(Table2[[#This Row],[CHANNEL]]))</f>
        <v>Zepto</v>
      </c>
      <c r="U3164" s="1">
        <f t="shared" si="49"/>
        <v>45689</v>
      </c>
    </row>
    <row r="3165" spans="1:21" x14ac:dyDescent="0.3">
      <c r="A3165" s="1">
        <v>45413</v>
      </c>
      <c r="B3165" s="2" t="s">
        <v>24</v>
      </c>
      <c r="C3165" s="2" t="s">
        <v>28</v>
      </c>
      <c r="D3165" s="2" t="s">
        <v>38</v>
      </c>
      <c r="E3165" s="2" t="str">
        <f>TRIM(Table2[[#This Row],[SKU_CODE]])</f>
        <v>BEC-CLN-002</v>
      </c>
      <c r="F3165" s="2">
        <v>139</v>
      </c>
      <c r="G3165" s="2">
        <v>25715</v>
      </c>
      <c r="H3165" s="2">
        <v>961.57</v>
      </c>
      <c r="I3165" s="2">
        <v>5658.06</v>
      </c>
      <c r="J3165" s="2">
        <v>20</v>
      </c>
      <c r="K3165" s="2" t="str">
        <f>_xlfn.XLOOKUP(E3165,[1]SKU_Master!A:A,[1]SKU_Master!C:C,"NOT FOUND")</f>
        <v>Cleaners</v>
      </c>
      <c r="L3165" s="2">
        <f>_xlfn.XLOOKUP(Table2[[#This Row],[SKU_CODE_CLEAN]],[1]SKU_Master!A:A,[1]SKU_Master!E:E,"Not Found")</f>
        <v>185</v>
      </c>
      <c r="M3165" s="2">
        <f>_xlfn.XLOOKUP(E3165,[1]SKU_Master!A:A,[1]SKU_Master!F:F,"NOT FOUND")</f>
        <v>88</v>
      </c>
      <c r="N3165" s="2" t="str">
        <f>IF(ISNUMBER(_xlfn.XMATCH(E3165,[1]SKU_Master!A:A)),"MATCH","NOT FOUND")</f>
        <v>MATCH</v>
      </c>
      <c r="O3165" s="2">
        <f>Table2[[#This Row],[GROSS_REVENUE]]-Table2[[#This Row],[DISCOUNT]]</f>
        <v>24753.43</v>
      </c>
      <c r="P3165" s="3">
        <f>IFERROR((Table2[[#This Row],[NET_REVENUE]]-(Table2[[#This Row],[UNITS_SOLD]]*Table2[[#This Row],[UNIT_COGS]]))/Table2[[#This Row],[NET_REVENUE]],0)</f>
        <v>0.50584626049804005</v>
      </c>
      <c r="Q3165" s="4">
        <f>IFERROR(Table2[[#This Row],[GROSS_REVENUE]]/Table2[[#This Row],[AD_SPEND]],0)</f>
        <v>4.5448439924638473</v>
      </c>
      <c r="R3165" s="2">
        <f>IFERROR((Table2[[#This Row],[NET_REVENUE]]-(Table2[[#This Row],[UNITS_SOLD]]*Table2[[#This Row],[UNIT_COGS]])-Table2[[#This Row],[AD_SPEND]]),0)</f>
        <v>6863.37</v>
      </c>
      <c r="S3165" s="3">
        <f>IFERROR(Table2[[#This Row],[RETURNS_UNITS]]/Table2[[#This Row],[UNITS_SOLD]],0)</f>
        <v>0.14388489208633093</v>
      </c>
      <c r="T3165" s="2" t="str">
        <f>TRIM(CLEAN(Table2[[#This Row],[CHANNEL]]))</f>
        <v>D2C</v>
      </c>
      <c r="U3165" s="1">
        <f t="shared" si="49"/>
        <v>45413</v>
      </c>
    </row>
    <row r="3166" spans="1:21" x14ac:dyDescent="0.3">
      <c r="A3166" s="1">
        <v>45809</v>
      </c>
      <c r="B3166" s="2" t="s">
        <v>39</v>
      </c>
      <c r="C3166" s="2" t="s">
        <v>25</v>
      </c>
      <c r="D3166" s="2" t="s">
        <v>31</v>
      </c>
      <c r="E3166" s="2" t="str">
        <f>TRIM(Table2[[#This Row],[SKU_CODE]])</f>
        <v>BEC-GB-002</v>
      </c>
      <c r="F3166" s="2">
        <v>345</v>
      </c>
      <c r="G3166" s="2">
        <v>61755</v>
      </c>
      <c r="H3166" s="2">
        <v>11733.78</v>
      </c>
      <c r="I3166" s="2">
        <v>5662.62</v>
      </c>
      <c r="J3166" s="2">
        <v>15</v>
      </c>
      <c r="K3166" s="2" t="str">
        <f>_xlfn.XLOOKUP(E3166,[1]SKU_Master!A:A,[1]SKU_Master!C:C,"NOT FOUND")</f>
        <v>Garbage Bags</v>
      </c>
      <c r="L3166" s="2">
        <f>_xlfn.XLOOKUP(Table2[[#This Row],[SKU_CODE_CLEAN]],[1]SKU_Master!A:A,[1]SKU_Master!E:E,"Not Found")</f>
        <v>179</v>
      </c>
      <c r="M3166" s="2">
        <f>_xlfn.XLOOKUP(E3166,[1]SKU_Master!A:A,[1]SKU_Master!F:F,"NOT FOUND")</f>
        <v>86</v>
      </c>
      <c r="N3166" s="2" t="str">
        <f>IF(ISNUMBER(_xlfn.XMATCH(E3166,[1]SKU_Master!A:A)),"MATCH","NOT FOUND")</f>
        <v>MATCH</v>
      </c>
      <c r="O3166" s="2">
        <f>Table2[[#This Row],[GROSS_REVENUE]]-Table2[[#This Row],[DISCOUNT]]</f>
        <v>50021.22</v>
      </c>
      <c r="P3166" s="3">
        <f>IFERROR((Table2[[#This Row],[NET_REVENUE]]-(Table2[[#This Row],[UNITS_SOLD]]*Table2[[#This Row],[UNIT_COGS]]))/Table2[[#This Row],[NET_REVENUE]],0)</f>
        <v>0.40685173212488623</v>
      </c>
      <c r="Q3166" s="4">
        <f>IFERROR(Table2[[#This Row],[GROSS_REVENUE]]/Table2[[#This Row],[AD_SPEND]],0)</f>
        <v>10.905729150110727</v>
      </c>
      <c r="R3166" s="2">
        <f>IFERROR((Table2[[#This Row],[NET_REVENUE]]-(Table2[[#This Row],[UNITS_SOLD]]*Table2[[#This Row],[UNIT_COGS]])-Table2[[#This Row],[AD_SPEND]]),0)</f>
        <v>14688.600000000002</v>
      </c>
      <c r="S3166" s="3">
        <f>IFERROR(Table2[[#This Row],[RETURNS_UNITS]]/Table2[[#This Row],[UNITS_SOLD]],0)</f>
        <v>4.3478260869565216E-2</v>
      </c>
      <c r="T3166" s="2" t="str">
        <f>TRIM(CLEAN(Table2[[#This Row],[CHANNEL]]))</f>
        <v>Amazon</v>
      </c>
      <c r="U3166" s="1">
        <f t="shared" si="49"/>
        <v>45809</v>
      </c>
    </row>
    <row r="3167" spans="1:21" x14ac:dyDescent="0.3">
      <c r="A3167" s="1">
        <v>45505</v>
      </c>
      <c r="B3167" s="2" t="s">
        <v>37</v>
      </c>
      <c r="C3167" s="2" t="s">
        <v>25</v>
      </c>
      <c r="D3167" s="2" t="s">
        <v>29</v>
      </c>
      <c r="E3167" s="2" t="str">
        <f>TRIM(Table2[[#This Row],[SKU_CODE]])</f>
        <v>BEC-CLN-004</v>
      </c>
      <c r="F3167" s="2">
        <v>346</v>
      </c>
      <c r="G3167" s="2">
        <v>34254</v>
      </c>
      <c r="H3167" s="2">
        <v>9109.39</v>
      </c>
      <c r="I3167" s="2">
        <v>5667.11</v>
      </c>
      <c r="J3167" s="2">
        <v>20</v>
      </c>
      <c r="K3167" s="2" t="str">
        <f>_xlfn.XLOOKUP(E3167,[1]SKU_Master!A:A,[1]SKU_Master!C:C,"NOT FOUND")</f>
        <v>Cleaners</v>
      </c>
      <c r="L3167" s="2">
        <f>_xlfn.XLOOKUP(Table2[[#This Row],[SKU_CODE_CLEAN]],[1]SKU_Master!A:A,[1]SKU_Master!E:E,"Not Found")</f>
        <v>99</v>
      </c>
      <c r="M3167" s="2">
        <f>_xlfn.XLOOKUP(E3167,[1]SKU_Master!A:A,[1]SKU_Master!F:F,"NOT FOUND")</f>
        <v>44</v>
      </c>
      <c r="N3167" s="2" t="str">
        <f>IF(ISNUMBER(_xlfn.XMATCH(E3167,[1]SKU_Master!A:A)),"MATCH","NOT FOUND")</f>
        <v>MATCH</v>
      </c>
      <c r="O3167" s="2">
        <f>Table2[[#This Row],[GROSS_REVENUE]]-Table2[[#This Row],[DISCOUNT]]</f>
        <v>25144.61</v>
      </c>
      <c r="P3167" s="3">
        <f>IFERROR((Table2[[#This Row],[NET_REVENUE]]-(Table2[[#This Row],[UNITS_SOLD]]*Table2[[#This Row],[UNIT_COGS]]))/Table2[[#This Row],[NET_REVENUE]],0)</f>
        <v>0.39454221004024326</v>
      </c>
      <c r="Q3167" s="4">
        <f>IFERROR(Table2[[#This Row],[GROSS_REVENUE]]/Table2[[#This Row],[AD_SPEND]],0)</f>
        <v>6.0443506478610791</v>
      </c>
      <c r="R3167" s="2">
        <f>IFERROR((Table2[[#This Row],[NET_REVENUE]]-(Table2[[#This Row],[UNITS_SOLD]]*Table2[[#This Row],[UNIT_COGS]])-Table2[[#This Row],[AD_SPEND]]),0)</f>
        <v>4253.5000000000009</v>
      </c>
      <c r="S3167" s="3">
        <f>IFERROR(Table2[[#This Row],[RETURNS_UNITS]]/Table2[[#This Row],[UNITS_SOLD]],0)</f>
        <v>5.7803468208092484E-2</v>
      </c>
      <c r="T3167" s="2" t="str">
        <f>TRIM(CLEAN(Table2[[#This Row],[CHANNEL]]))</f>
        <v>Blinkit</v>
      </c>
      <c r="U3167" s="1">
        <f t="shared" si="49"/>
        <v>45505</v>
      </c>
    </row>
    <row r="3168" spans="1:21" x14ac:dyDescent="0.3">
      <c r="A3168" s="1">
        <v>45809</v>
      </c>
      <c r="B3168" s="2" t="s">
        <v>37</v>
      </c>
      <c r="C3168" s="2" t="s">
        <v>28</v>
      </c>
      <c r="D3168" s="2" t="s">
        <v>41</v>
      </c>
      <c r="E3168" s="2" t="str">
        <f>TRIM(Table2[[#This Row],[SKU_CODE]])</f>
        <v>BEC-KT-002</v>
      </c>
      <c r="F3168" s="2">
        <v>217</v>
      </c>
      <c r="G3168" s="2">
        <v>91140</v>
      </c>
      <c r="H3168" s="2">
        <v>10347.23</v>
      </c>
      <c r="I3168" s="2">
        <v>5686.18</v>
      </c>
      <c r="J3168" s="2">
        <v>7</v>
      </c>
      <c r="K3168" s="2" t="str">
        <f>_xlfn.XLOOKUP(E3168,[1]SKU_Master!A:A,[1]SKU_Master!C:C,"NOT FOUND")</f>
        <v>Kitchen Towel</v>
      </c>
      <c r="L3168" s="2">
        <f>_xlfn.XLOOKUP(Table2[[#This Row],[SKU_CODE_CLEAN]],[1]SKU_Master!A:A,[1]SKU_Master!E:E,"Not Found")</f>
        <v>420</v>
      </c>
      <c r="M3168" s="2">
        <f>_xlfn.XLOOKUP(E3168,[1]SKU_Master!A:A,[1]SKU_Master!F:F,"NOT FOUND")</f>
        <v>205</v>
      </c>
      <c r="N3168" s="2" t="str">
        <f>IF(ISNUMBER(_xlfn.XMATCH(E3168,[1]SKU_Master!A:A)),"MATCH","NOT FOUND")</f>
        <v>MATCH</v>
      </c>
      <c r="O3168" s="2">
        <f>Table2[[#This Row],[GROSS_REVENUE]]-Table2[[#This Row],[DISCOUNT]]</f>
        <v>80792.77</v>
      </c>
      <c r="P3168" s="3">
        <f>IFERROR((Table2[[#This Row],[NET_REVENUE]]-(Table2[[#This Row],[UNITS_SOLD]]*Table2[[#This Row],[UNIT_COGS]]))/Table2[[#This Row],[NET_REVENUE]],0)</f>
        <v>0.44939380095520925</v>
      </c>
      <c r="Q3168" s="4">
        <f>IFERROR(Table2[[#This Row],[GROSS_REVENUE]]/Table2[[#This Row],[AD_SPEND]],0)</f>
        <v>16.028335367505072</v>
      </c>
      <c r="R3168" s="2">
        <f>IFERROR((Table2[[#This Row],[NET_REVENUE]]-(Table2[[#This Row],[UNITS_SOLD]]*Table2[[#This Row],[UNIT_COGS]])-Table2[[#This Row],[AD_SPEND]]),0)</f>
        <v>30621.590000000004</v>
      </c>
      <c r="S3168" s="3">
        <f>IFERROR(Table2[[#This Row],[RETURNS_UNITS]]/Table2[[#This Row],[UNITS_SOLD]],0)</f>
        <v>3.2258064516129031E-2</v>
      </c>
      <c r="T3168" s="2" t="str">
        <f>TRIM(CLEAN(Table2[[#This Row],[CHANNEL]]))</f>
        <v>Blinkit</v>
      </c>
      <c r="U3168" s="1">
        <f t="shared" si="49"/>
        <v>45809</v>
      </c>
    </row>
    <row r="3169" spans="1:21" x14ac:dyDescent="0.3">
      <c r="A3169" s="1">
        <v>45413</v>
      </c>
      <c r="B3169" s="2" t="s">
        <v>24</v>
      </c>
      <c r="C3169" s="2" t="s">
        <v>25</v>
      </c>
      <c r="D3169" s="2" t="s">
        <v>26</v>
      </c>
      <c r="E3169" s="2" t="str">
        <f>TRIM(Table2[[#This Row],[SKU_CODE]])</f>
        <v>BEC-TIS-002</v>
      </c>
      <c r="F3169" s="2">
        <v>225</v>
      </c>
      <c r="G3169" s="2">
        <v>40500</v>
      </c>
      <c r="H3169" s="2">
        <v>1087.47</v>
      </c>
      <c r="I3169" s="2">
        <v>5688.98</v>
      </c>
      <c r="J3169" s="2">
        <v>31</v>
      </c>
      <c r="K3169" s="2" t="str">
        <f>_xlfn.XLOOKUP(E3169,[1]SKU_Master!A:A,[1]SKU_Master!C:C,"NOT FOUND")</f>
        <v>Tissues</v>
      </c>
      <c r="L3169" s="2">
        <f>_xlfn.XLOOKUP(Table2[[#This Row],[SKU_CODE_CLEAN]],[1]SKU_Master!A:A,[1]SKU_Master!E:E,"Not Found")</f>
        <v>180</v>
      </c>
      <c r="M3169" s="2">
        <f>_xlfn.XLOOKUP(E3169,[1]SKU_Master!A:A,[1]SKU_Master!F:F,"NOT FOUND")</f>
        <v>95</v>
      </c>
      <c r="N3169" s="2" t="str">
        <f>IF(ISNUMBER(_xlfn.XMATCH(E3169,[1]SKU_Master!A:A)),"MATCH","NOT FOUND")</f>
        <v>MATCH</v>
      </c>
      <c r="O3169" s="2">
        <f>Table2[[#This Row],[GROSS_REVENUE]]-Table2[[#This Row],[DISCOUNT]]</f>
        <v>39412.53</v>
      </c>
      <c r="P3169" s="3">
        <f>IFERROR((Table2[[#This Row],[NET_REVENUE]]-(Table2[[#This Row],[UNITS_SOLD]]*Table2[[#This Row],[UNIT_COGS]]))/Table2[[#This Row],[NET_REVENUE]],0)</f>
        <v>0.45765978484507336</v>
      </c>
      <c r="Q3169" s="4">
        <f>IFERROR(Table2[[#This Row],[GROSS_REVENUE]]/Table2[[#This Row],[AD_SPEND]],0)</f>
        <v>7.1190266093394605</v>
      </c>
      <c r="R3169" s="2">
        <f>IFERROR((Table2[[#This Row],[NET_REVENUE]]-(Table2[[#This Row],[UNITS_SOLD]]*Table2[[#This Row],[UNIT_COGS]])-Table2[[#This Row],[AD_SPEND]]),0)</f>
        <v>12348.55</v>
      </c>
      <c r="S3169" s="3">
        <f>IFERROR(Table2[[#This Row],[RETURNS_UNITS]]/Table2[[#This Row],[UNITS_SOLD]],0)</f>
        <v>0.13777777777777778</v>
      </c>
      <c r="T3169" s="2" t="str">
        <f>TRIM(CLEAN(Table2[[#This Row],[CHANNEL]]))</f>
        <v>D2C</v>
      </c>
      <c r="U3169" s="1">
        <f t="shared" si="49"/>
        <v>45413</v>
      </c>
    </row>
    <row r="3170" spans="1:21" x14ac:dyDescent="0.3">
      <c r="A3170" s="1">
        <v>45658</v>
      </c>
      <c r="B3170" s="2" t="s">
        <v>37</v>
      </c>
      <c r="C3170" s="2" t="s">
        <v>22</v>
      </c>
      <c r="D3170" s="2" t="s">
        <v>41</v>
      </c>
      <c r="E3170" s="2" t="str">
        <f>TRIM(Table2[[#This Row],[SKU_CODE]])</f>
        <v>BEC-KT-002</v>
      </c>
      <c r="F3170" s="2">
        <v>310</v>
      </c>
      <c r="G3170" s="2">
        <v>130200</v>
      </c>
      <c r="H3170" s="2">
        <v>26981.83</v>
      </c>
      <c r="I3170" s="2">
        <v>5695.44</v>
      </c>
      <c r="J3170" s="2">
        <v>16</v>
      </c>
      <c r="K3170" s="2" t="str">
        <f>_xlfn.XLOOKUP(E3170,[1]SKU_Master!A:A,[1]SKU_Master!C:C,"NOT FOUND")</f>
        <v>Kitchen Towel</v>
      </c>
      <c r="L3170" s="2">
        <f>_xlfn.XLOOKUP(Table2[[#This Row],[SKU_CODE_CLEAN]],[1]SKU_Master!A:A,[1]SKU_Master!E:E,"Not Found")</f>
        <v>420</v>
      </c>
      <c r="M3170" s="2">
        <f>_xlfn.XLOOKUP(E3170,[1]SKU_Master!A:A,[1]SKU_Master!F:F,"NOT FOUND")</f>
        <v>205</v>
      </c>
      <c r="N3170" s="2" t="str">
        <f>IF(ISNUMBER(_xlfn.XMATCH(E3170,[1]SKU_Master!A:A)),"MATCH","NOT FOUND")</f>
        <v>MATCH</v>
      </c>
      <c r="O3170" s="2">
        <f>Table2[[#This Row],[GROSS_REVENUE]]-Table2[[#This Row],[DISCOUNT]]</f>
        <v>103218.17</v>
      </c>
      <c r="P3170" s="3">
        <f>IFERROR((Table2[[#This Row],[NET_REVENUE]]-(Table2[[#This Row],[UNITS_SOLD]]*Table2[[#This Row],[UNIT_COGS]]))/Table2[[#This Row],[NET_REVENUE]],0)</f>
        <v>0.38431382769138417</v>
      </c>
      <c r="Q3170" s="4">
        <f>IFERROR(Table2[[#This Row],[GROSS_REVENUE]]/Table2[[#This Row],[AD_SPEND]],0)</f>
        <v>22.860393578020311</v>
      </c>
      <c r="R3170" s="2">
        <f>IFERROR((Table2[[#This Row],[NET_REVENUE]]-(Table2[[#This Row],[UNITS_SOLD]]*Table2[[#This Row],[UNIT_COGS]])-Table2[[#This Row],[AD_SPEND]]),0)</f>
        <v>33972.729999999996</v>
      </c>
      <c r="S3170" s="3">
        <f>IFERROR(Table2[[#This Row],[RETURNS_UNITS]]/Table2[[#This Row],[UNITS_SOLD]],0)</f>
        <v>5.1612903225806452E-2</v>
      </c>
      <c r="T3170" s="2" t="str">
        <f>TRIM(CLEAN(Table2[[#This Row],[CHANNEL]]))</f>
        <v>Blinkit</v>
      </c>
      <c r="U3170" s="1">
        <f t="shared" si="49"/>
        <v>45658</v>
      </c>
    </row>
    <row r="3171" spans="1:21" x14ac:dyDescent="0.3">
      <c r="A3171" s="1">
        <v>45658</v>
      </c>
      <c r="B3171" s="2" t="s">
        <v>37</v>
      </c>
      <c r="C3171" s="2" t="s">
        <v>28</v>
      </c>
      <c r="D3171" s="2" t="s">
        <v>29</v>
      </c>
      <c r="E3171" s="2" t="str">
        <f>TRIM(Table2[[#This Row],[SKU_CODE]])</f>
        <v>BEC-CLN-004</v>
      </c>
      <c r="F3171" s="2">
        <v>312</v>
      </c>
      <c r="G3171" s="2">
        <v>30888</v>
      </c>
      <c r="H3171" s="2">
        <v>2532.5100000000002</v>
      </c>
      <c r="I3171" s="2">
        <v>5698.39</v>
      </c>
      <c r="J3171" s="2">
        <v>12</v>
      </c>
      <c r="K3171" s="2" t="str">
        <f>_xlfn.XLOOKUP(E3171,[1]SKU_Master!A:A,[1]SKU_Master!C:C,"NOT FOUND")</f>
        <v>Cleaners</v>
      </c>
      <c r="L3171" s="2">
        <f>_xlfn.XLOOKUP(Table2[[#This Row],[SKU_CODE_CLEAN]],[1]SKU_Master!A:A,[1]SKU_Master!E:E,"Not Found")</f>
        <v>99</v>
      </c>
      <c r="M3171" s="2">
        <f>_xlfn.XLOOKUP(E3171,[1]SKU_Master!A:A,[1]SKU_Master!F:F,"NOT FOUND")</f>
        <v>44</v>
      </c>
      <c r="N3171" s="2" t="str">
        <f>IF(ISNUMBER(_xlfn.XMATCH(E3171,[1]SKU_Master!A:A)),"MATCH","NOT FOUND")</f>
        <v>MATCH</v>
      </c>
      <c r="O3171" s="2">
        <f>Table2[[#This Row],[GROSS_REVENUE]]-Table2[[#This Row],[DISCOUNT]]</f>
        <v>28355.489999999998</v>
      </c>
      <c r="P3171" s="3">
        <f>IFERROR((Table2[[#This Row],[NET_REVENUE]]-(Table2[[#This Row],[UNITS_SOLD]]*Table2[[#This Row],[UNIT_COGS]]))/Table2[[#This Row],[NET_REVENUE]],0)</f>
        <v>0.5158609496785278</v>
      </c>
      <c r="Q3171" s="4">
        <f>IFERROR(Table2[[#This Row],[GROSS_REVENUE]]/Table2[[#This Row],[AD_SPEND]],0)</f>
        <v>5.4204784158332435</v>
      </c>
      <c r="R3171" s="2">
        <f>IFERROR((Table2[[#This Row],[NET_REVENUE]]-(Table2[[#This Row],[UNITS_SOLD]]*Table2[[#This Row],[UNIT_COGS]])-Table2[[#This Row],[AD_SPEND]]),0)</f>
        <v>8929.0999999999985</v>
      </c>
      <c r="S3171" s="3">
        <f>IFERROR(Table2[[#This Row],[RETURNS_UNITS]]/Table2[[#This Row],[UNITS_SOLD]],0)</f>
        <v>3.8461538461538464E-2</v>
      </c>
      <c r="T3171" s="2" t="str">
        <f>TRIM(CLEAN(Table2[[#This Row],[CHANNEL]]))</f>
        <v>Blinkit</v>
      </c>
      <c r="U3171" s="1">
        <f t="shared" si="49"/>
        <v>45658</v>
      </c>
    </row>
    <row r="3172" spans="1:21" x14ac:dyDescent="0.3">
      <c r="A3172" s="1">
        <v>45778</v>
      </c>
      <c r="B3172" s="2" t="s">
        <v>37</v>
      </c>
      <c r="C3172" s="2" t="s">
        <v>25</v>
      </c>
      <c r="D3172" s="2" t="s">
        <v>30</v>
      </c>
      <c r="E3172" s="2" t="str">
        <f>TRIM(Table2[[#This Row],[SKU_CODE]])</f>
        <v>BEC-TIS-002</v>
      </c>
      <c r="F3172" s="2">
        <v>541</v>
      </c>
      <c r="G3172" s="2">
        <v>97380</v>
      </c>
      <c r="H3172" s="2">
        <v>12866.2</v>
      </c>
      <c r="I3172" s="2">
        <v>5701.06</v>
      </c>
      <c r="J3172" s="2">
        <v>27</v>
      </c>
      <c r="K3172" s="2" t="str">
        <f>_xlfn.XLOOKUP(E3172,[1]SKU_Master!A:A,[1]SKU_Master!C:C,"NOT FOUND")</f>
        <v>Tissues</v>
      </c>
      <c r="L3172" s="2">
        <f>_xlfn.XLOOKUP(Table2[[#This Row],[SKU_CODE_CLEAN]],[1]SKU_Master!A:A,[1]SKU_Master!E:E,"Not Found")</f>
        <v>180</v>
      </c>
      <c r="M3172" s="2">
        <f>_xlfn.XLOOKUP(E3172,[1]SKU_Master!A:A,[1]SKU_Master!F:F,"NOT FOUND")</f>
        <v>95</v>
      </c>
      <c r="N3172" s="2" t="str">
        <f>IF(ISNUMBER(_xlfn.XMATCH(E3172,[1]SKU_Master!A:A)),"MATCH","NOT FOUND")</f>
        <v>MATCH</v>
      </c>
      <c r="O3172" s="2">
        <f>Table2[[#This Row],[GROSS_REVENUE]]-Table2[[#This Row],[DISCOUNT]]</f>
        <v>84513.8</v>
      </c>
      <c r="P3172" s="3">
        <f>IFERROR((Table2[[#This Row],[NET_REVENUE]]-(Table2[[#This Row],[UNITS_SOLD]]*Table2[[#This Row],[UNIT_COGS]]))/Table2[[#This Row],[NET_REVENUE]],0)</f>
        <v>0.39187446310543367</v>
      </c>
      <c r="Q3172" s="4">
        <f>IFERROR(Table2[[#This Row],[GROSS_REVENUE]]/Table2[[#This Row],[AD_SPEND]],0)</f>
        <v>17.081034053316401</v>
      </c>
      <c r="R3172" s="2">
        <f>IFERROR((Table2[[#This Row],[NET_REVENUE]]-(Table2[[#This Row],[UNITS_SOLD]]*Table2[[#This Row],[UNIT_COGS]])-Table2[[#This Row],[AD_SPEND]]),0)</f>
        <v>27417.74</v>
      </c>
      <c r="S3172" s="3">
        <f>IFERROR(Table2[[#This Row],[RETURNS_UNITS]]/Table2[[#This Row],[UNITS_SOLD]],0)</f>
        <v>4.9907578558225509E-2</v>
      </c>
      <c r="T3172" s="2" t="str">
        <f>TRIM(CLEAN(Table2[[#This Row],[CHANNEL]]))</f>
        <v>Blinkit</v>
      </c>
      <c r="U3172" s="1">
        <f t="shared" si="49"/>
        <v>45778</v>
      </c>
    </row>
    <row r="3173" spans="1:21" x14ac:dyDescent="0.3">
      <c r="A3173" s="1">
        <v>45778</v>
      </c>
      <c r="B3173" s="2" t="s">
        <v>24</v>
      </c>
      <c r="C3173" s="2" t="s">
        <v>22</v>
      </c>
      <c r="D3173" s="2" t="s">
        <v>41</v>
      </c>
      <c r="E3173" s="2" t="str">
        <f>TRIM(Table2[[#This Row],[SKU_CODE]])</f>
        <v>BEC-KT-002</v>
      </c>
      <c r="F3173" s="2">
        <v>156</v>
      </c>
      <c r="G3173" s="2">
        <v>65520</v>
      </c>
      <c r="H3173" s="2">
        <v>3481.69</v>
      </c>
      <c r="I3173" s="2">
        <v>5721.41</v>
      </c>
      <c r="J3173" s="2">
        <v>24</v>
      </c>
      <c r="K3173" s="2" t="str">
        <f>_xlfn.XLOOKUP(E3173,[1]SKU_Master!A:A,[1]SKU_Master!C:C,"NOT FOUND")</f>
        <v>Kitchen Towel</v>
      </c>
      <c r="L3173" s="2">
        <f>_xlfn.XLOOKUP(Table2[[#This Row],[SKU_CODE_CLEAN]],[1]SKU_Master!A:A,[1]SKU_Master!E:E,"Not Found")</f>
        <v>420</v>
      </c>
      <c r="M3173" s="2">
        <f>_xlfn.XLOOKUP(E3173,[1]SKU_Master!A:A,[1]SKU_Master!F:F,"NOT FOUND")</f>
        <v>205</v>
      </c>
      <c r="N3173" s="2" t="str">
        <f>IF(ISNUMBER(_xlfn.XMATCH(E3173,[1]SKU_Master!A:A)),"MATCH","NOT FOUND")</f>
        <v>MATCH</v>
      </c>
      <c r="O3173" s="2">
        <f>Table2[[#This Row],[GROSS_REVENUE]]-Table2[[#This Row],[DISCOUNT]]</f>
        <v>62038.31</v>
      </c>
      <c r="P3173" s="3">
        <f>IFERROR((Table2[[#This Row],[NET_REVENUE]]-(Table2[[#This Row],[UNITS_SOLD]]*Table2[[#This Row],[UNIT_COGS]]))/Table2[[#This Row],[NET_REVENUE]],0)</f>
        <v>0.48451207004188218</v>
      </c>
      <c r="Q3173" s="4">
        <f>IFERROR(Table2[[#This Row],[GROSS_REVENUE]]/Table2[[#This Row],[AD_SPEND]],0)</f>
        <v>11.45172256489222</v>
      </c>
      <c r="R3173" s="2">
        <f>IFERROR((Table2[[#This Row],[NET_REVENUE]]-(Table2[[#This Row],[UNITS_SOLD]]*Table2[[#This Row],[UNIT_COGS]])-Table2[[#This Row],[AD_SPEND]]),0)</f>
        <v>24336.899999999998</v>
      </c>
      <c r="S3173" s="3">
        <f>IFERROR(Table2[[#This Row],[RETURNS_UNITS]]/Table2[[#This Row],[UNITS_SOLD]],0)</f>
        <v>0.15384615384615385</v>
      </c>
      <c r="T3173" s="2" t="str">
        <f>TRIM(CLEAN(Table2[[#This Row],[CHANNEL]]))</f>
        <v>D2C</v>
      </c>
      <c r="U3173" s="1">
        <f t="shared" si="49"/>
        <v>45778</v>
      </c>
    </row>
    <row r="3174" spans="1:21" x14ac:dyDescent="0.3">
      <c r="A3174" s="1">
        <v>45536</v>
      </c>
      <c r="B3174" s="2" t="s">
        <v>39</v>
      </c>
      <c r="C3174" s="2" t="s">
        <v>22</v>
      </c>
      <c r="D3174" s="2" t="s">
        <v>46</v>
      </c>
      <c r="E3174" s="2" t="str">
        <f>TRIM(Table2[[#This Row],[SKU_CODE]])</f>
        <v>BEC-KT-001</v>
      </c>
      <c r="F3174" s="2">
        <v>305</v>
      </c>
      <c r="G3174" s="2">
        <v>48800</v>
      </c>
      <c r="H3174" s="2">
        <v>5123.4799999999996</v>
      </c>
      <c r="I3174" s="2">
        <v>5722.96</v>
      </c>
      <c r="J3174" s="2">
        <v>6</v>
      </c>
      <c r="K3174" s="2" t="str">
        <f>_xlfn.XLOOKUP(E3174,[1]SKU_Master!A:A,[1]SKU_Master!C:C,"NOT FOUND")</f>
        <v>Kitchen Towel</v>
      </c>
      <c r="L3174" s="2">
        <f>_xlfn.XLOOKUP(Table2[[#This Row],[SKU_CODE_CLEAN]],[1]SKU_Master!A:A,[1]SKU_Master!E:E,"Not Found")</f>
        <v>160</v>
      </c>
      <c r="M3174" s="2">
        <f>_xlfn.XLOOKUP(E3174,[1]SKU_Master!A:A,[1]SKU_Master!F:F,"NOT FOUND")</f>
        <v>78</v>
      </c>
      <c r="N3174" s="2" t="str">
        <f>IF(ISNUMBER(_xlfn.XMATCH(E3174,[1]SKU_Master!A:A)),"MATCH","NOT FOUND")</f>
        <v>MATCH</v>
      </c>
      <c r="O3174" s="2">
        <f>Table2[[#This Row],[GROSS_REVENUE]]-Table2[[#This Row],[DISCOUNT]]</f>
        <v>43676.520000000004</v>
      </c>
      <c r="P3174" s="3">
        <f>IFERROR((Table2[[#This Row],[NET_REVENUE]]-(Table2[[#This Row],[UNITS_SOLD]]*Table2[[#This Row],[UNIT_COGS]]))/Table2[[#This Row],[NET_REVENUE]],0)</f>
        <v>0.45531374752384124</v>
      </c>
      <c r="Q3174" s="4">
        <f>IFERROR(Table2[[#This Row],[GROSS_REVENUE]]/Table2[[#This Row],[AD_SPEND]],0)</f>
        <v>8.5270559290996264</v>
      </c>
      <c r="R3174" s="2">
        <f>IFERROR((Table2[[#This Row],[NET_REVENUE]]-(Table2[[#This Row],[UNITS_SOLD]]*Table2[[#This Row],[UNIT_COGS]])-Table2[[#This Row],[AD_SPEND]]),0)</f>
        <v>14163.560000000005</v>
      </c>
      <c r="S3174" s="3">
        <f>IFERROR(Table2[[#This Row],[RETURNS_UNITS]]/Table2[[#This Row],[UNITS_SOLD]],0)</f>
        <v>1.9672131147540985E-2</v>
      </c>
      <c r="T3174" s="2" t="str">
        <f>TRIM(CLEAN(Table2[[#This Row],[CHANNEL]]))</f>
        <v>Amazon</v>
      </c>
      <c r="U3174" s="1">
        <f t="shared" si="49"/>
        <v>45536</v>
      </c>
    </row>
    <row r="3175" spans="1:21" x14ac:dyDescent="0.3">
      <c r="A3175" s="1">
        <v>45444</v>
      </c>
      <c r="B3175" s="2" t="s">
        <v>24</v>
      </c>
      <c r="C3175" s="2" t="s">
        <v>25</v>
      </c>
      <c r="D3175" s="2" t="s">
        <v>29</v>
      </c>
      <c r="E3175" s="2" t="str">
        <f>TRIM(Table2[[#This Row],[SKU_CODE]])</f>
        <v>BEC-CLN-004</v>
      </c>
      <c r="F3175" s="2">
        <v>237</v>
      </c>
      <c r="G3175" s="2">
        <v>23463</v>
      </c>
      <c r="H3175" s="2">
        <v>924.54</v>
      </c>
      <c r="I3175" s="2">
        <v>5729.54</v>
      </c>
      <c r="J3175" s="2">
        <v>22</v>
      </c>
      <c r="K3175" s="2" t="str">
        <f>_xlfn.XLOOKUP(E3175,[1]SKU_Master!A:A,[1]SKU_Master!C:C,"NOT FOUND")</f>
        <v>Cleaners</v>
      </c>
      <c r="L3175" s="2">
        <f>_xlfn.XLOOKUP(Table2[[#This Row],[SKU_CODE_CLEAN]],[1]SKU_Master!A:A,[1]SKU_Master!E:E,"Not Found")</f>
        <v>99</v>
      </c>
      <c r="M3175" s="2">
        <f>_xlfn.XLOOKUP(E3175,[1]SKU_Master!A:A,[1]SKU_Master!F:F,"NOT FOUND")</f>
        <v>44</v>
      </c>
      <c r="N3175" s="2" t="str">
        <f>IF(ISNUMBER(_xlfn.XMATCH(E3175,[1]SKU_Master!A:A)),"MATCH","NOT FOUND")</f>
        <v>MATCH</v>
      </c>
      <c r="O3175" s="2">
        <f>Table2[[#This Row],[GROSS_REVENUE]]-Table2[[#This Row],[DISCOUNT]]</f>
        <v>22538.46</v>
      </c>
      <c r="P3175" s="3">
        <f>IFERROR((Table2[[#This Row],[NET_REVENUE]]-(Table2[[#This Row],[UNITS_SOLD]]*Table2[[#This Row],[UNIT_COGS]]))/Table2[[#This Row],[NET_REVENUE]],0)</f>
        <v>0.53732420049994545</v>
      </c>
      <c r="Q3175" s="4">
        <f>IFERROR(Table2[[#This Row],[GROSS_REVENUE]]/Table2[[#This Row],[AD_SPEND]],0)</f>
        <v>4.0950931488391742</v>
      </c>
      <c r="R3175" s="2">
        <f>IFERROR((Table2[[#This Row],[NET_REVENUE]]-(Table2[[#This Row],[UNITS_SOLD]]*Table2[[#This Row],[UNIT_COGS]])-Table2[[#This Row],[AD_SPEND]]),0)</f>
        <v>6380.9199999999992</v>
      </c>
      <c r="S3175" s="3">
        <f>IFERROR(Table2[[#This Row],[RETURNS_UNITS]]/Table2[[#This Row],[UNITS_SOLD]],0)</f>
        <v>9.2827004219409287E-2</v>
      </c>
      <c r="T3175" s="2" t="str">
        <f>TRIM(CLEAN(Table2[[#This Row],[CHANNEL]]))</f>
        <v>D2C</v>
      </c>
      <c r="U3175" s="1">
        <f t="shared" si="49"/>
        <v>45444</v>
      </c>
    </row>
    <row r="3176" spans="1:21" x14ac:dyDescent="0.3">
      <c r="A3176" s="1">
        <v>45597</v>
      </c>
      <c r="B3176" s="2" t="s">
        <v>33</v>
      </c>
      <c r="C3176" s="2" t="s">
        <v>25</v>
      </c>
      <c r="D3176" s="2" t="s">
        <v>29</v>
      </c>
      <c r="E3176" s="2" t="str">
        <f>TRIM(Table2[[#This Row],[SKU_CODE]])</f>
        <v>BEC-CLN-004</v>
      </c>
      <c r="F3176" s="2">
        <v>286</v>
      </c>
      <c r="G3176" s="2">
        <v>28314</v>
      </c>
      <c r="H3176" s="2">
        <v>3525.25</v>
      </c>
      <c r="I3176" s="2">
        <v>5729.67</v>
      </c>
      <c r="J3176" s="2">
        <v>15</v>
      </c>
      <c r="K3176" s="2" t="str">
        <f>_xlfn.XLOOKUP(E3176,[1]SKU_Master!A:A,[1]SKU_Master!C:C,"NOT FOUND")</f>
        <v>Cleaners</v>
      </c>
      <c r="L3176" s="2">
        <f>_xlfn.XLOOKUP(Table2[[#This Row],[SKU_CODE_CLEAN]],[1]SKU_Master!A:A,[1]SKU_Master!E:E,"Not Found")</f>
        <v>99</v>
      </c>
      <c r="M3176" s="2">
        <f>_xlfn.XLOOKUP(E3176,[1]SKU_Master!A:A,[1]SKU_Master!F:F,"NOT FOUND")</f>
        <v>44</v>
      </c>
      <c r="N3176" s="2" t="str">
        <f>IF(ISNUMBER(_xlfn.XMATCH(E3176,[1]SKU_Master!A:A)),"MATCH","NOT FOUND")</f>
        <v>MATCH</v>
      </c>
      <c r="O3176" s="2">
        <f>Table2[[#This Row],[GROSS_REVENUE]]-Table2[[#This Row],[DISCOUNT]]</f>
        <v>24788.75</v>
      </c>
      <c r="P3176" s="3">
        <f>IFERROR((Table2[[#This Row],[NET_REVENUE]]-(Table2[[#This Row],[UNITS_SOLD]]*Table2[[#This Row],[UNIT_COGS]]))/Table2[[#This Row],[NET_REVENUE]],0)</f>
        <v>0.4923503605466189</v>
      </c>
      <c r="Q3176" s="4">
        <f>IFERROR(Table2[[#This Row],[GROSS_REVENUE]]/Table2[[#This Row],[AD_SPEND]],0)</f>
        <v>4.9416458539497041</v>
      </c>
      <c r="R3176" s="2">
        <f>IFERROR((Table2[[#This Row],[NET_REVENUE]]-(Table2[[#This Row],[UNITS_SOLD]]*Table2[[#This Row],[UNIT_COGS]])-Table2[[#This Row],[AD_SPEND]]),0)</f>
        <v>6475.08</v>
      </c>
      <c r="S3176" s="3">
        <f>IFERROR(Table2[[#This Row],[RETURNS_UNITS]]/Table2[[#This Row],[UNITS_SOLD]],0)</f>
        <v>5.2447552447552448E-2</v>
      </c>
      <c r="T3176" s="2" t="str">
        <f>TRIM(CLEAN(Table2[[#This Row],[CHANNEL]]))</f>
        <v>Swiggy Instamart</v>
      </c>
      <c r="U3176" s="1">
        <f t="shared" si="49"/>
        <v>45597</v>
      </c>
    </row>
    <row r="3177" spans="1:21" x14ac:dyDescent="0.3">
      <c r="A3177" s="1">
        <v>45383</v>
      </c>
      <c r="B3177" s="2" t="s">
        <v>39</v>
      </c>
      <c r="C3177" s="2" t="s">
        <v>25</v>
      </c>
      <c r="D3177" s="2" t="s">
        <v>43</v>
      </c>
      <c r="E3177" s="2" t="str">
        <f>TRIM(Table2[[#This Row],[SKU_CODE]])</f>
        <v>BEC-GB-001</v>
      </c>
      <c r="F3177" s="2">
        <v>454</v>
      </c>
      <c r="G3177" s="2">
        <v>67646</v>
      </c>
      <c r="H3177" s="2">
        <v>11851.92</v>
      </c>
      <c r="I3177" s="2">
        <v>5730.18</v>
      </c>
      <c r="J3177" s="2">
        <v>23</v>
      </c>
      <c r="K3177" s="2" t="str">
        <f>_xlfn.XLOOKUP(E3177,[1]SKU_Master!A:A,[1]SKU_Master!C:C,"NOT FOUND")</f>
        <v>Garbage Bags</v>
      </c>
      <c r="L3177" s="2">
        <f>_xlfn.XLOOKUP(Table2[[#This Row],[SKU_CODE_CLEAN]],[1]SKU_Master!A:A,[1]SKU_Master!E:E,"Not Found")</f>
        <v>149</v>
      </c>
      <c r="M3177" s="2">
        <f>_xlfn.XLOOKUP(E3177,[1]SKU_Master!A:A,[1]SKU_Master!F:F,"NOT FOUND")</f>
        <v>70</v>
      </c>
      <c r="N3177" s="2" t="str">
        <f>IF(ISNUMBER(_xlfn.XMATCH(E3177,[1]SKU_Master!A:A)),"MATCH","NOT FOUND")</f>
        <v>MATCH</v>
      </c>
      <c r="O3177" s="2">
        <f>Table2[[#This Row],[GROSS_REVENUE]]-Table2[[#This Row],[DISCOUNT]]</f>
        <v>55794.080000000002</v>
      </c>
      <c r="P3177" s="3">
        <f>IFERROR((Table2[[#This Row],[NET_REVENUE]]-(Table2[[#This Row],[UNITS_SOLD]]*Table2[[#This Row],[UNIT_COGS]]))/Table2[[#This Row],[NET_REVENUE]],0)</f>
        <v>0.43040551972539026</v>
      </c>
      <c r="Q3177" s="4">
        <f>IFERROR(Table2[[#This Row],[GROSS_REVENUE]]/Table2[[#This Row],[AD_SPEND]],0)</f>
        <v>11.805213797821359</v>
      </c>
      <c r="R3177" s="2">
        <f>IFERROR((Table2[[#This Row],[NET_REVENUE]]-(Table2[[#This Row],[UNITS_SOLD]]*Table2[[#This Row],[UNIT_COGS]])-Table2[[#This Row],[AD_SPEND]]),0)</f>
        <v>18283.900000000001</v>
      </c>
      <c r="S3177" s="3">
        <f>IFERROR(Table2[[#This Row],[RETURNS_UNITS]]/Table2[[#This Row],[UNITS_SOLD]],0)</f>
        <v>5.0660792951541848E-2</v>
      </c>
      <c r="T3177" s="2" t="str">
        <f>TRIM(CLEAN(Table2[[#This Row],[CHANNEL]]))</f>
        <v>Amazon</v>
      </c>
      <c r="U3177" s="1">
        <f t="shared" si="49"/>
        <v>45383</v>
      </c>
    </row>
    <row r="3178" spans="1:21" x14ac:dyDescent="0.3">
      <c r="A3178" s="1">
        <v>45778</v>
      </c>
      <c r="B3178" s="2" t="s">
        <v>50</v>
      </c>
      <c r="C3178" s="2" t="s">
        <v>25</v>
      </c>
      <c r="D3178" s="2" t="s">
        <v>42</v>
      </c>
      <c r="E3178" s="2" t="str">
        <f>TRIM(Table2[[#This Row],[SKU_CODE]])</f>
        <v>BEC-BW-002</v>
      </c>
      <c r="F3178" s="2">
        <v>343</v>
      </c>
      <c r="G3178" s="2">
        <v>60025</v>
      </c>
      <c r="H3178" s="2">
        <v>16683.32</v>
      </c>
      <c r="I3178" s="2">
        <v>5736.48</v>
      </c>
      <c r="J3178" s="2">
        <v>17</v>
      </c>
      <c r="K3178" s="2" t="str">
        <f>_xlfn.XLOOKUP(E3178,[1]SKU_Master!A:A,[1]SKU_Master!C:C,"NOT FOUND")</f>
        <v>Bake &amp; Wrap</v>
      </c>
      <c r="L3178" s="2">
        <f>_xlfn.XLOOKUP(Table2[[#This Row],[SKU_CODE_CLEAN]],[1]SKU_Master!A:A,[1]SKU_Master!E:E,"Not Found")</f>
        <v>175</v>
      </c>
      <c r="M3178" s="2">
        <f>_xlfn.XLOOKUP(E3178,[1]SKU_Master!A:A,[1]SKU_Master!F:F,"NOT FOUND")</f>
        <v>92</v>
      </c>
      <c r="N3178" s="2" t="str">
        <f>IF(ISNUMBER(_xlfn.XMATCH(E3178,[1]SKU_Master!A:A)),"MATCH","NOT FOUND")</f>
        <v>MATCH</v>
      </c>
      <c r="O3178" s="2">
        <f>Table2[[#This Row],[GROSS_REVENUE]]-Table2[[#This Row],[DISCOUNT]]</f>
        <v>43341.68</v>
      </c>
      <c r="P3178" s="3">
        <f>IFERROR((Table2[[#This Row],[NET_REVENUE]]-(Table2[[#This Row],[UNITS_SOLD]]*Table2[[#This Row],[UNIT_COGS]]))/Table2[[#This Row],[NET_REVENUE]],0)</f>
        <v>0.27192485385891824</v>
      </c>
      <c r="Q3178" s="4">
        <f>IFERROR(Table2[[#This Row],[GROSS_REVENUE]]/Table2[[#This Row],[AD_SPEND]],0)</f>
        <v>10.463733857696706</v>
      </c>
      <c r="R3178" s="2">
        <f>IFERROR((Table2[[#This Row],[NET_REVENUE]]-(Table2[[#This Row],[UNITS_SOLD]]*Table2[[#This Row],[UNIT_COGS]])-Table2[[#This Row],[AD_SPEND]]),0)</f>
        <v>6049.2000000000007</v>
      </c>
      <c r="S3178" s="3">
        <f>IFERROR(Table2[[#This Row],[RETURNS_UNITS]]/Table2[[#This Row],[UNITS_SOLD]],0)</f>
        <v>4.9562682215743441E-2</v>
      </c>
      <c r="T3178" s="2" t="str">
        <f>TRIM(CLEAN(Table2[[#This Row],[CHANNEL]]))</f>
        <v>Amazon</v>
      </c>
      <c r="U3178" s="1">
        <f t="shared" si="49"/>
        <v>45778</v>
      </c>
    </row>
    <row r="3179" spans="1:21" x14ac:dyDescent="0.3">
      <c r="A3179" s="1">
        <v>45566</v>
      </c>
      <c r="B3179" s="2" t="s">
        <v>33</v>
      </c>
      <c r="C3179" s="2" t="s">
        <v>28</v>
      </c>
      <c r="D3179" s="2" t="s">
        <v>59</v>
      </c>
      <c r="E3179" s="2" t="str">
        <f>TRIM(Table2[[#This Row],[SKU_CODE]])</f>
        <v>BEC-CLN-001</v>
      </c>
      <c r="F3179" s="2">
        <v>108</v>
      </c>
      <c r="G3179" s="2">
        <v>21492</v>
      </c>
      <c r="H3179" s="2">
        <v>1243.4000000000001</v>
      </c>
      <c r="I3179" s="2">
        <v>5748.64</v>
      </c>
      <c r="J3179" s="2">
        <v>5</v>
      </c>
      <c r="K3179" s="2" t="str">
        <f>_xlfn.XLOOKUP(E3179,[1]SKU_Master!A:A,[1]SKU_Master!C:C,"NOT FOUND")</f>
        <v>Cleaners</v>
      </c>
      <c r="L3179" s="2">
        <f>_xlfn.XLOOKUP(Table2[[#This Row],[SKU_CODE_CLEAN]],[1]SKU_Master!A:A,[1]SKU_Master!E:E,"Not Found")</f>
        <v>199</v>
      </c>
      <c r="M3179" s="2">
        <f>_xlfn.XLOOKUP(E3179,[1]SKU_Master!A:A,[1]SKU_Master!F:F,"NOT FOUND")</f>
        <v>96</v>
      </c>
      <c r="N3179" s="2" t="str">
        <f>IF(ISNUMBER(_xlfn.XMATCH(E3179,[1]SKU_Master!A:A)),"MATCH","NOT FOUND")</f>
        <v>MATCH</v>
      </c>
      <c r="O3179" s="2">
        <f>Table2[[#This Row],[GROSS_REVENUE]]-Table2[[#This Row],[DISCOUNT]]</f>
        <v>20248.599999999999</v>
      </c>
      <c r="P3179" s="3">
        <f>IFERROR((Table2[[#This Row],[NET_REVENUE]]-(Table2[[#This Row],[UNITS_SOLD]]*Table2[[#This Row],[UNIT_COGS]]))/Table2[[#This Row],[NET_REVENUE]],0)</f>
        <v>0.48796460002172987</v>
      </c>
      <c r="Q3179" s="4">
        <f>IFERROR(Table2[[#This Row],[GROSS_REVENUE]]/Table2[[#This Row],[AD_SPEND]],0)</f>
        <v>3.7386233961423918</v>
      </c>
      <c r="R3179" s="2">
        <f>IFERROR((Table2[[#This Row],[NET_REVENUE]]-(Table2[[#This Row],[UNITS_SOLD]]*Table2[[#This Row],[UNIT_COGS]])-Table2[[#This Row],[AD_SPEND]]),0)</f>
        <v>4131.9599999999982</v>
      </c>
      <c r="S3179" s="3">
        <f>IFERROR(Table2[[#This Row],[RETURNS_UNITS]]/Table2[[#This Row],[UNITS_SOLD]],0)</f>
        <v>4.6296296296296294E-2</v>
      </c>
      <c r="T3179" s="2" t="str">
        <f>TRIM(CLEAN(Table2[[#This Row],[CHANNEL]]))</f>
        <v>Swiggy Instamart</v>
      </c>
      <c r="U3179" s="1">
        <f t="shared" si="49"/>
        <v>45566</v>
      </c>
    </row>
    <row r="3180" spans="1:21" x14ac:dyDescent="0.3">
      <c r="A3180" s="1">
        <v>45413</v>
      </c>
      <c r="B3180" s="2" t="s">
        <v>27</v>
      </c>
      <c r="C3180" s="2" t="s">
        <v>22</v>
      </c>
      <c r="D3180" s="2" t="s">
        <v>30</v>
      </c>
      <c r="E3180" s="2" t="str">
        <f>TRIM(Table2[[#This Row],[SKU_CODE]])</f>
        <v>BEC-TIS-002</v>
      </c>
      <c r="F3180" s="2">
        <v>304</v>
      </c>
      <c r="G3180" s="2">
        <v>54720</v>
      </c>
      <c r="H3180" s="2">
        <v>3804.87</v>
      </c>
      <c r="I3180" s="2">
        <v>5749.05</v>
      </c>
      <c r="J3180" s="2">
        <v>16</v>
      </c>
      <c r="K3180" s="2" t="str">
        <f>_xlfn.XLOOKUP(E3180,[1]SKU_Master!A:A,[1]SKU_Master!C:C,"NOT FOUND")</f>
        <v>Tissues</v>
      </c>
      <c r="L3180" s="2">
        <f>_xlfn.XLOOKUP(Table2[[#This Row],[SKU_CODE_CLEAN]],[1]SKU_Master!A:A,[1]SKU_Master!E:E,"Not Found")</f>
        <v>180</v>
      </c>
      <c r="M3180" s="2">
        <f>_xlfn.XLOOKUP(E3180,[1]SKU_Master!A:A,[1]SKU_Master!F:F,"NOT FOUND")</f>
        <v>95</v>
      </c>
      <c r="N3180" s="2" t="str">
        <f>IF(ISNUMBER(_xlfn.XMATCH(E3180,[1]SKU_Master!A:A)),"MATCH","NOT FOUND")</f>
        <v>MATCH</v>
      </c>
      <c r="O3180" s="2">
        <f>Table2[[#This Row],[GROSS_REVENUE]]-Table2[[#This Row],[DISCOUNT]]</f>
        <v>50915.13</v>
      </c>
      <c r="P3180" s="3">
        <f>IFERROR((Table2[[#This Row],[NET_REVENUE]]-(Table2[[#This Row],[UNITS_SOLD]]*Table2[[#This Row],[UNIT_COGS]]))/Table2[[#This Row],[NET_REVENUE]],0)</f>
        <v>0.43278157200030715</v>
      </c>
      <c r="Q3180" s="4">
        <f>IFERROR(Table2[[#This Row],[GROSS_REVENUE]]/Table2[[#This Row],[AD_SPEND]],0)</f>
        <v>9.5180942938398516</v>
      </c>
      <c r="R3180" s="2">
        <f>IFERROR((Table2[[#This Row],[NET_REVENUE]]-(Table2[[#This Row],[UNITS_SOLD]]*Table2[[#This Row],[UNIT_COGS]])-Table2[[#This Row],[AD_SPEND]]),0)</f>
        <v>16286.079999999998</v>
      </c>
      <c r="S3180" s="3">
        <f>IFERROR(Table2[[#This Row],[RETURNS_UNITS]]/Table2[[#This Row],[UNITS_SOLD]],0)</f>
        <v>5.2631578947368418E-2</v>
      </c>
      <c r="T3180" s="2" t="str">
        <f>TRIM(CLEAN(Table2[[#This Row],[CHANNEL]]))</f>
        <v>Zepto</v>
      </c>
      <c r="U3180" s="1">
        <f t="shared" si="49"/>
        <v>45413</v>
      </c>
    </row>
    <row r="3181" spans="1:21" x14ac:dyDescent="0.3">
      <c r="A3181" s="1">
        <v>45536</v>
      </c>
      <c r="B3181" s="2" t="s">
        <v>33</v>
      </c>
      <c r="C3181" s="2" t="s">
        <v>25</v>
      </c>
      <c r="D3181" s="2" t="s">
        <v>38</v>
      </c>
      <c r="E3181" s="2" t="str">
        <f>TRIM(Table2[[#This Row],[SKU_CODE]])</f>
        <v>BEC-CLN-002</v>
      </c>
      <c r="F3181" s="2">
        <v>164</v>
      </c>
      <c r="G3181" s="2">
        <v>30340</v>
      </c>
      <c r="H3181" s="2">
        <v>8413.2099999999991</v>
      </c>
      <c r="I3181" s="2">
        <v>5754.98</v>
      </c>
      <c r="J3181" s="2">
        <v>7</v>
      </c>
      <c r="K3181" s="2" t="str">
        <f>_xlfn.XLOOKUP(E3181,[1]SKU_Master!A:A,[1]SKU_Master!C:C,"NOT FOUND")</f>
        <v>Cleaners</v>
      </c>
      <c r="L3181" s="2">
        <f>_xlfn.XLOOKUP(Table2[[#This Row],[SKU_CODE_CLEAN]],[1]SKU_Master!A:A,[1]SKU_Master!E:E,"Not Found")</f>
        <v>185</v>
      </c>
      <c r="M3181" s="2">
        <f>_xlfn.XLOOKUP(E3181,[1]SKU_Master!A:A,[1]SKU_Master!F:F,"NOT FOUND")</f>
        <v>88</v>
      </c>
      <c r="N3181" s="2" t="str">
        <f>IF(ISNUMBER(_xlfn.XMATCH(E3181,[1]SKU_Master!A:A)),"MATCH","NOT FOUND")</f>
        <v>MATCH</v>
      </c>
      <c r="O3181" s="2">
        <f>Table2[[#This Row],[GROSS_REVENUE]]-Table2[[#This Row],[DISCOUNT]]</f>
        <v>21926.79</v>
      </c>
      <c r="P3181" s="3">
        <f>IFERROR((Table2[[#This Row],[NET_REVENUE]]-(Table2[[#This Row],[UNITS_SOLD]]*Table2[[#This Row],[UNIT_COGS]]))/Table2[[#This Row],[NET_REVENUE]],0)</f>
        <v>0.34180972226212775</v>
      </c>
      <c r="Q3181" s="4">
        <f>IFERROR(Table2[[#This Row],[GROSS_REVENUE]]/Table2[[#This Row],[AD_SPEND]],0)</f>
        <v>5.2719557670052728</v>
      </c>
      <c r="R3181" s="2">
        <f>IFERROR((Table2[[#This Row],[NET_REVENUE]]-(Table2[[#This Row],[UNITS_SOLD]]*Table2[[#This Row],[UNIT_COGS]])-Table2[[#This Row],[AD_SPEND]]),0)</f>
        <v>1739.8100000000013</v>
      </c>
      <c r="S3181" s="3">
        <f>IFERROR(Table2[[#This Row],[RETURNS_UNITS]]/Table2[[#This Row],[UNITS_SOLD]],0)</f>
        <v>4.2682926829268296E-2</v>
      </c>
      <c r="T3181" s="2" t="str">
        <f>TRIM(CLEAN(Table2[[#This Row],[CHANNEL]]))</f>
        <v>Swiggy Instamart</v>
      </c>
      <c r="U3181" s="1">
        <f t="shared" si="49"/>
        <v>45536</v>
      </c>
    </row>
    <row r="3182" spans="1:21" x14ac:dyDescent="0.3">
      <c r="A3182" s="1">
        <v>45383</v>
      </c>
      <c r="B3182" s="2" t="s">
        <v>24</v>
      </c>
      <c r="C3182" s="2" t="s">
        <v>25</v>
      </c>
      <c r="D3182" s="2" t="s">
        <v>41</v>
      </c>
      <c r="E3182" s="2" t="str">
        <f>TRIM(Table2[[#This Row],[SKU_CODE]])</f>
        <v>BEC-KT-002</v>
      </c>
      <c r="F3182" s="2">
        <v>235</v>
      </c>
      <c r="G3182" s="2">
        <v>98700</v>
      </c>
      <c r="H3182" s="2">
        <v>9158.91</v>
      </c>
      <c r="I3182" s="2">
        <v>5763.59</v>
      </c>
      <c r="J3182" s="2">
        <v>33</v>
      </c>
      <c r="K3182" s="2" t="str">
        <f>_xlfn.XLOOKUP(E3182,[1]SKU_Master!A:A,[1]SKU_Master!C:C,"NOT FOUND")</f>
        <v>Kitchen Towel</v>
      </c>
      <c r="L3182" s="2">
        <f>_xlfn.XLOOKUP(Table2[[#This Row],[SKU_CODE_CLEAN]],[1]SKU_Master!A:A,[1]SKU_Master!E:E,"Not Found")</f>
        <v>420</v>
      </c>
      <c r="M3182" s="2">
        <f>_xlfn.XLOOKUP(E3182,[1]SKU_Master!A:A,[1]SKU_Master!F:F,"NOT FOUND")</f>
        <v>205</v>
      </c>
      <c r="N3182" s="2" t="str">
        <f>IF(ISNUMBER(_xlfn.XMATCH(E3182,[1]SKU_Master!A:A)),"MATCH","NOT FOUND")</f>
        <v>MATCH</v>
      </c>
      <c r="O3182" s="2">
        <f>Table2[[#This Row],[GROSS_REVENUE]]-Table2[[#This Row],[DISCOUNT]]</f>
        <v>89541.09</v>
      </c>
      <c r="P3182" s="3">
        <f>IFERROR((Table2[[#This Row],[NET_REVENUE]]-(Table2[[#This Row],[UNITS_SOLD]]*Table2[[#This Row],[UNIT_COGS]]))/Table2[[#This Row],[NET_REVENUE]],0)</f>
        <v>0.46197885239056169</v>
      </c>
      <c r="Q3182" s="4">
        <f>IFERROR(Table2[[#This Row],[GROSS_REVENUE]]/Table2[[#This Row],[AD_SPEND]],0)</f>
        <v>17.124743432478716</v>
      </c>
      <c r="R3182" s="2">
        <f>IFERROR((Table2[[#This Row],[NET_REVENUE]]-(Table2[[#This Row],[UNITS_SOLD]]*Table2[[#This Row],[UNIT_COGS]])-Table2[[#This Row],[AD_SPEND]]),0)</f>
        <v>35602.5</v>
      </c>
      <c r="S3182" s="3">
        <f>IFERROR(Table2[[#This Row],[RETURNS_UNITS]]/Table2[[#This Row],[UNITS_SOLD]],0)</f>
        <v>0.14042553191489363</v>
      </c>
      <c r="T3182" s="2" t="str">
        <f>TRIM(CLEAN(Table2[[#This Row],[CHANNEL]]))</f>
        <v>D2C</v>
      </c>
      <c r="U3182" s="1">
        <f t="shared" si="49"/>
        <v>45383</v>
      </c>
    </row>
    <row r="3183" spans="1:21" x14ac:dyDescent="0.3">
      <c r="A3183" s="1">
        <v>45413</v>
      </c>
      <c r="B3183" s="2" t="s">
        <v>50</v>
      </c>
      <c r="C3183" s="2" t="s">
        <v>22</v>
      </c>
      <c r="D3183" s="2" t="s">
        <v>30</v>
      </c>
      <c r="E3183" s="2" t="str">
        <f>TRIM(Table2[[#This Row],[SKU_CODE]])</f>
        <v>BEC-TIS-002</v>
      </c>
      <c r="F3183" s="2">
        <v>322</v>
      </c>
      <c r="G3183" s="2">
        <v>57960</v>
      </c>
      <c r="H3183" s="2">
        <v>8282.42</v>
      </c>
      <c r="I3183" s="2">
        <v>5772.52</v>
      </c>
      <c r="J3183" s="2">
        <v>15</v>
      </c>
      <c r="K3183" s="2" t="str">
        <f>_xlfn.XLOOKUP(E3183,[1]SKU_Master!A:A,[1]SKU_Master!C:C,"NOT FOUND")</f>
        <v>Tissues</v>
      </c>
      <c r="L3183" s="2">
        <f>_xlfn.XLOOKUP(Table2[[#This Row],[SKU_CODE_CLEAN]],[1]SKU_Master!A:A,[1]SKU_Master!E:E,"Not Found")</f>
        <v>180</v>
      </c>
      <c r="M3183" s="2">
        <f>_xlfn.XLOOKUP(E3183,[1]SKU_Master!A:A,[1]SKU_Master!F:F,"NOT FOUND")</f>
        <v>95</v>
      </c>
      <c r="N3183" s="2" t="str">
        <f>IF(ISNUMBER(_xlfn.XMATCH(E3183,[1]SKU_Master!A:A)),"MATCH","NOT FOUND")</f>
        <v>MATCH</v>
      </c>
      <c r="O3183" s="2">
        <f>Table2[[#This Row],[GROSS_REVENUE]]-Table2[[#This Row],[DISCOUNT]]</f>
        <v>49677.58</v>
      </c>
      <c r="P3183" s="3">
        <f>IFERROR((Table2[[#This Row],[NET_REVENUE]]-(Table2[[#This Row],[UNITS_SOLD]]*Table2[[#This Row],[UNIT_COGS]]))/Table2[[#This Row],[NET_REVENUE]],0)</f>
        <v>0.38422926398588664</v>
      </c>
      <c r="Q3183" s="4">
        <f>IFERROR(Table2[[#This Row],[GROSS_REVENUE]]/Table2[[#This Row],[AD_SPEND]],0)</f>
        <v>10.040675476221823</v>
      </c>
      <c r="R3183" s="2">
        <f>IFERROR((Table2[[#This Row],[NET_REVENUE]]-(Table2[[#This Row],[UNITS_SOLD]]*Table2[[#This Row],[UNIT_COGS]])-Table2[[#This Row],[AD_SPEND]]),0)</f>
        <v>13315.060000000001</v>
      </c>
      <c r="S3183" s="3">
        <f>IFERROR(Table2[[#This Row],[RETURNS_UNITS]]/Table2[[#This Row],[UNITS_SOLD]],0)</f>
        <v>4.6583850931677016E-2</v>
      </c>
      <c r="T3183" s="2" t="str">
        <f>TRIM(CLEAN(Table2[[#This Row],[CHANNEL]]))</f>
        <v>Amazon</v>
      </c>
      <c r="U3183" s="1">
        <f t="shared" si="49"/>
        <v>45413</v>
      </c>
    </row>
    <row r="3184" spans="1:21" x14ac:dyDescent="0.3">
      <c r="A3184" s="1">
        <v>45505</v>
      </c>
      <c r="B3184" s="2" t="s">
        <v>37</v>
      </c>
      <c r="C3184" s="2" t="s">
        <v>22</v>
      </c>
      <c r="D3184" s="2" t="s">
        <v>30</v>
      </c>
      <c r="E3184" s="2" t="str">
        <f>TRIM(Table2[[#This Row],[SKU_CODE]])</f>
        <v>BEC-TIS-002</v>
      </c>
      <c r="F3184" s="2">
        <v>283</v>
      </c>
      <c r="G3184" s="2">
        <v>50940</v>
      </c>
      <c r="H3184" s="2">
        <v>4248.2700000000004</v>
      </c>
      <c r="I3184" s="2">
        <v>5774.53</v>
      </c>
      <c r="J3184" s="2">
        <v>12</v>
      </c>
      <c r="K3184" s="2" t="str">
        <f>_xlfn.XLOOKUP(E3184,[1]SKU_Master!A:A,[1]SKU_Master!C:C,"NOT FOUND")</f>
        <v>Tissues</v>
      </c>
      <c r="L3184" s="2">
        <f>_xlfn.XLOOKUP(Table2[[#This Row],[SKU_CODE_CLEAN]],[1]SKU_Master!A:A,[1]SKU_Master!E:E,"Not Found")</f>
        <v>180</v>
      </c>
      <c r="M3184" s="2">
        <f>_xlfn.XLOOKUP(E3184,[1]SKU_Master!A:A,[1]SKU_Master!F:F,"NOT FOUND")</f>
        <v>95</v>
      </c>
      <c r="N3184" s="2" t="str">
        <f>IF(ISNUMBER(_xlfn.XMATCH(E3184,[1]SKU_Master!A:A)),"MATCH","NOT FOUND")</f>
        <v>MATCH</v>
      </c>
      <c r="O3184" s="2">
        <f>Table2[[#This Row],[GROSS_REVENUE]]-Table2[[#This Row],[DISCOUNT]]</f>
        <v>46691.729999999996</v>
      </c>
      <c r="P3184" s="3">
        <f>IFERROR((Table2[[#This Row],[NET_REVENUE]]-(Table2[[#This Row],[UNITS_SOLD]]*Table2[[#This Row],[UNIT_COGS]]))/Table2[[#This Row],[NET_REVENUE]],0)</f>
        <v>0.42420210174264261</v>
      </c>
      <c r="Q3184" s="4">
        <f>IFERROR(Table2[[#This Row],[GROSS_REVENUE]]/Table2[[#This Row],[AD_SPEND]],0)</f>
        <v>8.8214971608078923</v>
      </c>
      <c r="R3184" s="2">
        <f>IFERROR((Table2[[#This Row],[NET_REVENUE]]-(Table2[[#This Row],[UNITS_SOLD]]*Table2[[#This Row],[UNIT_COGS]])-Table2[[#This Row],[AD_SPEND]]),0)</f>
        <v>14032.199999999997</v>
      </c>
      <c r="S3184" s="3">
        <f>IFERROR(Table2[[#This Row],[RETURNS_UNITS]]/Table2[[#This Row],[UNITS_SOLD]],0)</f>
        <v>4.2402826855123678E-2</v>
      </c>
      <c r="T3184" s="2" t="str">
        <f>TRIM(CLEAN(Table2[[#This Row],[CHANNEL]]))</f>
        <v>Blinkit</v>
      </c>
      <c r="U3184" s="1">
        <f t="shared" si="49"/>
        <v>45505</v>
      </c>
    </row>
    <row r="3185" spans="1:21" x14ac:dyDescent="0.3">
      <c r="A3185" s="1">
        <v>45809</v>
      </c>
      <c r="B3185" s="2" t="s">
        <v>34</v>
      </c>
      <c r="C3185" s="2" t="s">
        <v>25</v>
      </c>
      <c r="D3185" s="2" t="s">
        <v>30</v>
      </c>
      <c r="E3185" s="2" t="str">
        <f>TRIM(Table2[[#This Row],[SKU_CODE]])</f>
        <v>BEC-TIS-002</v>
      </c>
      <c r="F3185" s="2">
        <v>424</v>
      </c>
      <c r="G3185" s="2">
        <v>76320</v>
      </c>
      <c r="H3185" s="2">
        <v>4462.2</v>
      </c>
      <c r="I3185" s="2">
        <v>5776.79</v>
      </c>
      <c r="J3185" s="2">
        <v>22</v>
      </c>
      <c r="K3185" s="2" t="str">
        <f>_xlfn.XLOOKUP(E3185,[1]SKU_Master!A:A,[1]SKU_Master!C:C,"NOT FOUND")</f>
        <v>Tissues</v>
      </c>
      <c r="L3185" s="2">
        <f>_xlfn.XLOOKUP(Table2[[#This Row],[SKU_CODE_CLEAN]],[1]SKU_Master!A:A,[1]SKU_Master!E:E,"Not Found")</f>
        <v>180</v>
      </c>
      <c r="M3185" s="2">
        <f>_xlfn.XLOOKUP(E3185,[1]SKU_Master!A:A,[1]SKU_Master!F:F,"NOT FOUND")</f>
        <v>95</v>
      </c>
      <c r="N3185" s="2" t="str">
        <f>IF(ISNUMBER(_xlfn.XMATCH(E3185,[1]SKU_Master!A:A)),"MATCH","NOT FOUND")</f>
        <v>MATCH</v>
      </c>
      <c r="O3185" s="2">
        <f>Table2[[#This Row],[GROSS_REVENUE]]-Table2[[#This Row],[DISCOUNT]]</f>
        <v>71857.8</v>
      </c>
      <c r="P3185" s="3">
        <f>IFERROR((Table2[[#This Row],[NET_REVENUE]]-(Table2[[#This Row],[UNITS_SOLD]]*Table2[[#This Row],[UNIT_COGS]]))/Table2[[#This Row],[NET_REVENUE]],0)</f>
        <v>0.43944846627645157</v>
      </c>
      <c r="Q3185" s="4">
        <f>IFERROR(Table2[[#This Row],[GROSS_REVENUE]]/Table2[[#This Row],[AD_SPEND]],0)</f>
        <v>13.21148942578837</v>
      </c>
      <c r="R3185" s="2">
        <f>IFERROR((Table2[[#This Row],[NET_REVENUE]]-(Table2[[#This Row],[UNITS_SOLD]]*Table2[[#This Row],[UNIT_COGS]])-Table2[[#This Row],[AD_SPEND]]),0)</f>
        <v>25801.010000000002</v>
      </c>
      <c r="S3185" s="3">
        <f>IFERROR(Table2[[#This Row],[RETURNS_UNITS]]/Table2[[#This Row],[UNITS_SOLD]],0)</f>
        <v>5.1886792452830191E-2</v>
      </c>
      <c r="T3185" s="2" t="str">
        <f>TRIM(CLEAN(Table2[[#This Row],[CHANNEL]]))</f>
        <v>Zepto</v>
      </c>
      <c r="U3185" s="1">
        <f t="shared" si="49"/>
        <v>45809</v>
      </c>
    </row>
    <row r="3186" spans="1:21" x14ac:dyDescent="0.3">
      <c r="A3186" s="1">
        <v>45383</v>
      </c>
      <c r="B3186" s="2" t="s">
        <v>50</v>
      </c>
      <c r="C3186" s="2" t="s">
        <v>25</v>
      </c>
      <c r="D3186" s="2" t="s">
        <v>42</v>
      </c>
      <c r="E3186" s="2" t="str">
        <f>TRIM(Table2[[#This Row],[SKU_CODE]])</f>
        <v>BEC-BW-002</v>
      </c>
      <c r="F3186" s="2">
        <v>300</v>
      </c>
      <c r="G3186" s="2">
        <v>52500</v>
      </c>
      <c r="H3186" s="2">
        <v>12297.43</v>
      </c>
      <c r="I3186" s="2">
        <v>5779.43</v>
      </c>
      <c r="J3186" s="2">
        <v>10</v>
      </c>
      <c r="K3186" s="2" t="str">
        <f>_xlfn.XLOOKUP(E3186,[1]SKU_Master!A:A,[1]SKU_Master!C:C,"NOT FOUND")</f>
        <v>Bake &amp; Wrap</v>
      </c>
      <c r="L3186" s="2">
        <f>_xlfn.XLOOKUP(Table2[[#This Row],[SKU_CODE_CLEAN]],[1]SKU_Master!A:A,[1]SKU_Master!E:E,"Not Found")</f>
        <v>175</v>
      </c>
      <c r="M3186" s="2">
        <f>_xlfn.XLOOKUP(E3186,[1]SKU_Master!A:A,[1]SKU_Master!F:F,"NOT FOUND")</f>
        <v>92</v>
      </c>
      <c r="N3186" s="2" t="str">
        <f>IF(ISNUMBER(_xlfn.XMATCH(E3186,[1]SKU_Master!A:A)),"MATCH","NOT FOUND")</f>
        <v>MATCH</v>
      </c>
      <c r="O3186" s="2">
        <f>Table2[[#This Row],[GROSS_REVENUE]]-Table2[[#This Row],[DISCOUNT]]</f>
        <v>40202.57</v>
      </c>
      <c r="P3186" s="3">
        <f>IFERROR((Table2[[#This Row],[NET_REVENUE]]-(Table2[[#This Row],[UNITS_SOLD]]*Table2[[#This Row],[UNIT_COGS]]))/Table2[[#This Row],[NET_REVENUE]],0)</f>
        <v>0.31347672549292244</v>
      </c>
      <c r="Q3186" s="4">
        <f>IFERROR(Table2[[#This Row],[GROSS_REVENUE]]/Table2[[#This Row],[AD_SPEND]],0)</f>
        <v>9.0839408038508989</v>
      </c>
      <c r="R3186" s="2">
        <f>IFERROR((Table2[[#This Row],[NET_REVENUE]]-(Table2[[#This Row],[UNITS_SOLD]]*Table2[[#This Row],[UNIT_COGS]])-Table2[[#This Row],[AD_SPEND]]),0)</f>
        <v>6823.1399999999994</v>
      </c>
      <c r="S3186" s="3">
        <f>IFERROR(Table2[[#This Row],[RETURNS_UNITS]]/Table2[[#This Row],[UNITS_SOLD]],0)</f>
        <v>3.3333333333333333E-2</v>
      </c>
      <c r="T3186" s="2" t="str">
        <f>TRIM(CLEAN(Table2[[#This Row],[CHANNEL]]))</f>
        <v>Amazon</v>
      </c>
      <c r="U3186" s="1">
        <f t="shared" si="49"/>
        <v>45383</v>
      </c>
    </row>
    <row r="3187" spans="1:21" x14ac:dyDescent="0.3">
      <c r="A3187" s="1">
        <v>45689</v>
      </c>
      <c r="B3187" s="2" t="s">
        <v>24</v>
      </c>
      <c r="C3187" s="2" t="s">
        <v>25</v>
      </c>
      <c r="D3187" s="2" t="s">
        <v>30</v>
      </c>
      <c r="E3187" s="2" t="str">
        <f>TRIM(Table2[[#This Row],[SKU_CODE]])</f>
        <v>BEC-TIS-002</v>
      </c>
      <c r="F3187" s="2">
        <v>288</v>
      </c>
      <c r="G3187" s="2">
        <v>51840</v>
      </c>
      <c r="H3187" s="2">
        <v>1410.46</v>
      </c>
      <c r="I3187" s="2">
        <v>5791.58</v>
      </c>
      <c r="J3187" s="2">
        <v>41</v>
      </c>
      <c r="K3187" s="2" t="str">
        <f>_xlfn.XLOOKUP(E3187,[1]SKU_Master!A:A,[1]SKU_Master!C:C,"NOT FOUND")</f>
        <v>Tissues</v>
      </c>
      <c r="L3187" s="2">
        <f>_xlfn.XLOOKUP(Table2[[#This Row],[SKU_CODE_CLEAN]],[1]SKU_Master!A:A,[1]SKU_Master!E:E,"Not Found")</f>
        <v>180</v>
      </c>
      <c r="M3187" s="2">
        <f>_xlfn.XLOOKUP(E3187,[1]SKU_Master!A:A,[1]SKU_Master!F:F,"NOT FOUND")</f>
        <v>95</v>
      </c>
      <c r="N3187" s="2" t="str">
        <f>IF(ISNUMBER(_xlfn.XMATCH(E3187,[1]SKU_Master!A:A)),"MATCH","NOT FOUND")</f>
        <v>MATCH</v>
      </c>
      <c r="O3187" s="2">
        <f>Table2[[#This Row],[GROSS_REVENUE]]-Table2[[#This Row],[DISCOUNT]]</f>
        <v>50429.54</v>
      </c>
      <c r="P3187" s="3">
        <f>IFERROR((Table2[[#This Row],[NET_REVENUE]]-(Table2[[#This Row],[UNITS_SOLD]]*Table2[[#This Row],[UNIT_COGS]]))/Table2[[#This Row],[NET_REVENUE]],0)</f>
        <v>0.45746084536959886</v>
      </c>
      <c r="Q3187" s="4">
        <f>IFERROR(Table2[[#This Row],[GROSS_REVENUE]]/Table2[[#This Row],[AD_SPEND]],0)</f>
        <v>8.9509253088103762</v>
      </c>
      <c r="R3187" s="2">
        <f>IFERROR((Table2[[#This Row],[NET_REVENUE]]-(Table2[[#This Row],[UNITS_SOLD]]*Table2[[#This Row],[UNIT_COGS]])-Table2[[#This Row],[AD_SPEND]]),0)</f>
        <v>17277.96</v>
      </c>
      <c r="S3187" s="3">
        <f>IFERROR(Table2[[#This Row],[RETURNS_UNITS]]/Table2[[#This Row],[UNITS_SOLD]],0)</f>
        <v>0.1423611111111111</v>
      </c>
      <c r="T3187" s="2" t="str">
        <f>TRIM(CLEAN(Table2[[#This Row],[CHANNEL]]))</f>
        <v>D2C</v>
      </c>
      <c r="U3187" s="1">
        <f t="shared" si="49"/>
        <v>45689</v>
      </c>
    </row>
    <row r="3188" spans="1:21" x14ac:dyDescent="0.3">
      <c r="A3188" s="1">
        <v>45627</v>
      </c>
      <c r="B3188" s="2" t="s">
        <v>50</v>
      </c>
      <c r="C3188" s="2" t="s">
        <v>28</v>
      </c>
      <c r="D3188" s="2" t="s">
        <v>41</v>
      </c>
      <c r="E3188" s="2" t="str">
        <f>TRIM(Table2[[#This Row],[SKU_CODE]])</f>
        <v>BEC-KT-002</v>
      </c>
      <c r="F3188" s="2">
        <v>299</v>
      </c>
      <c r="G3188" s="2">
        <v>125580</v>
      </c>
      <c r="H3188" s="2">
        <v>30351.02</v>
      </c>
      <c r="I3188" s="2">
        <v>5800.07</v>
      </c>
      <c r="J3188" s="2">
        <v>6</v>
      </c>
      <c r="K3188" s="2" t="str">
        <f>_xlfn.XLOOKUP(E3188,[1]SKU_Master!A:A,[1]SKU_Master!C:C,"NOT FOUND")</f>
        <v>Kitchen Towel</v>
      </c>
      <c r="L3188" s="2">
        <f>_xlfn.XLOOKUP(Table2[[#This Row],[SKU_CODE_CLEAN]],[1]SKU_Master!A:A,[1]SKU_Master!E:E,"Not Found")</f>
        <v>420</v>
      </c>
      <c r="M3188" s="2">
        <f>_xlfn.XLOOKUP(E3188,[1]SKU_Master!A:A,[1]SKU_Master!F:F,"NOT FOUND")</f>
        <v>205</v>
      </c>
      <c r="N3188" s="2" t="str">
        <f>IF(ISNUMBER(_xlfn.XMATCH(E3188,[1]SKU_Master!A:A)),"MATCH","NOT FOUND")</f>
        <v>MATCH</v>
      </c>
      <c r="O3188" s="2">
        <f>Table2[[#This Row],[GROSS_REVENUE]]-Table2[[#This Row],[DISCOUNT]]</f>
        <v>95228.98</v>
      </c>
      <c r="P3188" s="3">
        <f>IFERROR((Table2[[#This Row],[NET_REVENUE]]-(Table2[[#This Row],[UNITS_SOLD]]*Table2[[#This Row],[UNIT_COGS]]))/Table2[[#This Row],[NET_REVENUE]],0)</f>
        <v>0.35634089538709746</v>
      </c>
      <c r="Q3188" s="4">
        <f>IFERROR(Table2[[#This Row],[GROSS_REVENUE]]/Table2[[#This Row],[AD_SPEND]],0)</f>
        <v>21.651462827172775</v>
      </c>
      <c r="R3188" s="2">
        <f>IFERROR((Table2[[#This Row],[NET_REVENUE]]-(Table2[[#This Row],[UNITS_SOLD]]*Table2[[#This Row],[UNIT_COGS]])-Table2[[#This Row],[AD_SPEND]]),0)</f>
        <v>28133.909999999996</v>
      </c>
      <c r="S3188" s="3">
        <f>IFERROR(Table2[[#This Row],[RETURNS_UNITS]]/Table2[[#This Row],[UNITS_SOLD]],0)</f>
        <v>2.0066889632107024E-2</v>
      </c>
      <c r="T3188" s="2" t="str">
        <f>TRIM(CLEAN(Table2[[#This Row],[CHANNEL]]))</f>
        <v>Amazon</v>
      </c>
      <c r="U3188" s="1">
        <f t="shared" si="49"/>
        <v>45627</v>
      </c>
    </row>
    <row r="3189" spans="1:21" x14ac:dyDescent="0.3">
      <c r="A3189" s="1">
        <v>45383</v>
      </c>
      <c r="B3189" s="2" t="s">
        <v>37</v>
      </c>
      <c r="C3189" s="2" t="s">
        <v>22</v>
      </c>
      <c r="D3189" s="2" t="s">
        <v>43</v>
      </c>
      <c r="E3189" s="2" t="str">
        <f>TRIM(Table2[[#This Row],[SKU_CODE]])</f>
        <v>BEC-GB-001</v>
      </c>
      <c r="F3189" s="2">
        <v>311</v>
      </c>
      <c r="G3189" s="2">
        <v>46339</v>
      </c>
      <c r="H3189" s="2">
        <v>6576.41</v>
      </c>
      <c r="I3189" s="2">
        <v>5804.45</v>
      </c>
      <c r="J3189" s="2">
        <v>18</v>
      </c>
      <c r="K3189" s="2" t="str">
        <f>_xlfn.XLOOKUP(E3189,[1]SKU_Master!A:A,[1]SKU_Master!C:C,"NOT FOUND")</f>
        <v>Garbage Bags</v>
      </c>
      <c r="L3189" s="2">
        <f>_xlfn.XLOOKUP(Table2[[#This Row],[SKU_CODE_CLEAN]],[1]SKU_Master!A:A,[1]SKU_Master!E:E,"Not Found")</f>
        <v>149</v>
      </c>
      <c r="M3189" s="2">
        <f>_xlfn.XLOOKUP(E3189,[1]SKU_Master!A:A,[1]SKU_Master!F:F,"NOT FOUND")</f>
        <v>70</v>
      </c>
      <c r="N3189" s="2" t="str">
        <f>IF(ISNUMBER(_xlfn.XMATCH(E3189,[1]SKU_Master!A:A)),"MATCH","NOT FOUND")</f>
        <v>MATCH</v>
      </c>
      <c r="O3189" s="2">
        <f>Table2[[#This Row],[GROSS_REVENUE]]-Table2[[#This Row],[DISCOUNT]]</f>
        <v>39762.589999999997</v>
      </c>
      <c r="P3189" s="3">
        <f>IFERROR((Table2[[#This Row],[NET_REVENUE]]-(Table2[[#This Row],[UNITS_SOLD]]*Table2[[#This Row],[UNIT_COGS]]))/Table2[[#This Row],[NET_REVENUE]],0)</f>
        <v>0.45250045331554101</v>
      </c>
      <c r="Q3189" s="4">
        <f>IFERROR(Table2[[#This Row],[GROSS_REVENUE]]/Table2[[#This Row],[AD_SPEND]],0)</f>
        <v>7.9833575963269565</v>
      </c>
      <c r="R3189" s="2">
        <f>IFERROR((Table2[[#This Row],[NET_REVENUE]]-(Table2[[#This Row],[UNITS_SOLD]]*Table2[[#This Row],[UNIT_COGS]])-Table2[[#This Row],[AD_SPEND]]),0)</f>
        <v>12188.139999999996</v>
      </c>
      <c r="S3189" s="3">
        <f>IFERROR(Table2[[#This Row],[RETURNS_UNITS]]/Table2[[#This Row],[UNITS_SOLD]],0)</f>
        <v>5.7877813504823149E-2</v>
      </c>
      <c r="T3189" s="2" t="str">
        <f>TRIM(CLEAN(Table2[[#This Row],[CHANNEL]]))</f>
        <v>Blinkit</v>
      </c>
      <c r="U3189" s="1">
        <f t="shared" si="49"/>
        <v>45383</v>
      </c>
    </row>
    <row r="3190" spans="1:21" x14ac:dyDescent="0.3">
      <c r="A3190" s="1">
        <v>45809</v>
      </c>
      <c r="B3190" s="2" t="s">
        <v>33</v>
      </c>
      <c r="C3190" s="2" t="s">
        <v>28</v>
      </c>
      <c r="D3190" s="2" t="s">
        <v>38</v>
      </c>
      <c r="E3190" s="2" t="str">
        <f>TRIM(Table2[[#This Row],[SKU_CODE]])</f>
        <v>BEC-CLN-002</v>
      </c>
      <c r="F3190" s="2">
        <v>199</v>
      </c>
      <c r="G3190" s="2">
        <v>36815</v>
      </c>
      <c r="H3190" s="2">
        <v>7528.48</v>
      </c>
      <c r="I3190" s="2">
        <v>5805.87</v>
      </c>
      <c r="J3190" s="2">
        <v>10</v>
      </c>
      <c r="K3190" s="2" t="str">
        <f>_xlfn.XLOOKUP(E3190,[1]SKU_Master!A:A,[1]SKU_Master!C:C,"NOT FOUND")</f>
        <v>Cleaners</v>
      </c>
      <c r="L3190" s="2">
        <f>_xlfn.XLOOKUP(Table2[[#This Row],[SKU_CODE_CLEAN]],[1]SKU_Master!A:A,[1]SKU_Master!E:E,"Not Found")</f>
        <v>185</v>
      </c>
      <c r="M3190" s="2">
        <f>_xlfn.XLOOKUP(E3190,[1]SKU_Master!A:A,[1]SKU_Master!F:F,"NOT FOUND")</f>
        <v>88</v>
      </c>
      <c r="N3190" s="2" t="str">
        <f>IF(ISNUMBER(_xlfn.XMATCH(E3190,[1]SKU_Master!A:A)),"MATCH","NOT FOUND")</f>
        <v>MATCH</v>
      </c>
      <c r="O3190" s="2">
        <f>Table2[[#This Row],[GROSS_REVENUE]]-Table2[[#This Row],[DISCOUNT]]</f>
        <v>29286.52</v>
      </c>
      <c r="P3190" s="3">
        <f>IFERROR((Table2[[#This Row],[NET_REVENUE]]-(Table2[[#This Row],[UNITS_SOLD]]*Table2[[#This Row],[UNIT_COGS]]))/Table2[[#This Row],[NET_REVENUE]],0)</f>
        <v>0.40204571932752681</v>
      </c>
      <c r="Q3190" s="4">
        <f>IFERROR(Table2[[#This Row],[GROSS_REVENUE]]/Table2[[#This Row],[AD_SPEND]],0)</f>
        <v>6.3409962675705795</v>
      </c>
      <c r="R3190" s="2">
        <f>IFERROR((Table2[[#This Row],[NET_REVENUE]]-(Table2[[#This Row],[UNITS_SOLD]]*Table2[[#This Row],[UNIT_COGS]])-Table2[[#This Row],[AD_SPEND]]),0)</f>
        <v>5968.6500000000005</v>
      </c>
      <c r="S3190" s="3">
        <f>IFERROR(Table2[[#This Row],[RETURNS_UNITS]]/Table2[[#This Row],[UNITS_SOLD]],0)</f>
        <v>5.0251256281407038E-2</v>
      </c>
      <c r="T3190" s="2" t="str">
        <f>TRIM(CLEAN(Table2[[#This Row],[CHANNEL]]))</f>
        <v>Swiggy Instamart</v>
      </c>
      <c r="U3190" s="1">
        <f t="shared" si="49"/>
        <v>45809</v>
      </c>
    </row>
    <row r="3191" spans="1:21" x14ac:dyDescent="0.3">
      <c r="A3191" s="1">
        <v>45505</v>
      </c>
      <c r="B3191" s="2" t="s">
        <v>37</v>
      </c>
      <c r="C3191" s="2" t="s">
        <v>25</v>
      </c>
      <c r="D3191" s="2" t="s">
        <v>31</v>
      </c>
      <c r="E3191" s="2" t="str">
        <f>TRIM(Table2[[#This Row],[SKU_CODE]])</f>
        <v>BEC-GB-002</v>
      </c>
      <c r="F3191" s="2">
        <v>267</v>
      </c>
      <c r="G3191" s="2">
        <v>47793</v>
      </c>
      <c r="H3191" s="2">
        <v>4061.11</v>
      </c>
      <c r="I3191" s="2">
        <v>5810.51</v>
      </c>
      <c r="J3191" s="2">
        <v>15</v>
      </c>
      <c r="K3191" s="2" t="str">
        <f>_xlfn.XLOOKUP(E3191,[1]SKU_Master!A:A,[1]SKU_Master!C:C,"NOT FOUND")</f>
        <v>Garbage Bags</v>
      </c>
      <c r="L3191" s="2">
        <f>_xlfn.XLOOKUP(Table2[[#This Row],[SKU_CODE_CLEAN]],[1]SKU_Master!A:A,[1]SKU_Master!E:E,"Not Found")</f>
        <v>179</v>
      </c>
      <c r="M3191" s="2">
        <f>_xlfn.XLOOKUP(E3191,[1]SKU_Master!A:A,[1]SKU_Master!F:F,"NOT FOUND")</f>
        <v>86</v>
      </c>
      <c r="N3191" s="2" t="str">
        <f>IF(ISNUMBER(_xlfn.XMATCH(E3191,[1]SKU_Master!A:A)),"MATCH","NOT FOUND")</f>
        <v>MATCH</v>
      </c>
      <c r="O3191" s="2">
        <f>Table2[[#This Row],[GROSS_REVENUE]]-Table2[[#This Row],[DISCOUNT]]</f>
        <v>43731.89</v>
      </c>
      <c r="P3191" s="3">
        <f>IFERROR((Table2[[#This Row],[NET_REVENUE]]-(Table2[[#This Row],[UNITS_SOLD]]*Table2[[#This Row],[UNIT_COGS]]))/Table2[[#This Row],[NET_REVENUE]],0)</f>
        <v>0.47493693961088806</v>
      </c>
      <c r="Q3191" s="4">
        <f>IFERROR(Table2[[#This Row],[GROSS_REVENUE]]/Table2[[#This Row],[AD_SPEND]],0)</f>
        <v>8.2252676615305713</v>
      </c>
      <c r="R3191" s="2">
        <f>IFERROR((Table2[[#This Row],[NET_REVENUE]]-(Table2[[#This Row],[UNITS_SOLD]]*Table2[[#This Row],[UNIT_COGS]])-Table2[[#This Row],[AD_SPEND]]),0)</f>
        <v>14959.38</v>
      </c>
      <c r="S3191" s="3">
        <f>IFERROR(Table2[[#This Row],[RETURNS_UNITS]]/Table2[[#This Row],[UNITS_SOLD]],0)</f>
        <v>5.6179775280898875E-2</v>
      </c>
      <c r="T3191" s="2" t="str">
        <f>TRIM(CLEAN(Table2[[#This Row],[CHANNEL]]))</f>
        <v>Blinkit</v>
      </c>
      <c r="U3191" s="1">
        <f t="shared" si="49"/>
        <v>45505</v>
      </c>
    </row>
    <row r="3192" spans="1:21" x14ac:dyDescent="0.3">
      <c r="A3192" s="1">
        <v>45717</v>
      </c>
      <c r="B3192" s="2" t="s">
        <v>34</v>
      </c>
      <c r="C3192" s="2" t="s">
        <v>28</v>
      </c>
      <c r="D3192" s="2" t="s">
        <v>30</v>
      </c>
      <c r="E3192" s="2" t="str">
        <f>TRIM(Table2[[#This Row],[SKU_CODE]])</f>
        <v>BEC-TIS-002</v>
      </c>
      <c r="F3192" s="2">
        <v>261</v>
      </c>
      <c r="G3192" s="2">
        <v>46980</v>
      </c>
      <c r="H3192" s="2">
        <v>7664.67</v>
      </c>
      <c r="I3192" s="2">
        <v>5820.12</v>
      </c>
      <c r="J3192" s="2">
        <v>15</v>
      </c>
      <c r="K3192" s="2" t="str">
        <f>_xlfn.XLOOKUP(E3192,[1]SKU_Master!A:A,[1]SKU_Master!C:C,"NOT FOUND")</f>
        <v>Tissues</v>
      </c>
      <c r="L3192" s="2">
        <f>_xlfn.XLOOKUP(Table2[[#This Row],[SKU_CODE_CLEAN]],[1]SKU_Master!A:A,[1]SKU_Master!E:E,"Not Found")</f>
        <v>180</v>
      </c>
      <c r="M3192" s="2">
        <f>_xlfn.XLOOKUP(E3192,[1]SKU_Master!A:A,[1]SKU_Master!F:F,"NOT FOUND")</f>
        <v>95</v>
      </c>
      <c r="N3192" s="2" t="str">
        <f>IF(ISNUMBER(_xlfn.XMATCH(E3192,[1]SKU_Master!A:A)),"MATCH","NOT FOUND")</f>
        <v>MATCH</v>
      </c>
      <c r="O3192" s="2">
        <f>Table2[[#This Row],[GROSS_REVENUE]]-Table2[[#This Row],[DISCOUNT]]</f>
        <v>39315.33</v>
      </c>
      <c r="P3192" s="3">
        <f>IFERROR((Table2[[#This Row],[NET_REVENUE]]-(Table2[[#This Row],[UNITS_SOLD]]*Table2[[#This Row],[UNIT_COGS]]))/Table2[[#This Row],[NET_REVENUE]],0)</f>
        <v>0.36932997891662112</v>
      </c>
      <c r="Q3192" s="4">
        <f>IFERROR(Table2[[#This Row],[GROSS_REVENUE]]/Table2[[#This Row],[AD_SPEND]],0)</f>
        <v>8.071998515494526</v>
      </c>
      <c r="R3192" s="2">
        <f>IFERROR((Table2[[#This Row],[NET_REVENUE]]-(Table2[[#This Row],[UNITS_SOLD]]*Table2[[#This Row],[UNIT_COGS]])-Table2[[#This Row],[AD_SPEND]]),0)</f>
        <v>8700.2100000000028</v>
      </c>
      <c r="S3192" s="3">
        <f>IFERROR(Table2[[#This Row],[RETURNS_UNITS]]/Table2[[#This Row],[UNITS_SOLD]],0)</f>
        <v>5.7471264367816091E-2</v>
      </c>
      <c r="T3192" s="2" t="str">
        <f>TRIM(CLEAN(Table2[[#This Row],[CHANNEL]]))</f>
        <v>Zepto</v>
      </c>
      <c r="U3192" s="1">
        <f t="shared" si="49"/>
        <v>45717</v>
      </c>
    </row>
    <row r="3193" spans="1:21" x14ac:dyDescent="0.3">
      <c r="A3193" s="1">
        <v>45627</v>
      </c>
      <c r="B3193" s="2" t="s">
        <v>37</v>
      </c>
      <c r="C3193" s="2" t="s">
        <v>28</v>
      </c>
      <c r="D3193" s="2" t="s">
        <v>30</v>
      </c>
      <c r="E3193" s="2" t="str">
        <f>TRIM(Table2[[#This Row],[SKU_CODE]])</f>
        <v>BEC-TIS-002</v>
      </c>
      <c r="F3193" s="2">
        <v>266</v>
      </c>
      <c r="G3193" s="2">
        <v>47880</v>
      </c>
      <c r="H3193" s="2">
        <v>3555.85</v>
      </c>
      <c r="I3193" s="2">
        <v>5820.35</v>
      </c>
      <c r="J3193" s="2">
        <v>8</v>
      </c>
      <c r="K3193" s="2" t="str">
        <f>_xlfn.XLOOKUP(E3193,[1]SKU_Master!A:A,[1]SKU_Master!C:C,"NOT FOUND")</f>
        <v>Tissues</v>
      </c>
      <c r="L3193" s="2">
        <f>_xlfn.XLOOKUP(Table2[[#This Row],[SKU_CODE_CLEAN]],[1]SKU_Master!A:A,[1]SKU_Master!E:E,"Not Found")</f>
        <v>180</v>
      </c>
      <c r="M3193" s="2">
        <f>_xlfn.XLOOKUP(E3193,[1]SKU_Master!A:A,[1]SKU_Master!F:F,"NOT FOUND")</f>
        <v>95</v>
      </c>
      <c r="N3193" s="2" t="str">
        <f>IF(ISNUMBER(_xlfn.XMATCH(E3193,[1]SKU_Master!A:A)),"MATCH","NOT FOUND")</f>
        <v>MATCH</v>
      </c>
      <c r="O3193" s="2">
        <f>Table2[[#This Row],[GROSS_REVENUE]]-Table2[[#This Row],[DISCOUNT]]</f>
        <v>44324.15</v>
      </c>
      <c r="P3193" s="3">
        <f>IFERROR((Table2[[#This Row],[NET_REVENUE]]-(Table2[[#This Row],[UNITS_SOLD]]*Table2[[#This Row],[UNIT_COGS]]))/Table2[[#This Row],[NET_REVENUE]],0)</f>
        <v>0.42988190410870825</v>
      </c>
      <c r="Q3193" s="4">
        <f>IFERROR(Table2[[#This Row],[GROSS_REVENUE]]/Table2[[#This Row],[AD_SPEND]],0)</f>
        <v>8.2263094143822961</v>
      </c>
      <c r="R3193" s="2">
        <f>IFERROR((Table2[[#This Row],[NET_REVENUE]]-(Table2[[#This Row],[UNITS_SOLD]]*Table2[[#This Row],[UNIT_COGS]])-Table2[[#This Row],[AD_SPEND]]),0)</f>
        <v>13233.800000000001</v>
      </c>
      <c r="S3193" s="3">
        <f>IFERROR(Table2[[#This Row],[RETURNS_UNITS]]/Table2[[#This Row],[UNITS_SOLD]],0)</f>
        <v>3.007518796992481E-2</v>
      </c>
      <c r="T3193" s="2" t="str">
        <f>TRIM(CLEAN(Table2[[#This Row],[CHANNEL]]))</f>
        <v>Blinkit</v>
      </c>
      <c r="U3193" s="1">
        <f t="shared" si="49"/>
        <v>45627</v>
      </c>
    </row>
    <row r="3194" spans="1:21" x14ac:dyDescent="0.3">
      <c r="A3194" s="1">
        <v>45748</v>
      </c>
      <c r="B3194" s="2" t="s">
        <v>37</v>
      </c>
      <c r="C3194" s="2" t="s">
        <v>22</v>
      </c>
      <c r="D3194" s="2" t="s">
        <v>31</v>
      </c>
      <c r="E3194" s="2" t="str">
        <f>TRIM(Table2[[#This Row],[SKU_CODE]])</f>
        <v>BEC-GB-002</v>
      </c>
      <c r="F3194" s="2">
        <v>319</v>
      </c>
      <c r="G3194" s="2">
        <v>57101</v>
      </c>
      <c r="H3194" s="2">
        <v>12853.52</v>
      </c>
      <c r="I3194" s="2">
        <v>5827.51</v>
      </c>
      <c r="J3194" s="2">
        <v>16</v>
      </c>
      <c r="K3194" s="2" t="str">
        <f>_xlfn.XLOOKUP(E3194,[1]SKU_Master!A:A,[1]SKU_Master!C:C,"NOT FOUND")</f>
        <v>Garbage Bags</v>
      </c>
      <c r="L3194" s="2">
        <f>_xlfn.XLOOKUP(Table2[[#This Row],[SKU_CODE_CLEAN]],[1]SKU_Master!A:A,[1]SKU_Master!E:E,"Not Found")</f>
        <v>179</v>
      </c>
      <c r="M3194" s="2">
        <f>_xlfn.XLOOKUP(E3194,[1]SKU_Master!A:A,[1]SKU_Master!F:F,"NOT FOUND")</f>
        <v>86</v>
      </c>
      <c r="N3194" s="2" t="str">
        <f>IF(ISNUMBER(_xlfn.XMATCH(E3194,[1]SKU_Master!A:A)),"MATCH","NOT FOUND")</f>
        <v>MATCH</v>
      </c>
      <c r="O3194" s="2">
        <f>Table2[[#This Row],[GROSS_REVENUE]]-Table2[[#This Row],[DISCOUNT]]</f>
        <v>44247.479999999996</v>
      </c>
      <c r="P3194" s="3">
        <f>IFERROR((Table2[[#This Row],[NET_REVENUE]]-(Table2[[#This Row],[UNITS_SOLD]]*Table2[[#This Row],[UNIT_COGS]]))/Table2[[#This Row],[NET_REVENUE]],0)</f>
        <v>0.37998728967163775</v>
      </c>
      <c r="Q3194" s="4">
        <f>IFERROR(Table2[[#This Row],[GROSS_REVENUE]]/Table2[[#This Row],[AD_SPEND]],0)</f>
        <v>9.7985245842563966</v>
      </c>
      <c r="R3194" s="2">
        <f>IFERROR((Table2[[#This Row],[NET_REVENUE]]-(Table2[[#This Row],[UNITS_SOLD]]*Table2[[#This Row],[UNIT_COGS]])-Table2[[#This Row],[AD_SPEND]]),0)</f>
        <v>10985.969999999996</v>
      </c>
      <c r="S3194" s="3">
        <f>IFERROR(Table2[[#This Row],[RETURNS_UNITS]]/Table2[[#This Row],[UNITS_SOLD]],0)</f>
        <v>5.0156739811912224E-2</v>
      </c>
      <c r="T3194" s="2" t="str">
        <f>TRIM(CLEAN(Table2[[#This Row],[CHANNEL]]))</f>
        <v>Blinkit</v>
      </c>
      <c r="U3194" s="1">
        <f t="shared" si="49"/>
        <v>45748</v>
      </c>
    </row>
    <row r="3195" spans="1:21" x14ac:dyDescent="0.3">
      <c r="A3195" s="1">
        <v>45413</v>
      </c>
      <c r="B3195" s="2" t="s">
        <v>27</v>
      </c>
      <c r="C3195" s="2" t="s">
        <v>25</v>
      </c>
      <c r="D3195" s="2" t="s">
        <v>41</v>
      </c>
      <c r="E3195" s="2" t="str">
        <f>TRIM(Table2[[#This Row],[SKU_CODE]])</f>
        <v>BEC-KT-002</v>
      </c>
      <c r="F3195" s="2">
        <v>323</v>
      </c>
      <c r="G3195" s="2">
        <v>135660</v>
      </c>
      <c r="H3195" s="2">
        <v>28781.11</v>
      </c>
      <c r="I3195" s="2">
        <v>5828.1</v>
      </c>
      <c r="J3195" s="2">
        <v>8</v>
      </c>
      <c r="K3195" s="2" t="str">
        <f>_xlfn.XLOOKUP(E3195,[1]SKU_Master!A:A,[1]SKU_Master!C:C,"NOT FOUND")</f>
        <v>Kitchen Towel</v>
      </c>
      <c r="L3195" s="2">
        <f>_xlfn.XLOOKUP(Table2[[#This Row],[SKU_CODE_CLEAN]],[1]SKU_Master!A:A,[1]SKU_Master!E:E,"Not Found")</f>
        <v>420</v>
      </c>
      <c r="M3195" s="2">
        <f>_xlfn.XLOOKUP(E3195,[1]SKU_Master!A:A,[1]SKU_Master!F:F,"NOT FOUND")</f>
        <v>205</v>
      </c>
      <c r="N3195" s="2" t="str">
        <f>IF(ISNUMBER(_xlfn.XMATCH(E3195,[1]SKU_Master!A:A)),"MATCH","NOT FOUND")</f>
        <v>MATCH</v>
      </c>
      <c r="O3195" s="2">
        <f>Table2[[#This Row],[GROSS_REVENUE]]-Table2[[#This Row],[DISCOUNT]]</f>
        <v>106878.89</v>
      </c>
      <c r="P3195" s="3">
        <f>IFERROR((Table2[[#This Row],[NET_REVENUE]]-(Table2[[#This Row],[UNITS_SOLD]]*Table2[[#This Row],[UNIT_COGS]]))/Table2[[#This Row],[NET_REVENUE]],0)</f>
        <v>0.38046699399666295</v>
      </c>
      <c r="Q3195" s="4">
        <f>IFERROR(Table2[[#This Row],[GROSS_REVENUE]]/Table2[[#This Row],[AD_SPEND]],0)</f>
        <v>23.276882689041024</v>
      </c>
      <c r="R3195" s="2">
        <f>IFERROR((Table2[[#This Row],[NET_REVENUE]]-(Table2[[#This Row],[UNITS_SOLD]]*Table2[[#This Row],[UNIT_COGS]])-Table2[[#This Row],[AD_SPEND]]),0)</f>
        <v>34835.79</v>
      </c>
      <c r="S3195" s="3">
        <f>IFERROR(Table2[[#This Row],[RETURNS_UNITS]]/Table2[[#This Row],[UNITS_SOLD]],0)</f>
        <v>2.4767801857585141E-2</v>
      </c>
      <c r="T3195" s="2" t="str">
        <f>TRIM(CLEAN(Table2[[#This Row],[CHANNEL]]))</f>
        <v>Zepto</v>
      </c>
      <c r="U3195" s="1">
        <f t="shared" si="49"/>
        <v>45413</v>
      </c>
    </row>
    <row r="3196" spans="1:21" x14ac:dyDescent="0.3">
      <c r="A3196" s="1">
        <v>45717</v>
      </c>
      <c r="B3196" s="2" t="s">
        <v>39</v>
      </c>
      <c r="C3196" s="2" t="s">
        <v>28</v>
      </c>
      <c r="D3196" s="2" t="s">
        <v>43</v>
      </c>
      <c r="E3196" s="2" t="str">
        <f>TRIM(Table2[[#This Row],[SKU_CODE]])</f>
        <v>BEC-GB-001</v>
      </c>
      <c r="F3196" s="2">
        <v>313</v>
      </c>
      <c r="G3196" s="2">
        <v>46637</v>
      </c>
      <c r="H3196" s="2">
        <v>6356.21</v>
      </c>
      <c r="I3196" s="2">
        <v>5829.21</v>
      </c>
      <c r="J3196" s="2">
        <v>12</v>
      </c>
      <c r="K3196" s="2" t="str">
        <f>_xlfn.XLOOKUP(E3196,[1]SKU_Master!A:A,[1]SKU_Master!C:C,"NOT FOUND")</f>
        <v>Garbage Bags</v>
      </c>
      <c r="L3196" s="2">
        <f>_xlfn.XLOOKUP(Table2[[#This Row],[SKU_CODE_CLEAN]],[1]SKU_Master!A:A,[1]SKU_Master!E:E,"Not Found")</f>
        <v>149</v>
      </c>
      <c r="M3196" s="2">
        <f>_xlfn.XLOOKUP(E3196,[1]SKU_Master!A:A,[1]SKU_Master!F:F,"NOT FOUND")</f>
        <v>70</v>
      </c>
      <c r="N3196" s="2" t="str">
        <f>IF(ISNUMBER(_xlfn.XMATCH(E3196,[1]SKU_Master!A:A)),"MATCH","NOT FOUND")</f>
        <v>MATCH</v>
      </c>
      <c r="O3196" s="2">
        <f>Table2[[#This Row],[GROSS_REVENUE]]-Table2[[#This Row],[DISCOUNT]]</f>
        <v>40280.79</v>
      </c>
      <c r="P3196" s="3">
        <f>IFERROR((Table2[[#This Row],[NET_REVENUE]]-(Table2[[#This Row],[UNITS_SOLD]]*Table2[[#This Row],[UNIT_COGS]]))/Table2[[#This Row],[NET_REVENUE]],0)</f>
        <v>0.45606826479818297</v>
      </c>
      <c r="Q3196" s="4">
        <f>IFERROR(Table2[[#This Row],[GROSS_REVENUE]]/Table2[[#This Row],[AD_SPEND]],0)</f>
        <v>8.0005695454444083</v>
      </c>
      <c r="R3196" s="2">
        <f>IFERROR((Table2[[#This Row],[NET_REVENUE]]-(Table2[[#This Row],[UNITS_SOLD]]*Table2[[#This Row],[UNIT_COGS]])-Table2[[#This Row],[AD_SPEND]]),0)</f>
        <v>12541.580000000002</v>
      </c>
      <c r="S3196" s="3">
        <f>IFERROR(Table2[[#This Row],[RETURNS_UNITS]]/Table2[[#This Row],[UNITS_SOLD]],0)</f>
        <v>3.8338658146964855E-2</v>
      </c>
      <c r="T3196" s="2" t="str">
        <f>TRIM(CLEAN(Table2[[#This Row],[CHANNEL]]))</f>
        <v>Amazon</v>
      </c>
      <c r="U3196" s="1">
        <f t="shared" si="49"/>
        <v>45717</v>
      </c>
    </row>
    <row r="3197" spans="1:21" x14ac:dyDescent="0.3">
      <c r="A3197" s="1">
        <v>45748</v>
      </c>
      <c r="B3197" s="2" t="s">
        <v>24</v>
      </c>
      <c r="C3197" s="2" t="s">
        <v>28</v>
      </c>
      <c r="D3197" s="2" t="s">
        <v>41</v>
      </c>
      <c r="E3197" s="2" t="str">
        <f>TRIM(Table2[[#This Row],[SKU_CODE]])</f>
        <v>BEC-KT-002</v>
      </c>
      <c r="F3197" s="2">
        <v>123</v>
      </c>
      <c r="G3197" s="2">
        <v>51660</v>
      </c>
      <c r="H3197" s="2">
        <v>2820.48</v>
      </c>
      <c r="I3197" s="2">
        <v>5833.04</v>
      </c>
      <c r="J3197" s="2">
        <v>14</v>
      </c>
      <c r="K3197" s="2" t="str">
        <f>_xlfn.XLOOKUP(E3197,[1]SKU_Master!A:A,[1]SKU_Master!C:C,"NOT FOUND")</f>
        <v>Kitchen Towel</v>
      </c>
      <c r="L3197" s="2">
        <f>_xlfn.XLOOKUP(Table2[[#This Row],[SKU_CODE_CLEAN]],[1]SKU_Master!A:A,[1]SKU_Master!E:E,"Not Found")</f>
        <v>420</v>
      </c>
      <c r="M3197" s="2">
        <f>_xlfn.XLOOKUP(E3197,[1]SKU_Master!A:A,[1]SKU_Master!F:F,"NOT FOUND")</f>
        <v>205</v>
      </c>
      <c r="N3197" s="2" t="str">
        <f>IF(ISNUMBER(_xlfn.XMATCH(E3197,[1]SKU_Master!A:A)),"MATCH","NOT FOUND")</f>
        <v>MATCH</v>
      </c>
      <c r="O3197" s="2">
        <f>Table2[[#This Row],[GROSS_REVENUE]]-Table2[[#This Row],[DISCOUNT]]</f>
        <v>48839.519999999997</v>
      </c>
      <c r="P3197" s="3">
        <f>IFERROR((Table2[[#This Row],[NET_REVENUE]]-(Table2[[#This Row],[UNITS_SOLD]]*Table2[[#This Row],[UNIT_COGS]]))/Table2[[#This Row],[NET_REVENUE]],0)</f>
        <v>0.48371728469075859</v>
      </c>
      <c r="Q3197" s="4">
        <f>IFERROR(Table2[[#This Row],[GROSS_REVENUE]]/Table2[[#This Row],[AD_SPEND]],0)</f>
        <v>8.8564453526805913</v>
      </c>
      <c r="R3197" s="2">
        <f>IFERROR((Table2[[#This Row],[NET_REVENUE]]-(Table2[[#This Row],[UNITS_SOLD]]*Table2[[#This Row],[UNIT_COGS]])-Table2[[#This Row],[AD_SPEND]]),0)</f>
        <v>17791.479999999996</v>
      </c>
      <c r="S3197" s="3">
        <f>IFERROR(Table2[[#This Row],[RETURNS_UNITS]]/Table2[[#This Row],[UNITS_SOLD]],0)</f>
        <v>0.11382113821138211</v>
      </c>
      <c r="T3197" s="2" t="str">
        <f>TRIM(CLEAN(Table2[[#This Row],[CHANNEL]]))</f>
        <v>D2C</v>
      </c>
      <c r="U3197" s="1">
        <f t="shared" si="49"/>
        <v>45748</v>
      </c>
    </row>
    <row r="3198" spans="1:21" x14ac:dyDescent="0.3">
      <c r="A3198" s="1">
        <v>45566</v>
      </c>
      <c r="B3198" s="2" t="s">
        <v>34</v>
      </c>
      <c r="C3198" s="2" t="s">
        <v>28</v>
      </c>
      <c r="D3198" s="2" t="s">
        <v>38</v>
      </c>
      <c r="E3198" s="2" t="str">
        <f>TRIM(Table2[[#This Row],[SKU_CODE]])</f>
        <v>BEC-CLN-002</v>
      </c>
      <c r="F3198" s="2">
        <v>198</v>
      </c>
      <c r="G3198" s="2">
        <v>36630</v>
      </c>
      <c r="H3198" s="2">
        <v>10339.67</v>
      </c>
      <c r="I3198" s="2">
        <v>5833.1</v>
      </c>
      <c r="J3198" s="2">
        <v>5</v>
      </c>
      <c r="K3198" s="2" t="str">
        <f>_xlfn.XLOOKUP(E3198,[1]SKU_Master!A:A,[1]SKU_Master!C:C,"NOT FOUND")</f>
        <v>Cleaners</v>
      </c>
      <c r="L3198" s="2">
        <f>_xlfn.XLOOKUP(Table2[[#This Row],[SKU_CODE_CLEAN]],[1]SKU_Master!A:A,[1]SKU_Master!E:E,"Not Found")</f>
        <v>185</v>
      </c>
      <c r="M3198" s="2">
        <f>_xlfn.XLOOKUP(E3198,[1]SKU_Master!A:A,[1]SKU_Master!F:F,"NOT FOUND")</f>
        <v>88</v>
      </c>
      <c r="N3198" s="2" t="str">
        <f>IF(ISNUMBER(_xlfn.XMATCH(E3198,[1]SKU_Master!A:A)),"MATCH","NOT FOUND")</f>
        <v>MATCH</v>
      </c>
      <c r="O3198" s="2">
        <f>Table2[[#This Row],[GROSS_REVENUE]]-Table2[[#This Row],[DISCOUNT]]</f>
        <v>26290.33</v>
      </c>
      <c r="P3198" s="3">
        <f>IFERROR((Table2[[#This Row],[NET_REVENUE]]-(Table2[[#This Row],[UNITS_SOLD]]*Table2[[#This Row],[UNIT_COGS]]))/Table2[[#This Row],[NET_REVENUE]],0)</f>
        <v>0.33724681280151297</v>
      </c>
      <c r="Q3198" s="4">
        <f>IFERROR(Table2[[#This Row],[GROSS_REVENUE]]/Table2[[#This Row],[AD_SPEND]],0)</f>
        <v>6.2796797586189159</v>
      </c>
      <c r="R3198" s="2">
        <f>IFERROR((Table2[[#This Row],[NET_REVENUE]]-(Table2[[#This Row],[UNITS_SOLD]]*Table2[[#This Row],[UNIT_COGS]])-Table2[[#This Row],[AD_SPEND]]),0)</f>
        <v>3033.2300000000014</v>
      </c>
      <c r="S3198" s="3">
        <f>IFERROR(Table2[[#This Row],[RETURNS_UNITS]]/Table2[[#This Row],[UNITS_SOLD]],0)</f>
        <v>2.5252525252525252E-2</v>
      </c>
      <c r="T3198" s="2" t="str">
        <f>TRIM(CLEAN(Table2[[#This Row],[CHANNEL]]))</f>
        <v>Zepto</v>
      </c>
      <c r="U3198" s="1">
        <f t="shared" si="49"/>
        <v>45566</v>
      </c>
    </row>
    <row r="3199" spans="1:21" x14ac:dyDescent="0.3">
      <c r="A3199" s="1">
        <v>45597</v>
      </c>
      <c r="B3199" s="2" t="s">
        <v>24</v>
      </c>
      <c r="C3199" s="2" t="s">
        <v>25</v>
      </c>
      <c r="D3199" s="2" t="s">
        <v>29</v>
      </c>
      <c r="E3199" s="2" t="str">
        <f>TRIM(Table2[[#This Row],[SKU_CODE]])</f>
        <v>BEC-CLN-004</v>
      </c>
      <c r="F3199" s="2">
        <v>304</v>
      </c>
      <c r="G3199" s="2">
        <v>30096</v>
      </c>
      <c r="H3199" s="2">
        <v>783.84</v>
      </c>
      <c r="I3199" s="2">
        <v>5838.87</v>
      </c>
      <c r="J3199" s="2">
        <v>36</v>
      </c>
      <c r="K3199" s="2" t="str">
        <f>_xlfn.XLOOKUP(E3199,[1]SKU_Master!A:A,[1]SKU_Master!C:C,"NOT FOUND")</f>
        <v>Cleaners</v>
      </c>
      <c r="L3199" s="2">
        <f>_xlfn.XLOOKUP(Table2[[#This Row],[SKU_CODE_CLEAN]],[1]SKU_Master!A:A,[1]SKU_Master!E:E,"Not Found")</f>
        <v>99</v>
      </c>
      <c r="M3199" s="2">
        <f>_xlfn.XLOOKUP(E3199,[1]SKU_Master!A:A,[1]SKU_Master!F:F,"NOT FOUND")</f>
        <v>44</v>
      </c>
      <c r="N3199" s="2" t="str">
        <f>IF(ISNUMBER(_xlfn.XMATCH(E3199,[1]SKU_Master!A:A)),"MATCH","NOT FOUND")</f>
        <v>MATCH</v>
      </c>
      <c r="O3199" s="2">
        <f>Table2[[#This Row],[GROSS_REVENUE]]-Table2[[#This Row],[DISCOUNT]]</f>
        <v>29312.16</v>
      </c>
      <c r="P3199" s="3">
        <f>IFERROR((Table2[[#This Row],[NET_REVENUE]]-(Table2[[#This Row],[UNITS_SOLD]]*Table2[[#This Row],[UNIT_COGS]]))/Table2[[#This Row],[NET_REVENUE]],0)</f>
        <v>0.54367061315167498</v>
      </c>
      <c r="Q3199" s="4">
        <f>IFERROR(Table2[[#This Row],[GROSS_REVENUE]]/Table2[[#This Row],[AD_SPEND]],0)</f>
        <v>5.1544220028875447</v>
      </c>
      <c r="R3199" s="2">
        <f>IFERROR((Table2[[#This Row],[NET_REVENUE]]-(Table2[[#This Row],[UNITS_SOLD]]*Table2[[#This Row],[UNIT_COGS]])-Table2[[#This Row],[AD_SPEND]]),0)</f>
        <v>10097.290000000001</v>
      </c>
      <c r="S3199" s="3">
        <f>IFERROR(Table2[[#This Row],[RETURNS_UNITS]]/Table2[[#This Row],[UNITS_SOLD]],0)</f>
        <v>0.11842105263157894</v>
      </c>
      <c r="T3199" s="2" t="str">
        <f>TRIM(CLEAN(Table2[[#This Row],[CHANNEL]]))</f>
        <v>D2C</v>
      </c>
      <c r="U3199" s="1">
        <f t="shared" si="49"/>
        <v>45597</v>
      </c>
    </row>
    <row r="3200" spans="1:21" x14ac:dyDescent="0.3">
      <c r="A3200" s="1">
        <v>45597</v>
      </c>
      <c r="B3200" s="2" t="s">
        <v>27</v>
      </c>
      <c r="C3200" s="2" t="s">
        <v>22</v>
      </c>
      <c r="D3200" s="2" t="s">
        <v>29</v>
      </c>
      <c r="E3200" s="2" t="str">
        <f>TRIM(Table2[[#This Row],[SKU_CODE]])</f>
        <v>BEC-CLN-004</v>
      </c>
      <c r="F3200" s="2">
        <v>313</v>
      </c>
      <c r="G3200" s="2">
        <v>30987</v>
      </c>
      <c r="H3200" s="2">
        <v>7364.21</v>
      </c>
      <c r="I3200" s="2">
        <v>5839.47</v>
      </c>
      <c r="J3200" s="2">
        <v>17</v>
      </c>
      <c r="K3200" s="2" t="str">
        <f>_xlfn.XLOOKUP(E3200,[1]SKU_Master!A:A,[1]SKU_Master!C:C,"NOT FOUND")</f>
        <v>Cleaners</v>
      </c>
      <c r="L3200" s="2">
        <f>_xlfn.XLOOKUP(Table2[[#This Row],[SKU_CODE_CLEAN]],[1]SKU_Master!A:A,[1]SKU_Master!E:E,"Not Found")</f>
        <v>99</v>
      </c>
      <c r="M3200" s="2">
        <f>_xlfn.XLOOKUP(E3200,[1]SKU_Master!A:A,[1]SKU_Master!F:F,"NOT FOUND")</f>
        <v>44</v>
      </c>
      <c r="N3200" s="2" t="str">
        <f>IF(ISNUMBER(_xlfn.XMATCH(E3200,[1]SKU_Master!A:A)),"MATCH","NOT FOUND")</f>
        <v>MATCH</v>
      </c>
      <c r="O3200" s="2">
        <f>Table2[[#This Row],[GROSS_REVENUE]]-Table2[[#This Row],[DISCOUNT]]</f>
        <v>23622.79</v>
      </c>
      <c r="P3200" s="3">
        <f>IFERROR((Table2[[#This Row],[NET_REVENUE]]-(Table2[[#This Row],[UNITS_SOLD]]*Table2[[#This Row],[UNIT_COGS]]))/Table2[[#This Row],[NET_REVENUE]],0)</f>
        <v>0.4170036646814369</v>
      </c>
      <c r="Q3200" s="4">
        <f>IFERROR(Table2[[#This Row],[GROSS_REVENUE]]/Table2[[#This Row],[AD_SPEND]],0)</f>
        <v>5.3064747314396685</v>
      </c>
      <c r="R3200" s="2">
        <f>IFERROR((Table2[[#This Row],[NET_REVENUE]]-(Table2[[#This Row],[UNITS_SOLD]]*Table2[[#This Row],[UNIT_COGS]])-Table2[[#This Row],[AD_SPEND]]),0)</f>
        <v>4011.3200000000006</v>
      </c>
      <c r="S3200" s="3">
        <f>IFERROR(Table2[[#This Row],[RETURNS_UNITS]]/Table2[[#This Row],[UNITS_SOLD]],0)</f>
        <v>5.4313099041533544E-2</v>
      </c>
      <c r="T3200" s="2" t="str">
        <f>TRIM(CLEAN(Table2[[#This Row],[CHANNEL]]))</f>
        <v>Zepto</v>
      </c>
      <c r="U3200" s="1">
        <f t="shared" si="49"/>
        <v>45597</v>
      </c>
    </row>
    <row r="3201" spans="1:21" x14ac:dyDescent="0.3">
      <c r="A3201" s="1">
        <v>45689</v>
      </c>
      <c r="B3201" s="2" t="s">
        <v>34</v>
      </c>
      <c r="C3201" s="2" t="s">
        <v>28</v>
      </c>
      <c r="D3201" s="2" t="s">
        <v>29</v>
      </c>
      <c r="E3201" s="2" t="str">
        <f>TRIM(Table2[[#This Row],[SKU_CODE]])</f>
        <v>BEC-CLN-004</v>
      </c>
      <c r="F3201" s="2">
        <v>263</v>
      </c>
      <c r="G3201" s="2">
        <v>26037</v>
      </c>
      <c r="H3201" s="2">
        <v>3796.9</v>
      </c>
      <c r="I3201" s="2">
        <v>5839.85</v>
      </c>
      <c r="J3201" s="2">
        <v>9</v>
      </c>
      <c r="K3201" s="2" t="str">
        <f>_xlfn.XLOOKUP(E3201,[1]SKU_Master!A:A,[1]SKU_Master!C:C,"NOT FOUND")</f>
        <v>Cleaners</v>
      </c>
      <c r="L3201" s="2">
        <f>_xlfn.XLOOKUP(Table2[[#This Row],[SKU_CODE_CLEAN]],[1]SKU_Master!A:A,[1]SKU_Master!E:E,"Not Found")</f>
        <v>99</v>
      </c>
      <c r="M3201" s="2">
        <f>_xlfn.XLOOKUP(E3201,[1]SKU_Master!A:A,[1]SKU_Master!F:F,"NOT FOUND")</f>
        <v>44</v>
      </c>
      <c r="N3201" s="2" t="str">
        <f>IF(ISNUMBER(_xlfn.XMATCH(E3201,[1]SKU_Master!A:A)),"MATCH","NOT FOUND")</f>
        <v>MATCH</v>
      </c>
      <c r="O3201" s="2">
        <f>Table2[[#This Row],[GROSS_REVENUE]]-Table2[[#This Row],[DISCOUNT]]</f>
        <v>22240.1</v>
      </c>
      <c r="P3201" s="3">
        <f>IFERROR((Table2[[#This Row],[NET_REVENUE]]-(Table2[[#This Row],[UNITS_SOLD]]*Table2[[#This Row],[UNIT_COGS]]))/Table2[[#This Row],[NET_REVENUE]],0)</f>
        <v>0.47967859856745243</v>
      </c>
      <c r="Q3201" s="4">
        <f>IFERROR(Table2[[#This Row],[GROSS_REVENUE]]/Table2[[#This Row],[AD_SPEND]],0)</f>
        <v>4.4585049273525854</v>
      </c>
      <c r="R3201" s="2">
        <f>IFERROR((Table2[[#This Row],[NET_REVENUE]]-(Table2[[#This Row],[UNITS_SOLD]]*Table2[[#This Row],[UNIT_COGS]])-Table2[[#This Row],[AD_SPEND]]),0)</f>
        <v>4828.2499999999982</v>
      </c>
      <c r="S3201" s="3">
        <f>IFERROR(Table2[[#This Row],[RETURNS_UNITS]]/Table2[[#This Row],[UNITS_SOLD]],0)</f>
        <v>3.4220532319391636E-2</v>
      </c>
      <c r="T3201" s="2" t="str">
        <f>TRIM(CLEAN(Table2[[#This Row],[CHANNEL]]))</f>
        <v>Zepto</v>
      </c>
      <c r="U3201" s="1">
        <f t="shared" si="49"/>
        <v>45689</v>
      </c>
    </row>
    <row r="3202" spans="1:21" x14ac:dyDescent="0.3">
      <c r="A3202" s="1">
        <v>45778</v>
      </c>
      <c r="B3202" s="2" t="s">
        <v>33</v>
      </c>
      <c r="C3202" s="2" t="s">
        <v>22</v>
      </c>
      <c r="D3202" s="2" t="s">
        <v>29</v>
      </c>
      <c r="E3202" s="2" t="str">
        <f>TRIM(Table2[[#This Row],[SKU_CODE]])</f>
        <v>BEC-CLN-004</v>
      </c>
      <c r="F3202" s="2">
        <v>261</v>
      </c>
      <c r="G3202" s="2">
        <v>25839</v>
      </c>
      <c r="H3202" s="2">
        <v>5782.85</v>
      </c>
      <c r="I3202" s="2">
        <v>5844.34</v>
      </c>
      <c r="J3202" s="2">
        <v>6</v>
      </c>
      <c r="K3202" s="2" t="str">
        <f>_xlfn.XLOOKUP(E3202,[1]SKU_Master!A:A,[1]SKU_Master!C:C,"NOT FOUND")</f>
        <v>Cleaners</v>
      </c>
      <c r="L3202" s="2">
        <f>_xlfn.XLOOKUP(Table2[[#This Row],[SKU_CODE_CLEAN]],[1]SKU_Master!A:A,[1]SKU_Master!E:E,"Not Found")</f>
        <v>99</v>
      </c>
      <c r="M3202" s="2">
        <f>_xlfn.XLOOKUP(E3202,[1]SKU_Master!A:A,[1]SKU_Master!F:F,"NOT FOUND")</f>
        <v>44</v>
      </c>
      <c r="N3202" s="2" t="str">
        <f>IF(ISNUMBER(_xlfn.XMATCH(E3202,[1]SKU_Master!A:A)),"MATCH","NOT FOUND")</f>
        <v>MATCH</v>
      </c>
      <c r="O3202" s="2">
        <f>Table2[[#This Row],[GROSS_REVENUE]]-Table2[[#This Row],[DISCOUNT]]</f>
        <v>20056.150000000001</v>
      </c>
      <c r="P3202" s="3">
        <f>IFERROR((Table2[[#This Row],[NET_REVENUE]]-(Table2[[#This Row],[UNITS_SOLD]]*Table2[[#This Row],[UNIT_COGS]]))/Table2[[#This Row],[NET_REVENUE]],0)</f>
        <v>0.42740755329412677</v>
      </c>
      <c r="Q3202" s="4">
        <f>IFERROR(Table2[[#This Row],[GROSS_REVENUE]]/Table2[[#This Row],[AD_SPEND]],0)</f>
        <v>4.4212006830540318</v>
      </c>
      <c r="R3202" s="2">
        <f>IFERROR((Table2[[#This Row],[NET_REVENUE]]-(Table2[[#This Row],[UNITS_SOLD]]*Table2[[#This Row],[UNIT_COGS]])-Table2[[#This Row],[AD_SPEND]]),0)</f>
        <v>2727.8100000000013</v>
      </c>
      <c r="S3202" s="3">
        <f>IFERROR(Table2[[#This Row],[RETURNS_UNITS]]/Table2[[#This Row],[UNITS_SOLD]],0)</f>
        <v>2.2988505747126436E-2</v>
      </c>
      <c r="T3202" s="2" t="str">
        <f>TRIM(CLEAN(Table2[[#This Row],[CHANNEL]]))</f>
        <v>Swiggy Instamart</v>
      </c>
      <c r="U3202" s="1">
        <f t="shared" si="49"/>
        <v>45778</v>
      </c>
    </row>
    <row r="3203" spans="1:21" x14ac:dyDescent="0.3">
      <c r="A3203" s="1">
        <v>45627</v>
      </c>
      <c r="B3203" s="2" t="s">
        <v>33</v>
      </c>
      <c r="C3203" s="2" t="s">
        <v>22</v>
      </c>
      <c r="D3203" s="2" t="s">
        <v>41</v>
      </c>
      <c r="E3203" s="2" t="str">
        <f>TRIM(Table2[[#This Row],[SKU_CODE]])</f>
        <v>BEC-KT-002</v>
      </c>
      <c r="F3203" s="2">
        <v>137</v>
      </c>
      <c r="G3203" s="2">
        <v>57540</v>
      </c>
      <c r="H3203" s="2">
        <v>5282</v>
      </c>
      <c r="I3203" s="2">
        <v>5864.59</v>
      </c>
      <c r="J3203" s="2">
        <v>8</v>
      </c>
      <c r="K3203" s="2" t="str">
        <f>_xlfn.XLOOKUP(E3203,[1]SKU_Master!A:A,[1]SKU_Master!C:C,"NOT FOUND")</f>
        <v>Kitchen Towel</v>
      </c>
      <c r="L3203" s="2">
        <f>_xlfn.XLOOKUP(Table2[[#This Row],[SKU_CODE_CLEAN]],[1]SKU_Master!A:A,[1]SKU_Master!E:E,"Not Found")</f>
        <v>420</v>
      </c>
      <c r="M3203" s="2">
        <f>_xlfn.XLOOKUP(E3203,[1]SKU_Master!A:A,[1]SKU_Master!F:F,"NOT FOUND")</f>
        <v>205</v>
      </c>
      <c r="N3203" s="2" t="str">
        <f>IF(ISNUMBER(_xlfn.XMATCH(E3203,[1]SKU_Master!A:A)),"MATCH","NOT FOUND")</f>
        <v>MATCH</v>
      </c>
      <c r="O3203" s="2">
        <f>Table2[[#This Row],[GROSS_REVENUE]]-Table2[[#This Row],[DISCOUNT]]</f>
        <v>52258</v>
      </c>
      <c r="P3203" s="3">
        <f>IFERROR((Table2[[#This Row],[NET_REVENUE]]-(Table2[[#This Row],[UNITS_SOLD]]*Table2[[#This Row],[UNIT_COGS]]))/Table2[[#This Row],[NET_REVENUE]],0)</f>
        <v>0.46257032416089405</v>
      </c>
      <c r="Q3203" s="4">
        <f>IFERROR(Table2[[#This Row],[GROSS_REVENUE]]/Table2[[#This Row],[AD_SPEND]],0)</f>
        <v>9.8114275678265663</v>
      </c>
      <c r="R3203" s="2">
        <f>IFERROR((Table2[[#This Row],[NET_REVENUE]]-(Table2[[#This Row],[UNITS_SOLD]]*Table2[[#This Row],[UNIT_COGS]])-Table2[[#This Row],[AD_SPEND]]),0)</f>
        <v>18308.41</v>
      </c>
      <c r="S3203" s="3">
        <f>IFERROR(Table2[[#This Row],[RETURNS_UNITS]]/Table2[[#This Row],[UNITS_SOLD]],0)</f>
        <v>5.8394160583941604E-2</v>
      </c>
      <c r="T3203" s="2" t="str">
        <f>TRIM(CLEAN(Table2[[#This Row],[CHANNEL]]))</f>
        <v>Swiggy Instamart</v>
      </c>
      <c r="U3203" s="1">
        <f t="shared" ref="U3203:U3266" si="50">IF(AND(MONTH(A3203)=1,DAY(A3203)&gt;1),DATE(YEAR(A3203),DAY(A3203),1),A3203)</f>
        <v>45627</v>
      </c>
    </row>
    <row r="3204" spans="1:21" x14ac:dyDescent="0.3">
      <c r="A3204" s="1">
        <v>45809</v>
      </c>
      <c r="B3204" s="2" t="s">
        <v>21</v>
      </c>
      <c r="C3204" s="2" t="s">
        <v>28</v>
      </c>
      <c r="D3204" s="2" t="s">
        <v>59</v>
      </c>
      <c r="E3204" s="2" t="str">
        <f>TRIM(Table2[[#This Row],[SKU_CODE]])</f>
        <v>BEC-CLN-001</v>
      </c>
      <c r="F3204" s="2">
        <v>173</v>
      </c>
      <c r="G3204" s="2">
        <v>34427</v>
      </c>
      <c r="H3204" s="2">
        <v>8458.06</v>
      </c>
      <c r="I3204" s="2">
        <v>5867.02</v>
      </c>
      <c r="J3204" s="2">
        <v>9</v>
      </c>
      <c r="K3204" s="2" t="str">
        <f>_xlfn.XLOOKUP(E3204,[1]SKU_Master!A:A,[1]SKU_Master!C:C,"NOT FOUND")</f>
        <v>Cleaners</v>
      </c>
      <c r="L3204" s="2">
        <f>_xlfn.XLOOKUP(Table2[[#This Row],[SKU_CODE_CLEAN]],[1]SKU_Master!A:A,[1]SKU_Master!E:E,"Not Found")</f>
        <v>199</v>
      </c>
      <c r="M3204" s="2">
        <f>_xlfn.XLOOKUP(E3204,[1]SKU_Master!A:A,[1]SKU_Master!F:F,"NOT FOUND")</f>
        <v>96</v>
      </c>
      <c r="N3204" s="2" t="str">
        <f>IF(ISNUMBER(_xlfn.XMATCH(E3204,[1]SKU_Master!A:A)),"MATCH","NOT FOUND")</f>
        <v>MATCH</v>
      </c>
      <c r="O3204" s="2">
        <f>Table2[[#This Row],[GROSS_REVENUE]]-Table2[[#This Row],[DISCOUNT]]</f>
        <v>25968.940000000002</v>
      </c>
      <c r="P3204" s="3">
        <f>IFERROR((Table2[[#This Row],[NET_REVENUE]]-(Table2[[#This Row],[UNITS_SOLD]]*Table2[[#This Row],[UNIT_COGS]]))/Table2[[#This Row],[NET_REVENUE]],0)</f>
        <v>0.36046677299882096</v>
      </c>
      <c r="Q3204" s="4">
        <f>IFERROR(Table2[[#This Row],[GROSS_REVENUE]]/Table2[[#This Row],[AD_SPEND]],0)</f>
        <v>5.8678852296395778</v>
      </c>
      <c r="R3204" s="2">
        <f>IFERROR((Table2[[#This Row],[NET_REVENUE]]-(Table2[[#This Row],[UNITS_SOLD]]*Table2[[#This Row],[UNIT_COGS]])-Table2[[#This Row],[AD_SPEND]]),0)</f>
        <v>3493.9200000000019</v>
      </c>
      <c r="S3204" s="3">
        <f>IFERROR(Table2[[#This Row],[RETURNS_UNITS]]/Table2[[#This Row],[UNITS_SOLD]],0)</f>
        <v>5.2023121387283239E-2</v>
      </c>
      <c r="T3204" s="2" t="str">
        <f>TRIM(CLEAN(Table2[[#This Row],[CHANNEL]]))</f>
        <v>Flipkart</v>
      </c>
      <c r="U3204" s="1">
        <f t="shared" si="50"/>
        <v>45809</v>
      </c>
    </row>
    <row r="3205" spans="1:21" x14ac:dyDescent="0.3">
      <c r="A3205" s="1">
        <v>45658</v>
      </c>
      <c r="B3205" s="2" t="s">
        <v>39</v>
      </c>
      <c r="C3205" s="2" t="s">
        <v>22</v>
      </c>
      <c r="D3205" s="2" t="s">
        <v>46</v>
      </c>
      <c r="E3205" s="2" t="str">
        <f>TRIM(Table2[[#This Row],[SKU_CODE]])</f>
        <v>BEC-KT-001</v>
      </c>
      <c r="F3205" s="2">
        <v>319</v>
      </c>
      <c r="G3205" s="2">
        <v>51040</v>
      </c>
      <c r="H3205" s="2">
        <v>3456.43</v>
      </c>
      <c r="I3205" s="2">
        <v>5875.15</v>
      </c>
      <c r="J3205" s="2">
        <v>15</v>
      </c>
      <c r="K3205" s="2" t="str">
        <f>_xlfn.XLOOKUP(E3205,[1]SKU_Master!A:A,[1]SKU_Master!C:C,"NOT FOUND")</f>
        <v>Kitchen Towel</v>
      </c>
      <c r="L3205" s="2">
        <f>_xlfn.XLOOKUP(Table2[[#This Row],[SKU_CODE_CLEAN]],[1]SKU_Master!A:A,[1]SKU_Master!E:E,"Not Found")</f>
        <v>160</v>
      </c>
      <c r="M3205" s="2">
        <f>_xlfn.XLOOKUP(E3205,[1]SKU_Master!A:A,[1]SKU_Master!F:F,"NOT FOUND")</f>
        <v>78</v>
      </c>
      <c r="N3205" s="2" t="str">
        <f>IF(ISNUMBER(_xlfn.XMATCH(E3205,[1]SKU_Master!A:A)),"MATCH","NOT FOUND")</f>
        <v>MATCH</v>
      </c>
      <c r="O3205" s="2">
        <f>Table2[[#This Row],[GROSS_REVENUE]]-Table2[[#This Row],[DISCOUNT]]</f>
        <v>47583.57</v>
      </c>
      <c r="P3205" s="3">
        <f>IFERROR((Table2[[#This Row],[NET_REVENUE]]-(Table2[[#This Row],[UNITS_SOLD]]*Table2[[#This Row],[UNIT_COGS]]))/Table2[[#This Row],[NET_REVENUE]],0)</f>
        <v>0.47708841518196299</v>
      </c>
      <c r="Q3205" s="4">
        <f>IFERROR(Table2[[#This Row],[GROSS_REVENUE]]/Table2[[#This Row],[AD_SPEND]],0)</f>
        <v>8.6874377675463617</v>
      </c>
      <c r="R3205" s="2">
        <f>IFERROR((Table2[[#This Row],[NET_REVENUE]]-(Table2[[#This Row],[UNITS_SOLD]]*Table2[[#This Row],[UNIT_COGS]])-Table2[[#This Row],[AD_SPEND]]),0)</f>
        <v>16826.419999999998</v>
      </c>
      <c r="S3205" s="3">
        <f>IFERROR(Table2[[#This Row],[RETURNS_UNITS]]/Table2[[#This Row],[UNITS_SOLD]],0)</f>
        <v>4.7021943573667714E-2</v>
      </c>
      <c r="T3205" s="2" t="str">
        <f>TRIM(CLEAN(Table2[[#This Row],[CHANNEL]]))</f>
        <v>Amazon</v>
      </c>
      <c r="U3205" s="1">
        <f t="shared" si="50"/>
        <v>45658</v>
      </c>
    </row>
    <row r="3206" spans="1:21" x14ac:dyDescent="0.3">
      <c r="A3206" s="1">
        <v>45444</v>
      </c>
      <c r="B3206" s="2" t="s">
        <v>33</v>
      </c>
      <c r="C3206" s="2" t="s">
        <v>25</v>
      </c>
      <c r="D3206" s="2" t="s">
        <v>41</v>
      </c>
      <c r="E3206" s="2" t="str">
        <f>TRIM(Table2[[#This Row],[SKU_CODE]])</f>
        <v>BEC-KT-002</v>
      </c>
      <c r="F3206" s="2">
        <v>115</v>
      </c>
      <c r="G3206" s="2">
        <v>48300</v>
      </c>
      <c r="H3206" s="2">
        <v>3689.21</v>
      </c>
      <c r="I3206" s="2">
        <v>5881.27</v>
      </c>
      <c r="J3206" s="2">
        <v>4</v>
      </c>
      <c r="K3206" s="2" t="str">
        <f>_xlfn.XLOOKUP(E3206,[1]SKU_Master!A:A,[1]SKU_Master!C:C,"NOT FOUND")</f>
        <v>Kitchen Towel</v>
      </c>
      <c r="L3206" s="2">
        <f>_xlfn.XLOOKUP(Table2[[#This Row],[SKU_CODE_CLEAN]],[1]SKU_Master!A:A,[1]SKU_Master!E:E,"Not Found")</f>
        <v>420</v>
      </c>
      <c r="M3206" s="2">
        <f>_xlfn.XLOOKUP(E3206,[1]SKU_Master!A:A,[1]SKU_Master!F:F,"NOT FOUND")</f>
        <v>205</v>
      </c>
      <c r="N3206" s="2" t="str">
        <f>IF(ISNUMBER(_xlfn.XMATCH(E3206,[1]SKU_Master!A:A)),"MATCH","NOT FOUND")</f>
        <v>MATCH</v>
      </c>
      <c r="O3206" s="2">
        <f>Table2[[#This Row],[GROSS_REVENUE]]-Table2[[#This Row],[DISCOUNT]]</f>
        <v>44610.79</v>
      </c>
      <c r="P3206" s="3">
        <f>IFERROR((Table2[[#This Row],[NET_REVENUE]]-(Table2[[#This Row],[UNITS_SOLD]]*Table2[[#This Row],[UNIT_COGS]]))/Table2[[#This Row],[NET_REVENUE]],0)</f>
        <v>0.47154040535933123</v>
      </c>
      <c r="Q3206" s="4">
        <f>IFERROR(Table2[[#This Row],[GROSS_REVENUE]]/Table2[[#This Row],[AD_SPEND]],0)</f>
        <v>8.2125119234451063</v>
      </c>
      <c r="R3206" s="2">
        <f>IFERROR((Table2[[#This Row],[NET_REVENUE]]-(Table2[[#This Row],[UNITS_SOLD]]*Table2[[#This Row],[UNIT_COGS]])-Table2[[#This Row],[AD_SPEND]]),0)</f>
        <v>15154.52</v>
      </c>
      <c r="S3206" s="3">
        <f>IFERROR(Table2[[#This Row],[RETURNS_UNITS]]/Table2[[#This Row],[UNITS_SOLD]],0)</f>
        <v>3.4782608695652174E-2</v>
      </c>
      <c r="T3206" s="2" t="str">
        <f>TRIM(CLEAN(Table2[[#This Row],[CHANNEL]]))</f>
        <v>Swiggy Instamart</v>
      </c>
      <c r="U3206" s="1">
        <f t="shared" si="50"/>
        <v>45444</v>
      </c>
    </row>
    <row r="3207" spans="1:21" x14ac:dyDescent="0.3">
      <c r="A3207" s="1">
        <v>45717</v>
      </c>
      <c r="B3207" s="2" t="s">
        <v>24</v>
      </c>
      <c r="C3207" s="2" t="s">
        <v>22</v>
      </c>
      <c r="D3207" s="2" t="s">
        <v>29</v>
      </c>
      <c r="E3207" s="2" t="str">
        <f>TRIM(Table2[[#This Row],[SKU_CODE]])</f>
        <v>BEC-CLN-004</v>
      </c>
      <c r="F3207" s="2">
        <v>326</v>
      </c>
      <c r="G3207" s="2">
        <v>32274</v>
      </c>
      <c r="H3207" s="2">
        <v>2814.32</v>
      </c>
      <c r="I3207" s="2">
        <v>5882.67</v>
      </c>
      <c r="J3207" s="2">
        <v>49</v>
      </c>
      <c r="K3207" s="2" t="str">
        <f>_xlfn.XLOOKUP(E3207,[1]SKU_Master!A:A,[1]SKU_Master!C:C,"NOT FOUND")</f>
        <v>Cleaners</v>
      </c>
      <c r="L3207" s="2">
        <f>_xlfn.XLOOKUP(Table2[[#This Row],[SKU_CODE_CLEAN]],[1]SKU_Master!A:A,[1]SKU_Master!E:E,"Not Found")</f>
        <v>99</v>
      </c>
      <c r="M3207" s="2">
        <f>_xlfn.XLOOKUP(E3207,[1]SKU_Master!A:A,[1]SKU_Master!F:F,"NOT FOUND")</f>
        <v>44</v>
      </c>
      <c r="N3207" s="2" t="str">
        <f>IF(ISNUMBER(_xlfn.XMATCH(E3207,[1]SKU_Master!A:A)),"MATCH","NOT FOUND")</f>
        <v>MATCH</v>
      </c>
      <c r="O3207" s="2">
        <f>Table2[[#This Row],[GROSS_REVENUE]]-Table2[[#This Row],[DISCOUNT]]</f>
        <v>29459.68</v>
      </c>
      <c r="P3207" s="3">
        <f>IFERROR((Table2[[#This Row],[NET_REVENUE]]-(Table2[[#This Row],[UNITS_SOLD]]*Table2[[#This Row],[UNIT_COGS]]))/Table2[[#This Row],[NET_REVENUE]],0)</f>
        <v>0.51309722305198158</v>
      </c>
      <c r="Q3207" s="4">
        <f>IFERROR(Table2[[#This Row],[GROSS_REVENUE]]/Table2[[#This Row],[AD_SPEND]],0)</f>
        <v>5.4862842892768082</v>
      </c>
      <c r="R3207" s="2">
        <f>IFERROR((Table2[[#This Row],[NET_REVENUE]]-(Table2[[#This Row],[UNITS_SOLD]]*Table2[[#This Row],[UNIT_COGS]])-Table2[[#This Row],[AD_SPEND]]),0)</f>
        <v>9233.01</v>
      </c>
      <c r="S3207" s="3">
        <f>IFERROR(Table2[[#This Row],[RETURNS_UNITS]]/Table2[[#This Row],[UNITS_SOLD]],0)</f>
        <v>0.15030674846625766</v>
      </c>
      <c r="T3207" s="2" t="str">
        <f>TRIM(CLEAN(Table2[[#This Row],[CHANNEL]]))</f>
        <v>D2C</v>
      </c>
      <c r="U3207" s="1">
        <f t="shared" si="50"/>
        <v>45717</v>
      </c>
    </row>
    <row r="3208" spans="1:21" x14ac:dyDescent="0.3">
      <c r="A3208" s="1">
        <v>45413</v>
      </c>
      <c r="B3208" s="2" t="s">
        <v>24</v>
      </c>
      <c r="C3208" s="2" t="s">
        <v>25</v>
      </c>
      <c r="D3208" s="2" t="s">
        <v>29</v>
      </c>
      <c r="E3208" s="2" t="str">
        <f>TRIM(Table2[[#This Row],[SKU_CODE]])</f>
        <v>BEC-CLN-004</v>
      </c>
      <c r="F3208" s="2">
        <v>309</v>
      </c>
      <c r="G3208" s="2">
        <v>30591</v>
      </c>
      <c r="H3208" s="2">
        <v>2644.59</v>
      </c>
      <c r="I3208" s="2">
        <v>5883.58</v>
      </c>
      <c r="J3208" s="2">
        <v>27</v>
      </c>
      <c r="K3208" s="2" t="str">
        <f>_xlfn.XLOOKUP(E3208,[1]SKU_Master!A:A,[1]SKU_Master!C:C,"NOT FOUND")</f>
        <v>Cleaners</v>
      </c>
      <c r="L3208" s="2">
        <f>_xlfn.XLOOKUP(Table2[[#This Row],[SKU_CODE_CLEAN]],[1]SKU_Master!A:A,[1]SKU_Master!E:E,"Not Found")</f>
        <v>99</v>
      </c>
      <c r="M3208" s="2">
        <f>_xlfn.XLOOKUP(E3208,[1]SKU_Master!A:A,[1]SKU_Master!F:F,"NOT FOUND")</f>
        <v>44</v>
      </c>
      <c r="N3208" s="2" t="str">
        <f>IF(ISNUMBER(_xlfn.XMATCH(E3208,[1]SKU_Master!A:A)),"MATCH","NOT FOUND")</f>
        <v>MATCH</v>
      </c>
      <c r="O3208" s="2">
        <f>Table2[[#This Row],[GROSS_REVENUE]]-Table2[[#This Row],[DISCOUNT]]</f>
        <v>27946.41</v>
      </c>
      <c r="P3208" s="3">
        <f>IFERROR((Table2[[#This Row],[NET_REVENUE]]-(Table2[[#This Row],[UNITS_SOLD]]*Table2[[#This Row],[UNIT_COGS]]))/Table2[[#This Row],[NET_REVENUE]],0)</f>
        <v>0.5134974402794491</v>
      </c>
      <c r="Q3208" s="4">
        <f>IFERROR(Table2[[#This Row],[GROSS_REVENUE]]/Table2[[#This Row],[AD_SPEND]],0)</f>
        <v>5.1993854082038489</v>
      </c>
      <c r="R3208" s="2">
        <f>IFERROR((Table2[[#This Row],[NET_REVENUE]]-(Table2[[#This Row],[UNITS_SOLD]]*Table2[[#This Row],[UNIT_COGS]])-Table2[[#This Row],[AD_SPEND]]),0)</f>
        <v>8466.83</v>
      </c>
      <c r="S3208" s="3">
        <f>IFERROR(Table2[[#This Row],[RETURNS_UNITS]]/Table2[[#This Row],[UNITS_SOLD]],0)</f>
        <v>8.7378640776699032E-2</v>
      </c>
      <c r="T3208" s="2" t="str">
        <f>TRIM(CLEAN(Table2[[#This Row],[CHANNEL]]))</f>
        <v>D2C</v>
      </c>
      <c r="U3208" s="1">
        <f t="shared" si="50"/>
        <v>45413</v>
      </c>
    </row>
    <row r="3209" spans="1:21" x14ac:dyDescent="0.3">
      <c r="A3209" s="1">
        <v>45474</v>
      </c>
      <c r="B3209" s="2" t="s">
        <v>27</v>
      </c>
      <c r="C3209" s="2" t="s">
        <v>28</v>
      </c>
      <c r="D3209" s="2" t="s">
        <v>38</v>
      </c>
      <c r="E3209" s="2" t="str">
        <f>TRIM(Table2[[#This Row],[SKU_CODE]])</f>
        <v>BEC-CLN-002</v>
      </c>
      <c r="F3209" s="2">
        <v>205</v>
      </c>
      <c r="G3209" s="2">
        <v>37925</v>
      </c>
      <c r="H3209" s="2">
        <v>6081.67</v>
      </c>
      <c r="I3209" s="2">
        <v>5884.44</v>
      </c>
      <c r="J3209" s="2">
        <v>4</v>
      </c>
      <c r="K3209" s="2" t="str">
        <f>_xlfn.XLOOKUP(E3209,[1]SKU_Master!A:A,[1]SKU_Master!C:C,"NOT FOUND")</f>
        <v>Cleaners</v>
      </c>
      <c r="L3209" s="2">
        <f>_xlfn.XLOOKUP(Table2[[#This Row],[SKU_CODE_CLEAN]],[1]SKU_Master!A:A,[1]SKU_Master!E:E,"Not Found")</f>
        <v>185</v>
      </c>
      <c r="M3209" s="2">
        <f>_xlfn.XLOOKUP(E3209,[1]SKU_Master!A:A,[1]SKU_Master!F:F,"NOT FOUND")</f>
        <v>88</v>
      </c>
      <c r="N3209" s="2" t="str">
        <f>IF(ISNUMBER(_xlfn.XMATCH(E3209,[1]SKU_Master!A:A)),"MATCH","NOT FOUND")</f>
        <v>MATCH</v>
      </c>
      <c r="O3209" s="2">
        <f>Table2[[#This Row],[GROSS_REVENUE]]-Table2[[#This Row],[DISCOUNT]]</f>
        <v>31843.33</v>
      </c>
      <c r="P3209" s="3">
        <f>IFERROR((Table2[[#This Row],[NET_REVENUE]]-(Table2[[#This Row],[UNITS_SOLD]]*Table2[[#This Row],[UNIT_COGS]]))/Table2[[#This Row],[NET_REVENUE]],0)</f>
        <v>0.43347633554656506</v>
      </c>
      <c r="Q3209" s="4">
        <f>IFERROR(Table2[[#This Row],[GROSS_REVENUE]]/Table2[[#This Row],[AD_SPEND]],0)</f>
        <v>6.4449633270115765</v>
      </c>
      <c r="R3209" s="2">
        <f>IFERROR((Table2[[#This Row],[NET_REVENUE]]-(Table2[[#This Row],[UNITS_SOLD]]*Table2[[#This Row],[UNIT_COGS]])-Table2[[#This Row],[AD_SPEND]]),0)</f>
        <v>7918.8900000000021</v>
      </c>
      <c r="S3209" s="3">
        <f>IFERROR(Table2[[#This Row],[RETURNS_UNITS]]/Table2[[#This Row],[UNITS_SOLD]],0)</f>
        <v>1.9512195121951219E-2</v>
      </c>
      <c r="T3209" s="2" t="str">
        <f>TRIM(CLEAN(Table2[[#This Row],[CHANNEL]]))</f>
        <v>Zepto</v>
      </c>
      <c r="U3209" s="1">
        <f t="shared" si="50"/>
        <v>45474</v>
      </c>
    </row>
    <row r="3210" spans="1:21" x14ac:dyDescent="0.3">
      <c r="A3210" s="1">
        <v>45658</v>
      </c>
      <c r="B3210" s="2" t="s">
        <v>39</v>
      </c>
      <c r="C3210" s="2" t="s">
        <v>22</v>
      </c>
      <c r="D3210" s="2" t="s">
        <v>30</v>
      </c>
      <c r="E3210" s="2" t="str">
        <f>TRIM(Table2[[#This Row],[SKU_CODE]])</f>
        <v>BEC-TIS-002</v>
      </c>
      <c r="F3210" s="2">
        <v>380</v>
      </c>
      <c r="G3210" s="5">
        <v>68400</v>
      </c>
      <c r="H3210" s="2">
        <v>16787.18</v>
      </c>
      <c r="I3210" s="2">
        <v>5884.94</v>
      </c>
      <c r="J3210" s="2">
        <v>17</v>
      </c>
      <c r="K3210" s="2" t="str">
        <f>_xlfn.XLOOKUP(E3210,[1]SKU_Master!A:A,[1]SKU_Master!C:C,"NOT FOUND")</f>
        <v>Tissues</v>
      </c>
      <c r="L3210" s="2">
        <f>_xlfn.XLOOKUP(Table2[[#This Row],[SKU_CODE_CLEAN]],[1]SKU_Master!A:A,[1]SKU_Master!E:E,"Not Found")</f>
        <v>180</v>
      </c>
      <c r="M3210" s="2">
        <f>_xlfn.XLOOKUP(E3210,[1]SKU_Master!A:A,[1]SKU_Master!F:F,"NOT FOUND")</f>
        <v>95</v>
      </c>
      <c r="N3210" s="2" t="str">
        <f>IF(ISNUMBER(_xlfn.XMATCH(E3210,[1]SKU_Master!A:A)),"MATCH","NOT FOUND")</f>
        <v>MATCH</v>
      </c>
      <c r="O3210" s="2">
        <f>Table2[[#This Row],[GROSS_REVENUE]]-Table2[[#This Row],[DISCOUNT]]</f>
        <v>51612.82</v>
      </c>
      <c r="P3210" s="3">
        <f>IFERROR((Table2[[#This Row],[NET_REVENUE]]-(Table2[[#This Row],[UNITS_SOLD]]*Table2[[#This Row],[UNIT_COGS]]))/Table2[[#This Row],[NET_REVENUE]],0)</f>
        <v>0.30056137215521261</v>
      </c>
      <c r="Q3210" s="4">
        <f>IFERROR(Table2[[#This Row],[GROSS_REVENUE]]/Table2[[#This Row],[AD_SPEND]],0)</f>
        <v>11.622888253746003</v>
      </c>
      <c r="R3210" s="2">
        <f>IFERROR((Table2[[#This Row],[NET_REVENUE]]-(Table2[[#This Row],[UNITS_SOLD]]*Table2[[#This Row],[UNIT_COGS]])-Table2[[#This Row],[AD_SPEND]]),0)</f>
        <v>9627.880000000001</v>
      </c>
      <c r="S3210" s="3">
        <f>IFERROR(Table2[[#This Row],[RETURNS_UNITS]]/Table2[[#This Row],[UNITS_SOLD]],0)</f>
        <v>4.4736842105263158E-2</v>
      </c>
      <c r="T3210" s="2" t="str">
        <f>TRIM(CLEAN(Table2[[#This Row],[CHANNEL]]))</f>
        <v>Amazon</v>
      </c>
      <c r="U3210" s="1">
        <f t="shared" si="50"/>
        <v>45658</v>
      </c>
    </row>
    <row r="3211" spans="1:21" x14ac:dyDescent="0.3">
      <c r="A3211" s="1">
        <v>45474</v>
      </c>
      <c r="B3211" s="2" t="s">
        <v>50</v>
      </c>
      <c r="C3211" s="2" t="s">
        <v>25</v>
      </c>
      <c r="D3211" s="2" t="s">
        <v>31</v>
      </c>
      <c r="E3211" s="2" t="str">
        <f>TRIM(Table2[[#This Row],[SKU_CODE]])</f>
        <v>BEC-GB-002</v>
      </c>
      <c r="F3211" s="2">
        <v>456</v>
      </c>
      <c r="G3211" s="2">
        <v>81624</v>
      </c>
      <c r="H3211" s="2">
        <v>16732.849999999999</v>
      </c>
      <c r="I3211" s="2">
        <v>5891.35</v>
      </c>
      <c r="J3211" s="2">
        <v>19</v>
      </c>
      <c r="K3211" s="2" t="str">
        <f>_xlfn.XLOOKUP(E3211,[1]SKU_Master!A:A,[1]SKU_Master!C:C,"NOT FOUND")</f>
        <v>Garbage Bags</v>
      </c>
      <c r="L3211" s="2">
        <f>_xlfn.XLOOKUP(Table2[[#This Row],[SKU_CODE_CLEAN]],[1]SKU_Master!A:A,[1]SKU_Master!E:E,"Not Found")</f>
        <v>179</v>
      </c>
      <c r="M3211" s="2">
        <f>_xlfn.XLOOKUP(E3211,[1]SKU_Master!A:A,[1]SKU_Master!F:F,"NOT FOUND")</f>
        <v>86</v>
      </c>
      <c r="N3211" s="2" t="str">
        <f>IF(ISNUMBER(_xlfn.XMATCH(E3211,[1]SKU_Master!A:A)),"MATCH","NOT FOUND")</f>
        <v>MATCH</v>
      </c>
      <c r="O3211" s="2">
        <f>Table2[[#This Row],[GROSS_REVENUE]]-Table2[[#This Row],[DISCOUNT]]</f>
        <v>64891.15</v>
      </c>
      <c r="P3211" s="3">
        <f>IFERROR((Table2[[#This Row],[NET_REVENUE]]-(Table2[[#This Row],[UNITS_SOLD]]*Table2[[#This Row],[UNIT_COGS]]))/Table2[[#This Row],[NET_REVENUE]],0)</f>
        <v>0.39566489421130618</v>
      </c>
      <c r="Q3211" s="4">
        <f>IFERROR(Table2[[#This Row],[GROSS_REVENUE]]/Table2[[#This Row],[AD_SPEND]],0)</f>
        <v>13.85488894735502</v>
      </c>
      <c r="R3211" s="2">
        <f>IFERROR((Table2[[#This Row],[NET_REVENUE]]-(Table2[[#This Row],[UNITS_SOLD]]*Table2[[#This Row],[UNIT_COGS]])-Table2[[#This Row],[AD_SPEND]]),0)</f>
        <v>19783.800000000003</v>
      </c>
      <c r="S3211" s="3">
        <f>IFERROR(Table2[[#This Row],[RETURNS_UNITS]]/Table2[[#This Row],[UNITS_SOLD]],0)</f>
        <v>4.1666666666666664E-2</v>
      </c>
      <c r="T3211" s="2" t="str">
        <f>TRIM(CLEAN(Table2[[#This Row],[CHANNEL]]))</f>
        <v>Amazon</v>
      </c>
      <c r="U3211" s="1">
        <f t="shared" si="50"/>
        <v>45474</v>
      </c>
    </row>
    <row r="3212" spans="1:21" x14ac:dyDescent="0.3">
      <c r="A3212" s="1">
        <v>45352</v>
      </c>
      <c r="B3212" s="2" t="s">
        <v>21</v>
      </c>
      <c r="C3212" s="2" t="s">
        <v>28</v>
      </c>
      <c r="D3212" s="2" t="s">
        <v>59</v>
      </c>
      <c r="E3212" s="2" t="str">
        <f>TRIM(Table2[[#This Row],[SKU_CODE]])</f>
        <v>BEC-CLN-001</v>
      </c>
      <c r="F3212" s="2">
        <v>230</v>
      </c>
      <c r="G3212" s="2">
        <v>45770</v>
      </c>
      <c r="H3212" s="2">
        <v>13584.63</v>
      </c>
      <c r="I3212" s="2">
        <v>5892.84</v>
      </c>
      <c r="J3212" s="2">
        <v>5</v>
      </c>
      <c r="K3212" s="2" t="str">
        <f>_xlfn.XLOOKUP(E3212,[1]SKU_Master!A:A,[1]SKU_Master!C:C,"NOT FOUND")</f>
        <v>Cleaners</v>
      </c>
      <c r="L3212" s="2">
        <f>_xlfn.XLOOKUP(Table2[[#This Row],[SKU_CODE_CLEAN]],[1]SKU_Master!A:A,[1]SKU_Master!E:E,"Not Found")</f>
        <v>199</v>
      </c>
      <c r="M3212" s="2">
        <f>_xlfn.XLOOKUP(E3212,[1]SKU_Master!A:A,[1]SKU_Master!F:F,"NOT FOUND")</f>
        <v>96</v>
      </c>
      <c r="N3212" s="2" t="str">
        <f>IF(ISNUMBER(_xlfn.XMATCH(E3212,[1]SKU_Master!A:A)),"MATCH","NOT FOUND")</f>
        <v>MATCH</v>
      </c>
      <c r="O3212" s="2">
        <f>Table2[[#This Row],[GROSS_REVENUE]]-Table2[[#This Row],[DISCOUNT]]</f>
        <v>32185.370000000003</v>
      </c>
      <c r="P3212" s="3">
        <f>IFERROR((Table2[[#This Row],[NET_REVENUE]]-(Table2[[#This Row],[UNITS_SOLD]]*Table2[[#This Row],[UNIT_COGS]]))/Table2[[#This Row],[NET_REVENUE]],0)</f>
        <v>0.3139740198730045</v>
      </c>
      <c r="Q3212" s="4">
        <f>IFERROR(Table2[[#This Row],[GROSS_REVENUE]]/Table2[[#This Row],[AD_SPEND]],0)</f>
        <v>7.7670528980932794</v>
      </c>
      <c r="R3212" s="2">
        <f>IFERROR((Table2[[#This Row],[NET_REVENUE]]-(Table2[[#This Row],[UNITS_SOLD]]*Table2[[#This Row],[UNIT_COGS]])-Table2[[#This Row],[AD_SPEND]]),0)</f>
        <v>4212.5300000000025</v>
      </c>
      <c r="S3212" s="3">
        <f>IFERROR(Table2[[#This Row],[RETURNS_UNITS]]/Table2[[#This Row],[UNITS_SOLD]],0)</f>
        <v>2.1739130434782608E-2</v>
      </c>
      <c r="T3212" s="2" t="str">
        <f>TRIM(CLEAN(Table2[[#This Row],[CHANNEL]]))</f>
        <v>Flipkart</v>
      </c>
      <c r="U3212" s="1">
        <f t="shared" si="50"/>
        <v>45352</v>
      </c>
    </row>
    <row r="3213" spans="1:21" x14ac:dyDescent="0.3">
      <c r="A3213" s="1">
        <v>45689</v>
      </c>
      <c r="B3213" s="2" t="s">
        <v>24</v>
      </c>
      <c r="C3213" s="2" t="s">
        <v>22</v>
      </c>
      <c r="D3213" s="2" t="s">
        <v>29</v>
      </c>
      <c r="E3213" s="2" t="str">
        <f>TRIM(Table2[[#This Row],[SKU_CODE]])</f>
        <v>BEC-CLN-004</v>
      </c>
      <c r="F3213" s="2">
        <v>227</v>
      </c>
      <c r="G3213" s="2">
        <v>22473</v>
      </c>
      <c r="H3213" s="2">
        <v>2902.23</v>
      </c>
      <c r="I3213" s="2">
        <v>5905.74</v>
      </c>
      <c r="J3213" s="2">
        <v>24</v>
      </c>
      <c r="K3213" s="2" t="str">
        <f>_xlfn.XLOOKUP(E3213,[1]SKU_Master!A:A,[1]SKU_Master!C:C,"NOT FOUND")</f>
        <v>Cleaners</v>
      </c>
      <c r="L3213" s="2">
        <f>_xlfn.XLOOKUP(Table2[[#This Row],[SKU_CODE_CLEAN]],[1]SKU_Master!A:A,[1]SKU_Master!E:E,"Not Found")</f>
        <v>99</v>
      </c>
      <c r="M3213" s="2">
        <f>_xlfn.XLOOKUP(E3213,[1]SKU_Master!A:A,[1]SKU_Master!F:F,"NOT FOUND")</f>
        <v>44</v>
      </c>
      <c r="N3213" s="2" t="str">
        <f>IF(ISNUMBER(_xlfn.XMATCH(E3213,[1]SKU_Master!A:A)),"MATCH","NOT FOUND")</f>
        <v>MATCH</v>
      </c>
      <c r="O3213" s="2">
        <f>Table2[[#This Row],[GROSS_REVENUE]]-Table2[[#This Row],[DISCOUNT]]</f>
        <v>19570.77</v>
      </c>
      <c r="P3213" s="3">
        <f>IFERROR((Table2[[#This Row],[NET_REVENUE]]-(Table2[[#This Row],[UNITS_SOLD]]*Table2[[#This Row],[UNIT_COGS]]))/Table2[[#This Row],[NET_REVENUE]],0)</f>
        <v>0.48964706038648453</v>
      </c>
      <c r="Q3213" s="4">
        <f>IFERROR(Table2[[#This Row],[GROSS_REVENUE]]/Table2[[#This Row],[AD_SPEND]],0)</f>
        <v>3.8052809639435532</v>
      </c>
      <c r="R3213" s="2">
        <f>IFERROR((Table2[[#This Row],[NET_REVENUE]]-(Table2[[#This Row],[UNITS_SOLD]]*Table2[[#This Row],[UNIT_COGS]])-Table2[[#This Row],[AD_SPEND]]),0)</f>
        <v>3677.0300000000007</v>
      </c>
      <c r="S3213" s="3">
        <f>IFERROR(Table2[[#This Row],[RETURNS_UNITS]]/Table2[[#This Row],[UNITS_SOLD]],0)</f>
        <v>0.10572687224669604</v>
      </c>
      <c r="T3213" s="2" t="str">
        <f>TRIM(CLEAN(Table2[[#This Row],[CHANNEL]]))</f>
        <v>D2C</v>
      </c>
      <c r="U3213" s="1">
        <f t="shared" si="50"/>
        <v>45689</v>
      </c>
    </row>
    <row r="3214" spans="1:21" x14ac:dyDescent="0.3">
      <c r="A3214" s="1">
        <v>45323</v>
      </c>
      <c r="B3214" s="2" t="s">
        <v>27</v>
      </c>
      <c r="C3214" s="2" t="s">
        <v>28</v>
      </c>
      <c r="D3214" s="2" t="s">
        <v>41</v>
      </c>
      <c r="E3214" s="2" t="str">
        <f>TRIM(Table2[[#This Row],[SKU_CODE]])</f>
        <v>BEC-KT-002</v>
      </c>
      <c r="F3214" s="2">
        <v>177</v>
      </c>
      <c r="G3214" s="2">
        <v>74340</v>
      </c>
      <c r="H3214" s="2">
        <v>8964.74</v>
      </c>
      <c r="I3214" s="2">
        <v>5905.86</v>
      </c>
      <c r="J3214" s="2">
        <v>9</v>
      </c>
      <c r="K3214" s="2" t="str">
        <f>_xlfn.XLOOKUP(E3214,[1]SKU_Master!A:A,[1]SKU_Master!C:C,"NOT FOUND")</f>
        <v>Kitchen Towel</v>
      </c>
      <c r="L3214" s="2">
        <f>_xlfn.XLOOKUP(Table2[[#This Row],[SKU_CODE_CLEAN]],[1]SKU_Master!A:A,[1]SKU_Master!E:E,"Not Found")</f>
        <v>420</v>
      </c>
      <c r="M3214" s="2">
        <f>_xlfn.XLOOKUP(E3214,[1]SKU_Master!A:A,[1]SKU_Master!F:F,"NOT FOUND")</f>
        <v>205</v>
      </c>
      <c r="N3214" s="2" t="str">
        <f>IF(ISNUMBER(_xlfn.XMATCH(E3214,[1]SKU_Master!A:A)),"MATCH","NOT FOUND")</f>
        <v>MATCH</v>
      </c>
      <c r="O3214" s="2">
        <f>Table2[[#This Row],[GROSS_REVENUE]]-Table2[[#This Row],[DISCOUNT]]</f>
        <v>65375.26</v>
      </c>
      <c r="P3214" s="3">
        <f>IFERROR((Table2[[#This Row],[NET_REVENUE]]-(Table2[[#This Row],[UNITS_SOLD]]*Table2[[#This Row],[UNIT_COGS]]))/Table2[[#This Row],[NET_REVENUE]],0)</f>
        <v>0.44497352668272372</v>
      </c>
      <c r="Q3214" s="4">
        <f>IFERROR(Table2[[#This Row],[GROSS_REVENUE]]/Table2[[#This Row],[AD_SPEND]],0)</f>
        <v>12.587497841127288</v>
      </c>
      <c r="R3214" s="2">
        <f>IFERROR((Table2[[#This Row],[NET_REVENUE]]-(Table2[[#This Row],[UNITS_SOLD]]*Table2[[#This Row],[UNIT_COGS]])-Table2[[#This Row],[AD_SPEND]]),0)</f>
        <v>23184.400000000001</v>
      </c>
      <c r="S3214" s="3">
        <f>IFERROR(Table2[[#This Row],[RETURNS_UNITS]]/Table2[[#This Row],[UNITS_SOLD]],0)</f>
        <v>5.0847457627118647E-2</v>
      </c>
      <c r="T3214" s="2" t="str">
        <f>TRIM(CLEAN(Table2[[#This Row],[CHANNEL]]))</f>
        <v>Zepto</v>
      </c>
      <c r="U3214" s="1">
        <f t="shared" si="50"/>
        <v>45323</v>
      </c>
    </row>
    <row r="3215" spans="1:21" x14ac:dyDescent="0.3">
      <c r="A3215" s="1">
        <v>45778</v>
      </c>
      <c r="B3215" s="2" t="s">
        <v>21</v>
      </c>
      <c r="C3215" s="2" t="s">
        <v>28</v>
      </c>
      <c r="D3215" s="2" t="s">
        <v>29</v>
      </c>
      <c r="E3215" s="2" t="str">
        <f>TRIM(Table2[[#This Row],[SKU_CODE]])</f>
        <v>BEC-CLN-004</v>
      </c>
      <c r="F3215" s="2">
        <v>277</v>
      </c>
      <c r="G3215" s="2">
        <v>27423</v>
      </c>
      <c r="H3215" s="2">
        <v>4598.01</v>
      </c>
      <c r="I3215" s="2">
        <v>5906</v>
      </c>
      <c r="J3215" s="2">
        <v>16</v>
      </c>
      <c r="K3215" s="2" t="str">
        <f>_xlfn.XLOOKUP(E3215,[1]SKU_Master!A:A,[1]SKU_Master!C:C,"NOT FOUND")</f>
        <v>Cleaners</v>
      </c>
      <c r="L3215" s="2">
        <f>_xlfn.XLOOKUP(Table2[[#This Row],[SKU_CODE_CLEAN]],[1]SKU_Master!A:A,[1]SKU_Master!E:E,"Not Found")</f>
        <v>99</v>
      </c>
      <c r="M3215" s="2">
        <f>_xlfn.XLOOKUP(E3215,[1]SKU_Master!A:A,[1]SKU_Master!F:F,"NOT FOUND")</f>
        <v>44</v>
      </c>
      <c r="N3215" s="2" t="str">
        <f>IF(ISNUMBER(_xlfn.XMATCH(E3215,[1]SKU_Master!A:A)),"MATCH","NOT FOUND")</f>
        <v>MATCH</v>
      </c>
      <c r="O3215" s="2">
        <f>Table2[[#This Row],[GROSS_REVENUE]]-Table2[[#This Row],[DISCOUNT]]</f>
        <v>22824.989999999998</v>
      </c>
      <c r="P3215" s="3">
        <f>IFERROR((Table2[[#This Row],[NET_REVENUE]]-(Table2[[#This Row],[UNITS_SOLD]]*Table2[[#This Row],[UNIT_COGS]]))/Table2[[#This Row],[NET_REVENUE]],0)</f>
        <v>0.46602386244199884</v>
      </c>
      <c r="Q3215" s="4">
        <f>IFERROR(Table2[[#This Row],[GROSS_REVENUE]]/Table2[[#This Row],[AD_SPEND]],0)</f>
        <v>4.643244158482899</v>
      </c>
      <c r="R3215" s="2">
        <f>IFERROR((Table2[[#This Row],[NET_REVENUE]]-(Table2[[#This Row],[UNITS_SOLD]]*Table2[[#This Row],[UNIT_COGS]])-Table2[[#This Row],[AD_SPEND]]),0)</f>
        <v>4730.989999999998</v>
      </c>
      <c r="S3215" s="3">
        <f>IFERROR(Table2[[#This Row],[RETURNS_UNITS]]/Table2[[#This Row],[UNITS_SOLD]],0)</f>
        <v>5.7761732851985562E-2</v>
      </c>
      <c r="T3215" s="2" t="str">
        <f>TRIM(CLEAN(Table2[[#This Row],[CHANNEL]]))</f>
        <v>Flipkart</v>
      </c>
      <c r="U3215" s="1">
        <f t="shared" si="50"/>
        <v>45778</v>
      </c>
    </row>
    <row r="3216" spans="1:21" x14ac:dyDescent="0.3">
      <c r="A3216" s="1">
        <v>45660</v>
      </c>
      <c r="B3216" s="2" t="s">
        <v>21</v>
      </c>
      <c r="C3216" s="2" t="s">
        <v>22</v>
      </c>
      <c r="D3216" s="2" t="s">
        <v>29</v>
      </c>
      <c r="E3216" s="2" t="str">
        <f>TRIM(Table2[[#This Row],[SKU_CODE]])</f>
        <v>BEC-CLN-004</v>
      </c>
      <c r="F3216" s="2">
        <v>300</v>
      </c>
      <c r="G3216" s="2">
        <v>29700</v>
      </c>
      <c r="H3216" s="2">
        <v>1485.62</v>
      </c>
      <c r="I3216" s="2">
        <v>5909.31</v>
      </c>
      <c r="J3216" s="2">
        <v>15</v>
      </c>
      <c r="K3216" s="2" t="str">
        <f>_xlfn.XLOOKUP(E3216,[1]SKU_Master!A:A,[1]SKU_Master!C:C,"NOT FOUND")</f>
        <v>Cleaners</v>
      </c>
      <c r="L3216" s="2">
        <f>_xlfn.XLOOKUP(Table2[[#This Row],[SKU_CODE_CLEAN]],[1]SKU_Master!A:A,[1]SKU_Master!E:E,"Not Found")</f>
        <v>99</v>
      </c>
      <c r="M3216" s="2">
        <f>_xlfn.XLOOKUP(E3216,[1]SKU_Master!A:A,[1]SKU_Master!F:F,"NOT FOUND")</f>
        <v>44</v>
      </c>
      <c r="N3216" s="2" t="str">
        <f>IF(ISNUMBER(_xlfn.XMATCH(E3216,[1]SKU_Master!A:A)),"MATCH","NOT FOUND")</f>
        <v>MATCH</v>
      </c>
      <c r="O3216" s="2">
        <f>Table2[[#This Row],[GROSS_REVENUE]]-Table2[[#This Row],[DISCOUNT]]</f>
        <v>28214.38</v>
      </c>
      <c r="P3216" s="3">
        <f>IFERROR((Table2[[#This Row],[NET_REVENUE]]-(Table2[[#This Row],[UNITS_SOLD]]*Table2[[#This Row],[UNIT_COGS]]))/Table2[[#This Row],[NET_REVENUE]],0)</f>
        <v>0.53215346217070869</v>
      </c>
      <c r="Q3216" s="4">
        <f>IFERROR(Table2[[#This Row],[GROSS_REVENUE]]/Table2[[#This Row],[AD_SPEND]],0)</f>
        <v>5.0259674987435075</v>
      </c>
      <c r="R3216" s="2">
        <f>IFERROR((Table2[[#This Row],[NET_REVENUE]]-(Table2[[#This Row],[UNITS_SOLD]]*Table2[[#This Row],[UNIT_COGS]])-Table2[[#This Row],[AD_SPEND]]),0)</f>
        <v>9105.07</v>
      </c>
      <c r="S3216" s="3">
        <f>IFERROR(Table2[[#This Row],[RETURNS_UNITS]]/Table2[[#This Row],[UNITS_SOLD]],0)</f>
        <v>0.05</v>
      </c>
      <c r="T3216" s="2" t="str">
        <f>TRIM(CLEAN(Table2[[#This Row],[CHANNEL]]))</f>
        <v>Flipkart</v>
      </c>
      <c r="U3216" s="1">
        <f t="shared" si="50"/>
        <v>45717</v>
      </c>
    </row>
    <row r="3217" spans="1:21" x14ac:dyDescent="0.3">
      <c r="A3217" s="1">
        <v>45292</v>
      </c>
      <c r="B3217" s="2" t="s">
        <v>33</v>
      </c>
      <c r="C3217" s="2" t="s">
        <v>22</v>
      </c>
      <c r="D3217" s="2" t="s">
        <v>29</v>
      </c>
      <c r="E3217" s="2" t="str">
        <f>TRIM(Table2[[#This Row],[SKU_CODE]])</f>
        <v>BEC-CLN-004</v>
      </c>
      <c r="F3217" s="2">
        <v>213</v>
      </c>
      <c r="G3217" s="2">
        <v>21087</v>
      </c>
      <c r="H3217" s="2">
        <v>2220.08</v>
      </c>
      <c r="I3217" s="2">
        <v>5910.74</v>
      </c>
      <c r="J3217" s="2">
        <v>9</v>
      </c>
      <c r="K3217" s="2" t="str">
        <f>_xlfn.XLOOKUP(E3217,[1]SKU_Master!A:A,[1]SKU_Master!C:C,"NOT FOUND")</f>
        <v>Cleaners</v>
      </c>
      <c r="L3217" s="2">
        <f>_xlfn.XLOOKUP(Table2[[#This Row],[SKU_CODE_CLEAN]],[1]SKU_Master!A:A,[1]SKU_Master!E:E,"Not Found")</f>
        <v>99</v>
      </c>
      <c r="M3217" s="2">
        <f>_xlfn.XLOOKUP(E3217,[1]SKU_Master!A:A,[1]SKU_Master!F:F,"NOT FOUND")</f>
        <v>44</v>
      </c>
      <c r="N3217" s="2" t="str">
        <f>IF(ISNUMBER(_xlfn.XMATCH(E3217,[1]SKU_Master!A:A)),"MATCH","NOT FOUND")</f>
        <v>MATCH</v>
      </c>
      <c r="O3217" s="2">
        <f>Table2[[#This Row],[GROSS_REVENUE]]-Table2[[#This Row],[DISCOUNT]]</f>
        <v>18866.919999999998</v>
      </c>
      <c r="P3217" s="3">
        <f>IFERROR((Table2[[#This Row],[NET_REVENUE]]-(Table2[[#This Row],[UNITS_SOLD]]*Table2[[#This Row],[UNIT_COGS]]))/Table2[[#This Row],[NET_REVENUE]],0)</f>
        <v>0.50325755343214473</v>
      </c>
      <c r="Q3217" s="4">
        <f>IFERROR(Table2[[#This Row],[GROSS_REVENUE]]/Table2[[#This Row],[AD_SPEND]],0)</f>
        <v>3.5675736033051701</v>
      </c>
      <c r="R3217" s="2">
        <f>IFERROR((Table2[[#This Row],[NET_REVENUE]]-(Table2[[#This Row],[UNITS_SOLD]]*Table2[[#This Row],[UNIT_COGS]])-Table2[[#This Row],[AD_SPEND]]),0)</f>
        <v>3584.1799999999985</v>
      </c>
      <c r="S3217" s="3">
        <f>IFERROR(Table2[[#This Row],[RETURNS_UNITS]]/Table2[[#This Row],[UNITS_SOLD]],0)</f>
        <v>4.2253521126760563E-2</v>
      </c>
      <c r="T3217" s="2" t="str">
        <f>TRIM(CLEAN(Table2[[#This Row],[CHANNEL]]))</f>
        <v>Swiggy Instamart</v>
      </c>
      <c r="U3217" s="1">
        <f t="shared" si="50"/>
        <v>45292</v>
      </c>
    </row>
    <row r="3218" spans="1:21" x14ac:dyDescent="0.3">
      <c r="A3218" s="1">
        <v>45536</v>
      </c>
      <c r="B3218" s="2" t="s">
        <v>33</v>
      </c>
      <c r="C3218" s="2" t="s">
        <v>28</v>
      </c>
      <c r="D3218" s="2" t="s">
        <v>36</v>
      </c>
      <c r="E3218" s="2" t="str">
        <f>TRIM(Table2[[#This Row],[SKU_CODE]])</f>
        <v>BEC-CLN-003</v>
      </c>
      <c r="F3218" s="2">
        <v>95</v>
      </c>
      <c r="G3218" s="2">
        <v>28405</v>
      </c>
      <c r="H3218" s="2">
        <v>7016.47</v>
      </c>
      <c r="I3218" s="2">
        <v>5912.17</v>
      </c>
      <c r="J3218" s="2">
        <v>4</v>
      </c>
      <c r="K3218" s="2" t="str">
        <f>_xlfn.XLOOKUP(E3218,[1]SKU_Master!A:A,[1]SKU_Master!C:C,"NOT FOUND")</f>
        <v>Cleaners</v>
      </c>
      <c r="L3218" s="2">
        <f>_xlfn.XLOOKUP(Table2[[#This Row],[SKU_CODE_CLEAN]],[1]SKU_Master!A:A,[1]SKU_Master!E:E,"Not Found")</f>
        <v>299</v>
      </c>
      <c r="M3218" s="2">
        <f>_xlfn.XLOOKUP(E3218,[1]SKU_Master!A:A,[1]SKU_Master!F:F,"NOT FOUND")</f>
        <v>150</v>
      </c>
      <c r="N3218" s="2" t="str">
        <f>IF(ISNUMBER(_xlfn.XMATCH(E3218,[1]SKU_Master!A:A)),"MATCH","NOT FOUND")</f>
        <v>MATCH</v>
      </c>
      <c r="O3218" s="2">
        <f>Table2[[#This Row],[GROSS_REVENUE]]-Table2[[#This Row],[DISCOUNT]]</f>
        <v>21388.53</v>
      </c>
      <c r="P3218" s="3">
        <f>IFERROR((Table2[[#This Row],[NET_REVENUE]]-(Table2[[#This Row],[UNITS_SOLD]]*Table2[[#This Row],[UNIT_COGS]]))/Table2[[#This Row],[NET_REVENUE]],0)</f>
        <v>0.33375505469520345</v>
      </c>
      <c r="Q3218" s="4">
        <f>IFERROR(Table2[[#This Row],[GROSS_REVENUE]]/Table2[[#This Row],[AD_SPEND]],0)</f>
        <v>4.8044964877532275</v>
      </c>
      <c r="R3218" s="2">
        <f>IFERROR((Table2[[#This Row],[NET_REVENUE]]-(Table2[[#This Row],[UNITS_SOLD]]*Table2[[#This Row],[UNIT_COGS]])-Table2[[#This Row],[AD_SPEND]]),0)</f>
        <v>1226.3599999999988</v>
      </c>
      <c r="S3218" s="3">
        <f>IFERROR(Table2[[#This Row],[RETURNS_UNITS]]/Table2[[#This Row],[UNITS_SOLD]],0)</f>
        <v>4.2105263157894736E-2</v>
      </c>
      <c r="T3218" s="2" t="str">
        <f>TRIM(CLEAN(Table2[[#This Row],[CHANNEL]]))</f>
        <v>Swiggy Instamart</v>
      </c>
      <c r="U3218" s="1">
        <f t="shared" si="50"/>
        <v>45536</v>
      </c>
    </row>
    <row r="3219" spans="1:21" x14ac:dyDescent="0.3">
      <c r="A3219" s="1">
        <v>45658</v>
      </c>
      <c r="B3219" s="2" t="s">
        <v>50</v>
      </c>
      <c r="C3219" s="2" t="s">
        <v>25</v>
      </c>
      <c r="D3219" s="2" t="s">
        <v>42</v>
      </c>
      <c r="E3219" s="2" t="str">
        <f>TRIM(Table2[[#This Row],[SKU_CODE]])</f>
        <v>BEC-BW-002</v>
      </c>
      <c r="F3219" s="2">
        <v>333</v>
      </c>
      <c r="G3219" s="2">
        <v>58275</v>
      </c>
      <c r="H3219" s="2">
        <v>16257.23</v>
      </c>
      <c r="I3219" s="2">
        <v>5915.39</v>
      </c>
      <c r="J3219" s="2">
        <v>7</v>
      </c>
      <c r="K3219" s="2" t="str">
        <f>_xlfn.XLOOKUP(E3219,[1]SKU_Master!A:A,[1]SKU_Master!C:C,"NOT FOUND")</f>
        <v>Bake &amp; Wrap</v>
      </c>
      <c r="L3219" s="2">
        <f>_xlfn.XLOOKUP(Table2[[#This Row],[SKU_CODE_CLEAN]],[1]SKU_Master!A:A,[1]SKU_Master!E:E,"Not Found")</f>
        <v>175</v>
      </c>
      <c r="M3219" s="2">
        <f>_xlfn.XLOOKUP(E3219,[1]SKU_Master!A:A,[1]SKU_Master!F:F,"NOT FOUND")</f>
        <v>92</v>
      </c>
      <c r="N3219" s="2" t="str">
        <f>IF(ISNUMBER(_xlfn.XMATCH(E3219,[1]SKU_Master!A:A)),"MATCH","NOT FOUND")</f>
        <v>MATCH</v>
      </c>
      <c r="O3219" s="2">
        <f>Table2[[#This Row],[GROSS_REVENUE]]-Table2[[#This Row],[DISCOUNT]]</f>
        <v>42017.770000000004</v>
      </c>
      <c r="P3219" s="3">
        <f>IFERROR((Table2[[#This Row],[NET_REVENUE]]-(Table2[[#This Row],[UNITS_SOLD]]*Table2[[#This Row],[UNIT_COGS]]))/Table2[[#This Row],[NET_REVENUE]],0)</f>
        <v>0.27087991580705029</v>
      </c>
      <c r="Q3219" s="4">
        <f>IFERROR(Table2[[#This Row],[GROSS_REVENUE]]/Table2[[#This Row],[AD_SPEND]],0)</f>
        <v>9.8514214616449625</v>
      </c>
      <c r="R3219" s="2">
        <f>IFERROR((Table2[[#This Row],[NET_REVENUE]]-(Table2[[#This Row],[UNITS_SOLD]]*Table2[[#This Row],[UNIT_COGS]])-Table2[[#This Row],[AD_SPEND]]),0)</f>
        <v>5466.3800000000037</v>
      </c>
      <c r="S3219" s="3">
        <f>IFERROR(Table2[[#This Row],[RETURNS_UNITS]]/Table2[[#This Row],[UNITS_SOLD]],0)</f>
        <v>2.1021021021021023E-2</v>
      </c>
      <c r="T3219" s="2" t="str">
        <f>TRIM(CLEAN(Table2[[#This Row],[CHANNEL]]))</f>
        <v>Amazon</v>
      </c>
      <c r="U3219" s="1">
        <f t="shared" si="50"/>
        <v>45658</v>
      </c>
    </row>
    <row r="3220" spans="1:21" x14ac:dyDescent="0.3">
      <c r="A3220" s="1">
        <v>45748</v>
      </c>
      <c r="B3220" s="2" t="s">
        <v>37</v>
      </c>
      <c r="C3220" s="2" t="s">
        <v>25</v>
      </c>
      <c r="D3220" s="2" t="s">
        <v>43</v>
      </c>
      <c r="E3220" s="2" t="str">
        <f>TRIM(Table2[[#This Row],[SKU_CODE]])</f>
        <v>BEC-GB-001</v>
      </c>
      <c r="F3220" s="2">
        <v>341</v>
      </c>
      <c r="G3220" s="2">
        <v>50809</v>
      </c>
      <c r="H3220" s="2">
        <v>4778.25</v>
      </c>
      <c r="I3220" s="2">
        <v>5925.67</v>
      </c>
      <c r="J3220" s="2">
        <v>18</v>
      </c>
      <c r="K3220" s="2" t="str">
        <f>_xlfn.XLOOKUP(E3220,[1]SKU_Master!A:A,[1]SKU_Master!C:C,"NOT FOUND")</f>
        <v>Garbage Bags</v>
      </c>
      <c r="L3220" s="2">
        <f>_xlfn.XLOOKUP(Table2[[#This Row],[SKU_CODE_CLEAN]],[1]SKU_Master!A:A,[1]SKU_Master!E:E,"Not Found")</f>
        <v>149</v>
      </c>
      <c r="M3220" s="2">
        <f>_xlfn.XLOOKUP(E3220,[1]SKU_Master!A:A,[1]SKU_Master!F:F,"NOT FOUND")</f>
        <v>70</v>
      </c>
      <c r="N3220" s="2" t="str">
        <f>IF(ISNUMBER(_xlfn.XMATCH(E3220,[1]SKU_Master!A:A)),"MATCH","NOT FOUND")</f>
        <v>MATCH</v>
      </c>
      <c r="O3220" s="2">
        <f>Table2[[#This Row],[GROSS_REVENUE]]-Table2[[#This Row],[DISCOUNT]]</f>
        <v>46030.75</v>
      </c>
      <c r="P3220" s="3">
        <f>IFERROR((Table2[[#This Row],[NET_REVENUE]]-(Table2[[#This Row],[UNITS_SOLD]]*Table2[[#This Row],[UNIT_COGS]]))/Table2[[#This Row],[NET_REVENUE]],0)</f>
        <v>0.48143360688235581</v>
      </c>
      <c r="Q3220" s="4">
        <f>IFERROR(Table2[[#This Row],[GROSS_REVENUE]]/Table2[[#This Row],[AD_SPEND]],0)</f>
        <v>8.5743890564273748</v>
      </c>
      <c r="R3220" s="2">
        <f>IFERROR((Table2[[#This Row],[NET_REVENUE]]-(Table2[[#This Row],[UNITS_SOLD]]*Table2[[#This Row],[UNIT_COGS]])-Table2[[#This Row],[AD_SPEND]]),0)</f>
        <v>16235.08</v>
      </c>
      <c r="S3220" s="3">
        <f>IFERROR(Table2[[#This Row],[RETURNS_UNITS]]/Table2[[#This Row],[UNITS_SOLD]],0)</f>
        <v>5.2785923753665691E-2</v>
      </c>
      <c r="T3220" s="2" t="str">
        <f>TRIM(CLEAN(Table2[[#This Row],[CHANNEL]]))</f>
        <v>Blinkit</v>
      </c>
      <c r="U3220" s="1">
        <f t="shared" si="50"/>
        <v>45748</v>
      </c>
    </row>
    <row r="3221" spans="1:21" x14ac:dyDescent="0.3">
      <c r="A3221" s="1">
        <v>45627</v>
      </c>
      <c r="B3221" s="2" t="s">
        <v>50</v>
      </c>
      <c r="C3221" s="2" t="s">
        <v>25</v>
      </c>
      <c r="D3221" s="2" t="s">
        <v>31</v>
      </c>
      <c r="E3221" s="2" t="str">
        <f>TRIM(Table2[[#This Row],[SKU_CODE]])</f>
        <v>BEC-GB-002</v>
      </c>
      <c r="F3221" s="2">
        <v>305</v>
      </c>
      <c r="G3221" s="2">
        <v>54595</v>
      </c>
      <c r="H3221" s="2">
        <v>12244.87</v>
      </c>
      <c r="I3221" s="2">
        <v>5934.13</v>
      </c>
      <c r="J3221" s="2">
        <v>10</v>
      </c>
      <c r="K3221" s="2" t="str">
        <f>_xlfn.XLOOKUP(E3221,[1]SKU_Master!A:A,[1]SKU_Master!C:C,"NOT FOUND")</f>
        <v>Garbage Bags</v>
      </c>
      <c r="L3221" s="2">
        <f>_xlfn.XLOOKUP(Table2[[#This Row],[SKU_CODE_CLEAN]],[1]SKU_Master!A:A,[1]SKU_Master!E:E,"Not Found")</f>
        <v>179</v>
      </c>
      <c r="M3221" s="2">
        <f>_xlfn.XLOOKUP(E3221,[1]SKU_Master!A:A,[1]SKU_Master!F:F,"NOT FOUND")</f>
        <v>86</v>
      </c>
      <c r="N3221" s="2" t="str">
        <f>IF(ISNUMBER(_xlfn.XMATCH(E3221,[1]SKU_Master!A:A)),"MATCH","NOT FOUND")</f>
        <v>MATCH</v>
      </c>
      <c r="O3221" s="2">
        <f>Table2[[#This Row],[GROSS_REVENUE]]-Table2[[#This Row],[DISCOUNT]]</f>
        <v>42350.13</v>
      </c>
      <c r="P3221" s="3">
        <f>IFERROR((Table2[[#This Row],[NET_REVENUE]]-(Table2[[#This Row],[UNITS_SOLD]]*Table2[[#This Row],[UNIT_COGS]]))/Table2[[#This Row],[NET_REVENUE]],0)</f>
        <v>0.38063944549875051</v>
      </c>
      <c r="Q3221" s="4">
        <f>IFERROR(Table2[[#This Row],[GROSS_REVENUE]]/Table2[[#This Row],[AD_SPEND]],0)</f>
        <v>9.2001691907659584</v>
      </c>
      <c r="R3221" s="2">
        <f>IFERROR((Table2[[#This Row],[NET_REVENUE]]-(Table2[[#This Row],[UNITS_SOLD]]*Table2[[#This Row],[UNIT_COGS]])-Table2[[#This Row],[AD_SPEND]]),0)</f>
        <v>10185.999999999996</v>
      </c>
      <c r="S3221" s="3">
        <f>IFERROR(Table2[[#This Row],[RETURNS_UNITS]]/Table2[[#This Row],[UNITS_SOLD]],0)</f>
        <v>3.2786885245901641E-2</v>
      </c>
      <c r="T3221" s="2" t="str">
        <f>TRIM(CLEAN(Table2[[#This Row],[CHANNEL]]))</f>
        <v>Amazon</v>
      </c>
      <c r="U3221" s="1">
        <f t="shared" si="50"/>
        <v>45627</v>
      </c>
    </row>
    <row r="3222" spans="1:21" x14ac:dyDescent="0.3">
      <c r="A3222" s="1">
        <v>45809</v>
      </c>
      <c r="B3222" s="2" t="s">
        <v>37</v>
      </c>
      <c r="C3222" s="2" t="s">
        <v>25</v>
      </c>
      <c r="D3222" s="2" t="s">
        <v>41</v>
      </c>
      <c r="E3222" s="2" t="str">
        <f>TRIM(Table2[[#This Row],[SKU_CODE]])</f>
        <v>BEC-KT-002</v>
      </c>
      <c r="F3222" s="2">
        <v>237</v>
      </c>
      <c r="G3222" s="2">
        <v>99540</v>
      </c>
      <c r="H3222" s="2">
        <v>29777.95</v>
      </c>
      <c r="I3222" s="2">
        <v>5945.89</v>
      </c>
      <c r="J3222" s="2">
        <v>13</v>
      </c>
      <c r="K3222" s="2" t="str">
        <f>_xlfn.XLOOKUP(E3222,[1]SKU_Master!A:A,[1]SKU_Master!C:C,"NOT FOUND")</f>
        <v>Kitchen Towel</v>
      </c>
      <c r="L3222" s="2">
        <f>_xlfn.XLOOKUP(Table2[[#This Row],[SKU_CODE_CLEAN]],[1]SKU_Master!A:A,[1]SKU_Master!E:E,"Not Found")</f>
        <v>420</v>
      </c>
      <c r="M3222" s="2">
        <f>_xlfn.XLOOKUP(E3222,[1]SKU_Master!A:A,[1]SKU_Master!F:F,"NOT FOUND")</f>
        <v>205</v>
      </c>
      <c r="N3222" s="2" t="str">
        <f>IF(ISNUMBER(_xlfn.XMATCH(E3222,[1]SKU_Master!A:A)),"MATCH","NOT FOUND")</f>
        <v>MATCH</v>
      </c>
      <c r="O3222" s="2">
        <f>Table2[[#This Row],[GROSS_REVENUE]]-Table2[[#This Row],[DISCOUNT]]</f>
        <v>69762.05</v>
      </c>
      <c r="P3222" s="3">
        <f>IFERROR((Table2[[#This Row],[NET_REVENUE]]-(Table2[[#This Row],[UNITS_SOLD]]*Table2[[#This Row],[UNIT_COGS]]))/Table2[[#This Row],[NET_REVENUE]],0)</f>
        <v>0.30356117688628703</v>
      </c>
      <c r="Q3222" s="4">
        <f>IFERROR(Table2[[#This Row],[GROSS_REVENUE]]/Table2[[#This Row],[AD_SPEND]],0)</f>
        <v>16.740975699180442</v>
      </c>
      <c r="R3222" s="2">
        <f>IFERROR((Table2[[#This Row],[NET_REVENUE]]-(Table2[[#This Row],[UNITS_SOLD]]*Table2[[#This Row],[UNIT_COGS]])-Table2[[#This Row],[AD_SPEND]]),0)</f>
        <v>15231.160000000003</v>
      </c>
      <c r="S3222" s="3">
        <f>IFERROR(Table2[[#This Row],[RETURNS_UNITS]]/Table2[[#This Row],[UNITS_SOLD]],0)</f>
        <v>5.4852320675105488E-2</v>
      </c>
      <c r="T3222" s="2" t="str">
        <f>TRIM(CLEAN(Table2[[#This Row],[CHANNEL]]))</f>
        <v>Blinkit</v>
      </c>
      <c r="U3222" s="1">
        <f t="shared" si="50"/>
        <v>45809</v>
      </c>
    </row>
    <row r="3223" spans="1:21" x14ac:dyDescent="0.3">
      <c r="A3223" s="1">
        <v>45352</v>
      </c>
      <c r="B3223" s="2" t="s">
        <v>21</v>
      </c>
      <c r="C3223" s="2" t="s">
        <v>22</v>
      </c>
      <c r="D3223" s="2" t="s">
        <v>29</v>
      </c>
      <c r="E3223" s="2" t="str">
        <f>TRIM(Table2[[#This Row],[SKU_CODE]])</f>
        <v>BEC-CLN-004</v>
      </c>
      <c r="F3223" s="2">
        <v>214</v>
      </c>
      <c r="G3223" s="5">
        <v>21186</v>
      </c>
      <c r="H3223" s="2">
        <v>3340.18</v>
      </c>
      <c r="I3223" s="2">
        <v>5947.38</v>
      </c>
      <c r="J3223" s="2">
        <v>6</v>
      </c>
      <c r="K3223" s="2" t="str">
        <f>_xlfn.XLOOKUP(E3223,[1]SKU_Master!A:A,[1]SKU_Master!C:C,"NOT FOUND")</f>
        <v>Cleaners</v>
      </c>
      <c r="L3223" s="2">
        <f>_xlfn.XLOOKUP(Table2[[#This Row],[SKU_CODE_CLEAN]],[1]SKU_Master!A:A,[1]SKU_Master!E:E,"Not Found")</f>
        <v>99</v>
      </c>
      <c r="M3223" s="2">
        <f>_xlfn.XLOOKUP(E3223,[1]SKU_Master!A:A,[1]SKU_Master!F:F,"NOT FOUND")</f>
        <v>44</v>
      </c>
      <c r="N3223" s="2" t="str">
        <f>IF(ISNUMBER(_xlfn.XMATCH(E3223,[1]SKU_Master!A:A)),"MATCH","NOT FOUND")</f>
        <v>MATCH</v>
      </c>
      <c r="O3223" s="2">
        <f>Table2[[#This Row],[GROSS_REVENUE]]-Table2[[#This Row],[DISCOUNT]]</f>
        <v>17845.82</v>
      </c>
      <c r="P3223" s="3">
        <f>IFERROR((Table2[[#This Row],[NET_REVENUE]]-(Table2[[#This Row],[UNITS_SOLD]]*Table2[[#This Row],[UNIT_COGS]]))/Table2[[#This Row],[NET_REVENUE]],0)</f>
        <v>0.47236944001452441</v>
      </c>
      <c r="Q3223" s="4">
        <f>IFERROR(Table2[[#This Row],[GROSS_REVENUE]]/Table2[[#This Row],[AD_SPEND]],0)</f>
        <v>3.5622408522744466</v>
      </c>
      <c r="R3223" s="2">
        <f>IFERROR((Table2[[#This Row],[NET_REVENUE]]-(Table2[[#This Row],[UNITS_SOLD]]*Table2[[#This Row],[UNIT_COGS]])-Table2[[#This Row],[AD_SPEND]]),0)</f>
        <v>2482.4399999999996</v>
      </c>
      <c r="S3223" s="3">
        <f>IFERROR(Table2[[#This Row],[RETURNS_UNITS]]/Table2[[#This Row],[UNITS_SOLD]],0)</f>
        <v>2.8037383177570093E-2</v>
      </c>
      <c r="T3223" s="2" t="str">
        <f>TRIM(CLEAN(Table2[[#This Row],[CHANNEL]]))</f>
        <v>Flipkart</v>
      </c>
      <c r="U3223" s="1">
        <f t="shared" si="50"/>
        <v>45352</v>
      </c>
    </row>
    <row r="3224" spans="1:21" x14ac:dyDescent="0.3">
      <c r="A3224" s="1">
        <v>45383</v>
      </c>
      <c r="B3224" s="2" t="s">
        <v>39</v>
      </c>
      <c r="C3224" s="2" t="s">
        <v>28</v>
      </c>
      <c r="D3224" s="2" t="s">
        <v>29</v>
      </c>
      <c r="E3224" s="2" t="str">
        <f>TRIM(Table2[[#This Row],[SKU_CODE]])</f>
        <v>BEC-CLN-004</v>
      </c>
      <c r="F3224" s="2">
        <v>325</v>
      </c>
      <c r="G3224" s="2">
        <v>32175</v>
      </c>
      <c r="H3224" s="2">
        <v>3055.81</v>
      </c>
      <c r="I3224" s="2">
        <v>5950.76</v>
      </c>
      <c r="J3224" s="2">
        <v>11</v>
      </c>
      <c r="K3224" s="2" t="str">
        <f>_xlfn.XLOOKUP(E3224,[1]SKU_Master!A:A,[1]SKU_Master!C:C,"NOT FOUND")</f>
        <v>Cleaners</v>
      </c>
      <c r="L3224" s="2">
        <f>_xlfn.XLOOKUP(Table2[[#This Row],[SKU_CODE_CLEAN]],[1]SKU_Master!A:A,[1]SKU_Master!E:E,"Not Found")</f>
        <v>99</v>
      </c>
      <c r="M3224" s="2">
        <f>_xlfn.XLOOKUP(E3224,[1]SKU_Master!A:A,[1]SKU_Master!F:F,"NOT FOUND")</f>
        <v>44</v>
      </c>
      <c r="N3224" s="2" t="str">
        <f>IF(ISNUMBER(_xlfn.XMATCH(E3224,[1]SKU_Master!A:A)),"MATCH","NOT FOUND")</f>
        <v>MATCH</v>
      </c>
      <c r="O3224" s="2">
        <f>Table2[[#This Row],[GROSS_REVENUE]]-Table2[[#This Row],[DISCOUNT]]</f>
        <v>29119.19</v>
      </c>
      <c r="P3224" s="3">
        <f>IFERROR((Table2[[#This Row],[NET_REVENUE]]-(Table2[[#This Row],[UNITS_SOLD]]*Table2[[#This Row],[UNIT_COGS]]))/Table2[[#This Row],[NET_REVENUE]],0)</f>
        <v>0.50891491143812717</v>
      </c>
      <c r="Q3224" s="4">
        <f>IFERROR(Table2[[#This Row],[GROSS_REVENUE]]/Table2[[#This Row],[AD_SPEND]],0)</f>
        <v>5.4068723994918297</v>
      </c>
      <c r="R3224" s="2">
        <f>IFERROR((Table2[[#This Row],[NET_REVENUE]]-(Table2[[#This Row],[UNITS_SOLD]]*Table2[[#This Row],[UNIT_COGS]])-Table2[[#This Row],[AD_SPEND]]),0)</f>
        <v>8868.4299999999985</v>
      </c>
      <c r="S3224" s="3">
        <f>IFERROR(Table2[[#This Row],[RETURNS_UNITS]]/Table2[[#This Row],[UNITS_SOLD]],0)</f>
        <v>3.3846153846153845E-2</v>
      </c>
      <c r="T3224" s="2" t="str">
        <f>TRIM(CLEAN(Table2[[#This Row],[CHANNEL]]))</f>
        <v>Amazon</v>
      </c>
      <c r="U3224" s="1">
        <f t="shared" si="50"/>
        <v>45383</v>
      </c>
    </row>
    <row r="3225" spans="1:21" x14ac:dyDescent="0.3">
      <c r="A3225" s="1">
        <v>45627</v>
      </c>
      <c r="B3225" s="2" t="s">
        <v>37</v>
      </c>
      <c r="C3225" s="2" t="s">
        <v>28</v>
      </c>
      <c r="D3225" s="2" t="s">
        <v>29</v>
      </c>
      <c r="E3225" s="2" t="str">
        <f>TRIM(Table2[[#This Row],[SKU_CODE]])</f>
        <v>BEC-CLN-004</v>
      </c>
      <c r="F3225" s="2">
        <v>238</v>
      </c>
      <c r="G3225" s="2">
        <v>23562</v>
      </c>
      <c r="H3225" s="2">
        <v>0</v>
      </c>
      <c r="I3225" s="2">
        <v>5959.84</v>
      </c>
      <c r="J3225" s="2">
        <v>7</v>
      </c>
      <c r="K3225" s="2" t="str">
        <f>_xlfn.XLOOKUP(E3225,[1]SKU_Master!A:A,[1]SKU_Master!C:C,"NOT FOUND")</f>
        <v>Cleaners</v>
      </c>
      <c r="L3225" s="2">
        <f>_xlfn.XLOOKUP(Table2[[#This Row],[SKU_CODE_CLEAN]],[1]SKU_Master!A:A,[1]SKU_Master!E:E,"Not Found")</f>
        <v>99</v>
      </c>
      <c r="M3225" s="2">
        <f>_xlfn.XLOOKUP(E3225,[1]SKU_Master!A:A,[1]SKU_Master!F:F,"NOT FOUND")</f>
        <v>44</v>
      </c>
      <c r="N3225" s="2" t="str">
        <f>IF(ISNUMBER(_xlfn.XMATCH(E3225,[1]SKU_Master!A:A)),"MATCH","NOT FOUND")</f>
        <v>MATCH</v>
      </c>
      <c r="O3225" s="2">
        <f>Table2[[#This Row],[GROSS_REVENUE]]-Table2[[#This Row],[DISCOUNT]]</f>
        <v>23562</v>
      </c>
      <c r="P3225" s="3">
        <f>IFERROR((Table2[[#This Row],[NET_REVENUE]]-(Table2[[#This Row],[UNITS_SOLD]]*Table2[[#This Row],[UNIT_COGS]]))/Table2[[#This Row],[NET_REVENUE]],0)</f>
        <v>0.55555555555555558</v>
      </c>
      <c r="Q3225" s="4">
        <f>IFERROR(Table2[[#This Row],[GROSS_REVENUE]]/Table2[[#This Row],[AD_SPEND]],0)</f>
        <v>3.9534618379016884</v>
      </c>
      <c r="R3225" s="2">
        <f>IFERROR((Table2[[#This Row],[NET_REVENUE]]-(Table2[[#This Row],[UNITS_SOLD]]*Table2[[#This Row],[UNIT_COGS]])-Table2[[#This Row],[AD_SPEND]]),0)</f>
        <v>7130.16</v>
      </c>
      <c r="S3225" s="3">
        <f>IFERROR(Table2[[#This Row],[RETURNS_UNITS]]/Table2[[#This Row],[UNITS_SOLD]],0)</f>
        <v>2.9411764705882353E-2</v>
      </c>
      <c r="T3225" s="2" t="str">
        <f>TRIM(CLEAN(Table2[[#This Row],[CHANNEL]]))</f>
        <v>Blinkit</v>
      </c>
      <c r="U3225" s="1">
        <f t="shared" si="50"/>
        <v>45627</v>
      </c>
    </row>
    <row r="3226" spans="1:21" x14ac:dyDescent="0.3">
      <c r="A3226" s="1">
        <v>45809</v>
      </c>
      <c r="B3226" s="2" t="s">
        <v>24</v>
      </c>
      <c r="C3226" s="2" t="s">
        <v>28</v>
      </c>
      <c r="D3226" s="2" t="s">
        <v>59</v>
      </c>
      <c r="E3226" s="2" t="str">
        <f>TRIM(Table2[[#This Row],[SKU_CODE]])</f>
        <v>BEC-CLN-001</v>
      </c>
      <c r="F3226" s="2">
        <v>145</v>
      </c>
      <c r="G3226" s="2">
        <v>28855</v>
      </c>
      <c r="H3226" s="2">
        <v>3796.48</v>
      </c>
      <c r="I3226" s="2">
        <v>5971.32</v>
      </c>
      <c r="J3226" s="2">
        <v>17</v>
      </c>
      <c r="K3226" s="2" t="str">
        <f>_xlfn.XLOOKUP(E3226,[1]SKU_Master!A:A,[1]SKU_Master!C:C,"NOT FOUND")</f>
        <v>Cleaners</v>
      </c>
      <c r="L3226" s="2">
        <f>_xlfn.XLOOKUP(Table2[[#This Row],[SKU_CODE_CLEAN]],[1]SKU_Master!A:A,[1]SKU_Master!E:E,"Not Found")</f>
        <v>199</v>
      </c>
      <c r="M3226" s="2">
        <f>_xlfn.XLOOKUP(E3226,[1]SKU_Master!A:A,[1]SKU_Master!F:F,"NOT FOUND")</f>
        <v>96</v>
      </c>
      <c r="N3226" s="2" t="str">
        <f>IF(ISNUMBER(_xlfn.XMATCH(E3226,[1]SKU_Master!A:A)),"MATCH","NOT FOUND")</f>
        <v>MATCH</v>
      </c>
      <c r="O3226" s="2">
        <f>Table2[[#This Row],[GROSS_REVENUE]]-Table2[[#This Row],[DISCOUNT]]</f>
        <v>25058.52</v>
      </c>
      <c r="P3226" s="3">
        <f>IFERROR((Table2[[#This Row],[NET_REVENUE]]-(Table2[[#This Row],[UNITS_SOLD]]*Table2[[#This Row],[UNIT_COGS]]))/Table2[[#This Row],[NET_REVENUE]],0)</f>
        <v>0.4445003136657712</v>
      </c>
      <c r="Q3226" s="4">
        <f>IFERROR(Table2[[#This Row],[GROSS_REVENUE]]/Table2[[#This Row],[AD_SPEND]],0)</f>
        <v>4.8322648928545116</v>
      </c>
      <c r="R3226" s="2">
        <f>IFERROR((Table2[[#This Row],[NET_REVENUE]]-(Table2[[#This Row],[UNITS_SOLD]]*Table2[[#This Row],[UNIT_COGS]])-Table2[[#This Row],[AD_SPEND]]),0)</f>
        <v>5167.2000000000007</v>
      </c>
      <c r="S3226" s="3">
        <f>IFERROR(Table2[[#This Row],[RETURNS_UNITS]]/Table2[[#This Row],[UNITS_SOLD]],0)</f>
        <v>0.11724137931034483</v>
      </c>
      <c r="T3226" s="2" t="str">
        <f>TRIM(CLEAN(Table2[[#This Row],[CHANNEL]]))</f>
        <v>D2C</v>
      </c>
      <c r="U3226" s="1">
        <f t="shared" si="50"/>
        <v>45809</v>
      </c>
    </row>
    <row r="3227" spans="1:21" x14ac:dyDescent="0.3">
      <c r="A3227" s="1">
        <v>45323</v>
      </c>
      <c r="B3227" s="2" t="s">
        <v>50</v>
      </c>
      <c r="C3227" s="2" t="s">
        <v>28</v>
      </c>
      <c r="D3227" s="2" t="s">
        <v>29</v>
      </c>
      <c r="E3227" s="2" t="str">
        <f>TRIM(Table2[[#This Row],[SKU_CODE]])</f>
        <v>BEC-CLN-004</v>
      </c>
      <c r="F3227" s="2">
        <v>409</v>
      </c>
      <c r="G3227" s="2">
        <v>40491</v>
      </c>
      <c r="H3227" s="2">
        <v>10479.9</v>
      </c>
      <c r="I3227" s="2">
        <v>5974.32</v>
      </c>
      <c r="J3227" s="2">
        <v>20</v>
      </c>
      <c r="K3227" s="2" t="str">
        <f>_xlfn.XLOOKUP(E3227,[1]SKU_Master!A:A,[1]SKU_Master!C:C,"NOT FOUND")</f>
        <v>Cleaners</v>
      </c>
      <c r="L3227" s="2">
        <f>_xlfn.XLOOKUP(Table2[[#This Row],[SKU_CODE_CLEAN]],[1]SKU_Master!A:A,[1]SKU_Master!E:E,"Not Found")</f>
        <v>99</v>
      </c>
      <c r="M3227" s="2">
        <f>_xlfn.XLOOKUP(E3227,[1]SKU_Master!A:A,[1]SKU_Master!F:F,"NOT FOUND")</f>
        <v>44</v>
      </c>
      <c r="N3227" s="2" t="str">
        <f>IF(ISNUMBER(_xlfn.XMATCH(E3227,[1]SKU_Master!A:A)),"MATCH","NOT FOUND")</f>
        <v>MATCH</v>
      </c>
      <c r="O3227" s="2">
        <f>Table2[[#This Row],[GROSS_REVENUE]]-Table2[[#This Row],[DISCOUNT]]</f>
        <v>30011.1</v>
      </c>
      <c r="P3227" s="3">
        <f>IFERROR((Table2[[#This Row],[NET_REVENUE]]-(Table2[[#This Row],[UNITS_SOLD]]*Table2[[#This Row],[UNIT_COGS]]))/Table2[[#This Row],[NET_REVENUE]],0)</f>
        <v>0.40035520190862711</v>
      </c>
      <c r="Q3227" s="4">
        <f>IFERROR(Table2[[#This Row],[GROSS_REVENUE]]/Table2[[#This Row],[AD_SPEND]],0)</f>
        <v>6.7775077330976581</v>
      </c>
      <c r="R3227" s="2">
        <f>IFERROR((Table2[[#This Row],[NET_REVENUE]]-(Table2[[#This Row],[UNITS_SOLD]]*Table2[[#This Row],[UNIT_COGS]])-Table2[[#This Row],[AD_SPEND]]),0)</f>
        <v>6040.7799999999988</v>
      </c>
      <c r="S3227" s="3">
        <f>IFERROR(Table2[[#This Row],[RETURNS_UNITS]]/Table2[[#This Row],[UNITS_SOLD]],0)</f>
        <v>4.8899755501222497E-2</v>
      </c>
      <c r="T3227" s="2" t="str">
        <f>TRIM(CLEAN(Table2[[#This Row],[CHANNEL]]))</f>
        <v>Amazon</v>
      </c>
      <c r="U3227" s="1">
        <f t="shared" si="50"/>
        <v>45323</v>
      </c>
    </row>
    <row r="3228" spans="1:21" x14ac:dyDescent="0.3">
      <c r="A3228" s="1">
        <v>45292</v>
      </c>
      <c r="B3228" s="2" t="s">
        <v>21</v>
      </c>
      <c r="C3228" s="2" t="s">
        <v>25</v>
      </c>
      <c r="D3228" s="2" t="s">
        <v>29</v>
      </c>
      <c r="E3228" s="2" t="str">
        <f>TRIM(Table2[[#This Row],[SKU_CODE]])</f>
        <v>BEC-CLN-004</v>
      </c>
      <c r="F3228" s="2">
        <v>323</v>
      </c>
      <c r="G3228" s="2">
        <v>31977</v>
      </c>
      <c r="H3228" s="2">
        <v>6869.17</v>
      </c>
      <c r="I3228" s="2">
        <v>5975.39</v>
      </c>
      <c r="J3228" s="2">
        <v>18</v>
      </c>
      <c r="K3228" s="2" t="str">
        <f>_xlfn.XLOOKUP(E3228,[1]SKU_Master!A:A,[1]SKU_Master!C:C,"NOT FOUND")</f>
        <v>Cleaners</v>
      </c>
      <c r="L3228" s="2">
        <f>_xlfn.XLOOKUP(Table2[[#This Row],[SKU_CODE_CLEAN]],[1]SKU_Master!A:A,[1]SKU_Master!E:E,"Not Found")</f>
        <v>99</v>
      </c>
      <c r="M3228" s="2">
        <f>_xlfn.XLOOKUP(E3228,[1]SKU_Master!A:A,[1]SKU_Master!F:F,"NOT FOUND")</f>
        <v>44</v>
      </c>
      <c r="N3228" s="2" t="str">
        <f>IF(ISNUMBER(_xlfn.XMATCH(E3228,[1]SKU_Master!A:A)),"MATCH","NOT FOUND")</f>
        <v>MATCH</v>
      </c>
      <c r="O3228" s="2">
        <f>Table2[[#This Row],[GROSS_REVENUE]]-Table2[[#This Row],[DISCOUNT]]</f>
        <v>25107.83</v>
      </c>
      <c r="P3228" s="3">
        <f>IFERROR((Table2[[#This Row],[NET_REVENUE]]-(Table2[[#This Row],[UNITS_SOLD]]*Table2[[#This Row],[UNIT_COGS]]))/Table2[[#This Row],[NET_REVENUE]],0)</f>
        <v>0.43396143752765576</v>
      </c>
      <c r="Q3228" s="4">
        <f>IFERROR(Table2[[#This Row],[GROSS_REVENUE]]/Table2[[#This Row],[AD_SPEND]],0)</f>
        <v>5.3514498635235519</v>
      </c>
      <c r="R3228" s="2">
        <f>IFERROR((Table2[[#This Row],[NET_REVENUE]]-(Table2[[#This Row],[UNITS_SOLD]]*Table2[[#This Row],[UNIT_COGS]])-Table2[[#This Row],[AD_SPEND]]),0)</f>
        <v>4920.4400000000014</v>
      </c>
      <c r="S3228" s="3">
        <f>IFERROR(Table2[[#This Row],[RETURNS_UNITS]]/Table2[[#This Row],[UNITS_SOLD]],0)</f>
        <v>5.5727554179566562E-2</v>
      </c>
      <c r="T3228" s="2" t="str">
        <f>TRIM(CLEAN(Table2[[#This Row],[CHANNEL]]))</f>
        <v>Flipkart</v>
      </c>
      <c r="U3228" s="1">
        <f t="shared" si="50"/>
        <v>45292</v>
      </c>
    </row>
    <row r="3229" spans="1:21" x14ac:dyDescent="0.3">
      <c r="A3229" s="1">
        <v>45689</v>
      </c>
      <c r="B3229" s="2" t="s">
        <v>37</v>
      </c>
      <c r="C3229" s="2" t="s">
        <v>22</v>
      </c>
      <c r="D3229" s="2" t="s">
        <v>46</v>
      </c>
      <c r="E3229" s="2" t="str">
        <f>TRIM(Table2[[#This Row],[SKU_CODE]])</f>
        <v>BEC-KT-001</v>
      </c>
      <c r="F3229" s="2">
        <v>332</v>
      </c>
      <c r="G3229" s="2">
        <v>53120</v>
      </c>
      <c r="H3229" s="2">
        <v>9440.36</v>
      </c>
      <c r="I3229" s="2">
        <v>5976.5</v>
      </c>
      <c r="J3229" s="2">
        <v>16</v>
      </c>
      <c r="K3229" s="2" t="str">
        <f>_xlfn.XLOOKUP(E3229,[1]SKU_Master!A:A,[1]SKU_Master!C:C,"NOT FOUND")</f>
        <v>Kitchen Towel</v>
      </c>
      <c r="L3229" s="2">
        <f>_xlfn.XLOOKUP(Table2[[#This Row],[SKU_CODE_CLEAN]],[1]SKU_Master!A:A,[1]SKU_Master!E:E,"Not Found")</f>
        <v>160</v>
      </c>
      <c r="M3229" s="2">
        <f>_xlfn.XLOOKUP(E3229,[1]SKU_Master!A:A,[1]SKU_Master!F:F,"NOT FOUND")</f>
        <v>78</v>
      </c>
      <c r="N3229" s="2" t="str">
        <f>IF(ISNUMBER(_xlfn.XMATCH(E3229,[1]SKU_Master!A:A)),"MATCH","NOT FOUND")</f>
        <v>MATCH</v>
      </c>
      <c r="O3229" s="2">
        <f>Table2[[#This Row],[GROSS_REVENUE]]-Table2[[#This Row],[DISCOUNT]]</f>
        <v>43679.64</v>
      </c>
      <c r="P3229" s="3">
        <f>IFERROR((Table2[[#This Row],[NET_REVENUE]]-(Table2[[#This Row],[UNITS_SOLD]]*Table2[[#This Row],[UNIT_COGS]]))/Table2[[#This Row],[NET_REVENUE]],0)</f>
        <v>0.40713797091734272</v>
      </c>
      <c r="Q3229" s="4">
        <f>IFERROR(Table2[[#This Row],[GROSS_REVENUE]]/Table2[[#This Row],[AD_SPEND]],0)</f>
        <v>8.8881452355057302</v>
      </c>
      <c r="R3229" s="2">
        <f>IFERROR((Table2[[#This Row],[NET_REVENUE]]-(Table2[[#This Row],[UNITS_SOLD]]*Table2[[#This Row],[UNIT_COGS]])-Table2[[#This Row],[AD_SPEND]]),0)</f>
        <v>11807.14</v>
      </c>
      <c r="S3229" s="3">
        <f>IFERROR(Table2[[#This Row],[RETURNS_UNITS]]/Table2[[#This Row],[UNITS_SOLD]],0)</f>
        <v>4.8192771084337352E-2</v>
      </c>
      <c r="T3229" s="2" t="str">
        <f>TRIM(CLEAN(Table2[[#This Row],[CHANNEL]]))</f>
        <v>Blinkit</v>
      </c>
      <c r="U3229" s="1">
        <f t="shared" si="50"/>
        <v>45689</v>
      </c>
    </row>
    <row r="3230" spans="1:21" x14ac:dyDescent="0.3">
      <c r="A3230" s="1">
        <v>45444</v>
      </c>
      <c r="B3230" s="2" t="s">
        <v>27</v>
      </c>
      <c r="C3230" s="2" t="s">
        <v>25</v>
      </c>
      <c r="D3230" s="2" t="s">
        <v>30</v>
      </c>
      <c r="E3230" s="2" t="str">
        <f>TRIM(Table2[[#This Row],[SKU_CODE]])</f>
        <v>BEC-TIS-002</v>
      </c>
      <c r="F3230" s="2">
        <v>276</v>
      </c>
      <c r="G3230" s="2">
        <v>49680</v>
      </c>
      <c r="H3230" s="2">
        <v>4056.08</v>
      </c>
      <c r="I3230" s="2">
        <v>5979.25</v>
      </c>
      <c r="J3230" s="2">
        <v>13</v>
      </c>
      <c r="K3230" s="2" t="str">
        <f>_xlfn.XLOOKUP(E3230,[1]SKU_Master!A:A,[1]SKU_Master!C:C,"NOT FOUND")</f>
        <v>Tissues</v>
      </c>
      <c r="L3230" s="2">
        <f>_xlfn.XLOOKUP(Table2[[#This Row],[SKU_CODE_CLEAN]],[1]SKU_Master!A:A,[1]SKU_Master!E:E,"Not Found")</f>
        <v>180</v>
      </c>
      <c r="M3230" s="2">
        <f>_xlfn.XLOOKUP(E3230,[1]SKU_Master!A:A,[1]SKU_Master!F:F,"NOT FOUND")</f>
        <v>95</v>
      </c>
      <c r="N3230" s="2" t="str">
        <f>IF(ISNUMBER(_xlfn.XMATCH(E3230,[1]SKU_Master!A:A)),"MATCH","NOT FOUND")</f>
        <v>MATCH</v>
      </c>
      <c r="O3230" s="2">
        <f>Table2[[#This Row],[GROSS_REVENUE]]-Table2[[#This Row],[DISCOUNT]]</f>
        <v>45623.92</v>
      </c>
      <c r="P3230" s="3">
        <f>IFERROR((Table2[[#This Row],[NET_REVENUE]]-(Table2[[#This Row],[UNITS_SOLD]]*Table2[[#This Row],[UNIT_COGS]]))/Table2[[#This Row],[NET_REVENUE]],0)</f>
        <v>0.42530146467028696</v>
      </c>
      <c r="Q3230" s="4">
        <f>IFERROR(Table2[[#This Row],[GROSS_REVENUE]]/Table2[[#This Row],[AD_SPEND]],0)</f>
        <v>8.3087343730400978</v>
      </c>
      <c r="R3230" s="2">
        <f>IFERROR((Table2[[#This Row],[NET_REVENUE]]-(Table2[[#This Row],[UNITS_SOLD]]*Table2[[#This Row],[UNIT_COGS]])-Table2[[#This Row],[AD_SPEND]]),0)</f>
        <v>13424.669999999998</v>
      </c>
      <c r="S3230" s="3">
        <f>IFERROR(Table2[[#This Row],[RETURNS_UNITS]]/Table2[[#This Row],[UNITS_SOLD]],0)</f>
        <v>4.710144927536232E-2</v>
      </c>
      <c r="T3230" s="2" t="str">
        <f>TRIM(CLEAN(Table2[[#This Row],[CHANNEL]]))</f>
        <v>Zepto</v>
      </c>
      <c r="U3230" s="1">
        <f t="shared" si="50"/>
        <v>45444</v>
      </c>
    </row>
    <row r="3231" spans="1:21" x14ac:dyDescent="0.3">
      <c r="A3231" s="1">
        <v>45413</v>
      </c>
      <c r="B3231" s="2" t="s">
        <v>50</v>
      </c>
      <c r="C3231" s="2" t="s">
        <v>28</v>
      </c>
      <c r="D3231" s="2" t="s">
        <v>30</v>
      </c>
      <c r="E3231" s="2" t="str">
        <f>TRIM(Table2[[#This Row],[SKU_CODE]])</f>
        <v>BEC-TIS-002</v>
      </c>
      <c r="F3231" s="2">
        <v>349</v>
      </c>
      <c r="G3231" s="2">
        <v>62820</v>
      </c>
      <c r="H3231" s="2">
        <v>9909.6</v>
      </c>
      <c r="I3231" s="2">
        <v>5991.82</v>
      </c>
      <c r="J3231" s="2">
        <v>12</v>
      </c>
      <c r="K3231" s="2" t="str">
        <f>_xlfn.XLOOKUP(E3231,[1]SKU_Master!A:A,[1]SKU_Master!C:C,"NOT FOUND")</f>
        <v>Tissues</v>
      </c>
      <c r="L3231" s="2">
        <f>_xlfn.XLOOKUP(Table2[[#This Row],[SKU_CODE_CLEAN]],[1]SKU_Master!A:A,[1]SKU_Master!E:E,"Not Found")</f>
        <v>180</v>
      </c>
      <c r="M3231" s="2">
        <f>_xlfn.XLOOKUP(E3231,[1]SKU_Master!A:A,[1]SKU_Master!F:F,"NOT FOUND")</f>
        <v>95</v>
      </c>
      <c r="N3231" s="2" t="str">
        <f>IF(ISNUMBER(_xlfn.XMATCH(E3231,[1]SKU_Master!A:A)),"MATCH","NOT FOUND")</f>
        <v>MATCH</v>
      </c>
      <c r="O3231" s="2">
        <f>Table2[[#This Row],[GROSS_REVENUE]]-Table2[[#This Row],[DISCOUNT]]</f>
        <v>52910.400000000001</v>
      </c>
      <c r="P3231" s="3">
        <f>IFERROR((Table2[[#This Row],[NET_REVENUE]]-(Table2[[#This Row],[UNITS_SOLD]]*Table2[[#This Row],[UNIT_COGS]]))/Table2[[#This Row],[NET_REVENUE]],0)</f>
        <v>0.37337461066255406</v>
      </c>
      <c r="Q3231" s="4">
        <f>IFERROR(Table2[[#This Row],[GROSS_REVENUE]]/Table2[[#This Row],[AD_SPEND]],0)</f>
        <v>10.484293586923506</v>
      </c>
      <c r="R3231" s="2">
        <f>IFERROR((Table2[[#This Row],[NET_REVENUE]]-(Table2[[#This Row],[UNITS_SOLD]]*Table2[[#This Row],[UNIT_COGS]])-Table2[[#This Row],[AD_SPEND]]),0)</f>
        <v>13763.580000000002</v>
      </c>
      <c r="S3231" s="3">
        <f>IFERROR(Table2[[#This Row],[RETURNS_UNITS]]/Table2[[#This Row],[UNITS_SOLD]],0)</f>
        <v>3.4383954154727794E-2</v>
      </c>
      <c r="T3231" s="2" t="str">
        <f>TRIM(CLEAN(Table2[[#This Row],[CHANNEL]]))</f>
        <v>Amazon</v>
      </c>
      <c r="U3231" s="1">
        <f t="shared" si="50"/>
        <v>45413</v>
      </c>
    </row>
    <row r="3232" spans="1:21" x14ac:dyDescent="0.3">
      <c r="A3232" s="1">
        <v>45536</v>
      </c>
      <c r="B3232" s="2" t="s">
        <v>37</v>
      </c>
      <c r="C3232" s="2" t="s">
        <v>25</v>
      </c>
      <c r="D3232" s="2" t="s">
        <v>58</v>
      </c>
      <c r="E3232" s="2" t="str">
        <f>TRIM(Table2[[#This Row],[SKU_CODE]])</f>
        <v>BEC-CLN-004</v>
      </c>
      <c r="F3232" s="2">
        <v>274</v>
      </c>
      <c r="G3232" s="2">
        <v>27126</v>
      </c>
      <c r="H3232" s="2">
        <v>5732.61</v>
      </c>
      <c r="I3232" s="2">
        <v>5994.19</v>
      </c>
      <c r="J3232" s="2">
        <v>12</v>
      </c>
      <c r="K3232" s="2" t="str">
        <f>_xlfn.XLOOKUP(E3232,[1]SKU_Master!A:A,[1]SKU_Master!C:C,"NOT FOUND")</f>
        <v>Cleaners</v>
      </c>
      <c r="L3232" s="2">
        <f>_xlfn.XLOOKUP(Table2[[#This Row],[SKU_CODE_CLEAN]],[1]SKU_Master!A:A,[1]SKU_Master!E:E,"Not Found")</f>
        <v>99</v>
      </c>
      <c r="M3232" s="2">
        <f>_xlfn.XLOOKUP(E3232,[1]SKU_Master!A:A,[1]SKU_Master!F:F,"NOT FOUND")</f>
        <v>44</v>
      </c>
      <c r="N3232" s="2" t="str">
        <f>IF(ISNUMBER(_xlfn.XMATCH(E3232,[1]SKU_Master!A:A)),"MATCH","NOT FOUND")</f>
        <v>MATCH</v>
      </c>
      <c r="O3232" s="2">
        <f>Table2[[#This Row],[GROSS_REVENUE]]-Table2[[#This Row],[DISCOUNT]]</f>
        <v>21393.39</v>
      </c>
      <c r="P3232" s="3">
        <f>IFERROR((Table2[[#This Row],[NET_REVENUE]]-(Table2[[#This Row],[UNITS_SOLD]]*Table2[[#This Row],[UNIT_COGS]]))/Table2[[#This Row],[NET_REVENUE]],0)</f>
        <v>0.43646144907375595</v>
      </c>
      <c r="Q3232" s="4">
        <f>IFERROR(Table2[[#This Row],[GROSS_REVENUE]]/Table2[[#This Row],[AD_SPEND]],0)</f>
        <v>4.5253820783124992</v>
      </c>
      <c r="R3232" s="2">
        <f>IFERROR((Table2[[#This Row],[NET_REVENUE]]-(Table2[[#This Row],[UNITS_SOLD]]*Table2[[#This Row],[UNIT_COGS]])-Table2[[#This Row],[AD_SPEND]]),0)</f>
        <v>3343.2</v>
      </c>
      <c r="S3232" s="3">
        <f>IFERROR(Table2[[#This Row],[RETURNS_UNITS]]/Table2[[#This Row],[UNITS_SOLD]],0)</f>
        <v>4.3795620437956206E-2</v>
      </c>
      <c r="T3232" s="2" t="str">
        <f>TRIM(CLEAN(Table2[[#This Row],[CHANNEL]]))</f>
        <v>Blinkit</v>
      </c>
      <c r="U3232" s="1">
        <f t="shared" si="50"/>
        <v>45536</v>
      </c>
    </row>
    <row r="3233" spans="1:21" x14ac:dyDescent="0.3">
      <c r="A3233" s="1">
        <v>45566</v>
      </c>
      <c r="B3233" s="2" t="s">
        <v>24</v>
      </c>
      <c r="C3233" s="2" t="s">
        <v>28</v>
      </c>
      <c r="D3233" s="2" t="s">
        <v>59</v>
      </c>
      <c r="E3233" s="2" t="str">
        <f>TRIM(Table2[[#This Row],[SKU_CODE]])</f>
        <v>BEC-CLN-001</v>
      </c>
      <c r="F3233" s="2">
        <v>101</v>
      </c>
      <c r="G3233" s="2">
        <v>20099</v>
      </c>
      <c r="H3233" s="2">
        <v>571.21</v>
      </c>
      <c r="I3233" s="2">
        <v>5998.91</v>
      </c>
      <c r="J3233" s="2">
        <v>14</v>
      </c>
      <c r="K3233" s="2" t="str">
        <f>_xlfn.XLOOKUP(E3233,[1]SKU_Master!A:A,[1]SKU_Master!C:C,"NOT FOUND")</f>
        <v>Cleaners</v>
      </c>
      <c r="L3233" s="2">
        <f>_xlfn.XLOOKUP(Table2[[#This Row],[SKU_CODE_CLEAN]],[1]SKU_Master!A:A,[1]SKU_Master!E:E,"Not Found")</f>
        <v>199</v>
      </c>
      <c r="M3233" s="2">
        <f>_xlfn.XLOOKUP(E3233,[1]SKU_Master!A:A,[1]SKU_Master!F:F,"NOT FOUND")</f>
        <v>96</v>
      </c>
      <c r="N3233" s="2" t="str">
        <f>IF(ISNUMBER(_xlfn.XMATCH(E3233,[1]SKU_Master!A:A)),"MATCH","NOT FOUND")</f>
        <v>MATCH</v>
      </c>
      <c r="O3233" s="2">
        <f>Table2[[#This Row],[GROSS_REVENUE]]-Table2[[#This Row],[DISCOUNT]]</f>
        <v>19527.79</v>
      </c>
      <c r="P3233" s="3">
        <f>IFERROR((Table2[[#This Row],[NET_REVENUE]]-(Table2[[#This Row],[UNITS_SOLD]]*Table2[[#This Row],[UNIT_COGS]]))/Table2[[#This Row],[NET_REVENUE]],0)</f>
        <v>0.50347683992914716</v>
      </c>
      <c r="Q3233" s="4">
        <f>IFERROR(Table2[[#This Row],[GROSS_REVENUE]]/Table2[[#This Row],[AD_SPEND]],0)</f>
        <v>3.3504419969627817</v>
      </c>
      <c r="R3233" s="2">
        <f>IFERROR((Table2[[#This Row],[NET_REVENUE]]-(Table2[[#This Row],[UNITS_SOLD]]*Table2[[#This Row],[UNIT_COGS]])-Table2[[#This Row],[AD_SPEND]]),0)</f>
        <v>3832.880000000001</v>
      </c>
      <c r="S3233" s="3">
        <f>IFERROR(Table2[[#This Row],[RETURNS_UNITS]]/Table2[[#This Row],[UNITS_SOLD]],0)</f>
        <v>0.13861386138613863</v>
      </c>
      <c r="T3233" s="2" t="str">
        <f>TRIM(CLEAN(Table2[[#This Row],[CHANNEL]]))</f>
        <v>D2C</v>
      </c>
      <c r="U3233" s="1">
        <f t="shared" si="50"/>
        <v>45566</v>
      </c>
    </row>
    <row r="3234" spans="1:21" x14ac:dyDescent="0.3">
      <c r="A3234" s="1">
        <v>45444</v>
      </c>
      <c r="B3234" s="2" t="s">
        <v>27</v>
      </c>
      <c r="C3234" s="2" t="s">
        <v>22</v>
      </c>
      <c r="D3234" s="2" t="s">
        <v>29</v>
      </c>
      <c r="E3234" s="2" t="str">
        <f>TRIM(Table2[[#This Row],[SKU_CODE]])</f>
        <v>BEC-CLN-004</v>
      </c>
      <c r="F3234" s="2">
        <v>284</v>
      </c>
      <c r="G3234" s="2">
        <v>28116</v>
      </c>
      <c r="H3234" s="2">
        <v>2518.29</v>
      </c>
      <c r="I3234" s="2">
        <v>5998.99</v>
      </c>
      <c r="J3234" s="2">
        <v>8</v>
      </c>
      <c r="K3234" s="2" t="str">
        <f>_xlfn.XLOOKUP(E3234,[1]SKU_Master!A:A,[1]SKU_Master!C:C,"NOT FOUND")</f>
        <v>Cleaners</v>
      </c>
      <c r="L3234" s="2">
        <f>_xlfn.XLOOKUP(Table2[[#This Row],[SKU_CODE_CLEAN]],[1]SKU_Master!A:A,[1]SKU_Master!E:E,"Not Found")</f>
        <v>99</v>
      </c>
      <c r="M3234" s="2">
        <f>_xlfn.XLOOKUP(E3234,[1]SKU_Master!A:A,[1]SKU_Master!F:F,"NOT FOUND")</f>
        <v>44</v>
      </c>
      <c r="N3234" s="2" t="str">
        <f>IF(ISNUMBER(_xlfn.XMATCH(E3234,[1]SKU_Master!A:A)),"MATCH","NOT FOUND")</f>
        <v>MATCH</v>
      </c>
      <c r="O3234" s="2">
        <f>Table2[[#This Row],[GROSS_REVENUE]]-Table2[[#This Row],[DISCOUNT]]</f>
        <v>25597.71</v>
      </c>
      <c r="P3234" s="3">
        <f>IFERROR((Table2[[#This Row],[NET_REVENUE]]-(Table2[[#This Row],[UNITS_SOLD]]*Table2[[#This Row],[UNIT_COGS]]))/Table2[[#This Row],[NET_REVENUE]],0)</f>
        <v>0.51183133178710127</v>
      </c>
      <c r="Q3234" s="4">
        <f>IFERROR(Table2[[#This Row],[GROSS_REVENUE]]/Table2[[#This Row],[AD_SPEND]],0)</f>
        <v>4.6867889428053724</v>
      </c>
      <c r="R3234" s="2">
        <f>IFERROR((Table2[[#This Row],[NET_REVENUE]]-(Table2[[#This Row],[UNITS_SOLD]]*Table2[[#This Row],[UNIT_COGS]])-Table2[[#This Row],[AD_SPEND]]),0)</f>
        <v>7102.7199999999993</v>
      </c>
      <c r="S3234" s="3">
        <f>IFERROR(Table2[[#This Row],[RETURNS_UNITS]]/Table2[[#This Row],[UNITS_SOLD]],0)</f>
        <v>2.8169014084507043E-2</v>
      </c>
      <c r="T3234" s="2" t="str">
        <f>TRIM(CLEAN(Table2[[#This Row],[CHANNEL]]))</f>
        <v>Zepto</v>
      </c>
      <c r="U3234" s="1">
        <f t="shared" si="50"/>
        <v>45444</v>
      </c>
    </row>
    <row r="3235" spans="1:21" x14ac:dyDescent="0.3">
      <c r="A3235" s="1">
        <v>45383</v>
      </c>
      <c r="B3235" s="2" t="s">
        <v>50</v>
      </c>
      <c r="C3235" s="2" t="s">
        <v>28</v>
      </c>
      <c r="D3235" s="2" t="s">
        <v>31</v>
      </c>
      <c r="E3235" s="2" t="str">
        <f>TRIM(Table2[[#This Row],[SKU_CODE]])</f>
        <v>BEC-GB-002</v>
      </c>
      <c r="F3235" s="2">
        <v>290</v>
      </c>
      <c r="G3235" s="2">
        <v>51910</v>
      </c>
      <c r="H3235" s="2">
        <v>8455.9599999999991</v>
      </c>
      <c r="I3235" s="2">
        <v>6002.63</v>
      </c>
      <c r="J3235" s="2">
        <v>12</v>
      </c>
      <c r="K3235" s="2" t="str">
        <f>_xlfn.XLOOKUP(E3235,[1]SKU_Master!A:A,[1]SKU_Master!C:C,"NOT FOUND")</f>
        <v>Garbage Bags</v>
      </c>
      <c r="L3235" s="2">
        <f>_xlfn.XLOOKUP(Table2[[#This Row],[SKU_CODE_CLEAN]],[1]SKU_Master!A:A,[1]SKU_Master!E:E,"Not Found")</f>
        <v>179</v>
      </c>
      <c r="M3235" s="2">
        <f>_xlfn.XLOOKUP(E3235,[1]SKU_Master!A:A,[1]SKU_Master!F:F,"NOT FOUND")</f>
        <v>86</v>
      </c>
      <c r="N3235" s="2" t="str">
        <f>IF(ISNUMBER(_xlfn.XMATCH(E3235,[1]SKU_Master!A:A)),"MATCH","NOT FOUND")</f>
        <v>MATCH</v>
      </c>
      <c r="O3235" s="2">
        <f>Table2[[#This Row],[GROSS_REVENUE]]-Table2[[#This Row],[DISCOUNT]]</f>
        <v>43454.04</v>
      </c>
      <c r="P3235" s="3">
        <f>IFERROR((Table2[[#This Row],[NET_REVENUE]]-(Table2[[#This Row],[UNITS_SOLD]]*Table2[[#This Row],[UNIT_COGS]]))/Table2[[#This Row],[NET_REVENUE]],0)</f>
        <v>0.42606026965501942</v>
      </c>
      <c r="Q3235" s="4">
        <f>IFERROR(Table2[[#This Row],[GROSS_REVENUE]]/Table2[[#This Row],[AD_SPEND]],0)</f>
        <v>8.6478760143470446</v>
      </c>
      <c r="R3235" s="2">
        <f>IFERROR((Table2[[#This Row],[NET_REVENUE]]-(Table2[[#This Row],[UNITS_SOLD]]*Table2[[#This Row],[UNIT_COGS]])-Table2[[#This Row],[AD_SPEND]]),0)</f>
        <v>12511.41</v>
      </c>
      <c r="S3235" s="3">
        <f>IFERROR(Table2[[#This Row],[RETURNS_UNITS]]/Table2[[#This Row],[UNITS_SOLD]],0)</f>
        <v>4.1379310344827586E-2</v>
      </c>
      <c r="T3235" s="2" t="str">
        <f>TRIM(CLEAN(Table2[[#This Row],[CHANNEL]]))</f>
        <v>Amazon</v>
      </c>
      <c r="U3235" s="1">
        <f t="shared" si="50"/>
        <v>45383</v>
      </c>
    </row>
    <row r="3236" spans="1:21" x14ac:dyDescent="0.3">
      <c r="A3236" s="1">
        <v>45383</v>
      </c>
      <c r="B3236" s="2" t="s">
        <v>33</v>
      </c>
      <c r="C3236" s="2" t="s">
        <v>25</v>
      </c>
      <c r="D3236" s="2" t="s">
        <v>29</v>
      </c>
      <c r="E3236" s="2" t="str">
        <f>TRIM(Table2[[#This Row],[SKU_CODE]])</f>
        <v>BEC-CLN-004</v>
      </c>
      <c r="F3236" s="2">
        <v>247</v>
      </c>
      <c r="G3236" s="2">
        <v>24453</v>
      </c>
      <c r="H3236" s="2">
        <v>6606.15</v>
      </c>
      <c r="I3236" s="2">
        <v>6005.82</v>
      </c>
      <c r="J3236" s="2">
        <v>5</v>
      </c>
      <c r="K3236" s="2" t="str">
        <f>_xlfn.XLOOKUP(E3236,[1]SKU_Master!A:A,[1]SKU_Master!C:C,"NOT FOUND")</f>
        <v>Cleaners</v>
      </c>
      <c r="L3236" s="2">
        <f>_xlfn.XLOOKUP(Table2[[#This Row],[SKU_CODE_CLEAN]],[1]SKU_Master!A:A,[1]SKU_Master!E:E,"Not Found")</f>
        <v>99</v>
      </c>
      <c r="M3236" s="2">
        <f>_xlfn.XLOOKUP(E3236,[1]SKU_Master!A:A,[1]SKU_Master!F:F,"NOT FOUND")</f>
        <v>44</v>
      </c>
      <c r="N3236" s="2" t="str">
        <f>IF(ISNUMBER(_xlfn.XMATCH(E3236,[1]SKU_Master!A:A)),"MATCH","NOT FOUND")</f>
        <v>MATCH</v>
      </c>
      <c r="O3236" s="2">
        <f>Table2[[#This Row],[GROSS_REVENUE]]-Table2[[#This Row],[DISCOUNT]]</f>
        <v>17846.849999999999</v>
      </c>
      <c r="P3236" s="3">
        <f>IFERROR((Table2[[#This Row],[NET_REVENUE]]-(Table2[[#This Row],[UNITS_SOLD]]*Table2[[#This Row],[UNIT_COGS]]))/Table2[[#This Row],[NET_REVENUE]],0)</f>
        <v>0.39104099603011172</v>
      </c>
      <c r="Q3236" s="4">
        <f>IFERROR(Table2[[#This Row],[GROSS_REVENUE]]/Table2[[#This Row],[AD_SPEND]],0)</f>
        <v>4.0715505959219556</v>
      </c>
      <c r="R3236" s="2">
        <f>IFERROR((Table2[[#This Row],[NET_REVENUE]]-(Table2[[#This Row],[UNITS_SOLD]]*Table2[[#This Row],[UNIT_COGS]])-Table2[[#This Row],[AD_SPEND]]),0)</f>
        <v>973.02999999999884</v>
      </c>
      <c r="S3236" s="3">
        <f>IFERROR(Table2[[#This Row],[RETURNS_UNITS]]/Table2[[#This Row],[UNITS_SOLD]],0)</f>
        <v>2.0242914979757085E-2</v>
      </c>
      <c r="T3236" s="2" t="str">
        <f>TRIM(CLEAN(Table2[[#This Row],[CHANNEL]]))</f>
        <v>Swiggy Instamart</v>
      </c>
      <c r="U3236" s="1">
        <f t="shared" si="50"/>
        <v>45383</v>
      </c>
    </row>
    <row r="3237" spans="1:21" x14ac:dyDescent="0.3">
      <c r="A3237" s="1">
        <v>45658</v>
      </c>
      <c r="B3237" s="2" t="s">
        <v>37</v>
      </c>
      <c r="C3237" s="2" t="s">
        <v>25</v>
      </c>
      <c r="D3237" s="2" t="s">
        <v>30</v>
      </c>
      <c r="E3237" s="2" t="str">
        <f>TRIM(Table2[[#This Row],[SKU_CODE]])</f>
        <v>BEC-TIS-002</v>
      </c>
      <c r="F3237" s="2">
        <v>321</v>
      </c>
      <c r="G3237" s="2">
        <v>57780</v>
      </c>
      <c r="H3237" s="2">
        <v>5797.44</v>
      </c>
      <c r="I3237" s="2">
        <v>6038.62</v>
      </c>
      <c r="J3237" s="2">
        <v>7</v>
      </c>
      <c r="K3237" s="2" t="str">
        <f>_xlfn.XLOOKUP(E3237,[1]SKU_Master!A:A,[1]SKU_Master!C:C,"NOT FOUND")</f>
        <v>Tissues</v>
      </c>
      <c r="L3237" s="2">
        <f>_xlfn.XLOOKUP(Table2[[#This Row],[SKU_CODE_CLEAN]],[1]SKU_Master!A:A,[1]SKU_Master!E:E,"Not Found")</f>
        <v>180</v>
      </c>
      <c r="M3237" s="2">
        <f>_xlfn.XLOOKUP(E3237,[1]SKU_Master!A:A,[1]SKU_Master!F:F,"NOT FOUND")</f>
        <v>95</v>
      </c>
      <c r="N3237" s="2" t="str">
        <f>IF(ISNUMBER(_xlfn.XMATCH(E3237,[1]SKU_Master!A:A)),"MATCH","NOT FOUND")</f>
        <v>MATCH</v>
      </c>
      <c r="O3237" s="2">
        <f>Table2[[#This Row],[GROSS_REVENUE]]-Table2[[#This Row],[DISCOUNT]]</f>
        <v>51982.559999999998</v>
      </c>
      <c r="P3237" s="3">
        <f>IFERROR((Table2[[#This Row],[NET_REVENUE]]-(Table2[[#This Row],[UNITS_SOLD]]*Table2[[#This Row],[UNIT_COGS]]))/Table2[[#This Row],[NET_REVENUE]],0)</f>
        <v>0.41336094259305428</v>
      </c>
      <c r="Q3237" s="4">
        <f>IFERROR(Table2[[#This Row],[GROSS_REVENUE]]/Table2[[#This Row],[AD_SPEND]],0)</f>
        <v>9.5684113257664833</v>
      </c>
      <c r="R3237" s="2">
        <f>IFERROR((Table2[[#This Row],[NET_REVENUE]]-(Table2[[#This Row],[UNITS_SOLD]]*Table2[[#This Row],[UNIT_COGS]])-Table2[[#This Row],[AD_SPEND]]),0)</f>
        <v>15448.939999999999</v>
      </c>
      <c r="S3237" s="3">
        <f>IFERROR(Table2[[#This Row],[RETURNS_UNITS]]/Table2[[#This Row],[UNITS_SOLD]],0)</f>
        <v>2.1806853582554516E-2</v>
      </c>
      <c r="T3237" s="2" t="str">
        <f>TRIM(CLEAN(Table2[[#This Row],[CHANNEL]]))</f>
        <v>Blinkit</v>
      </c>
      <c r="U3237" s="1">
        <f t="shared" si="50"/>
        <v>45658</v>
      </c>
    </row>
    <row r="3238" spans="1:21" x14ac:dyDescent="0.3">
      <c r="A3238" s="1">
        <v>45778</v>
      </c>
      <c r="B3238" s="2" t="s">
        <v>39</v>
      </c>
      <c r="C3238" s="2" t="s">
        <v>25</v>
      </c>
      <c r="D3238" s="2" t="s">
        <v>43</v>
      </c>
      <c r="E3238" s="2" t="str">
        <f>TRIM(Table2[[#This Row],[SKU_CODE]])</f>
        <v>BEC-GB-001</v>
      </c>
      <c r="F3238" s="2">
        <v>508</v>
      </c>
      <c r="G3238" s="2">
        <v>75692</v>
      </c>
      <c r="H3238" s="2">
        <v>15299.91</v>
      </c>
      <c r="I3238" s="2">
        <v>6039.54</v>
      </c>
      <c r="J3238" s="2">
        <v>22</v>
      </c>
      <c r="K3238" s="2" t="str">
        <f>_xlfn.XLOOKUP(E3238,[1]SKU_Master!A:A,[1]SKU_Master!C:C,"NOT FOUND")</f>
        <v>Garbage Bags</v>
      </c>
      <c r="L3238" s="2">
        <f>_xlfn.XLOOKUP(Table2[[#This Row],[SKU_CODE_CLEAN]],[1]SKU_Master!A:A,[1]SKU_Master!E:E,"Not Found")</f>
        <v>149</v>
      </c>
      <c r="M3238" s="2">
        <f>_xlfn.XLOOKUP(E3238,[1]SKU_Master!A:A,[1]SKU_Master!F:F,"NOT FOUND")</f>
        <v>70</v>
      </c>
      <c r="N3238" s="2" t="str">
        <f>IF(ISNUMBER(_xlfn.XMATCH(E3238,[1]SKU_Master!A:A)),"MATCH","NOT FOUND")</f>
        <v>MATCH</v>
      </c>
      <c r="O3238" s="2">
        <f>Table2[[#This Row],[GROSS_REVENUE]]-Table2[[#This Row],[DISCOUNT]]</f>
        <v>60392.09</v>
      </c>
      <c r="P3238" s="3">
        <f>IFERROR((Table2[[#This Row],[NET_REVENUE]]-(Table2[[#This Row],[UNITS_SOLD]]*Table2[[#This Row],[UNIT_COGS]]))/Table2[[#This Row],[NET_REVENUE]],0)</f>
        <v>0.41118116627525225</v>
      </c>
      <c r="Q3238" s="4">
        <f>IFERROR(Table2[[#This Row],[GROSS_REVENUE]]/Table2[[#This Row],[AD_SPEND]],0)</f>
        <v>12.532742559863831</v>
      </c>
      <c r="R3238" s="2">
        <f>IFERROR((Table2[[#This Row],[NET_REVENUE]]-(Table2[[#This Row],[UNITS_SOLD]]*Table2[[#This Row],[UNIT_COGS]])-Table2[[#This Row],[AD_SPEND]]),0)</f>
        <v>18792.549999999996</v>
      </c>
      <c r="S3238" s="3">
        <f>IFERROR(Table2[[#This Row],[RETURNS_UNITS]]/Table2[[#This Row],[UNITS_SOLD]],0)</f>
        <v>4.3307086614173228E-2</v>
      </c>
      <c r="T3238" s="2" t="str">
        <f>TRIM(CLEAN(Table2[[#This Row],[CHANNEL]]))</f>
        <v>Amazon</v>
      </c>
      <c r="U3238" s="1">
        <f t="shared" si="50"/>
        <v>45778</v>
      </c>
    </row>
    <row r="3239" spans="1:21" x14ac:dyDescent="0.3">
      <c r="A3239" s="1">
        <v>45352</v>
      </c>
      <c r="B3239" s="2" t="s">
        <v>39</v>
      </c>
      <c r="C3239" s="2" t="s">
        <v>22</v>
      </c>
      <c r="D3239" s="2" t="s">
        <v>46</v>
      </c>
      <c r="E3239" s="2" t="str">
        <f>TRIM(Table2[[#This Row],[SKU_CODE]])</f>
        <v>BEC-KT-001</v>
      </c>
      <c r="F3239" s="2">
        <v>325</v>
      </c>
      <c r="G3239" s="2">
        <v>52000</v>
      </c>
      <c r="H3239" s="2">
        <v>4666.42</v>
      </c>
      <c r="I3239" s="2">
        <v>6047.08</v>
      </c>
      <c r="J3239" s="2">
        <v>15</v>
      </c>
      <c r="K3239" s="2" t="str">
        <f>_xlfn.XLOOKUP(E3239,[1]SKU_Master!A:A,[1]SKU_Master!C:C,"NOT FOUND")</f>
        <v>Kitchen Towel</v>
      </c>
      <c r="L3239" s="2">
        <f>_xlfn.XLOOKUP(Table2[[#This Row],[SKU_CODE_CLEAN]],[1]SKU_Master!A:A,[1]SKU_Master!E:E,"Not Found")</f>
        <v>160</v>
      </c>
      <c r="M3239" s="2">
        <f>_xlfn.XLOOKUP(E3239,[1]SKU_Master!A:A,[1]SKU_Master!F:F,"NOT FOUND")</f>
        <v>78</v>
      </c>
      <c r="N3239" s="2" t="str">
        <f>IF(ISNUMBER(_xlfn.XMATCH(E3239,[1]SKU_Master!A:A)),"MATCH","NOT FOUND")</f>
        <v>MATCH</v>
      </c>
      <c r="O3239" s="2">
        <f>Table2[[#This Row],[GROSS_REVENUE]]-Table2[[#This Row],[DISCOUNT]]</f>
        <v>47333.58</v>
      </c>
      <c r="P3239" s="3">
        <f>IFERROR((Table2[[#This Row],[NET_REVENUE]]-(Table2[[#This Row],[UNITS_SOLD]]*Table2[[#This Row],[UNIT_COGS]]))/Table2[[#This Row],[NET_REVENUE]],0)</f>
        <v>0.46443941066785993</v>
      </c>
      <c r="Q3239" s="4">
        <f>IFERROR(Table2[[#This Row],[GROSS_REVENUE]]/Table2[[#This Row],[AD_SPEND]],0)</f>
        <v>8.5991916759824569</v>
      </c>
      <c r="R3239" s="2">
        <f>IFERROR((Table2[[#This Row],[NET_REVENUE]]-(Table2[[#This Row],[UNITS_SOLD]]*Table2[[#This Row],[UNIT_COGS]])-Table2[[#This Row],[AD_SPEND]]),0)</f>
        <v>15936.500000000002</v>
      </c>
      <c r="S3239" s="3">
        <f>IFERROR(Table2[[#This Row],[RETURNS_UNITS]]/Table2[[#This Row],[UNITS_SOLD]],0)</f>
        <v>4.6153846153846156E-2</v>
      </c>
      <c r="T3239" s="2" t="str">
        <f>TRIM(CLEAN(Table2[[#This Row],[CHANNEL]]))</f>
        <v>Amazon</v>
      </c>
      <c r="U3239" s="1">
        <f t="shared" si="50"/>
        <v>45352</v>
      </c>
    </row>
    <row r="3240" spans="1:21" x14ac:dyDescent="0.3">
      <c r="A3240" s="1">
        <v>45809</v>
      </c>
      <c r="B3240" s="2" t="s">
        <v>50</v>
      </c>
      <c r="C3240" s="2" t="s">
        <v>28</v>
      </c>
      <c r="D3240" s="2" t="s">
        <v>30</v>
      </c>
      <c r="E3240" s="2" t="str">
        <f>TRIM(Table2[[#This Row],[SKU_CODE]])</f>
        <v>BEC-TIS-002</v>
      </c>
      <c r="F3240" s="2">
        <v>298</v>
      </c>
      <c r="G3240" s="2">
        <v>53640</v>
      </c>
      <c r="H3240" s="2">
        <v>11892.1</v>
      </c>
      <c r="I3240" s="2">
        <v>6064.1</v>
      </c>
      <c r="J3240" s="2">
        <v>11</v>
      </c>
      <c r="K3240" s="2" t="str">
        <f>_xlfn.XLOOKUP(E3240,[1]SKU_Master!A:A,[1]SKU_Master!C:C,"NOT FOUND")</f>
        <v>Tissues</v>
      </c>
      <c r="L3240" s="2">
        <f>_xlfn.XLOOKUP(Table2[[#This Row],[SKU_CODE_CLEAN]],[1]SKU_Master!A:A,[1]SKU_Master!E:E,"Not Found")</f>
        <v>180</v>
      </c>
      <c r="M3240" s="2">
        <f>_xlfn.XLOOKUP(E3240,[1]SKU_Master!A:A,[1]SKU_Master!F:F,"NOT FOUND")</f>
        <v>95</v>
      </c>
      <c r="N3240" s="2" t="str">
        <f>IF(ISNUMBER(_xlfn.XMATCH(E3240,[1]SKU_Master!A:A)),"MATCH","NOT FOUND")</f>
        <v>MATCH</v>
      </c>
      <c r="O3240" s="2">
        <f>Table2[[#This Row],[GROSS_REVENUE]]-Table2[[#This Row],[DISCOUNT]]</f>
        <v>41747.9</v>
      </c>
      <c r="P3240" s="3">
        <f>IFERROR((Table2[[#This Row],[NET_REVENUE]]-(Table2[[#This Row],[UNITS_SOLD]]*Table2[[#This Row],[UNIT_COGS]]))/Table2[[#This Row],[NET_REVENUE]],0)</f>
        <v>0.32188205873828385</v>
      </c>
      <c r="Q3240" s="4">
        <f>IFERROR(Table2[[#This Row],[GROSS_REVENUE]]/Table2[[#This Row],[AD_SPEND]],0)</f>
        <v>8.8455005689220165</v>
      </c>
      <c r="R3240" s="2">
        <f>IFERROR((Table2[[#This Row],[NET_REVENUE]]-(Table2[[#This Row],[UNITS_SOLD]]*Table2[[#This Row],[UNIT_COGS]])-Table2[[#This Row],[AD_SPEND]]),0)</f>
        <v>7373.8000000000011</v>
      </c>
      <c r="S3240" s="3">
        <f>IFERROR(Table2[[#This Row],[RETURNS_UNITS]]/Table2[[#This Row],[UNITS_SOLD]],0)</f>
        <v>3.6912751677852351E-2</v>
      </c>
      <c r="T3240" s="2" t="str">
        <f>TRIM(CLEAN(Table2[[#This Row],[CHANNEL]]))</f>
        <v>Amazon</v>
      </c>
      <c r="U3240" s="1">
        <f t="shared" si="50"/>
        <v>45809</v>
      </c>
    </row>
    <row r="3241" spans="1:21" x14ac:dyDescent="0.3">
      <c r="A3241" s="1">
        <v>45778</v>
      </c>
      <c r="B3241" s="2" t="s">
        <v>39</v>
      </c>
      <c r="C3241" s="2" t="s">
        <v>25</v>
      </c>
      <c r="D3241" s="2" t="s">
        <v>48</v>
      </c>
      <c r="E3241" s="2" t="str">
        <f>TRIM(Table2[[#This Row],[SKU_CODE]])</f>
        <v>BEC-CMB-001</v>
      </c>
      <c r="F3241" s="2">
        <v>97</v>
      </c>
      <c r="G3241" s="2">
        <v>67803</v>
      </c>
      <c r="H3241" s="2">
        <v>19541.04</v>
      </c>
      <c r="I3241" s="2">
        <v>6065.15</v>
      </c>
      <c r="J3241" s="2">
        <v>4</v>
      </c>
      <c r="K3241" s="2" t="str">
        <f>_xlfn.XLOOKUP(E3241,[1]SKU_Master!A:A,[1]SKU_Master!C:C,"NOT FOUND")</f>
        <v>Others</v>
      </c>
      <c r="L3241" s="2">
        <f>_xlfn.XLOOKUP(Table2[[#This Row],[SKU_CODE_CLEAN]],[1]SKU_Master!A:A,[1]SKU_Master!E:E,"Not Found")</f>
        <v>699</v>
      </c>
      <c r="M3241" s="2">
        <f>_xlfn.XLOOKUP(E3241,[1]SKU_Master!A:A,[1]SKU_Master!F:F,"NOT FOUND")</f>
        <v>330</v>
      </c>
      <c r="N3241" s="2" t="str">
        <f>IF(ISNUMBER(_xlfn.XMATCH(E3241,[1]SKU_Master!A:A)),"MATCH","NOT FOUND")</f>
        <v>MATCH</v>
      </c>
      <c r="O3241" s="2">
        <f>Table2[[#This Row],[GROSS_REVENUE]]-Table2[[#This Row],[DISCOUNT]]</f>
        <v>48261.96</v>
      </c>
      <c r="P3241" s="3">
        <f>IFERROR((Table2[[#This Row],[NET_REVENUE]]-(Table2[[#This Row],[UNITS_SOLD]]*Table2[[#This Row],[UNIT_COGS]]))/Table2[[#This Row],[NET_REVENUE]],0)</f>
        <v>0.33674471571399089</v>
      </c>
      <c r="Q3241" s="4">
        <f>IFERROR(Table2[[#This Row],[GROSS_REVENUE]]/Table2[[#This Row],[AD_SPEND]],0)</f>
        <v>11.179113459683602</v>
      </c>
      <c r="R3241" s="2">
        <f>IFERROR((Table2[[#This Row],[NET_REVENUE]]-(Table2[[#This Row],[UNITS_SOLD]]*Table2[[#This Row],[UNIT_COGS]])-Table2[[#This Row],[AD_SPEND]]),0)</f>
        <v>10186.81</v>
      </c>
      <c r="S3241" s="3">
        <f>IFERROR(Table2[[#This Row],[RETURNS_UNITS]]/Table2[[#This Row],[UNITS_SOLD]],0)</f>
        <v>4.1237113402061855E-2</v>
      </c>
      <c r="T3241" s="2" t="str">
        <f>TRIM(CLEAN(Table2[[#This Row],[CHANNEL]]))</f>
        <v>Amazon</v>
      </c>
      <c r="U3241" s="1">
        <f t="shared" si="50"/>
        <v>45778</v>
      </c>
    </row>
    <row r="3242" spans="1:21" x14ac:dyDescent="0.3">
      <c r="A3242" s="1">
        <v>45566</v>
      </c>
      <c r="B3242" s="2" t="s">
        <v>39</v>
      </c>
      <c r="C3242" s="2" t="s">
        <v>25</v>
      </c>
      <c r="D3242" s="2" t="s">
        <v>31</v>
      </c>
      <c r="E3242" s="2" t="str">
        <f>TRIM(Table2[[#This Row],[SKU_CODE]])</f>
        <v>BEC-GB-002</v>
      </c>
      <c r="F3242" s="2">
        <v>321</v>
      </c>
      <c r="G3242" s="2">
        <v>57459</v>
      </c>
      <c r="H3242" s="2">
        <v>9343.3799999999992</v>
      </c>
      <c r="I3242" s="2">
        <v>6068.94</v>
      </c>
      <c r="J3242" s="2">
        <v>18</v>
      </c>
      <c r="K3242" s="2" t="str">
        <f>_xlfn.XLOOKUP(E3242,[1]SKU_Master!A:A,[1]SKU_Master!C:C,"NOT FOUND")</f>
        <v>Garbage Bags</v>
      </c>
      <c r="L3242" s="2">
        <f>_xlfn.XLOOKUP(Table2[[#This Row],[SKU_CODE_CLEAN]],[1]SKU_Master!A:A,[1]SKU_Master!E:E,"Not Found")</f>
        <v>179</v>
      </c>
      <c r="M3242" s="2">
        <f>_xlfn.XLOOKUP(E3242,[1]SKU_Master!A:A,[1]SKU_Master!F:F,"NOT FOUND")</f>
        <v>86</v>
      </c>
      <c r="N3242" s="2" t="str">
        <f>IF(ISNUMBER(_xlfn.XMATCH(E3242,[1]SKU_Master!A:A)),"MATCH","NOT FOUND")</f>
        <v>MATCH</v>
      </c>
      <c r="O3242" s="2">
        <f>Table2[[#This Row],[GROSS_REVENUE]]-Table2[[#This Row],[DISCOUNT]]</f>
        <v>48115.62</v>
      </c>
      <c r="P3242" s="3">
        <f>IFERROR((Table2[[#This Row],[NET_REVENUE]]-(Table2[[#This Row],[UNITS_SOLD]]*Table2[[#This Row],[UNIT_COGS]]))/Table2[[#This Row],[NET_REVENUE]],0)</f>
        <v>0.42625700344295681</v>
      </c>
      <c r="Q3242" s="4">
        <f>IFERROR(Table2[[#This Row],[GROSS_REVENUE]]/Table2[[#This Row],[AD_SPEND]],0)</f>
        <v>9.4677159438056737</v>
      </c>
      <c r="R3242" s="2">
        <f>IFERROR((Table2[[#This Row],[NET_REVENUE]]-(Table2[[#This Row],[UNITS_SOLD]]*Table2[[#This Row],[UNIT_COGS]])-Table2[[#This Row],[AD_SPEND]]),0)</f>
        <v>14440.680000000004</v>
      </c>
      <c r="S3242" s="3">
        <f>IFERROR(Table2[[#This Row],[RETURNS_UNITS]]/Table2[[#This Row],[UNITS_SOLD]],0)</f>
        <v>5.6074766355140186E-2</v>
      </c>
      <c r="T3242" s="2" t="str">
        <f>TRIM(CLEAN(Table2[[#This Row],[CHANNEL]]))</f>
        <v>Amazon</v>
      </c>
      <c r="U3242" s="1">
        <f t="shared" si="50"/>
        <v>45566</v>
      </c>
    </row>
    <row r="3243" spans="1:21" x14ac:dyDescent="0.3">
      <c r="A3243" s="1">
        <v>45627</v>
      </c>
      <c r="B3243" s="2" t="s">
        <v>21</v>
      </c>
      <c r="C3243" s="2" t="s">
        <v>22</v>
      </c>
      <c r="D3243" s="2" t="s">
        <v>41</v>
      </c>
      <c r="E3243" s="2" t="str">
        <f>TRIM(Table2[[#This Row],[SKU_CODE]])</f>
        <v>BEC-KT-002</v>
      </c>
      <c r="F3243" s="2">
        <v>177</v>
      </c>
      <c r="G3243" s="2">
        <v>74340</v>
      </c>
      <c r="H3243" s="2">
        <v>21485.200000000001</v>
      </c>
      <c r="I3243" s="2">
        <v>6069.71</v>
      </c>
      <c r="J3243" s="2">
        <v>4</v>
      </c>
      <c r="K3243" s="2" t="str">
        <f>_xlfn.XLOOKUP(E3243,[1]SKU_Master!A:A,[1]SKU_Master!C:C,"NOT FOUND")</f>
        <v>Kitchen Towel</v>
      </c>
      <c r="L3243" s="2">
        <f>_xlfn.XLOOKUP(Table2[[#This Row],[SKU_CODE_CLEAN]],[1]SKU_Master!A:A,[1]SKU_Master!E:E,"Not Found")</f>
        <v>420</v>
      </c>
      <c r="M3243" s="2">
        <f>_xlfn.XLOOKUP(E3243,[1]SKU_Master!A:A,[1]SKU_Master!F:F,"NOT FOUND")</f>
        <v>205</v>
      </c>
      <c r="N3243" s="2" t="str">
        <f>IF(ISNUMBER(_xlfn.XMATCH(E3243,[1]SKU_Master!A:A)),"MATCH","NOT FOUND")</f>
        <v>MATCH</v>
      </c>
      <c r="O3243" s="2">
        <f>Table2[[#This Row],[GROSS_REVENUE]]-Table2[[#This Row],[DISCOUNT]]</f>
        <v>52854.8</v>
      </c>
      <c r="P3243" s="3">
        <f>IFERROR((Table2[[#This Row],[NET_REVENUE]]-(Table2[[#This Row],[UNITS_SOLD]]*Table2[[#This Row],[UNIT_COGS]]))/Table2[[#This Row],[NET_REVENUE]],0)</f>
        <v>0.31349659822759718</v>
      </c>
      <c r="Q3243" s="4">
        <f>IFERROR(Table2[[#This Row],[GROSS_REVENUE]]/Table2[[#This Row],[AD_SPEND]],0)</f>
        <v>12.247702114269051</v>
      </c>
      <c r="R3243" s="2">
        <f>IFERROR((Table2[[#This Row],[NET_REVENUE]]-(Table2[[#This Row],[UNITS_SOLD]]*Table2[[#This Row],[UNIT_COGS]])-Table2[[#This Row],[AD_SPEND]]),0)</f>
        <v>10500.090000000004</v>
      </c>
      <c r="S3243" s="3">
        <f>IFERROR(Table2[[#This Row],[RETURNS_UNITS]]/Table2[[#This Row],[UNITS_SOLD]],0)</f>
        <v>2.2598870056497175E-2</v>
      </c>
      <c r="T3243" s="2" t="str">
        <f>TRIM(CLEAN(Table2[[#This Row],[CHANNEL]]))</f>
        <v>Flipkart</v>
      </c>
      <c r="U3243" s="1">
        <f t="shared" si="50"/>
        <v>45627</v>
      </c>
    </row>
    <row r="3244" spans="1:21" x14ac:dyDescent="0.3">
      <c r="A3244" s="1">
        <v>45292</v>
      </c>
      <c r="B3244" s="2" t="s">
        <v>24</v>
      </c>
      <c r="C3244" s="2" t="s">
        <v>22</v>
      </c>
      <c r="D3244" s="2" t="s">
        <v>41</v>
      </c>
      <c r="E3244" s="2" t="str">
        <f>TRIM(Table2[[#This Row],[SKU_CODE]])</f>
        <v>BEC-KT-002</v>
      </c>
      <c r="F3244" s="2">
        <v>137</v>
      </c>
      <c r="G3244" s="2">
        <v>57540</v>
      </c>
      <c r="H3244" s="2">
        <v>1613.54</v>
      </c>
      <c r="I3244" s="2">
        <v>6071.05</v>
      </c>
      <c r="J3244" s="2">
        <v>12</v>
      </c>
      <c r="K3244" s="2" t="str">
        <f>_xlfn.XLOOKUP(E3244,[1]SKU_Master!A:A,[1]SKU_Master!C:C,"NOT FOUND")</f>
        <v>Kitchen Towel</v>
      </c>
      <c r="L3244" s="2">
        <f>_xlfn.XLOOKUP(Table2[[#This Row],[SKU_CODE_CLEAN]],[1]SKU_Master!A:A,[1]SKU_Master!E:E,"Not Found")</f>
        <v>420</v>
      </c>
      <c r="M3244" s="2">
        <f>_xlfn.XLOOKUP(E3244,[1]SKU_Master!A:A,[1]SKU_Master!F:F,"NOT FOUND")</f>
        <v>205</v>
      </c>
      <c r="N3244" s="2" t="str">
        <f>IF(ISNUMBER(_xlfn.XMATCH(E3244,[1]SKU_Master!A:A)),"MATCH","NOT FOUND")</f>
        <v>MATCH</v>
      </c>
      <c r="O3244" s="2">
        <f>Table2[[#This Row],[GROSS_REVENUE]]-Table2[[#This Row],[DISCOUNT]]</f>
        <v>55926.46</v>
      </c>
      <c r="P3244" s="3">
        <f>IFERROR((Table2[[#This Row],[NET_REVENUE]]-(Table2[[#This Row],[UNITS_SOLD]]*Table2[[#This Row],[UNIT_COGS]]))/Table2[[#This Row],[NET_REVENUE]],0)</f>
        <v>0.49782267642185829</v>
      </c>
      <c r="Q3244" s="4">
        <f>IFERROR(Table2[[#This Row],[GROSS_REVENUE]]/Table2[[#This Row],[AD_SPEND]],0)</f>
        <v>9.4777674372637346</v>
      </c>
      <c r="R3244" s="2">
        <f>IFERROR((Table2[[#This Row],[NET_REVENUE]]-(Table2[[#This Row],[UNITS_SOLD]]*Table2[[#This Row],[UNIT_COGS]])-Table2[[#This Row],[AD_SPEND]]),0)</f>
        <v>21770.41</v>
      </c>
      <c r="S3244" s="3">
        <f>IFERROR(Table2[[#This Row],[RETURNS_UNITS]]/Table2[[#This Row],[UNITS_SOLD]],0)</f>
        <v>8.7591240875912413E-2</v>
      </c>
      <c r="T3244" s="2" t="str">
        <f>TRIM(CLEAN(Table2[[#This Row],[CHANNEL]]))</f>
        <v>D2C</v>
      </c>
      <c r="U3244" s="1">
        <f t="shared" si="50"/>
        <v>45292</v>
      </c>
    </row>
    <row r="3245" spans="1:21" x14ac:dyDescent="0.3">
      <c r="A3245" s="1">
        <v>45689</v>
      </c>
      <c r="B3245" s="2" t="s">
        <v>33</v>
      </c>
      <c r="C3245" s="2" t="s">
        <v>25</v>
      </c>
      <c r="D3245" s="2" t="s">
        <v>41</v>
      </c>
      <c r="E3245" s="2" t="str">
        <f>TRIM(Table2[[#This Row],[SKU_CODE]])</f>
        <v>BEC-KT-002</v>
      </c>
      <c r="F3245" s="2">
        <v>166</v>
      </c>
      <c r="G3245" s="2">
        <v>69720</v>
      </c>
      <c r="H3245" s="2">
        <v>6212.14</v>
      </c>
      <c r="I3245" s="2">
        <v>6080.8</v>
      </c>
      <c r="J3245" s="2">
        <v>5</v>
      </c>
      <c r="K3245" s="2" t="str">
        <f>_xlfn.XLOOKUP(E3245,[1]SKU_Master!A:A,[1]SKU_Master!C:C,"NOT FOUND")</f>
        <v>Kitchen Towel</v>
      </c>
      <c r="L3245" s="2">
        <f>_xlfn.XLOOKUP(Table2[[#This Row],[SKU_CODE_CLEAN]],[1]SKU_Master!A:A,[1]SKU_Master!E:E,"Not Found")</f>
        <v>420</v>
      </c>
      <c r="M3245" s="2">
        <f>_xlfn.XLOOKUP(E3245,[1]SKU_Master!A:A,[1]SKU_Master!F:F,"NOT FOUND")</f>
        <v>205</v>
      </c>
      <c r="N3245" s="2" t="str">
        <f>IF(ISNUMBER(_xlfn.XMATCH(E3245,[1]SKU_Master!A:A)),"MATCH","NOT FOUND")</f>
        <v>MATCH</v>
      </c>
      <c r="O3245" s="2">
        <f>Table2[[#This Row],[GROSS_REVENUE]]-Table2[[#This Row],[DISCOUNT]]</f>
        <v>63507.86</v>
      </c>
      <c r="P3245" s="3">
        <f>IFERROR((Table2[[#This Row],[NET_REVENUE]]-(Table2[[#This Row],[UNITS_SOLD]]*Table2[[#This Row],[UNIT_COGS]]))/Table2[[#This Row],[NET_REVENUE]],0)</f>
        <v>0.46416081411025345</v>
      </c>
      <c r="Q3245" s="4">
        <f>IFERROR(Table2[[#This Row],[GROSS_REVENUE]]/Table2[[#This Row],[AD_SPEND]],0)</f>
        <v>11.465596632022102</v>
      </c>
      <c r="R3245" s="2">
        <f>IFERROR((Table2[[#This Row],[NET_REVENUE]]-(Table2[[#This Row],[UNITS_SOLD]]*Table2[[#This Row],[UNIT_COGS]])-Table2[[#This Row],[AD_SPEND]]),0)</f>
        <v>23397.06</v>
      </c>
      <c r="S3245" s="3">
        <f>IFERROR(Table2[[#This Row],[RETURNS_UNITS]]/Table2[[#This Row],[UNITS_SOLD]],0)</f>
        <v>3.0120481927710843E-2</v>
      </c>
      <c r="T3245" s="2" t="str">
        <f>TRIM(CLEAN(Table2[[#This Row],[CHANNEL]]))</f>
        <v>Swiggy Instamart</v>
      </c>
      <c r="U3245" s="1">
        <f t="shared" si="50"/>
        <v>45689</v>
      </c>
    </row>
    <row r="3246" spans="1:21" x14ac:dyDescent="0.3">
      <c r="A3246" s="1">
        <v>45383</v>
      </c>
      <c r="B3246" s="2" t="s">
        <v>37</v>
      </c>
      <c r="C3246" s="2" t="s">
        <v>28</v>
      </c>
      <c r="D3246" s="2" t="s">
        <v>41</v>
      </c>
      <c r="E3246" s="2" t="str">
        <f>TRIM(Table2[[#This Row],[SKU_CODE]])</f>
        <v>BEC-KT-002</v>
      </c>
      <c r="F3246" s="2">
        <v>228</v>
      </c>
      <c r="G3246" s="2">
        <v>95760</v>
      </c>
      <c r="H3246" s="2">
        <v>10154.24</v>
      </c>
      <c r="I3246" s="2">
        <v>6082.89</v>
      </c>
      <c r="J3246" s="2">
        <v>5</v>
      </c>
      <c r="K3246" s="2" t="str">
        <f>_xlfn.XLOOKUP(E3246,[1]SKU_Master!A:A,[1]SKU_Master!C:C,"NOT FOUND")</f>
        <v>Kitchen Towel</v>
      </c>
      <c r="L3246" s="2">
        <f>_xlfn.XLOOKUP(Table2[[#This Row],[SKU_CODE_CLEAN]],[1]SKU_Master!A:A,[1]SKU_Master!E:E,"Not Found")</f>
        <v>420</v>
      </c>
      <c r="M3246" s="2">
        <f>_xlfn.XLOOKUP(E3246,[1]SKU_Master!A:A,[1]SKU_Master!F:F,"NOT FOUND")</f>
        <v>205</v>
      </c>
      <c r="N3246" s="2" t="str">
        <f>IF(ISNUMBER(_xlfn.XMATCH(E3246,[1]SKU_Master!A:A)),"MATCH","NOT FOUND")</f>
        <v>MATCH</v>
      </c>
      <c r="O3246" s="2">
        <f>Table2[[#This Row],[GROSS_REVENUE]]-Table2[[#This Row],[DISCOUNT]]</f>
        <v>85605.759999999995</v>
      </c>
      <c r="P3246" s="3">
        <f>IFERROR((Table2[[#This Row],[NET_REVENUE]]-(Table2[[#This Row],[UNITS_SOLD]]*Table2[[#This Row],[UNIT_COGS]]))/Table2[[#This Row],[NET_REVENUE]],0)</f>
        <v>0.45400870221816847</v>
      </c>
      <c r="Q3246" s="4">
        <f>IFERROR(Table2[[#This Row],[GROSS_REVENUE]]/Table2[[#This Row],[AD_SPEND]],0)</f>
        <v>15.742517125905612</v>
      </c>
      <c r="R3246" s="2">
        <f>IFERROR((Table2[[#This Row],[NET_REVENUE]]-(Table2[[#This Row],[UNITS_SOLD]]*Table2[[#This Row],[UNIT_COGS]])-Table2[[#This Row],[AD_SPEND]]),0)</f>
        <v>32782.869999999995</v>
      </c>
      <c r="S3246" s="3">
        <f>IFERROR(Table2[[#This Row],[RETURNS_UNITS]]/Table2[[#This Row],[UNITS_SOLD]],0)</f>
        <v>2.1929824561403508E-2</v>
      </c>
      <c r="T3246" s="2" t="str">
        <f>TRIM(CLEAN(Table2[[#This Row],[CHANNEL]]))</f>
        <v>Blinkit</v>
      </c>
      <c r="U3246" s="1">
        <f t="shared" si="50"/>
        <v>45383</v>
      </c>
    </row>
    <row r="3247" spans="1:21" x14ac:dyDescent="0.3">
      <c r="A3247" s="1">
        <v>45505</v>
      </c>
      <c r="B3247" s="2" t="s">
        <v>21</v>
      </c>
      <c r="C3247" s="2" t="s">
        <v>25</v>
      </c>
      <c r="D3247" s="2" t="s">
        <v>38</v>
      </c>
      <c r="E3247" s="2" t="str">
        <f>TRIM(Table2[[#This Row],[SKU_CODE]])</f>
        <v>BEC-CLN-002</v>
      </c>
      <c r="F3247" s="2">
        <v>215</v>
      </c>
      <c r="G3247" s="2">
        <v>39775</v>
      </c>
      <c r="H3247" s="2">
        <v>6036.96</v>
      </c>
      <c r="I3247" s="2">
        <v>6087.83</v>
      </c>
      <c r="J3247" s="2">
        <v>8</v>
      </c>
      <c r="K3247" s="2" t="str">
        <f>_xlfn.XLOOKUP(E3247,[1]SKU_Master!A:A,[1]SKU_Master!C:C,"NOT FOUND")</f>
        <v>Cleaners</v>
      </c>
      <c r="L3247" s="2">
        <f>_xlfn.XLOOKUP(Table2[[#This Row],[SKU_CODE_CLEAN]],[1]SKU_Master!A:A,[1]SKU_Master!E:E,"Not Found")</f>
        <v>185</v>
      </c>
      <c r="M3247" s="2">
        <f>_xlfn.XLOOKUP(E3247,[1]SKU_Master!A:A,[1]SKU_Master!F:F,"NOT FOUND")</f>
        <v>88</v>
      </c>
      <c r="N3247" s="2" t="str">
        <f>IF(ISNUMBER(_xlfn.XMATCH(E3247,[1]SKU_Master!A:A)),"MATCH","NOT FOUND")</f>
        <v>MATCH</v>
      </c>
      <c r="O3247" s="2">
        <f>Table2[[#This Row],[GROSS_REVENUE]]-Table2[[#This Row],[DISCOUNT]]</f>
        <v>33738.04</v>
      </c>
      <c r="P3247" s="3">
        <f>IFERROR((Table2[[#This Row],[NET_REVENUE]]-(Table2[[#This Row],[UNITS_SOLD]]*Table2[[#This Row],[UNIT_COGS]]))/Table2[[#This Row],[NET_REVENUE]],0)</f>
        <v>0.4392086795794895</v>
      </c>
      <c r="Q3247" s="4">
        <f>IFERROR(Table2[[#This Row],[GROSS_REVENUE]]/Table2[[#This Row],[AD_SPEND]],0)</f>
        <v>6.5335267246293016</v>
      </c>
      <c r="R3247" s="2">
        <f>IFERROR((Table2[[#This Row],[NET_REVENUE]]-(Table2[[#This Row],[UNITS_SOLD]]*Table2[[#This Row],[UNIT_COGS]])-Table2[[#This Row],[AD_SPEND]]),0)</f>
        <v>8730.2100000000009</v>
      </c>
      <c r="S3247" s="3">
        <f>IFERROR(Table2[[#This Row],[RETURNS_UNITS]]/Table2[[#This Row],[UNITS_SOLD]],0)</f>
        <v>3.7209302325581395E-2</v>
      </c>
      <c r="T3247" s="2" t="str">
        <f>TRIM(CLEAN(Table2[[#This Row],[CHANNEL]]))</f>
        <v>Flipkart</v>
      </c>
      <c r="U3247" s="1">
        <f t="shared" si="50"/>
        <v>45505</v>
      </c>
    </row>
    <row r="3248" spans="1:21" x14ac:dyDescent="0.3">
      <c r="A3248" s="1">
        <v>45778</v>
      </c>
      <c r="B3248" s="2" t="s">
        <v>50</v>
      </c>
      <c r="C3248" s="2" t="s">
        <v>28</v>
      </c>
      <c r="D3248" s="2" t="s">
        <v>41</v>
      </c>
      <c r="E3248" s="2" t="str">
        <f>TRIM(Table2[[#This Row],[SKU_CODE]])</f>
        <v>BEC-KT-002</v>
      </c>
      <c r="F3248" s="2">
        <v>288</v>
      </c>
      <c r="G3248" s="2">
        <v>120960</v>
      </c>
      <c r="H3248" s="2">
        <v>21103.1</v>
      </c>
      <c r="I3248" s="2">
        <v>6088.81</v>
      </c>
      <c r="J3248" s="2">
        <v>15</v>
      </c>
      <c r="K3248" s="2" t="str">
        <f>_xlfn.XLOOKUP(E3248,[1]SKU_Master!A:A,[1]SKU_Master!C:C,"NOT FOUND")</f>
        <v>Kitchen Towel</v>
      </c>
      <c r="L3248" s="2">
        <f>_xlfn.XLOOKUP(Table2[[#This Row],[SKU_CODE_CLEAN]],[1]SKU_Master!A:A,[1]SKU_Master!E:E,"Not Found")</f>
        <v>420</v>
      </c>
      <c r="M3248" s="2">
        <f>_xlfn.XLOOKUP(E3248,[1]SKU_Master!A:A,[1]SKU_Master!F:F,"NOT FOUND")</f>
        <v>205</v>
      </c>
      <c r="N3248" s="2" t="str">
        <f>IF(ISNUMBER(_xlfn.XMATCH(E3248,[1]SKU_Master!A:A)),"MATCH","NOT FOUND")</f>
        <v>MATCH</v>
      </c>
      <c r="O3248" s="2">
        <f>Table2[[#This Row],[GROSS_REVENUE]]-Table2[[#This Row],[DISCOUNT]]</f>
        <v>99856.9</v>
      </c>
      <c r="P3248" s="3">
        <f>IFERROR((Table2[[#This Row],[NET_REVENUE]]-(Table2[[#This Row],[UNITS_SOLD]]*Table2[[#This Row],[UNIT_COGS]]))/Table2[[#This Row],[NET_REVENUE]],0)</f>
        <v>0.40875392686935003</v>
      </c>
      <c r="Q3248" s="4">
        <f>IFERROR(Table2[[#This Row],[GROSS_REVENUE]]/Table2[[#This Row],[AD_SPEND]],0)</f>
        <v>19.865950817975925</v>
      </c>
      <c r="R3248" s="2">
        <f>IFERROR((Table2[[#This Row],[NET_REVENUE]]-(Table2[[#This Row],[UNITS_SOLD]]*Table2[[#This Row],[UNIT_COGS]])-Table2[[#This Row],[AD_SPEND]]),0)</f>
        <v>34728.089999999997</v>
      </c>
      <c r="S3248" s="3">
        <f>IFERROR(Table2[[#This Row],[RETURNS_UNITS]]/Table2[[#This Row],[UNITS_SOLD]],0)</f>
        <v>5.2083333333333336E-2</v>
      </c>
      <c r="T3248" s="2" t="str">
        <f>TRIM(CLEAN(Table2[[#This Row],[CHANNEL]]))</f>
        <v>Amazon</v>
      </c>
      <c r="U3248" s="1">
        <f t="shared" si="50"/>
        <v>45778</v>
      </c>
    </row>
    <row r="3249" spans="1:21" x14ac:dyDescent="0.3">
      <c r="A3249" s="1">
        <v>45597</v>
      </c>
      <c r="B3249" s="2" t="s">
        <v>39</v>
      </c>
      <c r="C3249" s="2" t="s">
        <v>28</v>
      </c>
      <c r="D3249" s="2" t="s">
        <v>29</v>
      </c>
      <c r="E3249" s="2" t="str">
        <f>TRIM(Table2[[#This Row],[SKU_CODE]])</f>
        <v>BEC-CLN-004</v>
      </c>
      <c r="F3249" s="2">
        <v>278</v>
      </c>
      <c r="G3249" s="2">
        <v>27522</v>
      </c>
      <c r="H3249" s="2">
        <v>3065.21</v>
      </c>
      <c r="I3249" s="2">
        <v>6100.52</v>
      </c>
      <c r="J3249" s="2">
        <v>14</v>
      </c>
      <c r="K3249" s="2" t="str">
        <f>_xlfn.XLOOKUP(E3249,[1]SKU_Master!A:A,[1]SKU_Master!C:C,"NOT FOUND")</f>
        <v>Cleaners</v>
      </c>
      <c r="L3249" s="2">
        <f>_xlfn.XLOOKUP(Table2[[#This Row],[SKU_CODE_CLEAN]],[1]SKU_Master!A:A,[1]SKU_Master!E:E,"Not Found")</f>
        <v>99</v>
      </c>
      <c r="M3249" s="2">
        <f>_xlfn.XLOOKUP(E3249,[1]SKU_Master!A:A,[1]SKU_Master!F:F,"NOT FOUND")</f>
        <v>44</v>
      </c>
      <c r="N3249" s="2" t="str">
        <f>IF(ISNUMBER(_xlfn.XMATCH(E3249,[1]SKU_Master!A:A)),"MATCH","NOT FOUND")</f>
        <v>MATCH</v>
      </c>
      <c r="O3249" s="2">
        <f>Table2[[#This Row],[GROSS_REVENUE]]-Table2[[#This Row],[DISCOUNT]]</f>
        <v>24456.79</v>
      </c>
      <c r="P3249" s="3">
        <f>IFERROR((Table2[[#This Row],[NET_REVENUE]]-(Table2[[#This Row],[UNITS_SOLD]]*Table2[[#This Row],[UNIT_COGS]]))/Table2[[#This Row],[NET_REVENUE]],0)</f>
        <v>0.49985259717240083</v>
      </c>
      <c r="Q3249" s="4">
        <f>IFERROR(Table2[[#This Row],[GROSS_REVENUE]]/Table2[[#This Row],[AD_SPEND]],0)</f>
        <v>4.5114186987338778</v>
      </c>
      <c r="R3249" s="2">
        <f>IFERROR((Table2[[#This Row],[NET_REVENUE]]-(Table2[[#This Row],[UNITS_SOLD]]*Table2[[#This Row],[UNIT_COGS]])-Table2[[#This Row],[AD_SPEND]]),0)</f>
        <v>6124.27</v>
      </c>
      <c r="S3249" s="3">
        <f>IFERROR(Table2[[#This Row],[RETURNS_UNITS]]/Table2[[#This Row],[UNITS_SOLD]],0)</f>
        <v>5.0359712230215826E-2</v>
      </c>
      <c r="T3249" s="2" t="str">
        <f>TRIM(CLEAN(Table2[[#This Row],[CHANNEL]]))</f>
        <v>Amazon</v>
      </c>
      <c r="U3249" s="1">
        <f t="shared" si="50"/>
        <v>45597</v>
      </c>
    </row>
    <row r="3250" spans="1:21" x14ac:dyDescent="0.3">
      <c r="A3250" s="1">
        <v>45413</v>
      </c>
      <c r="B3250" s="2" t="s">
        <v>24</v>
      </c>
      <c r="C3250" s="2" t="s">
        <v>28</v>
      </c>
      <c r="D3250" s="2" t="s">
        <v>59</v>
      </c>
      <c r="E3250" s="2" t="str">
        <f>TRIM(Table2[[#This Row],[SKU_CODE]])</f>
        <v>BEC-CLN-001</v>
      </c>
      <c r="F3250" s="2">
        <v>122</v>
      </c>
      <c r="G3250" s="2">
        <v>24278</v>
      </c>
      <c r="H3250" s="2">
        <v>3122.28</v>
      </c>
      <c r="I3250" s="2">
        <v>6115.12</v>
      </c>
      <c r="J3250" s="2">
        <v>18</v>
      </c>
      <c r="K3250" s="2" t="str">
        <f>_xlfn.XLOOKUP(E3250,[1]SKU_Master!A:A,[1]SKU_Master!C:C,"NOT FOUND")</f>
        <v>Cleaners</v>
      </c>
      <c r="L3250" s="2">
        <f>_xlfn.XLOOKUP(Table2[[#This Row],[SKU_CODE_CLEAN]],[1]SKU_Master!A:A,[1]SKU_Master!E:E,"Not Found")</f>
        <v>199</v>
      </c>
      <c r="M3250" s="2">
        <f>_xlfn.XLOOKUP(E3250,[1]SKU_Master!A:A,[1]SKU_Master!F:F,"NOT FOUND")</f>
        <v>96</v>
      </c>
      <c r="N3250" s="2" t="str">
        <f>IF(ISNUMBER(_xlfn.XMATCH(E3250,[1]SKU_Master!A:A)),"MATCH","NOT FOUND")</f>
        <v>MATCH</v>
      </c>
      <c r="O3250" s="2">
        <f>Table2[[#This Row],[GROSS_REVENUE]]-Table2[[#This Row],[DISCOUNT]]</f>
        <v>21155.72</v>
      </c>
      <c r="P3250" s="3">
        <f>IFERROR((Table2[[#This Row],[NET_REVENUE]]-(Table2[[#This Row],[UNITS_SOLD]]*Table2[[#This Row],[UNIT_COGS]]))/Table2[[#This Row],[NET_REVENUE]],0)</f>
        <v>0.44639085788618871</v>
      </c>
      <c r="Q3250" s="4">
        <f>IFERROR(Table2[[#This Row],[GROSS_REVENUE]]/Table2[[#This Row],[AD_SPEND]],0)</f>
        <v>3.9701592119206164</v>
      </c>
      <c r="R3250" s="2">
        <f>IFERROR((Table2[[#This Row],[NET_REVENUE]]-(Table2[[#This Row],[UNITS_SOLD]]*Table2[[#This Row],[UNIT_COGS]])-Table2[[#This Row],[AD_SPEND]]),0)</f>
        <v>3328.6000000000013</v>
      </c>
      <c r="S3250" s="3">
        <f>IFERROR(Table2[[#This Row],[RETURNS_UNITS]]/Table2[[#This Row],[UNITS_SOLD]],0)</f>
        <v>0.14754098360655737</v>
      </c>
      <c r="T3250" s="2" t="str">
        <f>TRIM(CLEAN(Table2[[#This Row],[CHANNEL]]))</f>
        <v>D2C</v>
      </c>
      <c r="U3250" s="1">
        <f t="shared" si="50"/>
        <v>45413</v>
      </c>
    </row>
    <row r="3251" spans="1:21" x14ac:dyDescent="0.3">
      <c r="A3251" s="1">
        <v>45566</v>
      </c>
      <c r="B3251" s="2" t="s">
        <v>24</v>
      </c>
      <c r="C3251" s="2" t="s">
        <v>25</v>
      </c>
      <c r="D3251" s="2" t="s">
        <v>38</v>
      </c>
      <c r="E3251" s="2" t="str">
        <f>TRIM(Table2[[#This Row],[SKU_CODE]])</f>
        <v>BEC-CLN-002</v>
      </c>
      <c r="F3251" s="2">
        <v>173</v>
      </c>
      <c r="G3251" s="2">
        <v>32005</v>
      </c>
      <c r="H3251" s="2">
        <v>3561.79</v>
      </c>
      <c r="I3251" s="2">
        <v>6121.51</v>
      </c>
      <c r="J3251" s="2">
        <v>28</v>
      </c>
      <c r="K3251" s="2" t="str">
        <f>_xlfn.XLOOKUP(E3251,[1]SKU_Master!A:A,[1]SKU_Master!C:C,"NOT FOUND")</f>
        <v>Cleaners</v>
      </c>
      <c r="L3251" s="2">
        <f>_xlfn.XLOOKUP(Table2[[#This Row],[SKU_CODE_CLEAN]],[1]SKU_Master!A:A,[1]SKU_Master!E:E,"Not Found")</f>
        <v>185</v>
      </c>
      <c r="M3251" s="2">
        <f>_xlfn.XLOOKUP(E3251,[1]SKU_Master!A:A,[1]SKU_Master!F:F,"NOT FOUND")</f>
        <v>88</v>
      </c>
      <c r="N3251" s="2" t="str">
        <f>IF(ISNUMBER(_xlfn.XMATCH(E3251,[1]SKU_Master!A:A)),"MATCH","NOT FOUND")</f>
        <v>MATCH</v>
      </c>
      <c r="O3251" s="2">
        <f>Table2[[#This Row],[GROSS_REVENUE]]-Table2[[#This Row],[DISCOUNT]]</f>
        <v>28443.21</v>
      </c>
      <c r="P3251" s="3">
        <f>IFERROR((Table2[[#This Row],[NET_REVENUE]]-(Table2[[#This Row],[UNITS_SOLD]]*Table2[[#This Row],[UNIT_COGS]]))/Table2[[#This Row],[NET_REVENUE]],0)</f>
        <v>0.4647580213344415</v>
      </c>
      <c r="Q3251" s="4">
        <f>IFERROR(Table2[[#This Row],[GROSS_REVENUE]]/Table2[[#This Row],[AD_SPEND]],0)</f>
        <v>5.2282851780034667</v>
      </c>
      <c r="R3251" s="2">
        <f>IFERROR((Table2[[#This Row],[NET_REVENUE]]-(Table2[[#This Row],[UNITS_SOLD]]*Table2[[#This Row],[UNIT_COGS]])-Table2[[#This Row],[AD_SPEND]]),0)</f>
        <v>7097.6999999999989</v>
      </c>
      <c r="S3251" s="3">
        <f>IFERROR(Table2[[#This Row],[RETURNS_UNITS]]/Table2[[#This Row],[UNITS_SOLD]],0)</f>
        <v>0.16184971098265896</v>
      </c>
      <c r="T3251" s="2" t="str">
        <f>TRIM(CLEAN(Table2[[#This Row],[CHANNEL]]))</f>
        <v>D2C</v>
      </c>
      <c r="U3251" s="1">
        <f t="shared" si="50"/>
        <v>45566</v>
      </c>
    </row>
    <row r="3252" spans="1:21" x14ac:dyDescent="0.3">
      <c r="A3252" s="1">
        <v>45505</v>
      </c>
      <c r="B3252" s="2" t="s">
        <v>33</v>
      </c>
      <c r="C3252" s="2" t="s">
        <v>28</v>
      </c>
      <c r="D3252" s="2" t="s">
        <v>59</v>
      </c>
      <c r="E3252" s="2" t="str">
        <f>TRIM(Table2[[#This Row],[SKU_CODE]])</f>
        <v>BEC-CLN-001</v>
      </c>
      <c r="F3252" s="2">
        <v>107</v>
      </c>
      <c r="G3252" s="2">
        <v>21293</v>
      </c>
      <c r="H3252" s="2">
        <v>2267.87</v>
      </c>
      <c r="I3252" s="2">
        <v>6123.69</v>
      </c>
      <c r="J3252" s="2">
        <v>3</v>
      </c>
      <c r="K3252" s="2" t="str">
        <f>_xlfn.XLOOKUP(E3252,[1]SKU_Master!A:A,[1]SKU_Master!C:C,"NOT FOUND")</f>
        <v>Cleaners</v>
      </c>
      <c r="L3252" s="2">
        <f>_xlfn.XLOOKUP(Table2[[#This Row],[SKU_CODE_CLEAN]],[1]SKU_Master!A:A,[1]SKU_Master!E:E,"Not Found")</f>
        <v>199</v>
      </c>
      <c r="M3252" s="2">
        <f>_xlfn.XLOOKUP(E3252,[1]SKU_Master!A:A,[1]SKU_Master!F:F,"NOT FOUND")</f>
        <v>96</v>
      </c>
      <c r="N3252" s="2" t="str">
        <f>IF(ISNUMBER(_xlfn.XMATCH(E3252,[1]SKU_Master!A:A)),"MATCH","NOT FOUND")</f>
        <v>MATCH</v>
      </c>
      <c r="O3252" s="2">
        <f>Table2[[#This Row],[GROSS_REVENUE]]-Table2[[#This Row],[DISCOUNT]]</f>
        <v>19025.13</v>
      </c>
      <c r="P3252" s="3">
        <f>IFERROR((Table2[[#This Row],[NET_REVENUE]]-(Table2[[#This Row],[UNITS_SOLD]]*Table2[[#This Row],[UNIT_COGS]]))/Table2[[#This Row],[NET_REVENUE]],0)</f>
        <v>0.4600825329445844</v>
      </c>
      <c r="Q3252" s="4">
        <f>IFERROR(Table2[[#This Row],[GROSS_REVENUE]]/Table2[[#This Row],[AD_SPEND]],0)</f>
        <v>3.4771518479870798</v>
      </c>
      <c r="R3252" s="2">
        <f>IFERROR((Table2[[#This Row],[NET_REVENUE]]-(Table2[[#This Row],[UNITS_SOLD]]*Table2[[#This Row],[UNIT_COGS]])-Table2[[#This Row],[AD_SPEND]]),0)</f>
        <v>2629.4400000000014</v>
      </c>
      <c r="S3252" s="3">
        <f>IFERROR(Table2[[#This Row],[RETURNS_UNITS]]/Table2[[#This Row],[UNITS_SOLD]],0)</f>
        <v>2.8037383177570093E-2</v>
      </c>
      <c r="T3252" s="2" t="str">
        <f>TRIM(CLEAN(Table2[[#This Row],[CHANNEL]]))</f>
        <v>Swiggy Instamart</v>
      </c>
      <c r="U3252" s="1">
        <f t="shared" si="50"/>
        <v>45505</v>
      </c>
    </row>
    <row r="3253" spans="1:21" x14ac:dyDescent="0.3">
      <c r="A3253" s="1">
        <v>45717</v>
      </c>
      <c r="B3253" s="2" t="s">
        <v>39</v>
      </c>
      <c r="C3253" s="2" t="s">
        <v>25</v>
      </c>
      <c r="D3253" s="2" t="s">
        <v>46</v>
      </c>
      <c r="E3253" s="2" t="str">
        <f>TRIM(Table2[[#This Row],[SKU_CODE]])</f>
        <v>BEC-KT-001</v>
      </c>
      <c r="F3253" s="2">
        <v>596</v>
      </c>
      <c r="G3253" s="2">
        <v>95360</v>
      </c>
      <c r="H3253" s="2">
        <v>21390.26</v>
      </c>
      <c r="I3253" s="2">
        <v>6140.89</v>
      </c>
      <c r="J3253" s="2">
        <v>23</v>
      </c>
      <c r="K3253" s="2" t="str">
        <f>_xlfn.XLOOKUP(E3253,[1]SKU_Master!A:A,[1]SKU_Master!C:C,"NOT FOUND")</f>
        <v>Kitchen Towel</v>
      </c>
      <c r="L3253" s="2">
        <f>_xlfn.XLOOKUP(Table2[[#This Row],[SKU_CODE_CLEAN]],[1]SKU_Master!A:A,[1]SKU_Master!E:E,"Not Found")</f>
        <v>160</v>
      </c>
      <c r="M3253" s="2">
        <f>_xlfn.XLOOKUP(E3253,[1]SKU_Master!A:A,[1]SKU_Master!F:F,"NOT FOUND")</f>
        <v>78</v>
      </c>
      <c r="N3253" s="2" t="str">
        <f>IF(ISNUMBER(_xlfn.XMATCH(E3253,[1]SKU_Master!A:A)),"MATCH","NOT FOUND")</f>
        <v>MATCH</v>
      </c>
      <c r="O3253" s="2">
        <f>Table2[[#This Row],[GROSS_REVENUE]]-Table2[[#This Row],[DISCOUNT]]</f>
        <v>73969.740000000005</v>
      </c>
      <c r="P3253" s="3">
        <f>IFERROR((Table2[[#This Row],[NET_REVENUE]]-(Table2[[#This Row],[UNITS_SOLD]]*Table2[[#This Row],[UNIT_COGS]]))/Table2[[#This Row],[NET_REVENUE]],0)</f>
        <v>0.37152678919785309</v>
      </c>
      <c r="Q3253" s="4">
        <f>IFERROR(Table2[[#This Row],[GROSS_REVENUE]]/Table2[[#This Row],[AD_SPEND]],0)</f>
        <v>15.528693723548214</v>
      </c>
      <c r="R3253" s="2">
        <f>IFERROR((Table2[[#This Row],[NET_REVENUE]]-(Table2[[#This Row],[UNITS_SOLD]]*Table2[[#This Row],[UNIT_COGS]])-Table2[[#This Row],[AD_SPEND]]),0)</f>
        <v>21340.850000000006</v>
      </c>
      <c r="S3253" s="3">
        <f>IFERROR(Table2[[#This Row],[RETURNS_UNITS]]/Table2[[#This Row],[UNITS_SOLD]],0)</f>
        <v>3.8590604026845637E-2</v>
      </c>
      <c r="T3253" s="2" t="str">
        <f>TRIM(CLEAN(Table2[[#This Row],[CHANNEL]]))</f>
        <v>Amazon</v>
      </c>
      <c r="U3253" s="1">
        <f t="shared" si="50"/>
        <v>45717</v>
      </c>
    </row>
    <row r="3254" spans="1:21" x14ac:dyDescent="0.3">
      <c r="A3254" s="1">
        <v>45689</v>
      </c>
      <c r="B3254" s="2" t="s">
        <v>24</v>
      </c>
      <c r="C3254" s="2" t="s">
        <v>25</v>
      </c>
      <c r="D3254" s="2" t="s">
        <v>31</v>
      </c>
      <c r="E3254" s="2" t="str">
        <f>TRIM(Table2[[#This Row],[SKU_CODE]])</f>
        <v>BEC-GB-002</v>
      </c>
      <c r="F3254" s="2">
        <v>267</v>
      </c>
      <c r="G3254" s="2">
        <v>47793</v>
      </c>
      <c r="H3254" s="2">
        <v>1087.01</v>
      </c>
      <c r="I3254" s="2">
        <v>6142.11</v>
      </c>
      <c r="J3254" s="2">
        <v>41</v>
      </c>
      <c r="K3254" s="2" t="str">
        <f>_xlfn.XLOOKUP(E3254,[1]SKU_Master!A:A,[1]SKU_Master!C:C,"NOT FOUND")</f>
        <v>Garbage Bags</v>
      </c>
      <c r="L3254" s="2">
        <f>_xlfn.XLOOKUP(Table2[[#This Row],[SKU_CODE_CLEAN]],[1]SKU_Master!A:A,[1]SKU_Master!E:E,"Not Found")</f>
        <v>179</v>
      </c>
      <c r="M3254" s="2">
        <f>_xlfn.XLOOKUP(E3254,[1]SKU_Master!A:A,[1]SKU_Master!F:F,"NOT FOUND")</f>
        <v>86</v>
      </c>
      <c r="N3254" s="2" t="str">
        <f>IF(ISNUMBER(_xlfn.XMATCH(E3254,[1]SKU_Master!A:A)),"MATCH","NOT FOUND")</f>
        <v>MATCH</v>
      </c>
      <c r="O3254" s="2">
        <f>Table2[[#This Row],[GROSS_REVENUE]]-Table2[[#This Row],[DISCOUNT]]</f>
        <v>46705.99</v>
      </c>
      <c r="P3254" s="3">
        <f>IFERROR((Table2[[#This Row],[NET_REVENUE]]-(Table2[[#This Row],[UNITS_SOLD]]*Table2[[#This Row],[UNIT_COGS]]))/Table2[[#This Row],[NET_REVENUE]],0)</f>
        <v>0.5083714101767246</v>
      </c>
      <c r="Q3254" s="4">
        <f>IFERROR(Table2[[#This Row],[GROSS_REVENUE]]/Table2[[#This Row],[AD_SPEND]],0)</f>
        <v>7.7812022252939137</v>
      </c>
      <c r="R3254" s="2">
        <f>IFERROR((Table2[[#This Row],[NET_REVENUE]]-(Table2[[#This Row],[UNITS_SOLD]]*Table2[[#This Row],[UNIT_COGS]])-Table2[[#This Row],[AD_SPEND]]),0)</f>
        <v>17601.879999999997</v>
      </c>
      <c r="S3254" s="3">
        <f>IFERROR(Table2[[#This Row],[RETURNS_UNITS]]/Table2[[#This Row],[UNITS_SOLD]],0)</f>
        <v>0.15355805243445692</v>
      </c>
      <c r="T3254" s="2" t="str">
        <f>TRIM(CLEAN(Table2[[#This Row],[CHANNEL]]))</f>
        <v>D2C</v>
      </c>
      <c r="U3254" s="1">
        <f t="shared" si="50"/>
        <v>45689</v>
      </c>
    </row>
    <row r="3255" spans="1:21" x14ac:dyDescent="0.3">
      <c r="A3255" s="1">
        <v>45658</v>
      </c>
      <c r="B3255" s="2" t="s">
        <v>39</v>
      </c>
      <c r="C3255" s="2" t="s">
        <v>25</v>
      </c>
      <c r="D3255" s="2" t="s">
        <v>32</v>
      </c>
      <c r="E3255" s="2" t="str">
        <f>TRIM(Table2[[#This Row],[SKU_CODE]])</f>
        <v>BEC-BW-001</v>
      </c>
      <c r="F3255" s="2">
        <v>290</v>
      </c>
      <c r="G3255" s="2">
        <v>63800</v>
      </c>
      <c r="H3255" s="2">
        <v>12037.1</v>
      </c>
      <c r="I3255" s="2">
        <v>6142.16</v>
      </c>
      <c r="J3255" s="2">
        <v>15</v>
      </c>
      <c r="K3255" s="2" t="str">
        <f>_xlfn.XLOOKUP(E3255,[1]SKU_Master!A:A,[1]SKU_Master!C:C,"NOT FOUND")</f>
        <v>Bake &amp; Wrap</v>
      </c>
      <c r="L3255" s="2">
        <f>_xlfn.XLOOKUP(Table2[[#This Row],[SKU_CODE_CLEAN]],[1]SKU_Master!A:A,[1]SKU_Master!E:E,"Not Found")</f>
        <v>220</v>
      </c>
      <c r="M3255" s="2">
        <f>_xlfn.XLOOKUP(E3255,[1]SKU_Master!A:A,[1]SKU_Master!F:F,"NOT FOUND")</f>
        <v>118</v>
      </c>
      <c r="N3255" s="2" t="str">
        <f>IF(ISNUMBER(_xlfn.XMATCH(E3255,[1]SKU_Master!A:A)),"MATCH","NOT FOUND")</f>
        <v>MATCH</v>
      </c>
      <c r="O3255" s="2">
        <f>Table2[[#This Row],[GROSS_REVENUE]]-Table2[[#This Row],[DISCOUNT]]</f>
        <v>51762.9</v>
      </c>
      <c r="P3255" s="3">
        <f>IFERROR((Table2[[#This Row],[NET_REVENUE]]-(Table2[[#This Row],[UNITS_SOLD]]*Table2[[#This Row],[UNIT_COGS]]))/Table2[[#This Row],[NET_REVENUE]],0)</f>
        <v>0.33890875511225221</v>
      </c>
      <c r="Q3255" s="4">
        <f>IFERROR(Table2[[#This Row],[GROSS_REVENUE]]/Table2[[#This Row],[AD_SPEND]],0)</f>
        <v>10.387225340922411</v>
      </c>
      <c r="R3255" s="2">
        <f>IFERROR((Table2[[#This Row],[NET_REVENUE]]-(Table2[[#This Row],[UNITS_SOLD]]*Table2[[#This Row],[UNIT_COGS]])-Table2[[#This Row],[AD_SPEND]]),0)</f>
        <v>11400.740000000002</v>
      </c>
      <c r="S3255" s="3">
        <f>IFERROR(Table2[[#This Row],[RETURNS_UNITS]]/Table2[[#This Row],[UNITS_SOLD]],0)</f>
        <v>5.1724137931034482E-2</v>
      </c>
      <c r="T3255" s="2" t="str">
        <f>TRIM(CLEAN(Table2[[#This Row],[CHANNEL]]))</f>
        <v>Amazon</v>
      </c>
      <c r="U3255" s="1">
        <f t="shared" si="50"/>
        <v>45658</v>
      </c>
    </row>
    <row r="3256" spans="1:21" x14ac:dyDescent="0.3">
      <c r="A3256" s="1">
        <v>45717</v>
      </c>
      <c r="B3256" s="2" t="s">
        <v>37</v>
      </c>
      <c r="C3256" s="2" t="s">
        <v>25</v>
      </c>
      <c r="D3256" s="2" t="s">
        <v>46</v>
      </c>
      <c r="E3256" s="2" t="str">
        <f>TRIM(Table2[[#This Row],[SKU_CODE]])</f>
        <v>BEC-KT-001</v>
      </c>
      <c r="F3256" s="2">
        <v>392</v>
      </c>
      <c r="G3256" s="2">
        <v>62720</v>
      </c>
      <c r="H3256" s="2">
        <v>14180.86</v>
      </c>
      <c r="I3256" s="2">
        <v>6148.3</v>
      </c>
      <c r="J3256" s="2">
        <v>20</v>
      </c>
      <c r="K3256" s="2" t="str">
        <f>_xlfn.XLOOKUP(E3256,[1]SKU_Master!A:A,[1]SKU_Master!C:C,"NOT FOUND")</f>
        <v>Kitchen Towel</v>
      </c>
      <c r="L3256" s="2">
        <f>_xlfn.XLOOKUP(Table2[[#This Row],[SKU_CODE_CLEAN]],[1]SKU_Master!A:A,[1]SKU_Master!E:E,"Not Found")</f>
        <v>160</v>
      </c>
      <c r="M3256" s="2">
        <f>_xlfn.XLOOKUP(E3256,[1]SKU_Master!A:A,[1]SKU_Master!F:F,"NOT FOUND")</f>
        <v>78</v>
      </c>
      <c r="N3256" s="2" t="str">
        <f>IF(ISNUMBER(_xlfn.XMATCH(E3256,[1]SKU_Master!A:A)),"MATCH","NOT FOUND")</f>
        <v>MATCH</v>
      </c>
      <c r="O3256" s="2">
        <f>Table2[[#This Row],[GROSS_REVENUE]]-Table2[[#This Row],[DISCOUNT]]</f>
        <v>48539.14</v>
      </c>
      <c r="P3256" s="3">
        <f>IFERROR((Table2[[#This Row],[NET_REVENUE]]-(Table2[[#This Row],[UNITS_SOLD]]*Table2[[#This Row],[UNIT_COGS]]))/Table2[[#This Row],[NET_REVENUE]],0)</f>
        <v>0.37007536598299845</v>
      </c>
      <c r="Q3256" s="4">
        <f>IFERROR(Table2[[#This Row],[GROSS_REVENUE]]/Table2[[#This Row],[AD_SPEND]],0)</f>
        <v>10.201193825935624</v>
      </c>
      <c r="R3256" s="2">
        <f>IFERROR((Table2[[#This Row],[NET_REVENUE]]-(Table2[[#This Row],[UNITS_SOLD]]*Table2[[#This Row],[UNIT_COGS]])-Table2[[#This Row],[AD_SPEND]]),0)</f>
        <v>11814.84</v>
      </c>
      <c r="S3256" s="3">
        <f>IFERROR(Table2[[#This Row],[RETURNS_UNITS]]/Table2[[#This Row],[UNITS_SOLD]],0)</f>
        <v>5.1020408163265307E-2</v>
      </c>
      <c r="T3256" s="2" t="str">
        <f>TRIM(CLEAN(Table2[[#This Row],[CHANNEL]]))</f>
        <v>Blinkit</v>
      </c>
      <c r="U3256" s="1">
        <f t="shared" si="50"/>
        <v>45717</v>
      </c>
    </row>
    <row r="3257" spans="1:21" x14ac:dyDescent="0.3">
      <c r="A3257" s="1">
        <v>45536</v>
      </c>
      <c r="B3257" s="2" t="s">
        <v>37</v>
      </c>
      <c r="C3257" s="2" t="s">
        <v>28</v>
      </c>
      <c r="D3257" s="2" t="s">
        <v>41</v>
      </c>
      <c r="E3257" s="2" t="str">
        <f>TRIM(Table2[[#This Row],[SKU_CODE]])</f>
        <v>BEC-KT-002</v>
      </c>
      <c r="F3257" s="2">
        <v>140</v>
      </c>
      <c r="G3257" s="2">
        <v>58800</v>
      </c>
      <c r="H3257" s="2">
        <v>16809.009999999998</v>
      </c>
      <c r="I3257" s="2">
        <v>6158.95</v>
      </c>
      <c r="J3257" s="2">
        <v>5</v>
      </c>
      <c r="K3257" s="2" t="str">
        <f>_xlfn.XLOOKUP(E3257,[1]SKU_Master!A:A,[1]SKU_Master!C:C,"NOT FOUND")</f>
        <v>Kitchen Towel</v>
      </c>
      <c r="L3257" s="2">
        <f>_xlfn.XLOOKUP(Table2[[#This Row],[SKU_CODE_CLEAN]],[1]SKU_Master!A:A,[1]SKU_Master!E:E,"Not Found")</f>
        <v>420</v>
      </c>
      <c r="M3257" s="2">
        <f>_xlfn.XLOOKUP(E3257,[1]SKU_Master!A:A,[1]SKU_Master!F:F,"NOT FOUND")</f>
        <v>205</v>
      </c>
      <c r="N3257" s="2" t="str">
        <f>IF(ISNUMBER(_xlfn.XMATCH(E3257,[1]SKU_Master!A:A)),"MATCH","NOT FOUND")</f>
        <v>MATCH</v>
      </c>
      <c r="O3257" s="2">
        <f>Table2[[#This Row],[GROSS_REVENUE]]-Table2[[#This Row],[DISCOUNT]]</f>
        <v>41990.990000000005</v>
      </c>
      <c r="P3257" s="3">
        <f>IFERROR((Table2[[#This Row],[NET_REVENUE]]-(Table2[[#This Row],[UNITS_SOLD]]*Table2[[#This Row],[UNIT_COGS]]))/Table2[[#This Row],[NET_REVENUE]],0)</f>
        <v>0.31652004394276018</v>
      </c>
      <c r="Q3257" s="4">
        <f>IFERROR(Table2[[#This Row],[GROSS_REVENUE]]/Table2[[#This Row],[AD_SPEND]],0)</f>
        <v>9.5470818889583455</v>
      </c>
      <c r="R3257" s="2">
        <f>IFERROR((Table2[[#This Row],[NET_REVENUE]]-(Table2[[#This Row],[UNITS_SOLD]]*Table2[[#This Row],[UNIT_COGS]])-Table2[[#This Row],[AD_SPEND]]),0)</f>
        <v>7132.0400000000054</v>
      </c>
      <c r="S3257" s="3">
        <f>IFERROR(Table2[[#This Row],[RETURNS_UNITS]]/Table2[[#This Row],[UNITS_SOLD]],0)</f>
        <v>3.5714285714285712E-2</v>
      </c>
      <c r="T3257" s="2" t="str">
        <f>TRIM(CLEAN(Table2[[#This Row],[CHANNEL]]))</f>
        <v>Blinkit</v>
      </c>
      <c r="U3257" s="1">
        <f t="shared" si="50"/>
        <v>45536</v>
      </c>
    </row>
    <row r="3258" spans="1:21" x14ac:dyDescent="0.3">
      <c r="A3258" s="1">
        <v>45323</v>
      </c>
      <c r="B3258" s="2" t="s">
        <v>50</v>
      </c>
      <c r="C3258" s="2" t="s">
        <v>28</v>
      </c>
      <c r="D3258" s="2" t="s">
        <v>30</v>
      </c>
      <c r="E3258" s="2" t="str">
        <f>TRIM(Table2[[#This Row],[SKU_CODE]])</f>
        <v>BEC-TIS-002</v>
      </c>
      <c r="F3258" s="2">
        <v>396</v>
      </c>
      <c r="G3258" s="2">
        <v>71280</v>
      </c>
      <c r="H3258" s="2">
        <v>6054.57</v>
      </c>
      <c r="I3258" s="2">
        <v>6178.45</v>
      </c>
      <c r="J3258" s="2">
        <v>9</v>
      </c>
      <c r="K3258" s="2" t="str">
        <f>_xlfn.XLOOKUP(E3258,[1]SKU_Master!A:A,[1]SKU_Master!C:C,"NOT FOUND")</f>
        <v>Tissues</v>
      </c>
      <c r="L3258" s="2">
        <f>_xlfn.XLOOKUP(Table2[[#This Row],[SKU_CODE_CLEAN]],[1]SKU_Master!A:A,[1]SKU_Master!E:E,"Not Found")</f>
        <v>180</v>
      </c>
      <c r="M3258" s="2">
        <f>_xlfn.XLOOKUP(E3258,[1]SKU_Master!A:A,[1]SKU_Master!F:F,"NOT FOUND")</f>
        <v>95</v>
      </c>
      <c r="N3258" s="2" t="str">
        <f>IF(ISNUMBER(_xlfn.XMATCH(E3258,[1]SKU_Master!A:A)),"MATCH","NOT FOUND")</f>
        <v>MATCH</v>
      </c>
      <c r="O3258" s="2">
        <f>Table2[[#This Row],[GROSS_REVENUE]]-Table2[[#This Row],[DISCOUNT]]</f>
        <v>65225.43</v>
      </c>
      <c r="P3258" s="3">
        <f>IFERROR((Table2[[#This Row],[NET_REVENUE]]-(Table2[[#This Row],[UNITS_SOLD]]*Table2[[#This Row],[UNIT_COGS]]))/Table2[[#This Row],[NET_REVENUE]],0)</f>
        <v>0.42323109253553409</v>
      </c>
      <c r="Q3258" s="4">
        <f>IFERROR(Table2[[#This Row],[GROSS_REVENUE]]/Table2[[#This Row],[AD_SPEND]],0)</f>
        <v>11.536874135098609</v>
      </c>
      <c r="R3258" s="2">
        <f>IFERROR((Table2[[#This Row],[NET_REVENUE]]-(Table2[[#This Row],[UNITS_SOLD]]*Table2[[#This Row],[UNIT_COGS]])-Table2[[#This Row],[AD_SPEND]]),0)</f>
        <v>21426.98</v>
      </c>
      <c r="S3258" s="3">
        <f>IFERROR(Table2[[#This Row],[RETURNS_UNITS]]/Table2[[#This Row],[UNITS_SOLD]],0)</f>
        <v>2.2727272727272728E-2</v>
      </c>
      <c r="T3258" s="2" t="str">
        <f>TRIM(CLEAN(Table2[[#This Row],[CHANNEL]]))</f>
        <v>Amazon</v>
      </c>
      <c r="U3258" s="1">
        <f t="shared" si="50"/>
        <v>45323</v>
      </c>
    </row>
    <row r="3259" spans="1:21" x14ac:dyDescent="0.3">
      <c r="A3259" s="1">
        <v>45383</v>
      </c>
      <c r="B3259" s="2" t="s">
        <v>37</v>
      </c>
      <c r="C3259" s="2" t="s">
        <v>25</v>
      </c>
      <c r="D3259" s="2" t="s">
        <v>46</v>
      </c>
      <c r="E3259" s="2" t="str">
        <f>TRIM(Table2[[#This Row],[SKU_CODE]])</f>
        <v>BEC-KT-001</v>
      </c>
      <c r="F3259" s="2">
        <v>314</v>
      </c>
      <c r="G3259" s="2">
        <v>50240</v>
      </c>
      <c r="H3259" s="2">
        <v>8763.9</v>
      </c>
      <c r="I3259" s="2">
        <v>6179.27</v>
      </c>
      <c r="J3259" s="2">
        <v>15</v>
      </c>
      <c r="K3259" s="2" t="str">
        <f>_xlfn.XLOOKUP(E3259,[1]SKU_Master!A:A,[1]SKU_Master!C:C,"NOT FOUND")</f>
        <v>Kitchen Towel</v>
      </c>
      <c r="L3259" s="2">
        <f>_xlfn.XLOOKUP(Table2[[#This Row],[SKU_CODE_CLEAN]],[1]SKU_Master!A:A,[1]SKU_Master!E:E,"Not Found")</f>
        <v>160</v>
      </c>
      <c r="M3259" s="2">
        <f>_xlfn.XLOOKUP(E3259,[1]SKU_Master!A:A,[1]SKU_Master!F:F,"NOT FOUND")</f>
        <v>78</v>
      </c>
      <c r="N3259" s="2" t="str">
        <f>IF(ISNUMBER(_xlfn.XMATCH(E3259,[1]SKU_Master!A:A)),"MATCH","NOT FOUND")</f>
        <v>MATCH</v>
      </c>
      <c r="O3259" s="2">
        <f>Table2[[#This Row],[GROSS_REVENUE]]-Table2[[#This Row],[DISCOUNT]]</f>
        <v>41476.1</v>
      </c>
      <c r="P3259" s="3">
        <f>IFERROR((Table2[[#This Row],[NET_REVENUE]]-(Table2[[#This Row],[UNITS_SOLD]]*Table2[[#This Row],[UNIT_COGS]]))/Table2[[#This Row],[NET_REVENUE]],0)</f>
        <v>0.409491249177237</v>
      </c>
      <c r="Q3259" s="4">
        <f>IFERROR(Table2[[#This Row],[GROSS_REVENUE]]/Table2[[#This Row],[AD_SPEND]],0)</f>
        <v>8.1304102264506959</v>
      </c>
      <c r="R3259" s="2">
        <f>IFERROR((Table2[[#This Row],[NET_REVENUE]]-(Table2[[#This Row],[UNITS_SOLD]]*Table2[[#This Row],[UNIT_COGS]])-Table2[[#This Row],[AD_SPEND]]),0)</f>
        <v>10804.829999999998</v>
      </c>
      <c r="S3259" s="3">
        <f>IFERROR(Table2[[#This Row],[RETURNS_UNITS]]/Table2[[#This Row],[UNITS_SOLD]],0)</f>
        <v>4.7770700636942678E-2</v>
      </c>
      <c r="T3259" s="2" t="str">
        <f>TRIM(CLEAN(Table2[[#This Row],[CHANNEL]]))</f>
        <v>Blinkit</v>
      </c>
      <c r="U3259" s="1">
        <f t="shared" si="50"/>
        <v>45383</v>
      </c>
    </row>
    <row r="3260" spans="1:21" x14ac:dyDescent="0.3">
      <c r="A3260" s="1">
        <v>45352</v>
      </c>
      <c r="B3260" s="2" t="s">
        <v>33</v>
      </c>
      <c r="C3260" s="2" t="s">
        <v>28</v>
      </c>
      <c r="D3260" s="2" t="s">
        <v>59</v>
      </c>
      <c r="E3260" s="2" t="str">
        <f>TRIM(Table2[[#This Row],[SKU_CODE]])</f>
        <v>BEC-CLN-001</v>
      </c>
      <c r="F3260" s="2">
        <v>193</v>
      </c>
      <c r="G3260" s="2">
        <v>38407</v>
      </c>
      <c r="H3260" s="2">
        <v>10111.959999999999</v>
      </c>
      <c r="I3260" s="2">
        <v>6183.6</v>
      </c>
      <c r="J3260" s="2">
        <v>10</v>
      </c>
      <c r="K3260" s="2" t="str">
        <f>_xlfn.XLOOKUP(E3260,[1]SKU_Master!A:A,[1]SKU_Master!C:C,"NOT FOUND")</f>
        <v>Cleaners</v>
      </c>
      <c r="L3260" s="2">
        <f>_xlfn.XLOOKUP(Table2[[#This Row],[SKU_CODE_CLEAN]],[1]SKU_Master!A:A,[1]SKU_Master!E:E,"Not Found")</f>
        <v>199</v>
      </c>
      <c r="M3260" s="2">
        <f>_xlfn.XLOOKUP(E3260,[1]SKU_Master!A:A,[1]SKU_Master!F:F,"NOT FOUND")</f>
        <v>96</v>
      </c>
      <c r="N3260" s="2" t="str">
        <f>IF(ISNUMBER(_xlfn.XMATCH(E3260,[1]SKU_Master!A:A)),"MATCH","NOT FOUND")</f>
        <v>MATCH</v>
      </c>
      <c r="O3260" s="2">
        <f>Table2[[#This Row],[GROSS_REVENUE]]-Table2[[#This Row],[DISCOUNT]]</f>
        <v>28295.040000000001</v>
      </c>
      <c r="P3260" s="3">
        <f>IFERROR((Table2[[#This Row],[NET_REVENUE]]-(Table2[[#This Row],[UNITS_SOLD]]*Table2[[#This Row],[UNIT_COGS]]))/Table2[[#This Row],[NET_REVENUE]],0)</f>
        <v>0.345185587297279</v>
      </c>
      <c r="Q3260" s="4">
        <f>IFERROR(Table2[[#This Row],[GROSS_REVENUE]]/Table2[[#This Row],[AD_SPEND]],0)</f>
        <v>6.2111067986286299</v>
      </c>
      <c r="R3260" s="2">
        <f>IFERROR((Table2[[#This Row],[NET_REVENUE]]-(Table2[[#This Row],[UNITS_SOLD]]*Table2[[#This Row],[UNIT_COGS]])-Table2[[#This Row],[AD_SPEND]]),0)</f>
        <v>3583.4400000000005</v>
      </c>
      <c r="S3260" s="3">
        <f>IFERROR(Table2[[#This Row],[RETURNS_UNITS]]/Table2[[#This Row],[UNITS_SOLD]],0)</f>
        <v>5.181347150259067E-2</v>
      </c>
      <c r="T3260" s="2" t="str">
        <f>TRIM(CLEAN(Table2[[#This Row],[CHANNEL]]))</f>
        <v>Swiggy Instamart</v>
      </c>
      <c r="U3260" s="1">
        <f t="shared" si="50"/>
        <v>45352</v>
      </c>
    </row>
    <row r="3261" spans="1:21" x14ac:dyDescent="0.3">
      <c r="A3261" s="1">
        <v>45474</v>
      </c>
      <c r="B3261" s="2" t="s">
        <v>21</v>
      </c>
      <c r="C3261" s="2" t="s">
        <v>25</v>
      </c>
      <c r="D3261" s="2" t="s">
        <v>38</v>
      </c>
      <c r="E3261" s="2" t="str">
        <f>TRIM(Table2[[#This Row],[SKU_CODE]])</f>
        <v>BEC-CLN-002</v>
      </c>
      <c r="F3261" s="2">
        <v>222</v>
      </c>
      <c r="G3261" s="2">
        <v>41070</v>
      </c>
      <c r="H3261" s="2">
        <v>8381.3700000000008</v>
      </c>
      <c r="I3261" s="2">
        <v>6187.08</v>
      </c>
      <c r="J3261" s="2">
        <v>8</v>
      </c>
      <c r="K3261" s="2" t="str">
        <f>_xlfn.XLOOKUP(E3261,[1]SKU_Master!A:A,[1]SKU_Master!C:C,"NOT FOUND")</f>
        <v>Cleaners</v>
      </c>
      <c r="L3261" s="2">
        <f>_xlfn.XLOOKUP(Table2[[#This Row],[SKU_CODE_CLEAN]],[1]SKU_Master!A:A,[1]SKU_Master!E:E,"Not Found")</f>
        <v>185</v>
      </c>
      <c r="M3261" s="2">
        <f>_xlfn.XLOOKUP(E3261,[1]SKU_Master!A:A,[1]SKU_Master!F:F,"NOT FOUND")</f>
        <v>88</v>
      </c>
      <c r="N3261" s="2" t="str">
        <f>IF(ISNUMBER(_xlfn.XMATCH(E3261,[1]SKU_Master!A:A)),"MATCH","NOT FOUND")</f>
        <v>MATCH</v>
      </c>
      <c r="O3261" s="2">
        <f>Table2[[#This Row],[GROSS_REVENUE]]-Table2[[#This Row],[DISCOUNT]]</f>
        <v>32688.629999999997</v>
      </c>
      <c r="P3261" s="3">
        <f>IFERROR((Table2[[#This Row],[NET_REVENUE]]-(Table2[[#This Row],[UNITS_SOLD]]*Table2[[#This Row],[UNIT_COGS]]))/Table2[[#This Row],[NET_REVENUE]],0)</f>
        <v>0.40236100442263867</v>
      </c>
      <c r="Q3261" s="4">
        <f>IFERROR(Table2[[#This Row],[GROSS_REVENUE]]/Table2[[#This Row],[AD_SPEND]],0)</f>
        <v>6.6380263387575402</v>
      </c>
      <c r="R3261" s="2">
        <f>IFERROR((Table2[[#This Row],[NET_REVENUE]]-(Table2[[#This Row],[UNITS_SOLD]]*Table2[[#This Row],[UNIT_COGS]])-Table2[[#This Row],[AD_SPEND]]),0)</f>
        <v>6965.5499999999975</v>
      </c>
      <c r="S3261" s="3">
        <f>IFERROR(Table2[[#This Row],[RETURNS_UNITS]]/Table2[[#This Row],[UNITS_SOLD]],0)</f>
        <v>3.6036036036036036E-2</v>
      </c>
      <c r="T3261" s="2" t="str">
        <f>TRIM(CLEAN(Table2[[#This Row],[CHANNEL]]))</f>
        <v>Flipkart</v>
      </c>
      <c r="U3261" s="1">
        <f t="shared" si="50"/>
        <v>45474</v>
      </c>
    </row>
    <row r="3262" spans="1:21" x14ac:dyDescent="0.3">
      <c r="A3262" s="1">
        <v>45778</v>
      </c>
      <c r="B3262" s="2" t="s">
        <v>34</v>
      </c>
      <c r="C3262" s="2" t="s">
        <v>25</v>
      </c>
      <c r="D3262" s="2" t="s">
        <v>41</v>
      </c>
      <c r="E3262" s="2" t="str">
        <f>TRIM(Table2[[#This Row],[SKU_CODE]])</f>
        <v>BEC-KT-002</v>
      </c>
      <c r="F3262" s="2">
        <v>299</v>
      </c>
      <c r="G3262" s="2">
        <v>125580</v>
      </c>
      <c r="H3262" s="2">
        <v>16581.16</v>
      </c>
      <c r="I3262" s="2">
        <v>6188.53</v>
      </c>
      <c r="J3262" s="2">
        <v>13</v>
      </c>
      <c r="K3262" s="2" t="str">
        <f>_xlfn.XLOOKUP(E3262,[1]SKU_Master!A:A,[1]SKU_Master!C:C,"NOT FOUND")</f>
        <v>Kitchen Towel</v>
      </c>
      <c r="L3262" s="2">
        <f>_xlfn.XLOOKUP(Table2[[#This Row],[SKU_CODE_CLEAN]],[1]SKU_Master!A:A,[1]SKU_Master!E:E,"Not Found")</f>
        <v>420</v>
      </c>
      <c r="M3262" s="2">
        <f>_xlfn.XLOOKUP(E3262,[1]SKU_Master!A:A,[1]SKU_Master!F:F,"NOT FOUND")</f>
        <v>205</v>
      </c>
      <c r="N3262" s="2" t="str">
        <f>IF(ISNUMBER(_xlfn.XMATCH(E3262,[1]SKU_Master!A:A)),"MATCH","NOT FOUND")</f>
        <v>MATCH</v>
      </c>
      <c r="O3262" s="2">
        <f>Table2[[#This Row],[GROSS_REVENUE]]-Table2[[#This Row],[DISCOUNT]]</f>
        <v>108998.84</v>
      </c>
      <c r="P3262" s="3">
        <f>IFERROR((Table2[[#This Row],[NET_REVENUE]]-(Table2[[#This Row],[UNITS_SOLD]]*Table2[[#This Row],[UNIT_COGS]]))/Table2[[#This Row],[NET_REVENUE]],0)</f>
        <v>0.43765456586510459</v>
      </c>
      <c r="Q3262" s="4">
        <f>IFERROR(Table2[[#This Row],[GROSS_REVENUE]]/Table2[[#This Row],[AD_SPEND]],0)</f>
        <v>20.292379611959547</v>
      </c>
      <c r="R3262" s="2">
        <f>IFERROR((Table2[[#This Row],[NET_REVENUE]]-(Table2[[#This Row],[UNITS_SOLD]]*Table2[[#This Row],[UNIT_COGS]])-Table2[[#This Row],[AD_SPEND]]),0)</f>
        <v>41515.31</v>
      </c>
      <c r="S3262" s="3">
        <f>IFERROR(Table2[[#This Row],[RETURNS_UNITS]]/Table2[[#This Row],[UNITS_SOLD]],0)</f>
        <v>4.3478260869565216E-2</v>
      </c>
      <c r="T3262" s="2" t="str">
        <f>TRIM(CLEAN(Table2[[#This Row],[CHANNEL]]))</f>
        <v>Zepto</v>
      </c>
      <c r="U3262" s="1">
        <f t="shared" si="50"/>
        <v>45778</v>
      </c>
    </row>
    <row r="3263" spans="1:21" x14ac:dyDescent="0.3">
      <c r="A3263" s="1">
        <v>45292</v>
      </c>
      <c r="B3263" s="2" t="s">
        <v>27</v>
      </c>
      <c r="C3263" s="2" t="s">
        <v>25</v>
      </c>
      <c r="D3263" s="2" t="s">
        <v>31</v>
      </c>
      <c r="E3263" s="2" t="str">
        <f>TRIM(Table2[[#This Row],[SKU_CODE]])</f>
        <v>BEC-GB-002</v>
      </c>
      <c r="F3263" s="2">
        <v>259</v>
      </c>
      <c r="G3263" s="2">
        <v>46361</v>
      </c>
      <c r="H3263" s="2">
        <v>2936.67</v>
      </c>
      <c r="I3263" s="2">
        <v>6193.04</v>
      </c>
      <c r="J3263" s="2">
        <v>9</v>
      </c>
      <c r="K3263" s="2" t="str">
        <f>_xlfn.XLOOKUP(E3263,[1]SKU_Master!A:A,[1]SKU_Master!C:C,"NOT FOUND")</f>
        <v>Garbage Bags</v>
      </c>
      <c r="L3263" s="2">
        <f>_xlfn.XLOOKUP(Table2[[#This Row],[SKU_CODE_CLEAN]],[1]SKU_Master!A:A,[1]SKU_Master!E:E,"Not Found")</f>
        <v>179</v>
      </c>
      <c r="M3263" s="2">
        <f>_xlfn.XLOOKUP(E3263,[1]SKU_Master!A:A,[1]SKU_Master!F:F,"NOT FOUND")</f>
        <v>86</v>
      </c>
      <c r="N3263" s="2" t="str">
        <f>IF(ISNUMBER(_xlfn.XMATCH(E3263,[1]SKU_Master!A:A)),"MATCH","NOT FOUND")</f>
        <v>MATCH</v>
      </c>
      <c r="O3263" s="2">
        <f>Table2[[#This Row],[GROSS_REVENUE]]-Table2[[#This Row],[DISCOUNT]]</f>
        <v>43424.33</v>
      </c>
      <c r="P3263" s="3">
        <f>IFERROR((Table2[[#This Row],[NET_REVENUE]]-(Table2[[#This Row],[UNITS_SOLD]]*Table2[[#This Row],[UNIT_COGS]]))/Table2[[#This Row],[NET_REVENUE]],0)</f>
        <v>0.48706174626067922</v>
      </c>
      <c r="Q3263" s="4">
        <f>IFERROR(Table2[[#This Row],[GROSS_REVENUE]]/Table2[[#This Row],[AD_SPEND]],0)</f>
        <v>7.4859842662085176</v>
      </c>
      <c r="R3263" s="2">
        <f>IFERROR((Table2[[#This Row],[NET_REVENUE]]-(Table2[[#This Row],[UNITS_SOLD]]*Table2[[#This Row],[UNIT_COGS]])-Table2[[#This Row],[AD_SPEND]]),0)</f>
        <v>14957.29</v>
      </c>
      <c r="S3263" s="3">
        <f>IFERROR(Table2[[#This Row],[RETURNS_UNITS]]/Table2[[#This Row],[UNITS_SOLD]],0)</f>
        <v>3.4749034749034749E-2</v>
      </c>
      <c r="T3263" s="2" t="str">
        <f>TRIM(CLEAN(Table2[[#This Row],[CHANNEL]]))</f>
        <v>Zepto</v>
      </c>
      <c r="U3263" s="1">
        <f t="shared" si="50"/>
        <v>45292</v>
      </c>
    </row>
    <row r="3264" spans="1:21" x14ac:dyDescent="0.3">
      <c r="A3264" s="1">
        <v>45444</v>
      </c>
      <c r="B3264" s="2" t="s">
        <v>21</v>
      </c>
      <c r="C3264" s="2" t="s">
        <v>25</v>
      </c>
      <c r="D3264" s="2" t="s">
        <v>29</v>
      </c>
      <c r="E3264" s="2" t="str">
        <f>TRIM(Table2[[#This Row],[SKU_CODE]])</f>
        <v>BEC-CLN-004</v>
      </c>
      <c r="F3264" s="2">
        <v>338</v>
      </c>
      <c r="G3264" s="2">
        <v>33462</v>
      </c>
      <c r="H3264" s="2">
        <v>7965.85</v>
      </c>
      <c r="I3264" s="2">
        <v>6198.2</v>
      </c>
      <c r="J3264" s="2">
        <v>15</v>
      </c>
      <c r="K3264" s="2" t="str">
        <f>_xlfn.XLOOKUP(E3264,[1]SKU_Master!A:A,[1]SKU_Master!C:C,"NOT FOUND")</f>
        <v>Cleaners</v>
      </c>
      <c r="L3264" s="2">
        <f>_xlfn.XLOOKUP(Table2[[#This Row],[SKU_CODE_CLEAN]],[1]SKU_Master!A:A,[1]SKU_Master!E:E,"Not Found")</f>
        <v>99</v>
      </c>
      <c r="M3264" s="2">
        <f>_xlfn.XLOOKUP(E3264,[1]SKU_Master!A:A,[1]SKU_Master!F:F,"NOT FOUND")</f>
        <v>44</v>
      </c>
      <c r="N3264" s="2" t="str">
        <f>IF(ISNUMBER(_xlfn.XMATCH(E3264,[1]SKU_Master!A:A)),"MATCH","NOT FOUND")</f>
        <v>MATCH</v>
      </c>
      <c r="O3264" s="2">
        <f>Table2[[#This Row],[GROSS_REVENUE]]-Table2[[#This Row],[DISCOUNT]]</f>
        <v>25496.15</v>
      </c>
      <c r="P3264" s="3">
        <f>IFERROR((Table2[[#This Row],[NET_REVENUE]]-(Table2[[#This Row],[UNITS_SOLD]]*Table2[[#This Row],[UNIT_COGS]]))/Table2[[#This Row],[NET_REVENUE]],0)</f>
        <v>0.41669624629600943</v>
      </c>
      <c r="Q3264" s="4">
        <f>IFERROR(Table2[[#This Row],[GROSS_REVENUE]]/Table2[[#This Row],[AD_SPEND]],0)</f>
        <v>5.3986641282953114</v>
      </c>
      <c r="R3264" s="2">
        <f>IFERROR((Table2[[#This Row],[NET_REVENUE]]-(Table2[[#This Row],[UNITS_SOLD]]*Table2[[#This Row],[UNIT_COGS]])-Table2[[#This Row],[AD_SPEND]]),0)</f>
        <v>4425.9500000000016</v>
      </c>
      <c r="S3264" s="3">
        <f>IFERROR(Table2[[#This Row],[RETURNS_UNITS]]/Table2[[#This Row],[UNITS_SOLD]],0)</f>
        <v>4.4378698224852069E-2</v>
      </c>
      <c r="T3264" s="2" t="str">
        <f>TRIM(CLEAN(Table2[[#This Row],[CHANNEL]]))</f>
        <v>Flipkart</v>
      </c>
      <c r="U3264" s="1">
        <f t="shared" si="50"/>
        <v>45444</v>
      </c>
    </row>
    <row r="3265" spans="1:21" x14ac:dyDescent="0.3">
      <c r="A3265" s="1">
        <v>45658</v>
      </c>
      <c r="B3265" s="2" t="s">
        <v>39</v>
      </c>
      <c r="C3265" s="2" t="s">
        <v>25</v>
      </c>
      <c r="D3265" s="2" t="s">
        <v>45</v>
      </c>
      <c r="E3265" s="2" t="str">
        <f>TRIM(Table2[[#This Row],[SKU_CODE]])</f>
        <v>BEC-TIS-001</v>
      </c>
      <c r="F3265" s="2">
        <v>566</v>
      </c>
      <c r="G3265" s="2">
        <v>53770</v>
      </c>
      <c r="H3265" s="2">
        <v>6253.08</v>
      </c>
      <c r="I3265" s="2">
        <v>6201.16</v>
      </c>
      <c r="J3265" s="2">
        <v>16</v>
      </c>
      <c r="K3265" s="2" t="str">
        <f>_xlfn.XLOOKUP(E3265,[1]SKU_Master!A:A,[1]SKU_Master!C:C,"NOT FOUND")</f>
        <v>Tissues</v>
      </c>
      <c r="L3265" s="2">
        <f>_xlfn.XLOOKUP(Table2[[#This Row],[SKU_CODE_CLEAN]],[1]SKU_Master!A:A,[1]SKU_Master!E:E,"Not Found")</f>
        <v>95</v>
      </c>
      <c r="M3265" s="2">
        <f>_xlfn.XLOOKUP(E3265,[1]SKU_Master!A:A,[1]SKU_Master!F:F,"NOT FOUND")</f>
        <v>42</v>
      </c>
      <c r="N3265" s="2" t="str">
        <f>IF(ISNUMBER(_xlfn.XMATCH(E3265,[1]SKU_Master!A:A)),"MATCH","NOT FOUND")</f>
        <v>MATCH</v>
      </c>
      <c r="O3265" s="2">
        <f>Table2[[#This Row],[GROSS_REVENUE]]-Table2[[#This Row],[DISCOUNT]]</f>
        <v>47516.92</v>
      </c>
      <c r="P3265" s="3">
        <f>IFERROR((Table2[[#This Row],[NET_REVENUE]]-(Table2[[#This Row],[UNITS_SOLD]]*Table2[[#This Row],[UNIT_COGS]]))/Table2[[#This Row],[NET_REVENUE]],0)</f>
        <v>0.49971504887101265</v>
      </c>
      <c r="Q3265" s="4">
        <f>IFERROR(Table2[[#This Row],[GROSS_REVENUE]]/Table2[[#This Row],[AD_SPEND]],0)</f>
        <v>8.6709583368273027</v>
      </c>
      <c r="R3265" s="2">
        <f>IFERROR((Table2[[#This Row],[NET_REVENUE]]-(Table2[[#This Row],[UNITS_SOLD]]*Table2[[#This Row],[UNIT_COGS]])-Table2[[#This Row],[AD_SPEND]]),0)</f>
        <v>17543.759999999998</v>
      </c>
      <c r="S3265" s="3">
        <f>IFERROR(Table2[[#This Row],[RETURNS_UNITS]]/Table2[[#This Row],[UNITS_SOLD]],0)</f>
        <v>2.8268551236749116E-2</v>
      </c>
      <c r="T3265" s="2" t="str">
        <f>TRIM(CLEAN(Table2[[#This Row],[CHANNEL]]))</f>
        <v>Amazon</v>
      </c>
      <c r="U3265" s="1">
        <f t="shared" si="50"/>
        <v>45658</v>
      </c>
    </row>
    <row r="3266" spans="1:21" x14ac:dyDescent="0.3">
      <c r="A3266" s="1">
        <v>45717</v>
      </c>
      <c r="B3266" s="2" t="s">
        <v>33</v>
      </c>
      <c r="C3266" s="2" t="s">
        <v>25</v>
      </c>
      <c r="D3266" s="2" t="s">
        <v>30</v>
      </c>
      <c r="E3266" s="2" t="str">
        <f>TRIM(Table2[[#This Row],[SKU_CODE]])</f>
        <v>BEC-TIS-002</v>
      </c>
      <c r="F3266" s="2">
        <v>326</v>
      </c>
      <c r="G3266" s="2">
        <v>58680</v>
      </c>
      <c r="H3266" s="2">
        <v>11621.16</v>
      </c>
      <c r="I3266" s="2">
        <v>6204.72</v>
      </c>
      <c r="J3266" s="2">
        <v>8</v>
      </c>
      <c r="K3266" s="2" t="str">
        <f>_xlfn.XLOOKUP(E3266,[1]SKU_Master!A:A,[1]SKU_Master!C:C,"NOT FOUND")</f>
        <v>Tissues</v>
      </c>
      <c r="L3266" s="2">
        <f>_xlfn.XLOOKUP(Table2[[#This Row],[SKU_CODE_CLEAN]],[1]SKU_Master!A:A,[1]SKU_Master!E:E,"Not Found")</f>
        <v>180</v>
      </c>
      <c r="M3266" s="2">
        <f>_xlfn.XLOOKUP(E3266,[1]SKU_Master!A:A,[1]SKU_Master!F:F,"NOT FOUND")</f>
        <v>95</v>
      </c>
      <c r="N3266" s="2" t="str">
        <f>IF(ISNUMBER(_xlfn.XMATCH(E3266,[1]SKU_Master!A:A)),"MATCH","NOT FOUND")</f>
        <v>MATCH</v>
      </c>
      <c r="O3266" s="2">
        <f>Table2[[#This Row],[GROSS_REVENUE]]-Table2[[#This Row],[DISCOUNT]]</f>
        <v>47058.84</v>
      </c>
      <c r="P3266" s="3">
        <f>IFERROR((Table2[[#This Row],[NET_REVENUE]]-(Table2[[#This Row],[UNITS_SOLD]]*Table2[[#This Row],[UNIT_COGS]]))/Table2[[#This Row],[NET_REVENUE]],0)</f>
        <v>0.34188773033929432</v>
      </c>
      <c r="Q3266" s="4">
        <f>IFERROR(Table2[[#This Row],[GROSS_REVENUE]]/Table2[[#This Row],[AD_SPEND]],0)</f>
        <v>9.4573163656055392</v>
      </c>
      <c r="R3266" s="2">
        <f>IFERROR((Table2[[#This Row],[NET_REVENUE]]-(Table2[[#This Row],[UNITS_SOLD]]*Table2[[#This Row],[UNIT_COGS]])-Table2[[#This Row],[AD_SPEND]]),0)</f>
        <v>9884.1199999999953</v>
      </c>
      <c r="S3266" s="3">
        <f>IFERROR(Table2[[#This Row],[RETURNS_UNITS]]/Table2[[#This Row],[UNITS_SOLD]],0)</f>
        <v>2.4539877300613498E-2</v>
      </c>
      <c r="T3266" s="2" t="str">
        <f>TRIM(CLEAN(Table2[[#This Row],[CHANNEL]]))</f>
        <v>Swiggy Instamart</v>
      </c>
      <c r="U3266" s="1">
        <f t="shared" si="50"/>
        <v>45717</v>
      </c>
    </row>
    <row r="3267" spans="1:21" x14ac:dyDescent="0.3">
      <c r="A3267" s="1">
        <v>45474</v>
      </c>
      <c r="B3267" s="2" t="s">
        <v>33</v>
      </c>
      <c r="C3267" s="2" t="s">
        <v>25</v>
      </c>
      <c r="D3267" s="2" t="s">
        <v>59</v>
      </c>
      <c r="E3267" s="2" t="str">
        <f>TRIM(Table2[[#This Row],[SKU_CODE]])</f>
        <v>BEC-CLN-001</v>
      </c>
      <c r="F3267" s="2">
        <v>170</v>
      </c>
      <c r="G3267" s="2">
        <v>33830</v>
      </c>
      <c r="H3267" s="2">
        <v>6518.41</v>
      </c>
      <c r="I3267" s="2">
        <v>6206.5</v>
      </c>
      <c r="J3267" s="2">
        <v>4</v>
      </c>
      <c r="K3267" s="2" t="str">
        <f>_xlfn.XLOOKUP(E3267,[1]SKU_Master!A:A,[1]SKU_Master!C:C,"NOT FOUND")</f>
        <v>Cleaners</v>
      </c>
      <c r="L3267" s="2">
        <f>_xlfn.XLOOKUP(Table2[[#This Row],[SKU_CODE_CLEAN]],[1]SKU_Master!A:A,[1]SKU_Master!E:E,"Not Found")</f>
        <v>199</v>
      </c>
      <c r="M3267" s="2">
        <f>_xlfn.XLOOKUP(E3267,[1]SKU_Master!A:A,[1]SKU_Master!F:F,"NOT FOUND")</f>
        <v>96</v>
      </c>
      <c r="N3267" s="2" t="str">
        <f>IF(ISNUMBER(_xlfn.XMATCH(E3267,[1]SKU_Master!A:A)),"MATCH","NOT FOUND")</f>
        <v>MATCH</v>
      </c>
      <c r="O3267" s="2">
        <f>Table2[[#This Row],[GROSS_REVENUE]]-Table2[[#This Row],[DISCOUNT]]</f>
        <v>27311.59</v>
      </c>
      <c r="P3267" s="3">
        <f>IFERROR((Table2[[#This Row],[NET_REVENUE]]-(Table2[[#This Row],[UNITS_SOLD]]*Table2[[#This Row],[UNIT_COGS]]))/Table2[[#This Row],[NET_REVENUE]],0)</f>
        <v>0.40245148671315001</v>
      </c>
      <c r="Q3267" s="4">
        <f>IFERROR(Table2[[#This Row],[GROSS_REVENUE]]/Table2[[#This Row],[AD_SPEND]],0)</f>
        <v>5.4507371304277772</v>
      </c>
      <c r="R3267" s="2">
        <f>IFERROR((Table2[[#This Row],[NET_REVENUE]]-(Table2[[#This Row],[UNITS_SOLD]]*Table2[[#This Row],[UNIT_COGS]])-Table2[[#This Row],[AD_SPEND]]),0)</f>
        <v>4785.09</v>
      </c>
      <c r="S3267" s="3">
        <f>IFERROR(Table2[[#This Row],[RETURNS_UNITS]]/Table2[[#This Row],[UNITS_SOLD]],0)</f>
        <v>2.3529411764705882E-2</v>
      </c>
      <c r="T3267" s="2" t="str">
        <f>TRIM(CLEAN(Table2[[#This Row],[CHANNEL]]))</f>
        <v>Swiggy Instamart</v>
      </c>
      <c r="U3267" s="1">
        <f t="shared" ref="U3267:U3330" si="51">IF(AND(MONTH(A3267)=1,DAY(A3267)&gt;1),DATE(YEAR(A3267),DAY(A3267),1),A3267)</f>
        <v>45474</v>
      </c>
    </row>
    <row r="3268" spans="1:21" x14ac:dyDescent="0.3">
      <c r="A3268" s="1">
        <v>45717</v>
      </c>
      <c r="B3268" s="2" t="s">
        <v>50</v>
      </c>
      <c r="C3268" s="2" t="s">
        <v>22</v>
      </c>
      <c r="D3268" s="2" t="s">
        <v>46</v>
      </c>
      <c r="E3268" s="2" t="str">
        <f>TRIM(Table2[[#This Row],[SKU_CODE]])</f>
        <v>BEC-KT-001</v>
      </c>
      <c r="F3268" s="2">
        <v>349</v>
      </c>
      <c r="G3268" s="2">
        <v>55840</v>
      </c>
      <c r="H3268" s="2">
        <v>3355.49</v>
      </c>
      <c r="I3268" s="2">
        <v>6209.1</v>
      </c>
      <c r="J3268" s="2">
        <v>18</v>
      </c>
      <c r="K3268" s="2" t="str">
        <f>_xlfn.XLOOKUP(E3268,[1]SKU_Master!A:A,[1]SKU_Master!C:C,"NOT FOUND")</f>
        <v>Kitchen Towel</v>
      </c>
      <c r="L3268" s="2">
        <f>_xlfn.XLOOKUP(Table2[[#This Row],[SKU_CODE_CLEAN]],[1]SKU_Master!A:A,[1]SKU_Master!E:E,"Not Found")</f>
        <v>160</v>
      </c>
      <c r="M3268" s="2">
        <f>_xlfn.XLOOKUP(E3268,[1]SKU_Master!A:A,[1]SKU_Master!F:F,"NOT FOUND")</f>
        <v>78</v>
      </c>
      <c r="N3268" s="2" t="str">
        <f>IF(ISNUMBER(_xlfn.XMATCH(E3268,[1]SKU_Master!A:A)),"MATCH","NOT FOUND")</f>
        <v>MATCH</v>
      </c>
      <c r="O3268" s="2">
        <f>Table2[[#This Row],[GROSS_REVENUE]]-Table2[[#This Row],[DISCOUNT]]</f>
        <v>52484.51</v>
      </c>
      <c r="P3268" s="3">
        <f>IFERROR((Table2[[#This Row],[NET_REVENUE]]-(Table2[[#This Row],[UNITS_SOLD]]*Table2[[#This Row],[UNIT_COGS]]))/Table2[[#This Row],[NET_REVENUE]],0)</f>
        <v>0.48133268272867558</v>
      </c>
      <c r="Q3268" s="4">
        <f>IFERROR(Table2[[#This Row],[GROSS_REVENUE]]/Table2[[#This Row],[AD_SPEND]],0)</f>
        <v>8.9932518400412285</v>
      </c>
      <c r="R3268" s="2">
        <f>IFERROR((Table2[[#This Row],[NET_REVENUE]]-(Table2[[#This Row],[UNITS_SOLD]]*Table2[[#This Row],[UNIT_COGS]])-Table2[[#This Row],[AD_SPEND]]),0)</f>
        <v>19053.410000000003</v>
      </c>
      <c r="S3268" s="3">
        <f>IFERROR(Table2[[#This Row],[RETURNS_UNITS]]/Table2[[#This Row],[UNITS_SOLD]],0)</f>
        <v>5.1575931232091692E-2</v>
      </c>
      <c r="T3268" s="2" t="str">
        <f>TRIM(CLEAN(Table2[[#This Row],[CHANNEL]]))</f>
        <v>Amazon</v>
      </c>
      <c r="U3268" s="1">
        <f t="shared" si="51"/>
        <v>45717</v>
      </c>
    </row>
    <row r="3269" spans="1:21" x14ac:dyDescent="0.3">
      <c r="A3269" s="1">
        <v>45383</v>
      </c>
      <c r="B3269" s="2" t="s">
        <v>21</v>
      </c>
      <c r="C3269" s="2" t="s">
        <v>25</v>
      </c>
      <c r="D3269" s="2" t="s">
        <v>29</v>
      </c>
      <c r="E3269" s="2" t="str">
        <f>TRIM(Table2[[#This Row],[SKU_CODE]])</f>
        <v>BEC-CLN-004</v>
      </c>
      <c r="F3269" s="2">
        <v>237</v>
      </c>
      <c r="G3269" s="2">
        <v>23463</v>
      </c>
      <c r="H3269" s="2">
        <v>2664.19</v>
      </c>
      <c r="I3269" s="2">
        <v>6218.51</v>
      </c>
      <c r="J3269" s="2">
        <v>13</v>
      </c>
      <c r="K3269" s="2" t="str">
        <f>_xlfn.XLOOKUP(E3269,[1]SKU_Master!A:A,[1]SKU_Master!C:C,"NOT FOUND")</f>
        <v>Cleaners</v>
      </c>
      <c r="L3269" s="2">
        <f>_xlfn.XLOOKUP(Table2[[#This Row],[SKU_CODE_CLEAN]],[1]SKU_Master!A:A,[1]SKU_Master!E:E,"Not Found")</f>
        <v>99</v>
      </c>
      <c r="M3269" s="2">
        <f>_xlfn.XLOOKUP(E3269,[1]SKU_Master!A:A,[1]SKU_Master!F:F,"NOT FOUND")</f>
        <v>44</v>
      </c>
      <c r="N3269" s="2" t="str">
        <f>IF(ISNUMBER(_xlfn.XMATCH(E3269,[1]SKU_Master!A:A)),"MATCH","NOT FOUND")</f>
        <v>MATCH</v>
      </c>
      <c r="O3269" s="2">
        <f>Table2[[#This Row],[GROSS_REVENUE]]-Table2[[#This Row],[DISCOUNT]]</f>
        <v>20798.810000000001</v>
      </c>
      <c r="P3269" s="3">
        <f>IFERROR((Table2[[#This Row],[NET_REVENUE]]-(Table2[[#This Row],[UNITS_SOLD]]*Table2[[#This Row],[UNIT_COGS]]))/Table2[[#This Row],[NET_REVENUE]],0)</f>
        <v>0.49862516172800275</v>
      </c>
      <c r="Q3269" s="4">
        <f>IFERROR(Table2[[#This Row],[GROSS_REVENUE]]/Table2[[#This Row],[AD_SPEND]],0)</f>
        <v>3.773090338360797</v>
      </c>
      <c r="R3269" s="2">
        <f>IFERROR((Table2[[#This Row],[NET_REVENUE]]-(Table2[[#This Row],[UNITS_SOLD]]*Table2[[#This Row],[UNIT_COGS]])-Table2[[#This Row],[AD_SPEND]]),0)</f>
        <v>4152.3000000000011</v>
      </c>
      <c r="S3269" s="3">
        <f>IFERROR(Table2[[#This Row],[RETURNS_UNITS]]/Table2[[#This Row],[UNITS_SOLD]],0)</f>
        <v>5.4852320675105488E-2</v>
      </c>
      <c r="T3269" s="2" t="str">
        <f>TRIM(CLEAN(Table2[[#This Row],[CHANNEL]]))</f>
        <v>Flipkart</v>
      </c>
      <c r="U3269" s="1">
        <f t="shared" si="51"/>
        <v>45383</v>
      </c>
    </row>
    <row r="3270" spans="1:21" x14ac:dyDescent="0.3">
      <c r="A3270" s="1">
        <v>45658</v>
      </c>
      <c r="B3270" s="2" t="s">
        <v>21</v>
      </c>
      <c r="C3270" s="2" t="s">
        <v>25</v>
      </c>
      <c r="D3270" s="2" t="s">
        <v>31</v>
      </c>
      <c r="E3270" s="2" t="str">
        <f>TRIM(Table2[[#This Row],[SKU_CODE]])</f>
        <v>BEC-GB-002</v>
      </c>
      <c r="F3270" s="2">
        <v>299</v>
      </c>
      <c r="G3270" s="2">
        <v>53521</v>
      </c>
      <c r="H3270" s="2">
        <v>4689.24</v>
      </c>
      <c r="I3270" s="2">
        <v>6223.05</v>
      </c>
      <c r="J3270" s="2">
        <v>14</v>
      </c>
      <c r="K3270" s="2" t="str">
        <f>_xlfn.XLOOKUP(E3270,[1]SKU_Master!A:A,[1]SKU_Master!C:C,"NOT FOUND")</f>
        <v>Garbage Bags</v>
      </c>
      <c r="L3270" s="2">
        <f>_xlfn.XLOOKUP(Table2[[#This Row],[SKU_CODE_CLEAN]],[1]SKU_Master!A:A,[1]SKU_Master!E:E,"Not Found")</f>
        <v>179</v>
      </c>
      <c r="M3270" s="2">
        <f>_xlfn.XLOOKUP(E3270,[1]SKU_Master!A:A,[1]SKU_Master!F:F,"NOT FOUND")</f>
        <v>86</v>
      </c>
      <c r="N3270" s="2" t="str">
        <f>IF(ISNUMBER(_xlfn.XMATCH(E3270,[1]SKU_Master!A:A)),"MATCH","NOT FOUND")</f>
        <v>MATCH</v>
      </c>
      <c r="O3270" s="2">
        <f>Table2[[#This Row],[GROSS_REVENUE]]-Table2[[#This Row],[DISCOUNT]]</f>
        <v>48831.76</v>
      </c>
      <c r="P3270" s="3">
        <f>IFERROR((Table2[[#This Row],[NET_REVENUE]]-(Table2[[#This Row],[UNITS_SOLD]]*Table2[[#This Row],[UNIT_COGS]]))/Table2[[#This Row],[NET_REVENUE]],0)</f>
        <v>0.47341648140472514</v>
      </c>
      <c r="Q3270" s="4">
        <f>IFERROR(Table2[[#This Row],[GROSS_REVENUE]]/Table2[[#This Row],[AD_SPEND]],0)</f>
        <v>8.6004451193546565</v>
      </c>
      <c r="R3270" s="2">
        <f>IFERROR((Table2[[#This Row],[NET_REVENUE]]-(Table2[[#This Row],[UNITS_SOLD]]*Table2[[#This Row],[UNIT_COGS]])-Table2[[#This Row],[AD_SPEND]]),0)</f>
        <v>16894.710000000003</v>
      </c>
      <c r="S3270" s="3">
        <f>IFERROR(Table2[[#This Row],[RETURNS_UNITS]]/Table2[[#This Row],[UNITS_SOLD]],0)</f>
        <v>4.6822742474916385E-2</v>
      </c>
      <c r="T3270" s="2" t="str">
        <f>TRIM(CLEAN(Table2[[#This Row],[CHANNEL]]))</f>
        <v>Flipkart</v>
      </c>
      <c r="U3270" s="1">
        <f t="shared" si="51"/>
        <v>45658</v>
      </c>
    </row>
    <row r="3271" spans="1:21" x14ac:dyDescent="0.3">
      <c r="A3271" s="1">
        <v>45536</v>
      </c>
      <c r="B3271" s="2" t="s">
        <v>21</v>
      </c>
      <c r="C3271" s="2" t="s">
        <v>28</v>
      </c>
      <c r="D3271" s="2" t="s">
        <v>59</v>
      </c>
      <c r="E3271" s="2" t="str">
        <f>TRIM(Table2[[#This Row],[SKU_CODE]])</f>
        <v>BEC-CLN-001</v>
      </c>
      <c r="F3271" s="2">
        <v>110</v>
      </c>
      <c r="G3271" s="2">
        <v>21890</v>
      </c>
      <c r="H3271" s="2">
        <v>1891.22</v>
      </c>
      <c r="I3271" s="2">
        <v>6230.57</v>
      </c>
      <c r="J3271" s="2">
        <v>6</v>
      </c>
      <c r="K3271" s="2" t="str">
        <f>_xlfn.XLOOKUP(E3271,[1]SKU_Master!A:A,[1]SKU_Master!C:C,"NOT FOUND")</f>
        <v>Cleaners</v>
      </c>
      <c r="L3271" s="2">
        <f>_xlfn.XLOOKUP(Table2[[#This Row],[SKU_CODE_CLEAN]],[1]SKU_Master!A:A,[1]SKU_Master!E:E,"Not Found")</f>
        <v>199</v>
      </c>
      <c r="M3271" s="2">
        <f>_xlfn.XLOOKUP(E3271,[1]SKU_Master!A:A,[1]SKU_Master!F:F,"NOT FOUND")</f>
        <v>96</v>
      </c>
      <c r="N3271" s="2" t="str">
        <f>IF(ISNUMBER(_xlfn.XMATCH(E3271,[1]SKU_Master!A:A)),"MATCH","NOT FOUND")</f>
        <v>MATCH</v>
      </c>
      <c r="O3271" s="2">
        <f>Table2[[#This Row],[GROSS_REVENUE]]-Table2[[#This Row],[DISCOUNT]]</f>
        <v>19998.78</v>
      </c>
      <c r="P3271" s="3">
        <f>IFERROR((Table2[[#This Row],[NET_REVENUE]]-(Table2[[#This Row],[UNITS_SOLD]]*Table2[[#This Row],[UNIT_COGS]]))/Table2[[#This Row],[NET_REVENUE]],0)</f>
        <v>0.47196779003519213</v>
      </c>
      <c r="Q3271" s="4">
        <f>IFERROR(Table2[[#This Row],[GROSS_REVENUE]]/Table2[[#This Row],[AD_SPEND]],0)</f>
        <v>3.5133222161054287</v>
      </c>
      <c r="R3271" s="2">
        <f>IFERROR((Table2[[#This Row],[NET_REVENUE]]-(Table2[[#This Row],[UNITS_SOLD]]*Table2[[#This Row],[UNIT_COGS]])-Table2[[#This Row],[AD_SPEND]]),0)</f>
        <v>3208.2099999999991</v>
      </c>
      <c r="S3271" s="3">
        <f>IFERROR(Table2[[#This Row],[RETURNS_UNITS]]/Table2[[#This Row],[UNITS_SOLD]],0)</f>
        <v>5.4545454545454543E-2</v>
      </c>
      <c r="T3271" s="2" t="str">
        <f>TRIM(CLEAN(Table2[[#This Row],[CHANNEL]]))</f>
        <v>Flipkart</v>
      </c>
      <c r="U3271" s="1">
        <f t="shared" si="51"/>
        <v>45536</v>
      </c>
    </row>
    <row r="3272" spans="1:21" x14ac:dyDescent="0.3">
      <c r="A3272" s="1">
        <v>45717</v>
      </c>
      <c r="B3272" s="2" t="s">
        <v>27</v>
      </c>
      <c r="C3272" s="2" t="s">
        <v>25</v>
      </c>
      <c r="D3272" s="2" t="s">
        <v>46</v>
      </c>
      <c r="E3272" s="2" t="str">
        <f>TRIM(Table2[[#This Row],[SKU_CODE]])</f>
        <v>BEC-KT-001</v>
      </c>
      <c r="F3272" s="2">
        <v>390</v>
      </c>
      <c r="G3272" s="2">
        <v>62400</v>
      </c>
      <c r="H3272" s="2">
        <v>14181.29</v>
      </c>
      <c r="I3272" s="2">
        <v>6235.43</v>
      </c>
      <c r="J3272" s="2">
        <v>15</v>
      </c>
      <c r="K3272" s="2" t="str">
        <f>_xlfn.XLOOKUP(E3272,[1]SKU_Master!A:A,[1]SKU_Master!C:C,"NOT FOUND")</f>
        <v>Kitchen Towel</v>
      </c>
      <c r="L3272" s="2">
        <f>_xlfn.XLOOKUP(Table2[[#This Row],[SKU_CODE_CLEAN]],[1]SKU_Master!A:A,[1]SKU_Master!E:E,"Not Found")</f>
        <v>160</v>
      </c>
      <c r="M3272" s="2">
        <f>_xlfn.XLOOKUP(E3272,[1]SKU_Master!A:A,[1]SKU_Master!F:F,"NOT FOUND")</f>
        <v>78</v>
      </c>
      <c r="N3272" s="2" t="str">
        <f>IF(ISNUMBER(_xlfn.XMATCH(E3272,[1]SKU_Master!A:A)),"MATCH","NOT FOUND")</f>
        <v>MATCH</v>
      </c>
      <c r="O3272" s="2">
        <f>Table2[[#This Row],[GROSS_REVENUE]]-Table2[[#This Row],[DISCOUNT]]</f>
        <v>48218.71</v>
      </c>
      <c r="P3272" s="3">
        <f>IFERROR((Table2[[#This Row],[NET_REVENUE]]-(Table2[[#This Row],[UNITS_SOLD]]*Table2[[#This Row],[UNIT_COGS]]))/Table2[[#This Row],[NET_REVENUE]],0)</f>
        <v>0.36912455766651575</v>
      </c>
      <c r="Q3272" s="4">
        <f>IFERROR(Table2[[#This Row],[GROSS_REVENUE]]/Table2[[#This Row],[AD_SPEND]],0)</f>
        <v>10.007329085564267</v>
      </c>
      <c r="R3272" s="2">
        <f>IFERROR((Table2[[#This Row],[NET_REVENUE]]-(Table2[[#This Row],[UNITS_SOLD]]*Table2[[#This Row],[UNIT_COGS]])-Table2[[#This Row],[AD_SPEND]]),0)</f>
        <v>11563.279999999999</v>
      </c>
      <c r="S3272" s="3">
        <f>IFERROR(Table2[[#This Row],[RETURNS_UNITS]]/Table2[[#This Row],[UNITS_SOLD]],0)</f>
        <v>3.8461538461538464E-2</v>
      </c>
      <c r="T3272" s="2" t="str">
        <f>TRIM(CLEAN(Table2[[#This Row],[CHANNEL]]))</f>
        <v>Zepto</v>
      </c>
      <c r="U3272" s="1">
        <f t="shared" si="51"/>
        <v>45717</v>
      </c>
    </row>
    <row r="3273" spans="1:21" x14ac:dyDescent="0.3">
      <c r="A3273" s="1">
        <v>45809</v>
      </c>
      <c r="B3273" s="2" t="s">
        <v>39</v>
      </c>
      <c r="C3273" s="2" t="s">
        <v>28</v>
      </c>
      <c r="D3273" s="2" t="s">
        <v>29</v>
      </c>
      <c r="E3273" s="2" t="str">
        <f>TRIM(Table2[[#This Row],[SKU_CODE]])</f>
        <v>BEC-CLN-004</v>
      </c>
      <c r="F3273" s="2">
        <v>375</v>
      </c>
      <c r="G3273" s="2">
        <v>37125</v>
      </c>
      <c r="H3273" s="2">
        <v>5897.03</v>
      </c>
      <c r="I3273" s="2">
        <v>6238.87</v>
      </c>
      <c r="J3273" s="2">
        <v>20</v>
      </c>
      <c r="K3273" s="2" t="str">
        <f>_xlfn.XLOOKUP(E3273,[1]SKU_Master!A:A,[1]SKU_Master!C:C,"NOT FOUND")</f>
        <v>Cleaners</v>
      </c>
      <c r="L3273" s="2">
        <f>_xlfn.XLOOKUP(Table2[[#This Row],[SKU_CODE_CLEAN]],[1]SKU_Master!A:A,[1]SKU_Master!E:E,"Not Found")</f>
        <v>99</v>
      </c>
      <c r="M3273" s="2">
        <f>_xlfn.XLOOKUP(E3273,[1]SKU_Master!A:A,[1]SKU_Master!F:F,"NOT FOUND")</f>
        <v>44</v>
      </c>
      <c r="N3273" s="2" t="str">
        <f>IF(ISNUMBER(_xlfn.XMATCH(E3273,[1]SKU_Master!A:A)),"MATCH","NOT FOUND")</f>
        <v>MATCH</v>
      </c>
      <c r="O3273" s="2">
        <f>Table2[[#This Row],[GROSS_REVENUE]]-Table2[[#This Row],[DISCOUNT]]</f>
        <v>31227.97</v>
      </c>
      <c r="P3273" s="3">
        <f>IFERROR((Table2[[#This Row],[NET_REVENUE]]-(Table2[[#This Row],[UNITS_SOLD]]*Table2[[#This Row],[UNIT_COGS]]))/Table2[[#This Row],[NET_REVENUE]],0)</f>
        <v>0.47162751853546681</v>
      </c>
      <c r="Q3273" s="4">
        <f>IFERROR(Table2[[#This Row],[GROSS_REVENUE]]/Table2[[#This Row],[AD_SPEND]],0)</f>
        <v>5.9505968228220816</v>
      </c>
      <c r="R3273" s="2">
        <f>IFERROR((Table2[[#This Row],[NET_REVENUE]]-(Table2[[#This Row],[UNITS_SOLD]]*Table2[[#This Row],[UNIT_COGS]])-Table2[[#This Row],[AD_SPEND]]),0)</f>
        <v>8489.1000000000022</v>
      </c>
      <c r="S3273" s="3">
        <f>IFERROR(Table2[[#This Row],[RETURNS_UNITS]]/Table2[[#This Row],[UNITS_SOLD]],0)</f>
        <v>5.3333333333333337E-2</v>
      </c>
      <c r="T3273" s="2" t="str">
        <f>TRIM(CLEAN(Table2[[#This Row],[CHANNEL]]))</f>
        <v>Amazon</v>
      </c>
      <c r="U3273" s="1">
        <f t="shared" si="51"/>
        <v>45809</v>
      </c>
    </row>
    <row r="3274" spans="1:21" x14ac:dyDescent="0.3">
      <c r="A3274" s="1">
        <v>45717</v>
      </c>
      <c r="B3274" s="2" t="s">
        <v>39</v>
      </c>
      <c r="C3274" s="2" t="s">
        <v>22</v>
      </c>
      <c r="D3274" s="2" t="s">
        <v>45</v>
      </c>
      <c r="E3274" s="2" t="str">
        <f>TRIM(Table2[[#This Row],[SKU_CODE]])</f>
        <v>BEC-TIS-001</v>
      </c>
      <c r="F3274" s="2">
        <v>538</v>
      </c>
      <c r="G3274" s="2">
        <v>51110</v>
      </c>
      <c r="H3274" s="2">
        <v>6180.02</v>
      </c>
      <c r="I3274" s="2">
        <v>6240.56</v>
      </c>
      <c r="J3274" s="2">
        <v>24</v>
      </c>
      <c r="K3274" s="2" t="str">
        <f>_xlfn.XLOOKUP(E3274,[1]SKU_Master!A:A,[1]SKU_Master!C:C,"NOT FOUND")</f>
        <v>Tissues</v>
      </c>
      <c r="L3274" s="2">
        <f>_xlfn.XLOOKUP(Table2[[#This Row],[SKU_CODE_CLEAN]],[1]SKU_Master!A:A,[1]SKU_Master!E:E,"Not Found")</f>
        <v>95</v>
      </c>
      <c r="M3274" s="2">
        <f>_xlfn.XLOOKUP(E3274,[1]SKU_Master!A:A,[1]SKU_Master!F:F,"NOT FOUND")</f>
        <v>42</v>
      </c>
      <c r="N3274" s="2" t="str">
        <f>IF(ISNUMBER(_xlfn.XMATCH(E3274,[1]SKU_Master!A:A)),"MATCH","NOT FOUND")</f>
        <v>MATCH</v>
      </c>
      <c r="O3274" s="2">
        <f>Table2[[#This Row],[GROSS_REVENUE]]-Table2[[#This Row],[DISCOUNT]]</f>
        <v>44929.979999999996</v>
      </c>
      <c r="P3274" s="3">
        <f>IFERROR((Table2[[#This Row],[NET_REVENUE]]-(Table2[[#This Row],[UNITS_SOLD]]*Table2[[#This Row],[UNIT_COGS]]))/Table2[[#This Row],[NET_REVENUE]],0)</f>
        <v>0.4970841295722811</v>
      </c>
      <c r="Q3274" s="4">
        <f>IFERROR(Table2[[#This Row],[GROSS_REVENUE]]/Table2[[#This Row],[AD_SPEND]],0)</f>
        <v>8.1899701308856887</v>
      </c>
      <c r="R3274" s="2">
        <f>IFERROR((Table2[[#This Row],[NET_REVENUE]]-(Table2[[#This Row],[UNITS_SOLD]]*Table2[[#This Row],[UNIT_COGS]])-Table2[[#This Row],[AD_SPEND]]),0)</f>
        <v>16093.419999999995</v>
      </c>
      <c r="S3274" s="3">
        <f>IFERROR(Table2[[#This Row],[RETURNS_UNITS]]/Table2[[#This Row],[UNITS_SOLD]],0)</f>
        <v>4.4609665427509292E-2</v>
      </c>
      <c r="T3274" s="2" t="str">
        <f>TRIM(CLEAN(Table2[[#This Row],[CHANNEL]]))</f>
        <v>Amazon</v>
      </c>
      <c r="U3274" s="1">
        <f t="shared" si="51"/>
        <v>45717</v>
      </c>
    </row>
    <row r="3275" spans="1:21" x14ac:dyDescent="0.3">
      <c r="A3275" s="1">
        <v>45383</v>
      </c>
      <c r="B3275" s="2" t="s">
        <v>50</v>
      </c>
      <c r="C3275" s="2" t="s">
        <v>22</v>
      </c>
      <c r="D3275" s="2" t="s">
        <v>31</v>
      </c>
      <c r="E3275" s="2" t="str">
        <f>TRIM(Table2[[#This Row],[SKU_CODE]])</f>
        <v>BEC-GB-002</v>
      </c>
      <c r="F3275" s="2">
        <v>352</v>
      </c>
      <c r="G3275" s="2">
        <v>63008</v>
      </c>
      <c r="H3275" s="2">
        <v>3462.76</v>
      </c>
      <c r="I3275" s="2">
        <v>6246.24</v>
      </c>
      <c r="J3275" s="2">
        <v>18</v>
      </c>
      <c r="K3275" s="2" t="str">
        <f>_xlfn.XLOOKUP(E3275,[1]SKU_Master!A:A,[1]SKU_Master!C:C,"NOT FOUND")</f>
        <v>Garbage Bags</v>
      </c>
      <c r="L3275" s="2">
        <f>_xlfn.XLOOKUP(Table2[[#This Row],[SKU_CODE_CLEAN]],[1]SKU_Master!A:A,[1]SKU_Master!E:E,"Not Found")</f>
        <v>179</v>
      </c>
      <c r="M3275" s="2">
        <f>_xlfn.XLOOKUP(E3275,[1]SKU_Master!A:A,[1]SKU_Master!F:F,"NOT FOUND")</f>
        <v>86</v>
      </c>
      <c r="N3275" s="2" t="str">
        <f>IF(ISNUMBER(_xlfn.XMATCH(E3275,[1]SKU_Master!A:A)),"MATCH","NOT FOUND")</f>
        <v>MATCH</v>
      </c>
      <c r="O3275" s="2">
        <f>Table2[[#This Row],[GROSS_REVENUE]]-Table2[[#This Row],[DISCOUNT]]</f>
        <v>59545.24</v>
      </c>
      <c r="P3275" s="3">
        <f>IFERROR((Table2[[#This Row],[NET_REVENUE]]-(Table2[[#This Row],[UNITS_SOLD]]*Table2[[#This Row],[UNIT_COGS]]))/Table2[[#This Row],[NET_REVENUE]],0)</f>
        <v>0.49161343543161468</v>
      </c>
      <c r="Q3275" s="4">
        <f>IFERROR(Table2[[#This Row],[GROSS_REVENUE]]/Table2[[#This Row],[AD_SPEND]],0)</f>
        <v>10.087348548887011</v>
      </c>
      <c r="R3275" s="2">
        <f>IFERROR((Table2[[#This Row],[NET_REVENUE]]-(Table2[[#This Row],[UNITS_SOLD]]*Table2[[#This Row],[UNIT_COGS]])-Table2[[#This Row],[AD_SPEND]]),0)</f>
        <v>23027</v>
      </c>
      <c r="S3275" s="3">
        <f>IFERROR(Table2[[#This Row],[RETURNS_UNITS]]/Table2[[#This Row],[UNITS_SOLD]],0)</f>
        <v>5.113636363636364E-2</v>
      </c>
      <c r="T3275" s="2" t="str">
        <f>TRIM(CLEAN(Table2[[#This Row],[CHANNEL]]))</f>
        <v>Amazon</v>
      </c>
      <c r="U3275" s="1">
        <f t="shared" si="51"/>
        <v>45383</v>
      </c>
    </row>
    <row r="3276" spans="1:21" x14ac:dyDescent="0.3">
      <c r="A3276" s="1">
        <v>45627</v>
      </c>
      <c r="B3276" s="2" t="s">
        <v>50</v>
      </c>
      <c r="C3276" s="2" t="s">
        <v>25</v>
      </c>
      <c r="D3276" s="2" t="s">
        <v>45</v>
      </c>
      <c r="E3276" s="2" t="str">
        <f>TRIM(Table2[[#This Row],[SKU_CODE]])</f>
        <v>BEC-TIS-001</v>
      </c>
      <c r="F3276" s="2">
        <v>543</v>
      </c>
      <c r="G3276" s="2">
        <v>51585</v>
      </c>
      <c r="H3276" s="2">
        <v>8113.56</v>
      </c>
      <c r="I3276" s="2">
        <v>6275.82</v>
      </c>
      <c r="J3276" s="2">
        <v>29</v>
      </c>
      <c r="K3276" s="2" t="str">
        <f>_xlfn.XLOOKUP(E3276,[1]SKU_Master!A:A,[1]SKU_Master!C:C,"NOT FOUND")</f>
        <v>Tissues</v>
      </c>
      <c r="L3276" s="2">
        <f>_xlfn.XLOOKUP(Table2[[#This Row],[SKU_CODE_CLEAN]],[1]SKU_Master!A:A,[1]SKU_Master!E:E,"Not Found")</f>
        <v>95</v>
      </c>
      <c r="M3276" s="2">
        <f>_xlfn.XLOOKUP(E3276,[1]SKU_Master!A:A,[1]SKU_Master!F:F,"NOT FOUND")</f>
        <v>42</v>
      </c>
      <c r="N3276" s="2" t="str">
        <f>IF(ISNUMBER(_xlfn.XMATCH(E3276,[1]SKU_Master!A:A)),"MATCH","NOT FOUND")</f>
        <v>MATCH</v>
      </c>
      <c r="O3276" s="2">
        <f>Table2[[#This Row],[GROSS_REVENUE]]-Table2[[#This Row],[DISCOUNT]]</f>
        <v>43471.44</v>
      </c>
      <c r="P3276" s="3">
        <f>IFERROR((Table2[[#This Row],[NET_REVENUE]]-(Table2[[#This Row],[UNITS_SOLD]]*Table2[[#This Row],[UNIT_COGS]]))/Table2[[#This Row],[NET_REVENUE]],0)</f>
        <v>0.47537969756695431</v>
      </c>
      <c r="Q3276" s="4">
        <f>IFERROR(Table2[[#This Row],[GROSS_REVENUE]]/Table2[[#This Row],[AD_SPEND]],0)</f>
        <v>8.2196430107938099</v>
      </c>
      <c r="R3276" s="2">
        <f>IFERROR((Table2[[#This Row],[NET_REVENUE]]-(Table2[[#This Row],[UNITS_SOLD]]*Table2[[#This Row],[UNIT_COGS]])-Table2[[#This Row],[AD_SPEND]]),0)</f>
        <v>14389.620000000003</v>
      </c>
      <c r="S3276" s="3">
        <f>IFERROR(Table2[[#This Row],[RETURNS_UNITS]]/Table2[[#This Row],[UNITS_SOLD]],0)</f>
        <v>5.3406998158379376E-2</v>
      </c>
      <c r="T3276" s="2" t="str">
        <f>TRIM(CLEAN(Table2[[#This Row],[CHANNEL]]))</f>
        <v>Amazon</v>
      </c>
      <c r="U3276" s="1">
        <f t="shared" si="51"/>
        <v>45627</v>
      </c>
    </row>
    <row r="3277" spans="1:21" x14ac:dyDescent="0.3">
      <c r="A3277" s="1">
        <v>45566</v>
      </c>
      <c r="B3277" s="2" t="s">
        <v>37</v>
      </c>
      <c r="C3277" s="2" t="s">
        <v>25</v>
      </c>
      <c r="D3277" s="2" t="s">
        <v>29</v>
      </c>
      <c r="E3277" s="2" t="str">
        <f>TRIM(Table2[[#This Row],[SKU_CODE]])</f>
        <v>BEC-CLN-004</v>
      </c>
      <c r="F3277" s="2">
        <v>403</v>
      </c>
      <c r="G3277" s="2">
        <v>39897</v>
      </c>
      <c r="H3277" s="2">
        <v>10577.19</v>
      </c>
      <c r="I3277" s="2">
        <v>6280.06</v>
      </c>
      <c r="J3277" s="2">
        <v>15</v>
      </c>
      <c r="K3277" s="2" t="str">
        <f>_xlfn.XLOOKUP(E3277,[1]SKU_Master!A:A,[1]SKU_Master!C:C,"NOT FOUND")</f>
        <v>Cleaners</v>
      </c>
      <c r="L3277" s="2">
        <f>_xlfn.XLOOKUP(Table2[[#This Row],[SKU_CODE_CLEAN]],[1]SKU_Master!A:A,[1]SKU_Master!E:E,"Not Found")</f>
        <v>99</v>
      </c>
      <c r="M3277" s="2">
        <f>_xlfn.XLOOKUP(E3277,[1]SKU_Master!A:A,[1]SKU_Master!F:F,"NOT FOUND")</f>
        <v>44</v>
      </c>
      <c r="N3277" s="2" t="str">
        <f>IF(ISNUMBER(_xlfn.XMATCH(E3277,[1]SKU_Master!A:A)),"MATCH","NOT FOUND")</f>
        <v>MATCH</v>
      </c>
      <c r="O3277" s="2">
        <f>Table2[[#This Row],[GROSS_REVENUE]]-Table2[[#This Row],[DISCOUNT]]</f>
        <v>29319.809999999998</v>
      </c>
      <c r="P3277" s="3">
        <f>IFERROR((Table2[[#This Row],[NET_REVENUE]]-(Table2[[#This Row],[UNITS_SOLD]]*Table2[[#This Row],[UNIT_COGS]]))/Table2[[#This Row],[NET_REVENUE]],0)</f>
        <v>0.39522118322049149</v>
      </c>
      <c r="Q3277" s="4">
        <f>IFERROR(Table2[[#This Row],[GROSS_REVENUE]]/Table2[[#This Row],[AD_SPEND]],0)</f>
        <v>6.3529647805912681</v>
      </c>
      <c r="R3277" s="2">
        <f>IFERROR((Table2[[#This Row],[NET_REVENUE]]-(Table2[[#This Row],[UNITS_SOLD]]*Table2[[#This Row],[UNIT_COGS]])-Table2[[#This Row],[AD_SPEND]]),0)</f>
        <v>5307.7499999999973</v>
      </c>
      <c r="S3277" s="3">
        <f>IFERROR(Table2[[#This Row],[RETURNS_UNITS]]/Table2[[#This Row],[UNITS_SOLD]],0)</f>
        <v>3.7220843672456573E-2</v>
      </c>
      <c r="T3277" s="2" t="str">
        <f>TRIM(CLEAN(Table2[[#This Row],[CHANNEL]]))</f>
        <v>Blinkit</v>
      </c>
      <c r="U3277" s="1">
        <f t="shared" si="51"/>
        <v>45566</v>
      </c>
    </row>
    <row r="3278" spans="1:21" x14ac:dyDescent="0.3">
      <c r="A3278" s="1">
        <v>45505</v>
      </c>
      <c r="B3278" s="2" t="s">
        <v>33</v>
      </c>
      <c r="C3278" s="2" t="s">
        <v>25</v>
      </c>
      <c r="D3278" s="2" t="s">
        <v>41</v>
      </c>
      <c r="E3278" s="2" t="str">
        <f>TRIM(Table2[[#This Row],[SKU_CODE]])</f>
        <v>BEC-KT-002</v>
      </c>
      <c r="F3278" s="2">
        <v>166</v>
      </c>
      <c r="G3278" s="2">
        <v>69720</v>
      </c>
      <c r="H3278" s="2">
        <v>3623.25</v>
      </c>
      <c r="I3278" s="2">
        <v>6299.02</v>
      </c>
      <c r="J3278" s="2">
        <v>7</v>
      </c>
      <c r="K3278" s="2" t="str">
        <f>_xlfn.XLOOKUP(E3278,[1]SKU_Master!A:A,[1]SKU_Master!C:C,"NOT FOUND")</f>
        <v>Kitchen Towel</v>
      </c>
      <c r="L3278" s="2">
        <f>_xlfn.XLOOKUP(Table2[[#This Row],[SKU_CODE_CLEAN]],[1]SKU_Master!A:A,[1]SKU_Master!E:E,"Not Found")</f>
        <v>420</v>
      </c>
      <c r="M3278" s="2">
        <f>_xlfn.XLOOKUP(E3278,[1]SKU_Master!A:A,[1]SKU_Master!F:F,"NOT FOUND")</f>
        <v>205</v>
      </c>
      <c r="N3278" s="2" t="str">
        <f>IF(ISNUMBER(_xlfn.XMATCH(E3278,[1]SKU_Master!A:A)),"MATCH","NOT FOUND")</f>
        <v>MATCH</v>
      </c>
      <c r="O3278" s="2">
        <f>Table2[[#This Row],[GROSS_REVENUE]]-Table2[[#This Row],[DISCOUNT]]</f>
        <v>66096.75</v>
      </c>
      <c r="P3278" s="3">
        <f>IFERROR((Table2[[#This Row],[NET_REVENUE]]-(Table2[[#This Row],[UNITS_SOLD]]*Table2[[#This Row],[UNIT_COGS]]))/Table2[[#This Row],[NET_REVENUE]],0)</f>
        <v>0.48514866464690021</v>
      </c>
      <c r="Q3278" s="4">
        <f>IFERROR(Table2[[#This Row],[GROSS_REVENUE]]/Table2[[#This Row],[AD_SPEND]],0)</f>
        <v>11.068388415975818</v>
      </c>
      <c r="R3278" s="2">
        <f>IFERROR((Table2[[#This Row],[NET_REVENUE]]-(Table2[[#This Row],[UNITS_SOLD]]*Table2[[#This Row],[UNIT_COGS]])-Table2[[#This Row],[AD_SPEND]]),0)</f>
        <v>25767.73</v>
      </c>
      <c r="S3278" s="3">
        <f>IFERROR(Table2[[#This Row],[RETURNS_UNITS]]/Table2[[#This Row],[UNITS_SOLD]],0)</f>
        <v>4.2168674698795178E-2</v>
      </c>
      <c r="T3278" s="2" t="str">
        <f>TRIM(CLEAN(Table2[[#This Row],[CHANNEL]]))</f>
        <v>Swiggy Instamart</v>
      </c>
      <c r="U3278" s="1">
        <f t="shared" si="51"/>
        <v>45505</v>
      </c>
    </row>
    <row r="3279" spans="1:21" x14ac:dyDescent="0.3">
      <c r="A3279" s="1">
        <v>45323</v>
      </c>
      <c r="B3279" s="2" t="s">
        <v>39</v>
      </c>
      <c r="C3279" s="2" t="s">
        <v>25</v>
      </c>
      <c r="D3279" s="2" t="s">
        <v>31</v>
      </c>
      <c r="E3279" s="2" t="str">
        <f>TRIM(Table2[[#This Row],[SKU_CODE]])</f>
        <v>BEC-GB-002</v>
      </c>
      <c r="F3279" s="2">
        <v>317</v>
      </c>
      <c r="G3279" s="2">
        <v>56743</v>
      </c>
      <c r="H3279" s="2">
        <v>4205.67</v>
      </c>
      <c r="I3279" s="2">
        <v>6299.05</v>
      </c>
      <c r="J3279" s="2">
        <v>8</v>
      </c>
      <c r="K3279" s="2" t="str">
        <f>_xlfn.XLOOKUP(E3279,[1]SKU_Master!A:A,[1]SKU_Master!C:C,"NOT FOUND")</f>
        <v>Garbage Bags</v>
      </c>
      <c r="L3279" s="2">
        <f>_xlfn.XLOOKUP(Table2[[#This Row],[SKU_CODE_CLEAN]],[1]SKU_Master!A:A,[1]SKU_Master!E:E,"Not Found")</f>
        <v>179</v>
      </c>
      <c r="M3279" s="2">
        <f>_xlfn.XLOOKUP(E3279,[1]SKU_Master!A:A,[1]SKU_Master!F:F,"NOT FOUND")</f>
        <v>86</v>
      </c>
      <c r="N3279" s="2" t="str">
        <f>IF(ISNUMBER(_xlfn.XMATCH(E3279,[1]SKU_Master!A:A)),"MATCH","NOT FOUND")</f>
        <v>MATCH</v>
      </c>
      <c r="O3279" s="2">
        <f>Table2[[#This Row],[GROSS_REVENUE]]-Table2[[#This Row],[DISCOUNT]]</f>
        <v>52537.33</v>
      </c>
      <c r="P3279" s="3">
        <f>IFERROR((Table2[[#This Row],[NET_REVENUE]]-(Table2[[#This Row],[UNITS_SOLD]]*Table2[[#This Row],[UNIT_COGS]]))/Table2[[#This Row],[NET_REVENUE]],0)</f>
        <v>0.48109277726903898</v>
      </c>
      <c r="Q3279" s="4">
        <f>IFERROR(Table2[[#This Row],[GROSS_REVENUE]]/Table2[[#This Row],[AD_SPEND]],0)</f>
        <v>9.0081837737436601</v>
      </c>
      <c r="R3279" s="2">
        <f>IFERROR((Table2[[#This Row],[NET_REVENUE]]-(Table2[[#This Row],[UNITS_SOLD]]*Table2[[#This Row],[UNIT_COGS]])-Table2[[#This Row],[AD_SPEND]]),0)</f>
        <v>18976.280000000002</v>
      </c>
      <c r="S3279" s="3">
        <f>IFERROR(Table2[[#This Row],[RETURNS_UNITS]]/Table2[[#This Row],[UNITS_SOLD]],0)</f>
        <v>2.5236593059936908E-2</v>
      </c>
      <c r="T3279" s="2" t="str">
        <f>TRIM(CLEAN(Table2[[#This Row],[CHANNEL]]))</f>
        <v>Amazon</v>
      </c>
      <c r="U3279" s="1">
        <f t="shared" si="51"/>
        <v>45323</v>
      </c>
    </row>
    <row r="3280" spans="1:21" x14ac:dyDescent="0.3">
      <c r="A3280" s="1">
        <v>45444</v>
      </c>
      <c r="B3280" s="2" t="s">
        <v>27</v>
      </c>
      <c r="C3280" s="2" t="s">
        <v>28</v>
      </c>
      <c r="D3280" s="2" t="s">
        <v>41</v>
      </c>
      <c r="E3280" s="2" t="str">
        <f>TRIM(Table2[[#This Row],[SKU_CODE]])</f>
        <v>BEC-KT-002</v>
      </c>
      <c r="F3280" s="2">
        <v>163</v>
      </c>
      <c r="G3280" s="2">
        <v>68460</v>
      </c>
      <c r="H3280" s="2">
        <v>18049.46</v>
      </c>
      <c r="I3280" s="2">
        <v>6311.54</v>
      </c>
      <c r="J3280" s="2">
        <v>7</v>
      </c>
      <c r="K3280" s="2" t="str">
        <f>_xlfn.XLOOKUP(E3280,[1]SKU_Master!A:A,[1]SKU_Master!C:C,"NOT FOUND")</f>
        <v>Kitchen Towel</v>
      </c>
      <c r="L3280" s="2">
        <f>_xlfn.XLOOKUP(Table2[[#This Row],[SKU_CODE_CLEAN]],[1]SKU_Master!A:A,[1]SKU_Master!E:E,"Not Found")</f>
        <v>420</v>
      </c>
      <c r="M3280" s="2">
        <f>_xlfn.XLOOKUP(E3280,[1]SKU_Master!A:A,[1]SKU_Master!F:F,"NOT FOUND")</f>
        <v>205</v>
      </c>
      <c r="N3280" s="2" t="str">
        <f>IF(ISNUMBER(_xlfn.XMATCH(E3280,[1]SKU_Master!A:A)),"MATCH","NOT FOUND")</f>
        <v>MATCH</v>
      </c>
      <c r="O3280" s="2">
        <f>Table2[[#This Row],[GROSS_REVENUE]]-Table2[[#This Row],[DISCOUNT]]</f>
        <v>50410.54</v>
      </c>
      <c r="P3280" s="3">
        <f>IFERROR((Table2[[#This Row],[NET_REVENUE]]-(Table2[[#This Row],[UNITS_SOLD]]*Table2[[#This Row],[UNIT_COGS]]))/Table2[[#This Row],[NET_REVENUE]],0)</f>
        <v>0.33714258962510618</v>
      </c>
      <c r="Q3280" s="4">
        <f>IFERROR(Table2[[#This Row],[GROSS_REVENUE]]/Table2[[#This Row],[AD_SPEND]],0)</f>
        <v>10.846798087313081</v>
      </c>
      <c r="R3280" s="2">
        <f>IFERROR((Table2[[#This Row],[NET_REVENUE]]-(Table2[[#This Row],[UNITS_SOLD]]*Table2[[#This Row],[UNIT_COGS]])-Table2[[#This Row],[AD_SPEND]]),0)</f>
        <v>10684</v>
      </c>
      <c r="S3280" s="3">
        <f>IFERROR(Table2[[#This Row],[RETURNS_UNITS]]/Table2[[#This Row],[UNITS_SOLD]],0)</f>
        <v>4.2944785276073622E-2</v>
      </c>
      <c r="T3280" s="2" t="str">
        <f>TRIM(CLEAN(Table2[[#This Row],[CHANNEL]]))</f>
        <v>Zepto</v>
      </c>
      <c r="U3280" s="1">
        <f t="shared" si="51"/>
        <v>45444</v>
      </c>
    </row>
    <row r="3281" spans="1:21" x14ac:dyDescent="0.3">
      <c r="A3281" s="1">
        <v>45566</v>
      </c>
      <c r="B3281" s="2" t="s">
        <v>27</v>
      </c>
      <c r="C3281" s="2" t="s">
        <v>22</v>
      </c>
      <c r="D3281" s="2" t="s">
        <v>38</v>
      </c>
      <c r="E3281" s="2" t="str">
        <f>TRIM(Table2[[#This Row],[SKU_CODE]])</f>
        <v>BEC-CLN-002</v>
      </c>
      <c r="F3281" s="2">
        <v>251</v>
      </c>
      <c r="G3281" s="2">
        <v>46435</v>
      </c>
      <c r="H3281" s="2">
        <v>11651.92</v>
      </c>
      <c r="I3281" s="2">
        <v>6311.61</v>
      </c>
      <c r="J3281" s="2">
        <v>10</v>
      </c>
      <c r="K3281" s="2" t="str">
        <f>_xlfn.XLOOKUP(E3281,[1]SKU_Master!A:A,[1]SKU_Master!C:C,"NOT FOUND")</f>
        <v>Cleaners</v>
      </c>
      <c r="L3281" s="2">
        <f>_xlfn.XLOOKUP(Table2[[#This Row],[SKU_CODE_CLEAN]],[1]SKU_Master!A:A,[1]SKU_Master!E:E,"Not Found")</f>
        <v>185</v>
      </c>
      <c r="M3281" s="2">
        <f>_xlfn.XLOOKUP(E3281,[1]SKU_Master!A:A,[1]SKU_Master!F:F,"NOT FOUND")</f>
        <v>88</v>
      </c>
      <c r="N3281" s="2" t="str">
        <f>IF(ISNUMBER(_xlfn.XMATCH(E3281,[1]SKU_Master!A:A)),"MATCH","NOT FOUND")</f>
        <v>MATCH</v>
      </c>
      <c r="O3281" s="2">
        <f>Table2[[#This Row],[GROSS_REVENUE]]-Table2[[#This Row],[DISCOUNT]]</f>
        <v>34783.08</v>
      </c>
      <c r="P3281" s="3">
        <f>IFERROR((Table2[[#This Row],[NET_REVENUE]]-(Table2[[#This Row],[UNITS_SOLD]]*Table2[[#This Row],[UNIT_COGS]]))/Table2[[#This Row],[NET_REVENUE]],0)</f>
        <v>0.36497860453990849</v>
      </c>
      <c r="Q3281" s="4">
        <f>IFERROR(Table2[[#This Row],[GROSS_REVENUE]]/Table2[[#This Row],[AD_SPEND]],0)</f>
        <v>7.3570768789579839</v>
      </c>
      <c r="R3281" s="2">
        <f>IFERROR((Table2[[#This Row],[NET_REVENUE]]-(Table2[[#This Row],[UNITS_SOLD]]*Table2[[#This Row],[UNIT_COGS]])-Table2[[#This Row],[AD_SPEND]]),0)</f>
        <v>6383.4700000000021</v>
      </c>
      <c r="S3281" s="3">
        <f>IFERROR(Table2[[#This Row],[RETURNS_UNITS]]/Table2[[#This Row],[UNITS_SOLD]],0)</f>
        <v>3.9840637450199202E-2</v>
      </c>
      <c r="T3281" s="2" t="str">
        <f>TRIM(CLEAN(Table2[[#This Row],[CHANNEL]]))</f>
        <v>Zepto</v>
      </c>
      <c r="U3281" s="1">
        <f t="shared" si="51"/>
        <v>45566</v>
      </c>
    </row>
    <row r="3282" spans="1:21" x14ac:dyDescent="0.3">
      <c r="A3282" s="1">
        <v>45505</v>
      </c>
      <c r="B3282" s="2" t="s">
        <v>39</v>
      </c>
      <c r="C3282" s="2" t="s">
        <v>28</v>
      </c>
      <c r="D3282" s="2" t="s">
        <v>29</v>
      </c>
      <c r="E3282" s="2" t="str">
        <f>TRIM(Table2[[#This Row],[SKU_CODE]])</f>
        <v>BEC-CLN-004</v>
      </c>
      <c r="F3282" s="2">
        <v>265</v>
      </c>
      <c r="G3282" s="2">
        <v>26235</v>
      </c>
      <c r="H3282" s="2">
        <v>5515.64</v>
      </c>
      <c r="I3282" s="2">
        <v>6312.89</v>
      </c>
      <c r="J3282" s="2">
        <v>14</v>
      </c>
      <c r="K3282" s="2" t="str">
        <f>_xlfn.XLOOKUP(E3282,[1]SKU_Master!A:A,[1]SKU_Master!C:C,"NOT FOUND")</f>
        <v>Cleaners</v>
      </c>
      <c r="L3282" s="2">
        <f>_xlfn.XLOOKUP(Table2[[#This Row],[SKU_CODE_CLEAN]],[1]SKU_Master!A:A,[1]SKU_Master!E:E,"Not Found")</f>
        <v>99</v>
      </c>
      <c r="M3282" s="2">
        <f>_xlfn.XLOOKUP(E3282,[1]SKU_Master!A:A,[1]SKU_Master!F:F,"NOT FOUND")</f>
        <v>44</v>
      </c>
      <c r="N3282" s="2" t="str">
        <f>IF(ISNUMBER(_xlfn.XMATCH(E3282,[1]SKU_Master!A:A)),"MATCH","NOT FOUND")</f>
        <v>MATCH</v>
      </c>
      <c r="O3282" s="2">
        <f>Table2[[#This Row],[GROSS_REVENUE]]-Table2[[#This Row],[DISCOUNT]]</f>
        <v>20719.36</v>
      </c>
      <c r="P3282" s="3">
        <f>IFERROR((Table2[[#This Row],[NET_REVENUE]]-(Table2[[#This Row],[UNITS_SOLD]]*Table2[[#This Row],[UNIT_COGS]]))/Table2[[#This Row],[NET_REVENUE]],0)</f>
        <v>0.43724130475072592</v>
      </c>
      <c r="Q3282" s="4">
        <f>IFERROR(Table2[[#This Row],[GROSS_REVENUE]]/Table2[[#This Row],[AD_SPEND]],0)</f>
        <v>4.1557828506436829</v>
      </c>
      <c r="R3282" s="2">
        <f>IFERROR((Table2[[#This Row],[NET_REVENUE]]-(Table2[[#This Row],[UNITS_SOLD]]*Table2[[#This Row],[UNIT_COGS]])-Table2[[#This Row],[AD_SPEND]]),0)</f>
        <v>2746.4700000000003</v>
      </c>
      <c r="S3282" s="3">
        <f>IFERROR(Table2[[#This Row],[RETURNS_UNITS]]/Table2[[#This Row],[UNITS_SOLD]],0)</f>
        <v>5.2830188679245285E-2</v>
      </c>
      <c r="T3282" s="2" t="str">
        <f>TRIM(CLEAN(Table2[[#This Row],[CHANNEL]]))</f>
        <v>Amazon</v>
      </c>
      <c r="U3282" s="1">
        <f t="shared" si="51"/>
        <v>45505</v>
      </c>
    </row>
    <row r="3283" spans="1:21" x14ac:dyDescent="0.3">
      <c r="A3283" s="1">
        <v>45689</v>
      </c>
      <c r="B3283" s="2" t="s">
        <v>24</v>
      </c>
      <c r="C3283" s="2" t="s">
        <v>28</v>
      </c>
      <c r="D3283" s="2" t="s">
        <v>59</v>
      </c>
      <c r="E3283" s="2" t="str">
        <f>TRIM(Table2[[#This Row],[SKU_CODE]])</f>
        <v>BEC-CLN-001</v>
      </c>
      <c r="F3283" s="2">
        <v>165</v>
      </c>
      <c r="G3283" s="2">
        <v>32835</v>
      </c>
      <c r="H3283" s="2">
        <v>947.24</v>
      </c>
      <c r="I3283" s="2">
        <v>6314.29</v>
      </c>
      <c r="J3283" s="2">
        <v>19</v>
      </c>
      <c r="K3283" s="2" t="str">
        <f>_xlfn.XLOOKUP(E3283,[1]SKU_Master!A:A,[1]SKU_Master!C:C,"NOT FOUND")</f>
        <v>Cleaners</v>
      </c>
      <c r="L3283" s="2">
        <f>_xlfn.XLOOKUP(Table2[[#This Row],[SKU_CODE_CLEAN]],[1]SKU_Master!A:A,[1]SKU_Master!E:E,"Not Found")</f>
        <v>199</v>
      </c>
      <c r="M3283" s="2">
        <f>_xlfn.XLOOKUP(E3283,[1]SKU_Master!A:A,[1]SKU_Master!F:F,"NOT FOUND")</f>
        <v>96</v>
      </c>
      <c r="N3283" s="2" t="str">
        <f>IF(ISNUMBER(_xlfn.XMATCH(E3283,[1]SKU_Master!A:A)),"MATCH","NOT FOUND")</f>
        <v>MATCH</v>
      </c>
      <c r="O3283" s="2">
        <f>Table2[[#This Row],[GROSS_REVENUE]]-Table2[[#This Row],[DISCOUNT]]</f>
        <v>31887.759999999998</v>
      </c>
      <c r="P3283" s="3">
        <f>IFERROR((Table2[[#This Row],[NET_REVENUE]]-(Table2[[#This Row],[UNITS_SOLD]]*Table2[[#This Row],[UNIT_COGS]]))/Table2[[#This Row],[NET_REVENUE]],0)</f>
        <v>0.50325767629962093</v>
      </c>
      <c r="Q3283" s="4">
        <f>IFERROR(Table2[[#This Row],[GROSS_REVENUE]]/Table2[[#This Row],[AD_SPEND]],0)</f>
        <v>5.2001095926857968</v>
      </c>
      <c r="R3283" s="2">
        <f>IFERROR((Table2[[#This Row],[NET_REVENUE]]-(Table2[[#This Row],[UNITS_SOLD]]*Table2[[#This Row],[UNIT_COGS]])-Table2[[#This Row],[AD_SPEND]]),0)</f>
        <v>9733.4699999999975</v>
      </c>
      <c r="S3283" s="3">
        <f>IFERROR(Table2[[#This Row],[RETURNS_UNITS]]/Table2[[#This Row],[UNITS_SOLD]],0)</f>
        <v>0.11515151515151516</v>
      </c>
      <c r="T3283" s="2" t="str">
        <f>TRIM(CLEAN(Table2[[#This Row],[CHANNEL]]))</f>
        <v>D2C</v>
      </c>
      <c r="U3283" s="1">
        <f t="shared" si="51"/>
        <v>45689</v>
      </c>
    </row>
    <row r="3284" spans="1:21" x14ac:dyDescent="0.3">
      <c r="A3284" s="1">
        <v>45352</v>
      </c>
      <c r="B3284" s="2" t="s">
        <v>37</v>
      </c>
      <c r="C3284" s="2" t="s">
        <v>28</v>
      </c>
      <c r="D3284" s="2" t="s">
        <v>41</v>
      </c>
      <c r="E3284" s="2" t="str">
        <f>TRIM(Table2[[#This Row],[SKU_CODE]])</f>
        <v>BEC-KT-002</v>
      </c>
      <c r="F3284" s="2">
        <v>219</v>
      </c>
      <c r="G3284" s="2">
        <v>91980</v>
      </c>
      <c r="H3284" s="2">
        <v>20155.05</v>
      </c>
      <c r="I3284" s="2">
        <v>6324.09</v>
      </c>
      <c r="J3284" s="2">
        <v>12</v>
      </c>
      <c r="K3284" s="2" t="str">
        <f>_xlfn.XLOOKUP(E3284,[1]SKU_Master!A:A,[1]SKU_Master!C:C,"NOT FOUND")</f>
        <v>Kitchen Towel</v>
      </c>
      <c r="L3284" s="2">
        <f>_xlfn.XLOOKUP(Table2[[#This Row],[SKU_CODE_CLEAN]],[1]SKU_Master!A:A,[1]SKU_Master!E:E,"Not Found")</f>
        <v>420</v>
      </c>
      <c r="M3284" s="2">
        <f>_xlfn.XLOOKUP(E3284,[1]SKU_Master!A:A,[1]SKU_Master!F:F,"NOT FOUND")</f>
        <v>205</v>
      </c>
      <c r="N3284" s="2" t="str">
        <f>IF(ISNUMBER(_xlfn.XMATCH(E3284,[1]SKU_Master!A:A)),"MATCH","NOT FOUND")</f>
        <v>MATCH</v>
      </c>
      <c r="O3284" s="2">
        <f>Table2[[#This Row],[GROSS_REVENUE]]-Table2[[#This Row],[DISCOUNT]]</f>
        <v>71824.95</v>
      </c>
      <c r="P3284" s="3">
        <f>IFERROR((Table2[[#This Row],[NET_REVENUE]]-(Table2[[#This Row],[UNITS_SOLD]]*Table2[[#This Row],[UNIT_COGS]]))/Table2[[#This Row],[NET_REVENUE]],0)</f>
        <v>0.37493865293327733</v>
      </c>
      <c r="Q3284" s="4">
        <f>IFERROR(Table2[[#This Row],[GROSS_REVENUE]]/Table2[[#This Row],[AD_SPEND]],0)</f>
        <v>14.544385041958606</v>
      </c>
      <c r="R3284" s="2">
        <f>IFERROR((Table2[[#This Row],[NET_REVENUE]]-(Table2[[#This Row],[UNITS_SOLD]]*Table2[[#This Row],[UNIT_COGS]])-Table2[[#This Row],[AD_SPEND]]),0)</f>
        <v>20605.859999999997</v>
      </c>
      <c r="S3284" s="3">
        <f>IFERROR(Table2[[#This Row],[RETURNS_UNITS]]/Table2[[#This Row],[UNITS_SOLD]],0)</f>
        <v>5.4794520547945202E-2</v>
      </c>
      <c r="T3284" s="2" t="str">
        <f>TRIM(CLEAN(Table2[[#This Row],[CHANNEL]]))</f>
        <v>Blinkit</v>
      </c>
      <c r="U3284" s="1">
        <f t="shared" si="51"/>
        <v>45352</v>
      </c>
    </row>
    <row r="3285" spans="1:21" x14ac:dyDescent="0.3">
      <c r="A3285" s="1">
        <v>45352</v>
      </c>
      <c r="B3285" s="2" t="s">
        <v>24</v>
      </c>
      <c r="C3285" s="2" t="s">
        <v>25</v>
      </c>
      <c r="D3285" s="2" t="s">
        <v>29</v>
      </c>
      <c r="E3285" s="2" t="str">
        <f>TRIM(Table2[[#This Row],[SKU_CODE]])</f>
        <v>BEC-CLN-004</v>
      </c>
      <c r="F3285" s="2">
        <v>287</v>
      </c>
      <c r="G3285" s="2">
        <v>28413</v>
      </c>
      <c r="H3285" s="2">
        <v>757.19</v>
      </c>
      <c r="I3285" s="2">
        <v>6325.39</v>
      </c>
      <c r="J3285" s="2">
        <v>45</v>
      </c>
      <c r="K3285" s="2" t="str">
        <f>_xlfn.XLOOKUP(E3285,[1]SKU_Master!A:A,[1]SKU_Master!C:C,"NOT FOUND")</f>
        <v>Cleaners</v>
      </c>
      <c r="L3285" s="2">
        <f>_xlfn.XLOOKUP(Table2[[#This Row],[SKU_CODE_CLEAN]],[1]SKU_Master!A:A,[1]SKU_Master!E:E,"Not Found")</f>
        <v>99</v>
      </c>
      <c r="M3285" s="2">
        <f>_xlfn.XLOOKUP(E3285,[1]SKU_Master!A:A,[1]SKU_Master!F:F,"NOT FOUND")</f>
        <v>44</v>
      </c>
      <c r="N3285" s="2" t="str">
        <f>IF(ISNUMBER(_xlfn.XMATCH(E3285,[1]SKU_Master!A:A)),"MATCH","NOT FOUND")</f>
        <v>MATCH</v>
      </c>
      <c r="O3285" s="2">
        <f>Table2[[#This Row],[GROSS_REVENUE]]-Table2[[#This Row],[DISCOUNT]]</f>
        <v>27655.81</v>
      </c>
      <c r="P3285" s="3">
        <f>IFERROR((Table2[[#This Row],[NET_REVENUE]]-(Table2[[#This Row],[UNITS_SOLD]]*Table2[[#This Row],[UNIT_COGS]]))/Table2[[#This Row],[NET_REVENUE]],0)</f>
        <v>0.54338708575160155</v>
      </c>
      <c r="Q3285" s="4">
        <f>IFERROR(Table2[[#This Row],[GROSS_REVENUE]]/Table2[[#This Row],[AD_SPEND]],0)</f>
        <v>4.4918969423229234</v>
      </c>
      <c r="R3285" s="2">
        <f>IFERROR((Table2[[#This Row],[NET_REVENUE]]-(Table2[[#This Row],[UNITS_SOLD]]*Table2[[#This Row],[UNIT_COGS]])-Table2[[#This Row],[AD_SPEND]]),0)</f>
        <v>8702.4200000000019</v>
      </c>
      <c r="S3285" s="3">
        <f>IFERROR(Table2[[#This Row],[RETURNS_UNITS]]/Table2[[#This Row],[UNITS_SOLD]],0)</f>
        <v>0.156794425087108</v>
      </c>
      <c r="T3285" s="2" t="str">
        <f>TRIM(CLEAN(Table2[[#This Row],[CHANNEL]]))</f>
        <v>D2C</v>
      </c>
      <c r="U3285" s="1">
        <f t="shared" si="51"/>
        <v>45352</v>
      </c>
    </row>
    <row r="3286" spans="1:21" x14ac:dyDescent="0.3">
      <c r="A3286" s="1">
        <v>45627</v>
      </c>
      <c r="B3286" s="2" t="s">
        <v>33</v>
      </c>
      <c r="C3286" s="2" t="s">
        <v>25</v>
      </c>
      <c r="D3286" s="2" t="s">
        <v>41</v>
      </c>
      <c r="E3286" s="2" t="str">
        <f>TRIM(Table2[[#This Row],[SKU_CODE]])</f>
        <v>BEC-KT-002</v>
      </c>
      <c r="F3286" s="2">
        <v>194</v>
      </c>
      <c r="G3286" s="2">
        <v>81480</v>
      </c>
      <c r="H3286" s="2">
        <v>17724.78</v>
      </c>
      <c r="I3286" s="2">
        <v>6329.48</v>
      </c>
      <c r="J3286" s="2">
        <v>10</v>
      </c>
      <c r="K3286" s="2" t="str">
        <f>_xlfn.XLOOKUP(E3286,[1]SKU_Master!A:A,[1]SKU_Master!C:C,"NOT FOUND")</f>
        <v>Kitchen Towel</v>
      </c>
      <c r="L3286" s="2">
        <f>_xlfn.XLOOKUP(Table2[[#This Row],[SKU_CODE_CLEAN]],[1]SKU_Master!A:A,[1]SKU_Master!E:E,"Not Found")</f>
        <v>420</v>
      </c>
      <c r="M3286" s="2">
        <f>_xlfn.XLOOKUP(E3286,[1]SKU_Master!A:A,[1]SKU_Master!F:F,"NOT FOUND")</f>
        <v>205</v>
      </c>
      <c r="N3286" s="2" t="str">
        <f>IF(ISNUMBER(_xlfn.XMATCH(E3286,[1]SKU_Master!A:A)),"MATCH","NOT FOUND")</f>
        <v>MATCH</v>
      </c>
      <c r="O3286" s="2">
        <f>Table2[[#This Row],[GROSS_REVENUE]]-Table2[[#This Row],[DISCOUNT]]</f>
        <v>63755.22</v>
      </c>
      <c r="P3286" s="3">
        <f>IFERROR((Table2[[#This Row],[NET_REVENUE]]-(Table2[[#This Row],[UNITS_SOLD]]*Table2[[#This Row],[UNIT_COGS]]))/Table2[[#This Row],[NET_REVENUE]],0)</f>
        <v>0.37620794030669175</v>
      </c>
      <c r="Q3286" s="4">
        <f>IFERROR(Table2[[#This Row],[GROSS_REVENUE]]/Table2[[#This Row],[AD_SPEND]],0)</f>
        <v>12.873095420160899</v>
      </c>
      <c r="R3286" s="2">
        <f>IFERROR((Table2[[#This Row],[NET_REVENUE]]-(Table2[[#This Row],[UNITS_SOLD]]*Table2[[#This Row],[UNIT_COGS]])-Table2[[#This Row],[AD_SPEND]]),0)</f>
        <v>17655.740000000002</v>
      </c>
      <c r="S3286" s="3">
        <f>IFERROR(Table2[[#This Row],[RETURNS_UNITS]]/Table2[[#This Row],[UNITS_SOLD]],0)</f>
        <v>5.1546391752577317E-2</v>
      </c>
      <c r="T3286" s="2" t="str">
        <f>TRIM(CLEAN(Table2[[#This Row],[CHANNEL]]))</f>
        <v>Swiggy Instamart</v>
      </c>
      <c r="U3286" s="1">
        <f t="shared" si="51"/>
        <v>45627</v>
      </c>
    </row>
    <row r="3287" spans="1:21" x14ac:dyDescent="0.3">
      <c r="A3287" s="1">
        <v>45566</v>
      </c>
      <c r="B3287" s="2" t="s">
        <v>34</v>
      </c>
      <c r="C3287" s="2" t="s">
        <v>22</v>
      </c>
      <c r="D3287" s="2" t="s">
        <v>59</v>
      </c>
      <c r="E3287" s="2" t="str">
        <f>TRIM(Table2[[#This Row],[SKU_CODE]])</f>
        <v>BEC-CLN-001</v>
      </c>
      <c r="F3287" s="2">
        <v>196</v>
      </c>
      <c r="G3287" s="2">
        <v>39004</v>
      </c>
      <c r="H3287" s="2">
        <v>10169.67</v>
      </c>
      <c r="I3287" s="2">
        <v>6331.84</v>
      </c>
      <c r="J3287" s="2">
        <v>10</v>
      </c>
      <c r="K3287" s="2" t="str">
        <f>_xlfn.XLOOKUP(E3287,[1]SKU_Master!A:A,[1]SKU_Master!C:C,"NOT FOUND")</f>
        <v>Cleaners</v>
      </c>
      <c r="L3287" s="2">
        <f>_xlfn.XLOOKUP(Table2[[#This Row],[SKU_CODE_CLEAN]],[1]SKU_Master!A:A,[1]SKU_Master!E:E,"Not Found")</f>
        <v>199</v>
      </c>
      <c r="M3287" s="2">
        <f>_xlfn.XLOOKUP(E3287,[1]SKU_Master!A:A,[1]SKU_Master!F:F,"NOT FOUND")</f>
        <v>96</v>
      </c>
      <c r="N3287" s="2" t="str">
        <f>IF(ISNUMBER(_xlfn.XMATCH(E3287,[1]SKU_Master!A:A)),"MATCH","NOT FOUND")</f>
        <v>MATCH</v>
      </c>
      <c r="O3287" s="2">
        <f>Table2[[#This Row],[GROSS_REVENUE]]-Table2[[#This Row],[DISCOUNT]]</f>
        <v>28834.33</v>
      </c>
      <c r="P3287" s="3">
        <f>IFERROR((Table2[[#This Row],[NET_REVENUE]]-(Table2[[#This Row],[UNITS_SOLD]]*Table2[[#This Row],[UNIT_COGS]]))/Table2[[#This Row],[NET_REVENUE]],0)</f>
        <v>0.34744452185988028</v>
      </c>
      <c r="Q3287" s="4">
        <f>IFERROR(Table2[[#This Row],[GROSS_REVENUE]]/Table2[[#This Row],[AD_SPEND]],0)</f>
        <v>6.1599787739424876</v>
      </c>
      <c r="R3287" s="2">
        <f>IFERROR((Table2[[#This Row],[NET_REVENUE]]-(Table2[[#This Row],[UNITS_SOLD]]*Table2[[#This Row],[UNIT_COGS]])-Table2[[#This Row],[AD_SPEND]]),0)</f>
        <v>3686.4900000000016</v>
      </c>
      <c r="S3287" s="3">
        <f>IFERROR(Table2[[#This Row],[RETURNS_UNITS]]/Table2[[#This Row],[UNITS_SOLD]],0)</f>
        <v>5.1020408163265307E-2</v>
      </c>
      <c r="T3287" s="2" t="str">
        <f>TRIM(CLEAN(Table2[[#This Row],[CHANNEL]]))</f>
        <v>Zepto</v>
      </c>
      <c r="U3287" s="1">
        <f t="shared" si="51"/>
        <v>45566</v>
      </c>
    </row>
    <row r="3288" spans="1:21" x14ac:dyDescent="0.3">
      <c r="A3288" s="1">
        <v>45627</v>
      </c>
      <c r="B3288" s="2" t="s">
        <v>27</v>
      </c>
      <c r="C3288" s="2" t="s">
        <v>25</v>
      </c>
      <c r="D3288" s="2" t="s">
        <v>30</v>
      </c>
      <c r="E3288" s="2" t="str">
        <f>TRIM(Table2[[#This Row],[SKU_CODE]])</f>
        <v>BEC-TIS-002</v>
      </c>
      <c r="F3288" s="2">
        <v>354</v>
      </c>
      <c r="G3288" s="2">
        <v>63720</v>
      </c>
      <c r="H3288" s="2">
        <v>3686.29</v>
      </c>
      <c r="I3288" s="2">
        <v>6332.23</v>
      </c>
      <c r="J3288" s="2">
        <v>11</v>
      </c>
      <c r="K3288" s="2" t="str">
        <f>_xlfn.XLOOKUP(E3288,[1]SKU_Master!A:A,[1]SKU_Master!C:C,"NOT FOUND")</f>
        <v>Tissues</v>
      </c>
      <c r="L3288" s="2">
        <f>_xlfn.XLOOKUP(Table2[[#This Row],[SKU_CODE_CLEAN]],[1]SKU_Master!A:A,[1]SKU_Master!E:E,"Not Found")</f>
        <v>180</v>
      </c>
      <c r="M3288" s="2">
        <f>_xlfn.XLOOKUP(E3288,[1]SKU_Master!A:A,[1]SKU_Master!F:F,"NOT FOUND")</f>
        <v>95</v>
      </c>
      <c r="N3288" s="2" t="str">
        <f>IF(ISNUMBER(_xlfn.XMATCH(E3288,[1]SKU_Master!A:A)),"MATCH","NOT FOUND")</f>
        <v>MATCH</v>
      </c>
      <c r="O3288" s="2">
        <f>Table2[[#This Row],[GROSS_REVENUE]]-Table2[[#This Row],[DISCOUNT]]</f>
        <v>60033.71</v>
      </c>
      <c r="P3288" s="3">
        <f>IFERROR((Table2[[#This Row],[NET_REVENUE]]-(Table2[[#This Row],[UNITS_SOLD]]*Table2[[#This Row],[UNIT_COGS]]))/Table2[[#This Row],[NET_REVENUE]],0)</f>
        <v>0.43981473075710298</v>
      </c>
      <c r="Q3288" s="4">
        <f>IFERROR(Table2[[#This Row],[GROSS_REVENUE]]/Table2[[#This Row],[AD_SPEND]],0)</f>
        <v>10.062805678252371</v>
      </c>
      <c r="R3288" s="2">
        <f>IFERROR((Table2[[#This Row],[NET_REVENUE]]-(Table2[[#This Row],[UNITS_SOLD]]*Table2[[#This Row],[UNIT_COGS]])-Table2[[#This Row],[AD_SPEND]]),0)</f>
        <v>20071.48</v>
      </c>
      <c r="S3288" s="3">
        <f>IFERROR(Table2[[#This Row],[RETURNS_UNITS]]/Table2[[#This Row],[UNITS_SOLD]],0)</f>
        <v>3.1073446327683617E-2</v>
      </c>
      <c r="T3288" s="2" t="str">
        <f>TRIM(CLEAN(Table2[[#This Row],[CHANNEL]]))</f>
        <v>Zepto</v>
      </c>
      <c r="U3288" s="1">
        <f t="shared" si="51"/>
        <v>45627</v>
      </c>
    </row>
    <row r="3289" spans="1:21" x14ac:dyDescent="0.3">
      <c r="A3289" s="1">
        <v>45627</v>
      </c>
      <c r="B3289" s="2" t="s">
        <v>39</v>
      </c>
      <c r="C3289" s="2" t="s">
        <v>28</v>
      </c>
      <c r="D3289" s="2" t="s">
        <v>31</v>
      </c>
      <c r="E3289" s="2" t="str">
        <f>TRIM(Table2[[#This Row],[SKU_CODE]])</f>
        <v>BEC-GB-002</v>
      </c>
      <c r="F3289" s="2">
        <v>336</v>
      </c>
      <c r="G3289" s="2">
        <v>60144</v>
      </c>
      <c r="H3289" s="2">
        <v>6812.16</v>
      </c>
      <c r="I3289" s="2">
        <v>6332.92</v>
      </c>
      <c r="J3289" s="2">
        <v>13</v>
      </c>
      <c r="K3289" s="2" t="str">
        <f>_xlfn.XLOOKUP(E3289,[1]SKU_Master!A:A,[1]SKU_Master!C:C,"NOT FOUND")</f>
        <v>Garbage Bags</v>
      </c>
      <c r="L3289" s="2">
        <f>_xlfn.XLOOKUP(Table2[[#This Row],[SKU_CODE_CLEAN]],[1]SKU_Master!A:A,[1]SKU_Master!E:E,"Not Found")</f>
        <v>179</v>
      </c>
      <c r="M3289" s="2">
        <f>_xlfn.XLOOKUP(E3289,[1]SKU_Master!A:A,[1]SKU_Master!F:F,"NOT FOUND")</f>
        <v>86</v>
      </c>
      <c r="N3289" s="2" t="str">
        <f>IF(ISNUMBER(_xlfn.XMATCH(E3289,[1]SKU_Master!A:A)),"MATCH","NOT FOUND")</f>
        <v>MATCH</v>
      </c>
      <c r="O3289" s="2">
        <f>Table2[[#This Row],[GROSS_REVENUE]]-Table2[[#This Row],[DISCOUNT]]</f>
        <v>53331.839999999997</v>
      </c>
      <c r="P3289" s="3">
        <f>IFERROR((Table2[[#This Row],[NET_REVENUE]]-(Table2[[#This Row],[UNITS_SOLD]]*Table2[[#This Row],[UNIT_COGS]]))/Table2[[#This Row],[NET_REVENUE]],0)</f>
        <v>0.45818482917521686</v>
      </c>
      <c r="Q3289" s="4">
        <f>IFERROR(Table2[[#This Row],[GROSS_REVENUE]]/Table2[[#This Row],[AD_SPEND]],0)</f>
        <v>9.4970408595087257</v>
      </c>
      <c r="R3289" s="2">
        <f>IFERROR((Table2[[#This Row],[NET_REVENUE]]-(Table2[[#This Row],[UNITS_SOLD]]*Table2[[#This Row],[UNIT_COGS]])-Table2[[#This Row],[AD_SPEND]]),0)</f>
        <v>18102.919999999998</v>
      </c>
      <c r="S3289" s="3">
        <f>IFERROR(Table2[[#This Row],[RETURNS_UNITS]]/Table2[[#This Row],[UNITS_SOLD]],0)</f>
        <v>3.8690476190476192E-2</v>
      </c>
      <c r="T3289" s="2" t="str">
        <f>TRIM(CLEAN(Table2[[#This Row],[CHANNEL]]))</f>
        <v>Amazon</v>
      </c>
      <c r="U3289" s="1">
        <f t="shared" si="51"/>
        <v>45627</v>
      </c>
    </row>
    <row r="3290" spans="1:21" x14ac:dyDescent="0.3">
      <c r="A3290" s="1">
        <v>45689</v>
      </c>
      <c r="B3290" s="2" t="s">
        <v>27</v>
      </c>
      <c r="C3290" s="2" t="s">
        <v>22</v>
      </c>
      <c r="D3290" s="2" t="s">
        <v>29</v>
      </c>
      <c r="E3290" s="2" t="str">
        <f>TRIM(Table2[[#This Row],[SKU_CODE]])</f>
        <v>BEC-CLN-004</v>
      </c>
      <c r="F3290" s="2">
        <v>303</v>
      </c>
      <c r="G3290" s="2">
        <v>29997</v>
      </c>
      <c r="H3290" s="2">
        <v>8003.27</v>
      </c>
      <c r="I3290" s="2">
        <v>6336.32</v>
      </c>
      <c r="J3290" s="2">
        <v>15</v>
      </c>
      <c r="K3290" s="2" t="str">
        <f>_xlfn.XLOOKUP(E3290,[1]SKU_Master!A:A,[1]SKU_Master!C:C,"NOT FOUND")</f>
        <v>Cleaners</v>
      </c>
      <c r="L3290" s="2">
        <f>_xlfn.XLOOKUP(Table2[[#This Row],[SKU_CODE_CLEAN]],[1]SKU_Master!A:A,[1]SKU_Master!E:E,"Not Found")</f>
        <v>99</v>
      </c>
      <c r="M3290" s="2">
        <f>_xlfn.XLOOKUP(E3290,[1]SKU_Master!A:A,[1]SKU_Master!F:F,"NOT FOUND")</f>
        <v>44</v>
      </c>
      <c r="N3290" s="2" t="str">
        <f>IF(ISNUMBER(_xlfn.XMATCH(E3290,[1]SKU_Master!A:A)),"MATCH","NOT FOUND")</f>
        <v>MATCH</v>
      </c>
      <c r="O3290" s="2">
        <f>Table2[[#This Row],[GROSS_REVENUE]]-Table2[[#This Row],[DISCOUNT]]</f>
        <v>21993.73</v>
      </c>
      <c r="P3290" s="3">
        <f>IFERROR((Table2[[#This Row],[NET_REVENUE]]-(Table2[[#This Row],[UNITS_SOLD]]*Table2[[#This Row],[UNIT_COGS]]))/Table2[[#This Row],[NET_REVENUE]],0)</f>
        <v>0.39382724076361764</v>
      </c>
      <c r="Q3290" s="4">
        <f>IFERROR(Table2[[#This Row],[GROSS_REVENUE]]/Table2[[#This Row],[AD_SPEND]],0)</f>
        <v>4.7341359022271607</v>
      </c>
      <c r="R3290" s="2">
        <f>IFERROR((Table2[[#This Row],[NET_REVENUE]]-(Table2[[#This Row],[UNITS_SOLD]]*Table2[[#This Row],[UNIT_COGS]])-Table2[[#This Row],[AD_SPEND]]),0)</f>
        <v>2325.41</v>
      </c>
      <c r="S3290" s="3">
        <f>IFERROR(Table2[[#This Row],[RETURNS_UNITS]]/Table2[[#This Row],[UNITS_SOLD]],0)</f>
        <v>4.9504950495049507E-2</v>
      </c>
      <c r="T3290" s="2" t="str">
        <f>TRIM(CLEAN(Table2[[#This Row],[CHANNEL]]))</f>
        <v>Zepto</v>
      </c>
      <c r="U3290" s="1">
        <f t="shared" si="51"/>
        <v>45689</v>
      </c>
    </row>
    <row r="3291" spans="1:21" x14ac:dyDescent="0.3">
      <c r="A3291" s="1">
        <v>45536</v>
      </c>
      <c r="B3291" s="2" t="s">
        <v>33</v>
      </c>
      <c r="C3291" s="2" t="s">
        <v>25</v>
      </c>
      <c r="D3291" s="2" t="s">
        <v>59</v>
      </c>
      <c r="E3291" s="2" t="str">
        <f>TRIM(Table2[[#This Row],[SKU_CODE]])</f>
        <v>BEC-CLN-001</v>
      </c>
      <c r="F3291" s="2">
        <v>215</v>
      </c>
      <c r="G3291" s="2">
        <v>42785</v>
      </c>
      <c r="H3291" s="2">
        <v>11033.31</v>
      </c>
      <c r="I3291" s="2">
        <v>6336.34</v>
      </c>
      <c r="J3291" s="2">
        <v>12</v>
      </c>
      <c r="K3291" s="2" t="str">
        <f>_xlfn.XLOOKUP(E3291,[1]SKU_Master!A:A,[1]SKU_Master!C:C,"NOT FOUND")</f>
        <v>Cleaners</v>
      </c>
      <c r="L3291" s="2">
        <f>_xlfn.XLOOKUP(Table2[[#This Row],[SKU_CODE_CLEAN]],[1]SKU_Master!A:A,[1]SKU_Master!E:E,"Not Found")</f>
        <v>199</v>
      </c>
      <c r="M3291" s="2">
        <f>_xlfn.XLOOKUP(E3291,[1]SKU_Master!A:A,[1]SKU_Master!F:F,"NOT FOUND")</f>
        <v>96</v>
      </c>
      <c r="N3291" s="2" t="str">
        <f>IF(ISNUMBER(_xlfn.XMATCH(E3291,[1]SKU_Master!A:A)),"MATCH","NOT FOUND")</f>
        <v>MATCH</v>
      </c>
      <c r="O3291" s="2">
        <f>Table2[[#This Row],[GROSS_REVENUE]]-Table2[[#This Row],[DISCOUNT]]</f>
        <v>31751.690000000002</v>
      </c>
      <c r="P3291" s="3">
        <f>IFERROR((Table2[[#This Row],[NET_REVENUE]]-(Table2[[#This Row],[UNITS_SOLD]]*Table2[[#This Row],[UNIT_COGS]]))/Table2[[#This Row],[NET_REVENUE]],0)</f>
        <v>0.34995586061718292</v>
      </c>
      <c r="Q3291" s="4">
        <f>IFERROR(Table2[[#This Row],[GROSS_REVENUE]]/Table2[[#This Row],[AD_SPEND]],0)</f>
        <v>6.7523207403643113</v>
      </c>
      <c r="R3291" s="2">
        <f>IFERROR((Table2[[#This Row],[NET_REVENUE]]-(Table2[[#This Row],[UNITS_SOLD]]*Table2[[#This Row],[UNIT_COGS]])-Table2[[#This Row],[AD_SPEND]]),0)</f>
        <v>4775.3500000000022</v>
      </c>
      <c r="S3291" s="3">
        <f>IFERROR(Table2[[#This Row],[RETURNS_UNITS]]/Table2[[#This Row],[UNITS_SOLD]],0)</f>
        <v>5.5813953488372092E-2</v>
      </c>
      <c r="T3291" s="2" t="str">
        <f>TRIM(CLEAN(Table2[[#This Row],[CHANNEL]]))</f>
        <v>Swiggy Instamart</v>
      </c>
      <c r="U3291" s="1">
        <f t="shared" si="51"/>
        <v>45536</v>
      </c>
    </row>
    <row r="3292" spans="1:21" x14ac:dyDescent="0.3">
      <c r="A3292" s="1">
        <v>45323</v>
      </c>
      <c r="B3292" s="2" t="s">
        <v>33</v>
      </c>
      <c r="C3292" s="2" t="s">
        <v>28</v>
      </c>
      <c r="D3292" s="2" t="s">
        <v>36</v>
      </c>
      <c r="E3292" s="2" t="str">
        <f>TRIM(Table2[[#This Row],[SKU_CODE]])</f>
        <v>BEC-CLN-003</v>
      </c>
      <c r="F3292" s="2">
        <v>131</v>
      </c>
      <c r="G3292" s="2">
        <v>39169</v>
      </c>
      <c r="H3292" s="2">
        <v>6610.83</v>
      </c>
      <c r="I3292" s="2">
        <v>6345.53</v>
      </c>
      <c r="J3292" s="2">
        <v>4</v>
      </c>
      <c r="K3292" s="2" t="str">
        <f>_xlfn.XLOOKUP(E3292,[1]SKU_Master!A:A,[1]SKU_Master!C:C,"NOT FOUND")</f>
        <v>Cleaners</v>
      </c>
      <c r="L3292" s="2">
        <f>_xlfn.XLOOKUP(Table2[[#This Row],[SKU_CODE_CLEAN]],[1]SKU_Master!A:A,[1]SKU_Master!E:E,"Not Found")</f>
        <v>299</v>
      </c>
      <c r="M3292" s="2">
        <f>_xlfn.XLOOKUP(E3292,[1]SKU_Master!A:A,[1]SKU_Master!F:F,"NOT FOUND")</f>
        <v>150</v>
      </c>
      <c r="N3292" s="2" t="str">
        <f>IF(ISNUMBER(_xlfn.XMATCH(E3292,[1]SKU_Master!A:A)),"MATCH","NOT FOUND")</f>
        <v>MATCH</v>
      </c>
      <c r="O3292" s="2">
        <f>Table2[[#This Row],[GROSS_REVENUE]]-Table2[[#This Row],[DISCOUNT]]</f>
        <v>32558.17</v>
      </c>
      <c r="P3292" s="3">
        <f>IFERROR((Table2[[#This Row],[NET_REVENUE]]-(Table2[[#This Row],[UNITS_SOLD]]*Table2[[#This Row],[UNIT_COGS]]))/Table2[[#This Row],[NET_REVENUE]],0)</f>
        <v>0.39646485045074703</v>
      </c>
      <c r="Q3292" s="4">
        <f>IFERROR(Table2[[#This Row],[GROSS_REVENUE]]/Table2[[#This Row],[AD_SPEND]],0)</f>
        <v>6.1726916427784602</v>
      </c>
      <c r="R3292" s="2">
        <f>IFERROR((Table2[[#This Row],[NET_REVENUE]]-(Table2[[#This Row],[UNITS_SOLD]]*Table2[[#This Row],[UNIT_COGS]])-Table2[[#This Row],[AD_SPEND]]),0)</f>
        <v>6562.6399999999985</v>
      </c>
      <c r="S3292" s="3">
        <f>IFERROR(Table2[[#This Row],[RETURNS_UNITS]]/Table2[[#This Row],[UNITS_SOLD]],0)</f>
        <v>3.0534351145038167E-2</v>
      </c>
      <c r="T3292" s="2" t="str">
        <f>TRIM(CLEAN(Table2[[#This Row],[CHANNEL]]))</f>
        <v>Swiggy Instamart</v>
      </c>
      <c r="U3292" s="1">
        <f t="shared" si="51"/>
        <v>45323</v>
      </c>
    </row>
    <row r="3293" spans="1:21" x14ac:dyDescent="0.3">
      <c r="A3293" s="1">
        <v>45413</v>
      </c>
      <c r="B3293" s="2" t="s">
        <v>33</v>
      </c>
      <c r="C3293" s="2" t="s">
        <v>28</v>
      </c>
      <c r="D3293" s="2" t="s">
        <v>59</v>
      </c>
      <c r="E3293" s="2" t="str">
        <f>TRIM(Table2[[#This Row],[SKU_CODE]])</f>
        <v>BEC-CLN-001</v>
      </c>
      <c r="F3293" s="2">
        <v>157</v>
      </c>
      <c r="G3293" s="2">
        <v>31243</v>
      </c>
      <c r="H3293" s="2">
        <v>2134.5</v>
      </c>
      <c r="I3293" s="2">
        <v>6359.29</v>
      </c>
      <c r="J3293" s="2">
        <v>8</v>
      </c>
      <c r="K3293" s="2" t="str">
        <f>_xlfn.XLOOKUP(E3293,[1]SKU_Master!A:A,[1]SKU_Master!C:C,"NOT FOUND")</f>
        <v>Cleaners</v>
      </c>
      <c r="L3293" s="2">
        <f>_xlfn.XLOOKUP(Table2[[#This Row],[SKU_CODE_CLEAN]],[1]SKU_Master!A:A,[1]SKU_Master!E:E,"Not Found")</f>
        <v>199</v>
      </c>
      <c r="M3293" s="2">
        <f>_xlfn.XLOOKUP(E3293,[1]SKU_Master!A:A,[1]SKU_Master!F:F,"NOT FOUND")</f>
        <v>96</v>
      </c>
      <c r="N3293" s="2" t="str">
        <f>IF(ISNUMBER(_xlfn.XMATCH(E3293,[1]SKU_Master!A:A)),"MATCH","NOT FOUND")</f>
        <v>MATCH</v>
      </c>
      <c r="O3293" s="2">
        <f>Table2[[#This Row],[GROSS_REVENUE]]-Table2[[#This Row],[DISCOUNT]]</f>
        <v>29108.5</v>
      </c>
      <c r="P3293" s="3">
        <f>IFERROR((Table2[[#This Row],[NET_REVENUE]]-(Table2[[#This Row],[UNITS_SOLD]]*Table2[[#This Row],[UNIT_COGS]]))/Table2[[#This Row],[NET_REVENUE]],0)</f>
        <v>0.48221309926653727</v>
      </c>
      <c r="Q3293" s="4">
        <f>IFERROR(Table2[[#This Row],[GROSS_REVENUE]]/Table2[[#This Row],[AD_SPEND]],0)</f>
        <v>4.9129698441178178</v>
      </c>
      <c r="R3293" s="2">
        <f>IFERROR((Table2[[#This Row],[NET_REVENUE]]-(Table2[[#This Row],[UNITS_SOLD]]*Table2[[#This Row],[UNIT_COGS]])-Table2[[#This Row],[AD_SPEND]]),0)</f>
        <v>7677.21</v>
      </c>
      <c r="S3293" s="3">
        <f>IFERROR(Table2[[#This Row],[RETURNS_UNITS]]/Table2[[#This Row],[UNITS_SOLD]],0)</f>
        <v>5.0955414012738856E-2</v>
      </c>
      <c r="T3293" s="2" t="str">
        <f>TRIM(CLEAN(Table2[[#This Row],[CHANNEL]]))</f>
        <v>Swiggy Instamart</v>
      </c>
      <c r="U3293" s="1">
        <f t="shared" si="51"/>
        <v>45413</v>
      </c>
    </row>
    <row r="3294" spans="1:21" x14ac:dyDescent="0.3">
      <c r="A3294" s="1">
        <v>45717</v>
      </c>
      <c r="B3294" s="2" t="s">
        <v>37</v>
      </c>
      <c r="C3294" s="2" t="s">
        <v>22</v>
      </c>
      <c r="D3294" s="2" t="s">
        <v>29</v>
      </c>
      <c r="E3294" s="2" t="str">
        <f>TRIM(Table2[[#This Row],[SKU_CODE]])</f>
        <v>BEC-CLN-004</v>
      </c>
      <c r="F3294" s="2">
        <v>338</v>
      </c>
      <c r="G3294" s="2">
        <v>33462</v>
      </c>
      <c r="H3294" s="2">
        <v>8844.94</v>
      </c>
      <c r="I3294" s="2">
        <v>6377.35</v>
      </c>
      <c r="J3294" s="2">
        <v>7</v>
      </c>
      <c r="K3294" s="2" t="str">
        <f>_xlfn.XLOOKUP(E3294,[1]SKU_Master!A:A,[1]SKU_Master!C:C,"NOT FOUND")</f>
        <v>Cleaners</v>
      </c>
      <c r="L3294" s="2">
        <f>_xlfn.XLOOKUP(Table2[[#This Row],[SKU_CODE_CLEAN]],[1]SKU_Master!A:A,[1]SKU_Master!E:E,"Not Found")</f>
        <v>99</v>
      </c>
      <c r="M3294" s="2">
        <f>_xlfn.XLOOKUP(E3294,[1]SKU_Master!A:A,[1]SKU_Master!F:F,"NOT FOUND")</f>
        <v>44</v>
      </c>
      <c r="N3294" s="2" t="str">
        <f>IF(ISNUMBER(_xlfn.XMATCH(E3294,[1]SKU_Master!A:A)),"MATCH","NOT FOUND")</f>
        <v>MATCH</v>
      </c>
      <c r="O3294" s="2">
        <f>Table2[[#This Row],[GROSS_REVENUE]]-Table2[[#This Row],[DISCOUNT]]</f>
        <v>24617.059999999998</v>
      </c>
      <c r="P3294" s="3">
        <f>IFERROR((Table2[[#This Row],[NET_REVENUE]]-(Table2[[#This Row],[UNITS_SOLD]]*Table2[[#This Row],[UNIT_COGS]]))/Table2[[#This Row],[NET_REVENUE]],0)</f>
        <v>0.3958661188622849</v>
      </c>
      <c r="Q3294" s="4">
        <f>IFERROR(Table2[[#This Row],[GROSS_REVENUE]]/Table2[[#This Row],[AD_SPEND]],0)</f>
        <v>5.247006985660188</v>
      </c>
      <c r="R3294" s="2">
        <f>IFERROR((Table2[[#This Row],[NET_REVENUE]]-(Table2[[#This Row],[UNITS_SOLD]]*Table2[[#This Row],[UNIT_COGS]])-Table2[[#This Row],[AD_SPEND]]),0)</f>
        <v>3367.7099999999973</v>
      </c>
      <c r="S3294" s="3">
        <f>IFERROR(Table2[[#This Row],[RETURNS_UNITS]]/Table2[[#This Row],[UNITS_SOLD]],0)</f>
        <v>2.0710059171597635E-2</v>
      </c>
      <c r="T3294" s="2" t="str">
        <f>TRIM(CLEAN(Table2[[#This Row],[CHANNEL]]))</f>
        <v>Blinkit</v>
      </c>
      <c r="U3294" s="1">
        <f t="shared" si="51"/>
        <v>45717</v>
      </c>
    </row>
    <row r="3295" spans="1:21" x14ac:dyDescent="0.3">
      <c r="A3295" s="1">
        <v>45292</v>
      </c>
      <c r="B3295" s="2" t="s">
        <v>33</v>
      </c>
      <c r="C3295" s="2" t="s">
        <v>28</v>
      </c>
      <c r="D3295" s="2" t="s">
        <v>38</v>
      </c>
      <c r="E3295" s="2" t="str">
        <f>TRIM(Table2[[#This Row],[SKU_CODE]])</f>
        <v>BEC-CLN-002</v>
      </c>
      <c r="F3295" s="2">
        <v>177</v>
      </c>
      <c r="G3295" s="2">
        <v>32745</v>
      </c>
      <c r="H3295" s="2">
        <v>7428.8</v>
      </c>
      <c r="I3295" s="2">
        <v>6383.14</v>
      </c>
      <c r="J3295" s="2">
        <v>3</v>
      </c>
      <c r="K3295" s="2" t="str">
        <f>_xlfn.XLOOKUP(E3295,[1]SKU_Master!A:A,[1]SKU_Master!C:C,"NOT FOUND")</f>
        <v>Cleaners</v>
      </c>
      <c r="L3295" s="2">
        <f>_xlfn.XLOOKUP(Table2[[#This Row],[SKU_CODE_CLEAN]],[1]SKU_Master!A:A,[1]SKU_Master!E:E,"Not Found")</f>
        <v>185</v>
      </c>
      <c r="M3295" s="2">
        <f>_xlfn.XLOOKUP(E3295,[1]SKU_Master!A:A,[1]SKU_Master!F:F,"NOT FOUND")</f>
        <v>88</v>
      </c>
      <c r="N3295" s="2" t="str">
        <f>IF(ISNUMBER(_xlfn.XMATCH(E3295,[1]SKU_Master!A:A)),"MATCH","NOT FOUND")</f>
        <v>MATCH</v>
      </c>
      <c r="O3295" s="2">
        <f>Table2[[#This Row],[GROSS_REVENUE]]-Table2[[#This Row],[DISCOUNT]]</f>
        <v>25316.2</v>
      </c>
      <c r="P3295" s="3">
        <f>IFERROR((Table2[[#This Row],[NET_REVENUE]]-(Table2[[#This Row],[UNITS_SOLD]]*Table2[[#This Row],[UNIT_COGS]]))/Table2[[#This Row],[NET_REVENUE]],0)</f>
        <v>0.3847417858920375</v>
      </c>
      <c r="Q3295" s="4">
        <f>IFERROR(Table2[[#This Row],[GROSS_REVENUE]]/Table2[[#This Row],[AD_SPEND]],0)</f>
        <v>5.1299203840116308</v>
      </c>
      <c r="R3295" s="2">
        <f>IFERROR((Table2[[#This Row],[NET_REVENUE]]-(Table2[[#This Row],[UNITS_SOLD]]*Table2[[#This Row],[UNIT_COGS]])-Table2[[#This Row],[AD_SPEND]]),0)</f>
        <v>3357.0600000000004</v>
      </c>
      <c r="S3295" s="3">
        <f>IFERROR(Table2[[#This Row],[RETURNS_UNITS]]/Table2[[#This Row],[UNITS_SOLD]],0)</f>
        <v>1.6949152542372881E-2</v>
      </c>
      <c r="T3295" s="2" t="str">
        <f>TRIM(CLEAN(Table2[[#This Row],[CHANNEL]]))</f>
        <v>Swiggy Instamart</v>
      </c>
      <c r="U3295" s="1">
        <f t="shared" si="51"/>
        <v>45292</v>
      </c>
    </row>
    <row r="3296" spans="1:21" x14ac:dyDescent="0.3">
      <c r="A3296" s="1">
        <v>45352</v>
      </c>
      <c r="B3296" s="2" t="s">
        <v>37</v>
      </c>
      <c r="C3296" s="2" t="s">
        <v>28</v>
      </c>
      <c r="D3296" s="2" t="s">
        <v>38</v>
      </c>
      <c r="E3296" s="2" t="str">
        <f>TRIM(Table2[[#This Row],[SKU_CODE]])</f>
        <v>BEC-CLN-002</v>
      </c>
      <c r="F3296" s="2">
        <v>243</v>
      </c>
      <c r="G3296" s="2">
        <v>44955</v>
      </c>
      <c r="H3296" s="2">
        <v>11322.37</v>
      </c>
      <c r="I3296" s="2">
        <v>6385.61</v>
      </c>
      <c r="J3296" s="2">
        <v>7</v>
      </c>
      <c r="K3296" s="2" t="str">
        <f>_xlfn.XLOOKUP(E3296,[1]SKU_Master!A:A,[1]SKU_Master!C:C,"NOT FOUND")</f>
        <v>Cleaners</v>
      </c>
      <c r="L3296" s="2">
        <f>_xlfn.XLOOKUP(Table2[[#This Row],[SKU_CODE_CLEAN]],[1]SKU_Master!A:A,[1]SKU_Master!E:E,"Not Found")</f>
        <v>185</v>
      </c>
      <c r="M3296" s="2">
        <f>_xlfn.XLOOKUP(E3296,[1]SKU_Master!A:A,[1]SKU_Master!F:F,"NOT FOUND")</f>
        <v>88</v>
      </c>
      <c r="N3296" s="2" t="str">
        <f>IF(ISNUMBER(_xlfn.XMATCH(E3296,[1]SKU_Master!A:A)),"MATCH","NOT FOUND")</f>
        <v>MATCH</v>
      </c>
      <c r="O3296" s="2">
        <f>Table2[[#This Row],[GROSS_REVENUE]]-Table2[[#This Row],[DISCOUNT]]</f>
        <v>33632.629999999997</v>
      </c>
      <c r="P3296" s="3">
        <f>IFERROR((Table2[[#This Row],[NET_REVENUE]]-(Table2[[#This Row],[UNITS_SOLD]]*Table2[[#This Row],[UNIT_COGS]]))/Table2[[#This Row],[NET_REVENUE]],0)</f>
        <v>0.36418888442563063</v>
      </c>
      <c r="Q3296" s="4">
        <f>IFERROR(Table2[[#This Row],[GROSS_REVENUE]]/Table2[[#This Row],[AD_SPEND]],0)</f>
        <v>7.0400478576048338</v>
      </c>
      <c r="R3296" s="2">
        <f>IFERROR((Table2[[#This Row],[NET_REVENUE]]-(Table2[[#This Row],[UNITS_SOLD]]*Table2[[#This Row],[UNIT_COGS]])-Table2[[#This Row],[AD_SPEND]]),0)</f>
        <v>5863.0199999999977</v>
      </c>
      <c r="S3296" s="3">
        <f>IFERROR(Table2[[#This Row],[RETURNS_UNITS]]/Table2[[#This Row],[UNITS_SOLD]],0)</f>
        <v>2.8806584362139918E-2</v>
      </c>
      <c r="T3296" s="2" t="str">
        <f>TRIM(CLEAN(Table2[[#This Row],[CHANNEL]]))</f>
        <v>Blinkit</v>
      </c>
      <c r="U3296" s="1">
        <f t="shared" si="51"/>
        <v>45352</v>
      </c>
    </row>
    <row r="3297" spans="1:21" x14ac:dyDescent="0.3">
      <c r="A3297" s="1">
        <v>45689</v>
      </c>
      <c r="B3297" s="2" t="s">
        <v>34</v>
      </c>
      <c r="C3297" s="2" t="s">
        <v>28</v>
      </c>
      <c r="D3297" s="2" t="s">
        <v>38</v>
      </c>
      <c r="E3297" s="2" t="str">
        <f>TRIM(Table2[[#This Row],[SKU_CODE]])</f>
        <v>BEC-CLN-002</v>
      </c>
      <c r="F3297" s="2">
        <v>210</v>
      </c>
      <c r="G3297" s="2">
        <v>38850</v>
      </c>
      <c r="H3297" s="2">
        <v>7657.39</v>
      </c>
      <c r="I3297" s="2">
        <v>6392.6</v>
      </c>
      <c r="J3297" s="2">
        <v>8</v>
      </c>
      <c r="K3297" s="2" t="str">
        <f>_xlfn.XLOOKUP(E3297,[1]SKU_Master!A:A,[1]SKU_Master!C:C,"NOT FOUND")</f>
        <v>Cleaners</v>
      </c>
      <c r="L3297" s="2">
        <f>_xlfn.XLOOKUP(Table2[[#This Row],[SKU_CODE_CLEAN]],[1]SKU_Master!A:A,[1]SKU_Master!E:E,"Not Found")</f>
        <v>185</v>
      </c>
      <c r="M3297" s="2">
        <f>_xlfn.XLOOKUP(E3297,[1]SKU_Master!A:A,[1]SKU_Master!F:F,"NOT FOUND")</f>
        <v>88</v>
      </c>
      <c r="N3297" s="2" t="str">
        <f>IF(ISNUMBER(_xlfn.XMATCH(E3297,[1]SKU_Master!A:A)),"MATCH","NOT FOUND")</f>
        <v>MATCH</v>
      </c>
      <c r="O3297" s="2">
        <f>Table2[[#This Row],[GROSS_REVENUE]]-Table2[[#This Row],[DISCOUNT]]</f>
        <v>31192.61</v>
      </c>
      <c r="P3297" s="3">
        <f>IFERROR((Table2[[#This Row],[NET_REVENUE]]-(Table2[[#This Row],[UNITS_SOLD]]*Table2[[#This Row],[UNIT_COGS]]))/Table2[[#This Row],[NET_REVENUE]],0)</f>
        <v>0.4075519810621811</v>
      </c>
      <c r="Q3297" s="4">
        <f>IFERROR(Table2[[#This Row],[GROSS_REVENUE]]/Table2[[#This Row],[AD_SPEND]],0)</f>
        <v>6.0773394237086631</v>
      </c>
      <c r="R3297" s="2">
        <f>IFERROR((Table2[[#This Row],[NET_REVENUE]]-(Table2[[#This Row],[UNITS_SOLD]]*Table2[[#This Row],[UNIT_COGS]])-Table2[[#This Row],[AD_SPEND]]),0)</f>
        <v>6320.01</v>
      </c>
      <c r="S3297" s="3">
        <f>IFERROR(Table2[[#This Row],[RETURNS_UNITS]]/Table2[[#This Row],[UNITS_SOLD]],0)</f>
        <v>3.8095238095238099E-2</v>
      </c>
      <c r="T3297" s="2" t="str">
        <f>TRIM(CLEAN(Table2[[#This Row],[CHANNEL]]))</f>
        <v>Zepto</v>
      </c>
      <c r="U3297" s="1">
        <f t="shared" si="51"/>
        <v>45689</v>
      </c>
    </row>
    <row r="3298" spans="1:21" x14ac:dyDescent="0.3">
      <c r="A3298" s="1">
        <v>45689</v>
      </c>
      <c r="B3298" s="2" t="s">
        <v>24</v>
      </c>
      <c r="C3298" s="2" t="s">
        <v>22</v>
      </c>
      <c r="D3298" s="2" t="s">
        <v>41</v>
      </c>
      <c r="E3298" s="2" t="str">
        <f>TRIM(Table2[[#This Row],[SKU_CODE]])</f>
        <v>BEC-KT-002</v>
      </c>
      <c r="F3298" s="2">
        <v>144</v>
      </c>
      <c r="G3298" s="2">
        <v>60480</v>
      </c>
      <c r="H3298" s="2">
        <v>8916.24</v>
      </c>
      <c r="I3298" s="2">
        <v>6401.54</v>
      </c>
      <c r="J3298" s="2">
        <v>24</v>
      </c>
      <c r="K3298" s="2" t="str">
        <f>_xlfn.XLOOKUP(E3298,[1]SKU_Master!A:A,[1]SKU_Master!C:C,"NOT FOUND")</f>
        <v>Kitchen Towel</v>
      </c>
      <c r="L3298" s="2">
        <f>_xlfn.XLOOKUP(Table2[[#This Row],[SKU_CODE_CLEAN]],[1]SKU_Master!A:A,[1]SKU_Master!E:E,"Not Found")</f>
        <v>420</v>
      </c>
      <c r="M3298" s="2">
        <f>_xlfn.XLOOKUP(E3298,[1]SKU_Master!A:A,[1]SKU_Master!F:F,"NOT FOUND")</f>
        <v>205</v>
      </c>
      <c r="N3298" s="2" t="str">
        <f>IF(ISNUMBER(_xlfn.XMATCH(E3298,[1]SKU_Master!A:A)),"MATCH","NOT FOUND")</f>
        <v>MATCH</v>
      </c>
      <c r="O3298" s="2">
        <f>Table2[[#This Row],[GROSS_REVENUE]]-Table2[[#This Row],[DISCOUNT]]</f>
        <v>51563.76</v>
      </c>
      <c r="P3298" s="3">
        <f>IFERROR((Table2[[#This Row],[NET_REVENUE]]-(Table2[[#This Row],[UNITS_SOLD]]*Table2[[#This Row],[UNIT_COGS]]))/Table2[[#This Row],[NET_REVENUE]],0)</f>
        <v>0.42750489878938236</v>
      </c>
      <c r="Q3298" s="4">
        <f>IFERROR(Table2[[#This Row],[GROSS_REVENUE]]/Table2[[#This Row],[AD_SPEND]],0)</f>
        <v>9.4477266407770628</v>
      </c>
      <c r="R3298" s="2">
        <f>IFERROR((Table2[[#This Row],[NET_REVENUE]]-(Table2[[#This Row],[UNITS_SOLD]]*Table2[[#This Row],[UNIT_COGS]])-Table2[[#This Row],[AD_SPEND]]),0)</f>
        <v>15642.220000000001</v>
      </c>
      <c r="S3298" s="3">
        <f>IFERROR(Table2[[#This Row],[RETURNS_UNITS]]/Table2[[#This Row],[UNITS_SOLD]],0)</f>
        <v>0.16666666666666666</v>
      </c>
      <c r="T3298" s="2" t="str">
        <f>TRIM(CLEAN(Table2[[#This Row],[CHANNEL]]))</f>
        <v>D2C</v>
      </c>
      <c r="U3298" s="1">
        <f t="shared" si="51"/>
        <v>45689</v>
      </c>
    </row>
    <row r="3299" spans="1:21" x14ac:dyDescent="0.3">
      <c r="A3299" s="1">
        <v>45383</v>
      </c>
      <c r="B3299" s="2" t="s">
        <v>39</v>
      </c>
      <c r="C3299" s="2" t="s">
        <v>25</v>
      </c>
      <c r="D3299" s="2" t="s">
        <v>35</v>
      </c>
      <c r="E3299" s="2" t="str">
        <f>TRIM(Table2[[#This Row],[SKU_CODE]])</f>
        <v>BEC-CMB-001</v>
      </c>
      <c r="F3299" s="2">
        <v>101</v>
      </c>
      <c r="G3299" s="2">
        <v>70599</v>
      </c>
      <c r="H3299" s="2">
        <v>4137.29</v>
      </c>
      <c r="I3299" s="2">
        <v>6410.61</v>
      </c>
      <c r="J3299" s="2">
        <v>3</v>
      </c>
      <c r="K3299" s="2" t="str">
        <f>_xlfn.XLOOKUP(E3299,[1]SKU_Master!A:A,[1]SKU_Master!C:C,"NOT FOUND")</f>
        <v>Others</v>
      </c>
      <c r="L3299" s="2">
        <f>_xlfn.XLOOKUP(Table2[[#This Row],[SKU_CODE_CLEAN]],[1]SKU_Master!A:A,[1]SKU_Master!E:E,"Not Found")</f>
        <v>699</v>
      </c>
      <c r="M3299" s="2">
        <f>_xlfn.XLOOKUP(E3299,[1]SKU_Master!A:A,[1]SKU_Master!F:F,"NOT FOUND")</f>
        <v>330</v>
      </c>
      <c r="N3299" s="2" t="str">
        <f>IF(ISNUMBER(_xlfn.XMATCH(E3299,[1]SKU_Master!A:A)),"MATCH","NOT FOUND")</f>
        <v>MATCH</v>
      </c>
      <c r="O3299" s="2">
        <f>Table2[[#This Row],[GROSS_REVENUE]]-Table2[[#This Row],[DISCOUNT]]</f>
        <v>66461.710000000006</v>
      </c>
      <c r="P3299" s="3">
        <f>IFERROR((Table2[[#This Row],[NET_REVENUE]]-(Table2[[#This Row],[UNITS_SOLD]]*Table2[[#This Row],[UNIT_COGS]]))/Table2[[#This Row],[NET_REVENUE]],0)</f>
        <v>0.498508238803967</v>
      </c>
      <c r="Q3299" s="4">
        <f>IFERROR(Table2[[#This Row],[GROSS_REVENUE]]/Table2[[#This Row],[AD_SPEND]],0)</f>
        <v>11.012836531936898</v>
      </c>
      <c r="R3299" s="2">
        <f>IFERROR((Table2[[#This Row],[NET_REVENUE]]-(Table2[[#This Row],[UNITS_SOLD]]*Table2[[#This Row],[UNIT_COGS]])-Table2[[#This Row],[AD_SPEND]]),0)</f>
        <v>26721.100000000006</v>
      </c>
      <c r="S3299" s="3">
        <f>IFERROR(Table2[[#This Row],[RETURNS_UNITS]]/Table2[[#This Row],[UNITS_SOLD]],0)</f>
        <v>2.9702970297029702E-2</v>
      </c>
      <c r="T3299" s="2" t="str">
        <f>TRIM(CLEAN(Table2[[#This Row],[CHANNEL]]))</f>
        <v>Amazon</v>
      </c>
      <c r="U3299" s="1">
        <f t="shared" si="51"/>
        <v>45383</v>
      </c>
    </row>
    <row r="3300" spans="1:21" x14ac:dyDescent="0.3">
      <c r="A3300" s="1">
        <v>45778</v>
      </c>
      <c r="B3300" s="2" t="s">
        <v>24</v>
      </c>
      <c r="C3300" s="2" t="s">
        <v>28</v>
      </c>
      <c r="D3300" s="2" t="s">
        <v>41</v>
      </c>
      <c r="E3300" s="2" t="str">
        <f>TRIM(Table2[[#This Row],[SKU_CODE]])</f>
        <v>BEC-KT-002</v>
      </c>
      <c r="F3300" s="2">
        <v>148</v>
      </c>
      <c r="G3300" s="2">
        <v>62160</v>
      </c>
      <c r="H3300" s="2">
        <v>4622.5</v>
      </c>
      <c r="I3300" s="2">
        <v>6413.23</v>
      </c>
      <c r="J3300" s="2">
        <v>25</v>
      </c>
      <c r="K3300" s="2" t="str">
        <f>_xlfn.XLOOKUP(E3300,[1]SKU_Master!A:A,[1]SKU_Master!C:C,"NOT FOUND")</f>
        <v>Kitchen Towel</v>
      </c>
      <c r="L3300" s="2">
        <f>_xlfn.XLOOKUP(Table2[[#This Row],[SKU_CODE_CLEAN]],[1]SKU_Master!A:A,[1]SKU_Master!E:E,"Not Found")</f>
        <v>420</v>
      </c>
      <c r="M3300" s="2">
        <f>_xlfn.XLOOKUP(E3300,[1]SKU_Master!A:A,[1]SKU_Master!F:F,"NOT FOUND")</f>
        <v>205</v>
      </c>
      <c r="N3300" s="2" t="str">
        <f>IF(ISNUMBER(_xlfn.XMATCH(E3300,[1]SKU_Master!A:A)),"MATCH","NOT FOUND")</f>
        <v>MATCH</v>
      </c>
      <c r="O3300" s="2">
        <f>Table2[[#This Row],[GROSS_REVENUE]]-Table2[[#This Row],[DISCOUNT]]</f>
        <v>57537.5</v>
      </c>
      <c r="P3300" s="3">
        <f>IFERROR((Table2[[#This Row],[NET_REVENUE]]-(Table2[[#This Row],[UNITS_SOLD]]*Table2[[#This Row],[UNIT_COGS]]))/Table2[[#This Row],[NET_REVENUE]],0)</f>
        <v>0.47269172278948512</v>
      </c>
      <c r="Q3300" s="4">
        <f>IFERROR(Table2[[#This Row],[GROSS_REVENUE]]/Table2[[#This Row],[AD_SPEND]],0)</f>
        <v>9.6924638598646862</v>
      </c>
      <c r="R3300" s="2">
        <f>IFERROR((Table2[[#This Row],[NET_REVENUE]]-(Table2[[#This Row],[UNITS_SOLD]]*Table2[[#This Row],[UNIT_COGS]])-Table2[[#This Row],[AD_SPEND]]),0)</f>
        <v>20784.27</v>
      </c>
      <c r="S3300" s="3">
        <f>IFERROR(Table2[[#This Row],[RETURNS_UNITS]]/Table2[[#This Row],[UNITS_SOLD]],0)</f>
        <v>0.16891891891891891</v>
      </c>
      <c r="T3300" s="2" t="str">
        <f>TRIM(CLEAN(Table2[[#This Row],[CHANNEL]]))</f>
        <v>D2C</v>
      </c>
      <c r="U3300" s="1">
        <f t="shared" si="51"/>
        <v>45778</v>
      </c>
    </row>
    <row r="3301" spans="1:21" x14ac:dyDescent="0.3">
      <c r="A3301" s="1">
        <v>45658</v>
      </c>
      <c r="B3301" s="2" t="s">
        <v>21</v>
      </c>
      <c r="C3301" s="2" t="s">
        <v>28</v>
      </c>
      <c r="D3301" s="2" t="s">
        <v>29</v>
      </c>
      <c r="E3301" s="2" t="str">
        <f>TRIM(Table2[[#This Row],[SKU_CODE]])</f>
        <v>BEC-CLN-004</v>
      </c>
      <c r="F3301" s="2">
        <v>261</v>
      </c>
      <c r="G3301" s="2">
        <v>25839</v>
      </c>
      <c r="H3301" s="2">
        <v>5010.59</v>
      </c>
      <c r="I3301" s="2">
        <v>6413.51</v>
      </c>
      <c r="J3301" s="2">
        <v>15</v>
      </c>
      <c r="K3301" s="2" t="str">
        <f>_xlfn.XLOOKUP(E3301,[1]SKU_Master!A:A,[1]SKU_Master!C:C,"NOT FOUND")</f>
        <v>Cleaners</v>
      </c>
      <c r="L3301" s="2">
        <f>_xlfn.XLOOKUP(Table2[[#This Row],[SKU_CODE_CLEAN]],[1]SKU_Master!A:A,[1]SKU_Master!E:E,"Not Found")</f>
        <v>99</v>
      </c>
      <c r="M3301" s="2">
        <f>_xlfn.XLOOKUP(E3301,[1]SKU_Master!A:A,[1]SKU_Master!F:F,"NOT FOUND")</f>
        <v>44</v>
      </c>
      <c r="N3301" s="2" t="str">
        <f>IF(ISNUMBER(_xlfn.XMATCH(E3301,[1]SKU_Master!A:A)),"MATCH","NOT FOUND")</f>
        <v>MATCH</v>
      </c>
      <c r="O3301" s="2">
        <f>Table2[[#This Row],[GROSS_REVENUE]]-Table2[[#This Row],[DISCOUNT]]</f>
        <v>20828.41</v>
      </c>
      <c r="P3301" s="3">
        <f>IFERROR((Table2[[#This Row],[NET_REVENUE]]-(Table2[[#This Row],[UNITS_SOLD]]*Table2[[#This Row],[UNIT_COGS]]))/Table2[[#This Row],[NET_REVENUE]],0)</f>
        <v>0.44863770206175124</v>
      </c>
      <c r="Q3301" s="4">
        <f>IFERROR(Table2[[#This Row],[GROSS_REVENUE]]/Table2[[#This Row],[AD_SPEND]],0)</f>
        <v>4.0288391224150271</v>
      </c>
      <c r="R3301" s="2">
        <f>IFERROR((Table2[[#This Row],[NET_REVENUE]]-(Table2[[#This Row],[UNITS_SOLD]]*Table2[[#This Row],[UNIT_COGS]])-Table2[[#This Row],[AD_SPEND]]),0)</f>
        <v>2930.8999999999996</v>
      </c>
      <c r="S3301" s="3">
        <f>IFERROR(Table2[[#This Row],[RETURNS_UNITS]]/Table2[[#This Row],[UNITS_SOLD]],0)</f>
        <v>5.7471264367816091E-2</v>
      </c>
      <c r="T3301" s="2" t="str">
        <f>TRIM(CLEAN(Table2[[#This Row],[CHANNEL]]))</f>
        <v>Flipkart</v>
      </c>
      <c r="U3301" s="1">
        <f t="shared" si="51"/>
        <v>45658</v>
      </c>
    </row>
    <row r="3302" spans="1:21" x14ac:dyDescent="0.3">
      <c r="A3302" s="1">
        <v>45293</v>
      </c>
      <c r="B3302" s="2" t="s">
        <v>33</v>
      </c>
      <c r="C3302" s="2" t="s">
        <v>25</v>
      </c>
      <c r="D3302" s="2" t="s">
        <v>41</v>
      </c>
      <c r="E3302" s="2" t="str">
        <f>TRIM(Table2[[#This Row],[SKU_CODE]])</f>
        <v>BEC-KT-002</v>
      </c>
      <c r="F3302" s="2">
        <v>176</v>
      </c>
      <c r="G3302" s="2">
        <v>73920</v>
      </c>
      <c r="H3302" s="2">
        <v>15609.81</v>
      </c>
      <c r="I3302" s="2">
        <v>6413.92</v>
      </c>
      <c r="J3302" s="2">
        <v>9</v>
      </c>
      <c r="K3302" s="2" t="str">
        <f>_xlfn.XLOOKUP(E3302,[1]SKU_Master!A:A,[1]SKU_Master!C:C,"NOT FOUND")</f>
        <v>Kitchen Towel</v>
      </c>
      <c r="L3302" s="2">
        <f>_xlfn.XLOOKUP(Table2[[#This Row],[SKU_CODE_CLEAN]],[1]SKU_Master!A:A,[1]SKU_Master!E:E,"Not Found")</f>
        <v>420</v>
      </c>
      <c r="M3302" s="2">
        <f>_xlfn.XLOOKUP(E3302,[1]SKU_Master!A:A,[1]SKU_Master!F:F,"NOT FOUND")</f>
        <v>205</v>
      </c>
      <c r="N3302" s="2" t="str">
        <f>IF(ISNUMBER(_xlfn.XMATCH(E3302,[1]SKU_Master!A:A)),"MATCH","NOT FOUND")</f>
        <v>MATCH</v>
      </c>
      <c r="O3302" s="2">
        <f>Table2[[#This Row],[GROSS_REVENUE]]-Table2[[#This Row],[DISCOUNT]]</f>
        <v>58310.19</v>
      </c>
      <c r="P3302" s="3">
        <f>IFERROR((Table2[[#This Row],[NET_REVENUE]]-(Table2[[#This Row],[UNITS_SOLD]]*Table2[[#This Row],[UNIT_COGS]]))/Table2[[#This Row],[NET_REVENUE]],0)</f>
        <v>0.38124022576499927</v>
      </c>
      <c r="Q3302" s="4">
        <f>IFERROR(Table2[[#This Row],[GROSS_REVENUE]]/Table2[[#This Row],[AD_SPEND]],0)</f>
        <v>11.524933270137451</v>
      </c>
      <c r="R3302" s="2">
        <f>IFERROR((Table2[[#This Row],[NET_REVENUE]]-(Table2[[#This Row],[UNITS_SOLD]]*Table2[[#This Row],[UNIT_COGS]])-Table2[[#This Row],[AD_SPEND]]),0)</f>
        <v>15816.270000000002</v>
      </c>
      <c r="S3302" s="3">
        <f>IFERROR(Table2[[#This Row],[RETURNS_UNITS]]/Table2[[#This Row],[UNITS_SOLD]],0)</f>
        <v>5.113636363636364E-2</v>
      </c>
      <c r="T3302" s="2" t="str">
        <f>TRIM(CLEAN(Table2[[#This Row],[CHANNEL]]))</f>
        <v>Swiggy Instamart</v>
      </c>
      <c r="U3302" s="1">
        <f t="shared" si="51"/>
        <v>45323</v>
      </c>
    </row>
    <row r="3303" spans="1:21" x14ac:dyDescent="0.3">
      <c r="A3303" s="1">
        <v>45809</v>
      </c>
      <c r="B3303" s="2" t="s">
        <v>34</v>
      </c>
      <c r="C3303" s="2" t="s">
        <v>22</v>
      </c>
      <c r="D3303" s="2" t="s">
        <v>29</v>
      </c>
      <c r="E3303" s="2" t="str">
        <f>TRIM(Table2[[#This Row],[SKU_CODE]])</f>
        <v>BEC-CLN-004</v>
      </c>
      <c r="F3303" s="2">
        <v>284</v>
      </c>
      <c r="G3303" s="2">
        <v>28116</v>
      </c>
      <c r="H3303" s="2">
        <v>3241.18</v>
      </c>
      <c r="I3303" s="2">
        <v>6419.99</v>
      </c>
      <c r="J3303" s="2">
        <v>15</v>
      </c>
      <c r="K3303" s="2" t="str">
        <f>_xlfn.XLOOKUP(E3303,[1]SKU_Master!A:A,[1]SKU_Master!C:C,"NOT FOUND")</f>
        <v>Cleaners</v>
      </c>
      <c r="L3303" s="2">
        <f>_xlfn.XLOOKUP(Table2[[#This Row],[SKU_CODE_CLEAN]],[1]SKU_Master!A:A,[1]SKU_Master!E:E,"Not Found")</f>
        <v>99</v>
      </c>
      <c r="M3303" s="2">
        <f>_xlfn.XLOOKUP(E3303,[1]SKU_Master!A:A,[1]SKU_Master!F:F,"NOT FOUND")</f>
        <v>44</v>
      </c>
      <c r="N3303" s="2" t="str">
        <f>IF(ISNUMBER(_xlfn.XMATCH(E3303,[1]SKU_Master!A:A)),"MATCH","NOT FOUND")</f>
        <v>MATCH</v>
      </c>
      <c r="O3303" s="2">
        <f>Table2[[#This Row],[GROSS_REVENUE]]-Table2[[#This Row],[DISCOUNT]]</f>
        <v>24874.82</v>
      </c>
      <c r="P3303" s="3">
        <f>IFERROR((Table2[[#This Row],[NET_REVENUE]]-(Table2[[#This Row],[UNITS_SOLD]]*Table2[[#This Row],[UNIT_COGS]]))/Table2[[#This Row],[NET_REVENUE]],0)</f>
        <v>0.49764460607152133</v>
      </c>
      <c r="Q3303" s="4">
        <f>IFERROR(Table2[[#This Row],[GROSS_REVENUE]]/Table2[[#This Row],[AD_SPEND]],0)</f>
        <v>4.3794460739035417</v>
      </c>
      <c r="R3303" s="2">
        <f>IFERROR((Table2[[#This Row],[NET_REVENUE]]-(Table2[[#This Row],[UNITS_SOLD]]*Table2[[#This Row],[UNIT_COGS]])-Table2[[#This Row],[AD_SPEND]]),0)</f>
        <v>5958.83</v>
      </c>
      <c r="S3303" s="3">
        <f>IFERROR(Table2[[#This Row],[RETURNS_UNITS]]/Table2[[#This Row],[UNITS_SOLD]],0)</f>
        <v>5.2816901408450703E-2</v>
      </c>
      <c r="T3303" s="2" t="str">
        <f>TRIM(CLEAN(Table2[[#This Row],[CHANNEL]]))</f>
        <v>Zepto</v>
      </c>
      <c r="U3303" s="1">
        <f t="shared" si="51"/>
        <v>45809</v>
      </c>
    </row>
    <row r="3304" spans="1:21" x14ac:dyDescent="0.3">
      <c r="A3304" s="1">
        <v>45597</v>
      </c>
      <c r="B3304" s="2" t="s">
        <v>24</v>
      </c>
      <c r="C3304" s="2" t="s">
        <v>22</v>
      </c>
      <c r="D3304" s="2" t="s">
        <v>59</v>
      </c>
      <c r="E3304" s="2" t="str">
        <f>TRIM(Table2[[#This Row],[SKU_CODE]])</f>
        <v>BEC-CLN-001</v>
      </c>
      <c r="F3304" s="2">
        <v>144</v>
      </c>
      <c r="G3304" s="2">
        <v>28656</v>
      </c>
      <c r="H3304" s="2">
        <v>2626.76</v>
      </c>
      <c r="I3304" s="2">
        <v>6427.91</v>
      </c>
      <c r="J3304" s="2">
        <v>23</v>
      </c>
      <c r="K3304" s="2" t="str">
        <f>_xlfn.XLOOKUP(E3304,[1]SKU_Master!A:A,[1]SKU_Master!C:C,"NOT FOUND")</f>
        <v>Cleaners</v>
      </c>
      <c r="L3304" s="2">
        <f>_xlfn.XLOOKUP(Table2[[#This Row],[SKU_CODE_CLEAN]],[1]SKU_Master!A:A,[1]SKU_Master!E:E,"Not Found")</f>
        <v>199</v>
      </c>
      <c r="M3304" s="2">
        <f>_xlfn.XLOOKUP(E3304,[1]SKU_Master!A:A,[1]SKU_Master!F:F,"NOT FOUND")</f>
        <v>96</v>
      </c>
      <c r="N3304" s="2" t="str">
        <f>IF(ISNUMBER(_xlfn.XMATCH(E3304,[1]SKU_Master!A:A)),"MATCH","NOT FOUND")</f>
        <v>MATCH</v>
      </c>
      <c r="O3304" s="2">
        <f>Table2[[#This Row],[GROSS_REVENUE]]-Table2[[#This Row],[DISCOUNT]]</f>
        <v>26029.239999999998</v>
      </c>
      <c r="P3304" s="3">
        <f>IFERROR((Table2[[#This Row],[NET_REVENUE]]-(Table2[[#This Row],[UNITS_SOLD]]*Table2[[#This Row],[UNIT_COGS]]))/Table2[[#This Row],[NET_REVENUE]],0)</f>
        <v>0.46890496994918018</v>
      </c>
      <c r="Q3304" s="4">
        <f>IFERROR(Table2[[#This Row],[GROSS_REVENUE]]/Table2[[#This Row],[AD_SPEND]],0)</f>
        <v>4.458058684704671</v>
      </c>
      <c r="R3304" s="2">
        <f>IFERROR((Table2[[#This Row],[NET_REVENUE]]-(Table2[[#This Row],[UNITS_SOLD]]*Table2[[#This Row],[UNIT_COGS]])-Table2[[#This Row],[AD_SPEND]]),0)</f>
        <v>5777.3299999999981</v>
      </c>
      <c r="S3304" s="3">
        <f>IFERROR(Table2[[#This Row],[RETURNS_UNITS]]/Table2[[#This Row],[UNITS_SOLD]],0)</f>
        <v>0.15972222222222221</v>
      </c>
      <c r="T3304" s="2" t="str">
        <f>TRIM(CLEAN(Table2[[#This Row],[CHANNEL]]))</f>
        <v>D2C</v>
      </c>
      <c r="U3304" s="1">
        <f t="shared" si="51"/>
        <v>45597</v>
      </c>
    </row>
    <row r="3305" spans="1:21" x14ac:dyDescent="0.3">
      <c r="A3305" s="1">
        <v>45536</v>
      </c>
      <c r="B3305" s="2" t="s">
        <v>39</v>
      </c>
      <c r="C3305" s="2" t="s">
        <v>25</v>
      </c>
      <c r="D3305" s="2" t="s">
        <v>30</v>
      </c>
      <c r="E3305" s="2" t="str">
        <f>TRIM(Table2[[#This Row],[SKU_CODE]])</f>
        <v>BEC-TIS-002</v>
      </c>
      <c r="F3305" s="2">
        <v>387</v>
      </c>
      <c r="G3305" s="2">
        <v>69660</v>
      </c>
      <c r="H3305" s="2">
        <v>20081.62</v>
      </c>
      <c r="I3305" s="2">
        <v>6432.95</v>
      </c>
      <c r="J3305" s="2">
        <v>16</v>
      </c>
      <c r="K3305" s="2" t="str">
        <f>_xlfn.XLOOKUP(E3305,[1]SKU_Master!A:A,[1]SKU_Master!C:C,"NOT FOUND")</f>
        <v>Tissues</v>
      </c>
      <c r="L3305" s="2">
        <f>_xlfn.XLOOKUP(Table2[[#This Row],[SKU_CODE_CLEAN]],[1]SKU_Master!A:A,[1]SKU_Master!E:E,"Not Found")</f>
        <v>180</v>
      </c>
      <c r="M3305" s="2">
        <f>_xlfn.XLOOKUP(E3305,[1]SKU_Master!A:A,[1]SKU_Master!F:F,"NOT FOUND")</f>
        <v>95</v>
      </c>
      <c r="N3305" s="2" t="str">
        <f>IF(ISNUMBER(_xlfn.XMATCH(E3305,[1]SKU_Master!A:A)),"MATCH","NOT FOUND")</f>
        <v>MATCH</v>
      </c>
      <c r="O3305" s="2">
        <f>Table2[[#This Row],[GROSS_REVENUE]]-Table2[[#This Row],[DISCOUNT]]</f>
        <v>49578.380000000005</v>
      </c>
      <c r="P3305" s="3">
        <f>IFERROR((Table2[[#This Row],[NET_REVENUE]]-(Table2[[#This Row],[UNITS_SOLD]]*Table2[[#This Row],[UNIT_COGS]]))/Table2[[#This Row],[NET_REVENUE]],0)</f>
        <v>0.25844692787460993</v>
      </c>
      <c r="Q3305" s="4">
        <f>IFERROR(Table2[[#This Row],[GROSS_REVENUE]]/Table2[[#This Row],[AD_SPEND]],0)</f>
        <v>10.828624503532595</v>
      </c>
      <c r="R3305" s="2">
        <f>IFERROR((Table2[[#This Row],[NET_REVENUE]]-(Table2[[#This Row],[UNITS_SOLD]]*Table2[[#This Row],[UNIT_COGS]])-Table2[[#This Row],[AD_SPEND]]),0)</f>
        <v>6380.4300000000048</v>
      </c>
      <c r="S3305" s="3">
        <f>IFERROR(Table2[[#This Row],[RETURNS_UNITS]]/Table2[[#This Row],[UNITS_SOLD]],0)</f>
        <v>4.1343669250645997E-2</v>
      </c>
      <c r="T3305" s="2" t="str">
        <f>TRIM(CLEAN(Table2[[#This Row],[CHANNEL]]))</f>
        <v>Amazon</v>
      </c>
      <c r="U3305" s="1">
        <f t="shared" si="51"/>
        <v>45536</v>
      </c>
    </row>
    <row r="3306" spans="1:21" x14ac:dyDescent="0.3">
      <c r="A3306" s="1">
        <v>45658</v>
      </c>
      <c r="B3306" s="2" t="s">
        <v>24</v>
      </c>
      <c r="C3306" s="2" t="s">
        <v>22</v>
      </c>
      <c r="D3306" s="2" t="s">
        <v>41</v>
      </c>
      <c r="E3306" s="2" t="str">
        <f>TRIM(Table2[[#This Row],[SKU_CODE]])</f>
        <v>BEC-KT-002</v>
      </c>
      <c r="F3306" s="2">
        <v>173</v>
      </c>
      <c r="G3306" s="2">
        <v>72660</v>
      </c>
      <c r="H3306" s="2">
        <v>6996.04</v>
      </c>
      <c r="I3306" s="2">
        <v>6438.44</v>
      </c>
      <c r="J3306" s="2">
        <v>19</v>
      </c>
      <c r="K3306" s="2" t="str">
        <f>_xlfn.XLOOKUP(E3306,[1]SKU_Master!A:A,[1]SKU_Master!C:C,"NOT FOUND")</f>
        <v>Kitchen Towel</v>
      </c>
      <c r="L3306" s="2">
        <f>_xlfn.XLOOKUP(Table2[[#This Row],[SKU_CODE_CLEAN]],[1]SKU_Master!A:A,[1]SKU_Master!E:E,"Not Found")</f>
        <v>420</v>
      </c>
      <c r="M3306" s="2">
        <f>_xlfn.XLOOKUP(E3306,[1]SKU_Master!A:A,[1]SKU_Master!F:F,"NOT FOUND")</f>
        <v>205</v>
      </c>
      <c r="N3306" s="2" t="str">
        <f>IF(ISNUMBER(_xlfn.XMATCH(E3306,[1]SKU_Master!A:A)),"MATCH","NOT FOUND")</f>
        <v>MATCH</v>
      </c>
      <c r="O3306" s="2">
        <f>Table2[[#This Row],[GROSS_REVENUE]]-Table2[[#This Row],[DISCOUNT]]</f>
        <v>65663.960000000006</v>
      </c>
      <c r="P3306" s="3">
        <f>IFERROR((Table2[[#This Row],[NET_REVENUE]]-(Table2[[#This Row],[UNITS_SOLD]]*Table2[[#This Row],[UNIT_COGS]]))/Table2[[#This Row],[NET_REVENUE]],0)</f>
        <v>0.45990159594395469</v>
      </c>
      <c r="Q3306" s="4">
        <f>IFERROR(Table2[[#This Row],[GROSS_REVENUE]]/Table2[[#This Row],[AD_SPEND]],0)</f>
        <v>11.285342412137103</v>
      </c>
      <c r="R3306" s="2">
        <f>IFERROR((Table2[[#This Row],[NET_REVENUE]]-(Table2[[#This Row],[UNITS_SOLD]]*Table2[[#This Row],[UNIT_COGS]])-Table2[[#This Row],[AD_SPEND]]),0)</f>
        <v>23760.520000000008</v>
      </c>
      <c r="S3306" s="3">
        <f>IFERROR(Table2[[#This Row],[RETURNS_UNITS]]/Table2[[#This Row],[UNITS_SOLD]],0)</f>
        <v>0.10982658959537572</v>
      </c>
      <c r="T3306" s="2" t="str">
        <f>TRIM(CLEAN(Table2[[#This Row],[CHANNEL]]))</f>
        <v>D2C</v>
      </c>
      <c r="U3306" s="1">
        <f t="shared" si="51"/>
        <v>45658</v>
      </c>
    </row>
    <row r="3307" spans="1:21" x14ac:dyDescent="0.3">
      <c r="A3307" s="1">
        <v>45413</v>
      </c>
      <c r="B3307" s="2" t="s">
        <v>21</v>
      </c>
      <c r="C3307" s="2" t="s">
        <v>28</v>
      </c>
      <c r="D3307" s="2" t="s">
        <v>59</v>
      </c>
      <c r="E3307" s="2" t="str">
        <f>TRIM(Table2[[#This Row],[SKU_CODE]])</f>
        <v>BEC-CLN-001</v>
      </c>
      <c r="F3307" s="2">
        <v>145</v>
      </c>
      <c r="G3307" s="2">
        <v>28855</v>
      </c>
      <c r="H3307" s="2">
        <v>5525.53</v>
      </c>
      <c r="I3307" s="2">
        <v>6443.36</v>
      </c>
      <c r="J3307" s="2">
        <v>3</v>
      </c>
      <c r="K3307" s="2" t="str">
        <f>_xlfn.XLOOKUP(E3307,[1]SKU_Master!A:A,[1]SKU_Master!C:C,"NOT FOUND")</f>
        <v>Cleaners</v>
      </c>
      <c r="L3307" s="2">
        <f>_xlfn.XLOOKUP(Table2[[#This Row],[SKU_CODE_CLEAN]],[1]SKU_Master!A:A,[1]SKU_Master!E:E,"Not Found")</f>
        <v>199</v>
      </c>
      <c r="M3307" s="2">
        <f>_xlfn.XLOOKUP(E3307,[1]SKU_Master!A:A,[1]SKU_Master!F:F,"NOT FOUND")</f>
        <v>96</v>
      </c>
      <c r="N3307" s="2" t="str">
        <f>IF(ISNUMBER(_xlfn.XMATCH(E3307,[1]SKU_Master!A:A)),"MATCH","NOT FOUND")</f>
        <v>MATCH</v>
      </c>
      <c r="O3307" s="2">
        <f>Table2[[#This Row],[GROSS_REVENUE]]-Table2[[#This Row],[DISCOUNT]]</f>
        <v>23329.47</v>
      </c>
      <c r="P3307" s="3">
        <f>IFERROR((Table2[[#This Row],[NET_REVENUE]]-(Table2[[#This Row],[UNITS_SOLD]]*Table2[[#This Row],[UNIT_COGS]]))/Table2[[#This Row],[NET_REVENUE]],0)</f>
        <v>0.40332977988784147</v>
      </c>
      <c r="Q3307" s="4">
        <f>IFERROR(Table2[[#This Row],[GROSS_REVENUE]]/Table2[[#This Row],[AD_SPEND]],0)</f>
        <v>4.4782535819820719</v>
      </c>
      <c r="R3307" s="2">
        <f>IFERROR((Table2[[#This Row],[NET_REVENUE]]-(Table2[[#This Row],[UNITS_SOLD]]*Table2[[#This Row],[UNIT_COGS]])-Table2[[#This Row],[AD_SPEND]]),0)</f>
        <v>2966.1100000000015</v>
      </c>
      <c r="S3307" s="3">
        <f>IFERROR(Table2[[#This Row],[RETURNS_UNITS]]/Table2[[#This Row],[UNITS_SOLD]],0)</f>
        <v>2.0689655172413793E-2</v>
      </c>
      <c r="T3307" s="2" t="str">
        <f>TRIM(CLEAN(Table2[[#This Row],[CHANNEL]]))</f>
        <v>Flipkart</v>
      </c>
      <c r="U3307" s="1">
        <f t="shared" si="51"/>
        <v>45413</v>
      </c>
    </row>
    <row r="3308" spans="1:21" x14ac:dyDescent="0.3">
      <c r="A3308" s="1">
        <v>45778</v>
      </c>
      <c r="B3308" s="2" t="s">
        <v>37</v>
      </c>
      <c r="C3308" s="2" t="s">
        <v>22</v>
      </c>
      <c r="D3308" s="2" t="s">
        <v>41</v>
      </c>
      <c r="E3308" s="2" t="str">
        <f>TRIM(Table2[[#This Row],[SKU_CODE]])</f>
        <v>BEC-KT-002</v>
      </c>
      <c r="F3308" s="2">
        <v>294</v>
      </c>
      <c r="G3308" s="2">
        <v>123480</v>
      </c>
      <c r="H3308" s="2">
        <v>12583.86</v>
      </c>
      <c r="I3308" s="2">
        <v>6448.61</v>
      </c>
      <c r="J3308" s="2">
        <v>17</v>
      </c>
      <c r="K3308" s="2" t="str">
        <f>_xlfn.XLOOKUP(E3308,[1]SKU_Master!A:A,[1]SKU_Master!C:C,"NOT FOUND")</f>
        <v>Kitchen Towel</v>
      </c>
      <c r="L3308" s="2">
        <f>_xlfn.XLOOKUP(Table2[[#This Row],[SKU_CODE_CLEAN]],[1]SKU_Master!A:A,[1]SKU_Master!E:E,"Not Found")</f>
        <v>420</v>
      </c>
      <c r="M3308" s="2">
        <f>_xlfn.XLOOKUP(E3308,[1]SKU_Master!A:A,[1]SKU_Master!F:F,"NOT FOUND")</f>
        <v>205</v>
      </c>
      <c r="N3308" s="2" t="str">
        <f>IF(ISNUMBER(_xlfn.XMATCH(E3308,[1]SKU_Master!A:A)),"MATCH","NOT FOUND")</f>
        <v>MATCH</v>
      </c>
      <c r="O3308" s="2">
        <f>Table2[[#This Row],[GROSS_REVENUE]]-Table2[[#This Row],[DISCOUNT]]</f>
        <v>110896.14</v>
      </c>
      <c r="P3308" s="3">
        <f>IFERROR((Table2[[#This Row],[NET_REVENUE]]-(Table2[[#This Row],[UNITS_SOLD]]*Table2[[#This Row],[UNIT_COGS]]))/Table2[[#This Row],[NET_REVENUE]],0)</f>
        <v>0.45651850461161225</v>
      </c>
      <c r="Q3308" s="4">
        <f>IFERROR(Table2[[#This Row],[GROSS_REVENUE]]/Table2[[#This Row],[AD_SPEND]],0)</f>
        <v>19.148312582091336</v>
      </c>
      <c r="R3308" s="2">
        <f>IFERROR((Table2[[#This Row],[NET_REVENUE]]-(Table2[[#This Row],[UNITS_SOLD]]*Table2[[#This Row],[UNIT_COGS]])-Table2[[#This Row],[AD_SPEND]]),0)</f>
        <v>44177.53</v>
      </c>
      <c r="S3308" s="3">
        <f>IFERROR(Table2[[#This Row],[RETURNS_UNITS]]/Table2[[#This Row],[UNITS_SOLD]],0)</f>
        <v>5.7823129251700682E-2</v>
      </c>
      <c r="T3308" s="2" t="str">
        <f>TRIM(CLEAN(Table2[[#This Row],[CHANNEL]]))</f>
        <v>Blinkit</v>
      </c>
      <c r="U3308" s="1">
        <f t="shared" si="51"/>
        <v>45778</v>
      </c>
    </row>
    <row r="3309" spans="1:21" x14ac:dyDescent="0.3">
      <c r="A3309" s="1">
        <v>45566</v>
      </c>
      <c r="B3309" s="2" t="s">
        <v>39</v>
      </c>
      <c r="C3309" s="2" t="s">
        <v>25</v>
      </c>
      <c r="D3309" s="2" t="s">
        <v>32</v>
      </c>
      <c r="E3309" s="2" t="str">
        <f>TRIM(Table2[[#This Row],[SKU_CODE]])</f>
        <v>BEC-BW-001</v>
      </c>
      <c r="F3309" s="2">
        <v>249</v>
      </c>
      <c r="G3309" s="2">
        <v>54780</v>
      </c>
      <c r="H3309" s="2">
        <v>7711.12</v>
      </c>
      <c r="I3309" s="2">
        <v>6452.46</v>
      </c>
      <c r="J3309" s="2">
        <v>12</v>
      </c>
      <c r="K3309" s="2" t="str">
        <f>_xlfn.XLOOKUP(E3309,[1]SKU_Master!A:A,[1]SKU_Master!C:C,"NOT FOUND")</f>
        <v>Bake &amp; Wrap</v>
      </c>
      <c r="L3309" s="2">
        <f>_xlfn.XLOOKUP(Table2[[#This Row],[SKU_CODE_CLEAN]],[1]SKU_Master!A:A,[1]SKU_Master!E:E,"Not Found")</f>
        <v>220</v>
      </c>
      <c r="M3309" s="2">
        <f>_xlfn.XLOOKUP(E3309,[1]SKU_Master!A:A,[1]SKU_Master!F:F,"NOT FOUND")</f>
        <v>118</v>
      </c>
      <c r="N3309" s="2" t="str">
        <f>IF(ISNUMBER(_xlfn.XMATCH(E3309,[1]SKU_Master!A:A)),"MATCH","NOT FOUND")</f>
        <v>MATCH</v>
      </c>
      <c r="O3309" s="2">
        <f>Table2[[#This Row],[GROSS_REVENUE]]-Table2[[#This Row],[DISCOUNT]]</f>
        <v>47068.88</v>
      </c>
      <c r="P3309" s="3">
        <f>IFERROR((Table2[[#This Row],[NET_REVENUE]]-(Table2[[#This Row],[UNITS_SOLD]]*Table2[[#This Row],[UNIT_COGS]]))/Table2[[#This Row],[NET_REVENUE]],0)</f>
        <v>0.37576589882742056</v>
      </c>
      <c r="Q3309" s="4">
        <f>IFERROR(Table2[[#This Row],[GROSS_REVENUE]]/Table2[[#This Row],[AD_SPEND]],0)</f>
        <v>8.4897852911912661</v>
      </c>
      <c r="R3309" s="2">
        <f>IFERROR((Table2[[#This Row],[NET_REVENUE]]-(Table2[[#This Row],[UNITS_SOLD]]*Table2[[#This Row],[UNIT_COGS]])-Table2[[#This Row],[AD_SPEND]]),0)</f>
        <v>11234.419999999998</v>
      </c>
      <c r="S3309" s="3">
        <f>IFERROR(Table2[[#This Row],[RETURNS_UNITS]]/Table2[[#This Row],[UNITS_SOLD]],0)</f>
        <v>4.8192771084337352E-2</v>
      </c>
      <c r="T3309" s="2" t="str">
        <f>TRIM(CLEAN(Table2[[#This Row],[CHANNEL]]))</f>
        <v>Amazon</v>
      </c>
      <c r="U3309" s="1">
        <f t="shared" si="51"/>
        <v>45566</v>
      </c>
    </row>
    <row r="3310" spans="1:21" x14ac:dyDescent="0.3">
      <c r="A3310" s="1">
        <v>45717</v>
      </c>
      <c r="B3310" s="2" t="s">
        <v>34</v>
      </c>
      <c r="C3310" s="2" t="s">
        <v>25</v>
      </c>
      <c r="D3310" s="2" t="s">
        <v>30</v>
      </c>
      <c r="E3310" s="2" t="str">
        <f>TRIM(Table2[[#This Row],[SKU_CODE]])</f>
        <v>BEC-TIS-002</v>
      </c>
      <c r="F3310" s="2">
        <v>349</v>
      </c>
      <c r="G3310" s="2">
        <v>62820</v>
      </c>
      <c r="H3310" s="2">
        <v>16367.32</v>
      </c>
      <c r="I3310" s="2">
        <v>6470.65</v>
      </c>
      <c r="J3310" s="2">
        <v>16</v>
      </c>
      <c r="K3310" s="2" t="str">
        <f>_xlfn.XLOOKUP(E3310,[1]SKU_Master!A:A,[1]SKU_Master!C:C,"NOT FOUND")</f>
        <v>Tissues</v>
      </c>
      <c r="L3310" s="2">
        <f>_xlfn.XLOOKUP(Table2[[#This Row],[SKU_CODE_CLEAN]],[1]SKU_Master!A:A,[1]SKU_Master!E:E,"Not Found")</f>
        <v>180</v>
      </c>
      <c r="M3310" s="2">
        <f>_xlfn.XLOOKUP(E3310,[1]SKU_Master!A:A,[1]SKU_Master!F:F,"NOT FOUND")</f>
        <v>95</v>
      </c>
      <c r="N3310" s="2" t="str">
        <f>IF(ISNUMBER(_xlfn.XMATCH(E3310,[1]SKU_Master!A:A)),"MATCH","NOT FOUND")</f>
        <v>MATCH</v>
      </c>
      <c r="O3310" s="2">
        <f>Table2[[#This Row],[GROSS_REVENUE]]-Table2[[#This Row],[DISCOUNT]]</f>
        <v>46452.68</v>
      </c>
      <c r="P3310" s="3">
        <f>IFERROR((Table2[[#This Row],[NET_REVENUE]]-(Table2[[#This Row],[UNITS_SOLD]]*Table2[[#This Row],[UNIT_COGS]]))/Table2[[#This Row],[NET_REVENUE]],0)</f>
        <v>0.28626292390449809</v>
      </c>
      <c r="Q3310" s="4">
        <f>IFERROR(Table2[[#This Row],[GROSS_REVENUE]]/Table2[[#This Row],[AD_SPEND]],0)</f>
        <v>9.7084527829507081</v>
      </c>
      <c r="R3310" s="2">
        <f>IFERROR((Table2[[#This Row],[NET_REVENUE]]-(Table2[[#This Row],[UNITS_SOLD]]*Table2[[#This Row],[UNIT_COGS]])-Table2[[#This Row],[AD_SPEND]]),0)</f>
        <v>6827.0300000000007</v>
      </c>
      <c r="S3310" s="3">
        <f>IFERROR(Table2[[#This Row],[RETURNS_UNITS]]/Table2[[#This Row],[UNITS_SOLD]],0)</f>
        <v>4.5845272206303724E-2</v>
      </c>
      <c r="T3310" s="2" t="str">
        <f>TRIM(CLEAN(Table2[[#This Row],[CHANNEL]]))</f>
        <v>Zepto</v>
      </c>
      <c r="U3310" s="1">
        <f t="shared" si="51"/>
        <v>45717</v>
      </c>
    </row>
    <row r="3311" spans="1:21" x14ac:dyDescent="0.3">
      <c r="A3311" s="1">
        <v>45658</v>
      </c>
      <c r="B3311" s="2" t="s">
        <v>33</v>
      </c>
      <c r="C3311" s="2" t="s">
        <v>22</v>
      </c>
      <c r="D3311" s="2" t="s">
        <v>41</v>
      </c>
      <c r="E3311" s="2" t="str">
        <f>TRIM(Table2[[#This Row],[SKU_CODE]])</f>
        <v>BEC-KT-002</v>
      </c>
      <c r="F3311" s="2">
        <v>139</v>
      </c>
      <c r="G3311" s="2">
        <v>58380</v>
      </c>
      <c r="H3311" s="2">
        <v>14702.61</v>
      </c>
      <c r="I3311" s="2">
        <v>6472.72</v>
      </c>
      <c r="J3311" s="2">
        <v>4</v>
      </c>
      <c r="K3311" s="2" t="str">
        <f>_xlfn.XLOOKUP(E3311,[1]SKU_Master!A:A,[1]SKU_Master!C:C,"NOT FOUND")</f>
        <v>Kitchen Towel</v>
      </c>
      <c r="L3311" s="2">
        <f>_xlfn.XLOOKUP(Table2[[#This Row],[SKU_CODE_CLEAN]],[1]SKU_Master!A:A,[1]SKU_Master!E:E,"Not Found")</f>
        <v>420</v>
      </c>
      <c r="M3311" s="2">
        <f>_xlfn.XLOOKUP(E3311,[1]SKU_Master!A:A,[1]SKU_Master!F:F,"NOT FOUND")</f>
        <v>205</v>
      </c>
      <c r="N3311" s="2" t="str">
        <f>IF(ISNUMBER(_xlfn.XMATCH(E3311,[1]SKU_Master!A:A)),"MATCH","NOT FOUND")</f>
        <v>MATCH</v>
      </c>
      <c r="O3311" s="2">
        <f>Table2[[#This Row],[GROSS_REVENUE]]-Table2[[#This Row],[DISCOUNT]]</f>
        <v>43677.39</v>
      </c>
      <c r="P3311" s="3">
        <f>IFERROR((Table2[[#This Row],[NET_REVENUE]]-(Table2[[#This Row],[UNITS_SOLD]]*Table2[[#This Row],[UNIT_COGS]]))/Table2[[#This Row],[NET_REVENUE]],0)</f>
        <v>0.34760295887643466</v>
      </c>
      <c r="Q3311" s="4">
        <f>IFERROR(Table2[[#This Row],[GROSS_REVENUE]]/Table2[[#This Row],[AD_SPEND]],0)</f>
        <v>9.0193921566204001</v>
      </c>
      <c r="R3311" s="2">
        <f>IFERROR((Table2[[#This Row],[NET_REVENUE]]-(Table2[[#This Row],[UNITS_SOLD]]*Table2[[#This Row],[UNIT_COGS]])-Table2[[#This Row],[AD_SPEND]]),0)</f>
        <v>8709.6699999999983</v>
      </c>
      <c r="S3311" s="3">
        <f>IFERROR(Table2[[#This Row],[RETURNS_UNITS]]/Table2[[#This Row],[UNITS_SOLD]],0)</f>
        <v>2.8776978417266189E-2</v>
      </c>
      <c r="T3311" s="2" t="str">
        <f>TRIM(CLEAN(Table2[[#This Row],[CHANNEL]]))</f>
        <v>Swiggy Instamart</v>
      </c>
      <c r="U3311" s="1">
        <f t="shared" si="51"/>
        <v>45658</v>
      </c>
    </row>
    <row r="3312" spans="1:21" x14ac:dyDescent="0.3">
      <c r="A3312" s="1">
        <v>45717</v>
      </c>
      <c r="B3312" s="2" t="s">
        <v>24</v>
      </c>
      <c r="C3312" s="2" t="s">
        <v>25</v>
      </c>
      <c r="D3312" s="2" t="s">
        <v>41</v>
      </c>
      <c r="E3312" s="2" t="str">
        <f>TRIM(Table2[[#This Row],[SKU_CODE]])</f>
        <v>BEC-KT-002</v>
      </c>
      <c r="F3312" s="2">
        <v>167</v>
      </c>
      <c r="G3312" s="2">
        <v>70140</v>
      </c>
      <c r="H3312" s="2">
        <v>3166.24</v>
      </c>
      <c r="I3312" s="2">
        <v>6478.96</v>
      </c>
      <c r="J3312" s="2">
        <v>16</v>
      </c>
      <c r="K3312" s="2" t="str">
        <f>_xlfn.XLOOKUP(E3312,[1]SKU_Master!A:A,[1]SKU_Master!C:C,"NOT FOUND")</f>
        <v>Kitchen Towel</v>
      </c>
      <c r="L3312" s="2">
        <f>_xlfn.XLOOKUP(Table2[[#This Row],[SKU_CODE_CLEAN]],[1]SKU_Master!A:A,[1]SKU_Master!E:E,"Not Found")</f>
        <v>420</v>
      </c>
      <c r="M3312" s="2">
        <f>_xlfn.XLOOKUP(E3312,[1]SKU_Master!A:A,[1]SKU_Master!F:F,"NOT FOUND")</f>
        <v>205</v>
      </c>
      <c r="N3312" s="2" t="str">
        <f>IF(ISNUMBER(_xlfn.XMATCH(E3312,[1]SKU_Master!A:A)),"MATCH","NOT FOUND")</f>
        <v>MATCH</v>
      </c>
      <c r="O3312" s="2">
        <f>Table2[[#This Row],[GROSS_REVENUE]]-Table2[[#This Row],[DISCOUNT]]</f>
        <v>66973.759999999995</v>
      </c>
      <c r="P3312" s="3">
        <f>IFERROR((Table2[[#This Row],[NET_REVENUE]]-(Table2[[#This Row],[UNITS_SOLD]]*Table2[[#This Row],[UNIT_COGS]]))/Table2[[#This Row],[NET_REVENUE]],0)</f>
        <v>0.48882965507685394</v>
      </c>
      <c r="Q3312" s="4">
        <f>IFERROR(Table2[[#This Row],[GROSS_REVENUE]]/Table2[[#This Row],[AD_SPEND]],0)</f>
        <v>10.825811550001852</v>
      </c>
      <c r="R3312" s="2">
        <f>IFERROR((Table2[[#This Row],[NET_REVENUE]]-(Table2[[#This Row],[UNITS_SOLD]]*Table2[[#This Row],[UNIT_COGS]])-Table2[[#This Row],[AD_SPEND]]),0)</f>
        <v>26259.799999999996</v>
      </c>
      <c r="S3312" s="3">
        <f>IFERROR(Table2[[#This Row],[RETURNS_UNITS]]/Table2[[#This Row],[UNITS_SOLD]],0)</f>
        <v>9.580838323353294E-2</v>
      </c>
      <c r="T3312" s="2" t="str">
        <f>TRIM(CLEAN(Table2[[#This Row],[CHANNEL]]))</f>
        <v>D2C</v>
      </c>
      <c r="U3312" s="1">
        <f t="shared" si="51"/>
        <v>45717</v>
      </c>
    </row>
    <row r="3313" spans="1:21" x14ac:dyDescent="0.3">
      <c r="A3313" s="1">
        <v>45536</v>
      </c>
      <c r="B3313" s="2" t="s">
        <v>39</v>
      </c>
      <c r="C3313" s="2" t="s">
        <v>25</v>
      </c>
      <c r="D3313" s="2" t="s">
        <v>29</v>
      </c>
      <c r="E3313" s="2" t="str">
        <f>TRIM(Table2[[#This Row],[SKU_CODE]])</f>
        <v>BEC-CLN-004</v>
      </c>
      <c r="F3313" s="2">
        <v>391</v>
      </c>
      <c r="G3313" s="2">
        <v>38709</v>
      </c>
      <c r="H3313" s="2">
        <v>4312.6499999999996</v>
      </c>
      <c r="I3313" s="2">
        <v>6481.17</v>
      </c>
      <c r="J3313" s="2">
        <v>17</v>
      </c>
      <c r="K3313" s="2" t="str">
        <f>_xlfn.XLOOKUP(E3313,[1]SKU_Master!A:A,[1]SKU_Master!C:C,"NOT FOUND")</f>
        <v>Cleaners</v>
      </c>
      <c r="L3313" s="2">
        <f>_xlfn.XLOOKUP(Table2[[#This Row],[SKU_CODE_CLEAN]],[1]SKU_Master!A:A,[1]SKU_Master!E:E,"Not Found")</f>
        <v>99</v>
      </c>
      <c r="M3313" s="2">
        <f>_xlfn.XLOOKUP(E3313,[1]SKU_Master!A:A,[1]SKU_Master!F:F,"NOT FOUND")</f>
        <v>44</v>
      </c>
      <c r="N3313" s="2" t="str">
        <f>IF(ISNUMBER(_xlfn.XMATCH(E3313,[1]SKU_Master!A:A)),"MATCH","NOT FOUND")</f>
        <v>MATCH</v>
      </c>
      <c r="O3313" s="2">
        <f>Table2[[#This Row],[GROSS_REVENUE]]-Table2[[#This Row],[DISCOUNT]]</f>
        <v>34396.35</v>
      </c>
      <c r="P3313" s="3">
        <f>IFERROR((Table2[[#This Row],[NET_REVENUE]]-(Table2[[#This Row],[UNITS_SOLD]]*Table2[[#This Row],[UNIT_COGS]]))/Table2[[#This Row],[NET_REVENUE]],0)</f>
        <v>0.49983065063589593</v>
      </c>
      <c r="Q3313" s="4">
        <f>IFERROR(Table2[[#This Row],[GROSS_REVENUE]]/Table2[[#This Row],[AD_SPEND]],0)</f>
        <v>5.9725327371446824</v>
      </c>
      <c r="R3313" s="2">
        <f>IFERROR((Table2[[#This Row],[NET_REVENUE]]-(Table2[[#This Row],[UNITS_SOLD]]*Table2[[#This Row],[UNIT_COGS]])-Table2[[#This Row],[AD_SPEND]]),0)</f>
        <v>10711.179999999998</v>
      </c>
      <c r="S3313" s="3">
        <f>IFERROR(Table2[[#This Row],[RETURNS_UNITS]]/Table2[[#This Row],[UNITS_SOLD]],0)</f>
        <v>4.3478260869565216E-2</v>
      </c>
      <c r="T3313" s="2" t="str">
        <f>TRIM(CLEAN(Table2[[#This Row],[CHANNEL]]))</f>
        <v>Amazon</v>
      </c>
      <c r="U3313" s="1">
        <f t="shared" si="51"/>
        <v>45536</v>
      </c>
    </row>
    <row r="3314" spans="1:21" x14ac:dyDescent="0.3">
      <c r="A3314" s="1">
        <v>45597</v>
      </c>
      <c r="B3314" s="2" t="s">
        <v>37</v>
      </c>
      <c r="C3314" s="2" t="s">
        <v>25</v>
      </c>
      <c r="D3314" s="2" t="s">
        <v>30</v>
      </c>
      <c r="E3314" s="2" t="str">
        <f>TRIM(Table2[[#This Row],[SKU_CODE]])</f>
        <v>BEC-TIS-002</v>
      </c>
      <c r="F3314" s="2">
        <v>384</v>
      </c>
      <c r="G3314" s="2">
        <v>69120</v>
      </c>
      <c r="H3314" s="2">
        <v>13558.9</v>
      </c>
      <c r="I3314" s="2">
        <v>6505.63</v>
      </c>
      <c r="J3314" s="2">
        <v>12</v>
      </c>
      <c r="K3314" s="2" t="str">
        <f>_xlfn.XLOOKUP(E3314,[1]SKU_Master!A:A,[1]SKU_Master!C:C,"NOT FOUND")</f>
        <v>Tissues</v>
      </c>
      <c r="L3314" s="2">
        <f>_xlfn.XLOOKUP(Table2[[#This Row],[SKU_CODE_CLEAN]],[1]SKU_Master!A:A,[1]SKU_Master!E:E,"Not Found")</f>
        <v>180</v>
      </c>
      <c r="M3314" s="2">
        <f>_xlfn.XLOOKUP(E3314,[1]SKU_Master!A:A,[1]SKU_Master!F:F,"NOT FOUND")</f>
        <v>95</v>
      </c>
      <c r="N3314" s="2" t="str">
        <f>IF(ISNUMBER(_xlfn.XMATCH(E3314,[1]SKU_Master!A:A)),"MATCH","NOT FOUND")</f>
        <v>MATCH</v>
      </c>
      <c r="O3314" s="2">
        <f>Table2[[#This Row],[GROSS_REVENUE]]-Table2[[#This Row],[DISCOUNT]]</f>
        <v>55561.1</v>
      </c>
      <c r="P3314" s="3">
        <f>IFERROR((Table2[[#This Row],[NET_REVENUE]]-(Table2[[#This Row],[UNITS_SOLD]]*Table2[[#This Row],[UNIT_COGS]]))/Table2[[#This Row],[NET_REVENUE]],0)</f>
        <v>0.34342552613249194</v>
      </c>
      <c r="Q3314" s="4">
        <f>IFERROR(Table2[[#This Row],[GROSS_REVENUE]]/Table2[[#This Row],[AD_SPEND]],0)</f>
        <v>10.624643577947101</v>
      </c>
      <c r="R3314" s="2">
        <f>IFERROR((Table2[[#This Row],[NET_REVENUE]]-(Table2[[#This Row],[UNITS_SOLD]]*Table2[[#This Row],[UNIT_COGS]])-Table2[[#This Row],[AD_SPEND]]),0)</f>
        <v>12575.469999999998</v>
      </c>
      <c r="S3314" s="3">
        <f>IFERROR(Table2[[#This Row],[RETURNS_UNITS]]/Table2[[#This Row],[UNITS_SOLD]],0)</f>
        <v>3.125E-2</v>
      </c>
      <c r="T3314" s="2" t="str">
        <f>TRIM(CLEAN(Table2[[#This Row],[CHANNEL]]))</f>
        <v>Blinkit</v>
      </c>
      <c r="U3314" s="1">
        <f t="shared" si="51"/>
        <v>45597</v>
      </c>
    </row>
    <row r="3315" spans="1:21" x14ac:dyDescent="0.3">
      <c r="A3315" s="1">
        <v>45566</v>
      </c>
      <c r="B3315" s="2" t="s">
        <v>21</v>
      </c>
      <c r="C3315" s="2" t="s">
        <v>22</v>
      </c>
      <c r="D3315" s="2" t="s">
        <v>41</v>
      </c>
      <c r="E3315" s="2" t="str">
        <f>TRIM(Table2[[#This Row],[SKU_CODE]])</f>
        <v>BEC-KT-002</v>
      </c>
      <c r="F3315" s="2">
        <v>156</v>
      </c>
      <c r="G3315" s="2">
        <v>65520</v>
      </c>
      <c r="H3315" s="2">
        <v>18338.560000000001</v>
      </c>
      <c r="I3315" s="2">
        <v>6509.7</v>
      </c>
      <c r="J3315" s="2">
        <v>5</v>
      </c>
      <c r="K3315" s="2" t="str">
        <f>_xlfn.XLOOKUP(E3315,[1]SKU_Master!A:A,[1]SKU_Master!C:C,"NOT FOUND")</f>
        <v>Kitchen Towel</v>
      </c>
      <c r="L3315" s="2">
        <f>_xlfn.XLOOKUP(Table2[[#This Row],[SKU_CODE_CLEAN]],[1]SKU_Master!A:A,[1]SKU_Master!E:E,"Not Found")</f>
        <v>420</v>
      </c>
      <c r="M3315" s="2">
        <f>_xlfn.XLOOKUP(E3315,[1]SKU_Master!A:A,[1]SKU_Master!F:F,"NOT FOUND")</f>
        <v>205</v>
      </c>
      <c r="N3315" s="2" t="str">
        <f>IF(ISNUMBER(_xlfn.XMATCH(E3315,[1]SKU_Master!A:A)),"MATCH","NOT FOUND")</f>
        <v>MATCH</v>
      </c>
      <c r="O3315" s="2">
        <f>Table2[[#This Row],[GROSS_REVENUE]]-Table2[[#This Row],[DISCOUNT]]</f>
        <v>47181.440000000002</v>
      </c>
      <c r="P3315" s="3">
        <f>IFERROR((Table2[[#This Row],[NET_REVENUE]]-(Table2[[#This Row],[UNITS_SOLD]]*Table2[[#This Row],[UNIT_COGS]]))/Table2[[#This Row],[NET_REVENUE]],0)</f>
        <v>0.32219109887277714</v>
      </c>
      <c r="Q3315" s="4">
        <f>IFERROR(Table2[[#This Row],[GROSS_REVENUE]]/Table2[[#This Row],[AD_SPEND]],0)</f>
        <v>10.064979952993225</v>
      </c>
      <c r="R3315" s="2">
        <f>IFERROR((Table2[[#This Row],[NET_REVENUE]]-(Table2[[#This Row],[UNITS_SOLD]]*Table2[[#This Row],[UNIT_COGS]])-Table2[[#This Row],[AD_SPEND]]),0)</f>
        <v>8691.7400000000016</v>
      </c>
      <c r="S3315" s="3">
        <f>IFERROR(Table2[[#This Row],[RETURNS_UNITS]]/Table2[[#This Row],[UNITS_SOLD]],0)</f>
        <v>3.2051282051282048E-2</v>
      </c>
      <c r="T3315" s="2" t="str">
        <f>TRIM(CLEAN(Table2[[#This Row],[CHANNEL]]))</f>
        <v>Flipkart</v>
      </c>
      <c r="U3315" s="1">
        <f t="shared" si="51"/>
        <v>45566</v>
      </c>
    </row>
    <row r="3316" spans="1:21" x14ac:dyDescent="0.3">
      <c r="A3316" s="1">
        <v>45505</v>
      </c>
      <c r="B3316" s="2" t="s">
        <v>24</v>
      </c>
      <c r="C3316" s="2" t="s">
        <v>28</v>
      </c>
      <c r="D3316" s="2" t="s">
        <v>36</v>
      </c>
      <c r="E3316" s="2" t="str">
        <f>TRIM(Table2[[#This Row],[SKU_CODE]])</f>
        <v>BEC-CLN-003</v>
      </c>
      <c r="F3316" s="2">
        <v>101</v>
      </c>
      <c r="G3316" s="2">
        <v>30199</v>
      </c>
      <c r="H3316" s="2">
        <v>4302.0600000000004</v>
      </c>
      <c r="I3316" s="2">
        <v>6535.43</v>
      </c>
      <c r="J3316" s="2">
        <v>15</v>
      </c>
      <c r="K3316" s="2" t="str">
        <f>_xlfn.XLOOKUP(E3316,[1]SKU_Master!A:A,[1]SKU_Master!C:C,"NOT FOUND")</f>
        <v>Cleaners</v>
      </c>
      <c r="L3316" s="2">
        <f>_xlfn.XLOOKUP(Table2[[#This Row],[SKU_CODE_CLEAN]],[1]SKU_Master!A:A,[1]SKU_Master!E:E,"Not Found")</f>
        <v>299</v>
      </c>
      <c r="M3316" s="2">
        <f>_xlfn.XLOOKUP(E3316,[1]SKU_Master!A:A,[1]SKU_Master!F:F,"NOT FOUND")</f>
        <v>150</v>
      </c>
      <c r="N3316" s="2" t="str">
        <f>IF(ISNUMBER(_xlfn.XMATCH(E3316,[1]SKU_Master!A:A)),"MATCH","NOT FOUND")</f>
        <v>MATCH</v>
      </c>
      <c r="O3316" s="2">
        <f>Table2[[#This Row],[GROSS_REVENUE]]-Table2[[#This Row],[DISCOUNT]]</f>
        <v>25896.94</v>
      </c>
      <c r="P3316" s="3">
        <f>IFERROR((Table2[[#This Row],[NET_REVENUE]]-(Table2[[#This Row],[UNITS_SOLD]]*Table2[[#This Row],[UNIT_COGS]]))/Table2[[#This Row],[NET_REVENUE]],0)</f>
        <v>0.41498879790430837</v>
      </c>
      <c r="Q3316" s="4">
        <f>IFERROR(Table2[[#This Row],[GROSS_REVENUE]]/Table2[[#This Row],[AD_SPEND]],0)</f>
        <v>4.6208130145988866</v>
      </c>
      <c r="R3316" s="2">
        <f>IFERROR((Table2[[#This Row],[NET_REVENUE]]-(Table2[[#This Row],[UNITS_SOLD]]*Table2[[#This Row],[UNIT_COGS]])-Table2[[#This Row],[AD_SPEND]]),0)</f>
        <v>4211.5099999999984</v>
      </c>
      <c r="S3316" s="3">
        <f>IFERROR(Table2[[#This Row],[RETURNS_UNITS]]/Table2[[#This Row],[UNITS_SOLD]],0)</f>
        <v>0.14851485148514851</v>
      </c>
      <c r="T3316" s="2" t="str">
        <f>TRIM(CLEAN(Table2[[#This Row],[CHANNEL]]))</f>
        <v>D2C</v>
      </c>
      <c r="U3316" s="1">
        <f t="shared" si="51"/>
        <v>45505</v>
      </c>
    </row>
    <row r="3317" spans="1:21" x14ac:dyDescent="0.3">
      <c r="A3317" s="1">
        <v>45748</v>
      </c>
      <c r="B3317" s="2" t="s">
        <v>24</v>
      </c>
      <c r="C3317" s="2" t="s">
        <v>28</v>
      </c>
      <c r="D3317" s="2" t="s">
        <v>38</v>
      </c>
      <c r="E3317" s="2" t="str">
        <f>TRIM(Table2[[#This Row],[SKU_CODE]])</f>
        <v>BEC-CLN-002</v>
      </c>
      <c r="F3317" s="2">
        <v>171</v>
      </c>
      <c r="G3317" s="2">
        <v>31635</v>
      </c>
      <c r="H3317" s="2">
        <v>1374.52</v>
      </c>
      <c r="I3317" s="2">
        <v>6538.76</v>
      </c>
      <c r="J3317" s="2">
        <v>17</v>
      </c>
      <c r="K3317" s="2" t="str">
        <f>_xlfn.XLOOKUP(E3317,[1]SKU_Master!A:A,[1]SKU_Master!C:C,"NOT FOUND")</f>
        <v>Cleaners</v>
      </c>
      <c r="L3317" s="2">
        <f>_xlfn.XLOOKUP(Table2[[#This Row],[SKU_CODE_CLEAN]],[1]SKU_Master!A:A,[1]SKU_Master!E:E,"Not Found")</f>
        <v>185</v>
      </c>
      <c r="M3317" s="2">
        <f>_xlfn.XLOOKUP(E3317,[1]SKU_Master!A:A,[1]SKU_Master!F:F,"NOT FOUND")</f>
        <v>88</v>
      </c>
      <c r="N3317" s="2" t="str">
        <f>IF(ISNUMBER(_xlfn.XMATCH(E3317,[1]SKU_Master!A:A)),"MATCH","NOT FOUND")</f>
        <v>MATCH</v>
      </c>
      <c r="O3317" s="2">
        <f>Table2[[#This Row],[GROSS_REVENUE]]-Table2[[#This Row],[DISCOUNT]]</f>
        <v>30260.48</v>
      </c>
      <c r="P3317" s="3">
        <f>IFERROR((Table2[[#This Row],[NET_REVENUE]]-(Table2[[#This Row],[UNITS_SOLD]]*Table2[[#This Row],[UNIT_COGS]]))/Table2[[#This Row],[NET_REVENUE]],0)</f>
        <v>0.50271773613637327</v>
      </c>
      <c r="Q3317" s="4">
        <f>IFERROR(Table2[[#This Row],[GROSS_REVENUE]]/Table2[[#This Row],[AD_SPEND]],0)</f>
        <v>4.8380732738317356</v>
      </c>
      <c r="R3317" s="2">
        <f>IFERROR((Table2[[#This Row],[NET_REVENUE]]-(Table2[[#This Row],[UNITS_SOLD]]*Table2[[#This Row],[UNIT_COGS]])-Table2[[#This Row],[AD_SPEND]]),0)</f>
        <v>8673.7199999999993</v>
      </c>
      <c r="S3317" s="3">
        <f>IFERROR(Table2[[#This Row],[RETURNS_UNITS]]/Table2[[#This Row],[UNITS_SOLD]],0)</f>
        <v>9.9415204678362568E-2</v>
      </c>
      <c r="T3317" s="2" t="str">
        <f>TRIM(CLEAN(Table2[[#This Row],[CHANNEL]]))</f>
        <v>D2C</v>
      </c>
      <c r="U3317" s="1">
        <f t="shared" si="51"/>
        <v>45748</v>
      </c>
    </row>
    <row r="3318" spans="1:21" x14ac:dyDescent="0.3">
      <c r="A3318" s="1">
        <v>45809</v>
      </c>
      <c r="B3318" s="2" t="s">
        <v>33</v>
      </c>
      <c r="C3318" s="2" t="s">
        <v>22</v>
      </c>
      <c r="D3318" s="2" t="s">
        <v>38</v>
      </c>
      <c r="E3318" s="2" t="str">
        <f>TRIM(Table2[[#This Row],[SKU_CODE]])</f>
        <v>BEC-CLN-002</v>
      </c>
      <c r="F3318" s="2">
        <v>173</v>
      </c>
      <c r="G3318" s="2">
        <v>32005</v>
      </c>
      <c r="H3318" s="2">
        <v>6383.89</v>
      </c>
      <c r="I3318" s="2">
        <v>6543.21</v>
      </c>
      <c r="J3318" s="2">
        <v>8</v>
      </c>
      <c r="K3318" s="2" t="str">
        <f>_xlfn.XLOOKUP(E3318,[1]SKU_Master!A:A,[1]SKU_Master!C:C,"NOT FOUND")</f>
        <v>Cleaners</v>
      </c>
      <c r="L3318" s="2">
        <f>_xlfn.XLOOKUP(Table2[[#This Row],[SKU_CODE_CLEAN]],[1]SKU_Master!A:A,[1]SKU_Master!E:E,"Not Found")</f>
        <v>185</v>
      </c>
      <c r="M3318" s="2">
        <f>_xlfn.XLOOKUP(E3318,[1]SKU_Master!A:A,[1]SKU_Master!F:F,"NOT FOUND")</f>
        <v>88</v>
      </c>
      <c r="N3318" s="2" t="str">
        <f>IF(ISNUMBER(_xlfn.XMATCH(E3318,[1]SKU_Master!A:A)),"MATCH","NOT FOUND")</f>
        <v>MATCH</v>
      </c>
      <c r="O3318" s="2">
        <f>Table2[[#This Row],[GROSS_REVENUE]]-Table2[[#This Row],[DISCOUNT]]</f>
        <v>25621.11</v>
      </c>
      <c r="P3318" s="3">
        <f>IFERROR((Table2[[#This Row],[NET_REVENUE]]-(Table2[[#This Row],[UNITS_SOLD]]*Table2[[#This Row],[UNIT_COGS]]))/Table2[[#This Row],[NET_REVENUE]],0)</f>
        <v>0.40580248084489706</v>
      </c>
      <c r="Q3318" s="4">
        <f>IFERROR(Table2[[#This Row],[GROSS_REVENUE]]/Table2[[#This Row],[AD_SPEND]],0)</f>
        <v>4.8913300963899982</v>
      </c>
      <c r="R3318" s="2">
        <f>IFERROR((Table2[[#This Row],[NET_REVENUE]]-(Table2[[#This Row],[UNITS_SOLD]]*Table2[[#This Row],[UNIT_COGS]])-Table2[[#This Row],[AD_SPEND]]),0)</f>
        <v>3853.9000000000005</v>
      </c>
      <c r="S3318" s="3">
        <f>IFERROR(Table2[[#This Row],[RETURNS_UNITS]]/Table2[[#This Row],[UNITS_SOLD]],0)</f>
        <v>4.6242774566473986E-2</v>
      </c>
      <c r="T3318" s="2" t="str">
        <f>TRIM(CLEAN(Table2[[#This Row],[CHANNEL]]))</f>
        <v>Swiggy Instamart</v>
      </c>
      <c r="U3318" s="1">
        <f t="shared" si="51"/>
        <v>45809</v>
      </c>
    </row>
    <row r="3319" spans="1:21" x14ac:dyDescent="0.3">
      <c r="A3319" s="1">
        <v>45323</v>
      </c>
      <c r="B3319" s="2" t="s">
        <v>21</v>
      </c>
      <c r="C3319" s="2" t="s">
        <v>28</v>
      </c>
      <c r="D3319" s="2" t="s">
        <v>59</v>
      </c>
      <c r="E3319" s="2" t="str">
        <f>TRIM(Table2[[#This Row],[SKU_CODE]])</f>
        <v>BEC-CLN-001</v>
      </c>
      <c r="F3319" s="2">
        <v>139</v>
      </c>
      <c r="G3319" s="2">
        <v>27661</v>
      </c>
      <c r="H3319" s="2">
        <v>4673.07</v>
      </c>
      <c r="I3319" s="2">
        <v>6548.29</v>
      </c>
      <c r="J3319" s="2">
        <v>7</v>
      </c>
      <c r="K3319" s="2" t="str">
        <f>_xlfn.XLOOKUP(E3319,[1]SKU_Master!A:A,[1]SKU_Master!C:C,"NOT FOUND")</f>
        <v>Cleaners</v>
      </c>
      <c r="L3319" s="2">
        <f>_xlfn.XLOOKUP(Table2[[#This Row],[SKU_CODE_CLEAN]],[1]SKU_Master!A:A,[1]SKU_Master!E:E,"Not Found")</f>
        <v>199</v>
      </c>
      <c r="M3319" s="2">
        <f>_xlfn.XLOOKUP(E3319,[1]SKU_Master!A:A,[1]SKU_Master!F:F,"NOT FOUND")</f>
        <v>96</v>
      </c>
      <c r="N3319" s="2" t="str">
        <f>IF(ISNUMBER(_xlfn.XMATCH(E3319,[1]SKU_Master!A:A)),"MATCH","NOT FOUND")</f>
        <v>MATCH</v>
      </c>
      <c r="O3319" s="2">
        <f>Table2[[#This Row],[GROSS_REVENUE]]-Table2[[#This Row],[DISCOUNT]]</f>
        <v>22987.93</v>
      </c>
      <c r="P3319" s="3">
        <f>IFERROR((Table2[[#This Row],[NET_REVENUE]]-(Table2[[#This Row],[UNITS_SOLD]]*Table2[[#This Row],[UNIT_COGS]]))/Table2[[#This Row],[NET_REVENUE]],0)</f>
        <v>0.41952146191501366</v>
      </c>
      <c r="Q3319" s="4">
        <f>IFERROR(Table2[[#This Row],[GROSS_REVENUE]]/Table2[[#This Row],[AD_SPEND]],0)</f>
        <v>4.2241562300997666</v>
      </c>
      <c r="R3319" s="2">
        <f>IFERROR((Table2[[#This Row],[NET_REVENUE]]-(Table2[[#This Row],[UNITS_SOLD]]*Table2[[#This Row],[UNIT_COGS]])-Table2[[#This Row],[AD_SPEND]]),0)</f>
        <v>3095.6400000000003</v>
      </c>
      <c r="S3319" s="3">
        <f>IFERROR(Table2[[#This Row],[RETURNS_UNITS]]/Table2[[#This Row],[UNITS_SOLD]],0)</f>
        <v>5.0359712230215826E-2</v>
      </c>
      <c r="T3319" s="2" t="str">
        <f>TRIM(CLEAN(Table2[[#This Row],[CHANNEL]]))</f>
        <v>Flipkart</v>
      </c>
      <c r="U3319" s="1">
        <f t="shared" si="51"/>
        <v>45323</v>
      </c>
    </row>
    <row r="3320" spans="1:21" x14ac:dyDescent="0.3">
      <c r="A3320" s="1">
        <v>45444</v>
      </c>
      <c r="B3320" s="2" t="s">
        <v>21</v>
      </c>
      <c r="C3320" s="2" t="s">
        <v>28</v>
      </c>
      <c r="D3320" s="2" t="s">
        <v>38</v>
      </c>
      <c r="E3320" s="2" t="str">
        <f>TRIM(Table2[[#This Row],[SKU_CODE]])</f>
        <v>BEC-CLN-002</v>
      </c>
      <c r="F3320" s="2">
        <v>154</v>
      </c>
      <c r="G3320" s="2">
        <v>28490</v>
      </c>
      <c r="H3320" s="2">
        <v>3856.25</v>
      </c>
      <c r="I3320" s="2">
        <v>6552.52</v>
      </c>
      <c r="J3320" s="2">
        <v>7</v>
      </c>
      <c r="K3320" s="2" t="str">
        <f>_xlfn.XLOOKUP(E3320,[1]SKU_Master!A:A,[1]SKU_Master!C:C,"NOT FOUND")</f>
        <v>Cleaners</v>
      </c>
      <c r="L3320" s="2">
        <f>_xlfn.XLOOKUP(Table2[[#This Row],[SKU_CODE_CLEAN]],[1]SKU_Master!A:A,[1]SKU_Master!E:E,"Not Found")</f>
        <v>185</v>
      </c>
      <c r="M3320" s="2">
        <f>_xlfn.XLOOKUP(E3320,[1]SKU_Master!A:A,[1]SKU_Master!F:F,"NOT FOUND")</f>
        <v>88</v>
      </c>
      <c r="N3320" s="2" t="str">
        <f>IF(ISNUMBER(_xlfn.XMATCH(E3320,[1]SKU_Master!A:A)),"MATCH","NOT FOUND")</f>
        <v>MATCH</v>
      </c>
      <c r="O3320" s="2">
        <f>Table2[[#This Row],[GROSS_REVENUE]]-Table2[[#This Row],[DISCOUNT]]</f>
        <v>24633.75</v>
      </c>
      <c r="P3320" s="3">
        <f>IFERROR((Table2[[#This Row],[NET_REVENUE]]-(Table2[[#This Row],[UNITS_SOLD]]*Table2[[#This Row],[UNIT_COGS]]))/Table2[[#This Row],[NET_REVENUE]],0)</f>
        <v>0.44986045567564825</v>
      </c>
      <c r="Q3320" s="4">
        <f>IFERROR(Table2[[#This Row],[GROSS_REVENUE]]/Table2[[#This Row],[AD_SPEND]],0)</f>
        <v>4.34794552324907</v>
      </c>
      <c r="R3320" s="2">
        <f>IFERROR((Table2[[#This Row],[NET_REVENUE]]-(Table2[[#This Row],[UNITS_SOLD]]*Table2[[#This Row],[UNIT_COGS]])-Table2[[#This Row],[AD_SPEND]]),0)</f>
        <v>4529.2299999999996</v>
      </c>
      <c r="S3320" s="3">
        <f>IFERROR(Table2[[#This Row],[RETURNS_UNITS]]/Table2[[#This Row],[UNITS_SOLD]],0)</f>
        <v>4.5454545454545456E-2</v>
      </c>
      <c r="T3320" s="2" t="str">
        <f>TRIM(CLEAN(Table2[[#This Row],[CHANNEL]]))</f>
        <v>Flipkart</v>
      </c>
      <c r="U3320" s="1">
        <f t="shared" si="51"/>
        <v>45444</v>
      </c>
    </row>
    <row r="3321" spans="1:21" x14ac:dyDescent="0.3">
      <c r="A3321" s="1">
        <v>45474</v>
      </c>
      <c r="B3321" s="2" t="s">
        <v>37</v>
      </c>
      <c r="C3321" s="2" t="s">
        <v>22</v>
      </c>
      <c r="D3321" s="2" t="s">
        <v>41</v>
      </c>
      <c r="E3321" s="2" t="str">
        <f>TRIM(Table2[[#This Row],[SKU_CODE]])</f>
        <v>BEC-KT-002</v>
      </c>
      <c r="F3321" s="2">
        <v>145</v>
      </c>
      <c r="G3321" s="2">
        <v>60900</v>
      </c>
      <c r="H3321" s="2">
        <v>4217.1400000000003</v>
      </c>
      <c r="I3321" s="2">
        <v>6556.01</v>
      </c>
      <c r="J3321" s="2">
        <v>8</v>
      </c>
      <c r="K3321" s="2" t="str">
        <f>_xlfn.XLOOKUP(E3321,[1]SKU_Master!A:A,[1]SKU_Master!C:C,"NOT FOUND")</f>
        <v>Kitchen Towel</v>
      </c>
      <c r="L3321" s="2">
        <f>_xlfn.XLOOKUP(Table2[[#This Row],[SKU_CODE_CLEAN]],[1]SKU_Master!A:A,[1]SKU_Master!E:E,"Not Found")</f>
        <v>420</v>
      </c>
      <c r="M3321" s="2">
        <f>_xlfn.XLOOKUP(E3321,[1]SKU_Master!A:A,[1]SKU_Master!F:F,"NOT FOUND")</f>
        <v>205</v>
      </c>
      <c r="N3321" s="2" t="str">
        <f>IF(ISNUMBER(_xlfn.XMATCH(E3321,[1]SKU_Master!A:A)),"MATCH","NOT FOUND")</f>
        <v>MATCH</v>
      </c>
      <c r="O3321" s="2">
        <f>Table2[[#This Row],[GROSS_REVENUE]]-Table2[[#This Row],[DISCOUNT]]</f>
        <v>56682.86</v>
      </c>
      <c r="P3321" s="3">
        <f>IFERROR((Table2[[#This Row],[NET_REVENUE]]-(Table2[[#This Row],[UNITS_SOLD]]*Table2[[#This Row],[UNIT_COGS]]))/Table2[[#This Row],[NET_REVENUE]],0)</f>
        <v>0.47559103404450659</v>
      </c>
      <c r="Q3321" s="4">
        <f>IFERROR(Table2[[#This Row],[GROSS_REVENUE]]/Table2[[#This Row],[AD_SPEND]],0)</f>
        <v>9.2891865631687569</v>
      </c>
      <c r="R3321" s="2">
        <f>IFERROR((Table2[[#This Row],[NET_REVENUE]]-(Table2[[#This Row],[UNITS_SOLD]]*Table2[[#This Row],[UNIT_COGS]])-Table2[[#This Row],[AD_SPEND]]),0)</f>
        <v>20401.849999999999</v>
      </c>
      <c r="S3321" s="3">
        <f>IFERROR(Table2[[#This Row],[RETURNS_UNITS]]/Table2[[#This Row],[UNITS_SOLD]],0)</f>
        <v>5.5172413793103448E-2</v>
      </c>
      <c r="T3321" s="2" t="str">
        <f>TRIM(CLEAN(Table2[[#This Row],[CHANNEL]]))</f>
        <v>Blinkit</v>
      </c>
      <c r="U3321" s="1">
        <f t="shared" si="51"/>
        <v>45474</v>
      </c>
    </row>
    <row r="3322" spans="1:21" x14ac:dyDescent="0.3">
      <c r="A3322" s="1">
        <v>45505</v>
      </c>
      <c r="B3322" s="2" t="s">
        <v>50</v>
      </c>
      <c r="C3322" s="2" t="s">
        <v>22</v>
      </c>
      <c r="D3322" s="2" t="s">
        <v>41</v>
      </c>
      <c r="E3322" s="2" t="str">
        <f>TRIM(Table2[[#This Row],[SKU_CODE]])</f>
        <v>BEC-KT-002</v>
      </c>
      <c r="F3322" s="2">
        <v>170</v>
      </c>
      <c r="G3322" s="2">
        <v>71400</v>
      </c>
      <c r="H3322" s="2">
        <v>13153.41</v>
      </c>
      <c r="I3322" s="2">
        <v>6558.89</v>
      </c>
      <c r="J3322" s="2">
        <v>5</v>
      </c>
      <c r="K3322" s="2" t="str">
        <f>_xlfn.XLOOKUP(E3322,[1]SKU_Master!A:A,[1]SKU_Master!C:C,"NOT FOUND")</f>
        <v>Kitchen Towel</v>
      </c>
      <c r="L3322" s="2">
        <f>_xlfn.XLOOKUP(Table2[[#This Row],[SKU_CODE_CLEAN]],[1]SKU_Master!A:A,[1]SKU_Master!E:E,"Not Found")</f>
        <v>420</v>
      </c>
      <c r="M3322" s="2">
        <f>_xlfn.XLOOKUP(E3322,[1]SKU_Master!A:A,[1]SKU_Master!F:F,"NOT FOUND")</f>
        <v>205</v>
      </c>
      <c r="N3322" s="2" t="str">
        <f>IF(ISNUMBER(_xlfn.XMATCH(E3322,[1]SKU_Master!A:A)),"MATCH","NOT FOUND")</f>
        <v>MATCH</v>
      </c>
      <c r="O3322" s="2">
        <f>Table2[[#This Row],[GROSS_REVENUE]]-Table2[[#This Row],[DISCOUNT]]</f>
        <v>58246.59</v>
      </c>
      <c r="P3322" s="3">
        <f>IFERROR((Table2[[#This Row],[NET_REVENUE]]-(Table2[[#This Row],[UNITS_SOLD]]*Table2[[#This Row],[UNIT_COGS]]))/Table2[[#This Row],[NET_REVENUE]],0)</f>
        <v>0.40168171218263587</v>
      </c>
      <c r="Q3322" s="4">
        <f>IFERROR(Table2[[#This Row],[GROSS_REVENUE]]/Table2[[#This Row],[AD_SPEND]],0)</f>
        <v>10.885988330342482</v>
      </c>
      <c r="R3322" s="2">
        <f>IFERROR((Table2[[#This Row],[NET_REVENUE]]-(Table2[[#This Row],[UNITS_SOLD]]*Table2[[#This Row],[UNIT_COGS]])-Table2[[#This Row],[AD_SPEND]]),0)</f>
        <v>16837.699999999997</v>
      </c>
      <c r="S3322" s="3">
        <f>IFERROR(Table2[[#This Row],[RETURNS_UNITS]]/Table2[[#This Row],[UNITS_SOLD]],0)</f>
        <v>2.9411764705882353E-2</v>
      </c>
      <c r="T3322" s="2" t="str">
        <f>TRIM(CLEAN(Table2[[#This Row],[CHANNEL]]))</f>
        <v>Amazon</v>
      </c>
      <c r="U3322" s="1">
        <f t="shared" si="51"/>
        <v>45505</v>
      </c>
    </row>
    <row r="3323" spans="1:21" x14ac:dyDescent="0.3">
      <c r="A3323" s="1">
        <v>45717</v>
      </c>
      <c r="B3323" s="2" t="s">
        <v>34</v>
      </c>
      <c r="C3323" s="2" t="s">
        <v>28</v>
      </c>
      <c r="D3323" s="2" t="s">
        <v>41</v>
      </c>
      <c r="E3323" s="2" t="str">
        <f>TRIM(Table2[[#This Row],[SKU_CODE]])</f>
        <v>BEC-KT-002</v>
      </c>
      <c r="F3323" s="2">
        <v>232</v>
      </c>
      <c r="G3323" s="2">
        <v>97440</v>
      </c>
      <c r="H3323" s="2">
        <v>15068.35</v>
      </c>
      <c r="I3323" s="2">
        <v>6569.79</v>
      </c>
      <c r="J3323" s="2">
        <v>5</v>
      </c>
      <c r="K3323" s="2" t="str">
        <f>_xlfn.XLOOKUP(E3323,[1]SKU_Master!A:A,[1]SKU_Master!C:C,"NOT FOUND")</f>
        <v>Kitchen Towel</v>
      </c>
      <c r="L3323" s="2">
        <f>_xlfn.XLOOKUP(Table2[[#This Row],[SKU_CODE_CLEAN]],[1]SKU_Master!A:A,[1]SKU_Master!E:E,"Not Found")</f>
        <v>420</v>
      </c>
      <c r="M3323" s="2">
        <f>_xlfn.XLOOKUP(E3323,[1]SKU_Master!A:A,[1]SKU_Master!F:F,"NOT FOUND")</f>
        <v>205</v>
      </c>
      <c r="N3323" s="2" t="str">
        <f>IF(ISNUMBER(_xlfn.XMATCH(E3323,[1]SKU_Master!A:A)),"MATCH","NOT FOUND")</f>
        <v>MATCH</v>
      </c>
      <c r="O3323" s="2">
        <f>Table2[[#This Row],[GROSS_REVENUE]]-Table2[[#This Row],[DISCOUNT]]</f>
        <v>82371.649999999994</v>
      </c>
      <c r="P3323" s="3">
        <f>IFERROR((Table2[[#This Row],[NET_REVENUE]]-(Table2[[#This Row],[UNITS_SOLD]]*Table2[[#This Row],[UNIT_COGS]]))/Table2[[#This Row],[NET_REVENUE]],0)</f>
        <v>0.42261688335732012</v>
      </c>
      <c r="Q3323" s="4">
        <f>IFERROR(Table2[[#This Row],[GROSS_REVENUE]]/Table2[[#This Row],[AD_SPEND]],0)</f>
        <v>14.831524295297109</v>
      </c>
      <c r="R3323" s="2">
        <f>IFERROR((Table2[[#This Row],[NET_REVENUE]]-(Table2[[#This Row],[UNITS_SOLD]]*Table2[[#This Row],[UNIT_COGS]])-Table2[[#This Row],[AD_SPEND]]),0)</f>
        <v>28241.859999999993</v>
      </c>
      <c r="S3323" s="3">
        <f>IFERROR(Table2[[#This Row],[RETURNS_UNITS]]/Table2[[#This Row],[UNITS_SOLD]],0)</f>
        <v>2.1551724137931036E-2</v>
      </c>
      <c r="T3323" s="2" t="str">
        <f>TRIM(CLEAN(Table2[[#This Row],[CHANNEL]]))</f>
        <v>Zepto</v>
      </c>
      <c r="U3323" s="1">
        <f t="shared" si="51"/>
        <v>45717</v>
      </c>
    </row>
    <row r="3324" spans="1:21" x14ac:dyDescent="0.3">
      <c r="A3324" s="1">
        <v>45323</v>
      </c>
      <c r="B3324" s="2" t="s">
        <v>24</v>
      </c>
      <c r="C3324" s="2" t="s">
        <v>22</v>
      </c>
      <c r="D3324" s="2" t="s">
        <v>38</v>
      </c>
      <c r="E3324" s="2" t="str">
        <f>TRIM(Table2[[#This Row],[SKU_CODE]])</f>
        <v>BEC-CLN-002</v>
      </c>
      <c r="F3324" s="2">
        <v>222</v>
      </c>
      <c r="G3324" s="2">
        <v>41070</v>
      </c>
      <c r="H3324" s="2">
        <v>5613.57</v>
      </c>
      <c r="I3324" s="2">
        <v>6574.46</v>
      </c>
      <c r="J3324" s="2">
        <v>32</v>
      </c>
      <c r="K3324" s="2" t="str">
        <f>_xlfn.XLOOKUP(E3324,[1]SKU_Master!A:A,[1]SKU_Master!C:C,"NOT FOUND")</f>
        <v>Cleaners</v>
      </c>
      <c r="L3324" s="2">
        <f>_xlfn.XLOOKUP(Table2[[#This Row],[SKU_CODE_CLEAN]],[1]SKU_Master!A:A,[1]SKU_Master!E:E,"Not Found")</f>
        <v>185</v>
      </c>
      <c r="M3324" s="2">
        <f>_xlfn.XLOOKUP(E3324,[1]SKU_Master!A:A,[1]SKU_Master!F:F,"NOT FOUND")</f>
        <v>88</v>
      </c>
      <c r="N3324" s="2" t="str">
        <f>IF(ISNUMBER(_xlfn.XMATCH(E3324,[1]SKU_Master!A:A)),"MATCH","NOT FOUND")</f>
        <v>MATCH</v>
      </c>
      <c r="O3324" s="2">
        <f>Table2[[#This Row],[GROSS_REVENUE]]-Table2[[#This Row],[DISCOUNT]]</f>
        <v>35456.43</v>
      </c>
      <c r="P3324" s="3">
        <f>IFERROR((Table2[[#This Row],[NET_REVENUE]]-(Table2[[#This Row],[UNITS_SOLD]]*Table2[[#This Row],[UNIT_COGS]]))/Table2[[#This Row],[NET_REVENUE]],0)</f>
        <v>0.44901390241487932</v>
      </c>
      <c r="Q3324" s="4">
        <f>IFERROR(Table2[[#This Row],[GROSS_REVENUE]]/Table2[[#This Row],[AD_SPEND]],0)</f>
        <v>6.2469008861564292</v>
      </c>
      <c r="R3324" s="2">
        <f>IFERROR((Table2[[#This Row],[NET_REVENUE]]-(Table2[[#This Row],[UNITS_SOLD]]*Table2[[#This Row],[UNIT_COGS]])-Table2[[#This Row],[AD_SPEND]]),0)</f>
        <v>9345.9700000000012</v>
      </c>
      <c r="S3324" s="3">
        <f>IFERROR(Table2[[#This Row],[RETURNS_UNITS]]/Table2[[#This Row],[UNITS_SOLD]],0)</f>
        <v>0.14414414414414414</v>
      </c>
      <c r="T3324" s="2" t="str">
        <f>TRIM(CLEAN(Table2[[#This Row],[CHANNEL]]))</f>
        <v>D2C</v>
      </c>
      <c r="U3324" s="1">
        <f t="shared" si="51"/>
        <v>45323</v>
      </c>
    </row>
    <row r="3325" spans="1:21" x14ac:dyDescent="0.3">
      <c r="A3325" s="1">
        <v>45566</v>
      </c>
      <c r="B3325" s="2" t="s">
        <v>21</v>
      </c>
      <c r="C3325" s="2" t="s">
        <v>25</v>
      </c>
      <c r="D3325" s="2" t="s">
        <v>41</v>
      </c>
      <c r="E3325" s="2" t="str">
        <f>TRIM(Table2[[#This Row],[SKU_CODE]])</f>
        <v>BEC-KT-002</v>
      </c>
      <c r="F3325" s="2">
        <v>139</v>
      </c>
      <c r="G3325" s="2">
        <v>58380</v>
      </c>
      <c r="H3325" s="2">
        <v>8035.38</v>
      </c>
      <c r="I3325" s="2">
        <v>6577.61</v>
      </c>
      <c r="J3325" s="2">
        <v>5</v>
      </c>
      <c r="K3325" s="2" t="str">
        <f>_xlfn.XLOOKUP(E3325,[1]SKU_Master!A:A,[1]SKU_Master!C:C,"NOT FOUND")</f>
        <v>Kitchen Towel</v>
      </c>
      <c r="L3325" s="2">
        <f>_xlfn.XLOOKUP(Table2[[#This Row],[SKU_CODE_CLEAN]],[1]SKU_Master!A:A,[1]SKU_Master!E:E,"Not Found")</f>
        <v>420</v>
      </c>
      <c r="M3325" s="2">
        <f>_xlfn.XLOOKUP(E3325,[1]SKU_Master!A:A,[1]SKU_Master!F:F,"NOT FOUND")</f>
        <v>205</v>
      </c>
      <c r="N3325" s="2" t="str">
        <f>IF(ISNUMBER(_xlfn.XMATCH(E3325,[1]SKU_Master!A:A)),"MATCH","NOT FOUND")</f>
        <v>MATCH</v>
      </c>
      <c r="O3325" s="2">
        <f>Table2[[#This Row],[GROSS_REVENUE]]-Table2[[#This Row],[DISCOUNT]]</f>
        <v>50344.62</v>
      </c>
      <c r="P3325" s="3">
        <f>IFERROR((Table2[[#This Row],[NET_REVENUE]]-(Table2[[#This Row],[UNITS_SOLD]]*Table2[[#This Row],[UNIT_COGS]]))/Table2[[#This Row],[NET_REVENUE]],0)</f>
        <v>0.43400109088121036</v>
      </c>
      <c r="Q3325" s="4">
        <f>IFERROR(Table2[[#This Row],[GROSS_REVENUE]]/Table2[[#This Row],[AD_SPEND]],0)</f>
        <v>8.8755642246955961</v>
      </c>
      <c r="R3325" s="2">
        <f>IFERROR((Table2[[#This Row],[NET_REVENUE]]-(Table2[[#This Row],[UNITS_SOLD]]*Table2[[#This Row],[UNIT_COGS]])-Table2[[#This Row],[AD_SPEND]]),0)</f>
        <v>15272.010000000002</v>
      </c>
      <c r="S3325" s="3">
        <f>IFERROR(Table2[[#This Row],[RETURNS_UNITS]]/Table2[[#This Row],[UNITS_SOLD]],0)</f>
        <v>3.5971223021582732E-2</v>
      </c>
      <c r="T3325" s="2" t="str">
        <f>TRIM(CLEAN(Table2[[#This Row],[CHANNEL]]))</f>
        <v>Flipkart</v>
      </c>
      <c r="U3325" s="1">
        <f t="shared" si="51"/>
        <v>45566</v>
      </c>
    </row>
    <row r="3326" spans="1:21" x14ac:dyDescent="0.3">
      <c r="A3326" s="1">
        <v>45292</v>
      </c>
      <c r="B3326" s="2" t="s">
        <v>24</v>
      </c>
      <c r="C3326" s="2" t="s">
        <v>25</v>
      </c>
      <c r="D3326" s="2" t="s">
        <v>41</v>
      </c>
      <c r="E3326" s="2" t="str">
        <f>TRIM(Table2[[#This Row],[SKU_CODE]])</f>
        <v>BEC-KT-002</v>
      </c>
      <c r="F3326" s="2">
        <v>139</v>
      </c>
      <c r="G3326" s="2">
        <v>58380</v>
      </c>
      <c r="H3326" s="2">
        <v>4907.5200000000004</v>
      </c>
      <c r="I3326" s="2">
        <v>6582.48</v>
      </c>
      <c r="J3326" s="2">
        <v>23</v>
      </c>
      <c r="K3326" s="2" t="str">
        <f>_xlfn.XLOOKUP(E3326,[1]SKU_Master!A:A,[1]SKU_Master!C:C,"NOT FOUND")</f>
        <v>Kitchen Towel</v>
      </c>
      <c r="L3326" s="2">
        <f>_xlfn.XLOOKUP(Table2[[#This Row],[SKU_CODE_CLEAN]],[1]SKU_Master!A:A,[1]SKU_Master!E:E,"Not Found")</f>
        <v>420</v>
      </c>
      <c r="M3326" s="2">
        <f>_xlfn.XLOOKUP(E3326,[1]SKU_Master!A:A,[1]SKU_Master!F:F,"NOT FOUND")</f>
        <v>205</v>
      </c>
      <c r="N3326" s="2" t="str">
        <f>IF(ISNUMBER(_xlfn.XMATCH(E3326,[1]SKU_Master!A:A)),"MATCH","NOT FOUND")</f>
        <v>MATCH</v>
      </c>
      <c r="O3326" s="2">
        <f>Table2[[#This Row],[GROSS_REVENUE]]-Table2[[#This Row],[DISCOUNT]]</f>
        <v>53472.479999999996</v>
      </c>
      <c r="P3326" s="3">
        <f>IFERROR((Table2[[#This Row],[NET_REVENUE]]-(Table2[[#This Row],[UNITS_SOLD]]*Table2[[#This Row],[UNIT_COGS]]))/Table2[[#This Row],[NET_REVENUE]],0)</f>
        <v>0.4671090624560521</v>
      </c>
      <c r="Q3326" s="4">
        <f>IFERROR(Table2[[#This Row],[GROSS_REVENUE]]/Table2[[#This Row],[AD_SPEND]],0)</f>
        <v>8.8689977029934006</v>
      </c>
      <c r="R3326" s="2">
        <f>IFERROR((Table2[[#This Row],[NET_REVENUE]]-(Table2[[#This Row],[UNITS_SOLD]]*Table2[[#This Row],[UNIT_COGS]])-Table2[[#This Row],[AD_SPEND]]),0)</f>
        <v>18394.999999999996</v>
      </c>
      <c r="S3326" s="3">
        <f>IFERROR(Table2[[#This Row],[RETURNS_UNITS]]/Table2[[#This Row],[UNITS_SOLD]],0)</f>
        <v>0.16546762589928057</v>
      </c>
      <c r="T3326" s="2" t="str">
        <f>TRIM(CLEAN(Table2[[#This Row],[CHANNEL]]))</f>
        <v>D2C</v>
      </c>
      <c r="U3326" s="1">
        <f t="shared" si="51"/>
        <v>45292</v>
      </c>
    </row>
    <row r="3327" spans="1:21" x14ac:dyDescent="0.3">
      <c r="A3327" s="1">
        <v>45627</v>
      </c>
      <c r="B3327" s="2" t="s">
        <v>39</v>
      </c>
      <c r="C3327" s="2" t="s">
        <v>22</v>
      </c>
      <c r="D3327" s="2" t="s">
        <v>35</v>
      </c>
      <c r="E3327" s="2" t="str">
        <f>TRIM(Table2[[#This Row],[SKU_CODE]])</f>
        <v>BEC-CMB-001</v>
      </c>
      <c r="F3327" s="2">
        <v>72</v>
      </c>
      <c r="G3327" s="2">
        <v>50328</v>
      </c>
      <c r="H3327" s="2">
        <v>6378.79</v>
      </c>
      <c r="I3327" s="2">
        <v>6588.63</v>
      </c>
      <c r="J3327" s="2">
        <v>2</v>
      </c>
      <c r="K3327" s="2" t="str">
        <f>_xlfn.XLOOKUP(E3327,[1]SKU_Master!A:A,[1]SKU_Master!C:C,"NOT FOUND")</f>
        <v>Others</v>
      </c>
      <c r="L3327" s="2">
        <f>_xlfn.XLOOKUP(Table2[[#This Row],[SKU_CODE_CLEAN]],[1]SKU_Master!A:A,[1]SKU_Master!E:E,"Not Found")</f>
        <v>699</v>
      </c>
      <c r="M3327" s="2">
        <f>_xlfn.XLOOKUP(E3327,[1]SKU_Master!A:A,[1]SKU_Master!F:F,"NOT FOUND")</f>
        <v>330</v>
      </c>
      <c r="N3327" s="2" t="str">
        <f>IF(ISNUMBER(_xlfn.XMATCH(E3327,[1]SKU_Master!A:A)),"MATCH","NOT FOUND")</f>
        <v>MATCH</v>
      </c>
      <c r="O3327" s="2">
        <f>Table2[[#This Row],[GROSS_REVENUE]]-Table2[[#This Row],[DISCOUNT]]</f>
        <v>43949.21</v>
      </c>
      <c r="P3327" s="3">
        <f>IFERROR((Table2[[#This Row],[NET_REVENUE]]-(Table2[[#This Row],[UNITS_SOLD]]*Table2[[#This Row],[UNIT_COGS]]))/Table2[[#This Row],[NET_REVENUE]],0)</f>
        <v>0.45937594782704855</v>
      </c>
      <c r="Q3327" s="4">
        <f>IFERROR(Table2[[#This Row],[GROSS_REVENUE]]/Table2[[#This Row],[AD_SPEND]],0)</f>
        <v>7.6386137937628913</v>
      </c>
      <c r="R3327" s="2">
        <f>IFERROR((Table2[[#This Row],[NET_REVENUE]]-(Table2[[#This Row],[UNITS_SOLD]]*Table2[[#This Row],[UNIT_COGS]])-Table2[[#This Row],[AD_SPEND]]),0)</f>
        <v>13600.579999999998</v>
      </c>
      <c r="S3327" s="3">
        <f>IFERROR(Table2[[#This Row],[RETURNS_UNITS]]/Table2[[#This Row],[UNITS_SOLD]],0)</f>
        <v>2.7777777777777776E-2</v>
      </c>
      <c r="T3327" s="2" t="str">
        <f>TRIM(CLEAN(Table2[[#This Row],[CHANNEL]]))</f>
        <v>Amazon</v>
      </c>
      <c r="U3327" s="1">
        <f t="shared" si="51"/>
        <v>45627</v>
      </c>
    </row>
    <row r="3328" spans="1:21" x14ac:dyDescent="0.3">
      <c r="A3328" s="1">
        <v>45778</v>
      </c>
      <c r="B3328" s="2" t="s">
        <v>39</v>
      </c>
      <c r="C3328" s="2" t="s">
        <v>25</v>
      </c>
      <c r="D3328" s="2" t="s">
        <v>46</v>
      </c>
      <c r="E3328" s="2" t="str">
        <f>TRIM(Table2[[#This Row],[SKU_CODE]])</f>
        <v>BEC-KT-001</v>
      </c>
      <c r="F3328" s="2">
        <v>383</v>
      </c>
      <c r="G3328" s="2">
        <v>61280</v>
      </c>
      <c r="H3328" s="2">
        <v>9896.57</v>
      </c>
      <c r="I3328" s="2">
        <v>6596.23</v>
      </c>
      <c r="J3328" s="2">
        <v>8</v>
      </c>
      <c r="K3328" s="2" t="str">
        <f>_xlfn.XLOOKUP(E3328,[1]SKU_Master!A:A,[1]SKU_Master!C:C,"NOT FOUND")</f>
        <v>Kitchen Towel</v>
      </c>
      <c r="L3328" s="2">
        <f>_xlfn.XLOOKUP(Table2[[#This Row],[SKU_CODE_CLEAN]],[1]SKU_Master!A:A,[1]SKU_Master!E:E,"Not Found")</f>
        <v>160</v>
      </c>
      <c r="M3328" s="2">
        <f>_xlfn.XLOOKUP(E3328,[1]SKU_Master!A:A,[1]SKU_Master!F:F,"NOT FOUND")</f>
        <v>78</v>
      </c>
      <c r="N3328" s="2" t="str">
        <f>IF(ISNUMBER(_xlfn.XMATCH(E3328,[1]SKU_Master!A:A)),"MATCH","NOT FOUND")</f>
        <v>MATCH</v>
      </c>
      <c r="O3328" s="2">
        <f>Table2[[#This Row],[GROSS_REVENUE]]-Table2[[#This Row],[DISCOUNT]]</f>
        <v>51383.43</v>
      </c>
      <c r="P3328" s="3">
        <f>IFERROR((Table2[[#This Row],[NET_REVENUE]]-(Table2[[#This Row],[UNITS_SOLD]]*Table2[[#This Row],[UNIT_COGS]]))/Table2[[#This Row],[NET_REVENUE]],0)</f>
        <v>0.4186063483889651</v>
      </c>
      <c r="Q3328" s="4">
        <f>IFERROR(Table2[[#This Row],[GROSS_REVENUE]]/Table2[[#This Row],[AD_SPEND]],0)</f>
        <v>9.2901551340690069</v>
      </c>
      <c r="R3328" s="2">
        <f>IFERROR((Table2[[#This Row],[NET_REVENUE]]-(Table2[[#This Row],[UNITS_SOLD]]*Table2[[#This Row],[UNIT_COGS]])-Table2[[#This Row],[AD_SPEND]]),0)</f>
        <v>14913.2</v>
      </c>
      <c r="S3328" s="3">
        <f>IFERROR(Table2[[#This Row],[RETURNS_UNITS]]/Table2[[#This Row],[UNITS_SOLD]],0)</f>
        <v>2.0887728459530026E-2</v>
      </c>
      <c r="T3328" s="2" t="str">
        <f>TRIM(CLEAN(Table2[[#This Row],[CHANNEL]]))</f>
        <v>Amazon</v>
      </c>
      <c r="U3328" s="1">
        <f t="shared" si="51"/>
        <v>45778</v>
      </c>
    </row>
    <row r="3329" spans="1:21" x14ac:dyDescent="0.3">
      <c r="A3329" s="1">
        <v>45444</v>
      </c>
      <c r="B3329" s="2" t="s">
        <v>34</v>
      </c>
      <c r="C3329" s="2" t="s">
        <v>28</v>
      </c>
      <c r="D3329" s="2" t="s">
        <v>59</v>
      </c>
      <c r="E3329" s="2" t="str">
        <f>TRIM(Table2[[#This Row],[SKU_CODE]])</f>
        <v>BEC-CLN-001</v>
      </c>
      <c r="F3329" s="2">
        <v>212</v>
      </c>
      <c r="G3329" s="2">
        <v>42188</v>
      </c>
      <c r="H3329" s="2">
        <v>12402.27</v>
      </c>
      <c r="I3329" s="2">
        <v>6598.94</v>
      </c>
      <c r="J3329" s="2">
        <v>12</v>
      </c>
      <c r="K3329" s="2" t="str">
        <f>_xlfn.XLOOKUP(E3329,[1]SKU_Master!A:A,[1]SKU_Master!C:C,"NOT FOUND")</f>
        <v>Cleaners</v>
      </c>
      <c r="L3329" s="2">
        <f>_xlfn.XLOOKUP(Table2[[#This Row],[SKU_CODE_CLEAN]],[1]SKU_Master!A:A,[1]SKU_Master!E:E,"Not Found")</f>
        <v>199</v>
      </c>
      <c r="M3329" s="2">
        <f>_xlfn.XLOOKUP(E3329,[1]SKU_Master!A:A,[1]SKU_Master!F:F,"NOT FOUND")</f>
        <v>96</v>
      </c>
      <c r="N3329" s="2" t="str">
        <f>IF(ISNUMBER(_xlfn.XMATCH(E3329,[1]SKU_Master!A:A)),"MATCH","NOT FOUND")</f>
        <v>MATCH</v>
      </c>
      <c r="O3329" s="2">
        <f>Table2[[#This Row],[GROSS_REVENUE]]-Table2[[#This Row],[DISCOUNT]]</f>
        <v>29785.73</v>
      </c>
      <c r="P3329" s="3">
        <f>IFERROR((Table2[[#This Row],[NET_REVENUE]]-(Table2[[#This Row],[UNITS_SOLD]]*Table2[[#This Row],[UNIT_COGS]]))/Table2[[#This Row],[NET_REVENUE]],0)</f>
        <v>0.31671978494399833</v>
      </c>
      <c r="Q3329" s="4">
        <f>IFERROR(Table2[[#This Row],[GROSS_REVENUE]]/Table2[[#This Row],[AD_SPEND]],0)</f>
        <v>6.3931479904348274</v>
      </c>
      <c r="R3329" s="2">
        <f>IFERROR((Table2[[#This Row],[NET_REVENUE]]-(Table2[[#This Row],[UNITS_SOLD]]*Table2[[#This Row],[UNIT_COGS]])-Table2[[#This Row],[AD_SPEND]]),0)</f>
        <v>2834.79</v>
      </c>
      <c r="S3329" s="3">
        <f>IFERROR(Table2[[#This Row],[RETURNS_UNITS]]/Table2[[#This Row],[UNITS_SOLD]],0)</f>
        <v>5.6603773584905662E-2</v>
      </c>
      <c r="T3329" s="2" t="str">
        <f>TRIM(CLEAN(Table2[[#This Row],[CHANNEL]]))</f>
        <v>Zepto</v>
      </c>
      <c r="U3329" s="1">
        <f t="shared" si="51"/>
        <v>45444</v>
      </c>
    </row>
    <row r="3330" spans="1:21" x14ac:dyDescent="0.3">
      <c r="A3330" s="1">
        <v>45302</v>
      </c>
      <c r="B3330" s="2" t="s">
        <v>37</v>
      </c>
      <c r="C3330" s="2" t="s">
        <v>22</v>
      </c>
      <c r="D3330" s="2" t="s">
        <v>29</v>
      </c>
      <c r="E3330" s="2" t="str">
        <f>TRIM(Table2[[#This Row],[SKU_CODE]])</f>
        <v>BEC-CLN-004</v>
      </c>
      <c r="F3330" s="2">
        <v>296</v>
      </c>
      <c r="G3330" s="2">
        <v>29304</v>
      </c>
      <c r="H3330" s="2">
        <v>6377.57</v>
      </c>
      <c r="I3330" s="2">
        <v>6606.14</v>
      </c>
      <c r="J3330" s="2">
        <v>16</v>
      </c>
      <c r="K3330" s="2" t="str">
        <f>_xlfn.XLOOKUP(E3330,[1]SKU_Master!A:A,[1]SKU_Master!C:C,"NOT FOUND")</f>
        <v>Cleaners</v>
      </c>
      <c r="L3330" s="2">
        <f>_xlfn.XLOOKUP(Table2[[#This Row],[SKU_CODE_CLEAN]],[1]SKU_Master!A:A,[1]SKU_Master!E:E,"Not Found")</f>
        <v>99</v>
      </c>
      <c r="M3330" s="2">
        <f>_xlfn.XLOOKUP(E3330,[1]SKU_Master!A:A,[1]SKU_Master!F:F,"NOT FOUND")</f>
        <v>44</v>
      </c>
      <c r="N3330" s="2" t="str">
        <f>IF(ISNUMBER(_xlfn.XMATCH(E3330,[1]SKU_Master!A:A)),"MATCH","NOT FOUND")</f>
        <v>MATCH</v>
      </c>
      <c r="O3330" s="2">
        <f>Table2[[#This Row],[GROSS_REVENUE]]-Table2[[#This Row],[DISCOUNT]]</f>
        <v>22926.43</v>
      </c>
      <c r="P3330" s="3">
        <f>IFERROR((Table2[[#This Row],[NET_REVENUE]]-(Table2[[#This Row],[UNITS_SOLD]]*Table2[[#This Row],[UNIT_COGS]]))/Table2[[#This Row],[NET_REVENUE]],0)</f>
        <v>0.43192202187606182</v>
      </c>
      <c r="Q3330" s="4">
        <f>IFERROR(Table2[[#This Row],[GROSS_REVENUE]]/Table2[[#This Row],[AD_SPEND]],0)</f>
        <v>4.4358732936328931</v>
      </c>
      <c r="R3330" s="2">
        <f>IFERROR((Table2[[#This Row],[NET_REVENUE]]-(Table2[[#This Row],[UNITS_SOLD]]*Table2[[#This Row],[UNIT_COGS]])-Table2[[#This Row],[AD_SPEND]]),0)</f>
        <v>3296.29</v>
      </c>
      <c r="S3330" s="3">
        <f>IFERROR(Table2[[#This Row],[RETURNS_UNITS]]/Table2[[#This Row],[UNITS_SOLD]],0)</f>
        <v>5.4054054054054057E-2</v>
      </c>
      <c r="T3330" s="2" t="str">
        <f>TRIM(CLEAN(Table2[[#This Row],[CHANNEL]]))</f>
        <v>Blinkit</v>
      </c>
      <c r="U3330" s="1">
        <f t="shared" si="51"/>
        <v>45597</v>
      </c>
    </row>
    <row r="3331" spans="1:21" x14ac:dyDescent="0.3">
      <c r="A3331" s="1">
        <v>45748</v>
      </c>
      <c r="B3331" s="2" t="s">
        <v>37</v>
      </c>
      <c r="C3331" s="2" t="s">
        <v>28</v>
      </c>
      <c r="D3331" s="2" t="s">
        <v>41</v>
      </c>
      <c r="E3331" s="2" t="str">
        <f>TRIM(Table2[[#This Row],[SKU_CODE]])</f>
        <v>BEC-KT-002</v>
      </c>
      <c r="F3331" s="2">
        <v>181</v>
      </c>
      <c r="G3331" s="2">
        <v>76020</v>
      </c>
      <c r="H3331" s="2">
        <v>12140.88</v>
      </c>
      <c r="I3331" s="2">
        <v>6616.98</v>
      </c>
      <c r="J3331" s="2">
        <v>9</v>
      </c>
      <c r="K3331" s="2" t="str">
        <f>_xlfn.XLOOKUP(E3331,[1]SKU_Master!A:A,[1]SKU_Master!C:C,"NOT FOUND")</f>
        <v>Kitchen Towel</v>
      </c>
      <c r="L3331" s="2">
        <f>_xlfn.XLOOKUP(Table2[[#This Row],[SKU_CODE_CLEAN]],[1]SKU_Master!A:A,[1]SKU_Master!E:E,"Not Found")</f>
        <v>420</v>
      </c>
      <c r="M3331" s="2">
        <f>_xlfn.XLOOKUP(E3331,[1]SKU_Master!A:A,[1]SKU_Master!F:F,"NOT FOUND")</f>
        <v>205</v>
      </c>
      <c r="N3331" s="2" t="str">
        <f>IF(ISNUMBER(_xlfn.XMATCH(E3331,[1]SKU_Master!A:A)),"MATCH","NOT FOUND")</f>
        <v>MATCH</v>
      </c>
      <c r="O3331" s="2">
        <f>Table2[[#This Row],[GROSS_REVENUE]]-Table2[[#This Row],[DISCOUNT]]</f>
        <v>63879.12</v>
      </c>
      <c r="P3331" s="3">
        <f>IFERROR((Table2[[#This Row],[NET_REVENUE]]-(Table2[[#This Row],[UNITS_SOLD]]*Table2[[#This Row],[UNIT_COGS]]))/Table2[[#This Row],[NET_REVENUE]],0)</f>
        <v>0.41913727051969407</v>
      </c>
      <c r="Q3331" s="4">
        <f>IFERROR(Table2[[#This Row],[GROSS_REVENUE]]/Table2[[#This Row],[AD_SPEND]],0)</f>
        <v>11.488624720038448</v>
      </c>
      <c r="R3331" s="2">
        <f>IFERROR((Table2[[#This Row],[NET_REVENUE]]-(Table2[[#This Row],[UNITS_SOLD]]*Table2[[#This Row],[UNIT_COGS]])-Table2[[#This Row],[AD_SPEND]]),0)</f>
        <v>20157.140000000003</v>
      </c>
      <c r="S3331" s="3">
        <f>IFERROR(Table2[[#This Row],[RETURNS_UNITS]]/Table2[[#This Row],[UNITS_SOLD]],0)</f>
        <v>4.9723756906077346E-2</v>
      </c>
      <c r="T3331" s="2" t="str">
        <f>TRIM(CLEAN(Table2[[#This Row],[CHANNEL]]))</f>
        <v>Blinkit</v>
      </c>
      <c r="U3331" s="1">
        <f t="shared" ref="U3331:U3394" si="52">IF(AND(MONTH(A3331)=1,DAY(A3331)&gt;1),DATE(YEAR(A3331),DAY(A3331),1),A3331)</f>
        <v>45748</v>
      </c>
    </row>
    <row r="3332" spans="1:21" x14ac:dyDescent="0.3">
      <c r="A3332" s="1">
        <v>45748</v>
      </c>
      <c r="B3332" s="2" t="s">
        <v>33</v>
      </c>
      <c r="C3332" s="2" t="s">
        <v>28</v>
      </c>
      <c r="D3332" s="2" t="s">
        <v>59</v>
      </c>
      <c r="E3332" s="2" t="str">
        <f>TRIM(Table2[[#This Row],[SKU_CODE]])</f>
        <v>BEC-CLN-001</v>
      </c>
      <c r="F3332" s="2">
        <v>137</v>
      </c>
      <c r="G3332" s="2">
        <v>27263</v>
      </c>
      <c r="H3332" s="2">
        <v>4921.1899999999996</v>
      </c>
      <c r="I3332" s="2">
        <v>6627.34</v>
      </c>
      <c r="J3332" s="2">
        <v>6</v>
      </c>
      <c r="K3332" s="2" t="str">
        <f>_xlfn.XLOOKUP(E3332,[1]SKU_Master!A:A,[1]SKU_Master!C:C,"NOT FOUND")</f>
        <v>Cleaners</v>
      </c>
      <c r="L3332" s="2">
        <f>_xlfn.XLOOKUP(Table2[[#This Row],[SKU_CODE_CLEAN]],[1]SKU_Master!A:A,[1]SKU_Master!E:E,"Not Found")</f>
        <v>199</v>
      </c>
      <c r="M3332" s="2">
        <f>_xlfn.XLOOKUP(E3332,[1]SKU_Master!A:A,[1]SKU_Master!F:F,"NOT FOUND")</f>
        <v>96</v>
      </c>
      <c r="N3332" s="2" t="str">
        <f>IF(ISNUMBER(_xlfn.XMATCH(E3332,[1]SKU_Master!A:A)),"MATCH","NOT FOUND")</f>
        <v>MATCH</v>
      </c>
      <c r="O3332" s="2">
        <f>Table2[[#This Row],[GROSS_REVENUE]]-Table2[[#This Row],[DISCOUNT]]</f>
        <v>22341.81</v>
      </c>
      <c r="P3332" s="3">
        <f>IFERROR((Table2[[#This Row],[NET_REVENUE]]-(Table2[[#This Row],[UNITS_SOLD]]*Table2[[#This Row],[UNIT_COGS]]))/Table2[[#This Row],[NET_REVENUE]],0)</f>
        <v>0.41132790942184189</v>
      </c>
      <c r="Q3332" s="4">
        <f>IFERROR(Table2[[#This Row],[GROSS_REVENUE]]/Table2[[#This Row],[AD_SPEND]],0)</f>
        <v>4.1137168154946027</v>
      </c>
      <c r="R3332" s="2">
        <f>IFERROR((Table2[[#This Row],[NET_REVENUE]]-(Table2[[#This Row],[UNITS_SOLD]]*Table2[[#This Row],[UNIT_COGS]])-Table2[[#This Row],[AD_SPEND]]),0)</f>
        <v>2562.4700000000012</v>
      </c>
      <c r="S3332" s="3">
        <f>IFERROR(Table2[[#This Row],[RETURNS_UNITS]]/Table2[[#This Row],[UNITS_SOLD]],0)</f>
        <v>4.3795620437956206E-2</v>
      </c>
      <c r="T3332" s="2" t="str">
        <f>TRIM(CLEAN(Table2[[#This Row],[CHANNEL]]))</f>
        <v>Swiggy Instamart</v>
      </c>
      <c r="U3332" s="1">
        <f t="shared" si="52"/>
        <v>45748</v>
      </c>
    </row>
    <row r="3333" spans="1:21" x14ac:dyDescent="0.3">
      <c r="A3333" s="1">
        <v>45778</v>
      </c>
      <c r="B3333" s="2" t="s">
        <v>37</v>
      </c>
      <c r="C3333" s="2" t="s">
        <v>28</v>
      </c>
      <c r="D3333" s="2" t="s">
        <v>29</v>
      </c>
      <c r="E3333" s="2" t="str">
        <f>TRIM(Table2[[#This Row],[SKU_CODE]])</f>
        <v>BEC-CLN-004</v>
      </c>
      <c r="F3333" s="2">
        <v>349</v>
      </c>
      <c r="G3333" s="2">
        <v>34551</v>
      </c>
      <c r="H3333" s="2">
        <v>10213.99</v>
      </c>
      <c r="I3333" s="2">
        <v>6627.43</v>
      </c>
      <c r="J3333" s="2">
        <v>13</v>
      </c>
      <c r="K3333" s="2" t="str">
        <f>_xlfn.XLOOKUP(E3333,[1]SKU_Master!A:A,[1]SKU_Master!C:C,"NOT FOUND")</f>
        <v>Cleaners</v>
      </c>
      <c r="L3333" s="2">
        <f>_xlfn.XLOOKUP(Table2[[#This Row],[SKU_CODE_CLEAN]],[1]SKU_Master!A:A,[1]SKU_Master!E:E,"Not Found")</f>
        <v>99</v>
      </c>
      <c r="M3333" s="2">
        <f>_xlfn.XLOOKUP(E3333,[1]SKU_Master!A:A,[1]SKU_Master!F:F,"NOT FOUND")</f>
        <v>44</v>
      </c>
      <c r="N3333" s="2" t="str">
        <f>IF(ISNUMBER(_xlfn.XMATCH(E3333,[1]SKU_Master!A:A)),"MATCH","NOT FOUND")</f>
        <v>MATCH</v>
      </c>
      <c r="O3333" s="2">
        <f>Table2[[#This Row],[GROSS_REVENUE]]-Table2[[#This Row],[DISCOUNT]]</f>
        <v>24337.010000000002</v>
      </c>
      <c r="P3333" s="3">
        <f>IFERROR((Table2[[#This Row],[NET_REVENUE]]-(Table2[[#This Row],[UNITS_SOLD]]*Table2[[#This Row],[UNIT_COGS]]))/Table2[[#This Row],[NET_REVENUE]],0)</f>
        <v>0.36902684430010102</v>
      </c>
      <c r="Q3333" s="4">
        <f>IFERROR(Table2[[#This Row],[GROSS_REVENUE]]/Table2[[#This Row],[AD_SPEND]],0)</f>
        <v>5.213333071794044</v>
      </c>
      <c r="R3333" s="2">
        <f>IFERROR((Table2[[#This Row],[NET_REVENUE]]-(Table2[[#This Row],[UNITS_SOLD]]*Table2[[#This Row],[UNIT_COGS]])-Table2[[#This Row],[AD_SPEND]]),0)</f>
        <v>2353.5800000000017</v>
      </c>
      <c r="S3333" s="3">
        <f>IFERROR(Table2[[#This Row],[RETURNS_UNITS]]/Table2[[#This Row],[UNITS_SOLD]],0)</f>
        <v>3.7249283667621778E-2</v>
      </c>
      <c r="T3333" s="2" t="str">
        <f>TRIM(CLEAN(Table2[[#This Row],[CHANNEL]]))</f>
        <v>Blinkit</v>
      </c>
      <c r="U3333" s="1">
        <f t="shared" si="52"/>
        <v>45778</v>
      </c>
    </row>
    <row r="3334" spans="1:21" x14ac:dyDescent="0.3">
      <c r="A3334" s="1">
        <v>45778</v>
      </c>
      <c r="B3334" s="2" t="s">
        <v>24</v>
      </c>
      <c r="C3334" s="2" t="s">
        <v>22</v>
      </c>
      <c r="D3334" s="2" t="s">
        <v>29</v>
      </c>
      <c r="E3334" s="2" t="str">
        <f>TRIM(Table2[[#This Row],[SKU_CODE]])</f>
        <v>BEC-CLN-004</v>
      </c>
      <c r="F3334" s="2">
        <v>263</v>
      </c>
      <c r="G3334" s="2">
        <v>26037</v>
      </c>
      <c r="H3334" s="2">
        <v>3329.17</v>
      </c>
      <c r="I3334" s="2">
        <v>6640.58</v>
      </c>
      <c r="J3334" s="2">
        <v>30</v>
      </c>
      <c r="K3334" s="2" t="str">
        <f>_xlfn.XLOOKUP(E3334,[1]SKU_Master!A:A,[1]SKU_Master!C:C,"NOT FOUND")</f>
        <v>Cleaners</v>
      </c>
      <c r="L3334" s="2">
        <f>_xlfn.XLOOKUP(Table2[[#This Row],[SKU_CODE_CLEAN]],[1]SKU_Master!A:A,[1]SKU_Master!E:E,"Not Found")</f>
        <v>99</v>
      </c>
      <c r="M3334" s="2">
        <f>_xlfn.XLOOKUP(E3334,[1]SKU_Master!A:A,[1]SKU_Master!F:F,"NOT FOUND")</f>
        <v>44</v>
      </c>
      <c r="N3334" s="2" t="str">
        <f>IF(ISNUMBER(_xlfn.XMATCH(E3334,[1]SKU_Master!A:A)),"MATCH","NOT FOUND")</f>
        <v>MATCH</v>
      </c>
      <c r="O3334" s="2">
        <f>Table2[[#This Row],[GROSS_REVENUE]]-Table2[[#This Row],[DISCOUNT]]</f>
        <v>22707.83</v>
      </c>
      <c r="P3334" s="3">
        <f>IFERROR((Table2[[#This Row],[NET_REVENUE]]-(Table2[[#This Row],[UNITS_SOLD]]*Table2[[#This Row],[UNIT_COGS]]))/Table2[[#This Row],[NET_REVENUE]],0)</f>
        <v>0.49039604400772779</v>
      </c>
      <c r="Q3334" s="4">
        <f>IFERROR(Table2[[#This Row],[GROSS_REVENUE]]/Table2[[#This Row],[AD_SPEND]],0)</f>
        <v>3.9208924521653228</v>
      </c>
      <c r="R3334" s="2">
        <f>IFERROR((Table2[[#This Row],[NET_REVENUE]]-(Table2[[#This Row],[UNITS_SOLD]]*Table2[[#This Row],[UNIT_COGS]])-Table2[[#This Row],[AD_SPEND]]),0)</f>
        <v>4495.2500000000018</v>
      </c>
      <c r="S3334" s="3">
        <f>IFERROR(Table2[[#This Row],[RETURNS_UNITS]]/Table2[[#This Row],[UNITS_SOLD]],0)</f>
        <v>0.11406844106463879</v>
      </c>
      <c r="T3334" s="2" t="str">
        <f>TRIM(CLEAN(Table2[[#This Row],[CHANNEL]]))</f>
        <v>D2C</v>
      </c>
      <c r="U3334" s="1">
        <f t="shared" si="52"/>
        <v>45778</v>
      </c>
    </row>
    <row r="3335" spans="1:21" x14ac:dyDescent="0.3">
      <c r="A3335" s="1">
        <v>45444</v>
      </c>
      <c r="B3335" s="2" t="s">
        <v>27</v>
      </c>
      <c r="C3335" s="2" t="s">
        <v>25</v>
      </c>
      <c r="D3335" s="2" t="s">
        <v>41</v>
      </c>
      <c r="E3335" s="2" t="str">
        <f>TRIM(Table2[[#This Row],[SKU_CODE]])</f>
        <v>BEC-KT-002</v>
      </c>
      <c r="F3335" s="2">
        <v>191</v>
      </c>
      <c r="G3335" s="2">
        <v>80220</v>
      </c>
      <c r="H3335" s="2">
        <v>21484.73</v>
      </c>
      <c r="I3335" s="2">
        <v>6640.74</v>
      </c>
      <c r="J3335" s="2">
        <v>9</v>
      </c>
      <c r="K3335" s="2" t="str">
        <f>_xlfn.XLOOKUP(E3335,[1]SKU_Master!A:A,[1]SKU_Master!C:C,"NOT FOUND")</f>
        <v>Kitchen Towel</v>
      </c>
      <c r="L3335" s="2">
        <f>_xlfn.XLOOKUP(Table2[[#This Row],[SKU_CODE_CLEAN]],[1]SKU_Master!A:A,[1]SKU_Master!E:E,"Not Found")</f>
        <v>420</v>
      </c>
      <c r="M3335" s="2">
        <f>_xlfn.XLOOKUP(E3335,[1]SKU_Master!A:A,[1]SKU_Master!F:F,"NOT FOUND")</f>
        <v>205</v>
      </c>
      <c r="N3335" s="2" t="str">
        <f>IF(ISNUMBER(_xlfn.XMATCH(E3335,[1]SKU_Master!A:A)),"MATCH","NOT FOUND")</f>
        <v>MATCH</v>
      </c>
      <c r="O3335" s="2">
        <f>Table2[[#This Row],[GROSS_REVENUE]]-Table2[[#This Row],[DISCOUNT]]</f>
        <v>58735.270000000004</v>
      </c>
      <c r="P3335" s="3">
        <f>IFERROR((Table2[[#This Row],[NET_REVENUE]]-(Table2[[#This Row],[UNITS_SOLD]]*Table2[[#This Row],[UNIT_COGS]]))/Table2[[#This Row],[NET_REVENUE]],0)</f>
        <v>0.33336477384031782</v>
      </c>
      <c r="Q3335" s="4">
        <f>IFERROR(Table2[[#This Row],[GROSS_REVENUE]]/Table2[[#This Row],[AD_SPEND]],0)</f>
        <v>12.079979038480651</v>
      </c>
      <c r="R3335" s="2">
        <f>IFERROR((Table2[[#This Row],[NET_REVENUE]]-(Table2[[#This Row],[UNITS_SOLD]]*Table2[[#This Row],[UNIT_COGS]])-Table2[[#This Row],[AD_SPEND]]),0)</f>
        <v>12939.530000000004</v>
      </c>
      <c r="S3335" s="3">
        <f>IFERROR(Table2[[#This Row],[RETURNS_UNITS]]/Table2[[#This Row],[UNITS_SOLD]],0)</f>
        <v>4.712041884816754E-2</v>
      </c>
      <c r="T3335" s="2" t="str">
        <f>TRIM(CLEAN(Table2[[#This Row],[CHANNEL]]))</f>
        <v>Zepto</v>
      </c>
      <c r="U3335" s="1">
        <f t="shared" si="52"/>
        <v>45444</v>
      </c>
    </row>
    <row r="3336" spans="1:21" x14ac:dyDescent="0.3">
      <c r="A3336" s="1">
        <v>45383</v>
      </c>
      <c r="B3336" s="2" t="s">
        <v>27</v>
      </c>
      <c r="C3336" s="2" t="s">
        <v>25</v>
      </c>
      <c r="D3336" s="2" t="s">
        <v>29</v>
      </c>
      <c r="E3336" s="2" t="str">
        <f>TRIM(Table2[[#This Row],[SKU_CODE]])</f>
        <v>BEC-CLN-004</v>
      </c>
      <c r="F3336" s="2">
        <v>397</v>
      </c>
      <c r="G3336" s="2">
        <v>39303</v>
      </c>
      <c r="H3336" s="2">
        <v>11367.36</v>
      </c>
      <c r="I3336" s="2">
        <v>6641.33</v>
      </c>
      <c r="J3336" s="2">
        <v>14</v>
      </c>
      <c r="K3336" s="2" t="str">
        <f>_xlfn.XLOOKUP(E3336,[1]SKU_Master!A:A,[1]SKU_Master!C:C,"NOT FOUND")</f>
        <v>Cleaners</v>
      </c>
      <c r="L3336" s="2">
        <f>_xlfn.XLOOKUP(Table2[[#This Row],[SKU_CODE_CLEAN]],[1]SKU_Master!A:A,[1]SKU_Master!E:E,"Not Found")</f>
        <v>99</v>
      </c>
      <c r="M3336" s="2">
        <f>_xlfn.XLOOKUP(E3336,[1]SKU_Master!A:A,[1]SKU_Master!F:F,"NOT FOUND")</f>
        <v>44</v>
      </c>
      <c r="N3336" s="2" t="str">
        <f>IF(ISNUMBER(_xlfn.XMATCH(E3336,[1]SKU_Master!A:A)),"MATCH","NOT FOUND")</f>
        <v>MATCH</v>
      </c>
      <c r="O3336" s="2">
        <f>Table2[[#This Row],[GROSS_REVENUE]]-Table2[[#This Row],[DISCOUNT]]</f>
        <v>27935.64</v>
      </c>
      <c r="P3336" s="3">
        <f>IFERROR((Table2[[#This Row],[NET_REVENUE]]-(Table2[[#This Row],[UNITS_SOLD]]*Table2[[#This Row],[UNIT_COGS]]))/Table2[[#This Row],[NET_REVENUE]],0)</f>
        <v>0.37470557323905951</v>
      </c>
      <c r="Q3336" s="4">
        <f>IFERROR(Table2[[#This Row],[GROSS_REVENUE]]/Table2[[#This Row],[AD_SPEND]],0)</f>
        <v>5.9179411352846492</v>
      </c>
      <c r="R3336" s="2">
        <f>IFERROR((Table2[[#This Row],[NET_REVENUE]]-(Table2[[#This Row],[UNITS_SOLD]]*Table2[[#This Row],[UNIT_COGS]])-Table2[[#This Row],[AD_SPEND]]),0)</f>
        <v>3826.3099999999995</v>
      </c>
      <c r="S3336" s="3">
        <f>IFERROR(Table2[[#This Row],[RETURNS_UNITS]]/Table2[[#This Row],[UNITS_SOLD]],0)</f>
        <v>3.5264483627204031E-2</v>
      </c>
      <c r="T3336" s="2" t="str">
        <f>TRIM(CLEAN(Table2[[#This Row],[CHANNEL]]))</f>
        <v>Zepto</v>
      </c>
      <c r="U3336" s="1">
        <f t="shared" si="52"/>
        <v>45383</v>
      </c>
    </row>
    <row r="3337" spans="1:21" x14ac:dyDescent="0.3">
      <c r="A3337" s="1">
        <v>45536</v>
      </c>
      <c r="B3337" s="2" t="s">
        <v>34</v>
      </c>
      <c r="C3337" s="2" t="s">
        <v>22</v>
      </c>
      <c r="D3337" s="2" t="s">
        <v>29</v>
      </c>
      <c r="E3337" s="2" t="str">
        <f>TRIM(Table2[[#This Row],[SKU_CODE]])</f>
        <v>BEC-CLN-004</v>
      </c>
      <c r="F3337" s="2">
        <v>224</v>
      </c>
      <c r="G3337" s="2">
        <v>22176</v>
      </c>
      <c r="H3337" s="2">
        <v>1990.39</v>
      </c>
      <c r="I3337" s="2">
        <v>6650.73</v>
      </c>
      <c r="J3337" s="2">
        <v>7</v>
      </c>
      <c r="K3337" s="2" t="str">
        <f>_xlfn.XLOOKUP(E3337,[1]SKU_Master!A:A,[1]SKU_Master!C:C,"NOT FOUND")</f>
        <v>Cleaners</v>
      </c>
      <c r="L3337" s="2">
        <f>_xlfn.XLOOKUP(Table2[[#This Row],[SKU_CODE_CLEAN]],[1]SKU_Master!A:A,[1]SKU_Master!E:E,"Not Found")</f>
        <v>99</v>
      </c>
      <c r="M3337" s="2">
        <f>_xlfn.XLOOKUP(E3337,[1]SKU_Master!A:A,[1]SKU_Master!F:F,"NOT FOUND")</f>
        <v>44</v>
      </c>
      <c r="N3337" s="2" t="str">
        <f>IF(ISNUMBER(_xlfn.XMATCH(E3337,[1]SKU_Master!A:A)),"MATCH","NOT FOUND")</f>
        <v>MATCH</v>
      </c>
      <c r="O3337" s="2">
        <f>Table2[[#This Row],[GROSS_REVENUE]]-Table2[[#This Row],[DISCOUNT]]</f>
        <v>20185.61</v>
      </c>
      <c r="P3337" s="3">
        <f>IFERROR((Table2[[#This Row],[NET_REVENUE]]-(Table2[[#This Row],[UNITS_SOLD]]*Table2[[#This Row],[UNIT_COGS]]))/Table2[[#This Row],[NET_REVENUE]],0)</f>
        <v>0.51173137695615833</v>
      </c>
      <c r="Q3337" s="4">
        <f>IFERROR(Table2[[#This Row],[GROSS_REVENUE]]/Table2[[#This Row],[AD_SPEND]],0)</f>
        <v>3.3343708134295036</v>
      </c>
      <c r="R3337" s="2">
        <f>IFERROR((Table2[[#This Row],[NET_REVENUE]]-(Table2[[#This Row],[UNITS_SOLD]]*Table2[[#This Row],[UNIT_COGS]])-Table2[[#This Row],[AD_SPEND]]),0)</f>
        <v>3678.880000000001</v>
      </c>
      <c r="S3337" s="3">
        <f>IFERROR(Table2[[#This Row],[RETURNS_UNITS]]/Table2[[#This Row],[UNITS_SOLD]],0)</f>
        <v>3.125E-2</v>
      </c>
      <c r="T3337" s="2" t="str">
        <f>TRIM(CLEAN(Table2[[#This Row],[CHANNEL]]))</f>
        <v>Zepto</v>
      </c>
      <c r="U3337" s="1">
        <f t="shared" si="52"/>
        <v>45536</v>
      </c>
    </row>
    <row r="3338" spans="1:21" x14ac:dyDescent="0.3">
      <c r="A3338" s="1">
        <v>45658</v>
      </c>
      <c r="B3338" s="2" t="s">
        <v>37</v>
      </c>
      <c r="C3338" s="2" t="s">
        <v>28</v>
      </c>
      <c r="D3338" s="2" t="s">
        <v>41</v>
      </c>
      <c r="E3338" s="2" t="str">
        <f>TRIM(Table2[[#This Row],[SKU_CODE]])</f>
        <v>BEC-KT-002</v>
      </c>
      <c r="F3338" s="2">
        <v>169</v>
      </c>
      <c r="G3338" s="2">
        <v>70980</v>
      </c>
      <c r="H3338" s="2">
        <v>5044.99</v>
      </c>
      <c r="I3338" s="2">
        <v>6657.33</v>
      </c>
      <c r="J3338" s="2">
        <v>3</v>
      </c>
      <c r="K3338" s="2" t="str">
        <f>_xlfn.XLOOKUP(E3338,[1]SKU_Master!A:A,[1]SKU_Master!C:C,"NOT FOUND")</f>
        <v>Kitchen Towel</v>
      </c>
      <c r="L3338" s="2">
        <f>_xlfn.XLOOKUP(Table2[[#This Row],[SKU_CODE_CLEAN]],[1]SKU_Master!A:A,[1]SKU_Master!E:E,"Not Found")</f>
        <v>420</v>
      </c>
      <c r="M3338" s="2">
        <f>_xlfn.XLOOKUP(E3338,[1]SKU_Master!A:A,[1]SKU_Master!F:F,"NOT FOUND")</f>
        <v>205</v>
      </c>
      <c r="N3338" s="2" t="str">
        <f>IF(ISNUMBER(_xlfn.XMATCH(E3338,[1]SKU_Master!A:A)),"MATCH","NOT FOUND")</f>
        <v>MATCH</v>
      </c>
      <c r="O3338" s="2">
        <f>Table2[[#This Row],[GROSS_REVENUE]]-Table2[[#This Row],[DISCOUNT]]</f>
        <v>65935.009999999995</v>
      </c>
      <c r="P3338" s="3">
        <f>IFERROR((Table2[[#This Row],[NET_REVENUE]]-(Table2[[#This Row],[UNITS_SOLD]]*Table2[[#This Row],[UNIT_COGS]]))/Table2[[#This Row],[NET_REVENUE]],0)</f>
        <v>0.47455835678192809</v>
      </c>
      <c r="Q3338" s="4">
        <f>IFERROR(Table2[[#This Row],[GROSS_REVENUE]]/Table2[[#This Row],[AD_SPEND]],0)</f>
        <v>10.661932035816161</v>
      </c>
      <c r="R3338" s="2">
        <f>IFERROR((Table2[[#This Row],[NET_REVENUE]]-(Table2[[#This Row],[UNITS_SOLD]]*Table2[[#This Row],[UNIT_COGS]])-Table2[[#This Row],[AD_SPEND]]),0)</f>
        <v>24632.679999999993</v>
      </c>
      <c r="S3338" s="3">
        <f>IFERROR(Table2[[#This Row],[RETURNS_UNITS]]/Table2[[#This Row],[UNITS_SOLD]],0)</f>
        <v>1.7751479289940829E-2</v>
      </c>
      <c r="T3338" s="2" t="str">
        <f>TRIM(CLEAN(Table2[[#This Row],[CHANNEL]]))</f>
        <v>Blinkit</v>
      </c>
      <c r="U3338" s="1">
        <f t="shared" si="52"/>
        <v>45658</v>
      </c>
    </row>
    <row r="3339" spans="1:21" x14ac:dyDescent="0.3">
      <c r="A3339" s="1">
        <v>45809</v>
      </c>
      <c r="B3339" s="2" t="s">
        <v>39</v>
      </c>
      <c r="C3339" s="2" t="s">
        <v>28</v>
      </c>
      <c r="D3339" s="2" t="s">
        <v>31</v>
      </c>
      <c r="E3339" s="2" t="str">
        <f>TRIM(Table2[[#This Row],[SKU_CODE]])</f>
        <v>BEC-GB-002</v>
      </c>
      <c r="F3339" s="2">
        <v>286</v>
      </c>
      <c r="G3339" s="2">
        <v>51194</v>
      </c>
      <c r="H3339" s="2">
        <v>3487.71</v>
      </c>
      <c r="I3339" s="2">
        <v>6662.33</v>
      </c>
      <c r="J3339" s="2">
        <v>9</v>
      </c>
      <c r="K3339" s="2" t="str">
        <f>_xlfn.XLOOKUP(E3339,[1]SKU_Master!A:A,[1]SKU_Master!C:C,"NOT FOUND")</f>
        <v>Garbage Bags</v>
      </c>
      <c r="L3339" s="2">
        <f>_xlfn.XLOOKUP(Table2[[#This Row],[SKU_CODE_CLEAN]],[1]SKU_Master!A:A,[1]SKU_Master!E:E,"Not Found")</f>
        <v>179</v>
      </c>
      <c r="M3339" s="2">
        <f>_xlfn.XLOOKUP(E3339,[1]SKU_Master!A:A,[1]SKU_Master!F:F,"NOT FOUND")</f>
        <v>86</v>
      </c>
      <c r="N3339" s="2" t="str">
        <f>IF(ISNUMBER(_xlfn.XMATCH(E3339,[1]SKU_Master!A:A)),"MATCH","NOT FOUND")</f>
        <v>MATCH</v>
      </c>
      <c r="O3339" s="2">
        <f>Table2[[#This Row],[GROSS_REVENUE]]-Table2[[#This Row],[DISCOUNT]]</f>
        <v>47706.29</v>
      </c>
      <c r="P3339" s="3">
        <f>IFERROR((Table2[[#This Row],[NET_REVENUE]]-(Table2[[#This Row],[UNITS_SOLD]]*Table2[[#This Row],[UNIT_COGS]]))/Table2[[#This Row],[NET_REVENUE]],0)</f>
        <v>0.48442857325522487</v>
      </c>
      <c r="Q3339" s="4">
        <f>IFERROR(Table2[[#This Row],[GROSS_REVENUE]]/Table2[[#This Row],[AD_SPEND]],0)</f>
        <v>7.6840985060782039</v>
      </c>
      <c r="R3339" s="2">
        <f>IFERROR((Table2[[#This Row],[NET_REVENUE]]-(Table2[[#This Row],[UNITS_SOLD]]*Table2[[#This Row],[UNIT_COGS]])-Table2[[#This Row],[AD_SPEND]]),0)</f>
        <v>16447.96</v>
      </c>
      <c r="S3339" s="3">
        <f>IFERROR(Table2[[#This Row],[RETURNS_UNITS]]/Table2[[#This Row],[UNITS_SOLD]],0)</f>
        <v>3.1468531468531472E-2</v>
      </c>
      <c r="T3339" s="2" t="str">
        <f>TRIM(CLEAN(Table2[[#This Row],[CHANNEL]]))</f>
        <v>Amazon</v>
      </c>
      <c r="U3339" s="1">
        <f t="shared" si="52"/>
        <v>45809</v>
      </c>
    </row>
    <row r="3340" spans="1:21" x14ac:dyDescent="0.3">
      <c r="A3340" s="1">
        <v>45352</v>
      </c>
      <c r="B3340" s="2" t="s">
        <v>27</v>
      </c>
      <c r="C3340" s="2" t="s">
        <v>25</v>
      </c>
      <c r="D3340" s="2" t="s">
        <v>41</v>
      </c>
      <c r="E3340" s="2" t="str">
        <f>TRIM(Table2[[#This Row],[SKU_CODE]])</f>
        <v>BEC-KT-002</v>
      </c>
      <c r="F3340" s="2">
        <v>340</v>
      </c>
      <c r="G3340" s="2">
        <v>142800</v>
      </c>
      <c r="H3340" s="2">
        <v>29012.69</v>
      </c>
      <c r="I3340" s="2">
        <v>6671.95</v>
      </c>
      <c r="J3340" s="2">
        <v>13</v>
      </c>
      <c r="K3340" s="2" t="str">
        <f>_xlfn.XLOOKUP(E3340,[1]SKU_Master!A:A,[1]SKU_Master!C:C,"NOT FOUND")</f>
        <v>Kitchen Towel</v>
      </c>
      <c r="L3340" s="2">
        <f>_xlfn.XLOOKUP(Table2[[#This Row],[SKU_CODE_CLEAN]],[1]SKU_Master!A:A,[1]SKU_Master!E:E,"Not Found")</f>
        <v>420</v>
      </c>
      <c r="M3340" s="2">
        <f>_xlfn.XLOOKUP(E3340,[1]SKU_Master!A:A,[1]SKU_Master!F:F,"NOT FOUND")</f>
        <v>205</v>
      </c>
      <c r="N3340" s="2" t="str">
        <f>IF(ISNUMBER(_xlfn.XMATCH(E3340,[1]SKU_Master!A:A)),"MATCH","NOT FOUND")</f>
        <v>MATCH</v>
      </c>
      <c r="O3340" s="2">
        <f>Table2[[#This Row],[GROSS_REVENUE]]-Table2[[#This Row],[DISCOUNT]]</f>
        <v>113787.31</v>
      </c>
      <c r="P3340" s="3">
        <f>IFERROR((Table2[[#This Row],[NET_REVENUE]]-(Table2[[#This Row],[UNITS_SOLD]]*Table2[[#This Row],[UNIT_COGS]]))/Table2[[#This Row],[NET_REVENUE]],0)</f>
        <v>0.38745366245146318</v>
      </c>
      <c r="Q3340" s="4">
        <f>IFERROR(Table2[[#This Row],[GROSS_REVENUE]]/Table2[[#This Row],[AD_SPEND]],0)</f>
        <v>21.403038092311842</v>
      </c>
      <c r="R3340" s="2">
        <f>IFERROR((Table2[[#This Row],[NET_REVENUE]]-(Table2[[#This Row],[UNITS_SOLD]]*Table2[[#This Row],[UNIT_COGS]])-Table2[[#This Row],[AD_SPEND]]),0)</f>
        <v>37415.360000000001</v>
      </c>
      <c r="S3340" s="3">
        <f>IFERROR(Table2[[#This Row],[RETURNS_UNITS]]/Table2[[#This Row],[UNITS_SOLD]],0)</f>
        <v>3.8235294117647062E-2</v>
      </c>
      <c r="T3340" s="2" t="str">
        <f>TRIM(CLEAN(Table2[[#This Row],[CHANNEL]]))</f>
        <v>Zepto</v>
      </c>
      <c r="U3340" s="1">
        <f t="shared" si="52"/>
        <v>45352</v>
      </c>
    </row>
    <row r="3341" spans="1:21" x14ac:dyDescent="0.3">
      <c r="A3341" s="1">
        <v>45809</v>
      </c>
      <c r="B3341" s="2" t="s">
        <v>27</v>
      </c>
      <c r="C3341" s="2" t="s">
        <v>22</v>
      </c>
      <c r="D3341" s="2" t="s">
        <v>41</v>
      </c>
      <c r="E3341" s="2" t="str">
        <f>TRIM(Table2[[#This Row],[SKU_CODE]])</f>
        <v>BEC-KT-002</v>
      </c>
      <c r="F3341" s="2">
        <v>172</v>
      </c>
      <c r="G3341" s="2">
        <v>72240</v>
      </c>
      <c r="H3341" s="2">
        <v>6623.94</v>
      </c>
      <c r="I3341" s="2">
        <v>6675.91</v>
      </c>
      <c r="J3341" s="2">
        <v>7</v>
      </c>
      <c r="K3341" s="2" t="str">
        <f>_xlfn.XLOOKUP(E3341,[1]SKU_Master!A:A,[1]SKU_Master!C:C,"NOT FOUND")</f>
        <v>Kitchen Towel</v>
      </c>
      <c r="L3341" s="2">
        <f>_xlfn.XLOOKUP(Table2[[#This Row],[SKU_CODE_CLEAN]],[1]SKU_Master!A:A,[1]SKU_Master!E:E,"Not Found")</f>
        <v>420</v>
      </c>
      <c r="M3341" s="2">
        <f>_xlfn.XLOOKUP(E3341,[1]SKU_Master!A:A,[1]SKU_Master!F:F,"NOT FOUND")</f>
        <v>205</v>
      </c>
      <c r="N3341" s="2" t="str">
        <f>IF(ISNUMBER(_xlfn.XMATCH(E3341,[1]SKU_Master!A:A)),"MATCH","NOT FOUND")</f>
        <v>MATCH</v>
      </c>
      <c r="O3341" s="2">
        <f>Table2[[#This Row],[GROSS_REVENUE]]-Table2[[#This Row],[DISCOUNT]]</f>
        <v>65616.06</v>
      </c>
      <c r="P3341" s="3">
        <f>IFERROR((Table2[[#This Row],[NET_REVENUE]]-(Table2[[#This Row],[UNITS_SOLD]]*Table2[[#This Row],[UNIT_COGS]]))/Table2[[#This Row],[NET_REVENUE]],0)</f>
        <v>0.46263155696943703</v>
      </c>
      <c r="Q3341" s="4">
        <f>IFERROR(Table2[[#This Row],[GROSS_REVENUE]]/Table2[[#This Row],[AD_SPEND]],0)</f>
        <v>10.820996688091961</v>
      </c>
      <c r="R3341" s="2">
        <f>IFERROR((Table2[[#This Row],[NET_REVENUE]]-(Table2[[#This Row],[UNITS_SOLD]]*Table2[[#This Row],[UNIT_COGS]])-Table2[[#This Row],[AD_SPEND]]),0)</f>
        <v>23680.149999999998</v>
      </c>
      <c r="S3341" s="3">
        <f>IFERROR(Table2[[#This Row],[RETURNS_UNITS]]/Table2[[#This Row],[UNITS_SOLD]],0)</f>
        <v>4.0697674418604654E-2</v>
      </c>
      <c r="T3341" s="2" t="str">
        <f>TRIM(CLEAN(Table2[[#This Row],[CHANNEL]]))</f>
        <v>Zepto</v>
      </c>
      <c r="U3341" s="1">
        <f t="shared" si="52"/>
        <v>45809</v>
      </c>
    </row>
    <row r="3342" spans="1:21" x14ac:dyDescent="0.3">
      <c r="A3342" s="1">
        <v>45352</v>
      </c>
      <c r="B3342" s="2" t="s">
        <v>39</v>
      </c>
      <c r="C3342" s="2" t="s">
        <v>25</v>
      </c>
      <c r="D3342" s="2" t="s">
        <v>46</v>
      </c>
      <c r="E3342" s="2" t="str">
        <f>TRIM(Table2[[#This Row],[SKU_CODE]])</f>
        <v>BEC-KT-001</v>
      </c>
      <c r="F3342" s="2">
        <v>335</v>
      </c>
      <c r="G3342" s="2">
        <v>53600</v>
      </c>
      <c r="H3342" s="2">
        <v>6934.21</v>
      </c>
      <c r="I3342" s="2">
        <v>6679.69</v>
      </c>
      <c r="J3342" s="2">
        <v>17</v>
      </c>
      <c r="K3342" s="2" t="str">
        <f>_xlfn.XLOOKUP(E3342,[1]SKU_Master!A:A,[1]SKU_Master!C:C,"NOT FOUND")</f>
        <v>Kitchen Towel</v>
      </c>
      <c r="L3342" s="2">
        <f>_xlfn.XLOOKUP(Table2[[#This Row],[SKU_CODE_CLEAN]],[1]SKU_Master!A:A,[1]SKU_Master!E:E,"Not Found")</f>
        <v>160</v>
      </c>
      <c r="M3342" s="2">
        <f>_xlfn.XLOOKUP(E3342,[1]SKU_Master!A:A,[1]SKU_Master!F:F,"NOT FOUND")</f>
        <v>78</v>
      </c>
      <c r="N3342" s="2" t="str">
        <f>IF(ISNUMBER(_xlfn.XMATCH(E3342,[1]SKU_Master!A:A)),"MATCH","NOT FOUND")</f>
        <v>MATCH</v>
      </c>
      <c r="O3342" s="2">
        <f>Table2[[#This Row],[GROSS_REVENUE]]-Table2[[#This Row],[DISCOUNT]]</f>
        <v>46665.79</v>
      </c>
      <c r="P3342" s="3">
        <f>IFERROR((Table2[[#This Row],[NET_REVENUE]]-(Table2[[#This Row],[UNITS_SOLD]]*Table2[[#This Row],[UNIT_COGS]]))/Table2[[#This Row],[NET_REVENUE]],0)</f>
        <v>0.44006090971566109</v>
      </c>
      <c r="Q3342" s="4">
        <f>IFERROR(Table2[[#This Row],[GROSS_REVENUE]]/Table2[[#This Row],[AD_SPEND]],0)</f>
        <v>8.0243244821241717</v>
      </c>
      <c r="R3342" s="2">
        <f>IFERROR((Table2[[#This Row],[NET_REVENUE]]-(Table2[[#This Row],[UNITS_SOLD]]*Table2[[#This Row],[UNIT_COGS]])-Table2[[#This Row],[AD_SPEND]]),0)</f>
        <v>13856.100000000002</v>
      </c>
      <c r="S3342" s="3">
        <f>IFERROR(Table2[[#This Row],[RETURNS_UNITS]]/Table2[[#This Row],[UNITS_SOLD]],0)</f>
        <v>5.0746268656716415E-2</v>
      </c>
      <c r="T3342" s="2" t="str">
        <f>TRIM(CLEAN(Table2[[#This Row],[CHANNEL]]))</f>
        <v>Amazon</v>
      </c>
      <c r="U3342" s="1">
        <f t="shared" si="52"/>
        <v>45352</v>
      </c>
    </row>
    <row r="3343" spans="1:21" x14ac:dyDescent="0.3">
      <c r="A3343" s="1">
        <v>45627</v>
      </c>
      <c r="B3343" s="2" t="s">
        <v>21</v>
      </c>
      <c r="C3343" s="2" t="s">
        <v>25</v>
      </c>
      <c r="D3343" s="2" t="s">
        <v>29</v>
      </c>
      <c r="E3343" s="2" t="str">
        <f>TRIM(Table2[[#This Row],[SKU_CODE]])</f>
        <v>BEC-CLN-004</v>
      </c>
      <c r="F3343" s="2">
        <v>403</v>
      </c>
      <c r="G3343" s="2">
        <v>39897</v>
      </c>
      <c r="H3343" s="2">
        <v>8680.7000000000007</v>
      </c>
      <c r="I3343" s="2">
        <v>6683.6</v>
      </c>
      <c r="J3343" s="2">
        <v>8</v>
      </c>
      <c r="K3343" s="2" t="str">
        <f>_xlfn.XLOOKUP(E3343,[1]SKU_Master!A:A,[1]SKU_Master!C:C,"NOT FOUND")</f>
        <v>Cleaners</v>
      </c>
      <c r="L3343" s="2">
        <f>_xlfn.XLOOKUP(Table2[[#This Row],[SKU_CODE_CLEAN]],[1]SKU_Master!A:A,[1]SKU_Master!E:E,"Not Found")</f>
        <v>99</v>
      </c>
      <c r="M3343" s="2">
        <f>_xlfn.XLOOKUP(E3343,[1]SKU_Master!A:A,[1]SKU_Master!F:F,"NOT FOUND")</f>
        <v>44</v>
      </c>
      <c r="N3343" s="2" t="str">
        <f>IF(ISNUMBER(_xlfn.XMATCH(E3343,[1]SKU_Master!A:A)),"MATCH","NOT FOUND")</f>
        <v>MATCH</v>
      </c>
      <c r="O3343" s="2">
        <f>Table2[[#This Row],[GROSS_REVENUE]]-Table2[[#This Row],[DISCOUNT]]</f>
        <v>31216.3</v>
      </c>
      <c r="P3343" s="3">
        <f>IFERROR((Table2[[#This Row],[NET_REVENUE]]-(Table2[[#This Row],[UNITS_SOLD]]*Table2[[#This Row],[UNIT_COGS]]))/Table2[[#This Row],[NET_REVENUE]],0)</f>
        <v>0.4319634293622242</v>
      </c>
      <c r="Q3343" s="4">
        <f>IFERROR(Table2[[#This Row],[GROSS_REVENUE]]/Table2[[#This Row],[AD_SPEND]],0)</f>
        <v>5.9693877551020407</v>
      </c>
      <c r="R3343" s="2">
        <f>IFERROR((Table2[[#This Row],[NET_REVENUE]]-(Table2[[#This Row],[UNITS_SOLD]]*Table2[[#This Row],[UNIT_COGS]])-Table2[[#This Row],[AD_SPEND]]),0)</f>
        <v>6800.6999999999989</v>
      </c>
      <c r="S3343" s="3">
        <f>IFERROR(Table2[[#This Row],[RETURNS_UNITS]]/Table2[[#This Row],[UNITS_SOLD]],0)</f>
        <v>1.9851116625310174E-2</v>
      </c>
      <c r="T3343" s="2" t="str">
        <f>TRIM(CLEAN(Table2[[#This Row],[CHANNEL]]))</f>
        <v>Flipkart</v>
      </c>
      <c r="U3343" s="1">
        <f t="shared" si="52"/>
        <v>45627</v>
      </c>
    </row>
    <row r="3344" spans="1:21" x14ac:dyDescent="0.3">
      <c r="A3344" s="1">
        <v>45597</v>
      </c>
      <c r="B3344" s="2" t="s">
        <v>33</v>
      </c>
      <c r="C3344" s="2" t="s">
        <v>28</v>
      </c>
      <c r="D3344" s="2" t="s">
        <v>59</v>
      </c>
      <c r="E3344" s="2" t="str">
        <f>TRIM(Table2[[#This Row],[SKU_CODE]])</f>
        <v>BEC-CLN-001</v>
      </c>
      <c r="F3344" s="2">
        <v>183</v>
      </c>
      <c r="G3344" s="2">
        <v>36417</v>
      </c>
      <c r="H3344" s="2">
        <v>8946.6299999999992</v>
      </c>
      <c r="I3344" s="2">
        <v>6684.34</v>
      </c>
      <c r="J3344" s="2">
        <v>6</v>
      </c>
      <c r="K3344" s="2" t="str">
        <f>_xlfn.XLOOKUP(E3344,[1]SKU_Master!A:A,[1]SKU_Master!C:C,"NOT FOUND")</f>
        <v>Cleaners</v>
      </c>
      <c r="L3344" s="2">
        <f>_xlfn.XLOOKUP(Table2[[#This Row],[SKU_CODE_CLEAN]],[1]SKU_Master!A:A,[1]SKU_Master!E:E,"Not Found")</f>
        <v>199</v>
      </c>
      <c r="M3344" s="2">
        <f>_xlfn.XLOOKUP(E3344,[1]SKU_Master!A:A,[1]SKU_Master!F:F,"NOT FOUND")</f>
        <v>96</v>
      </c>
      <c r="N3344" s="2" t="str">
        <f>IF(ISNUMBER(_xlfn.XMATCH(E3344,[1]SKU_Master!A:A)),"MATCH","NOT FOUND")</f>
        <v>MATCH</v>
      </c>
      <c r="O3344" s="2">
        <f>Table2[[#This Row],[GROSS_REVENUE]]-Table2[[#This Row],[DISCOUNT]]</f>
        <v>27470.370000000003</v>
      </c>
      <c r="P3344" s="3">
        <f>IFERROR((Table2[[#This Row],[NET_REVENUE]]-(Table2[[#This Row],[UNITS_SOLD]]*Table2[[#This Row],[UNIT_COGS]]))/Table2[[#This Row],[NET_REVENUE]],0)</f>
        <v>0.36047457678946448</v>
      </c>
      <c r="Q3344" s="4">
        <f>IFERROR(Table2[[#This Row],[GROSS_REVENUE]]/Table2[[#This Row],[AD_SPEND]],0)</f>
        <v>5.4481070681623018</v>
      </c>
      <c r="R3344" s="2">
        <f>IFERROR((Table2[[#This Row],[NET_REVENUE]]-(Table2[[#This Row],[UNITS_SOLD]]*Table2[[#This Row],[UNIT_COGS]])-Table2[[#This Row],[AD_SPEND]]),0)</f>
        <v>3218.0300000000025</v>
      </c>
      <c r="S3344" s="3">
        <f>IFERROR(Table2[[#This Row],[RETURNS_UNITS]]/Table2[[#This Row],[UNITS_SOLD]],0)</f>
        <v>3.2786885245901641E-2</v>
      </c>
      <c r="T3344" s="2" t="str">
        <f>TRIM(CLEAN(Table2[[#This Row],[CHANNEL]]))</f>
        <v>Swiggy Instamart</v>
      </c>
      <c r="U3344" s="1">
        <f t="shared" si="52"/>
        <v>45597</v>
      </c>
    </row>
    <row r="3345" spans="1:21" x14ac:dyDescent="0.3">
      <c r="A3345" s="1">
        <v>45748</v>
      </c>
      <c r="B3345" s="2" t="s">
        <v>21</v>
      </c>
      <c r="C3345" s="2" t="s">
        <v>25</v>
      </c>
      <c r="D3345" s="2" t="s">
        <v>29</v>
      </c>
      <c r="E3345" s="2" t="str">
        <f>TRIM(Table2[[#This Row],[SKU_CODE]])</f>
        <v>BEC-CLN-004</v>
      </c>
      <c r="F3345" s="2">
        <v>277</v>
      </c>
      <c r="G3345" s="2">
        <v>27423</v>
      </c>
      <c r="H3345" s="2">
        <v>7359.7</v>
      </c>
      <c r="I3345" s="2">
        <v>6684.57</v>
      </c>
      <c r="J3345" s="2">
        <v>15</v>
      </c>
      <c r="K3345" s="2" t="str">
        <f>_xlfn.XLOOKUP(E3345,[1]SKU_Master!A:A,[1]SKU_Master!C:C,"NOT FOUND")</f>
        <v>Cleaners</v>
      </c>
      <c r="L3345" s="2">
        <f>_xlfn.XLOOKUP(Table2[[#This Row],[SKU_CODE_CLEAN]],[1]SKU_Master!A:A,[1]SKU_Master!E:E,"Not Found")</f>
        <v>99</v>
      </c>
      <c r="M3345" s="2">
        <f>_xlfn.XLOOKUP(E3345,[1]SKU_Master!A:A,[1]SKU_Master!F:F,"NOT FOUND")</f>
        <v>44</v>
      </c>
      <c r="N3345" s="2" t="str">
        <f>IF(ISNUMBER(_xlfn.XMATCH(E3345,[1]SKU_Master!A:A)),"MATCH","NOT FOUND")</f>
        <v>MATCH</v>
      </c>
      <c r="O3345" s="2">
        <f>Table2[[#This Row],[GROSS_REVENUE]]-Table2[[#This Row],[DISCOUNT]]</f>
        <v>20063.3</v>
      </c>
      <c r="P3345" s="3">
        <f>IFERROR((Table2[[#This Row],[NET_REVENUE]]-(Table2[[#This Row],[UNITS_SOLD]]*Table2[[#This Row],[UNIT_COGS]]))/Table2[[#This Row],[NET_REVENUE]],0)</f>
        <v>0.39252266576286055</v>
      </c>
      <c r="Q3345" s="4">
        <f>IFERROR(Table2[[#This Row],[GROSS_REVENUE]]/Table2[[#This Row],[AD_SPEND]],0)</f>
        <v>4.102432916403</v>
      </c>
      <c r="R3345" s="2">
        <f>IFERROR((Table2[[#This Row],[NET_REVENUE]]-(Table2[[#This Row],[UNITS_SOLD]]*Table2[[#This Row],[UNIT_COGS]])-Table2[[#This Row],[AD_SPEND]]),0)</f>
        <v>1190.7299999999996</v>
      </c>
      <c r="S3345" s="3">
        <f>IFERROR(Table2[[#This Row],[RETURNS_UNITS]]/Table2[[#This Row],[UNITS_SOLD]],0)</f>
        <v>5.4151624548736461E-2</v>
      </c>
      <c r="T3345" s="2" t="str">
        <f>TRIM(CLEAN(Table2[[#This Row],[CHANNEL]]))</f>
        <v>Flipkart</v>
      </c>
      <c r="U3345" s="1">
        <f t="shared" si="52"/>
        <v>45748</v>
      </c>
    </row>
    <row r="3346" spans="1:21" x14ac:dyDescent="0.3">
      <c r="A3346" s="1">
        <v>45323</v>
      </c>
      <c r="B3346" s="2" t="s">
        <v>27</v>
      </c>
      <c r="C3346" s="2" t="s">
        <v>28</v>
      </c>
      <c r="D3346" s="2" t="s">
        <v>29</v>
      </c>
      <c r="E3346" s="2" t="str">
        <f>TRIM(Table2[[#This Row],[SKU_CODE]])</f>
        <v>BEC-CLN-004</v>
      </c>
      <c r="F3346" s="2">
        <v>267</v>
      </c>
      <c r="G3346" s="2">
        <v>26433</v>
      </c>
      <c r="H3346" s="2">
        <v>4167.84</v>
      </c>
      <c r="I3346" s="2">
        <v>6704.34</v>
      </c>
      <c r="J3346" s="2">
        <v>7</v>
      </c>
      <c r="K3346" s="2" t="str">
        <f>_xlfn.XLOOKUP(E3346,[1]SKU_Master!A:A,[1]SKU_Master!C:C,"NOT FOUND")</f>
        <v>Cleaners</v>
      </c>
      <c r="L3346" s="2">
        <f>_xlfn.XLOOKUP(Table2[[#This Row],[SKU_CODE_CLEAN]],[1]SKU_Master!A:A,[1]SKU_Master!E:E,"Not Found")</f>
        <v>99</v>
      </c>
      <c r="M3346" s="2">
        <f>_xlfn.XLOOKUP(E3346,[1]SKU_Master!A:A,[1]SKU_Master!F:F,"NOT FOUND")</f>
        <v>44</v>
      </c>
      <c r="N3346" s="2" t="str">
        <f>IF(ISNUMBER(_xlfn.XMATCH(E3346,[1]SKU_Master!A:A)),"MATCH","NOT FOUND")</f>
        <v>MATCH</v>
      </c>
      <c r="O3346" s="2">
        <f>Table2[[#This Row],[GROSS_REVENUE]]-Table2[[#This Row],[DISCOUNT]]</f>
        <v>22265.16</v>
      </c>
      <c r="P3346" s="3">
        <f>IFERROR((Table2[[#This Row],[NET_REVENUE]]-(Table2[[#This Row],[UNITS_SOLD]]*Table2[[#This Row],[UNIT_COGS]]))/Table2[[#This Row],[NET_REVENUE]],0)</f>
        <v>0.47235950696065065</v>
      </c>
      <c r="Q3346" s="4">
        <f>IFERROR(Table2[[#This Row],[GROSS_REVENUE]]/Table2[[#This Row],[AD_SPEND]],0)</f>
        <v>3.9426699719882943</v>
      </c>
      <c r="R3346" s="2">
        <f>IFERROR((Table2[[#This Row],[NET_REVENUE]]-(Table2[[#This Row],[UNITS_SOLD]]*Table2[[#This Row],[UNIT_COGS]])-Table2[[#This Row],[AD_SPEND]]),0)</f>
        <v>3812.8199999999997</v>
      </c>
      <c r="S3346" s="3">
        <f>IFERROR(Table2[[#This Row],[RETURNS_UNITS]]/Table2[[#This Row],[UNITS_SOLD]],0)</f>
        <v>2.6217228464419477E-2</v>
      </c>
      <c r="T3346" s="2" t="str">
        <f>TRIM(CLEAN(Table2[[#This Row],[CHANNEL]]))</f>
        <v>Zepto</v>
      </c>
      <c r="U3346" s="1">
        <f t="shared" si="52"/>
        <v>45323</v>
      </c>
    </row>
    <row r="3347" spans="1:21" x14ac:dyDescent="0.3">
      <c r="A3347" s="1">
        <v>45778</v>
      </c>
      <c r="B3347" s="2" t="s">
        <v>39</v>
      </c>
      <c r="C3347" s="2" t="s">
        <v>25</v>
      </c>
      <c r="D3347" s="2" t="s">
        <v>31</v>
      </c>
      <c r="E3347" s="2" t="str">
        <f>TRIM(Table2[[#This Row],[SKU_CODE]])</f>
        <v>BEC-GB-002</v>
      </c>
      <c r="F3347" s="2">
        <v>466</v>
      </c>
      <c r="G3347" s="2">
        <v>83414</v>
      </c>
      <c r="H3347" s="2">
        <v>6136.52</v>
      </c>
      <c r="I3347" s="2">
        <v>6709.07</v>
      </c>
      <c r="J3347" s="2">
        <v>10</v>
      </c>
      <c r="K3347" s="2" t="str">
        <f>_xlfn.XLOOKUP(E3347,[1]SKU_Master!A:A,[1]SKU_Master!C:C,"NOT FOUND")</f>
        <v>Garbage Bags</v>
      </c>
      <c r="L3347" s="2">
        <f>_xlfn.XLOOKUP(Table2[[#This Row],[SKU_CODE_CLEAN]],[1]SKU_Master!A:A,[1]SKU_Master!E:E,"Not Found")</f>
        <v>179</v>
      </c>
      <c r="M3347" s="2">
        <f>_xlfn.XLOOKUP(E3347,[1]SKU_Master!A:A,[1]SKU_Master!F:F,"NOT FOUND")</f>
        <v>86</v>
      </c>
      <c r="N3347" s="2" t="str">
        <f>IF(ISNUMBER(_xlfn.XMATCH(E3347,[1]SKU_Master!A:A)),"MATCH","NOT FOUND")</f>
        <v>MATCH</v>
      </c>
      <c r="O3347" s="2">
        <f>Table2[[#This Row],[GROSS_REVENUE]]-Table2[[#This Row],[DISCOUNT]]</f>
        <v>77277.48</v>
      </c>
      <c r="P3347" s="3">
        <f>IFERROR((Table2[[#This Row],[NET_REVENUE]]-(Table2[[#This Row],[UNITS_SOLD]]*Table2[[#This Row],[UNIT_COGS]]))/Table2[[#This Row],[NET_REVENUE]],0)</f>
        <v>0.48140130863480535</v>
      </c>
      <c r="Q3347" s="4">
        <f>IFERROR(Table2[[#This Row],[GROSS_REVENUE]]/Table2[[#This Row],[AD_SPEND]],0)</f>
        <v>12.433019777703915</v>
      </c>
      <c r="R3347" s="2">
        <f>IFERROR((Table2[[#This Row],[NET_REVENUE]]-(Table2[[#This Row],[UNITS_SOLD]]*Table2[[#This Row],[UNIT_COGS]])-Table2[[#This Row],[AD_SPEND]]),0)</f>
        <v>30492.409999999996</v>
      </c>
      <c r="S3347" s="3">
        <f>IFERROR(Table2[[#This Row],[RETURNS_UNITS]]/Table2[[#This Row],[UNITS_SOLD]],0)</f>
        <v>2.1459227467811159E-2</v>
      </c>
      <c r="T3347" s="2" t="str">
        <f>TRIM(CLEAN(Table2[[#This Row],[CHANNEL]]))</f>
        <v>Amazon</v>
      </c>
      <c r="U3347" s="1">
        <f t="shared" si="52"/>
        <v>45778</v>
      </c>
    </row>
    <row r="3348" spans="1:21" x14ac:dyDescent="0.3">
      <c r="A3348" s="1">
        <v>45597</v>
      </c>
      <c r="B3348" s="2" t="s">
        <v>27</v>
      </c>
      <c r="C3348" s="2" t="s">
        <v>28</v>
      </c>
      <c r="D3348" s="2" t="s">
        <v>38</v>
      </c>
      <c r="E3348" s="2" t="str">
        <f>TRIM(Table2[[#This Row],[SKU_CODE]])</f>
        <v>BEC-CLN-002</v>
      </c>
      <c r="F3348" s="2">
        <v>173</v>
      </c>
      <c r="G3348" s="2">
        <v>32005</v>
      </c>
      <c r="H3348" s="2">
        <v>3392.64</v>
      </c>
      <c r="I3348" s="2">
        <v>6711.53</v>
      </c>
      <c r="J3348" s="2">
        <v>7</v>
      </c>
      <c r="K3348" s="2" t="str">
        <f>_xlfn.XLOOKUP(E3348,[1]SKU_Master!A:A,[1]SKU_Master!C:C,"NOT FOUND")</f>
        <v>Cleaners</v>
      </c>
      <c r="L3348" s="2">
        <f>_xlfn.XLOOKUP(Table2[[#This Row],[SKU_CODE_CLEAN]],[1]SKU_Master!A:A,[1]SKU_Master!E:E,"Not Found")</f>
        <v>185</v>
      </c>
      <c r="M3348" s="2">
        <f>_xlfn.XLOOKUP(E3348,[1]SKU_Master!A:A,[1]SKU_Master!F:F,"NOT FOUND")</f>
        <v>88</v>
      </c>
      <c r="N3348" s="2" t="str">
        <f>IF(ISNUMBER(_xlfn.XMATCH(E3348,[1]SKU_Master!A:A)),"MATCH","NOT FOUND")</f>
        <v>MATCH</v>
      </c>
      <c r="O3348" s="2">
        <f>Table2[[#This Row],[GROSS_REVENUE]]-Table2[[#This Row],[DISCOUNT]]</f>
        <v>28612.36</v>
      </c>
      <c r="P3348" s="3">
        <f>IFERROR((Table2[[#This Row],[NET_REVENUE]]-(Table2[[#This Row],[UNITS_SOLD]]*Table2[[#This Row],[UNIT_COGS]]))/Table2[[#This Row],[NET_REVENUE]],0)</f>
        <v>0.46792225457809145</v>
      </c>
      <c r="Q3348" s="4">
        <f>IFERROR(Table2[[#This Row],[GROSS_REVENUE]]/Table2[[#This Row],[AD_SPEND]],0)</f>
        <v>4.7686593071922498</v>
      </c>
      <c r="R3348" s="2">
        <f>IFERROR((Table2[[#This Row],[NET_REVENUE]]-(Table2[[#This Row],[UNITS_SOLD]]*Table2[[#This Row],[UNIT_COGS]])-Table2[[#This Row],[AD_SPEND]]),0)</f>
        <v>6676.8300000000008</v>
      </c>
      <c r="S3348" s="3">
        <f>IFERROR(Table2[[#This Row],[RETURNS_UNITS]]/Table2[[#This Row],[UNITS_SOLD]],0)</f>
        <v>4.046242774566474E-2</v>
      </c>
      <c r="T3348" s="2" t="str">
        <f>TRIM(CLEAN(Table2[[#This Row],[CHANNEL]]))</f>
        <v>Zepto</v>
      </c>
      <c r="U3348" s="1">
        <f t="shared" si="52"/>
        <v>45597</v>
      </c>
    </row>
    <row r="3349" spans="1:21" x14ac:dyDescent="0.3">
      <c r="A3349" s="1">
        <v>45323</v>
      </c>
      <c r="B3349" s="2" t="s">
        <v>39</v>
      </c>
      <c r="C3349" s="2" t="s">
        <v>22</v>
      </c>
      <c r="D3349" s="2" t="s">
        <v>30</v>
      </c>
      <c r="E3349" s="2" t="str">
        <f>TRIM(Table2[[#This Row],[SKU_CODE]])</f>
        <v>BEC-TIS-002</v>
      </c>
      <c r="F3349" s="2">
        <v>424</v>
      </c>
      <c r="G3349" s="5">
        <v>76320</v>
      </c>
      <c r="H3349" s="2">
        <v>10397.11</v>
      </c>
      <c r="I3349" s="2">
        <v>6720.55</v>
      </c>
      <c r="J3349" s="2">
        <v>8</v>
      </c>
      <c r="K3349" s="2" t="str">
        <f>_xlfn.XLOOKUP(E3349,[1]SKU_Master!A:A,[1]SKU_Master!C:C,"NOT FOUND")</f>
        <v>Tissues</v>
      </c>
      <c r="L3349" s="2">
        <f>_xlfn.XLOOKUP(Table2[[#This Row],[SKU_CODE_CLEAN]],[1]SKU_Master!A:A,[1]SKU_Master!E:E,"Not Found")</f>
        <v>180</v>
      </c>
      <c r="M3349" s="2">
        <f>_xlfn.XLOOKUP(E3349,[1]SKU_Master!A:A,[1]SKU_Master!F:F,"NOT FOUND")</f>
        <v>95</v>
      </c>
      <c r="N3349" s="2" t="str">
        <f>IF(ISNUMBER(_xlfn.XMATCH(E3349,[1]SKU_Master!A:A)),"MATCH","NOT FOUND")</f>
        <v>MATCH</v>
      </c>
      <c r="O3349" s="2">
        <f>Table2[[#This Row],[GROSS_REVENUE]]-Table2[[#This Row],[DISCOUNT]]</f>
        <v>65922.89</v>
      </c>
      <c r="P3349" s="3">
        <f>IFERROR((Table2[[#This Row],[NET_REVENUE]]-(Table2[[#This Row],[UNITS_SOLD]]*Table2[[#This Row],[UNIT_COGS]]))/Table2[[#This Row],[NET_REVENUE]],0)</f>
        <v>0.38898309828346422</v>
      </c>
      <c r="Q3349" s="4">
        <f>IFERROR(Table2[[#This Row],[GROSS_REVENUE]]/Table2[[#This Row],[AD_SPEND]],0)</f>
        <v>11.356213405152852</v>
      </c>
      <c r="R3349" s="2">
        <f>IFERROR((Table2[[#This Row],[NET_REVENUE]]-(Table2[[#This Row],[UNITS_SOLD]]*Table2[[#This Row],[UNIT_COGS]])-Table2[[#This Row],[AD_SPEND]]),0)</f>
        <v>18922.34</v>
      </c>
      <c r="S3349" s="3">
        <f>IFERROR(Table2[[#This Row],[RETURNS_UNITS]]/Table2[[#This Row],[UNITS_SOLD]],0)</f>
        <v>1.8867924528301886E-2</v>
      </c>
      <c r="T3349" s="2" t="str">
        <f>TRIM(CLEAN(Table2[[#This Row],[CHANNEL]]))</f>
        <v>Amazon</v>
      </c>
      <c r="U3349" s="1">
        <f t="shared" si="52"/>
        <v>45323</v>
      </c>
    </row>
    <row r="3350" spans="1:21" x14ac:dyDescent="0.3">
      <c r="A3350" s="1">
        <v>45689</v>
      </c>
      <c r="B3350" s="2" t="s">
        <v>39</v>
      </c>
      <c r="C3350" s="2" t="s">
        <v>25</v>
      </c>
      <c r="D3350" s="2" t="s">
        <v>43</v>
      </c>
      <c r="E3350" s="2" t="str">
        <f>TRIM(Table2[[#This Row],[SKU_CODE]])</f>
        <v>BEC-GB-001</v>
      </c>
      <c r="F3350" s="2">
        <v>427</v>
      </c>
      <c r="G3350" s="2">
        <v>63623</v>
      </c>
      <c r="H3350" s="2">
        <v>12775.28</v>
      </c>
      <c r="I3350" s="2">
        <v>6721.04</v>
      </c>
      <c r="J3350" s="2">
        <v>11</v>
      </c>
      <c r="K3350" s="2" t="str">
        <f>_xlfn.XLOOKUP(E3350,[1]SKU_Master!A:A,[1]SKU_Master!C:C,"NOT FOUND")</f>
        <v>Garbage Bags</v>
      </c>
      <c r="L3350" s="2">
        <f>_xlfn.XLOOKUP(Table2[[#This Row],[SKU_CODE_CLEAN]],[1]SKU_Master!A:A,[1]SKU_Master!E:E,"Not Found")</f>
        <v>149</v>
      </c>
      <c r="M3350" s="2">
        <f>_xlfn.XLOOKUP(E3350,[1]SKU_Master!A:A,[1]SKU_Master!F:F,"NOT FOUND")</f>
        <v>70</v>
      </c>
      <c r="N3350" s="2" t="str">
        <f>IF(ISNUMBER(_xlfn.XMATCH(E3350,[1]SKU_Master!A:A)),"MATCH","NOT FOUND")</f>
        <v>MATCH</v>
      </c>
      <c r="O3350" s="2">
        <f>Table2[[#This Row],[GROSS_REVENUE]]-Table2[[#This Row],[DISCOUNT]]</f>
        <v>50847.72</v>
      </c>
      <c r="P3350" s="3">
        <f>IFERROR((Table2[[#This Row],[NET_REVENUE]]-(Table2[[#This Row],[UNITS_SOLD]]*Table2[[#This Row],[UNIT_COGS]]))/Table2[[#This Row],[NET_REVENUE]],0)</f>
        <v>0.41216636655488192</v>
      </c>
      <c r="Q3350" s="4">
        <f>IFERROR(Table2[[#This Row],[GROSS_REVENUE]]/Table2[[#This Row],[AD_SPEND]],0)</f>
        <v>9.4662433194862707</v>
      </c>
      <c r="R3350" s="2">
        <f>IFERROR((Table2[[#This Row],[NET_REVENUE]]-(Table2[[#This Row],[UNITS_SOLD]]*Table2[[#This Row],[UNIT_COGS]])-Table2[[#This Row],[AD_SPEND]]),0)</f>
        <v>14236.68</v>
      </c>
      <c r="S3350" s="3">
        <f>IFERROR(Table2[[#This Row],[RETURNS_UNITS]]/Table2[[#This Row],[UNITS_SOLD]],0)</f>
        <v>2.576112412177986E-2</v>
      </c>
      <c r="T3350" s="2" t="str">
        <f>TRIM(CLEAN(Table2[[#This Row],[CHANNEL]]))</f>
        <v>Amazon</v>
      </c>
      <c r="U3350" s="1">
        <f t="shared" si="52"/>
        <v>45689</v>
      </c>
    </row>
    <row r="3351" spans="1:21" x14ac:dyDescent="0.3">
      <c r="A3351" s="1">
        <v>45474</v>
      </c>
      <c r="B3351" s="2" t="s">
        <v>27</v>
      </c>
      <c r="C3351" s="2" t="s">
        <v>22</v>
      </c>
      <c r="D3351" s="2" t="s">
        <v>38</v>
      </c>
      <c r="E3351" s="2" t="str">
        <f>TRIM(Table2[[#This Row],[SKU_CODE]])</f>
        <v>BEC-CLN-002</v>
      </c>
      <c r="F3351" s="2">
        <v>242</v>
      </c>
      <c r="G3351" s="2">
        <v>44770</v>
      </c>
      <c r="H3351" s="2">
        <v>10458.799999999999</v>
      </c>
      <c r="I3351" s="2">
        <v>6721.74</v>
      </c>
      <c r="J3351" s="2">
        <v>7</v>
      </c>
      <c r="K3351" s="2" t="str">
        <f>_xlfn.XLOOKUP(E3351,[1]SKU_Master!A:A,[1]SKU_Master!C:C,"NOT FOUND")</f>
        <v>Cleaners</v>
      </c>
      <c r="L3351" s="2">
        <f>_xlfn.XLOOKUP(Table2[[#This Row],[SKU_CODE_CLEAN]],[1]SKU_Master!A:A,[1]SKU_Master!E:E,"Not Found")</f>
        <v>185</v>
      </c>
      <c r="M3351" s="2">
        <f>_xlfn.XLOOKUP(E3351,[1]SKU_Master!A:A,[1]SKU_Master!F:F,"NOT FOUND")</f>
        <v>88</v>
      </c>
      <c r="N3351" s="2" t="str">
        <f>IF(ISNUMBER(_xlfn.XMATCH(E3351,[1]SKU_Master!A:A)),"MATCH","NOT FOUND")</f>
        <v>MATCH</v>
      </c>
      <c r="O3351" s="2">
        <f>Table2[[#This Row],[GROSS_REVENUE]]-Table2[[#This Row],[DISCOUNT]]</f>
        <v>34311.199999999997</v>
      </c>
      <c r="P3351" s="3">
        <f>IFERROR((Table2[[#This Row],[NET_REVENUE]]-(Table2[[#This Row],[UNITS_SOLD]]*Table2[[#This Row],[UNIT_COGS]]))/Table2[[#This Row],[NET_REVENUE]],0)</f>
        <v>0.37932803282893046</v>
      </c>
      <c r="Q3351" s="4">
        <f>IFERROR(Table2[[#This Row],[GROSS_REVENUE]]/Table2[[#This Row],[AD_SPEND]],0)</f>
        <v>6.6604777929524204</v>
      </c>
      <c r="R3351" s="2">
        <f>IFERROR((Table2[[#This Row],[NET_REVENUE]]-(Table2[[#This Row],[UNITS_SOLD]]*Table2[[#This Row],[UNIT_COGS]])-Table2[[#This Row],[AD_SPEND]]),0)</f>
        <v>6293.4599999999973</v>
      </c>
      <c r="S3351" s="3">
        <f>IFERROR(Table2[[#This Row],[RETURNS_UNITS]]/Table2[[#This Row],[UNITS_SOLD]],0)</f>
        <v>2.8925619834710745E-2</v>
      </c>
      <c r="T3351" s="2" t="str">
        <f>TRIM(CLEAN(Table2[[#This Row],[CHANNEL]]))</f>
        <v>Zepto</v>
      </c>
      <c r="U3351" s="1">
        <f t="shared" si="52"/>
        <v>45474</v>
      </c>
    </row>
    <row r="3352" spans="1:21" x14ac:dyDescent="0.3">
      <c r="A3352" s="1">
        <v>45383</v>
      </c>
      <c r="B3352" s="2" t="s">
        <v>21</v>
      </c>
      <c r="C3352" s="2" t="s">
        <v>28</v>
      </c>
      <c r="D3352" s="2" t="s">
        <v>38</v>
      </c>
      <c r="E3352" s="2" t="str">
        <f>TRIM(Table2[[#This Row],[SKU_CODE]])</f>
        <v>BEC-CLN-002</v>
      </c>
      <c r="F3352" s="2">
        <v>154</v>
      </c>
      <c r="G3352" s="2">
        <v>28490</v>
      </c>
      <c r="H3352" s="2">
        <v>4812.25</v>
      </c>
      <c r="I3352" s="2">
        <v>6722.41</v>
      </c>
      <c r="J3352" s="2">
        <v>7</v>
      </c>
      <c r="K3352" s="2" t="str">
        <f>_xlfn.XLOOKUP(E3352,[1]SKU_Master!A:A,[1]SKU_Master!C:C,"NOT FOUND")</f>
        <v>Cleaners</v>
      </c>
      <c r="L3352" s="2">
        <f>_xlfn.XLOOKUP(Table2[[#This Row],[SKU_CODE_CLEAN]],[1]SKU_Master!A:A,[1]SKU_Master!E:E,"Not Found")</f>
        <v>185</v>
      </c>
      <c r="M3352" s="2">
        <f>_xlfn.XLOOKUP(E3352,[1]SKU_Master!A:A,[1]SKU_Master!F:F,"NOT FOUND")</f>
        <v>88</v>
      </c>
      <c r="N3352" s="2" t="str">
        <f>IF(ISNUMBER(_xlfn.XMATCH(E3352,[1]SKU_Master!A:A)),"MATCH","NOT FOUND")</f>
        <v>MATCH</v>
      </c>
      <c r="O3352" s="2">
        <f>Table2[[#This Row],[GROSS_REVENUE]]-Table2[[#This Row],[DISCOUNT]]</f>
        <v>23677.75</v>
      </c>
      <c r="P3352" s="3">
        <f>IFERROR((Table2[[#This Row],[NET_REVENUE]]-(Table2[[#This Row],[UNITS_SOLD]]*Table2[[#This Row],[UNIT_COGS]]))/Table2[[#This Row],[NET_REVENUE]],0)</f>
        <v>0.42764831962496436</v>
      </c>
      <c r="Q3352" s="4">
        <f>IFERROR(Table2[[#This Row],[GROSS_REVENUE]]/Table2[[#This Row],[AD_SPEND]],0)</f>
        <v>4.2380634326082465</v>
      </c>
      <c r="R3352" s="2">
        <f>IFERROR((Table2[[#This Row],[NET_REVENUE]]-(Table2[[#This Row],[UNITS_SOLD]]*Table2[[#This Row],[UNIT_COGS]])-Table2[[#This Row],[AD_SPEND]]),0)</f>
        <v>3403.34</v>
      </c>
      <c r="S3352" s="3">
        <f>IFERROR(Table2[[#This Row],[RETURNS_UNITS]]/Table2[[#This Row],[UNITS_SOLD]],0)</f>
        <v>4.5454545454545456E-2</v>
      </c>
      <c r="T3352" s="2" t="str">
        <f>TRIM(CLEAN(Table2[[#This Row],[CHANNEL]]))</f>
        <v>Flipkart</v>
      </c>
      <c r="U3352" s="1">
        <f t="shared" si="52"/>
        <v>45383</v>
      </c>
    </row>
    <row r="3353" spans="1:21" x14ac:dyDescent="0.3">
      <c r="A3353" s="1">
        <v>45627</v>
      </c>
      <c r="B3353" s="2" t="s">
        <v>24</v>
      </c>
      <c r="C3353" s="2" t="s">
        <v>22</v>
      </c>
      <c r="D3353" s="2" t="s">
        <v>41</v>
      </c>
      <c r="E3353" s="2" t="str">
        <f>TRIM(Table2[[#This Row],[SKU_CODE]])</f>
        <v>BEC-KT-002</v>
      </c>
      <c r="F3353" s="2">
        <v>135</v>
      </c>
      <c r="G3353" s="2">
        <v>56700</v>
      </c>
      <c r="H3353" s="2">
        <v>7952.83</v>
      </c>
      <c r="I3353" s="2">
        <v>6724.04</v>
      </c>
      <c r="J3353" s="2">
        <v>13</v>
      </c>
      <c r="K3353" s="2" t="str">
        <f>_xlfn.XLOOKUP(E3353,[1]SKU_Master!A:A,[1]SKU_Master!C:C,"NOT FOUND")</f>
        <v>Kitchen Towel</v>
      </c>
      <c r="L3353" s="2">
        <f>_xlfn.XLOOKUP(Table2[[#This Row],[SKU_CODE_CLEAN]],[1]SKU_Master!A:A,[1]SKU_Master!E:E,"Not Found")</f>
        <v>420</v>
      </c>
      <c r="M3353" s="2">
        <f>_xlfn.XLOOKUP(E3353,[1]SKU_Master!A:A,[1]SKU_Master!F:F,"NOT FOUND")</f>
        <v>205</v>
      </c>
      <c r="N3353" s="2" t="str">
        <f>IF(ISNUMBER(_xlfn.XMATCH(E3353,[1]SKU_Master!A:A)),"MATCH","NOT FOUND")</f>
        <v>MATCH</v>
      </c>
      <c r="O3353" s="2">
        <f>Table2[[#This Row],[GROSS_REVENUE]]-Table2[[#This Row],[DISCOUNT]]</f>
        <v>48747.17</v>
      </c>
      <c r="P3353" s="3">
        <f>IFERROR((Table2[[#This Row],[NET_REVENUE]]-(Table2[[#This Row],[UNITS_SOLD]]*Table2[[#This Row],[UNIT_COGS]]))/Table2[[#This Row],[NET_REVENUE]],0)</f>
        <v>0.43227473512821357</v>
      </c>
      <c r="Q3353" s="4">
        <f>IFERROR(Table2[[#This Row],[GROSS_REVENUE]]/Table2[[#This Row],[AD_SPEND]],0)</f>
        <v>8.4324305030904032</v>
      </c>
      <c r="R3353" s="2">
        <f>IFERROR((Table2[[#This Row],[NET_REVENUE]]-(Table2[[#This Row],[UNITS_SOLD]]*Table2[[#This Row],[UNIT_COGS]])-Table2[[#This Row],[AD_SPEND]]),0)</f>
        <v>14348.129999999997</v>
      </c>
      <c r="S3353" s="3">
        <f>IFERROR(Table2[[#This Row],[RETURNS_UNITS]]/Table2[[#This Row],[UNITS_SOLD]],0)</f>
        <v>9.6296296296296297E-2</v>
      </c>
      <c r="T3353" s="2" t="str">
        <f>TRIM(CLEAN(Table2[[#This Row],[CHANNEL]]))</f>
        <v>D2C</v>
      </c>
      <c r="U3353" s="1">
        <f t="shared" si="52"/>
        <v>45627</v>
      </c>
    </row>
    <row r="3354" spans="1:21" x14ac:dyDescent="0.3">
      <c r="A3354" s="1">
        <v>45809</v>
      </c>
      <c r="B3354" s="2" t="s">
        <v>50</v>
      </c>
      <c r="C3354" s="2" t="s">
        <v>25</v>
      </c>
      <c r="D3354" s="2" t="s">
        <v>32</v>
      </c>
      <c r="E3354" s="2" t="str">
        <f>TRIM(Table2[[#This Row],[SKU_CODE]])</f>
        <v>BEC-BW-001</v>
      </c>
      <c r="F3354" s="2">
        <v>305</v>
      </c>
      <c r="G3354" s="2">
        <v>67100</v>
      </c>
      <c r="H3354" s="2">
        <v>15091.73</v>
      </c>
      <c r="I3354" s="2">
        <v>6730.66</v>
      </c>
      <c r="J3354" s="2">
        <v>8</v>
      </c>
      <c r="K3354" s="2" t="str">
        <f>_xlfn.XLOOKUP(E3354,[1]SKU_Master!A:A,[1]SKU_Master!C:C,"NOT FOUND")</f>
        <v>Bake &amp; Wrap</v>
      </c>
      <c r="L3354" s="2">
        <f>_xlfn.XLOOKUP(Table2[[#This Row],[SKU_CODE_CLEAN]],[1]SKU_Master!A:A,[1]SKU_Master!E:E,"Not Found")</f>
        <v>220</v>
      </c>
      <c r="M3354" s="2">
        <f>_xlfn.XLOOKUP(E3354,[1]SKU_Master!A:A,[1]SKU_Master!F:F,"NOT FOUND")</f>
        <v>118</v>
      </c>
      <c r="N3354" s="2" t="str">
        <f>IF(ISNUMBER(_xlfn.XMATCH(E3354,[1]SKU_Master!A:A)),"MATCH","NOT FOUND")</f>
        <v>MATCH</v>
      </c>
      <c r="O3354" s="2">
        <f>Table2[[#This Row],[GROSS_REVENUE]]-Table2[[#This Row],[DISCOUNT]]</f>
        <v>52008.270000000004</v>
      </c>
      <c r="P3354" s="3">
        <f>IFERROR((Table2[[#This Row],[NET_REVENUE]]-(Table2[[#This Row],[UNITS_SOLD]]*Table2[[#This Row],[UNIT_COGS]]))/Table2[[#This Row],[NET_REVENUE]],0)</f>
        <v>0.30799467084754029</v>
      </c>
      <c r="Q3354" s="4">
        <f>IFERROR(Table2[[#This Row],[GROSS_REVENUE]]/Table2[[#This Row],[AD_SPEND]],0)</f>
        <v>9.9693046447153773</v>
      </c>
      <c r="R3354" s="2">
        <f>IFERROR((Table2[[#This Row],[NET_REVENUE]]-(Table2[[#This Row],[UNITS_SOLD]]*Table2[[#This Row],[UNIT_COGS]])-Table2[[#This Row],[AD_SPEND]]),0)</f>
        <v>9287.6100000000042</v>
      </c>
      <c r="S3354" s="3">
        <f>IFERROR(Table2[[#This Row],[RETURNS_UNITS]]/Table2[[#This Row],[UNITS_SOLD]],0)</f>
        <v>2.6229508196721311E-2</v>
      </c>
      <c r="T3354" s="2" t="str">
        <f>TRIM(CLEAN(Table2[[#This Row],[CHANNEL]]))</f>
        <v>Amazon</v>
      </c>
      <c r="U3354" s="1">
        <f t="shared" si="52"/>
        <v>45809</v>
      </c>
    </row>
    <row r="3355" spans="1:21" x14ac:dyDescent="0.3">
      <c r="A3355" s="1">
        <v>45413</v>
      </c>
      <c r="B3355" s="2" t="s">
        <v>37</v>
      </c>
      <c r="C3355" s="2" t="s">
        <v>28</v>
      </c>
      <c r="D3355" s="2" t="s">
        <v>58</v>
      </c>
      <c r="E3355" s="2" t="str">
        <f>TRIM(Table2[[#This Row],[SKU_CODE]])</f>
        <v>BEC-CLN-004</v>
      </c>
      <c r="F3355" s="2">
        <v>318</v>
      </c>
      <c r="G3355" s="2">
        <v>31482</v>
      </c>
      <c r="H3355" s="2">
        <v>4684.63</v>
      </c>
      <c r="I3355" s="2">
        <v>6748.22</v>
      </c>
      <c r="J3355" s="2">
        <v>13</v>
      </c>
      <c r="K3355" s="2" t="str">
        <f>_xlfn.XLOOKUP(E3355,[1]SKU_Master!A:A,[1]SKU_Master!C:C,"NOT FOUND")</f>
        <v>Cleaners</v>
      </c>
      <c r="L3355" s="2">
        <f>_xlfn.XLOOKUP(Table2[[#This Row],[SKU_CODE_CLEAN]],[1]SKU_Master!A:A,[1]SKU_Master!E:E,"Not Found")</f>
        <v>99</v>
      </c>
      <c r="M3355" s="2">
        <f>_xlfn.XLOOKUP(E3355,[1]SKU_Master!A:A,[1]SKU_Master!F:F,"NOT FOUND")</f>
        <v>44</v>
      </c>
      <c r="N3355" s="2" t="str">
        <f>IF(ISNUMBER(_xlfn.XMATCH(E3355,[1]SKU_Master!A:A)),"MATCH","NOT FOUND")</f>
        <v>MATCH</v>
      </c>
      <c r="O3355" s="2">
        <f>Table2[[#This Row],[GROSS_REVENUE]]-Table2[[#This Row],[DISCOUNT]]</f>
        <v>26797.37</v>
      </c>
      <c r="P3355" s="3">
        <f>IFERROR((Table2[[#This Row],[NET_REVENUE]]-(Table2[[#This Row],[UNITS_SOLD]]*Table2[[#This Row],[UNIT_COGS]]))/Table2[[#This Row],[NET_REVENUE]],0)</f>
        <v>0.47785920782524549</v>
      </c>
      <c r="Q3355" s="4">
        <f>IFERROR(Table2[[#This Row],[GROSS_REVENUE]]/Table2[[#This Row],[AD_SPEND]],0)</f>
        <v>4.6652302384925211</v>
      </c>
      <c r="R3355" s="2">
        <f>IFERROR((Table2[[#This Row],[NET_REVENUE]]-(Table2[[#This Row],[UNITS_SOLD]]*Table2[[#This Row],[UNIT_COGS]])-Table2[[#This Row],[AD_SPEND]]),0)</f>
        <v>6057.1499999999987</v>
      </c>
      <c r="S3355" s="3">
        <f>IFERROR(Table2[[#This Row],[RETURNS_UNITS]]/Table2[[#This Row],[UNITS_SOLD]],0)</f>
        <v>4.0880503144654086E-2</v>
      </c>
      <c r="T3355" s="2" t="str">
        <f>TRIM(CLEAN(Table2[[#This Row],[CHANNEL]]))</f>
        <v>Blinkit</v>
      </c>
      <c r="U3355" s="1">
        <f t="shared" si="52"/>
        <v>45413</v>
      </c>
    </row>
    <row r="3356" spans="1:21" x14ac:dyDescent="0.3">
      <c r="A3356" s="1">
        <v>45689</v>
      </c>
      <c r="B3356" s="2" t="s">
        <v>39</v>
      </c>
      <c r="C3356" s="2" t="s">
        <v>25</v>
      </c>
      <c r="D3356" s="2" t="s">
        <v>46</v>
      </c>
      <c r="E3356" s="2" t="str">
        <f>TRIM(Table2[[#This Row],[SKU_CODE]])</f>
        <v>BEC-KT-001</v>
      </c>
      <c r="F3356" s="2">
        <v>505</v>
      </c>
      <c r="G3356" s="2">
        <v>80800</v>
      </c>
      <c r="H3356" s="2">
        <v>18499.04</v>
      </c>
      <c r="I3356" s="2">
        <v>6748.82</v>
      </c>
      <c r="J3356" s="2">
        <v>28</v>
      </c>
      <c r="K3356" s="2" t="str">
        <f>_xlfn.XLOOKUP(E3356,[1]SKU_Master!A:A,[1]SKU_Master!C:C,"NOT FOUND")</f>
        <v>Kitchen Towel</v>
      </c>
      <c r="L3356" s="2">
        <f>_xlfn.XLOOKUP(Table2[[#This Row],[SKU_CODE_CLEAN]],[1]SKU_Master!A:A,[1]SKU_Master!E:E,"Not Found")</f>
        <v>160</v>
      </c>
      <c r="M3356" s="2">
        <f>_xlfn.XLOOKUP(E3356,[1]SKU_Master!A:A,[1]SKU_Master!F:F,"NOT FOUND")</f>
        <v>78</v>
      </c>
      <c r="N3356" s="2" t="str">
        <f>IF(ISNUMBER(_xlfn.XMATCH(E3356,[1]SKU_Master!A:A)),"MATCH","NOT FOUND")</f>
        <v>MATCH</v>
      </c>
      <c r="O3356" s="2">
        <f>Table2[[#This Row],[GROSS_REVENUE]]-Table2[[#This Row],[DISCOUNT]]</f>
        <v>62300.959999999999</v>
      </c>
      <c r="P3356" s="3">
        <f>IFERROR((Table2[[#This Row],[NET_REVENUE]]-(Table2[[#This Row],[UNITS_SOLD]]*Table2[[#This Row],[UNIT_COGS]]))/Table2[[#This Row],[NET_REVENUE]],0)</f>
        <v>0.36774650021444294</v>
      </c>
      <c r="Q3356" s="4">
        <f>IFERROR(Table2[[#This Row],[GROSS_REVENUE]]/Table2[[#This Row],[AD_SPEND]],0)</f>
        <v>11.972463334331039</v>
      </c>
      <c r="R3356" s="2">
        <f>IFERROR((Table2[[#This Row],[NET_REVENUE]]-(Table2[[#This Row],[UNITS_SOLD]]*Table2[[#This Row],[UNIT_COGS]])-Table2[[#This Row],[AD_SPEND]]),0)</f>
        <v>16162.14</v>
      </c>
      <c r="S3356" s="3">
        <f>IFERROR(Table2[[#This Row],[RETURNS_UNITS]]/Table2[[#This Row],[UNITS_SOLD]],0)</f>
        <v>5.5445544554455446E-2</v>
      </c>
      <c r="T3356" s="2" t="str">
        <f>TRIM(CLEAN(Table2[[#This Row],[CHANNEL]]))</f>
        <v>Amazon</v>
      </c>
      <c r="U3356" s="1">
        <f t="shared" si="52"/>
        <v>45689</v>
      </c>
    </row>
    <row r="3357" spans="1:21" x14ac:dyDescent="0.3">
      <c r="A3357" s="1">
        <v>45474</v>
      </c>
      <c r="B3357" s="2" t="s">
        <v>21</v>
      </c>
      <c r="C3357" s="2" t="s">
        <v>28</v>
      </c>
      <c r="D3357" s="2" t="s">
        <v>59</v>
      </c>
      <c r="E3357" s="2" t="str">
        <f>TRIM(Table2[[#This Row],[SKU_CODE]])</f>
        <v>BEC-CLN-001</v>
      </c>
      <c r="F3357" s="2">
        <v>148</v>
      </c>
      <c r="G3357" s="2">
        <v>29452</v>
      </c>
      <c r="H3357" s="2">
        <v>1501.42</v>
      </c>
      <c r="I3357" s="2">
        <v>6765.83</v>
      </c>
      <c r="J3357" s="2">
        <v>8</v>
      </c>
      <c r="K3357" s="2" t="str">
        <f>_xlfn.XLOOKUP(E3357,[1]SKU_Master!A:A,[1]SKU_Master!C:C,"NOT FOUND")</f>
        <v>Cleaners</v>
      </c>
      <c r="L3357" s="2">
        <f>_xlfn.XLOOKUP(Table2[[#This Row],[SKU_CODE_CLEAN]],[1]SKU_Master!A:A,[1]SKU_Master!E:E,"Not Found")</f>
        <v>199</v>
      </c>
      <c r="M3357" s="2">
        <f>_xlfn.XLOOKUP(E3357,[1]SKU_Master!A:A,[1]SKU_Master!F:F,"NOT FOUND")</f>
        <v>96</v>
      </c>
      <c r="N3357" s="2" t="str">
        <f>IF(ISNUMBER(_xlfn.XMATCH(E3357,[1]SKU_Master!A:A)),"MATCH","NOT FOUND")</f>
        <v>MATCH</v>
      </c>
      <c r="O3357" s="2">
        <f>Table2[[#This Row],[GROSS_REVENUE]]-Table2[[#This Row],[DISCOUNT]]</f>
        <v>27950.58</v>
      </c>
      <c r="P3357" s="3">
        <f>IFERROR((Table2[[#This Row],[NET_REVENUE]]-(Table2[[#This Row],[UNITS_SOLD]]*Table2[[#This Row],[UNIT_COGS]]))/Table2[[#This Row],[NET_REVENUE]],0)</f>
        <v>0.49167423359372153</v>
      </c>
      <c r="Q3357" s="4">
        <f>IFERROR(Table2[[#This Row],[GROSS_REVENUE]]/Table2[[#This Row],[AD_SPEND]],0)</f>
        <v>4.3530505495999749</v>
      </c>
      <c r="R3357" s="2">
        <f>IFERROR((Table2[[#This Row],[NET_REVENUE]]-(Table2[[#This Row],[UNITS_SOLD]]*Table2[[#This Row],[UNIT_COGS]])-Table2[[#This Row],[AD_SPEND]]),0)</f>
        <v>6976.7500000000018</v>
      </c>
      <c r="S3357" s="3">
        <f>IFERROR(Table2[[#This Row],[RETURNS_UNITS]]/Table2[[#This Row],[UNITS_SOLD]],0)</f>
        <v>5.4054054054054057E-2</v>
      </c>
      <c r="T3357" s="2" t="str">
        <f>TRIM(CLEAN(Table2[[#This Row],[CHANNEL]]))</f>
        <v>Flipkart</v>
      </c>
      <c r="U3357" s="1">
        <f t="shared" si="52"/>
        <v>45474</v>
      </c>
    </row>
    <row r="3358" spans="1:21" x14ac:dyDescent="0.3">
      <c r="A3358" s="1">
        <v>45597</v>
      </c>
      <c r="B3358" s="2" t="s">
        <v>21</v>
      </c>
      <c r="C3358" s="2" t="s">
        <v>28</v>
      </c>
      <c r="D3358" s="2" t="s">
        <v>59</v>
      </c>
      <c r="E3358" s="2" t="str">
        <f>TRIM(Table2[[#This Row],[SKU_CODE]])</f>
        <v>BEC-CLN-001</v>
      </c>
      <c r="F3358" s="2">
        <v>139</v>
      </c>
      <c r="G3358" s="2">
        <v>27661</v>
      </c>
      <c r="H3358" s="2">
        <v>4825.8500000000004</v>
      </c>
      <c r="I3358" s="2">
        <v>6768.14</v>
      </c>
      <c r="J3358" s="2">
        <v>3</v>
      </c>
      <c r="K3358" s="2" t="str">
        <f>_xlfn.XLOOKUP(E3358,[1]SKU_Master!A:A,[1]SKU_Master!C:C,"NOT FOUND")</f>
        <v>Cleaners</v>
      </c>
      <c r="L3358" s="2">
        <f>_xlfn.XLOOKUP(Table2[[#This Row],[SKU_CODE_CLEAN]],[1]SKU_Master!A:A,[1]SKU_Master!E:E,"Not Found")</f>
        <v>199</v>
      </c>
      <c r="M3358" s="2">
        <f>_xlfn.XLOOKUP(E3358,[1]SKU_Master!A:A,[1]SKU_Master!F:F,"NOT FOUND")</f>
        <v>96</v>
      </c>
      <c r="N3358" s="2" t="str">
        <f>IF(ISNUMBER(_xlfn.XMATCH(E3358,[1]SKU_Master!A:A)),"MATCH","NOT FOUND")</f>
        <v>MATCH</v>
      </c>
      <c r="O3358" s="2">
        <f>Table2[[#This Row],[GROSS_REVENUE]]-Table2[[#This Row],[DISCOUNT]]</f>
        <v>22835.15</v>
      </c>
      <c r="P3358" s="3">
        <f>IFERROR((Table2[[#This Row],[NET_REVENUE]]-(Table2[[#This Row],[UNITS_SOLD]]*Table2[[#This Row],[UNIT_COGS]]))/Table2[[#This Row],[NET_REVENUE]],0)</f>
        <v>0.41563773393211784</v>
      </c>
      <c r="Q3358" s="4">
        <f>IFERROR(Table2[[#This Row],[GROSS_REVENUE]]/Table2[[#This Row],[AD_SPEND]],0)</f>
        <v>4.086942645985455</v>
      </c>
      <c r="R3358" s="2">
        <f>IFERROR((Table2[[#This Row],[NET_REVENUE]]-(Table2[[#This Row],[UNITS_SOLD]]*Table2[[#This Row],[UNIT_COGS]])-Table2[[#This Row],[AD_SPEND]]),0)</f>
        <v>2723.0100000000011</v>
      </c>
      <c r="S3358" s="3">
        <f>IFERROR(Table2[[#This Row],[RETURNS_UNITS]]/Table2[[#This Row],[UNITS_SOLD]],0)</f>
        <v>2.1582733812949641E-2</v>
      </c>
      <c r="T3358" s="2" t="str">
        <f>TRIM(CLEAN(Table2[[#This Row],[CHANNEL]]))</f>
        <v>Flipkart</v>
      </c>
      <c r="U3358" s="1">
        <f t="shared" si="52"/>
        <v>45597</v>
      </c>
    </row>
    <row r="3359" spans="1:21" x14ac:dyDescent="0.3">
      <c r="A3359" s="1">
        <v>45658</v>
      </c>
      <c r="B3359" s="2" t="s">
        <v>21</v>
      </c>
      <c r="C3359" s="2" t="s">
        <v>25</v>
      </c>
      <c r="D3359" s="2" t="s">
        <v>29</v>
      </c>
      <c r="E3359" s="2" t="str">
        <f>TRIM(Table2[[#This Row],[SKU_CODE]])</f>
        <v>BEC-CLN-004</v>
      </c>
      <c r="F3359" s="2">
        <v>334</v>
      </c>
      <c r="G3359" s="2">
        <v>33066</v>
      </c>
      <c r="H3359" s="2">
        <v>5856.03</v>
      </c>
      <c r="I3359" s="2">
        <v>6770.41</v>
      </c>
      <c r="J3359" s="2">
        <v>12</v>
      </c>
      <c r="K3359" s="2" t="str">
        <f>_xlfn.XLOOKUP(E3359,[1]SKU_Master!A:A,[1]SKU_Master!C:C,"NOT FOUND")</f>
        <v>Cleaners</v>
      </c>
      <c r="L3359" s="2">
        <f>_xlfn.XLOOKUP(Table2[[#This Row],[SKU_CODE_CLEAN]],[1]SKU_Master!A:A,[1]SKU_Master!E:E,"Not Found")</f>
        <v>99</v>
      </c>
      <c r="M3359" s="2">
        <f>_xlfn.XLOOKUP(E3359,[1]SKU_Master!A:A,[1]SKU_Master!F:F,"NOT FOUND")</f>
        <v>44</v>
      </c>
      <c r="N3359" s="2" t="str">
        <f>IF(ISNUMBER(_xlfn.XMATCH(E3359,[1]SKU_Master!A:A)),"MATCH","NOT FOUND")</f>
        <v>MATCH</v>
      </c>
      <c r="O3359" s="2">
        <f>Table2[[#This Row],[GROSS_REVENUE]]-Table2[[#This Row],[DISCOUNT]]</f>
        <v>27209.97</v>
      </c>
      <c r="P3359" s="3">
        <f>IFERROR((Table2[[#This Row],[NET_REVENUE]]-(Table2[[#This Row],[UNITS_SOLD]]*Table2[[#This Row],[UNIT_COGS]]))/Table2[[#This Row],[NET_REVENUE]],0)</f>
        <v>0.45990385141916734</v>
      </c>
      <c r="Q3359" s="4">
        <f>IFERROR(Table2[[#This Row],[GROSS_REVENUE]]/Table2[[#This Row],[AD_SPEND]],0)</f>
        <v>4.8838992025593724</v>
      </c>
      <c r="R3359" s="2">
        <f>IFERROR((Table2[[#This Row],[NET_REVENUE]]-(Table2[[#This Row],[UNITS_SOLD]]*Table2[[#This Row],[UNIT_COGS]])-Table2[[#This Row],[AD_SPEND]]),0)</f>
        <v>5743.5600000000013</v>
      </c>
      <c r="S3359" s="3">
        <f>IFERROR(Table2[[#This Row],[RETURNS_UNITS]]/Table2[[#This Row],[UNITS_SOLD]],0)</f>
        <v>3.5928143712574849E-2</v>
      </c>
      <c r="T3359" s="2" t="str">
        <f>TRIM(CLEAN(Table2[[#This Row],[CHANNEL]]))</f>
        <v>Flipkart</v>
      </c>
      <c r="U3359" s="1">
        <f t="shared" si="52"/>
        <v>45658</v>
      </c>
    </row>
    <row r="3360" spans="1:21" x14ac:dyDescent="0.3">
      <c r="A3360" s="1">
        <v>45778</v>
      </c>
      <c r="B3360" s="2" t="s">
        <v>39</v>
      </c>
      <c r="C3360" s="2" t="s">
        <v>28</v>
      </c>
      <c r="D3360" s="2" t="s">
        <v>43</v>
      </c>
      <c r="E3360" s="2" t="str">
        <f>TRIM(Table2[[#This Row],[SKU_CODE]])</f>
        <v>BEC-GB-001</v>
      </c>
      <c r="F3360" s="2">
        <v>380</v>
      </c>
      <c r="G3360" s="2">
        <v>56620</v>
      </c>
      <c r="H3360" s="2">
        <v>5816.35</v>
      </c>
      <c r="I3360" s="2">
        <v>6779.41</v>
      </c>
      <c r="J3360" s="2">
        <v>11</v>
      </c>
      <c r="K3360" s="2" t="str">
        <f>_xlfn.XLOOKUP(E3360,[1]SKU_Master!A:A,[1]SKU_Master!C:C,"NOT FOUND")</f>
        <v>Garbage Bags</v>
      </c>
      <c r="L3360" s="2">
        <f>_xlfn.XLOOKUP(Table2[[#This Row],[SKU_CODE_CLEAN]],[1]SKU_Master!A:A,[1]SKU_Master!E:E,"Not Found")</f>
        <v>149</v>
      </c>
      <c r="M3360" s="2">
        <f>_xlfn.XLOOKUP(E3360,[1]SKU_Master!A:A,[1]SKU_Master!F:F,"NOT FOUND")</f>
        <v>70</v>
      </c>
      <c r="N3360" s="2" t="str">
        <f>IF(ISNUMBER(_xlfn.XMATCH(E3360,[1]SKU_Master!A:A)),"MATCH","NOT FOUND")</f>
        <v>MATCH</v>
      </c>
      <c r="O3360" s="2">
        <f>Table2[[#This Row],[GROSS_REVENUE]]-Table2[[#This Row],[DISCOUNT]]</f>
        <v>50803.65</v>
      </c>
      <c r="P3360" s="3">
        <f>IFERROR((Table2[[#This Row],[NET_REVENUE]]-(Table2[[#This Row],[UNITS_SOLD]]*Table2[[#This Row],[UNIT_COGS]]))/Table2[[#This Row],[NET_REVENUE]],0)</f>
        <v>0.4764155725031568</v>
      </c>
      <c r="Q3360" s="4">
        <f>IFERROR(Table2[[#This Row],[GROSS_REVENUE]]/Table2[[#This Row],[AD_SPEND]],0)</f>
        <v>8.3517592238852654</v>
      </c>
      <c r="R3360" s="2">
        <f>IFERROR((Table2[[#This Row],[NET_REVENUE]]-(Table2[[#This Row],[UNITS_SOLD]]*Table2[[#This Row],[UNIT_COGS]])-Table2[[#This Row],[AD_SPEND]]),0)</f>
        <v>17424.240000000002</v>
      </c>
      <c r="S3360" s="3">
        <f>IFERROR(Table2[[#This Row],[RETURNS_UNITS]]/Table2[[#This Row],[UNITS_SOLD]],0)</f>
        <v>2.8947368421052631E-2</v>
      </c>
      <c r="T3360" s="2" t="str">
        <f>TRIM(CLEAN(Table2[[#This Row],[CHANNEL]]))</f>
        <v>Amazon</v>
      </c>
      <c r="U3360" s="1">
        <f t="shared" si="52"/>
        <v>45778</v>
      </c>
    </row>
    <row r="3361" spans="1:21" x14ac:dyDescent="0.3">
      <c r="A3361" s="1">
        <v>45658</v>
      </c>
      <c r="B3361" s="2" t="s">
        <v>21</v>
      </c>
      <c r="C3361" s="2" t="s">
        <v>22</v>
      </c>
      <c r="D3361" s="2" t="s">
        <v>41</v>
      </c>
      <c r="E3361" s="2" t="str">
        <f>TRIM(Table2[[#This Row],[SKU_CODE]])</f>
        <v>BEC-KT-002</v>
      </c>
      <c r="F3361" s="2">
        <v>148</v>
      </c>
      <c r="G3361" s="2">
        <v>62160</v>
      </c>
      <c r="H3361" s="2">
        <v>6925.26</v>
      </c>
      <c r="I3361" s="2">
        <v>6782.16</v>
      </c>
      <c r="J3361" s="2">
        <v>7</v>
      </c>
      <c r="K3361" s="2" t="str">
        <f>_xlfn.XLOOKUP(E3361,[1]SKU_Master!A:A,[1]SKU_Master!C:C,"NOT FOUND")</f>
        <v>Kitchen Towel</v>
      </c>
      <c r="L3361" s="2">
        <f>_xlfn.XLOOKUP(Table2[[#This Row],[SKU_CODE_CLEAN]],[1]SKU_Master!A:A,[1]SKU_Master!E:E,"Not Found")</f>
        <v>420</v>
      </c>
      <c r="M3361" s="2">
        <f>_xlfn.XLOOKUP(E3361,[1]SKU_Master!A:A,[1]SKU_Master!F:F,"NOT FOUND")</f>
        <v>205</v>
      </c>
      <c r="N3361" s="2" t="str">
        <f>IF(ISNUMBER(_xlfn.XMATCH(E3361,[1]SKU_Master!A:A)),"MATCH","NOT FOUND")</f>
        <v>MATCH</v>
      </c>
      <c r="O3361" s="2">
        <f>Table2[[#This Row],[GROSS_REVENUE]]-Table2[[#This Row],[DISCOUNT]]</f>
        <v>55234.74</v>
      </c>
      <c r="P3361" s="3">
        <f>IFERROR((Table2[[#This Row],[NET_REVENUE]]-(Table2[[#This Row],[UNITS_SOLD]]*Table2[[#This Row],[UNIT_COGS]]))/Table2[[#This Row],[NET_REVENUE]],0)</f>
        <v>0.45070801455750492</v>
      </c>
      <c r="Q3361" s="4">
        <f>IFERROR(Table2[[#This Row],[GROSS_REVENUE]]/Table2[[#This Row],[AD_SPEND]],0)</f>
        <v>9.1652216992816449</v>
      </c>
      <c r="R3361" s="2">
        <f>IFERROR((Table2[[#This Row],[NET_REVENUE]]-(Table2[[#This Row],[UNITS_SOLD]]*Table2[[#This Row],[UNIT_COGS]])-Table2[[#This Row],[AD_SPEND]]),0)</f>
        <v>18112.579999999998</v>
      </c>
      <c r="S3361" s="3">
        <f>IFERROR(Table2[[#This Row],[RETURNS_UNITS]]/Table2[[#This Row],[UNITS_SOLD]],0)</f>
        <v>4.72972972972973E-2</v>
      </c>
      <c r="T3361" s="2" t="str">
        <f>TRIM(CLEAN(Table2[[#This Row],[CHANNEL]]))</f>
        <v>Flipkart</v>
      </c>
      <c r="U3361" s="1">
        <f t="shared" si="52"/>
        <v>45658</v>
      </c>
    </row>
    <row r="3362" spans="1:21" x14ac:dyDescent="0.3">
      <c r="A3362" s="1">
        <v>45717</v>
      </c>
      <c r="B3362" s="2" t="s">
        <v>39</v>
      </c>
      <c r="C3362" s="2" t="s">
        <v>28</v>
      </c>
      <c r="D3362" s="2" t="s">
        <v>30</v>
      </c>
      <c r="E3362" s="2" t="str">
        <f>TRIM(Table2[[#This Row],[SKU_CODE]])</f>
        <v>BEC-TIS-002</v>
      </c>
      <c r="F3362" s="2">
        <v>293</v>
      </c>
      <c r="G3362" s="2">
        <v>52740</v>
      </c>
      <c r="H3362" s="2">
        <v>3288.57</v>
      </c>
      <c r="I3362" s="2">
        <v>6784.96</v>
      </c>
      <c r="J3362" s="2">
        <v>8</v>
      </c>
      <c r="K3362" s="2" t="str">
        <f>_xlfn.XLOOKUP(E3362,[1]SKU_Master!A:A,[1]SKU_Master!C:C,"NOT FOUND")</f>
        <v>Tissues</v>
      </c>
      <c r="L3362" s="2">
        <f>_xlfn.XLOOKUP(Table2[[#This Row],[SKU_CODE_CLEAN]],[1]SKU_Master!A:A,[1]SKU_Master!E:E,"Not Found")</f>
        <v>180</v>
      </c>
      <c r="M3362" s="2">
        <f>_xlfn.XLOOKUP(E3362,[1]SKU_Master!A:A,[1]SKU_Master!F:F,"NOT FOUND")</f>
        <v>95</v>
      </c>
      <c r="N3362" s="2" t="str">
        <f>IF(ISNUMBER(_xlfn.XMATCH(E3362,[1]SKU_Master!A:A)),"MATCH","NOT FOUND")</f>
        <v>MATCH</v>
      </c>
      <c r="O3362" s="2">
        <f>Table2[[#This Row],[GROSS_REVENUE]]-Table2[[#This Row],[DISCOUNT]]</f>
        <v>49451.43</v>
      </c>
      <c r="P3362" s="3">
        <f>IFERROR((Table2[[#This Row],[NET_REVENUE]]-(Table2[[#This Row],[UNITS_SOLD]]*Table2[[#This Row],[UNIT_COGS]]))/Table2[[#This Row],[NET_REVENUE]],0)</f>
        <v>0.43712446738142863</v>
      </c>
      <c r="Q3362" s="4">
        <f>IFERROR(Table2[[#This Row],[GROSS_REVENUE]]/Table2[[#This Row],[AD_SPEND]],0)</f>
        <v>7.7730745649200585</v>
      </c>
      <c r="R3362" s="2">
        <f>IFERROR((Table2[[#This Row],[NET_REVENUE]]-(Table2[[#This Row],[UNITS_SOLD]]*Table2[[#This Row],[UNIT_COGS]])-Table2[[#This Row],[AD_SPEND]]),0)</f>
        <v>14831.470000000001</v>
      </c>
      <c r="S3362" s="3">
        <f>IFERROR(Table2[[#This Row],[RETURNS_UNITS]]/Table2[[#This Row],[UNITS_SOLD]],0)</f>
        <v>2.7303754266211604E-2</v>
      </c>
      <c r="T3362" s="2" t="str">
        <f>TRIM(CLEAN(Table2[[#This Row],[CHANNEL]]))</f>
        <v>Amazon</v>
      </c>
      <c r="U3362" s="1">
        <f t="shared" si="52"/>
        <v>45717</v>
      </c>
    </row>
    <row r="3363" spans="1:21" x14ac:dyDescent="0.3">
      <c r="A3363" s="1">
        <v>45505</v>
      </c>
      <c r="B3363" s="2" t="s">
        <v>27</v>
      </c>
      <c r="C3363" s="2" t="s">
        <v>25</v>
      </c>
      <c r="D3363" s="2" t="s">
        <v>41</v>
      </c>
      <c r="E3363" s="2" t="str">
        <f>TRIM(Table2[[#This Row],[SKU_CODE]])</f>
        <v>BEC-KT-002</v>
      </c>
      <c r="F3363" s="2">
        <v>201</v>
      </c>
      <c r="G3363" s="2">
        <v>84420</v>
      </c>
      <c r="H3363" s="2">
        <v>12656.99</v>
      </c>
      <c r="I3363" s="2">
        <v>6794.72</v>
      </c>
      <c r="J3363" s="2">
        <v>6</v>
      </c>
      <c r="K3363" s="2" t="str">
        <f>_xlfn.XLOOKUP(E3363,[1]SKU_Master!A:A,[1]SKU_Master!C:C,"NOT FOUND")</f>
        <v>Kitchen Towel</v>
      </c>
      <c r="L3363" s="2">
        <f>_xlfn.XLOOKUP(Table2[[#This Row],[SKU_CODE_CLEAN]],[1]SKU_Master!A:A,[1]SKU_Master!E:E,"Not Found")</f>
        <v>420</v>
      </c>
      <c r="M3363" s="2">
        <f>_xlfn.XLOOKUP(E3363,[1]SKU_Master!A:A,[1]SKU_Master!F:F,"NOT FOUND")</f>
        <v>205</v>
      </c>
      <c r="N3363" s="2" t="str">
        <f>IF(ISNUMBER(_xlfn.XMATCH(E3363,[1]SKU_Master!A:A)),"MATCH","NOT FOUND")</f>
        <v>MATCH</v>
      </c>
      <c r="O3363" s="2">
        <f>Table2[[#This Row],[GROSS_REVENUE]]-Table2[[#This Row],[DISCOUNT]]</f>
        <v>71763.009999999995</v>
      </c>
      <c r="P3363" s="3">
        <f>IFERROR((Table2[[#This Row],[NET_REVENUE]]-(Table2[[#This Row],[UNITS_SOLD]]*Table2[[#This Row],[UNIT_COGS]]))/Table2[[#This Row],[NET_REVENUE]],0)</f>
        <v>0.42581839864297771</v>
      </c>
      <c r="Q3363" s="4">
        <f>IFERROR(Table2[[#This Row],[GROSS_REVENUE]]/Table2[[#This Row],[AD_SPEND]],0)</f>
        <v>12.424353027056302</v>
      </c>
      <c r="R3363" s="2">
        <f>IFERROR((Table2[[#This Row],[NET_REVENUE]]-(Table2[[#This Row],[UNITS_SOLD]]*Table2[[#This Row],[UNIT_COGS]])-Table2[[#This Row],[AD_SPEND]]),0)</f>
        <v>23763.289999999994</v>
      </c>
      <c r="S3363" s="3">
        <f>IFERROR(Table2[[#This Row],[RETURNS_UNITS]]/Table2[[#This Row],[UNITS_SOLD]],0)</f>
        <v>2.9850746268656716E-2</v>
      </c>
      <c r="T3363" s="2" t="str">
        <f>TRIM(CLEAN(Table2[[#This Row],[CHANNEL]]))</f>
        <v>Zepto</v>
      </c>
      <c r="U3363" s="1">
        <f t="shared" si="52"/>
        <v>45505</v>
      </c>
    </row>
    <row r="3364" spans="1:21" x14ac:dyDescent="0.3">
      <c r="A3364" s="1">
        <v>45352</v>
      </c>
      <c r="B3364" s="2" t="s">
        <v>50</v>
      </c>
      <c r="C3364" s="2" t="s">
        <v>25</v>
      </c>
      <c r="D3364" s="2" t="s">
        <v>30</v>
      </c>
      <c r="E3364" s="2" t="str">
        <f>TRIM(Table2[[#This Row],[SKU_CODE]])</f>
        <v>BEC-TIS-002</v>
      </c>
      <c r="F3364" s="2">
        <v>601</v>
      </c>
      <c r="G3364" s="2">
        <v>108180</v>
      </c>
      <c r="H3364" s="2">
        <v>27441.1</v>
      </c>
      <c r="I3364" s="2">
        <v>6798.8</v>
      </c>
      <c r="J3364" s="2">
        <v>31</v>
      </c>
      <c r="K3364" s="2" t="str">
        <f>_xlfn.XLOOKUP(E3364,[1]SKU_Master!A:A,[1]SKU_Master!C:C,"NOT FOUND")</f>
        <v>Tissues</v>
      </c>
      <c r="L3364" s="2">
        <f>_xlfn.XLOOKUP(Table2[[#This Row],[SKU_CODE_CLEAN]],[1]SKU_Master!A:A,[1]SKU_Master!E:E,"Not Found")</f>
        <v>180</v>
      </c>
      <c r="M3364" s="2">
        <f>_xlfn.XLOOKUP(E3364,[1]SKU_Master!A:A,[1]SKU_Master!F:F,"NOT FOUND")</f>
        <v>95</v>
      </c>
      <c r="N3364" s="2" t="str">
        <f>IF(ISNUMBER(_xlfn.XMATCH(E3364,[1]SKU_Master!A:A)),"MATCH","NOT FOUND")</f>
        <v>MATCH</v>
      </c>
      <c r="O3364" s="2">
        <f>Table2[[#This Row],[GROSS_REVENUE]]-Table2[[#This Row],[DISCOUNT]]</f>
        <v>80738.899999999994</v>
      </c>
      <c r="P3364" s="3">
        <f>IFERROR((Table2[[#This Row],[NET_REVENUE]]-(Table2[[#This Row],[UNITS_SOLD]]*Table2[[#This Row],[UNIT_COGS]]))/Table2[[#This Row],[NET_REVENUE]],0)</f>
        <v>0.29284396988316658</v>
      </c>
      <c r="Q3364" s="4">
        <f>IFERROR(Table2[[#This Row],[GROSS_REVENUE]]/Table2[[#This Row],[AD_SPEND]],0)</f>
        <v>15.911631464376066</v>
      </c>
      <c r="R3364" s="2">
        <f>IFERROR((Table2[[#This Row],[NET_REVENUE]]-(Table2[[#This Row],[UNITS_SOLD]]*Table2[[#This Row],[UNIT_COGS]])-Table2[[#This Row],[AD_SPEND]]),0)</f>
        <v>16845.099999999995</v>
      </c>
      <c r="S3364" s="3">
        <f>IFERROR(Table2[[#This Row],[RETURNS_UNITS]]/Table2[[#This Row],[UNITS_SOLD]],0)</f>
        <v>5.1580698835274545E-2</v>
      </c>
      <c r="T3364" s="2" t="str">
        <f>TRIM(CLEAN(Table2[[#This Row],[CHANNEL]]))</f>
        <v>Amazon</v>
      </c>
      <c r="U3364" s="1">
        <f t="shared" si="52"/>
        <v>45352</v>
      </c>
    </row>
    <row r="3365" spans="1:21" x14ac:dyDescent="0.3">
      <c r="A3365" s="1">
        <v>45566</v>
      </c>
      <c r="B3365" s="2" t="s">
        <v>37</v>
      </c>
      <c r="C3365" s="2" t="s">
        <v>28</v>
      </c>
      <c r="D3365" s="2" t="s">
        <v>29</v>
      </c>
      <c r="E3365" s="2" t="str">
        <f>TRIM(Table2[[#This Row],[SKU_CODE]])</f>
        <v>BEC-CLN-004</v>
      </c>
      <c r="F3365" s="2">
        <v>240</v>
      </c>
      <c r="G3365" s="2">
        <v>23760</v>
      </c>
      <c r="H3365" s="2">
        <v>1471.28</v>
      </c>
      <c r="I3365" s="2">
        <v>6799.06</v>
      </c>
      <c r="J3365" s="2">
        <v>11</v>
      </c>
      <c r="K3365" s="2" t="str">
        <f>_xlfn.XLOOKUP(E3365,[1]SKU_Master!A:A,[1]SKU_Master!C:C,"NOT FOUND")</f>
        <v>Cleaners</v>
      </c>
      <c r="L3365" s="2">
        <f>_xlfn.XLOOKUP(Table2[[#This Row],[SKU_CODE_CLEAN]],[1]SKU_Master!A:A,[1]SKU_Master!E:E,"Not Found")</f>
        <v>99</v>
      </c>
      <c r="M3365" s="2">
        <f>_xlfn.XLOOKUP(E3365,[1]SKU_Master!A:A,[1]SKU_Master!F:F,"NOT FOUND")</f>
        <v>44</v>
      </c>
      <c r="N3365" s="2" t="str">
        <f>IF(ISNUMBER(_xlfn.XMATCH(E3365,[1]SKU_Master!A:A)),"MATCH","NOT FOUND")</f>
        <v>MATCH</v>
      </c>
      <c r="O3365" s="2">
        <f>Table2[[#This Row],[GROSS_REVENUE]]-Table2[[#This Row],[DISCOUNT]]</f>
        <v>22288.720000000001</v>
      </c>
      <c r="P3365" s="3">
        <f>IFERROR((Table2[[#This Row],[NET_REVENUE]]-(Table2[[#This Row],[UNITS_SOLD]]*Table2[[#This Row],[UNIT_COGS]]))/Table2[[#This Row],[NET_REVENUE]],0)</f>
        <v>0.52621774601681925</v>
      </c>
      <c r="Q3365" s="4">
        <f>IFERROR(Table2[[#This Row],[GROSS_REVENUE]]/Table2[[#This Row],[AD_SPEND]],0)</f>
        <v>3.4946007242177592</v>
      </c>
      <c r="R3365" s="2">
        <f>IFERROR((Table2[[#This Row],[NET_REVENUE]]-(Table2[[#This Row],[UNITS_SOLD]]*Table2[[#This Row],[UNIT_COGS]])-Table2[[#This Row],[AD_SPEND]]),0)</f>
        <v>4929.6600000000008</v>
      </c>
      <c r="S3365" s="3">
        <f>IFERROR(Table2[[#This Row],[RETURNS_UNITS]]/Table2[[#This Row],[UNITS_SOLD]],0)</f>
        <v>4.583333333333333E-2</v>
      </c>
      <c r="T3365" s="2" t="str">
        <f>TRIM(CLEAN(Table2[[#This Row],[CHANNEL]]))</f>
        <v>Blinkit</v>
      </c>
      <c r="U3365" s="1">
        <f t="shared" si="52"/>
        <v>45566</v>
      </c>
    </row>
    <row r="3366" spans="1:21" x14ac:dyDescent="0.3">
      <c r="A3366" s="1">
        <v>45352</v>
      </c>
      <c r="B3366" s="2" t="s">
        <v>21</v>
      </c>
      <c r="C3366" s="2" t="s">
        <v>28</v>
      </c>
      <c r="D3366" s="2" t="s">
        <v>38</v>
      </c>
      <c r="E3366" s="2" t="str">
        <f>TRIM(Table2[[#This Row],[SKU_CODE]])</f>
        <v>BEC-CLN-002</v>
      </c>
      <c r="F3366" s="2">
        <v>161</v>
      </c>
      <c r="G3366" s="2">
        <v>29785</v>
      </c>
      <c r="H3366" s="2">
        <v>3986.4</v>
      </c>
      <c r="I3366" s="2">
        <v>6799.79</v>
      </c>
      <c r="J3366" s="2">
        <v>5</v>
      </c>
      <c r="K3366" s="2" t="str">
        <f>_xlfn.XLOOKUP(E3366,[1]SKU_Master!A:A,[1]SKU_Master!C:C,"NOT FOUND")</f>
        <v>Cleaners</v>
      </c>
      <c r="L3366" s="2">
        <f>_xlfn.XLOOKUP(Table2[[#This Row],[SKU_CODE_CLEAN]],[1]SKU_Master!A:A,[1]SKU_Master!E:E,"Not Found")</f>
        <v>185</v>
      </c>
      <c r="M3366" s="2">
        <f>_xlfn.XLOOKUP(E3366,[1]SKU_Master!A:A,[1]SKU_Master!F:F,"NOT FOUND")</f>
        <v>88</v>
      </c>
      <c r="N3366" s="2" t="str">
        <f>IF(ISNUMBER(_xlfn.XMATCH(E3366,[1]SKU_Master!A:A)),"MATCH","NOT FOUND")</f>
        <v>MATCH</v>
      </c>
      <c r="O3366" s="2">
        <f>Table2[[#This Row],[GROSS_REVENUE]]-Table2[[#This Row],[DISCOUNT]]</f>
        <v>25798.6</v>
      </c>
      <c r="P3366" s="3">
        <f>IFERROR((Table2[[#This Row],[NET_REVENUE]]-(Table2[[#This Row],[UNITS_SOLD]]*Table2[[#This Row],[UNIT_COGS]]))/Table2[[#This Row],[NET_REVENUE]],0)</f>
        <v>0.45082291287124104</v>
      </c>
      <c r="Q3366" s="4">
        <f>IFERROR(Table2[[#This Row],[GROSS_REVENUE]]/Table2[[#This Row],[AD_SPEND]],0)</f>
        <v>4.3802823322484956</v>
      </c>
      <c r="R3366" s="2">
        <f>IFERROR((Table2[[#This Row],[NET_REVENUE]]-(Table2[[#This Row],[UNITS_SOLD]]*Table2[[#This Row],[UNIT_COGS]])-Table2[[#This Row],[AD_SPEND]]),0)</f>
        <v>4830.8099999999986</v>
      </c>
      <c r="S3366" s="3">
        <f>IFERROR(Table2[[#This Row],[RETURNS_UNITS]]/Table2[[#This Row],[UNITS_SOLD]],0)</f>
        <v>3.1055900621118012E-2</v>
      </c>
      <c r="T3366" s="2" t="str">
        <f>TRIM(CLEAN(Table2[[#This Row],[CHANNEL]]))</f>
        <v>Flipkart</v>
      </c>
      <c r="U3366" s="1">
        <f t="shared" si="52"/>
        <v>45352</v>
      </c>
    </row>
    <row r="3367" spans="1:21" x14ac:dyDescent="0.3">
      <c r="A3367" s="1">
        <v>45627</v>
      </c>
      <c r="B3367" s="2" t="s">
        <v>24</v>
      </c>
      <c r="C3367" s="2" t="s">
        <v>28</v>
      </c>
      <c r="D3367" s="2" t="s">
        <v>38</v>
      </c>
      <c r="E3367" s="2" t="str">
        <f>TRIM(Table2[[#This Row],[SKU_CODE]])</f>
        <v>BEC-CLN-002</v>
      </c>
      <c r="F3367" s="2">
        <v>136</v>
      </c>
      <c r="G3367" s="2">
        <v>25160</v>
      </c>
      <c r="H3367" s="2">
        <v>1417.61</v>
      </c>
      <c r="I3367" s="2">
        <v>6805.34</v>
      </c>
      <c r="J3367" s="2">
        <v>15</v>
      </c>
      <c r="K3367" s="2" t="str">
        <f>_xlfn.XLOOKUP(E3367,[1]SKU_Master!A:A,[1]SKU_Master!C:C,"NOT FOUND")</f>
        <v>Cleaners</v>
      </c>
      <c r="L3367" s="2">
        <f>_xlfn.XLOOKUP(Table2[[#This Row],[SKU_CODE_CLEAN]],[1]SKU_Master!A:A,[1]SKU_Master!E:E,"Not Found")</f>
        <v>185</v>
      </c>
      <c r="M3367" s="2">
        <f>_xlfn.XLOOKUP(E3367,[1]SKU_Master!A:A,[1]SKU_Master!F:F,"NOT FOUND")</f>
        <v>88</v>
      </c>
      <c r="N3367" s="2" t="str">
        <f>IF(ISNUMBER(_xlfn.XMATCH(E3367,[1]SKU_Master!A:A)),"MATCH","NOT FOUND")</f>
        <v>MATCH</v>
      </c>
      <c r="O3367" s="2">
        <f>Table2[[#This Row],[GROSS_REVENUE]]-Table2[[#This Row],[DISCOUNT]]</f>
        <v>23742.39</v>
      </c>
      <c r="P3367" s="3">
        <f>IFERROR((Table2[[#This Row],[NET_REVENUE]]-(Table2[[#This Row],[UNITS_SOLD]]*Table2[[#This Row],[UNIT_COGS]]))/Table2[[#This Row],[NET_REVENUE]],0)</f>
        <v>0.49592269354517382</v>
      </c>
      <c r="Q3367" s="4">
        <f>IFERROR(Table2[[#This Row],[GROSS_REVENUE]]/Table2[[#This Row],[AD_SPEND]],0)</f>
        <v>3.6970966917156232</v>
      </c>
      <c r="R3367" s="2">
        <f>IFERROR((Table2[[#This Row],[NET_REVENUE]]-(Table2[[#This Row],[UNITS_SOLD]]*Table2[[#This Row],[UNIT_COGS]])-Table2[[#This Row],[AD_SPEND]]),0)</f>
        <v>4969.0499999999993</v>
      </c>
      <c r="S3367" s="3">
        <f>IFERROR(Table2[[#This Row],[RETURNS_UNITS]]/Table2[[#This Row],[UNITS_SOLD]],0)</f>
        <v>0.11029411764705882</v>
      </c>
      <c r="T3367" s="2" t="str">
        <f>TRIM(CLEAN(Table2[[#This Row],[CHANNEL]]))</f>
        <v>D2C</v>
      </c>
      <c r="U3367" s="1">
        <f t="shared" si="52"/>
        <v>45627</v>
      </c>
    </row>
    <row r="3368" spans="1:21" x14ac:dyDescent="0.3">
      <c r="A3368" s="1">
        <v>45809</v>
      </c>
      <c r="B3368" s="2" t="s">
        <v>39</v>
      </c>
      <c r="C3368" s="2" t="s">
        <v>25</v>
      </c>
      <c r="D3368" s="2" t="s">
        <v>43</v>
      </c>
      <c r="E3368" s="2" t="str">
        <f>TRIM(Table2[[#This Row],[SKU_CODE]])</f>
        <v>BEC-GB-001</v>
      </c>
      <c r="F3368" s="2">
        <v>531</v>
      </c>
      <c r="G3368" s="2">
        <v>79119</v>
      </c>
      <c r="H3368" s="2">
        <v>9009.98</v>
      </c>
      <c r="I3368" s="2">
        <v>6805.88</v>
      </c>
      <c r="J3368" s="2">
        <v>22</v>
      </c>
      <c r="K3368" s="2" t="str">
        <f>_xlfn.XLOOKUP(E3368,[1]SKU_Master!A:A,[1]SKU_Master!C:C,"NOT FOUND")</f>
        <v>Garbage Bags</v>
      </c>
      <c r="L3368" s="2">
        <f>_xlfn.XLOOKUP(Table2[[#This Row],[SKU_CODE_CLEAN]],[1]SKU_Master!A:A,[1]SKU_Master!E:E,"Not Found")</f>
        <v>149</v>
      </c>
      <c r="M3368" s="2">
        <f>_xlfn.XLOOKUP(E3368,[1]SKU_Master!A:A,[1]SKU_Master!F:F,"NOT FOUND")</f>
        <v>70</v>
      </c>
      <c r="N3368" s="2" t="str">
        <f>IF(ISNUMBER(_xlfn.XMATCH(E3368,[1]SKU_Master!A:A)),"MATCH","NOT FOUND")</f>
        <v>MATCH</v>
      </c>
      <c r="O3368" s="2">
        <f>Table2[[#This Row],[GROSS_REVENUE]]-Table2[[#This Row],[DISCOUNT]]</f>
        <v>70109.02</v>
      </c>
      <c r="P3368" s="3">
        <f>IFERROR((Table2[[#This Row],[NET_REVENUE]]-(Table2[[#This Row],[UNITS_SOLD]]*Table2[[#This Row],[UNIT_COGS]]))/Table2[[#This Row],[NET_REVENUE]],0)</f>
        <v>0.46982570858927997</v>
      </c>
      <c r="Q3368" s="4">
        <f>IFERROR(Table2[[#This Row],[GROSS_REVENUE]]/Table2[[#This Row],[AD_SPEND]],0)</f>
        <v>11.625094770992142</v>
      </c>
      <c r="R3368" s="2">
        <f>IFERROR((Table2[[#This Row],[NET_REVENUE]]-(Table2[[#This Row],[UNITS_SOLD]]*Table2[[#This Row],[UNIT_COGS]])-Table2[[#This Row],[AD_SPEND]]),0)</f>
        <v>26133.140000000003</v>
      </c>
      <c r="S3368" s="3">
        <f>IFERROR(Table2[[#This Row],[RETURNS_UNITS]]/Table2[[#This Row],[UNITS_SOLD]],0)</f>
        <v>4.1431261770244823E-2</v>
      </c>
      <c r="T3368" s="2" t="str">
        <f>TRIM(CLEAN(Table2[[#This Row],[CHANNEL]]))</f>
        <v>Amazon</v>
      </c>
      <c r="U3368" s="1">
        <f t="shared" si="52"/>
        <v>45809</v>
      </c>
    </row>
    <row r="3369" spans="1:21" x14ac:dyDescent="0.3">
      <c r="A3369" s="1">
        <v>45474</v>
      </c>
      <c r="B3369" s="2" t="s">
        <v>50</v>
      </c>
      <c r="C3369" s="2" t="s">
        <v>22</v>
      </c>
      <c r="D3369" s="2" t="s">
        <v>46</v>
      </c>
      <c r="E3369" s="2" t="str">
        <f>TRIM(Table2[[#This Row],[SKU_CODE]])</f>
        <v>BEC-KT-001</v>
      </c>
      <c r="F3369" s="2">
        <v>315</v>
      </c>
      <c r="G3369" s="2">
        <v>50400</v>
      </c>
      <c r="H3369" s="2">
        <v>2956.03</v>
      </c>
      <c r="I3369" s="2">
        <v>6813.54</v>
      </c>
      <c r="J3369" s="2">
        <v>18</v>
      </c>
      <c r="K3369" s="2" t="str">
        <f>_xlfn.XLOOKUP(E3369,[1]SKU_Master!A:A,[1]SKU_Master!C:C,"NOT FOUND")</f>
        <v>Kitchen Towel</v>
      </c>
      <c r="L3369" s="2">
        <f>_xlfn.XLOOKUP(Table2[[#This Row],[SKU_CODE_CLEAN]],[1]SKU_Master!A:A,[1]SKU_Master!E:E,"Not Found")</f>
        <v>160</v>
      </c>
      <c r="M3369" s="2">
        <f>_xlfn.XLOOKUP(E3369,[1]SKU_Master!A:A,[1]SKU_Master!F:F,"NOT FOUND")</f>
        <v>78</v>
      </c>
      <c r="N3369" s="2" t="str">
        <f>IF(ISNUMBER(_xlfn.XMATCH(E3369,[1]SKU_Master!A:A)),"MATCH","NOT FOUND")</f>
        <v>MATCH</v>
      </c>
      <c r="O3369" s="2">
        <f>Table2[[#This Row],[GROSS_REVENUE]]-Table2[[#This Row],[DISCOUNT]]</f>
        <v>47443.97</v>
      </c>
      <c r="P3369" s="3">
        <f>IFERROR((Table2[[#This Row],[NET_REVENUE]]-(Table2[[#This Row],[UNITS_SOLD]]*Table2[[#This Row],[UNIT_COGS]]))/Table2[[#This Row],[NET_REVENUE]],0)</f>
        <v>0.4821259688006716</v>
      </c>
      <c r="Q3369" s="4">
        <f>IFERROR(Table2[[#This Row],[GROSS_REVENUE]]/Table2[[#This Row],[AD_SPEND]],0)</f>
        <v>7.3970359020421101</v>
      </c>
      <c r="R3369" s="2">
        <f>IFERROR((Table2[[#This Row],[NET_REVENUE]]-(Table2[[#This Row],[UNITS_SOLD]]*Table2[[#This Row],[UNIT_COGS]])-Table2[[#This Row],[AD_SPEND]]),0)</f>
        <v>16060.43</v>
      </c>
      <c r="S3369" s="3">
        <f>IFERROR(Table2[[#This Row],[RETURNS_UNITS]]/Table2[[#This Row],[UNITS_SOLD]],0)</f>
        <v>5.7142857142857141E-2</v>
      </c>
      <c r="T3369" s="2" t="str">
        <f>TRIM(CLEAN(Table2[[#This Row],[CHANNEL]]))</f>
        <v>Amazon</v>
      </c>
      <c r="U3369" s="1">
        <f t="shared" si="52"/>
        <v>45474</v>
      </c>
    </row>
    <row r="3370" spans="1:21" x14ac:dyDescent="0.3">
      <c r="A3370" s="1">
        <v>45352</v>
      </c>
      <c r="B3370" s="2" t="s">
        <v>50</v>
      </c>
      <c r="C3370" s="2" t="s">
        <v>28</v>
      </c>
      <c r="D3370" s="2" t="s">
        <v>29</v>
      </c>
      <c r="E3370" s="2" t="str">
        <f>TRIM(Table2[[#This Row],[SKU_CODE]])</f>
        <v>BEC-CLN-004</v>
      </c>
      <c r="F3370" s="2">
        <v>314</v>
      </c>
      <c r="G3370" s="2">
        <v>31086</v>
      </c>
      <c r="H3370" s="2">
        <v>5409.97</v>
      </c>
      <c r="I3370" s="2">
        <v>6823.61</v>
      </c>
      <c r="J3370" s="2">
        <v>7</v>
      </c>
      <c r="K3370" s="2" t="str">
        <f>_xlfn.XLOOKUP(E3370,[1]SKU_Master!A:A,[1]SKU_Master!C:C,"NOT FOUND")</f>
        <v>Cleaners</v>
      </c>
      <c r="L3370" s="2">
        <f>_xlfn.XLOOKUP(Table2[[#This Row],[SKU_CODE_CLEAN]],[1]SKU_Master!A:A,[1]SKU_Master!E:E,"Not Found")</f>
        <v>99</v>
      </c>
      <c r="M3370" s="2">
        <f>_xlfn.XLOOKUP(E3370,[1]SKU_Master!A:A,[1]SKU_Master!F:F,"NOT FOUND")</f>
        <v>44</v>
      </c>
      <c r="N3370" s="2" t="str">
        <f>IF(ISNUMBER(_xlfn.XMATCH(E3370,[1]SKU_Master!A:A)),"MATCH","NOT FOUND")</f>
        <v>MATCH</v>
      </c>
      <c r="O3370" s="2">
        <f>Table2[[#This Row],[GROSS_REVENUE]]-Table2[[#This Row],[DISCOUNT]]</f>
        <v>25676.03</v>
      </c>
      <c r="P3370" s="3">
        <f>IFERROR((Table2[[#This Row],[NET_REVENUE]]-(Table2[[#This Row],[UNITS_SOLD]]*Table2[[#This Row],[UNIT_COGS]]))/Table2[[#This Row],[NET_REVENUE]],0)</f>
        <v>0.46191058352868414</v>
      </c>
      <c r="Q3370" s="4">
        <f>IFERROR(Table2[[#This Row],[GROSS_REVENUE]]/Table2[[#This Row],[AD_SPEND]],0)</f>
        <v>4.5556530927177841</v>
      </c>
      <c r="R3370" s="2">
        <f>IFERROR((Table2[[#This Row],[NET_REVENUE]]-(Table2[[#This Row],[UNITS_SOLD]]*Table2[[#This Row],[UNIT_COGS]])-Table2[[#This Row],[AD_SPEND]]),0)</f>
        <v>5036.4199999999992</v>
      </c>
      <c r="S3370" s="3">
        <f>IFERROR(Table2[[#This Row],[RETURNS_UNITS]]/Table2[[#This Row],[UNITS_SOLD]],0)</f>
        <v>2.2292993630573247E-2</v>
      </c>
      <c r="T3370" s="2" t="str">
        <f>TRIM(CLEAN(Table2[[#This Row],[CHANNEL]]))</f>
        <v>Amazon</v>
      </c>
      <c r="U3370" s="1">
        <f t="shared" si="52"/>
        <v>45352</v>
      </c>
    </row>
    <row r="3371" spans="1:21" x14ac:dyDescent="0.3">
      <c r="A3371" s="1">
        <v>45566</v>
      </c>
      <c r="B3371" s="2" t="s">
        <v>21</v>
      </c>
      <c r="C3371" s="2" t="s">
        <v>22</v>
      </c>
      <c r="D3371" s="2" t="s">
        <v>59</v>
      </c>
      <c r="E3371" s="2" t="str">
        <f>TRIM(Table2[[#This Row],[SKU_CODE]])</f>
        <v>BEC-CLN-001</v>
      </c>
      <c r="F3371" s="2">
        <v>160</v>
      </c>
      <c r="G3371" s="2">
        <v>31840</v>
      </c>
      <c r="H3371" s="2">
        <v>6606.6</v>
      </c>
      <c r="I3371" s="2">
        <v>6839.08</v>
      </c>
      <c r="J3371" s="2">
        <v>6</v>
      </c>
      <c r="K3371" s="2" t="str">
        <f>_xlfn.XLOOKUP(E3371,[1]SKU_Master!A:A,[1]SKU_Master!C:C,"NOT FOUND")</f>
        <v>Cleaners</v>
      </c>
      <c r="L3371" s="2">
        <f>_xlfn.XLOOKUP(Table2[[#This Row],[SKU_CODE_CLEAN]],[1]SKU_Master!A:A,[1]SKU_Master!E:E,"Not Found")</f>
        <v>199</v>
      </c>
      <c r="M3371" s="2">
        <f>_xlfn.XLOOKUP(E3371,[1]SKU_Master!A:A,[1]SKU_Master!F:F,"NOT FOUND")</f>
        <v>96</v>
      </c>
      <c r="N3371" s="2" t="str">
        <f>IF(ISNUMBER(_xlfn.XMATCH(E3371,[1]SKU_Master!A:A)),"MATCH","NOT FOUND")</f>
        <v>MATCH</v>
      </c>
      <c r="O3371" s="2">
        <f>Table2[[#This Row],[GROSS_REVENUE]]-Table2[[#This Row],[DISCOUNT]]</f>
        <v>25233.4</v>
      </c>
      <c r="P3371" s="3">
        <f>IFERROR((Table2[[#This Row],[NET_REVENUE]]-(Table2[[#This Row],[UNITS_SOLD]]*Table2[[#This Row],[UNIT_COGS]]))/Table2[[#This Row],[NET_REVENUE]],0)</f>
        <v>0.39128298207930762</v>
      </c>
      <c r="Q3371" s="4">
        <f>IFERROR(Table2[[#This Row],[GROSS_REVENUE]]/Table2[[#This Row],[AD_SPEND]],0)</f>
        <v>4.6555969516367703</v>
      </c>
      <c r="R3371" s="2">
        <f>IFERROR((Table2[[#This Row],[NET_REVENUE]]-(Table2[[#This Row],[UNITS_SOLD]]*Table2[[#This Row],[UNIT_COGS]])-Table2[[#This Row],[AD_SPEND]]),0)</f>
        <v>3034.3200000000015</v>
      </c>
      <c r="S3371" s="3">
        <f>IFERROR(Table2[[#This Row],[RETURNS_UNITS]]/Table2[[#This Row],[UNITS_SOLD]],0)</f>
        <v>3.7499999999999999E-2</v>
      </c>
      <c r="T3371" s="2" t="str">
        <f>TRIM(CLEAN(Table2[[#This Row],[CHANNEL]]))</f>
        <v>Flipkart</v>
      </c>
      <c r="U3371" s="1">
        <f t="shared" si="52"/>
        <v>45566</v>
      </c>
    </row>
    <row r="3372" spans="1:21" x14ac:dyDescent="0.3">
      <c r="A3372" s="1">
        <v>45536</v>
      </c>
      <c r="B3372" s="2" t="s">
        <v>39</v>
      </c>
      <c r="C3372" s="2" t="s">
        <v>22</v>
      </c>
      <c r="D3372" s="2" t="s">
        <v>29</v>
      </c>
      <c r="E3372" s="2" t="str">
        <f>TRIM(Table2[[#This Row],[SKU_CODE]])</f>
        <v>BEC-CLN-004</v>
      </c>
      <c r="F3372" s="2">
        <v>487</v>
      </c>
      <c r="G3372" s="2">
        <v>48213</v>
      </c>
      <c r="H3372" s="2">
        <v>13136.75</v>
      </c>
      <c r="I3372" s="2">
        <v>6846.69</v>
      </c>
      <c r="J3372" s="2">
        <v>26</v>
      </c>
      <c r="K3372" s="2" t="str">
        <f>_xlfn.XLOOKUP(E3372,[1]SKU_Master!A:A,[1]SKU_Master!C:C,"NOT FOUND")</f>
        <v>Cleaners</v>
      </c>
      <c r="L3372" s="2">
        <f>_xlfn.XLOOKUP(Table2[[#This Row],[SKU_CODE_CLEAN]],[1]SKU_Master!A:A,[1]SKU_Master!E:E,"Not Found")</f>
        <v>99</v>
      </c>
      <c r="M3372" s="2">
        <f>_xlfn.XLOOKUP(E3372,[1]SKU_Master!A:A,[1]SKU_Master!F:F,"NOT FOUND")</f>
        <v>44</v>
      </c>
      <c r="N3372" s="2" t="str">
        <f>IF(ISNUMBER(_xlfn.XMATCH(E3372,[1]SKU_Master!A:A)),"MATCH","NOT FOUND")</f>
        <v>MATCH</v>
      </c>
      <c r="O3372" s="2">
        <f>Table2[[#This Row],[GROSS_REVENUE]]-Table2[[#This Row],[DISCOUNT]]</f>
        <v>35076.25</v>
      </c>
      <c r="P3372" s="3">
        <f>IFERROR((Table2[[#This Row],[NET_REVENUE]]-(Table2[[#This Row],[UNITS_SOLD]]*Table2[[#This Row],[UNIT_COGS]]))/Table2[[#This Row],[NET_REVENUE]],0)</f>
        <v>0.38910231281850255</v>
      </c>
      <c r="Q3372" s="4">
        <f>IFERROR(Table2[[#This Row],[GROSS_REVENUE]]/Table2[[#This Row],[AD_SPEND]],0)</f>
        <v>7.0417968390565369</v>
      </c>
      <c r="R3372" s="2">
        <f>IFERROR((Table2[[#This Row],[NET_REVENUE]]-(Table2[[#This Row],[UNITS_SOLD]]*Table2[[#This Row],[UNIT_COGS]])-Table2[[#This Row],[AD_SPEND]]),0)</f>
        <v>6801.56</v>
      </c>
      <c r="S3372" s="3">
        <f>IFERROR(Table2[[#This Row],[RETURNS_UNITS]]/Table2[[#This Row],[UNITS_SOLD]],0)</f>
        <v>5.3388090349075976E-2</v>
      </c>
      <c r="T3372" s="2" t="str">
        <f>TRIM(CLEAN(Table2[[#This Row],[CHANNEL]]))</f>
        <v>Amazon</v>
      </c>
      <c r="U3372" s="1">
        <f t="shared" si="52"/>
        <v>45536</v>
      </c>
    </row>
    <row r="3373" spans="1:21" x14ac:dyDescent="0.3">
      <c r="A3373" s="1">
        <v>45566</v>
      </c>
      <c r="B3373" s="2" t="s">
        <v>37</v>
      </c>
      <c r="C3373" s="2" t="s">
        <v>22</v>
      </c>
      <c r="D3373" s="2" t="s">
        <v>29</v>
      </c>
      <c r="E3373" s="2" t="str">
        <f>TRIM(Table2[[#This Row],[SKU_CODE]])</f>
        <v>BEC-CLN-004</v>
      </c>
      <c r="F3373" s="2">
        <v>298</v>
      </c>
      <c r="G3373" s="5">
        <v>29502</v>
      </c>
      <c r="H3373" s="2">
        <v>8340.7800000000007</v>
      </c>
      <c r="I3373" s="2">
        <v>6860.85</v>
      </c>
      <c r="J3373" s="2">
        <v>9</v>
      </c>
      <c r="K3373" s="2" t="str">
        <f>_xlfn.XLOOKUP(E3373,[1]SKU_Master!A:A,[1]SKU_Master!C:C,"NOT FOUND")</f>
        <v>Cleaners</v>
      </c>
      <c r="L3373" s="2">
        <f>_xlfn.XLOOKUP(Table2[[#This Row],[SKU_CODE_CLEAN]],[1]SKU_Master!A:A,[1]SKU_Master!E:E,"Not Found")</f>
        <v>99</v>
      </c>
      <c r="M3373" s="2">
        <f>_xlfn.XLOOKUP(E3373,[1]SKU_Master!A:A,[1]SKU_Master!F:F,"NOT FOUND")</f>
        <v>44</v>
      </c>
      <c r="N3373" s="2" t="str">
        <f>IF(ISNUMBER(_xlfn.XMATCH(E3373,[1]SKU_Master!A:A)),"MATCH","NOT FOUND")</f>
        <v>MATCH</v>
      </c>
      <c r="O3373" s="2">
        <f>Table2[[#This Row],[GROSS_REVENUE]]-Table2[[#This Row],[DISCOUNT]]</f>
        <v>21161.22</v>
      </c>
      <c r="P3373" s="3">
        <f>IFERROR((Table2[[#This Row],[NET_REVENUE]]-(Table2[[#This Row],[UNITS_SOLD]]*Table2[[#This Row],[UNIT_COGS]]))/Table2[[#This Row],[NET_REVENUE]],0)</f>
        <v>0.38037598966411201</v>
      </c>
      <c r="Q3373" s="4">
        <f>IFERROR(Table2[[#This Row],[GROSS_REVENUE]]/Table2[[#This Row],[AD_SPEND]],0)</f>
        <v>4.3000502853145015</v>
      </c>
      <c r="R3373" s="2">
        <f>IFERROR((Table2[[#This Row],[NET_REVENUE]]-(Table2[[#This Row],[UNITS_SOLD]]*Table2[[#This Row],[UNIT_COGS]])-Table2[[#This Row],[AD_SPEND]]),0)</f>
        <v>1188.3700000000008</v>
      </c>
      <c r="S3373" s="3">
        <f>IFERROR(Table2[[#This Row],[RETURNS_UNITS]]/Table2[[#This Row],[UNITS_SOLD]],0)</f>
        <v>3.0201342281879196E-2</v>
      </c>
      <c r="T3373" s="2" t="str">
        <f>TRIM(CLEAN(Table2[[#This Row],[CHANNEL]]))</f>
        <v>Blinkit</v>
      </c>
      <c r="U3373" s="1">
        <f t="shared" si="52"/>
        <v>45566</v>
      </c>
    </row>
    <row r="3374" spans="1:21" x14ac:dyDescent="0.3">
      <c r="A3374" s="1">
        <v>45505</v>
      </c>
      <c r="B3374" s="2" t="s">
        <v>24</v>
      </c>
      <c r="C3374" s="2" t="s">
        <v>28</v>
      </c>
      <c r="D3374" s="2" t="s">
        <v>38</v>
      </c>
      <c r="E3374" s="2" t="str">
        <f>TRIM(Table2[[#This Row],[SKU_CODE]])</f>
        <v>BEC-CLN-002</v>
      </c>
      <c r="F3374" s="2">
        <v>135</v>
      </c>
      <c r="G3374" s="2">
        <v>24975</v>
      </c>
      <c r="H3374" s="2">
        <v>2997.95</v>
      </c>
      <c r="I3374" s="2">
        <v>6865.67</v>
      </c>
      <c r="J3374" s="2">
        <v>19</v>
      </c>
      <c r="K3374" s="2" t="str">
        <f>_xlfn.XLOOKUP(E3374,[1]SKU_Master!A:A,[1]SKU_Master!C:C,"NOT FOUND")</f>
        <v>Cleaners</v>
      </c>
      <c r="L3374" s="2">
        <f>_xlfn.XLOOKUP(Table2[[#This Row],[SKU_CODE_CLEAN]],[1]SKU_Master!A:A,[1]SKU_Master!E:E,"Not Found")</f>
        <v>185</v>
      </c>
      <c r="M3374" s="2">
        <f>_xlfn.XLOOKUP(E3374,[1]SKU_Master!A:A,[1]SKU_Master!F:F,"NOT FOUND")</f>
        <v>88</v>
      </c>
      <c r="N3374" s="2" t="str">
        <f>IF(ISNUMBER(_xlfn.XMATCH(E3374,[1]SKU_Master!A:A)),"MATCH","NOT FOUND")</f>
        <v>MATCH</v>
      </c>
      <c r="O3374" s="2">
        <f>Table2[[#This Row],[GROSS_REVENUE]]-Table2[[#This Row],[DISCOUNT]]</f>
        <v>21977.05</v>
      </c>
      <c r="P3374" s="3">
        <f>IFERROR((Table2[[#This Row],[NET_REVENUE]]-(Table2[[#This Row],[UNITS_SOLD]]*Table2[[#This Row],[UNIT_COGS]]))/Table2[[#This Row],[NET_REVENUE]],0)</f>
        <v>0.45943609356123771</v>
      </c>
      <c r="Q3374" s="4">
        <f>IFERROR(Table2[[#This Row],[GROSS_REVENUE]]/Table2[[#This Row],[AD_SPEND]],0)</f>
        <v>3.6376639133544142</v>
      </c>
      <c r="R3374" s="2">
        <f>IFERROR((Table2[[#This Row],[NET_REVENUE]]-(Table2[[#This Row],[UNITS_SOLD]]*Table2[[#This Row],[UNIT_COGS]])-Table2[[#This Row],[AD_SPEND]]),0)</f>
        <v>3231.3799999999992</v>
      </c>
      <c r="S3374" s="3">
        <f>IFERROR(Table2[[#This Row],[RETURNS_UNITS]]/Table2[[#This Row],[UNITS_SOLD]],0)</f>
        <v>0.14074074074074075</v>
      </c>
      <c r="T3374" s="2" t="str">
        <f>TRIM(CLEAN(Table2[[#This Row],[CHANNEL]]))</f>
        <v>D2C</v>
      </c>
      <c r="U3374" s="1">
        <f t="shared" si="52"/>
        <v>45505</v>
      </c>
    </row>
    <row r="3375" spans="1:21" x14ac:dyDescent="0.3">
      <c r="A3375" s="1">
        <v>45566</v>
      </c>
      <c r="B3375" s="2" t="s">
        <v>33</v>
      </c>
      <c r="C3375" s="2" t="s">
        <v>28</v>
      </c>
      <c r="D3375" s="2" t="s">
        <v>36</v>
      </c>
      <c r="E3375" s="2" t="str">
        <f>TRIM(Table2[[#This Row],[SKU_CODE]])</f>
        <v>BEC-CLN-003</v>
      </c>
      <c r="F3375" s="2">
        <v>93</v>
      </c>
      <c r="G3375" s="2">
        <v>27807</v>
      </c>
      <c r="H3375" s="2">
        <v>7597.58</v>
      </c>
      <c r="I3375" s="2">
        <v>6868.88</v>
      </c>
      <c r="J3375" s="2">
        <v>2</v>
      </c>
      <c r="K3375" s="2" t="str">
        <f>_xlfn.XLOOKUP(E3375,[1]SKU_Master!A:A,[1]SKU_Master!C:C,"NOT FOUND")</f>
        <v>Cleaners</v>
      </c>
      <c r="L3375" s="2">
        <f>_xlfn.XLOOKUP(Table2[[#This Row],[SKU_CODE_CLEAN]],[1]SKU_Master!A:A,[1]SKU_Master!E:E,"Not Found")</f>
        <v>299</v>
      </c>
      <c r="M3375" s="2">
        <f>_xlfn.XLOOKUP(E3375,[1]SKU_Master!A:A,[1]SKU_Master!F:F,"NOT FOUND")</f>
        <v>150</v>
      </c>
      <c r="N3375" s="2" t="str">
        <f>IF(ISNUMBER(_xlfn.XMATCH(E3375,[1]SKU_Master!A:A)),"MATCH","NOT FOUND")</f>
        <v>MATCH</v>
      </c>
      <c r="O3375" s="2">
        <f>Table2[[#This Row],[GROSS_REVENUE]]-Table2[[#This Row],[DISCOUNT]]</f>
        <v>20209.419999999998</v>
      </c>
      <c r="P3375" s="3">
        <f>IFERROR((Table2[[#This Row],[NET_REVENUE]]-(Table2[[#This Row],[UNITS_SOLD]]*Table2[[#This Row],[UNIT_COGS]]))/Table2[[#This Row],[NET_REVENUE]],0)</f>
        <v>0.30972783978956342</v>
      </c>
      <c r="Q3375" s="4">
        <f>IFERROR(Table2[[#This Row],[GROSS_REVENUE]]/Table2[[#This Row],[AD_SPEND]],0)</f>
        <v>4.0482582313273783</v>
      </c>
      <c r="R3375" s="2">
        <f>IFERROR((Table2[[#This Row],[NET_REVENUE]]-(Table2[[#This Row],[UNITS_SOLD]]*Table2[[#This Row],[UNIT_COGS]])-Table2[[#This Row],[AD_SPEND]]),0)</f>
        <v>-609.46000000000186</v>
      </c>
      <c r="S3375" s="3">
        <f>IFERROR(Table2[[#This Row],[RETURNS_UNITS]]/Table2[[#This Row],[UNITS_SOLD]],0)</f>
        <v>2.1505376344086023E-2</v>
      </c>
      <c r="T3375" s="2" t="str">
        <f>TRIM(CLEAN(Table2[[#This Row],[CHANNEL]]))</f>
        <v>Swiggy Instamart</v>
      </c>
      <c r="U3375" s="1">
        <f t="shared" si="52"/>
        <v>45566</v>
      </c>
    </row>
    <row r="3376" spans="1:21" x14ac:dyDescent="0.3">
      <c r="A3376" s="1">
        <v>45444</v>
      </c>
      <c r="B3376" s="2" t="s">
        <v>33</v>
      </c>
      <c r="C3376" s="2" t="s">
        <v>22</v>
      </c>
      <c r="D3376" s="2" t="s">
        <v>59</v>
      </c>
      <c r="E3376" s="2" t="str">
        <f>TRIM(Table2[[#This Row],[SKU_CODE]])</f>
        <v>BEC-CLN-001</v>
      </c>
      <c r="F3376" s="2">
        <v>217</v>
      </c>
      <c r="G3376" s="2">
        <v>43183</v>
      </c>
      <c r="H3376" s="2">
        <v>10247.64</v>
      </c>
      <c r="I3376" s="2">
        <v>6875.42</v>
      </c>
      <c r="J3376" s="2">
        <v>6</v>
      </c>
      <c r="K3376" s="2" t="str">
        <f>_xlfn.XLOOKUP(E3376,[1]SKU_Master!A:A,[1]SKU_Master!C:C,"NOT FOUND")</f>
        <v>Cleaners</v>
      </c>
      <c r="L3376" s="2">
        <f>_xlfn.XLOOKUP(Table2[[#This Row],[SKU_CODE_CLEAN]],[1]SKU_Master!A:A,[1]SKU_Master!E:E,"Not Found")</f>
        <v>199</v>
      </c>
      <c r="M3376" s="2">
        <f>_xlfn.XLOOKUP(E3376,[1]SKU_Master!A:A,[1]SKU_Master!F:F,"NOT FOUND")</f>
        <v>96</v>
      </c>
      <c r="N3376" s="2" t="str">
        <f>IF(ISNUMBER(_xlfn.XMATCH(E3376,[1]SKU_Master!A:A)),"MATCH","NOT FOUND")</f>
        <v>MATCH</v>
      </c>
      <c r="O3376" s="2">
        <f>Table2[[#This Row],[GROSS_REVENUE]]-Table2[[#This Row],[DISCOUNT]]</f>
        <v>32935.360000000001</v>
      </c>
      <c r="P3376" s="3">
        <f>IFERROR((Table2[[#This Row],[NET_REVENUE]]-(Table2[[#This Row],[UNITS_SOLD]]*Table2[[#This Row],[UNIT_COGS]]))/Table2[[#This Row],[NET_REVENUE]],0)</f>
        <v>0.36748831650845781</v>
      </c>
      <c r="Q3376" s="4">
        <f>IFERROR(Table2[[#This Row],[GROSS_REVENUE]]/Table2[[#This Row],[AD_SPEND]],0)</f>
        <v>6.280779937807436</v>
      </c>
      <c r="R3376" s="2">
        <f>IFERROR((Table2[[#This Row],[NET_REVENUE]]-(Table2[[#This Row],[UNITS_SOLD]]*Table2[[#This Row],[UNIT_COGS]])-Table2[[#This Row],[AD_SPEND]]),0)</f>
        <v>5227.9400000000005</v>
      </c>
      <c r="S3376" s="3">
        <f>IFERROR(Table2[[#This Row],[RETURNS_UNITS]]/Table2[[#This Row],[UNITS_SOLD]],0)</f>
        <v>2.7649769585253458E-2</v>
      </c>
      <c r="T3376" s="2" t="str">
        <f>TRIM(CLEAN(Table2[[#This Row],[CHANNEL]]))</f>
        <v>Swiggy Instamart</v>
      </c>
      <c r="U3376" s="1">
        <f t="shared" si="52"/>
        <v>45444</v>
      </c>
    </row>
    <row r="3377" spans="1:21" x14ac:dyDescent="0.3">
      <c r="A3377" s="1">
        <v>45717</v>
      </c>
      <c r="B3377" s="2" t="s">
        <v>39</v>
      </c>
      <c r="C3377" s="2" t="s">
        <v>28</v>
      </c>
      <c r="D3377" s="2" t="s">
        <v>46</v>
      </c>
      <c r="E3377" s="2" t="str">
        <f>TRIM(Table2[[#This Row],[SKU_CODE]])</f>
        <v>BEC-KT-001</v>
      </c>
      <c r="F3377" s="2">
        <v>367</v>
      </c>
      <c r="G3377" s="2">
        <v>58720</v>
      </c>
      <c r="H3377" s="2">
        <v>9034.7800000000007</v>
      </c>
      <c r="I3377" s="2">
        <v>6876.82</v>
      </c>
      <c r="J3377" s="2">
        <v>11</v>
      </c>
      <c r="K3377" s="2" t="str">
        <f>_xlfn.XLOOKUP(E3377,[1]SKU_Master!A:A,[1]SKU_Master!C:C,"NOT FOUND")</f>
        <v>Kitchen Towel</v>
      </c>
      <c r="L3377" s="2">
        <f>_xlfn.XLOOKUP(Table2[[#This Row],[SKU_CODE_CLEAN]],[1]SKU_Master!A:A,[1]SKU_Master!E:E,"Not Found")</f>
        <v>160</v>
      </c>
      <c r="M3377" s="2">
        <f>_xlfn.XLOOKUP(E3377,[1]SKU_Master!A:A,[1]SKU_Master!F:F,"NOT FOUND")</f>
        <v>78</v>
      </c>
      <c r="N3377" s="2" t="str">
        <f>IF(ISNUMBER(_xlfn.XMATCH(E3377,[1]SKU_Master!A:A)),"MATCH","NOT FOUND")</f>
        <v>MATCH</v>
      </c>
      <c r="O3377" s="2">
        <f>Table2[[#This Row],[GROSS_REVENUE]]-Table2[[#This Row],[DISCOUNT]]</f>
        <v>49685.22</v>
      </c>
      <c r="P3377" s="3">
        <f>IFERROR((Table2[[#This Row],[NET_REVENUE]]-(Table2[[#This Row],[UNITS_SOLD]]*Table2[[#This Row],[UNIT_COGS]]))/Table2[[#This Row],[NET_REVENUE]],0)</f>
        <v>0.42385280773638517</v>
      </c>
      <c r="Q3377" s="4">
        <f>IFERROR(Table2[[#This Row],[GROSS_REVENUE]]/Table2[[#This Row],[AD_SPEND]],0)</f>
        <v>8.5388304477941848</v>
      </c>
      <c r="R3377" s="2">
        <f>IFERROR((Table2[[#This Row],[NET_REVENUE]]-(Table2[[#This Row],[UNITS_SOLD]]*Table2[[#This Row],[UNIT_COGS]])-Table2[[#This Row],[AD_SPEND]]),0)</f>
        <v>14182.400000000001</v>
      </c>
      <c r="S3377" s="3">
        <f>IFERROR(Table2[[#This Row],[RETURNS_UNITS]]/Table2[[#This Row],[UNITS_SOLD]],0)</f>
        <v>2.9972752043596729E-2</v>
      </c>
      <c r="T3377" s="2" t="str">
        <f>TRIM(CLEAN(Table2[[#This Row],[CHANNEL]]))</f>
        <v>Amazon</v>
      </c>
      <c r="U3377" s="1">
        <f t="shared" si="52"/>
        <v>45717</v>
      </c>
    </row>
    <row r="3378" spans="1:21" x14ac:dyDescent="0.3">
      <c r="A3378" s="1">
        <v>45323</v>
      </c>
      <c r="B3378" s="2" t="s">
        <v>37</v>
      </c>
      <c r="C3378" s="2" t="s">
        <v>28</v>
      </c>
      <c r="D3378" s="2" t="s">
        <v>29</v>
      </c>
      <c r="E3378" s="2" t="str">
        <f>TRIM(Table2[[#This Row],[SKU_CODE]])</f>
        <v>BEC-CLN-004</v>
      </c>
      <c r="F3378" s="2">
        <v>333</v>
      </c>
      <c r="G3378" s="2">
        <v>32967</v>
      </c>
      <c r="H3378" s="2">
        <v>6476.65</v>
      </c>
      <c r="I3378" s="2">
        <v>6878.52</v>
      </c>
      <c r="J3378" s="2">
        <v>19</v>
      </c>
      <c r="K3378" s="2" t="str">
        <f>_xlfn.XLOOKUP(E3378,[1]SKU_Master!A:A,[1]SKU_Master!C:C,"NOT FOUND")</f>
        <v>Cleaners</v>
      </c>
      <c r="L3378" s="2">
        <f>_xlfn.XLOOKUP(Table2[[#This Row],[SKU_CODE_CLEAN]],[1]SKU_Master!A:A,[1]SKU_Master!E:E,"Not Found")</f>
        <v>99</v>
      </c>
      <c r="M3378" s="2">
        <f>_xlfn.XLOOKUP(E3378,[1]SKU_Master!A:A,[1]SKU_Master!F:F,"NOT FOUND")</f>
        <v>44</v>
      </c>
      <c r="N3378" s="2" t="str">
        <f>IF(ISNUMBER(_xlfn.XMATCH(E3378,[1]SKU_Master!A:A)),"MATCH","NOT FOUND")</f>
        <v>MATCH</v>
      </c>
      <c r="O3378" s="2">
        <f>Table2[[#This Row],[GROSS_REVENUE]]-Table2[[#This Row],[DISCOUNT]]</f>
        <v>26490.35</v>
      </c>
      <c r="P3378" s="3">
        <f>IFERROR((Table2[[#This Row],[NET_REVENUE]]-(Table2[[#This Row],[UNITS_SOLD]]*Table2[[#This Row],[UNIT_COGS]]))/Table2[[#This Row],[NET_REVENUE]],0)</f>
        <v>0.44689292515953921</v>
      </c>
      <c r="Q3378" s="4">
        <f>IFERROR(Table2[[#This Row],[GROSS_REVENUE]]/Table2[[#This Row],[AD_SPEND]],0)</f>
        <v>4.7927461139896366</v>
      </c>
      <c r="R3378" s="2">
        <f>IFERROR((Table2[[#This Row],[NET_REVENUE]]-(Table2[[#This Row],[UNITS_SOLD]]*Table2[[#This Row],[UNIT_COGS]])-Table2[[#This Row],[AD_SPEND]]),0)</f>
        <v>4959.8299999999981</v>
      </c>
      <c r="S3378" s="3">
        <f>IFERROR(Table2[[#This Row],[RETURNS_UNITS]]/Table2[[#This Row],[UNITS_SOLD]],0)</f>
        <v>5.7057057057057055E-2</v>
      </c>
      <c r="T3378" s="2" t="str">
        <f>TRIM(CLEAN(Table2[[#This Row],[CHANNEL]]))</f>
        <v>Blinkit</v>
      </c>
      <c r="U3378" s="1">
        <f t="shared" si="52"/>
        <v>45323</v>
      </c>
    </row>
    <row r="3379" spans="1:21" x14ac:dyDescent="0.3">
      <c r="A3379" s="1">
        <v>45536</v>
      </c>
      <c r="B3379" s="2" t="s">
        <v>33</v>
      </c>
      <c r="C3379" s="2" t="s">
        <v>22</v>
      </c>
      <c r="D3379" s="2" t="s">
        <v>38</v>
      </c>
      <c r="E3379" s="2" t="str">
        <f>TRIM(Table2[[#This Row],[SKU_CODE]])</f>
        <v>BEC-CLN-002</v>
      </c>
      <c r="F3379" s="2">
        <v>200</v>
      </c>
      <c r="G3379" s="2">
        <v>37000</v>
      </c>
      <c r="H3379" s="2">
        <v>10139.76</v>
      </c>
      <c r="I3379" s="2">
        <v>6879.16</v>
      </c>
      <c r="J3379" s="2">
        <v>6</v>
      </c>
      <c r="K3379" s="2" t="str">
        <f>_xlfn.XLOOKUP(E3379,[1]SKU_Master!A:A,[1]SKU_Master!C:C,"NOT FOUND")</f>
        <v>Cleaners</v>
      </c>
      <c r="L3379" s="2">
        <f>_xlfn.XLOOKUP(Table2[[#This Row],[SKU_CODE_CLEAN]],[1]SKU_Master!A:A,[1]SKU_Master!E:E,"Not Found")</f>
        <v>185</v>
      </c>
      <c r="M3379" s="2">
        <f>_xlfn.XLOOKUP(E3379,[1]SKU_Master!A:A,[1]SKU_Master!F:F,"NOT FOUND")</f>
        <v>88</v>
      </c>
      <c r="N3379" s="2" t="str">
        <f>IF(ISNUMBER(_xlfn.XMATCH(E3379,[1]SKU_Master!A:A)),"MATCH","NOT FOUND")</f>
        <v>MATCH</v>
      </c>
      <c r="O3379" s="2">
        <f>Table2[[#This Row],[GROSS_REVENUE]]-Table2[[#This Row],[DISCOUNT]]</f>
        <v>26860.239999999998</v>
      </c>
      <c r="P3379" s="3">
        <f>IFERROR((Table2[[#This Row],[NET_REVENUE]]-(Table2[[#This Row],[UNITS_SOLD]]*Table2[[#This Row],[UNIT_COGS]]))/Table2[[#This Row],[NET_REVENUE]],0)</f>
        <v>0.34475641319660577</v>
      </c>
      <c r="Q3379" s="4">
        <f>IFERROR(Table2[[#This Row],[GROSS_REVENUE]]/Table2[[#This Row],[AD_SPEND]],0)</f>
        <v>5.378563661842434</v>
      </c>
      <c r="R3379" s="2">
        <f>IFERROR((Table2[[#This Row],[NET_REVENUE]]-(Table2[[#This Row],[UNITS_SOLD]]*Table2[[#This Row],[UNIT_COGS]])-Table2[[#This Row],[AD_SPEND]]),0)</f>
        <v>2381.0799999999981</v>
      </c>
      <c r="S3379" s="3">
        <f>IFERROR(Table2[[#This Row],[RETURNS_UNITS]]/Table2[[#This Row],[UNITS_SOLD]],0)</f>
        <v>0.03</v>
      </c>
      <c r="T3379" s="2" t="str">
        <f>TRIM(CLEAN(Table2[[#This Row],[CHANNEL]]))</f>
        <v>Swiggy Instamart</v>
      </c>
      <c r="U3379" s="1">
        <f t="shared" si="52"/>
        <v>45536</v>
      </c>
    </row>
    <row r="3380" spans="1:21" x14ac:dyDescent="0.3">
      <c r="A3380" s="1">
        <v>45627</v>
      </c>
      <c r="B3380" s="2" t="s">
        <v>33</v>
      </c>
      <c r="C3380" s="2" t="s">
        <v>28</v>
      </c>
      <c r="D3380" s="2" t="s">
        <v>36</v>
      </c>
      <c r="E3380" s="2" t="str">
        <f>TRIM(Table2[[#This Row],[SKU_CODE]])</f>
        <v>BEC-CLN-003</v>
      </c>
      <c r="F3380" s="2">
        <v>163</v>
      </c>
      <c r="G3380" s="2">
        <v>48737</v>
      </c>
      <c r="H3380" s="2">
        <v>11942.18</v>
      </c>
      <c r="I3380" s="2">
        <v>6882.55</v>
      </c>
      <c r="J3380" s="2">
        <v>4</v>
      </c>
      <c r="K3380" s="2" t="str">
        <f>_xlfn.XLOOKUP(E3380,[1]SKU_Master!A:A,[1]SKU_Master!C:C,"NOT FOUND")</f>
        <v>Cleaners</v>
      </c>
      <c r="L3380" s="2">
        <f>_xlfn.XLOOKUP(Table2[[#This Row],[SKU_CODE_CLEAN]],[1]SKU_Master!A:A,[1]SKU_Master!E:E,"Not Found")</f>
        <v>299</v>
      </c>
      <c r="M3380" s="2">
        <f>_xlfn.XLOOKUP(E3380,[1]SKU_Master!A:A,[1]SKU_Master!F:F,"NOT FOUND")</f>
        <v>150</v>
      </c>
      <c r="N3380" s="2" t="str">
        <f>IF(ISNUMBER(_xlfn.XMATCH(E3380,[1]SKU_Master!A:A)),"MATCH","NOT FOUND")</f>
        <v>MATCH</v>
      </c>
      <c r="O3380" s="2">
        <f>Table2[[#This Row],[GROSS_REVENUE]]-Table2[[#This Row],[DISCOUNT]]</f>
        <v>36794.82</v>
      </c>
      <c r="P3380" s="3">
        <f>IFERROR((Table2[[#This Row],[NET_REVENUE]]-(Table2[[#This Row],[UNITS_SOLD]]*Table2[[#This Row],[UNIT_COGS]]))/Table2[[#This Row],[NET_REVENUE]],0)</f>
        <v>0.33550429109314844</v>
      </c>
      <c r="Q3380" s="4">
        <f>IFERROR(Table2[[#This Row],[GROSS_REVENUE]]/Table2[[#This Row],[AD_SPEND]],0)</f>
        <v>7.0812416909430373</v>
      </c>
      <c r="R3380" s="2">
        <f>IFERROR((Table2[[#This Row],[NET_REVENUE]]-(Table2[[#This Row],[UNITS_SOLD]]*Table2[[#This Row],[UNIT_COGS]])-Table2[[#This Row],[AD_SPEND]]),0)</f>
        <v>5462.2699999999995</v>
      </c>
      <c r="S3380" s="3">
        <f>IFERROR(Table2[[#This Row],[RETURNS_UNITS]]/Table2[[#This Row],[UNITS_SOLD]],0)</f>
        <v>2.4539877300613498E-2</v>
      </c>
      <c r="T3380" s="2" t="str">
        <f>TRIM(CLEAN(Table2[[#This Row],[CHANNEL]]))</f>
        <v>Swiggy Instamart</v>
      </c>
      <c r="U3380" s="1">
        <f t="shared" si="52"/>
        <v>45627</v>
      </c>
    </row>
    <row r="3381" spans="1:21" x14ac:dyDescent="0.3">
      <c r="A3381" s="1">
        <v>45352</v>
      </c>
      <c r="B3381" s="2" t="s">
        <v>37</v>
      </c>
      <c r="C3381" s="2" t="s">
        <v>28</v>
      </c>
      <c r="D3381" s="2" t="s">
        <v>29</v>
      </c>
      <c r="E3381" s="2" t="str">
        <f>TRIM(Table2[[#This Row],[SKU_CODE]])</f>
        <v>BEC-CLN-004</v>
      </c>
      <c r="F3381" s="2">
        <v>241</v>
      </c>
      <c r="G3381" s="2">
        <v>23859</v>
      </c>
      <c r="H3381" s="2">
        <v>3038.46</v>
      </c>
      <c r="I3381" s="2">
        <v>6891.51</v>
      </c>
      <c r="J3381" s="2">
        <v>6</v>
      </c>
      <c r="K3381" s="2" t="str">
        <f>_xlfn.XLOOKUP(E3381,[1]SKU_Master!A:A,[1]SKU_Master!C:C,"NOT FOUND")</f>
        <v>Cleaners</v>
      </c>
      <c r="L3381" s="2">
        <f>_xlfn.XLOOKUP(Table2[[#This Row],[SKU_CODE_CLEAN]],[1]SKU_Master!A:A,[1]SKU_Master!E:E,"Not Found")</f>
        <v>99</v>
      </c>
      <c r="M3381" s="2">
        <f>_xlfn.XLOOKUP(E3381,[1]SKU_Master!A:A,[1]SKU_Master!F:F,"NOT FOUND")</f>
        <v>44</v>
      </c>
      <c r="N3381" s="2" t="str">
        <f>IF(ISNUMBER(_xlfn.XMATCH(E3381,[1]SKU_Master!A:A)),"MATCH","NOT FOUND")</f>
        <v>MATCH</v>
      </c>
      <c r="O3381" s="2">
        <f>Table2[[#This Row],[GROSS_REVENUE]]-Table2[[#This Row],[DISCOUNT]]</f>
        <v>20820.54</v>
      </c>
      <c r="P3381" s="3">
        <f>IFERROR((Table2[[#This Row],[NET_REVENUE]]-(Table2[[#This Row],[UNITS_SOLD]]*Table2[[#This Row],[UNIT_COGS]]))/Table2[[#This Row],[NET_REVENUE]],0)</f>
        <v>0.4906952461367477</v>
      </c>
      <c r="Q3381" s="4">
        <f>IFERROR(Table2[[#This Row],[GROSS_REVENUE]]/Table2[[#This Row],[AD_SPEND]],0)</f>
        <v>3.4620859579395518</v>
      </c>
      <c r="R3381" s="2">
        <f>IFERROR((Table2[[#This Row],[NET_REVENUE]]-(Table2[[#This Row],[UNITS_SOLD]]*Table2[[#This Row],[UNIT_COGS]])-Table2[[#This Row],[AD_SPEND]]),0)</f>
        <v>3325.0300000000007</v>
      </c>
      <c r="S3381" s="3">
        <f>IFERROR(Table2[[#This Row],[RETURNS_UNITS]]/Table2[[#This Row],[UNITS_SOLD]],0)</f>
        <v>2.4896265560165973E-2</v>
      </c>
      <c r="T3381" s="2" t="str">
        <f>TRIM(CLEAN(Table2[[#This Row],[CHANNEL]]))</f>
        <v>Blinkit</v>
      </c>
      <c r="U3381" s="1">
        <f t="shared" si="52"/>
        <v>45352</v>
      </c>
    </row>
    <row r="3382" spans="1:21" x14ac:dyDescent="0.3">
      <c r="A3382" s="1">
        <v>45658</v>
      </c>
      <c r="B3382" s="2" t="s">
        <v>21</v>
      </c>
      <c r="C3382" s="2" t="s">
        <v>28</v>
      </c>
      <c r="D3382" s="2" t="s">
        <v>59</v>
      </c>
      <c r="E3382" s="2" t="str">
        <f>TRIM(Table2[[#This Row],[SKU_CODE]])</f>
        <v>BEC-CLN-001</v>
      </c>
      <c r="F3382" s="2">
        <v>250</v>
      </c>
      <c r="G3382" s="2">
        <v>49750</v>
      </c>
      <c r="H3382" s="2">
        <v>14922.39</v>
      </c>
      <c r="I3382" s="2">
        <v>6919.11</v>
      </c>
      <c r="J3382" s="2">
        <v>5</v>
      </c>
      <c r="K3382" s="2" t="str">
        <f>_xlfn.XLOOKUP(E3382,[1]SKU_Master!A:A,[1]SKU_Master!C:C,"NOT FOUND")</f>
        <v>Cleaners</v>
      </c>
      <c r="L3382" s="2">
        <f>_xlfn.XLOOKUP(Table2[[#This Row],[SKU_CODE_CLEAN]],[1]SKU_Master!A:A,[1]SKU_Master!E:E,"Not Found")</f>
        <v>199</v>
      </c>
      <c r="M3382" s="2">
        <f>_xlfn.XLOOKUP(E3382,[1]SKU_Master!A:A,[1]SKU_Master!F:F,"NOT FOUND")</f>
        <v>96</v>
      </c>
      <c r="N3382" s="2" t="str">
        <f>IF(ISNUMBER(_xlfn.XMATCH(E3382,[1]SKU_Master!A:A)),"MATCH","NOT FOUND")</f>
        <v>MATCH</v>
      </c>
      <c r="O3382" s="2">
        <f>Table2[[#This Row],[GROSS_REVENUE]]-Table2[[#This Row],[DISCOUNT]]</f>
        <v>34827.61</v>
      </c>
      <c r="P3382" s="3">
        <f>IFERROR((Table2[[#This Row],[NET_REVENUE]]-(Table2[[#This Row],[UNITS_SOLD]]*Table2[[#This Row],[UNIT_COGS]]))/Table2[[#This Row],[NET_REVENUE]],0)</f>
        <v>0.31089155988596406</v>
      </c>
      <c r="Q3382" s="4">
        <f>IFERROR(Table2[[#This Row],[GROSS_REVENUE]]/Table2[[#This Row],[AD_SPEND]],0)</f>
        <v>7.190231113539169</v>
      </c>
      <c r="R3382" s="2">
        <f>IFERROR((Table2[[#This Row],[NET_REVENUE]]-(Table2[[#This Row],[UNITS_SOLD]]*Table2[[#This Row],[UNIT_COGS]])-Table2[[#This Row],[AD_SPEND]]),0)</f>
        <v>3908.5000000000009</v>
      </c>
      <c r="S3382" s="3">
        <f>IFERROR(Table2[[#This Row],[RETURNS_UNITS]]/Table2[[#This Row],[UNITS_SOLD]],0)</f>
        <v>0.02</v>
      </c>
      <c r="T3382" s="2" t="str">
        <f>TRIM(CLEAN(Table2[[#This Row],[CHANNEL]]))</f>
        <v>Flipkart</v>
      </c>
      <c r="U3382" s="1">
        <f t="shared" si="52"/>
        <v>45658</v>
      </c>
    </row>
    <row r="3383" spans="1:21" x14ac:dyDescent="0.3">
      <c r="A3383" s="1">
        <v>45383</v>
      </c>
      <c r="B3383" s="2" t="s">
        <v>21</v>
      </c>
      <c r="C3383" s="2" t="s">
        <v>28</v>
      </c>
      <c r="D3383" s="2" t="s">
        <v>41</v>
      </c>
      <c r="E3383" s="2" t="str">
        <f>TRIM(Table2[[#This Row],[SKU_CODE]])</f>
        <v>BEC-KT-002</v>
      </c>
      <c r="F3383" s="2">
        <v>130</v>
      </c>
      <c r="G3383" s="2">
        <v>54600</v>
      </c>
      <c r="H3383" s="2">
        <v>3815.54</v>
      </c>
      <c r="I3383" s="2">
        <v>6923.5</v>
      </c>
      <c r="J3383" s="2">
        <v>3</v>
      </c>
      <c r="K3383" s="2" t="str">
        <f>_xlfn.XLOOKUP(E3383,[1]SKU_Master!A:A,[1]SKU_Master!C:C,"NOT FOUND")</f>
        <v>Kitchen Towel</v>
      </c>
      <c r="L3383" s="2">
        <f>_xlfn.XLOOKUP(Table2[[#This Row],[SKU_CODE_CLEAN]],[1]SKU_Master!A:A,[1]SKU_Master!E:E,"Not Found")</f>
        <v>420</v>
      </c>
      <c r="M3383" s="2">
        <f>_xlfn.XLOOKUP(E3383,[1]SKU_Master!A:A,[1]SKU_Master!F:F,"NOT FOUND")</f>
        <v>205</v>
      </c>
      <c r="N3383" s="2" t="str">
        <f>IF(ISNUMBER(_xlfn.XMATCH(E3383,[1]SKU_Master!A:A)),"MATCH","NOT FOUND")</f>
        <v>MATCH</v>
      </c>
      <c r="O3383" s="2">
        <f>Table2[[#This Row],[GROSS_REVENUE]]-Table2[[#This Row],[DISCOUNT]]</f>
        <v>50784.46</v>
      </c>
      <c r="P3383" s="3">
        <f>IFERROR((Table2[[#This Row],[NET_REVENUE]]-(Table2[[#This Row],[UNITS_SOLD]]*Table2[[#This Row],[UNIT_COGS]]))/Table2[[#This Row],[NET_REVENUE]],0)</f>
        <v>0.4752331717222158</v>
      </c>
      <c r="Q3383" s="4">
        <f>IFERROR(Table2[[#This Row],[GROSS_REVENUE]]/Table2[[#This Row],[AD_SPEND]],0)</f>
        <v>7.8861847331551962</v>
      </c>
      <c r="R3383" s="2">
        <f>IFERROR((Table2[[#This Row],[NET_REVENUE]]-(Table2[[#This Row],[UNITS_SOLD]]*Table2[[#This Row],[UNIT_COGS]])-Table2[[#This Row],[AD_SPEND]]),0)</f>
        <v>17210.96</v>
      </c>
      <c r="S3383" s="3">
        <f>IFERROR(Table2[[#This Row],[RETURNS_UNITS]]/Table2[[#This Row],[UNITS_SOLD]],0)</f>
        <v>2.3076923076923078E-2</v>
      </c>
      <c r="T3383" s="2" t="str">
        <f>TRIM(CLEAN(Table2[[#This Row],[CHANNEL]]))</f>
        <v>Flipkart</v>
      </c>
      <c r="U3383" s="1">
        <f t="shared" si="52"/>
        <v>45383</v>
      </c>
    </row>
    <row r="3384" spans="1:21" x14ac:dyDescent="0.3">
      <c r="A3384" s="1">
        <v>45505</v>
      </c>
      <c r="B3384" s="2" t="s">
        <v>39</v>
      </c>
      <c r="C3384" s="2" t="s">
        <v>22</v>
      </c>
      <c r="D3384" s="2" t="s">
        <v>31</v>
      </c>
      <c r="E3384" s="2" t="str">
        <f>TRIM(Table2[[#This Row],[SKU_CODE]])</f>
        <v>BEC-GB-002</v>
      </c>
      <c r="F3384" s="2">
        <v>333</v>
      </c>
      <c r="G3384" s="2">
        <v>59607</v>
      </c>
      <c r="H3384" s="2">
        <v>12084.39</v>
      </c>
      <c r="I3384" s="2">
        <v>6925.37</v>
      </c>
      <c r="J3384" s="2">
        <v>13</v>
      </c>
      <c r="K3384" s="2" t="str">
        <f>_xlfn.XLOOKUP(E3384,[1]SKU_Master!A:A,[1]SKU_Master!C:C,"NOT FOUND")</f>
        <v>Garbage Bags</v>
      </c>
      <c r="L3384" s="2">
        <f>_xlfn.XLOOKUP(Table2[[#This Row],[SKU_CODE_CLEAN]],[1]SKU_Master!A:A,[1]SKU_Master!E:E,"Not Found")</f>
        <v>179</v>
      </c>
      <c r="M3384" s="2">
        <f>_xlfn.XLOOKUP(E3384,[1]SKU_Master!A:A,[1]SKU_Master!F:F,"NOT FOUND")</f>
        <v>86</v>
      </c>
      <c r="N3384" s="2" t="str">
        <f>IF(ISNUMBER(_xlfn.XMATCH(E3384,[1]SKU_Master!A:A)),"MATCH","NOT FOUND")</f>
        <v>MATCH</v>
      </c>
      <c r="O3384" s="2">
        <f>Table2[[#This Row],[GROSS_REVENUE]]-Table2[[#This Row],[DISCOUNT]]</f>
        <v>47522.61</v>
      </c>
      <c r="P3384" s="3">
        <f>IFERROR((Table2[[#This Row],[NET_REVENUE]]-(Table2[[#This Row],[UNITS_SOLD]]*Table2[[#This Row],[UNIT_COGS]]))/Table2[[#This Row],[NET_REVENUE]],0)</f>
        <v>0.39738158320849803</v>
      </c>
      <c r="Q3384" s="4">
        <f>IFERROR(Table2[[#This Row],[GROSS_REVENUE]]/Table2[[#This Row],[AD_SPEND]],0)</f>
        <v>8.6070491540524188</v>
      </c>
      <c r="R3384" s="2">
        <f>IFERROR((Table2[[#This Row],[NET_REVENUE]]-(Table2[[#This Row],[UNITS_SOLD]]*Table2[[#This Row],[UNIT_COGS]])-Table2[[#This Row],[AD_SPEND]]),0)</f>
        <v>11959.240000000002</v>
      </c>
      <c r="S3384" s="3">
        <f>IFERROR(Table2[[#This Row],[RETURNS_UNITS]]/Table2[[#This Row],[UNITS_SOLD]],0)</f>
        <v>3.903903903903904E-2</v>
      </c>
      <c r="T3384" s="2" t="str">
        <f>TRIM(CLEAN(Table2[[#This Row],[CHANNEL]]))</f>
        <v>Amazon</v>
      </c>
      <c r="U3384" s="1">
        <f t="shared" si="52"/>
        <v>45505</v>
      </c>
    </row>
    <row r="3385" spans="1:21" x14ac:dyDescent="0.3">
      <c r="A3385" s="1">
        <v>45689</v>
      </c>
      <c r="B3385" s="2" t="s">
        <v>21</v>
      </c>
      <c r="C3385" s="2" t="s">
        <v>22</v>
      </c>
      <c r="D3385" s="2" t="s">
        <v>38</v>
      </c>
      <c r="E3385" s="2" t="str">
        <f>TRIM(Table2[[#This Row],[SKU_CODE]])</f>
        <v>BEC-CLN-002</v>
      </c>
      <c r="F3385" s="2">
        <v>270</v>
      </c>
      <c r="G3385" s="2">
        <v>49950</v>
      </c>
      <c r="H3385" s="2">
        <v>12665.57</v>
      </c>
      <c r="I3385" s="2">
        <v>6942.73</v>
      </c>
      <c r="J3385" s="2">
        <v>13</v>
      </c>
      <c r="K3385" s="2" t="str">
        <f>_xlfn.XLOOKUP(E3385,[1]SKU_Master!A:A,[1]SKU_Master!C:C,"NOT FOUND")</f>
        <v>Cleaners</v>
      </c>
      <c r="L3385" s="2">
        <f>_xlfn.XLOOKUP(Table2[[#This Row],[SKU_CODE_CLEAN]],[1]SKU_Master!A:A,[1]SKU_Master!E:E,"Not Found")</f>
        <v>185</v>
      </c>
      <c r="M3385" s="2">
        <f>_xlfn.XLOOKUP(E3385,[1]SKU_Master!A:A,[1]SKU_Master!F:F,"NOT FOUND")</f>
        <v>88</v>
      </c>
      <c r="N3385" s="2" t="str">
        <f>IF(ISNUMBER(_xlfn.XMATCH(E3385,[1]SKU_Master!A:A)),"MATCH","NOT FOUND")</f>
        <v>MATCH</v>
      </c>
      <c r="O3385" s="2">
        <f>Table2[[#This Row],[GROSS_REVENUE]]-Table2[[#This Row],[DISCOUNT]]</f>
        <v>37284.43</v>
      </c>
      <c r="P3385" s="3">
        <f>IFERROR((Table2[[#This Row],[NET_REVENUE]]-(Table2[[#This Row],[UNITS_SOLD]]*Table2[[#This Row],[UNIT_COGS]]))/Table2[[#This Row],[NET_REVENUE]],0)</f>
        <v>0.36273667050830599</v>
      </c>
      <c r="Q3385" s="4">
        <f>IFERROR(Table2[[#This Row],[GROSS_REVENUE]]/Table2[[#This Row],[AD_SPEND]],0)</f>
        <v>7.194576196971509</v>
      </c>
      <c r="R3385" s="2">
        <f>IFERROR((Table2[[#This Row],[NET_REVENUE]]-(Table2[[#This Row],[UNITS_SOLD]]*Table2[[#This Row],[UNIT_COGS]])-Table2[[#This Row],[AD_SPEND]]),0)</f>
        <v>6581.7000000000007</v>
      </c>
      <c r="S3385" s="3">
        <f>IFERROR(Table2[[#This Row],[RETURNS_UNITS]]/Table2[[#This Row],[UNITS_SOLD]],0)</f>
        <v>4.8148148148148148E-2</v>
      </c>
      <c r="T3385" s="2" t="str">
        <f>TRIM(CLEAN(Table2[[#This Row],[CHANNEL]]))</f>
        <v>Flipkart</v>
      </c>
      <c r="U3385" s="1">
        <f t="shared" si="52"/>
        <v>45689</v>
      </c>
    </row>
    <row r="3386" spans="1:21" x14ac:dyDescent="0.3">
      <c r="A3386" s="1">
        <v>45748</v>
      </c>
      <c r="B3386" s="2" t="s">
        <v>37</v>
      </c>
      <c r="C3386" s="2" t="s">
        <v>25</v>
      </c>
      <c r="D3386" s="2" t="s">
        <v>41</v>
      </c>
      <c r="E3386" s="2" t="str">
        <f>TRIM(Table2[[#This Row],[SKU_CODE]])</f>
        <v>BEC-KT-002</v>
      </c>
      <c r="F3386" s="2">
        <v>251</v>
      </c>
      <c r="G3386" s="2">
        <v>105420</v>
      </c>
      <c r="H3386" s="2">
        <v>22777.17</v>
      </c>
      <c r="I3386" s="2">
        <v>6953.52</v>
      </c>
      <c r="J3386" s="2">
        <v>14</v>
      </c>
      <c r="K3386" s="2" t="str">
        <f>_xlfn.XLOOKUP(E3386,[1]SKU_Master!A:A,[1]SKU_Master!C:C,"NOT FOUND")</f>
        <v>Kitchen Towel</v>
      </c>
      <c r="L3386" s="2">
        <f>_xlfn.XLOOKUP(Table2[[#This Row],[SKU_CODE_CLEAN]],[1]SKU_Master!A:A,[1]SKU_Master!E:E,"Not Found")</f>
        <v>420</v>
      </c>
      <c r="M3386" s="2">
        <f>_xlfn.XLOOKUP(E3386,[1]SKU_Master!A:A,[1]SKU_Master!F:F,"NOT FOUND")</f>
        <v>205</v>
      </c>
      <c r="N3386" s="2" t="str">
        <f>IF(ISNUMBER(_xlfn.XMATCH(E3386,[1]SKU_Master!A:A)),"MATCH","NOT FOUND")</f>
        <v>MATCH</v>
      </c>
      <c r="O3386" s="2">
        <f>Table2[[#This Row],[GROSS_REVENUE]]-Table2[[#This Row],[DISCOUNT]]</f>
        <v>82642.83</v>
      </c>
      <c r="P3386" s="3">
        <f>IFERROR((Table2[[#This Row],[NET_REVENUE]]-(Table2[[#This Row],[UNITS_SOLD]]*Table2[[#This Row],[UNIT_COGS]]))/Table2[[#This Row],[NET_REVENUE]],0)</f>
        <v>0.37738095367740915</v>
      </c>
      <c r="Q3386" s="4">
        <f>IFERROR(Table2[[#This Row],[GROSS_REVENUE]]/Table2[[#This Row],[AD_SPEND]],0)</f>
        <v>15.160666827736167</v>
      </c>
      <c r="R3386" s="2">
        <f>IFERROR((Table2[[#This Row],[NET_REVENUE]]-(Table2[[#This Row],[UNITS_SOLD]]*Table2[[#This Row],[UNIT_COGS]])-Table2[[#This Row],[AD_SPEND]]),0)</f>
        <v>24234.31</v>
      </c>
      <c r="S3386" s="3">
        <f>IFERROR(Table2[[#This Row],[RETURNS_UNITS]]/Table2[[#This Row],[UNITS_SOLD]],0)</f>
        <v>5.5776892430278883E-2</v>
      </c>
      <c r="T3386" s="2" t="str">
        <f>TRIM(CLEAN(Table2[[#This Row],[CHANNEL]]))</f>
        <v>Blinkit</v>
      </c>
      <c r="U3386" s="1">
        <f t="shared" si="52"/>
        <v>45748</v>
      </c>
    </row>
    <row r="3387" spans="1:21" x14ac:dyDescent="0.3">
      <c r="A3387" s="1">
        <v>45505</v>
      </c>
      <c r="B3387" s="2" t="s">
        <v>21</v>
      </c>
      <c r="C3387" s="2" t="s">
        <v>28</v>
      </c>
      <c r="D3387" s="2" t="s">
        <v>60</v>
      </c>
      <c r="E3387" s="2" t="str">
        <f>TRIM(Table2[[#This Row],[SKU_CODE]])</f>
        <v>BEC-CLN-003</v>
      </c>
      <c r="F3387" s="2">
        <v>120</v>
      </c>
      <c r="G3387" s="2">
        <v>35880</v>
      </c>
      <c r="H3387" s="2">
        <v>2933.89</v>
      </c>
      <c r="I3387" s="2">
        <v>6954.5</v>
      </c>
      <c r="J3387" s="2">
        <v>3</v>
      </c>
      <c r="K3387" s="2" t="str">
        <f>_xlfn.XLOOKUP(E3387,[1]SKU_Master!A:A,[1]SKU_Master!C:C,"NOT FOUND")</f>
        <v>Cleaners</v>
      </c>
      <c r="L3387" s="2">
        <f>_xlfn.XLOOKUP(Table2[[#This Row],[SKU_CODE_CLEAN]],[1]SKU_Master!A:A,[1]SKU_Master!E:E,"Not Found")</f>
        <v>299</v>
      </c>
      <c r="M3387" s="2">
        <f>_xlfn.XLOOKUP(E3387,[1]SKU_Master!A:A,[1]SKU_Master!F:F,"NOT FOUND")</f>
        <v>150</v>
      </c>
      <c r="N3387" s="2" t="str">
        <f>IF(ISNUMBER(_xlfn.XMATCH(E3387,[1]SKU_Master!A:A)),"MATCH","NOT FOUND")</f>
        <v>MATCH</v>
      </c>
      <c r="O3387" s="2">
        <f>Table2[[#This Row],[GROSS_REVENUE]]-Table2[[#This Row],[DISCOUNT]]</f>
        <v>32946.11</v>
      </c>
      <c r="P3387" s="3">
        <f>IFERROR((Table2[[#This Row],[NET_REVENUE]]-(Table2[[#This Row],[UNITS_SOLD]]*Table2[[#This Row],[UNIT_COGS]]))/Table2[[#This Row],[NET_REVENUE]],0)</f>
        <v>0.45365325375287097</v>
      </c>
      <c r="Q3387" s="4">
        <f>IFERROR(Table2[[#This Row],[GROSS_REVENUE]]/Table2[[#This Row],[AD_SPEND]],0)</f>
        <v>5.1592494068588683</v>
      </c>
      <c r="R3387" s="2">
        <f>IFERROR((Table2[[#This Row],[NET_REVENUE]]-(Table2[[#This Row],[UNITS_SOLD]]*Table2[[#This Row],[UNIT_COGS]])-Table2[[#This Row],[AD_SPEND]]),0)</f>
        <v>7991.6100000000006</v>
      </c>
      <c r="S3387" s="3">
        <f>IFERROR(Table2[[#This Row],[RETURNS_UNITS]]/Table2[[#This Row],[UNITS_SOLD]],0)</f>
        <v>2.5000000000000001E-2</v>
      </c>
      <c r="T3387" s="2" t="str">
        <f>TRIM(CLEAN(Table2[[#This Row],[CHANNEL]]))</f>
        <v>Flipkart</v>
      </c>
      <c r="U3387" s="1">
        <f t="shared" si="52"/>
        <v>45505</v>
      </c>
    </row>
    <row r="3388" spans="1:21" x14ac:dyDescent="0.3">
      <c r="A3388" s="1">
        <v>45566</v>
      </c>
      <c r="B3388" s="2" t="s">
        <v>21</v>
      </c>
      <c r="C3388" s="2" t="s">
        <v>25</v>
      </c>
      <c r="D3388" s="2" t="s">
        <v>59</v>
      </c>
      <c r="E3388" s="2" t="str">
        <f>TRIM(Table2[[#This Row],[SKU_CODE]])</f>
        <v>BEC-CLN-001</v>
      </c>
      <c r="F3388" s="2">
        <v>235</v>
      </c>
      <c r="G3388" s="2">
        <v>46765</v>
      </c>
      <c r="H3388" s="2">
        <v>10542.39</v>
      </c>
      <c r="I3388" s="2">
        <v>6955.54</v>
      </c>
      <c r="J3388" s="2">
        <v>8</v>
      </c>
      <c r="K3388" s="2" t="str">
        <f>_xlfn.XLOOKUP(E3388,[1]SKU_Master!A:A,[1]SKU_Master!C:C,"NOT FOUND")</f>
        <v>Cleaners</v>
      </c>
      <c r="L3388" s="2">
        <f>_xlfn.XLOOKUP(Table2[[#This Row],[SKU_CODE_CLEAN]],[1]SKU_Master!A:A,[1]SKU_Master!E:E,"Not Found")</f>
        <v>199</v>
      </c>
      <c r="M3388" s="2">
        <f>_xlfn.XLOOKUP(E3388,[1]SKU_Master!A:A,[1]SKU_Master!F:F,"NOT FOUND")</f>
        <v>96</v>
      </c>
      <c r="N3388" s="2" t="str">
        <f>IF(ISNUMBER(_xlfn.XMATCH(E3388,[1]SKU_Master!A:A)),"MATCH","NOT FOUND")</f>
        <v>MATCH</v>
      </c>
      <c r="O3388" s="2">
        <f>Table2[[#This Row],[GROSS_REVENUE]]-Table2[[#This Row],[DISCOUNT]]</f>
        <v>36222.61</v>
      </c>
      <c r="P3388" s="3">
        <f>IFERROR((Table2[[#This Row],[NET_REVENUE]]-(Table2[[#This Row],[UNITS_SOLD]]*Table2[[#This Row],[UNIT_COGS]]))/Table2[[#This Row],[NET_REVENUE]],0)</f>
        <v>0.37718458167426366</v>
      </c>
      <c r="Q3388" s="4">
        <f>IFERROR(Table2[[#This Row],[GROSS_REVENUE]]/Table2[[#This Row],[AD_SPEND]],0)</f>
        <v>6.7234175923077144</v>
      </c>
      <c r="R3388" s="2">
        <f>IFERROR((Table2[[#This Row],[NET_REVENUE]]-(Table2[[#This Row],[UNITS_SOLD]]*Table2[[#This Row],[UNIT_COGS]])-Table2[[#This Row],[AD_SPEND]]),0)</f>
        <v>6707.0700000000006</v>
      </c>
      <c r="S3388" s="3">
        <f>IFERROR(Table2[[#This Row],[RETURNS_UNITS]]/Table2[[#This Row],[UNITS_SOLD]],0)</f>
        <v>3.4042553191489362E-2</v>
      </c>
      <c r="T3388" s="2" t="str">
        <f>TRIM(CLEAN(Table2[[#This Row],[CHANNEL]]))</f>
        <v>Flipkart</v>
      </c>
      <c r="U3388" s="1">
        <f t="shared" si="52"/>
        <v>45566</v>
      </c>
    </row>
    <row r="3389" spans="1:21" x14ac:dyDescent="0.3">
      <c r="A3389" s="1">
        <v>45292</v>
      </c>
      <c r="B3389" s="2" t="s">
        <v>27</v>
      </c>
      <c r="C3389" s="2" t="s">
        <v>22</v>
      </c>
      <c r="D3389" s="2" t="s">
        <v>38</v>
      </c>
      <c r="E3389" s="2" t="str">
        <f>TRIM(Table2[[#This Row],[SKU_CODE]])</f>
        <v>BEC-CLN-002</v>
      </c>
      <c r="F3389" s="2">
        <v>259</v>
      </c>
      <c r="G3389" s="2">
        <v>47915</v>
      </c>
      <c r="H3389" s="2">
        <v>12025.9</v>
      </c>
      <c r="I3389" s="2">
        <v>6963.98</v>
      </c>
      <c r="J3389" s="2">
        <v>12</v>
      </c>
      <c r="K3389" s="2" t="str">
        <f>_xlfn.XLOOKUP(E3389,[1]SKU_Master!A:A,[1]SKU_Master!C:C,"NOT FOUND")</f>
        <v>Cleaners</v>
      </c>
      <c r="L3389" s="2">
        <f>_xlfn.XLOOKUP(Table2[[#This Row],[SKU_CODE_CLEAN]],[1]SKU_Master!A:A,[1]SKU_Master!E:E,"Not Found")</f>
        <v>185</v>
      </c>
      <c r="M3389" s="2">
        <f>_xlfn.XLOOKUP(E3389,[1]SKU_Master!A:A,[1]SKU_Master!F:F,"NOT FOUND")</f>
        <v>88</v>
      </c>
      <c r="N3389" s="2" t="str">
        <f>IF(ISNUMBER(_xlfn.XMATCH(E3389,[1]SKU_Master!A:A)),"MATCH","NOT FOUND")</f>
        <v>MATCH</v>
      </c>
      <c r="O3389" s="2">
        <f>Table2[[#This Row],[GROSS_REVENUE]]-Table2[[#This Row],[DISCOUNT]]</f>
        <v>35889.1</v>
      </c>
      <c r="P3389" s="3">
        <f>IFERROR((Table2[[#This Row],[NET_REVENUE]]-(Table2[[#This Row],[UNITS_SOLD]]*Table2[[#This Row],[UNIT_COGS]]))/Table2[[#This Row],[NET_REVENUE]],0)</f>
        <v>0.36493252826066963</v>
      </c>
      <c r="Q3389" s="4">
        <f>IFERROR(Table2[[#This Row],[GROSS_REVENUE]]/Table2[[#This Row],[AD_SPEND]],0)</f>
        <v>6.8804045962222755</v>
      </c>
      <c r="R3389" s="2">
        <f>IFERROR((Table2[[#This Row],[NET_REVENUE]]-(Table2[[#This Row],[UNITS_SOLD]]*Table2[[#This Row],[UNIT_COGS]])-Table2[[#This Row],[AD_SPEND]]),0)</f>
        <v>6133.119999999999</v>
      </c>
      <c r="S3389" s="3">
        <f>IFERROR(Table2[[#This Row],[RETURNS_UNITS]]/Table2[[#This Row],[UNITS_SOLD]],0)</f>
        <v>4.633204633204633E-2</v>
      </c>
      <c r="T3389" s="2" t="str">
        <f>TRIM(CLEAN(Table2[[#This Row],[CHANNEL]]))</f>
        <v>Zepto</v>
      </c>
      <c r="U3389" s="1">
        <f t="shared" si="52"/>
        <v>45292</v>
      </c>
    </row>
    <row r="3390" spans="1:21" x14ac:dyDescent="0.3">
      <c r="A3390" s="1">
        <v>45597</v>
      </c>
      <c r="B3390" s="2" t="s">
        <v>34</v>
      </c>
      <c r="C3390" s="2" t="s">
        <v>25</v>
      </c>
      <c r="D3390" s="2" t="s">
        <v>41</v>
      </c>
      <c r="E3390" s="2" t="str">
        <f>TRIM(Table2[[#This Row],[SKU_CODE]])</f>
        <v>BEC-KT-002</v>
      </c>
      <c r="F3390" s="2">
        <v>260</v>
      </c>
      <c r="G3390" s="2">
        <v>109200</v>
      </c>
      <c r="H3390" s="2">
        <v>13658.7</v>
      </c>
      <c r="I3390" s="2">
        <v>6970.62</v>
      </c>
      <c r="J3390" s="2">
        <v>9</v>
      </c>
      <c r="K3390" s="2" t="str">
        <f>_xlfn.XLOOKUP(E3390,[1]SKU_Master!A:A,[1]SKU_Master!C:C,"NOT FOUND")</f>
        <v>Kitchen Towel</v>
      </c>
      <c r="L3390" s="2">
        <f>_xlfn.XLOOKUP(Table2[[#This Row],[SKU_CODE_CLEAN]],[1]SKU_Master!A:A,[1]SKU_Master!E:E,"Not Found")</f>
        <v>420</v>
      </c>
      <c r="M3390" s="2">
        <f>_xlfn.XLOOKUP(E3390,[1]SKU_Master!A:A,[1]SKU_Master!F:F,"NOT FOUND")</f>
        <v>205</v>
      </c>
      <c r="N3390" s="2" t="str">
        <f>IF(ISNUMBER(_xlfn.XMATCH(E3390,[1]SKU_Master!A:A)),"MATCH","NOT FOUND")</f>
        <v>MATCH</v>
      </c>
      <c r="O3390" s="2">
        <f>Table2[[#This Row],[GROSS_REVENUE]]-Table2[[#This Row],[DISCOUNT]]</f>
        <v>95541.3</v>
      </c>
      <c r="P3390" s="3">
        <f>IFERROR((Table2[[#This Row],[NET_REVENUE]]-(Table2[[#This Row],[UNITS_SOLD]]*Table2[[#This Row],[UNIT_COGS]]))/Table2[[#This Row],[NET_REVENUE]],0)</f>
        <v>0.44212607532030651</v>
      </c>
      <c r="Q3390" s="4">
        <f>IFERROR(Table2[[#This Row],[GROSS_REVENUE]]/Table2[[#This Row],[AD_SPEND]],0)</f>
        <v>15.665751396575915</v>
      </c>
      <c r="R3390" s="2">
        <f>IFERROR((Table2[[#This Row],[NET_REVENUE]]-(Table2[[#This Row],[UNITS_SOLD]]*Table2[[#This Row],[UNIT_COGS]])-Table2[[#This Row],[AD_SPEND]]),0)</f>
        <v>35270.68</v>
      </c>
      <c r="S3390" s="3">
        <f>IFERROR(Table2[[#This Row],[RETURNS_UNITS]]/Table2[[#This Row],[UNITS_SOLD]],0)</f>
        <v>3.4615384615384617E-2</v>
      </c>
      <c r="T3390" s="2" t="str">
        <f>TRIM(CLEAN(Table2[[#This Row],[CHANNEL]]))</f>
        <v>Zepto</v>
      </c>
      <c r="U3390" s="1">
        <f t="shared" si="52"/>
        <v>45597</v>
      </c>
    </row>
    <row r="3391" spans="1:21" x14ac:dyDescent="0.3">
      <c r="A3391" s="1">
        <v>45295</v>
      </c>
      <c r="B3391" s="2" t="s">
        <v>37</v>
      </c>
      <c r="C3391" s="2" t="s">
        <v>25</v>
      </c>
      <c r="D3391" s="2" t="s">
        <v>41</v>
      </c>
      <c r="E3391" s="2" t="str">
        <f>TRIM(Table2[[#This Row],[SKU_CODE]])</f>
        <v>BEC-KT-002</v>
      </c>
      <c r="F3391" s="2">
        <v>350</v>
      </c>
      <c r="G3391" s="2">
        <v>147000</v>
      </c>
      <c r="H3391" s="2">
        <v>17820.39</v>
      </c>
      <c r="I3391" s="2">
        <v>6970.86</v>
      </c>
      <c r="J3391" s="2">
        <v>7</v>
      </c>
      <c r="K3391" s="2" t="str">
        <f>_xlfn.XLOOKUP(E3391,[1]SKU_Master!A:A,[1]SKU_Master!C:C,"NOT FOUND")</f>
        <v>Kitchen Towel</v>
      </c>
      <c r="L3391" s="2">
        <f>_xlfn.XLOOKUP(Table2[[#This Row],[SKU_CODE_CLEAN]],[1]SKU_Master!A:A,[1]SKU_Master!E:E,"Not Found")</f>
        <v>420</v>
      </c>
      <c r="M3391" s="2">
        <f>_xlfn.XLOOKUP(E3391,[1]SKU_Master!A:A,[1]SKU_Master!F:F,"NOT FOUND")</f>
        <v>205</v>
      </c>
      <c r="N3391" s="2" t="str">
        <f>IF(ISNUMBER(_xlfn.XMATCH(E3391,[1]SKU_Master!A:A)),"MATCH","NOT FOUND")</f>
        <v>MATCH</v>
      </c>
      <c r="O3391" s="2">
        <f>Table2[[#This Row],[GROSS_REVENUE]]-Table2[[#This Row],[DISCOUNT]]</f>
        <v>129179.61</v>
      </c>
      <c r="P3391" s="3">
        <f>IFERROR((Table2[[#This Row],[NET_REVENUE]]-(Table2[[#This Row],[UNITS_SOLD]]*Table2[[#This Row],[UNIT_COGS]]))/Table2[[#This Row],[NET_REVENUE]],0)</f>
        <v>0.44457178652265633</v>
      </c>
      <c r="Q3391" s="4">
        <f>IFERROR(Table2[[#This Row],[GROSS_REVENUE]]/Table2[[#This Row],[AD_SPEND]],0)</f>
        <v>21.087785438238612</v>
      </c>
      <c r="R3391" s="2">
        <f>IFERROR((Table2[[#This Row],[NET_REVENUE]]-(Table2[[#This Row],[UNITS_SOLD]]*Table2[[#This Row],[UNIT_COGS]])-Table2[[#This Row],[AD_SPEND]]),0)</f>
        <v>50458.75</v>
      </c>
      <c r="S3391" s="3">
        <f>IFERROR(Table2[[#This Row],[RETURNS_UNITS]]/Table2[[#This Row],[UNITS_SOLD]],0)</f>
        <v>0.02</v>
      </c>
      <c r="T3391" s="2" t="str">
        <f>TRIM(CLEAN(Table2[[#This Row],[CHANNEL]]))</f>
        <v>Blinkit</v>
      </c>
      <c r="U3391" s="1">
        <f t="shared" si="52"/>
        <v>45383</v>
      </c>
    </row>
    <row r="3392" spans="1:21" x14ac:dyDescent="0.3">
      <c r="A3392" s="1">
        <v>45778</v>
      </c>
      <c r="B3392" s="2" t="s">
        <v>21</v>
      </c>
      <c r="C3392" s="2" t="s">
        <v>28</v>
      </c>
      <c r="D3392" s="2" t="s">
        <v>41</v>
      </c>
      <c r="E3392" s="2" t="str">
        <f>TRIM(Table2[[#This Row],[SKU_CODE]])</f>
        <v>BEC-KT-002</v>
      </c>
      <c r="F3392" s="2">
        <v>178</v>
      </c>
      <c r="G3392" s="2">
        <v>74760</v>
      </c>
      <c r="H3392" s="2">
        <v>14685.24</v>
      </c>
      <c r="I3392" s="2">
        <v>6982.98</v>
      </c>
      <c r="J3392" s="2">
        <v>7</v>
      </c>
      <c r="K3392" s="2" t="str">
        <f>_xlfn.XLOOKUP(E3392,[1]SKU_Master!A:A,[1]SKU_Master!C:C,"NOT FOUND")</f>
        <v>Kitchen Towel</v>
      </c>
      <c r="L3392" s="2">
        <f>_xlfn.XLOOKUP(Table2[[#This Row],[SKU_CODE_CLEAN]],[1]SKU_Master!A:A,[1]SKU_Master!E:E,"Not Found")</f>
        <v>420</v>
      </c>
      <c r="M3392" s="2">
        <f>_xlfn.XLOOKUP(E3392,[1]SKU_Master!A:A,[1]SKU_Master!F:F,"NOT FOUND")</f>
        <v>205</v>
      </c>
      <c r="N3392" s="2" t="str">
        <f>IF(ISNUMBER(_xlfn.XMATCH(E3392,[1]SKU_Master!A:A)),"MATCH","NOT FOUND")</f>
        <v>MATCH</v>
      </c>
      <c r="O3392" s="2">
        <f>Table2[[#This Row],[GROSS_REVENUE]]-Table2[[#This Row],[DISCOUNT]]</f>
        <v>60074.76</v>
      </c>
      <c r="P3392" s="3">
        <f>IFERROR((Table2[[#This Row],[NET_REVENUE]]-(Table2[[#This Row],[UNITS_SOLD]]*Table2[[#This Row],[UNIT_COGS]]))/Table2[[#This Row],[NET_REVENUE]],0)</f>
        <v>0.39259016598651414</v>
      </c>
      <c r="Q3392" s="4">
        <f>IFERROR(Table2[[#This Row],[GROSS_REVENUE]]/Table2[[#This Row],[AD_SPEND]],0)</f>
        <v>10.706030949537304</v>
      </c>
      <c r="R3392" s="2">
        <f>IFERROR((Table2[[#This Row],[NET_REVENUE]]-(Table2[[#This Row],[UNITS_SOLD]]*Table2[[#This Row],[UNIT_COGS]])-Table2[[#This Row],[AD_SPEND]]),0)</f>
        <v>16601.780000000002</v>
      </c>
      <c r="S3392" s="3">
        <f>IFERROR(Table2[[#This Row],[RETURNS_UNITS]]/Table2[[#This Row],[UNITS_SOLD]],0)</f>
        <v>3.9325842696629212E-2</v>
      </c>
      <c r="T3392" s="2" t="str">
        <f>TRIM(CLEAN(Table2[[#This Row],[CHANNEL]]))</f>
        <v>Flipkart</v>
      </c>
      <c r="U3392" s="1">
        <f t="shared" si="52"/>
        <v>45778</v>
      </c>
    </row>
    <row r="3393" spans="1:21" x14ac:dyDescent="0.3">
      <c r="A3393" s="1">
        <v>45444</v>
      </c>
      <c r="B3393" s="2" t="s">
        <v>39</v>
      </c>
      <c r="C3393" s="2" t="s">
        <v>25</v>
      </c>
      <c r="D3393" s="2" t="s">
        <v>45</v>
      </c>
      <c r="E3393" s="2" t="str">
        <f>TRIM(Table2[[#This Row],[SKU_CODE]])</f>
        <v>BEC-TIS-001</v>
      </c>
      <c r="F3393" s="2">
        <v>565</v>
      </c>
      <c r="G3393" s="2">
        <v>53675</v>
      </c>
      <c r="H3393" s="2">
        <v>5119.01</v>
      </c>
      <c r="I3393" s="2">
        <v>6983.14</v>
      </c>
      <c r="J3393" s="2">
        <v>32</v>
      </c>
      <c r="K3393" s="2" t="str">
        <f>_xlfn.XLOOKUP(E3393,[1]SKU_Master!A:A,[1]SKU_Master!C:C,"NOT FOUND")</f>
        <v>Tissues</v>
      </c>
      <c r="L3393" s="2">
        <f>_xlfn.XLOOKUP(Table2[[#This Row],[SKU_CODE_CLEAN]],[1]SKU_Master!A:A,[1]SKU_Master!E:E,"Not Found")</f>
        <v>95</v>
      </c>
      <c r="M3393" s="2">
        <f>_xlfn.XLOOKUP(E3393,[1]SKU_Master!A:A,[1]SKU_Master!F:F,"NOT FOUND")</f>
        <v>42</v>
      </c>
      <c r="N3393" s="2" t="str">
        <f>IF(ISNUMBER(_xlfn.XMATCH(E3393,[1]SKU_Master!A:A)),"MATCH","NOT FOUND")</f>
        <v>MATCH</v>
      </c>
      <c r="O3393" s="2">
        <f>Table2[[#This Row],[GROSS_REVENUE]]-Table2[[#This Row],[DISCOUNT]]</f>
        <v>48555.99</v>
      </c>
      <c r="P3393" s="3">
        <f>IFERROR((Table2[[#This Row],[NET_REVENUE]]-(Table2[[#This Row],[UNITS_SOLD]]*Table2[[#This Row],[UNIT_COGS]]))/Table2[[#This Row],[NET_REVENUE]],0)</f>
        <v>0.51128583723655929</v>
      </c>
      <c r="Q3393" s="4">
        <f>IFERROR(Table2[[#This Row],[GROSS_REVENUE]]/Table2[[#This Row],[AD_SPEND]],0)</f>
        <v>7.6863703147867577</v>
      </c>
      <c r="R3393" s="2">
        <f>IFERROR((Table2[[#This Row],[NET_REVENUE]]-(Table2[[#This Row],[UNITS_SOLD]]*Table2[[#This Row],[UNIT_COGS]])-Table2[[#This Row],[AD_SPEND]]),0)</f>
        <v>17842.849999999999</v>
      </c>
      <c r="S3393" s="3">
        <f>IFERROR(Table2[[#This Row],[RETURNS_UNITS]]/Table2[[#This Row],[UNITS_SOLD]],0)</f>
        <v>5.663716814159292E-2</v>
      </c>
      <c r="T3393" s="2" t="str">
        <f>TRIM(CLEAN(Table2[[#This Row],[CHANNEL]]))</f>
        <v>Amazon</v>
      </c>
      <c r="U3393" s="1">
        <f t="shared" si="52"/>
        <v>45444</v>
      </c>
    </row>
    <row r="3394" spans="1:21" x14ac:dyDescent="0.3">
      <c r="A3394" s="1">
        <v>45809</v>
      </c>
      <c r="B3394" s="2" t="s">
        <v>21</v>
      </c>
      <c r="C3394" s="2" t="s">
        <v>28</v>
      </c>
      <c r="D3394" s="2" t="s">
        <v>61</v>
      </c>
      <c r="E3394" s="2" t="str">
        <f>TRIM(Table2[[#This Row],[SKU_CODE]])</f>
        <v>BEC-CLN-002</v>
      </c>
      <c r="F3394" s="2">
        <v>156</v>
      </c>
      <c r="G3394" s="2">
        <v>28860</v>
      </c>
      <c r="H3394" s="2">
        <v>5521.67</v>
      </c>
      <c r="I3394" s="2">
        <v>6986.38</v>
      </c>
      <c r="J3394" s="2">
        <v>5</v>
      </c>
      <c r="K3394" s="2" t="str">
        <f>_xlfn.XLOOKUP(E3394,[1]SKU_Master!A:A,[1]SKU_Master!C:C,"NOT FOUND")</f>
        <v>Cleaners</v>
      </c>
      <c r="L3394" s="2">
        <f>_xlfn.XLOOKUP(Table2[[#This Row],[SKU_CODE_CLEAN]],[1]SKU_Master!A:A,[1]SKU_Master!E:E,"Not Found")</f>
        <v>185</v>
      </c>
      <c r="M3394" s="2">
        <f>_xlfn.XLOOKUP(E3394,[1]SKU_Master!A:A,[1]SKU_Master!F:F,"NOT FOUND")</f>
        <v>88</v>
      </c>
      <c r="N3394" s="2" t="str">
        <f>IF(ISNUMBER(_xlfn.XMATCH(E3394,[1]SKU_Master!A:A)),"MATCH","NOT FOUND")</f>
        <v>MATCH</v>
      </c>
      <c r="O3394" s="2">
        <f>Table2[[#This Row],[GROSS_REVENUE]]-Table2[[#This Row],[DISCOUNT]]</f>
        <v>23338.33</v>
      </c>
      <c r="P3394" s="3">
        <f>IFERROR((Table2[[#This Row],[NET_REVENUE]]-(Table2[[#This Row],[UNITS_SOLD]]*Table2[[#This Row],[UNIT_COGS]]))/Table2[[#This Row],[NET_REVENUE]],0)</f>
        <v>0.41178310530359291</v>
      </c>
      <c r="Q3394" s="4">
        <f>IFERROR(Table2[[#This Row],[GROSS_REVENUE]]/Table2[[#This Row],[AD_SPEND]],0)</f>
        <v>4.1308946836559137</v>
      </c>
      <c r="R3394" s="2">
        <f>IFERROR((Table2[[#This Row],[NET_REVENUE]]-(Table2[[#This Row],[UNITS_SOLD]]*Table2[[#This Row],[UNIT_COGS]])-Table2[[#This Row],[AD_SPEND]]),0)</f>
        <v>2623.9500000000016</v>
      </c>
      <c r="S3394" s="3">
        <f>IFERROR(Table2[[#This Row],[RETURNS_UNITS]]/Table2[[#This Row],[UNITS_SOLD]],0)</f>
        <v>3.2051282051282048E-2</v>
      </c>
      <c r="T3394" s="2" t="str">
        <f>TRIM(CLEAN(Table2[[#This Row],[CHANNEL]]))</f>
        <v>Flipkart</v>
      </c>
      <c r="U3394" s="1">
        <f t="shared" si="52"/>
        <v>45809</v>
      </c>
    </row>
    <row r="3395" spans="1:21" x14ac:dyDescent="0.3">
      <c r="A3395" s="1">
        <v>45717</v>
      </c>
      <c r="B3395" s="2" t="s">
        <v>21</v>
      </c>
      <c r="C3395" s="2" t="s">
        <v>28</v>
      </c>
      <c r="D3395" s="2" t="s">
        <v>29</v>
      </c>
      <c r="E3395" s="2" t="str">
        <f>TRIM(Table2[[#This Row],[SKU_CODE]])</f>
        <v>BEC-CLN-004</v>
      </c>
      <c r="F3395" s="2">
        <v>299</v>
      </c>
      <c r="G3395" s="2">
        <v>29601</v>
      </c>
      <c r="H3395" s="2">
        <v>6813.04</v>
      </c>
      <c r="I3395" s="2">
        <v>6992.67</v>
      </c>
      <c r="J3395" s="2">
        <v>6</v>
      </c>
      <c r="K3395" s="2" t="str">
        <f>_xlfn.XLOOKUP(E3395,[1]SKU_Master!A:A,[1]SKU_Master!C:C,"NOT FOUND")</f>
        <v>Cleaners</v>
      </c>
      <c r="L3395" s="2">
        <f>_xlfn.XLOOKUP(Table2[[#This Row],[SKU_CODE_CLEAN]],[1]SKU_Master!A:A,[1]SKU_Master!E:E,"Not Found")</f>
        <v>99</v>
      </c>
      <c r="M3395" s="2">
        <f>_xlfn.XLOOKUP(E3395,[1]SKU_Master!A:A,[1]SKU_Master!F:F,"NOT FOUND")</f>
        <v>44</v>
      </c>
      <c r="N3395" s="2" t="str">
        <f>IF(ISNUMBER(_xlfn.XMATCH(E3395,[1]SKU_Master!A:A)),"MATCH","NOT FOUND")</f>
        <v>MATCH</v>
      </c>
      <c r="O3395" s="2">
        <f>Table2[[#This Row],[GROSS_REVENUE]]-Table2[[#This Row],[DISCOUNT]]</f>
        <v>22787.96</v>
      </c>
      <c r="P3395" s="3">
        <f>IFERROR((Table2[[#This Row],[NET_REVENUE]]-(Table2[[#This Row],[UNITS_SOLD]]*Table2[[#This Row],[UNIT_COGS]]))/Table2[[#This Row],[NET_REVENUE]],0)</f>
        <v>0.42267758939369737</v>
      </c>
      <c r="Q3395" s="4">
        <f>IFERROR(Table2[[#This Row],[GROSS_REVENUE]]/Table2[[#This Row],[AD_SPEND]],0)</f>
        <v>4.2331469953537058</v>
      </c>
      <c r="R3395" s="2">
        <f>IFERROR((Table2[[#This Row],[NET_REVENUE]]-(Table2[[#This Row],[UNITS_SOLD]]*Table2[[#This Row],[UNIT_COGS]])-Table2[[#This Row],[AD_SPEND]]),0)</f>
        <v>2639.2899999999991</v>
      </c>
      <c r="S3395" s="3">
        <f>IFERROR(Table2[[#This Row],[RETURNS_UNITS]]/Table2[[#This Row],[UNITS_SOLD]],0)</f>
        <v>2.0066889632107024E-2</v>
      </c>
      <c r="T3395" s="2" t="str">
        <f>TRIM(CLEAN(Table2[[#This Row],[CHANNEL]]))</f>
        <v>Flipkart</v>
      </c>
      <c r="U3395" s="1">
        <f t="shared" ref="U3395:U3458" si="53">IF(AND(MONTH(A3395)=1,DAY(A3395)&gt;1),DATE(YEAR(A3395),DAY(A3395),1),A3395)</f>
        <v>45717</v>
      </c>
    </row>
    <row r="3396" spans="1:21" x14ac:dyDescent="0.3">
      <c r="A3396" s="1">
        <v>45809</v>
      </c>
      <c r="B3396" s="2" t="s">
        <v>21</v>
      </c>
      <c r="C3396" s="2" t="s">
        <v>25</v>
      </c>
      <c r="D3396" s="2" t="s">
        <v>41</v>
      </c>
      <c r="E3396" s="2" t="str">
        <f>TRIM(Table2[[#This Row],[SKU_CODE]])</f>
        <v>BEC-KT-002</v>
      </c>
      <c r="F3396" s="2">
        <v>165</v>
      </c>
      <c r="G3396" s="2">
        <v>69300</v>
      </c>
      <c r="H3396" s="2">
        <v>6873.91</v>
      </c>
      <c r="I3396" s="2">
        <v>7002.51</v>
      </c>
      <c r="J3396" s="2">
        <v>4</v>
      </c>
      <c r="K3396" s="2" t="str">
        <f>_xlfn.XLOOKUP(E3396,[1]SKU_Master!A:A,[1]SKU_Master!C:C,"NOT FOUND")</f>
        <v>Kitchen Towel</v>
      </c>
      <c r="L3396" s="2">
        <f>_xlfn.XLOOKUP(Table2[[#This Row],[SKU_CODE_CLEAN]],[1]SKU_Master!A:A,[1]SKU_Master!E:E,"Not Found")</f>
        <v>420</v>
      </c>
      <c r="M3396" s="2">
        <f>_xlfn.XLOOKUP(E3396,[1]SKU_Master!A:A,[1]SKU_Master!F:F,"NOT FOUND")</f>
        <v>205</v>
      </c>
      <c r="N3396" s="2" t="str">
        <f>IF(ISNUMBER(_xlfn.XMATCH(E3396,[1]SKU_Master!A:A)),"MATCH","NOT FOUND")</f>
        <v>MATCH</v>
      </c>
      <c r="O3396" s="2">
        <f>Table2[[#This Row],[GROSS_REVENUE]]-Table2[[#This Row],[DISCOUNT]]</f>
        <v>62426.09</v>
      </c>
      <c r="P3396" s="3">
        <f>IFERROR((Table2[[#This Row],[NET_REVENUE]]-(Table2[[#This Row],[UNITS_SOLD]]*Table2[[#This Row],[UNIT_COGS]]))/Table2[[#This Row],[NET_REVENUE]],0)</f>
        <v>0.45815924079179071</v>
      </c>
      <c r="Q3396" s="4">
        <f>IFERROR(Table2[[#This Row],[GROSS_REVENUE]]/Table2[[#This Row],[AD_SPEND]],0)</f>
        <v>9.8964514152782357</v>
      </c>
      <c r="R3396" s="2">
        <f>IFERROR((Table2[[#This Row],[NET_REVENUE]]-(Table2[[#This Row],[UNITS_SOLD]]*Table2[[#This Row],[UNIT_COGS]])-Table2[[#This Row],[AD_SPEND]]),0)</f>
        <v>21598.579999999994</v>
      </c>
      <c r="S3396" s="3">
        <f>IFERROR(Table2[[#This Row],[RETURNS_UNITS]]/Table2[[#This Row],[UNITS_SOLD]],0)</f>
        <v>2.4242424242424242E-2</v>
      </c>
      <c r="T3396" s="2" t="str">
        <f>TRIM(CLEAN(Table2[[#This Row],[CHANNEL]]))</f>
        <v>Flipkart</v>
      </c>
      <c r="U3396" s="1">
        <f t="shared" si="53"/>
        <v>45809</v>
      </c>
    </row>
    <row r="3397" spans="1:21" x14ac:dyDescent="0.3">
      <c r="A3397" s="1">
        <v>45566</v>
      </c>
      <c r="B3397" s="2" t="s">
        <v>33</v>
      </c>
      <c r="C3397" s="2" t="s">
        <v>25</v>
      </c>
      <c r="D3397" s="2" t="s">
        <v>59</v>
      </c>
      <c r="E3397" s="2" t="str">
        <f>TRIM(Table2[[#This Row],[SKU_CODE]])</f>
        <v>BEC-CLN-001</v>
      </c>
      <c r="F3397" s="2">
        <v>149</v>
      </c>
      <c r="G3397" s="2">
        <v>29651</v>
      </c>
      <c r="H3397" s="2">
        <v>5884.17</v>
      </c>
      <c r="I3397" s="2">
        <v>7004.37</v>
      </c>
      <c r="J3397" s="2">
        <v>6</v>
      </c>
      <c r="K3397" s="2" t="str">
        <f>_xlfn.XLOOKUP(E3397,[1]SKU_Master!A:A,[1]SKU_Master!C:C,"NOT FOUND")</f>
        <v>Cleaners</v>
      </c>
      <c r="L3397" s="2">
        <f>_xlfn.XLOOKUP(Table2[[#This Row],[SKU_CODE_CLEAN]],[1]SKU_Master!A:A,[1]SKU_Master!E:E,"Not Found")</f>
        <v>199</v>
      </c>
      <c r="M3397" s="2">
        <f>_xlfn.XLOOKUP(E3397,[1]SKU_Master!A:A,[1]SKU_Master!F:F,"NOT FOUND")</f>
        <v>96</v>
      </c>
      <c r="N3397" s="2" t="str">
        <f>IF(ISNUMBER(_xlfn.XMATCH(E3397,[1]SKU_Master!A:A)),"MATCH","NOT FOUND")</f>
        <v>MATCH</v>
      </c>
      <c r="O3397" s="2">
        <f>Table2[[#This Row],[GROSS_REVENUE]]-Table2[[#This Row],[DISCOUNT]]</f>
        <v>23766.83</v>
      </c>
      <c r="P3397" s="3">
        <f>IFERROR((Table2[[#This Row],[NET_REVENUE]]-(Table2[[#This Row],[UNITS_SOLD]]*Table2[[#This Row],[UNIT_COGS]]))/Table2[[#This Row],[NET_REVENUE]],0)</f>
        <v>0.39815280371845974</v>
      </c>
      <c r="Q3397" s="4">
        <f>IFERROR(Table2[[#This Row],[GROSS_REVENUE]]/Table2[[#This Row],[AD_SPEND]],0)</f>
        <v>4.233214407576984</v>
      </c>
      <c r="R3397" s="2">
        <f>IFERROR((Table2[[#This Row],[NET_REVENUE]]-(Table2[[#This Row],[UNITS_SOLD]]*Table2[[#This Row],[UNIT_COGS]])-Table2[[#This Row],[AD_SPEND]]),0)</f>
        <v>2458.4600000000019</v>
      </c>
      <c r="S3397" s="3">
        <f>IFERROR(Table2[[#This Row],[RETURNS_UNITS]]/Table2[[#This Row],[UNITS_SOLD]],0)</f>
        <v>4.0268456375838924E-2</v>
      </c>
      <c r="T3397" s="2" t="str">
        <f>TRIM(CLEAN(Table2[[#This Row],[CHANNEL]]))</f>
        <v>Swiggy Instamart</v>
      </c>
      <c r="U3397" s="1">
        <f t="shared" si="53"/>
        <v>45566</v>
      </c>
    </row>
    <row r="3398" spans="1:21" x14ac:dyDescent="0.3">
      <c r="A3398" s="1">
        <v>45383</v>
      </c>
      <c r="B3398" s="2" t="s">
        <v>50</v>
      </c>
      <c r="C3398" s="2" t="s">
        <v>22</v>
      </c>
      <c r="D3398" s="2" t="s">
        <v>41</v>
      </c>
      <c r="E3398" s="2" t="str">
        <f>TRIM(Table2[[#This Row],[SKU_CODE]])</f>
        <v>BEC-KT-002</v>
      </c>
      <c r="F3398" s="2">
        <v>379</v>
      </c>
      <c r="G3398" s="2">
        <v>159180</v>
      </c>
      <c r="H3398" s="2">
        <v>29763.15</v>
      </c>
      <c r="I3398" s="2">
        <v>7009.76</v>
      </c>
      <c r="J3398" s="2">
        <v>19</v>
      </c>
      <c r="K3398" s="2" t="str">
        <f>_xlfn.XLOOKUP(E3398,[1]SKU_Master!A:A,[1]SKU_Master!C:C,"NOT FOUND")</f>
        <v>Kitchen Towel</v>
      </c>
      <c r="L3398" s="2">
        <f>_xlfn.XLOOKUP(Table2[[#This Row],[SKU_CODE_CLEAN]],[1]SKU_Master!A:A,[1]SKU_Master!E:E,"Not Found")</f>
        <v>420</v>
      </c>
      <c r="M3398" s="2">
        <f>_xlfn.XLOOKUP(E3398,[1]SKU_Master!A:A,[1]SKU_Master!F:F,"NOT FOUND")</f>
        <v>205</v>
      </c>
      <c r="N3398" s="2" t="str">
        <f>IF(ISNUMBER(_xlfn.XMATCH(E3398,[1]SKU_Master!A:A)),"MATCH","NOT FOUND")</f>
        <v>MATCH</v>
      </c>
      <c r="O3398" s="2">
        <f>Table2[[#This Row],[GROSS_REVENUE]]-Table2[[#This Row],[DISCOUNT]]</f>
        <v>129416.85</v>
      </c>
      <c r="P3398" s="3">
        <f>IFERROR((Table2[[#This Row],[NET_REVENUE]]-(Table2[[#This Row],[UNITS_SOLD]]*Table2[[#This Row],[UNIT_COGS]]))/Table2[[#This Row],[NET_REVENUE]],0)</f>
        <v>0.39965313635743727</v>
      </c>
      <c r="Q3398" s="4">
        <f>IFERROR(Table2[[#This Row],[GROSS_REVENUE]]/Table2[[#This Row],[AD_SPEND]],0)</f>
        <v>22.708338088607881</v>
      </c>
      <c r="R3398" s="2">
        <f>IFERROR((Table2[[#This Row],[NET_REVENUE]]-(Table2[[#This Row],[UNITS_SOLD]]*Table2[[#This Row],[UNIT_COGS]])-Table2[[#This Row],[AD_SPEND]]),0)</f>
        <v>44712.090000000004</v>
      </c>
      <c r="S3398" s="3">
        <f>IFERROR(Table2[[#This Row],[RETURNS_UNITS]]/Table2[[#This Row],[UNITS_SOLD]],0)</f>
        <v>5.0131926121372031E-2</v>
      </c>
      <c r="T3398" s="2" t="str">
        <f>TRIM(CLEAN(Table2[[#This Row],[CHANNEL]]))</f>
        <v>Amazon</v>
      </c>
      <c r="U3398" s="1">
        <f t="shared" si="53"/>
        <v>45383</v>
      </c>
    </row>
    <row r="3399" spans="1:21" x14ac:dyDescent="0.3">
      <c r="A3399" s="1">
        <v>45383</v>
      </c>
      <c r="B3399" s="2" t="s">
        <v>37</v>
      </c>
      <c r="C3399" s="2" t="s">
        <v>28</v>
      </c>
      <c r="D3399" s="2" t="s">
        <v>59</v>
      </c>
      <c r="E3399" s="2" t="str">
        <f>TRIM(Table2[[#This Row],[SKU_CODE]])</f>
        <v>BEC-CLN-001</v>
      </c>
      <c r="F3399" s="2">
        <v>273</v>
      </c>
      <c r="G3399" s="2">
        <v>54327</v>
      </c>
      <c r="H3399" s="2">
        <v>16198.35</v>
      </c>
      <c r="I3399" s="2">
        <v>7027.19</v>
      </c>
      <c r="J3399" s="2">
        <v>11</v>
      </c>
      <c r="K3399" s="2" t="str">
        <f>_xlfn.XLOOKUP(E3399,[1]SKU_Master!A:A,[1]SKU_Master!C:C,"NOT FOUND")</f>
        <v>Cleaners</v>
      </c>
      <c r="L3399" s="2">
        <f>_xlfn.XLOOKUP(Table2[[#This Row],[SKU_CODE_CLEAN]],[1]SKU_Master!A:A,[1]SKU_Master!E:E,"Not Found")</f>
        <v>199</v>
      </c>
      <c r="M3399" s="2">
        <f>_xlfn.XLOOKUP(E3399,[1]SKU_Master!A:A,[1]SKU_Master!F:F,"NOT FOUND")</f>
        <v>96</v>
      </c>
      <c r="N3399" s="2" t="str">
        <f>IF(ISNUMBER(_xlfn.XMATCH(E3399,[1]SKU_Master!A:A)),"MATCH","NOT FOUND")</f>
        <v>MATCH</v>
      </c>
      <c r="O3399" s="2">
        <f>Table2[[#This Row],[GROSS_REVENUE]]-Table2[[#This Row],[DISCOUNT]]</f>
        <v>38128.65</v>
      </c>
      <c r="P3399" s="3">
        <f>IFERROR((Table2[[#This Row],[NET_REVENUE]]-(Table2[[#This Row],[UNITS_SOLD]]*Table2[[#This Row],[UNIT_COGS]]))/Table2[[#This Row],[NET_REVENUE]],0)</f>
        <v>0.31264285517583235</v>
      </c>
      <c r="Q3399" s="4">
        <f>IFERROR(Table2[[#This Row],[GROSS_REVENUE]]/Table2[[#This Row],[AD_SPEND]],0)</f>
        <v>7.7309707009487436</v>
      </c>
      <c r="R3399" s="2">
        <f>IFERROR((Table2[[#This Row],[NET_REVENUE]]-(Table2[[#This Row],[UNITS_SOLD]]*Table2[[#This Row],[UNIT_COGS]])-Table2[[#This Row],[AD_SPEND]]),0)</f>
        <v>4893.4600000000019</v>
      </c>
      <c r="S3399" s="3">
        <f>IFERROR(Table2[[#This Row],[RETURNS_UNITS]]/Table2[[#This Row],[UNITS_SOLD]],0)</f>
        <v>4.0293040293040296E-2</v>
      </c>
      <c r="T3399" s="2" t="str">
        <f>TRIM(CLEAN(Table2[[#This Row],[CHANNEL]]))</f>
        <v>Blinkit</v>
      </c>
      <c r="U3399" s="1">
        <f t="shared" si="53"/>
        <v>45383</v>
      </c>
    </row>
    <row r="3400" spans="1:21" x14ac:dyDescent="0.3">
      <c r="A3400" s="1">
        <v>45474</v>
      </c>
      <c r="B3400" s="2" t="s">
        <v>34</v>
      </c>
      <c r="C3400" s="2" t="s">
        <v>28</v>
      </c>
      <c r="D3400" s="2" t="s">
        <v>59</v>
      </c>
      <c r="E3400" s="2" t="str">
        <f>TRIM(Table2[[#This Row],[SKU_CODE]])</f>
        <v>BEC-CLN-001</v>
      </c>
      <c r="F3400" s="2">
        <v>231</v>
      </c>
      <c r="G3400" s="2">
        <v>45969</v>
      </c>
      <c r="H3400" s="2">
        <v>6939.55</v>
      </c>
      <c r="I3400" s="2">
        <v>7039.48</v>
      </c>
      <c r="J3400" s="2">
        <v>5</v>
      </c>
      <c r="K3400" s="2" t="str">
        <f>_xlfn.XLOOKUP(E3400,[1]SKU_Master!A:A,[1]SKU_Master!C:C,"NOT FOUND")</f>
        <v>Cleaners</v>
      </c>
      <c r="L3400" s="2">
        <f>_xlfn.XLOOKUP(Table2[[#This Row],[SKU_CODE_CLEAN]],[1]SKU_Master!A:A,[1]SKU_Master!E:E,"Not Found")</f>
        <v>199</v>
      </c>
      <c r="M3400" s="2">
        <f>_xlfn.XLOOKUP(E3400,[1]SKU_Master!A:A,[1]SKU_Master!F:F,"NOT FOUND")</f>
        <v>96</v>
      </c>
      <c r="N3400" s="2" t="str">
        <f>IF(ISNUMBER(_xlfn.XMATCH(E3400,[1]SKU_Master!A:A)),"MATCH","NOT FOUND")</f>
        <v>MATCH</v>
      </c>
      <c r="O3400" s="2">
        <f>Table2[[#This Row],[GROSS_REVENUE]]-Table2[[#This Row],[DISCOUNT]]</f>
        <v>39029.449999999997</v>
      </c>
      <c r="P3400" s="3">
        <f>IFERROR((Table2[[#This Row],[NET_REVENUE]]-(Table2[[#This Row],[UNITS_SOLD]]*Table2[[#This Row],[UNIT_COGS]]))/Table2[[#This Row],[NET_REVENUE]],0)</f>
        <v>0.43181366890899048</v>
      </c>
      <c r="Q3400" s="4">
        <f>IFERROR(Table2[[#This Row],[GROSS_REVENUE]]/Table2[[#This Row],[AD_SPEND]],0)</f>
        <v>6.5301698420906096</v>
      </c>
      <c r="R3400" s="2">
        <f>IFERROR((Table2[[#This Row],[NET_REVENUE]]-(Table2[[#This Row],[UNITS_SOLD]]*Table2[[#This Row],[UNIT_COGS]])-Table2[[#This Row],[AD_SPEND]]),0)</f>
        <v>9813.9699999999975</v>
      </c>
      <c r="S3400" s="3">
        <f>IFERROR(Table2[[#This Row],[RETURNS_UNITS]]/Table2[[#This Row],[UNITS_SOLD]],0)</f>
        <v>2.1645021645021644E-2</v>
      </c>
      <c r="T3400" s="2" t="str">
        <f>TRIM(CLEAN(Table2[[#This Row],[CHANNEL]]))</f>
        <v>Zepto</v>
      </c>
      <c r="U3400" s="1">
        <f t="shared" si="53"/>
        <v>45474</v>
      </c>
    </row>
    <row r="3401" spans="1:21" x14ac:dyDescent="0.3">
      <c r="A3401" s="1">
        <v>45536</v>
      </c>
      <c r="B3401" s="2" t="s">
        <v>27</v>
      </c>
      <c r="C3401" s="2" t="s">
        <v>25</v>
      </c>
      <c r="D3401" s="2" t="s">
        <v>29</v>
      </c>
      <c r="E3401" s="2" t="str">
        <f>TRIM(Table2[[#This Row],[SKU_CODE]])</f>
        <v>BEC-CLN-004</v>
      </c>
      <c r="F3401" s="2">
        <v>333</v>
      </c>
      <c r="G3401" s="2">
        <v>32967</v>
      </c>
      <c r="H3401" s="2">
        <v>9554.74</v>
      </c>
      <c r="I3401" s="2">
        <v>7042.28</v>
      </c>
      <c r="J3401" s="2">
        <v>6</v>
      </c>
      <c r="K3401" s="2" t="str">
        <f>_xlfn.XLOOKUP(E3401,[1]SKU_Master!A:A,[1]SKU_Master!C:C,"NOT FOUND")</f>
        <v>Cleaners</v>
      </c>
      <c r="L3401" s="2">
        <f>_xlfn.XLOOKUP(Table2[[#This Row],[SKU_CODE_CLEAN]],[1]SKU_Master!A:A,[1]SKU_Master!E:E,"Not Found")</f>
        <v>99</v>
      </c>
      <c r="M3401" s="2">
        <f>_xlfn.XLOOKUP(E3401,[1]SKU_Master!A:A,[1]SKU_Master!F:F,"NOT FOUND")</f>
        <v>44</v>
      </c>
      <c r="N3401" s="2" t="str">
        <f>IF(ISNUMBER(_xlfn.XMATCH(E3401,[1]SKU_Master!A:A)),"MATCH","NOT FOUND")</f>
        <v>MATCH</v>
      </c>
      <c r="O3401" s="2">
        <f>Table2[[#This Row],[GROSS_REVENUE]]-Table2[[#This Row],[DISCOUNT]]</f>
        <v>23412.260000000002</v>
      </c>
      <c r="P3401" s="3">
        <f>IFERROR((Table2[[#This Row],[NET_REVENUE]]-(Table2[[#This Row],[UNITS_SOLD]]*Table2[[#This Row],[UNIT_COGS]]))/Table2[[#This Row],[NET_REVENUE]],0)</f>
        <v>0.37417404385565517</v>
      </c>
      <c r="Q3401" s="4">
        <f>IFERROR(Table2[[#This Row],[GROSS_REVENUE]]/Table2[[#This Row],[AD_SPEND]],0)</f>
        <v>4.6812963983255429</v>
      </c>
      <c r="R3401" s="2">
        <f>IFERROR((Table2[[#This Row],[NET_REVENUE]]-(Table2[[#This Row],[UNITS_SOLD]]*Table2[[#This Row],[UNIT_COGS]])-Table2[[#This Row],[AD_SPEND]]),0)</f>
        <v>1717.9800000000023</v>
      </c>
      <c r="S3401" s="3">
        <f>IFERROR(Table2[[#This Row],[RETURNS_UNITS]]/Table2[[#This Row],[UNITS_SOLD]],0)</f>
        <v>1.8018018018018018E-2</v>
      </c>
      <c r="T3401" s="2" t="str">
        <f>TRIM(CLEAN(Table2[[#This Row],[CHANNEL]]))</f>
        <v>Zepto</v>
      </c>
      <c r="U3401" s="1">
        <f t="shared" si="53"/>
        <v>45536</v>
      </c>
    </row>
    <row r="3402" spans="1:21" x14ac:dyDescent="0.3">
      <c r="A3402" s="1">
        <v>45536</v>
      </c>
      <c r="B3402" s="2" t="s">
        <v>37</v>
      </c>
      <c r="C3402" s="2" t="s">
        <v>25</v>
      </c>
      <c r="D3402" s="2" t="s">
        <v>30</v>
      </c>
      <c r="E3402" s="2" t="str">
        <f>TRIM(Table2[[#This Row],[SKU_CODE]])</f>
        <v>BEC-TIS-002</v>
      </c>
      <c r="F3402" s="2">
        <v>333</v>
      </c>
      <c r="G3402" s="2">
        <v>59940</v>
      </c>
      <c r="H3402" s="2">
        <v>4455.17</v>
      </c>
      <c r="I3402" s="2">
        <v>7042.98</v>
      </c>
      <c r="J3402" s="2">
        <v>16</v>
      </c>
      <c r="K3402" s="2" t="str">
        <f>_xlfn.XLOOKUP(E3402,[1]SKU_Master!A:A,[1]SKU_Master!C:C,"NOT FOUND")</f>
        <v>Tissues</v>
      </c>
      <c r="L3402" s="2">
        <f>_xlfn.XLOOKUP(Table2[[#This Row],[SKU_CODE_CLEAN]],[1]SKU_Master!A:A,[1]SKU_Master!E:E,"Not Found")</f>
        <v>180</v>
      </c>
      <c r="M3402" s="2">
        <f>_xlfn.XLOOKUP(E3402,[1]SKU_Master!A:A,[1]SKU_Master!F:F,"NOT FOUND")</f>
        <v>95</v>
      </c>
      <c r="N3402" s="2" t="str">
        <f>IF(ISNUMBER(_xlfn.XMATCH(E3402,[1]SKU_Master!A:A)),"MATCH","NOT FOUND")</f>
        <v>MATCH</v>
      </c>
      <c r="O3402" s="2">
        <f>Table2[[#This Row],[GROSS_REVENUE]]-Table2[[#This Row],[DISCOUNT]]</f>
        <v>55484.83</v>
      </c>
      <c r="P3402" s="3">
        <f>IFERROR((Table2[[#This Row],[NET_REVENUE]]-(Table2[[#This Row],[UNITS_SOLD]]*Table2[[#This Row],[UNIT_COGS]]))/Table2[[#This Row],[NET_REVENUE]],0)</f>
        <v>0.42984415740302351</v>
      </c>
      <c r="Q3402" s="4">
        <f>IFERROR(Table2[[#This Row],[GROSS_REVENUE]]/Table2[[#This Row],[AD_SPEND]],0)</f>
        <v>8.5106020462929042</v>
      </c>
      <c r="R3402" s="2">
        <f>IFERROR((Table2[[#This Row],[NET_REVENUE]]-(Table2[[#This Row],[UNITS_SOLD]]*Table2[[#This Row],[UNIT_COGS]])-Table2[[#This Row],[AD_SPEND]]),0)</f>
        <v>16806.850000000002</v>
      </c>
      <c r="S3402" s="3">
        <f>IFERROR(Table2[[#This Row],[RETURNS_UNITS]]/Table2[[#This Row],[UNITS_SOLD]],0)</f>
        <v>4.8048048048048048E-2</v>
      </c>
      <c r="T3402" s="2" t="str">
        <f>TRIM(CLEAN(Table2[[#This Row],[CHANNEL]]))</f>
        <v>Blinkit</v>
      </c>
      <c r="U3402" s="1">
        <f t="shared" si="53"/>
        <v>45536</v>
      </c>
    </row>
    <row r="3403" spans="1:21" x14ac:dyDescent="0.3">
      <c r="A3403" s="1">
        <v>45383</v>
      </c>
      <c r="B3403" s="2" t="s">
        <v>24</v>
      </c>
      <c r="C3403" s="2" t="s">
        <v>22</v>
      </c>
      <c r="D3403" s="2" t="s">
        <v>38</v>
      </c>
      <c r="E3403" s="2" t="str">
        <f>TRIM(Table2[[#This Row],[SKU_CODE]])</f>
        <v>BEC-CLN-002</v>
      </c>
      <c r="F3403" s="2">
        <v>184</v>
      </c>
      <c r="G3403" s="2">
        <v>34040</v>
      </c>
      <c r="H3403" s="2">
        <v>3976.44</v>
      </c>
      <c r="I3403" s="2">
        <v>7054.59</v>
      </c>
      <c r="J3403" s="2">
        <v>19</v>
      </c>
      <c r="K3403" s="2" t="str">
        <f>_xlfn.XLOOKUP(E3403,[1]SKU_Master!A:A,[1]SKU_Master!C:C,"NOT FOUND")</f>
        <v>Cleaners</v>
      </c>
      <c r="L3403" s="2">
        <f>_xlfn.XLOOKUP(Table2[[#This Row],[SKU_CODE_CLEAN]],[1]SKU_Master!A:A,[1]SKU_Master!E:E,"Not Found")</f>
        <v>185</v>
      </c>
      <c r="M3403" s="2">
        <f>_xlfn.XLOOKUP(E3403,[1]SKU_Master!A:A,[1]SKU_Master!F:F,"NOT FOUND")</f>
        <v>88</v>
      </c>
      <c r="N3403" s="2" t="str">
        <f>IF(ISNUMBER(_xlfn.XMATCH(E3403,[1]SKU_Master!A:A)),"MATCH","NOT FOUND")</f>
        <v>MATCH</v>
      </c>
      <c r="O3403" s="2">
        <f>Table2[[#This Row],[GROSS_REVENUE]]-Table2[[#This Row],[DISCOUNT]]</f>
        <v>30063.56</v>
      </c>
      <c r="P3403" s="3">
        <f>IFERROR((Table2[[#This Row],[NET_REVENUE]]-(Table2[[#This Row],[UNITS_SOLD]]*Table2[[#This Row],[UNIT_COGS]]))/Table2[[#This Row],[NET_REVENUE]],0)</f>
        <v>0.46140776408382778</v>
      </c>
      <c r="Q3403" s="4">
        <f>IFERROR(Table2[[#This Row],[GROSS_REVENUE]]/Table2[[#This Row],[AD_SPEND]],0)</f>
        <v>4.8252272633845479</v>
      </c>
      <c r="R3403" s="2">
        <f>IFERROR((Table2[[#This Row],[NET_REVENUE]]-(Table2[[#This Row],[UNITS_SOLD]]*Table2[[#This Row],[UNIT_COGS]])-Table2[[#This Row],[AD_SPEND]]),0)</f>
        <v>6816.9700000000012</v>
      </c>
      <c r="S3403" s="3">
        <f>IFERROR(Table2[[#This Row],[RETURNS_UNITS]]/Table2[[#This Row],[UNITS_SOLD]],0)</f>
        <v>0.10326086956521739</v>
      </c>
      <c r="T3403" s="2" t="str">
        <f>TRIM(CLEAN(Table2[[#This Row],[CHANNEL]]))</f>
        <v>D2C</v>
      </c>
      <c r="U3403" s="1">
        <f t="shared" si="53"/>
        <v>45383</v>
      </c>
    </row>
    <row r="3404" spans="1:21" x14ac:dyDescent="0.3">
      <c r="A3404" s="1">
        <v>45566</v>
      </c>
      <c r="B3404" s="2" t="s">
        <v>37</v>
      </c>
      <c r="C3404" s="2" t="s">
        <v>28</v>
      </c>
      <c r="D3404" s="2" t="s">
        <v>38</v>
      </c>
      <c r="E3404" s="2" t="str">
        <f>TRIM(Table2[[#This Row],[SKU_CODE]])</f>
        <v>BEC-CLN-002</v>
      </c>
      <c r="F3404" s="2">
        <v>228</v>
      </c>
      <c r="G3404" s="2">
        <v>42180</v>
      </c>
      <c r="H3404" s="2">
        <v>10764.9</v>
      </c>
      <c r="I3404" s="2">
        <v>7058.34</v>
      </c>
      <c r="J3404" s="2">
        <v>6</v>
      </c>
      <c r="K3404" s="2" t="str">
        <f>_xlfn.XLOOKUP(E3404,[1]SKU_Master!A:A,[1]SKU_Master!C:C,"NOT FOUND")</f>
        <v>Cleaners</v>
      </c>
      <c r="L3404" s="2">
        <f>_xlfn.XLOOKUP(Table2[[#This Row],[SKU_CODE_CLEAN]],[1]SKU_Master!A:A,[1]SKU_Master!E:E,"Not Found")</f>
        <v>185</v>
      </c>
      <c r="M3404" s="2">
        <f>_xlfn.XLOOKUP(E3404,[1]SKU_Master!A:A,[1]SKU_Master!F:F,"NOT FOUND")</f>
        <v>88</v>
      </c>
      <c r="N3404" s="2" t="str">
        <f>IF(ISNUMBER(_xlfn.XMATCH(E3404,[1]SKU_Master!A:A)),"MATCH","NOT FOUND")</f>
        <v>MATCH</v>
      </c>
      <c r="O3404" s="2">
        <f>Table2[[#This Row],[GROSS_REVENUE]]-Table2[[#This Row],[DISCOUNT]]</f>
        <v>31415.1</v>
      </c>
      <c r="P3404" s="3">
        <f>IFERROR((Table2[[#This Row],[NET_REVENUE]]-(Table2[[#This Row],[UNITS_SOLD]]*Table2[[#This Row],[UNIT_COGS]]))/Table2[[#This Row],[NET_REVENUE]],0)</f>
        <v>0.36132624120247903</v>
      </c>
      <c r="Q3404" s="4">
        <f>IFERROR(Table2[[#This Row],[GROSS_REVENUE]]/Table2[[#This Row],[AD_SPEND]],0)</f>
        <v>5.9759093497904603</v>
      </c>
      <c r="R3404" s="2">
        <f>IFERROR((Table2[[#This Row],[NET_REVENUE]]-(Table2[[#This Row],[UNITS_SOLD]]*Table2[[#This Row],[UNIT_COGS]])-Table2[[#This Row],[AD_SPEND]]),0)</f>
        <v>4292.7599999999984</v>
      </c>
      <c r="S3404" s="3">
        <f>IFERROR(Table2[[#This Row],[RETURNS_UNITS]]/Table2[[#This Row],[UNITS_SOLD]],0)</f>
        <v>2.6315789473684209E-2</v>
      </c>
      <c r="T3404" s="2" t="str">
        <f>TRIM(CLEAN(Table2[[#This Row],[CHANNEL]]))</f>
        <v>Blinkit</v>
      </c>
      <c r="U3404" s="1">
        <f t="shared" si="53"/>
        <v>45566</v>
      </c>
    </row>
    <row r="3405" spans="1:21" x14ac:dyDescent="0.3">
      <c r="A3405" s="1">
        <v>45809</v>
      </c>
      <c r="B3405" s="2" t="s">
        <v>39</v>
      </c>
      <c r="C3405" s="2" t="s">
        <v>25</v>
      </c>
      <c r="D3405" s="2" t="s">
        <v>46</v>
      </c>
      <c r="E3405" s="2" t="str">
        <f>TRIM(Table2[[#This Row],[SKU_CODE]])</f>
        <v>BEC-KT-001</v>
      </c>
      <c r="F3405" s="2">
        <v>531</v>
      </c>
      <c r="G3405" s="2">
        <v>84960</v>
      </c>
      <c r="H3405" s="2">
        <v>21652.799999999999</v>
      </c>
      <c r="I3405" s="2">
        <v>7064.26</v>
      </c>
      <c r="J3405" s="2">
        <v>17</v>
      </c>
      <c r="K3405" s="2" t="str">
        <f>_xlfn.XLOOKUP(E3405,[1]SKU_Master!A:A,[1]SKU_Master!C:C,"NOT FOUND")</f>
        <v>Kitchen Towel</v>
      </c>
      <c r="L3405" s="2">
        <f>_xlfn.XLOOKUP(Table2[[#This Row],[SKU_CODE_CLEAN]],[1]SKU_Master!A:A,[1]SKU_Master!E:E,"Not Found")</f>
        <v>160</v>
      </c>
      <c r="M3405" s="2">
        <f>_xlfn.XLOOKUP(E3405,[1]SKU_Master!A:A,[1]SKU_Master!F:F,"NOT FOUND")</f>
        <v>78</v>
      </c>
      <c r="N3405" s="2" t="str">
        <f>IF(ISNUMBER(_xlfn.XMATCH(E3405,[1]SKU_Master!A:A)),"MATCH","NOT FOUND")</f>
        <v>MATCH</v>
      </c>
      <c r="O3405" s="2">
        <f>Table2[[#This Row],[GROSS_REVENUE]]-Table2[[#This Row],[DISCOUNT]]</f>
        <v>63307.199999999997</v>
      </c>
      <c r="P3405" s="3">
        <f>IFERROR((Table2[[#This Row],[NET_REVENUE]]-(Table2[[#This Row],[UNITS_SOLD]]*Table2[[#This Row],[UNIT_COGS]]))/Table2[[#This Row],[NET_REVENUE]],0)</f>
        <v>0.3457616195314277</v>
      </c>
      <c r="Q3405" s="4">
        <f>IFERROR(Table2[[#This Row],[GROSS_REVENUE]]/Table2[[#This Row],[AD_SPEND]],0)</f>
        <v>12.026737407739805</v>
      </c>
      <c r="R3405" s="2">
        <f>IFERROR((Table2[[#This Row],[NET_REVENUE]]-(Table2[[#This Row],[UNITS_SOLD]]*Table2[[#This Row],[UNIT_COGS]])-Table2[[#This Row],[AD_SPEND]]),0)</f>
        <v>14824.939999999997</v>
      </c>
      <c r="S3405" s="3">
        <f>IFERROR(Table2[[#This Row],[RETURNS_UNITS]]/Table2[[#This Row],[UNITS_SOLD]],0)</f>
        <v>3.2015065913370999E-2</v>
      </c>
      <c r="T3405" s="2" t="str">
        <f>TRIM(CLEAN(Table2[[#This Row],[CHANNEL]]))</f>
        <v>Amazon</v>
      </c>
      <c r="U3405" s="1">
        <f t="shared" si="53"/>
        <v>45809</v>
      </c>
    </row>
    <row r="3406" spans="1:21" x14ac:dyDescent="0.3">
      <c r="A3406" s="1">
        <v>45566</v>
      </c>
      <c r="B3406" s="2" t="s">
        <v>24</v>
      </c>
      <c r="C3406" s="2" t="s">
        <v>25</v>
      </c>
      <c r="D3406" s="2" t="s">
        <v>29</v>
      </c>
      <c r="E3406" s="2" t="str">
        <f>TRIM(Table2[[#This Row],[SKU_CODE]])</f>
        <v>BEC-CLN-004</v>
      </c>
      <c r="F3406" s="2">
        <v>259</v>
      </c>
      <c r="G3406" s="2">
        <v>25641</v>
      </c>
      <c r="H3406" s="2">
        <v>2075.9699999999998</v>
      </c>
      <c r="I3406" s="2">
        <v>7065.8</v>
      </c>
      <c r="J3406" s="2">
        <v>32</v>
      </c>
      <c r="K3406" s="2" t="str">
        <f>_xlfn.XLOOKUP(E3406,[1]SKU_Master!A:A,[1]SKU_Master!C:C,"NOT FOUND")</f>
        <v>Cleaners</v>
      </c>
      <c r="L3406" s="2">
        <f>_xlfn.XLOOKUP(Table2[[#This Row],[SKU_CODE_CLEAN]],[1]SKU_Master!A:A,[1]SKU_Master!E:E,"Not Found")</f>
        <v>99</v>
      </c>
      <c r="M3406" s="2">
        <f>_xlfn.XLOOKUP(E3406,[1]SKU_Master!A:A,[1]SKU_Master!F:F,"NOT FOUND")</f>
        <v>44</v>
      </c>
      <c r="N3406" s="2" t="str">
        <f>IF(ISNUMBER(_xlfn.XMATCH(E3406,[1]SKU_Master!A:A)),"MATCH","NOT FOUND")</f>
        <v>MATCH</v>
      </c>
      <c r="O3406" s="2">
        <f>Table2[[#This Row],[GROSS_REVENUE]]-Table2[[#This Row],[DISCOUNT]]</f>
        <v>23565.03</v>
      </c>
      <c r="P3406" s="3">
        <f>IFERROR((Table2[[#This Row],[NET_REVENUE]]-(Table2[[#This Row],[UNITS_SOLD]]*Table2[[#This Row],[UNIT_COGS]]))/Table2[[#This Row],[NET_REVENUE]],0)</f>
        <v>0.51640205847393361</v>
      </c>
      <c r="Q3406" s="4">
        <f>IFERROR(Table2[[#This Row],[GROSS_REVENUE]]/Table2[[#This Row],[AD_SPEND]],0)</f>
        <v>3.6288884485833166</v>
      </c>
      <c r="R3406" s="2">
        <f>IFERROR((Table2[[#This Row],[NET_REVENUE]]-(Table2[[#This Row],[UNITS_SOLD]]*Table2[[#This Row],[UNIT_COGS]])-Table2[[#This Row],[AD_SPEND]]),0)</f>
        <v>5103.2299999999987</v>
      </c>
      <c r="S3406" s="3">
        <f>IFERROR(Table2[[#This Row],[RETURNS_UNITS]]/Table2[[#This Row],[UNITS_SOLD]],0)</f>
        <v>0.12355212355212356</v>
      </c>
      <c r="T3406" s="2" t="str">
        <f>TRIM(CLEAN(Table2[[#This Row],[CHANNEL]]))</f>
        <v>D2C</v>
      </c>
      <c r="U3406" s="1">
        <f t="shared" si="53"/>
        <v>45566</v>
      </c>
    </row>
    <row r="3407" spans="1:21" x14ac:dyDescent="0.3">
      <c r="A3407" s="1">
        <v>45536</v>
      </c>
      <c r="B3407" s="2" t="s">
        <v>34</v>
      </c>
      <c r="C3407" s="2" t="s">
        <v>25</v>
      </c>
      <c r="D3407" s="2" t="s">
        <v>38</v>
      </c>
      <c r="E3407" s="2" t="str">
        <f>TRIM(Table2[[#This Row],[SKU_CODE]])</f>
        <v>BEC-CLN-002</v>
      </c>
      <c r="F3407" s="2">
        <v>228</v>
      </c>
      <c r="G3407" s="2">
        <v>42180</v>
      </c>
      <c r="H3407" s="2">
        <v>8802.9599999999991</v>
      </c>
      <c r="I3407" s="2">
        <v>7066.73</v>
      </c>
      <c r="J3407" s="2">
        <v>12</v>
      </c>
      <c r="K3407" s="2" t="str">
        <f>_xlfn.XLOOKUP(E3407,[1]SKU_Master!A:A,[1]SKU_Master!C:C,"NOT FOUND")</f>
        <v>Cleaners</v>
      </c>
      <c r="L3407" s="2">
        <f>_xlfn.XLOOKUP(Table2[[#This Row],[SKU_CODE_CLEAN]],[1]SKU_Master!A:A,[1]SKU_Master!E:E,"Not Found")</f>
        <v>185</v>
      </c>
      <c r="M3407" s="2">
        <f>_xlfn.XLOOKUP(E3407,[1]SKU_Master!A:A,[1]SKU_Master!F:F,"NOT FOUND")</f>
        <v>88</v>
      </c>
      <c r="N3407" s="2" t="str">
        <f>IF(ISNUMBER(_xlfn.XMATCH(E3407,[1]SKU_Master!A:A)),"MATCH","NOT FOUND")</f>
        <v>MATCH</v>
      </c>
      <c r="O3407" s="2">
        <f>Table2[[#This Row],[GROSS_REVENUE]]-Table2[[#This Row],[DISCOUNT]]</f>
        <v>33377.040000000001</v>
      </c>
      <c r="P3407" s="3">
        <f>IFERROR((Table2[[#This Row],[NET_REVENUE]]-(Table2[[#This Row],[UNITS_SOLD]]*Table2[[#This Row],[UNIT_COGS]]))/Table2[[#This Row],[NET_REVENUE]],0)</f>
        <v>0.3988682040109009</v>
      </c>
      <c r="Q3407" s="4">
        <f>IFERROR(Table2[[#This Row],[GROSS_REVENUE]]/Table2[[#This Row],[AD_SPEND]],0)</f>
        <v>5.9688144304367086</v>
      </c>
      <c r="R3407" s="2">
        <f>IFERROR((Table2[[#This Row],[NET_REVENUE]]-(Table2[[#This Row],[UNITS_SOLD]]*Table2[[#This Row],[UNIT_COGS]])-Table2[[#This Row],[AD_SPEND]]),0)</f>
        <v>6246.3100000000013</v>
      </c>
      <c r="S3407" s="3">
        <f>IFERROR(Table2[[#This Row],[RETURNS_UNITS]]/Table2[[#This Row],[UNITS_SOLD]],0)</f>
        <v>5.2631578947368418E-2</v>
      </c>
      <c r="T3407" s="2" t="str">
        <f>TRIM(CLEAN(Table2[[#This Row],[CHANNEL]]))</f>
        <v>Zepto</v>
      </c>
      <c r="U3407" s="1">
        <f t="shared" si="53"/>
        <v>45536</v>
      </c>
    </row>
    <row r="3408" spans="1:21" x14ac:dyDescent="0.3">
      <c r="A3408" s="1">
        <v>45536</v>
      </c>
      <c r="B3408" s="2" t="s">
        <v>39</v>
      </c>
      <c r="C3408" s="2" t="s">
        <v>22</v>
      </c>
      <c r="D3408" s="2" t="s">
        <v>31</v>
      </c>
      <c r="E3408" s="2" t="str">
        <f>TRIM(Table2[[#This Row],[SKU_CODE]])</f>
        <v>BEC-GB-002</v>
      </c>
      <c r="F3408" s="2">
        <v>320</v>
      </c>
      <c r="G3408" s="2">
        <v>57280</v>
      </c>
      <c r="H3408" s="2">
        <v>6068.97</v>
      </c>
      <c r="I3408" s="2">
        <v>7082.08</v>
      </c>
      <c r="J3408" s="2">
        <v>10</v>
      </c>
      <c r="K3408" s="2" t="str">
        <f>_xlfn.XLOOKUP(E3408,[1]SKU_Master!A:A,[1]SKU_Master!C:C,"NOT FOUND")</f>
        <v>Garbage Bags</v>
      </c>
      <c r="L3408" s="2">
        <f>_xlfn.XLOOKUP(Table2[[#This Row],[SKU_CODE_CLEAN]],[1]SKU_Master!A:A,[1]SKU_Master!E:E,"Not Found")</f>
        <v>179</v>
      </c>
      <c r="M3408" s="2">
        <f>_xlfn.XLOOKUP(E3408,[1]SKU_Master!A:A,[1]SKU_Master!F:F,"NOT FOUND")</f>
        <v>86</v>
      </c>
      <c r="N3408" s="2" t="str">
        <f>IF(ISNUMBER(_xlfn.XMATCH(E3408,[1]SKU_Master!A:A)),"MATCH","NOT FOUND")</f>
        <v>MATCH</v>
      </c>
      <c r="O3408" s="2">
        <f>Table2[[#This Row],[GROSS_REVENUE]]-Table2[[#This Row],[DISCOUNT]]</f>
        <v>51211.03</v>
      </c>
      <c r="P3408" s="3">
        <f>IFERROR((Table2[[#This Row],[NET_REVENUE]]-(Table2[[#This Row],[UNITS_SOLD]]*Table2[[#This Row],[UNIT_COGS]]))/Table2[[#This Row],[NET_REVENUE]],0)</f>
        <v>0.46261576851705577</v>
      </c>
      <c r="Q3408" s="4">
        <f>IFERROR(Table2[[#This Row],[GROSS_REVENUE]]/Table2[[#This Row],[AD_SPEND]],0)</f>
        <v>8.088019338951268</v>
      </c>
      <c r="R3408" s="2">
        <f>IFERROR((Table2[[#This Row],[NET_REVENUE]]-(Table2[[#This Row],[UNITS_SOLD]]*Table2[[#This Row],[UNIT_COGS]])-Table2[[#This Row],[AD_SPEND]]),0)</f>
        <v>16608.949999999997</v>
      </c>
      <c r="S3408" s="3">
        <f>IFERROR(Table2[[#This Row],[RETURNS_UNITS]]/Table2[[#This Row],[UNITS_SOLD]],0)</f>
        <v>3.125E-2</v>
      </c>
      <c r="T3408" s="2" t="str">
        <f>TRIM(CLEAN(Table2[[#This Row],[CHANNEL]]))</f>
        <v>Amazon</v>
      </c>
      <c r="U3408" s="1">
        <f t="shared" si="53"/>
        <v>45536</v>
      </c>
    </row>
    <row r="3409" spans="1:21" x14ac:dyDescent="0.3">
      <c r="A3409" s="1">
        <v>45627</v>
      </c>
      <c r="B3409" s="2" t="s">
        <v>39</v>
      </c>
      <c r="C3409" s="2" t="s">
        <v>28</v>
      </c>
      <c r="D3409" s="2" t="s">
        <v>29</v>
      </c>
      <c r="E3409" s="2" t="str">
        <f>TRIM(Table2[[#This Row],[SKU_CODE]])</f>
        <v>BEC-CLN-004</v>
      </c>
      <c r="F3409" s="2">
        <v>414</v>
      </c>
      <c r="G3409" s="2">
        <v>40986</v>
      </c>
      <c r="H3409" s="2">
        <v>5636.31</v>
      </c>
      <c r="I3409" s="2">
        <v>7085.69</v>
      </c>
      <c r="J3409" s="2">
        <v>18</v>
      </c>
      <c r="K3409" s="2" t="str">
        <f>_xlfn.XLOOKUP(E3409,[1]SKU_Master!A:A,[1]SKU_Master!C:C,"NOT FOUND")</f>
        <v>Cleaners</v>
      </c>
      <c r="L3409" s="2">
        <f>_xlfn.XLOOKUP(Table2[[#This Row],[SKU_CODE_CLEAN]],[1]SKU_Master!A:A,[1]SKU_Master!E:E,"Not Found")</f>
        <v>99</v>
      </c>
      <c r="M3409" s="2">
        <f>_xlfn.XLOOKUP(E3409,[1]SKU_Master!A:A,[1]SKU_Master!F:F,"NOT FOUND")</f>
        <v>44</v>
      </c>
      <c r="N3409" s="2" t="str">
        <f>IF(ISNUMBER(_xlfn.XMATCH(E3409,[1]SKU_Master!A:A)),"MATCH","NOT FOUND")</f>
        <v>MATCH</v>
      </c>
      <c r="O3409" s="2">
        <f>Table2[[#This Row],[GROSS_REVENUE]]-Table2[[#This Row],[DISCOUNT]]</f>
        <v>35349.69</v>
      </c>
      <c r="P3409" s="3">
        <f>IFERROR((Table2[[#This Row],[NET_REVENUE]]-(Table2[[#This Row],[UNITS_SOLD]]*Table2[[#This Row],[UNIT_COGS]]))/Table2[[#This Row],[NET_REVENUE]],0)</f>
        <v>0.48469137918889815</v>
      </c>
      <c r="Q3409" s="4">
        <f>IFERROR(Table2[[#This Row],[GROSS_REVENUE]]/Table2[[#This Row],[AD_SPEND]],0)</f>
        <v>5.7843343414685098</v>
      </c>
      <c r="R3409" s="2">
        <f>IFERROR((Table2[[#This Row],[NET_REVENUE]]-(Table2[[#This Row],[UNITS_SOLD]]*Table2[[#This Row],[UNIT_COGS]])-Table2[[#This Row],[AD_SPEND]]),0)</f>
        <v>10048.000000000004</v>
      </c>
      <c r="S3409" s="3">
        <f>IFERROR(Table2[[#This Row],[RETURNS_UNITS]]/Table2[[#This Row],[UNITS_SOLD]],0)</f>
        <v>4.3478260869565216E-2</v>
      </c>
      <c r="T3409" s="2" t="str">
        <f>TRIM(CLEAN(Table2[[#This Row],[CHANNEL]]))</f>
        <v>Amazon</v>
      </c>
      <c r="U3409" s="1">
        <f t="shared" si="53"/>
        <v>45627</v>
      </c>
    </row>
    <row r="3410" spans="1:21" x14ac:dyDescent="0.3">
      <c r="A3410" s="1">
        <v>45292</v>
      </c>
      <c r="B3410" s="2" t="s">
        <v>21</v>
      </c>
      <c r="C3410" s="2" t="s">
        <v>28</v>
      </c>
      <c r="D3410" s="2" t="s">
        <v>38</v>
      </c>
      <c r="E3410" s="2" t="str">
        <f>TRIM(Table2[[#This Row],[SKU_CODE]])</f>
        <v>BEC-CLN-002</v>
      </c>
      <c r="F3410" s="2">
        <v>199</v>
      </c>
      <c r="G3410" s="2">
        <v>36815</v>
      </c>
      <c r="H3410" s="2">
        <v>6018.36</v>
      </c>
      <c r="I3410" s="2">
        <v>7085.76</v>
      </c>
      <c r="J3410" s="2">
        <v>8</v>
      </c>
      <c r="K3410" s="2" t="str">
        <f>_xlfn.XLOOKUP(E3410,[1]SKU_Master!A:A,[1]SKU_Master!C:C,"NOT FOUND")</f>
        <v>Cleaners</v>
      </c>
      <c r="L3410" s="2">
        <f>_xlfn.XLOOKUP(Table2[[#This Row],[SKU_CODE_CLEAN]],[1]SKU_Master!A:A,[1]SKU_Master!E:E,"Not Found")</f>
        <v>185</v>
      </c>
      <c r="M3410" s="2">
        <f>_xlfn.XLOOKUP(E3410,[1]SKU_Master!A:A,[1]SKU_Master!F:F,"NOT FOUND")</f>
        <v>88</v>
      </c>
      <c r="N3410" s="2" t="str">
        <f>IF(ISNUMBER(_xlfn.XMATCH(E3410,[1]SKU_Master!A:A)),"MATCH","NOT FOUND")</f>
        <v>MATCH</v>
      </c>
      <c r="O3410" s="2">
        <f>Table2[[#This Row],[GROSS_REVENUE]]-Table2[[#This Row],[DISCOUNT]]</f>
        <v>30796.639999999999</v>
      </c>
      <c r="P3410" s="3">
        <f>IFERROR((Table2[[#This Row],[NET_REVENUE]]-(Table2[[#This Row],[UNITS_SOLD]]*Table2[[#This Row],[UNIT_COGS]]))/Table2[[#This Row],[NET_REVENUE]],0)</f>
        <v>0.43136653868733732</v>
      </c>
      <c r="Q3410" s="4">
        <f>IFERROR(Table2[[#This Row],[GROSS_REVENUE]]/Table2[[#This Row],[AD_SPEND]],0)</f>
        <v>5.195631802375468</v>
      </c>
      <c r="R3410" s="2">
        <f>IFERROR((Table2[[#This Row],[NET_REVENUE]]-(Table2[[#This Row],[UNITS_SOLD]]*Table2[[#This Row],[UNIT_COGS]])-Table2[[#This Row],[AD_SPEND]]),0)</f>
        <v>6198.8799999999992</v>
      </c>
      <c r="S3410" s="3">
        <f>IFERROR(Table2[[#This Row],[RETURNS_UNITS]]/Table2[[#This Row],[UNITS_SOLD]],0)</f>
        <v>4.0201005025125629E-2</v>
      </c>
      <c r="T3410" s="2" t="str">
        <f>TRIM(CLEAN(Table2[[#This Row],[CHANNEL]]))</f>
        <v>Flipkart</v>
      </c>
      <c r="U3410" s="1">
        <f t="shared" si="53"/>
        <v>45292</v>
      </c>
    </row>
    <row r="3411" spans="1:21" x14ac:dyDescent="0.3">
      <c r="A3411" s="1">
        <v>45717</v>
      </c>
      <c r="B3411" s="2" t="s">
        <v>50</v>
      </c>
      <c r="C3411" s="2" t="s">
        <v>22</v>
      </c>
      <c r="D3411" s="2" t="s">
        <v>30</v>
      </c>
      <c r="E3411" s="2" t="str">
        <f>TRIM(Table2[[#This Row],[SKU_CODE]])</f>
        <v>BEC-TIS-002</v>
      </c>
      <c r="F3411" s="2">
        <v>355</v>
      </c>
      <c r="G3411" s="2">
        <v>63900</v>
      </c>
      <c r="H3411" s="2">
        <v>9870.33</v>
      </c>
      <c r="I3411" s="2">
        <v>7090.51</v>
      </c>
      <c r="J3411" s="2">
        <v>11</v>
      </c>
      <c r="K3411" s="2" t="str">
        <f>_xlfn.XLOOKUP(E3411,[1]SKU_Master!A:A,[1]SKU_Master!C:C,"NOT FOUND")</f>
        <v>Tissues</v>
      </c>
      <c r="L3411" s="2">
        <f>_xlfn.XLOOKUP(Table2[[#This Row],[SKU_CODE_CLEAN]],[1]SKU_Master!A:A,[1]SKU_Master!E:E,"Not Found")</f>
        <v>180</v>
      </c>
      <c r="M3411" s="2">
        <f>_xlfn.XLOOKUP(E3411,[1]SKU_Master!A:A,[1]SKU_Master!F:F,"NOT FOUND")</f>
        <v>95</v>
      </c>
      <c r="N3411" s="2" t="str">
        <f>IF(ISNUMBER(_xlfn.XMATCH(E3411,[1]SKU_Master!A:A)),"MATCH","NOT FOUND")</f>
        <v>MATCH</v>
      </c>
      <c r="O3411" s="2">
        <f>Table2[[#This Row],[GROSS_REVENUE]]-Table2[[#This Row],[DISCOUNT]]</f>
        <v>54029.67</v>
      </c>
      <c r="P3411" s="3">
        <f>IFERROR((Table2[[#This Row],[NET_REVENUE]]-(Table2[[#This Row],[UNITS_SOLD]]*Table2[[#This Row],[UNIT_COGS]]))/Table2[[#This Row],[NET_REVENUE]],0)</f>
        <v>0.37580592293086373</v>
      </c>
      <c r="Q3411" s="4">
        <f>IFERROR(Table2[[#This Row],[GROSS_REVENUE]]/Table2[[#This Row],[AD_SPEND]],0)</f>
        <v>9.0120456779554647</v>
      </c>
      <c r="R3411" s="2">
        <f>IFERROR((Table2[[#This Row],[NET_REVENUE]]-(Table2[[#This Row],[UNITS_SOLD]]*Table2[[#This Row],[UNIT_COGS]])-Table2[[#This Row],[AD_SPEND]]),0)</f>
        <v>13214.159999999998</v>
      </c>
      <c r="S3411" s="3">
        <f>IFERROR(Table2[[#This Row],[RETURNS_UNITS]]/Table2[[#This Row],[UNITS_SOLD]],0)</f>
        <v>3.0985915492957747E-2</v>
      </c>
      <c r="T3411" s="2" t="str">
        <f>TRIM(CLEAN(Table2[[#This Row],[CHANNEL]]))</f>
        <v>Amazon</v>
      </c>
      <c r="U3411" s="1">
        <f t="shared" si="53"/>
        <v>45717</v>
      </c>
    </row>
    <row r="3412" spans="1:21" x14ac:dyDescent="0.3">
      <c r="A3412" s="1">
        <v>45717</v>
      </c>
      <c r="B3412" s="2" t="s">
        <v>37</v>
      </c>
      <c r="C3412" s="2" t="s">
        <v>28</v>
      </c>
      <c r="D3412" s="2" t="s">
        <v>41</v>
      </c>
      <c r="E3412" s="2" t="str">
        <f>TRIM(Table2[[#This Row],[SKU_CODE]])</f>
        <v>BEC-KT-002</v>
      </c>
      <c r="F3412" s="2">
        <v>179</v>
      </c>
      <c r="G3412" s="2">
        <v>75180</v>
      </c>
      <c r="H3412" s="2">
        <v>6520.82</v>
      </c>
      <c r="I3412" s="2">
        <v>7091.75</v>
      </c>
      <c r="J3412" s="2">
        <v>4</v>
      </c>
      <c r="K3412" s="2" t="str">
        <f>_xlfn.XLOOKUP(E3412,[1]SKU_Master!A:A,[1]SKU_Master!C:C,"NOT FOUND")</f>
        <v>Kitchen Towel</v>
      </c>
      <c r="L3412" s="2">
        <f>_xlfn.XLOOKUP(Table2[[#This Row],[SKU_CODE_CLEAN]],[1]SKU_Master!A:A,[1]SKU_Master!E:E,"Not Found")</f>
        <v>420</v>
      </c>
      <c r="M3412" s="2">
        <f>_xlfn.XLOOKUP(E3412,[1]SKU_Master!A:A,[1]SKU_Master!F:F,"NOT FOUND")</f>
        <v>205</v>
      </c>
      <c r="N3412" s="2" t="str">
        <f>IF(ISNUMBER(_xlfn.XMATCH(E3412,[1]SKU_Master!A:A)),"MATCH","NOT FOUND")</f>
        <v>MATCH</v>
      </c>
      <c r="O3412" s="2">
        <f>Table2[[#This Row],[GROSS_REVENUE]]-Table2[[#This Row],[DISCOUNT]]</f>
        <v>68659.179999999993</v>
      </c>
      <c r="P3412" s="3">
        <f>IFERROR((Table2[[#This Row],[NET_REVENUE]]-(Table2[[#This Row],[UNITS_SOLD]]*Table2[[#This Row],[UNIT_COGS]]))/Table2[[#This Row],[NET_REVENUE]],0)</f>
        <v>0.46554852533921898</v>
      </c>
      <c r="Q3412" s="4">
        <f>IFERROR(Table2[[#This Row],[GROSS_REVENUE]]/Table2[[#This Row],[AD_SPEND]],0)</f>
        <v>10.601050516445165</v>
      </c>
      <c r="R3412" s="2">
        <f>IFERROR((Table2[[#This Row],[NET_REVENUE]]-(Table2[[#This Row],[UNITS_SOLD]]*Table2[[#This Row],[UNIT_COGS]])-Table2[[#This Row],[AD_SPEND]]),0)</f>
        <v>24872.429999999993</v>
      </c>
      <c r="S3412" s="3">
        <f>IFERROR(Table2[[#This Row],[RETURNS_UNITS]]/Table2[[#This Row],[UNITS_SOLD]],0)</f>
        <v>2.23463687150838E-2</v>
      </c>
      <c r="T3412" s="2" t="str">
        <f>TRIM(CLEAN(Table2[[#This Row],[CHANNEL]]))</f>
        <v>Blinkit</v>
      </c>
      <c r="U3412" s="1">
        <f t="shared" si="53"/>
        <v>45717</v>
      </c>
    </row>
    <row r="3413" spans="1:21" x14ac:dyDescent="0.3">
      <c r="A3413" s="1">
        <v>45597</v>
      </c>
      <c r="B3413" s="2" t="s">
        <v>33</v>
      </c>
      <c r="C3413" s="2" t="s">
        <v>28</v>
      </c>
      <c r="D3413" s="2" t="s">
        <v>36</v>
      </c>
      <c r="E3413" s="2" t="str">
        <f>TRIM(Table2[[#This Row],[SKU_CODE]])</f>
        <v>BEC-CLN-003</v>
      </c>
      <c r="F3413" s="2">
        <v>128</v>
      </c>
      <c r="G3413" s="2">
        <v>38272</v>
      </c>
      <c r="H3413" s="2">
        <v>9812.6200000000008</v>
      </c>
      <c r="I3413" s="2">
        <v>7099.13</v>
      </c>
      <c r="J3413" s="2">
        <v>3</v>
      </c>
      <c r="K3413" s="2" t="str">
        <f>_xlfn.XLOOKUP(E3413,[1]SKU_Master!A:A,[1]SKU_Master!C:C,"NOT FOUND")</f>
        <v>Cleaners</v>
      </c>
      <c r="L3413" s="2">
        <f>_xlfn.XLOOKUP(Table2[[#This Row],[SKU_CODE_CLEAN]],[1]SKU_Master!A:A,[1]SKU_Master!E:E,"Not Found")</f>
        <v>299</v>
      </c>
      <c r="M3413" s="2">
        <f>_xlfn.XLOOKUP(E3413,[1]SKU_Master!A:A,[1]SKU_Master!F:F,"NOT FOUND")</f>
        <v>150</v>
      </c>
      <c r="N3413" s="2" t="str">
        <f>IF(ISNUMBER(_xlfn.XMATCH(E3413,[1]SKU_Master!A:A)),"MATCH","NOT FOUND")</f>
        <v>MATCH</v>
      </c>
      <c r="O3413" s="2">
        <f>Table2[[#This Row],[GROSS_REVENUE]]-Table2[[#This Row],[DISCOUNT]]</f>
        <v>28459.379999999997</v>
      </c>
      <c r="P3413" s="3">
        <f>IFERROR((Table2[[#This Row],[NET_REVENUE]]-(Table2[[#This Row],[UNITS_SOLD]]*Table2[[#This Row],[UNIT_COGS]]))/Table2[[#This Row],[NET_REVENUE]],0)</f>
        <v>0.32535424172979166</v>
      </c>
      <c r="Q3413" s="4">
        <f>IFERROR(Table2[[#This Row],[GROSS_REVENUE]]/Table2[[#This Row],[AD_SPEND]],0)</f>
        <v>5.3910831327218967</v>
      </c>
      <c r="R3413" s="2">
        <f>IFERROR((Table2[[#This Row],[NET_REVENUE]]-(Table2[[#This Row],[UNITS_SOLD]]*Table2[[#This Row],[UNIT_COGS]])-Table2[[#This Row],[AD_SPEND]]),0)</f>
        <v>2160.2499999999973</v>
      </c>
      <c r="S3413" s="3">
        <f>IFERROR(Table2[[#This Row],[RETURNS_UNITS]]/Table2[[#This Row],[UNITS_SOLD]],0)</f>
        <v>2.34375E-2</v>
      </c>
      <c r="T3413" s="2" t="str">
        <f>TRIM(CLEAN(Table2[[#This Row],[CHANNEL]]))</f>
        <v>Swiggy Instamart</v>
      </c>
      <c r="U3413" s="1">
        <f t="shared" si="53"/>
        <v>45597</v>
      </c>
    </row>
    <row r="3414" spans="1:21" x14ac:dyDescent="0.3">
      <c r="A3414" s="1">
        <v>45352</v>
      </c>
      <c r="B3414" s="2" t="s">
        <v>24</v>
      </c>
      <c r="C3414" s="2" t="s">
        <v>28</v>
      </c>
      <c r="D3414" s="2" t="s">
        <v>38</v>
      </c>
      <c r="E3414" s="2" t="str">
        <f>TRIM(Table2[[#This Row],[SKU_CODE]])</f>
        <v>BEC-CLN-002</v>
      </c>
      <c r="F3414" s="2">
        <v>136</v>
      </c>
      <c r="G3414" s="2">
        <v>25160</v>
      </c>
      <c r="H3414" s="2">
        <v>1086.81</v>
      </c>
      <c r="I3414" s="2">
        <v>7099.4</v>
      </c>
      <c r="J3414" s="2">
        <v>15</v>
      </c>
      <c r="K3414" s="2" t="str">
        <f>_xlfn.XLOOKUP(E3414,[1]SKU_Master!A:A,[1]SKU_Master!C:C,"NOT FOUND")</f>
        <v>Cleaners</v>
      </c>
      <c r="L3414" s="2">
        <f>_xlfn.XLOOKUP(Table2[[#This Row],[SKU_CODE_CLEAN]],[1]SKU_Master!A:A,[1]SKU_Master!E:E,"Not Found")</f>
        <v>185</v>
      </c>
      <c r="M3414" s="2">
        <f>_xlfn.XLOOKUP(E3414,[1]SKU_Master!A:A,[1]SKU_Master!F:F,"NOT FOUND")</f>
        <v>88</v>
      </c>
      <c r="N3414" s="2" t="str">
        <f>IF(ISNUMBER(_xlfn.XMATCH(E3414,[1]SKU_Master!A:A)),"MATCH","NOT FOUND")</f>
        <v>MATCH</v>
      </c>
      <c r="O3414" s="2">
        <f>Table2[[#This Row],[GROSS_REVENUE]]-Table2[[#This Row],[DISCOUNT]]</f>
        <v>24073.19</v>
      </c>
      <c r="P3414" s="3">
        <f>IFERROR((Table2[[#This Row],[NET_REVENUE]]-(Table2[[#This Row],[UNITS_SOLD]]*Table2[[#This Row],[UNIT_COGS]]))/Table2[[#This Row],[NET_REVENUE]],0)</f>
        <v>0.50284943540926641</v>
      </c>
      <c r="Q3414" s="4">
        <f>IFERROR(Table2[[#This Row],[GROSS_REVENUE]]/Table2[[#This Row],[AD_SPEND]],0)</f>
        <v>3.5439614615319606</v>
      </c>
      <c r="R3414" s="2">
        <f>IFERROR((Table2[[#This Row],[NET_REVENUE]]-(Table2[[#This Row],[UNITS_SOLD]]*Table2[[#This Row],[UNIT_COGS]])-Table2[[#This Row],[AD_SPEND]]),0)</f>
        <v>5005.7899999999991</v>
      </c>
      <c r="S3414" s="3">
        <f>IFERROR(Table2[[#This Row],[RETURNS_UNITS]]/Table2[[#This Row],[UNITS_SOLD]],0)</f>
        <v>0.11029411764705882</v>
      </c>
      <c r="T3414" s="2" t="str">
        <f>TRIM(CLEAN(Table2[[#This Row],[CHANNEL]]))</f>
        <v>D2C</v>
      </c>
      <c r="U3414" s="1">
        <f t="shared" si="53"/>
        <v>45352</v>
      </c>
    </row>
    <row r="3415" spans="1:21" x14ac:dyDescent="0.3">
      <c r="A3415" s="1">
        <v>45413</v>
      </c>
      <c r="B3415" s="2" t="s">
        <v>24</v>
      </c>
      <c r="C3415" s="2" t="s">
        <v>25</v>
      </c>
      <c r="D3415" s="2" t="s">
        <v>41</v>
      </c>
      <c r="E3415" s="2" t="str">
        <f>TRIM(Table2[[#This Row],[SKU_CODE]])</f>
        <v>BEC-KT-002</v>
      </c>
      <c r="F3415" s="2">
        <v>199</v>
      </c>
      <c r="G3415" s="2">
        <v>83580</v>
      </c>
      <c r="H3415" s="2">
        <v>3053.9</v>
      </c>
      <c r="I3415" s="2">
        <v>7127.08</v>
      </c>
      <c r="J3415" s="2">
        <v>22</v>
      </c>
      <c r="K3415" s="2" t="str">
        <f>_xlfn.XLOOKUP(E3415,[1]SKU_Master!A:A,[1]SKU_Master!C:C,"NOT FOUND")</f>
        <v>Kitchen Towel</v>
      </c>
      <c r="L3415" s="2">
        <f>_xlfn.XLOOKUP(Table2[[#This Row],[SKU_CODE_CLEAN]],[1]SKU_Master!A:A,[1]SKU_Master!E:E,"Not Found")</f>
        <v>420</v>
      </c>
      <c r="M3415" s="2">
        <f>_xlfn.XLOOKUP(E3415,[1]SKU_Master!A:A,[1]SKU_Master!F:F,"NOT FOUND")</f>
        <v>205</v>
      </c>
      <c r="N3415" s="2" t="str">
        <f>IF(ISNUMBER(_xlfn.XMATCH(E3415,[1]SKU_Master!A:A)),"MATCH","NOT FOUND")</f>
        <v>MATCH</v>
      </c>
      <c r="O3415" s="2">
        <f>Table2[[#This Row],[GROSS_REVENUE]]-Table2[[#This Row],[DISCOUNT]]</f>
        <v>80526.100000000006</v>
      </c>
      <c r="P3415" s="3">
        <f>IFERROR((Table2[[#This Row],[NET_REVENUE]]-(Table2[[#This Row],[UNITS_SOLD]]*Table2[[#This Row],[UNIT_COGS]]))/Table2[[#This Row],[NET_REVENUE]],0)</f>
        <v>0.49339406726514762</v>
      </c>
      <c r="Q3415" s="4">
        <f>IFERROR(Table2[[#This Row],[GROSS_REVENUE]]/Table2[[#This Row],[AD_SPEND]],0)</f>
        <v>11.727102824719241</v>
      </c>
      <c r="R3415" s="2">
        <f>IFERROR((Table2[[#This Row],[NET_REVENUE]]-(Table2[[#This Row],[UNITS_SOLD]]*Table2[[#This Row],[UNIT_COGS]])-Table2[[#This Row],[AD_SPEND]]),0)</f>
        <v>32604.020000000004</v>
      </c>
      <c r="S3415" s="3">
        <f>IFERROR(Table2[[#This Row],[RETURNS_UNITS]]/Table2[[#This Row],[UNITS_SOLD]],0)</f>
        <v>0.11055276381909548</v>
      </c>
      <c r="T3415" s="2" t="str">
        <f>TRIM(CLEAN(Table2[[#This Row],[CHANNEL]]))</f>
        <v>D2C</v>
      </c>
      <c r="U3415" s="1">
        <f t="shared" si="53"/>
        <v>45413</v>
      </c>
    </row>
    <row r="3416" spans="1:21" x14ac:dyDescent="0.3">
      <c r="A3416" s="1">
        <v>45717</v>
      </c>
      <c r="B3416" s="2" t="s">
        <v>37</v>
      </c>
      <c r="C3416" s="2" t="s">
        <v>25</v>
      </c>
      <c r="D3416" s="2" t="s">
        <v>41</v>
      </c>
      <c r="E3416" s="2" t="str">
        <f>TRIM(Table2[[#This Row],[SKU_CODE]])</f>
        <v>BEC-KT-002</v>
      </c>
      <c r="F3416" s="2">
        <v>370</v>
      </c>
      <c r="G3416" s="2">
        <v>155400</v>
      </c>
      <c r="H3416" s="2">
        <v>18716.13</v>
      </c>
      <c r="I3416" s="2">
        <v>7130.29</v>
      </c>
      <c r="J3416" s="2">
        <v>9</v>
      </c>
      <c r="K3416" s="2" t="str">
        <f>_xlfn.XLOOKUP(E3416,[1]SKU_Master!A:A,[1]SKU_Master!C:C,"NOT FOUND")</f>
        <v>Kitchen Towel</v>
      </c>
      <c r="L3416" s="2">
        <f>_xlfn.XLOOKUP(Table2[[#This Row],[SKU_CODE_CLEAN]],[1]SKU_Master!A:A,[1]SKU_Master!E:E,"Not Found")</f>
        <v>420</v>
      </c>
      <c r="M3416" s="2">
        <f>_xlfn.XLOOKUP(E3416,[1]SKU_Master!A:A,[1]SKU_Master!F:F,"NOT FOUND")</f>
        <v>205</v>
      </c>
      <c r="N3416" s="2" t="str">
        <f>IF(ISNUMBER(_xlfn.XMATCH(E3416,[1]SKU_Master!A:A)),"MATCH","NOT FOUND")</f>
        <v>MATCH</v>
      </c>
      <c r="O3416" s="2">
        <f>Table2[[#This Row],[GROSS_REVENUE]]-Table2[[#This Row],[DISCOUNT]]</f>
        <v>136683.87</v>
      </c>
      <c r="P3416" s="3">
        <f>IFERROR((Table2[[#This Row],[NET_REVENUE]]-(Table2[[#This Row],[UNITS_SOLD]]*Table2[[#This Row],[UNIT_COGS]]))/Table2[[#This Row],[NET_REVENUE]],0)</f>
        <v>0.44506985352404782</v>
      </c>
      <c r="Q3416" s="4">
        <f>IFERROR(Table2[[#This Row],[GROSS_REVENUE]]/Table2[[#This Row],[AD_SPEND]],0)</f>
        <v>21.794344970541172</v>
      </c>
      <c r="R3416" s="2">
        <f>IFERROR((Table2[[#This Row],[NET_REVENUE]]-(Table2[[#This Row],[UNITS_SOLD]]*Table2[[#This Row],[UNIT_COGS]])-Table2[[#This Row],[AD_SPEND]]),0)</f>
        <v>53703.579999999994</v>
      </c>
      <c r="S3416" s="3">
        <f>IFERROR(Table2[[#This Row],[RETURNS_UNITS]]/Table2[[#This Row],[UNITS_SOLD]],0)</f>
        <v>2.4324324324324326E-2</v>
      </c>
      <c r="T3416" s="2" t="str">
        <f>TRIM(CLEAN(Table2[[#This Row],[CHANNEL]]))</f>
        <v>Blinkit</v>
      </c>
      <c r="U3416" s="1">
        <f t="shared" si="53"/>
        <v>45717</v>
      </c>
    </row>
    <row r="3417" spans="1:21" x14ac:dyDescent="0.3">
      <c r="A3417" s="1">
        <v>45444</v>
      </c>
      <c r="B3417" s="2" t="s">
        <v>24</v>
      </c>
      <c r="C3417" s="2" t="s">
        <v>28</v>
      </c>
      <c r="D3417" s="2" t="s">
        <v>36</v>
      </c>
      <c r="E3417" s="2" t="str">
        <f>TRIM(Table2[[#This Row],[SKU_CODE]])</f>
        <v>BEC-CLN-003</v>
      </c>
      <c r="F3417" s="2">
        <v>123</v>
      </c>
      <c r="G3417" s="2">
        <v>36777</v>
      </c>
      <c r="H3417" s="2">
        <v>1282.6300000000001</v>
      </c>
      <c r="I3417" s="2">
        <v>7131.58</v>
      </c>
      <c r="J3417" s="2">
        <v>11</v>
      </c>
      <c r="K3417" s="2" t="str">
        <f>_xlfn.XLOOKUP(E3417,[1]SKU_Master!A:A,[1]SKU_Master!C:C,"NOT FOUND")</f>
        <v>Cleaners</v>
      </c>
      <c r="L3417" s="2">
        <f>_xlfn.XLOOKUP(Table2[[#This Row],[SKU_CODE_CLEAN]],[1]SKU_Master!A:A,[1]SKU_Master!E:E,"Not Found")</f>
        <v>299</v>
      </c>
      <c r="M3417" s="2">
        <f>_xlfn.XLOOKUP(E3417,[1]SKU_Master!A:A,[1]SKU_Master!F:F,"NOT FOUND")</f>
        <v>150</v>
      </c>
      <c r="N3417" s="2" t="str">
        <f>IF(ISNUMBER(_xlfn.XMATCH(E3417,[1]SKU_Master!A:A)),"MATCH","NOT FOUND")</f>
        <v>MATCH</v>
      </c>
      <c r="O3417" s="2">
        <f>Table2[[#This Row],[GROSS_REVENUE]]-Table2[[#This Row],[DISCOUNT]]</f>
        <v>35494.370000000003</v>
      </c>
      <c r="P3417" s="3">
        <f>IFERROR((Table2[[#This Row],[NET_REVENUE]]-(Table2[[#This Row],[UNITS_SOLD]]*Table2[[#This Row],[UNIT_COGS]]))/Table2[[#This Row],[NET_REVENUE]],0)</f>
        <v>0.48019925413523329</v>
      </c>
      <c r="Q3417" s="4">
        <f>IFERROR(Table2[[#This Row],[GROSS_REVENUE]]/Table2[[#This Row],[AD_SPEND]],0)</f>
        <v>5.1569217480558303</v>
      </c>
      <c r="R3417" s="2">
        <f>IFERROR((Table2[[#This Row],[NET_REVENUE]]-(Table2[[#This Row],[UNITS_SOLD]]*Table2[[#This Row],[UNIT_COGS]])-Table2[[#This Row],[AD_SPEND]]),0)</f>
        <v>9912.7900000000027</v>
      </c>
      <c r="S3417" s="3">
        <f>IFERROR(Table2[[#This Row],[RETURNS_UNITS]]/Table2[[#This Row],[UNITS_SOLD]],0)</f>
        <v>8.943089430894309E-2</v>
      </c>
      <c r="T3417" s="2" t="str">
        <f>TRIM(CLEAN(Table2[[#This Row],[CHANNEL]]))</f>
        <v>D2C</v>
      </c>
      <c r="U3417" s="1">
        <f t="shared" si="53"/>
        <v>45444</v>
      </c>
    </row>
    <row r="3418" spans="1:21" x14ac:dyDescent="0.3">
      <c r="A3418" s="1">
        <v>45809</v>
      </c>
      <c r="B3418" s="2" t="s">
        <v>37</v>
      </c>
      <c r="C3418" s="2" t="s">
        <v>25</v>
      </c>
      <c r="D3418" s="2" t="s">
        <v>43</v>
      </c>
      <c r="E3418" s="2" t="str">
        <f>TRIM(Table2[[#This Row],[SKU_CODE]])</f>
        <v>BEC-GB-001</v>
      </c>
      <c r="F3418" s="2">
        <v>425</v>
      </c>
      <c r="G3418" s="2">
        <v>63325</v>
      </c>
      <c r="H3418" s="2">
        <v>6343.48</v>
      </c>
      <c r="I3418" s="2">
        <v>7132.37</v>
      </c>
      <c r="J3418" s="2">
        <v>22</v>
      </c>
      <c r="K3418" s="2" t="str">
        <f>_xlfn.XLOOKUP(E3418,[1]SKU_Master!A:A,[1]SKU_Master!C:C,"NOT FOUND")</f>
        <v>Garbage Bags</v>
      </c>
      <c r="L3418" s="2">
        <f>_xlfn.XLOOKUP(Table2[[#This Row],[SKU_CODE_CLEAN]],[1]SKU_Master!A:A,[1]SKU_Master!E:E,"Not Found")</f>
        <v>149</v>
      </c>
      <c r="M3418" s="2">
        <f>_xlfn.XLOOKUP(E3418,[1]SKU_Master!A:A,[1]SKU_Master!F:F,"NOT FOUND")</f>
        <v>70</v>
      </c>
      <c r="N3418" s="2" t="str">
        <f>IF(ISNUMBER(_xlfn.XMATCH(E3418,[1]SKU_Master!A:A)),"MATCH","NOT FOUND")</f>
        <v>MATCH</v>
      </c>
      <c r="O3418" s="2">
        <f>Table2[[#This Row],[GROSS_REVENUE]]-Table2[[#This Row],[DISCOUNT]]</f>
        <v>56981.520000000004</v>
      </c>
      <c r="P3418" s="3">
        <f>IFERROR((Table2[[#This Row],[NET_REVENUE]]-(Table2[[#This Row],[UNITS_SOLD]]*Table2[[#This Row],[UNIT_COGS]]))/Table2[[#This Row],[NET_REVENUE]],0)</f>
        <v>0.47790090541635255</v>
      </c>
      <c r="Q3418" s="4">
        <f>IFERROR(Table2[[#This Row],[GROSS_REVENUE]]/Table2[[#This Row],[AD_SPEND]],0)</f>
        <v>8.8785354657708453</v>
      </c>
      <c r="R3418" s="2">
        <f>IFERROR((Table2[[#This Row],[NET_REVENUE]]-(Table2[[#This Row],[UNITS_SOLD]]*Table2[[#This Row],[UNIT_COGS]])-Table2[[#This Row],[AD_SPEND]]),0)</f>
        <v>20099.150000000005</v>
      </c>
      <c r="S3418" s="3">
        <f>IFERROR(Table2[[#This Row],[RETURNS_UNITS]]/Table2[[#This Row],[UNITS_SOLD]],0)</f>
        <v>5.1764705882352942E-2</v>
      </c>
      <c r="T3418" s="2" t="str">
        <f>TRIM(CLEAN(Table2[[#This Row],[CHANNEL]]))</f>
        <v>Blinkit</v>
      </c>
      <c r="U3418" s="1">
        <f t="shared" si="53"/>
        <v>45809</v>
      </c>
    </row>
    <row r="3419" spans="1:21" x14ac:dyDescent="0.3">
      <c r="A3419" s="1">
        <v>45413</v>
      </c>
      <c r="B3419" s="2" t="s">
        <v>50</v>
      </c>
      <c r="C3419" s="2" t="s">
        <v>25</v>
      </c>
      <c r="D3419" s="2" t="s">
        <v>30</v>
      </c>
      <c r="E3419" s="2" t="str">
        <f>TRIM(Table2[[#This Row],[SKU_CODE]])</f>
        <v>BEC-TIS-002</v>
      </c>
      <c r="F3419" s="2">
        <v>631</v>
      </c>
      <c r="G3419" s="2">
        <v>113580</v>
      </c>
      <c r="H3419" s="2">
        <v>13411.41</v>
      </c>
      <c r="I3419" s="2">
        <v>7133.09</v>
      </c>
      <c r="J3419" s="2">
        <v>15</v>
      </c>
      <c r="K3419" s="2" t="str">
        <f>_xlfn.XLOOKUP(E3419,[1]SKU_Master!A:A,[1]SKU_Master!C:C,"NOT FOUND")</f>
        <v>Tissues</v>
      </c>
      <c r="L3419" s="2">
        <f>_xlfn.XLOOKUP(Table2[[#This Row],[SKU_CODE_CLEAN]],[1]SKU_Master!A:A,[1]SKU_Master!E:E,"Not Found")</f>
        <v>180</v>
      </c>
      <c r="M3419" s="2">
        <f>_xlfn.XLOOKUP(E3419,[1]SKU_Master!A:A,[1]SKU_Master!F:F,"NOT FOUND")</f>
        <v>95</v>
      </c>
      <c r="N3419" s="2" t="str">
        <f>IF(ISNUMBER(_xlfn.XMATCH(E3419,[1]SKU_Master!A:A)),"MATCH","NOT FOUND")</f>
        <v>MATCH</v>
      </c>
      <c r="O3419" s="2">
        <f>Table2[[#This Row],[GROSS_REVENUE]]-Table2[[#This Row],[DISCOUNT]]</f>
        <v>100168.59</v>
      </c>
      <c r="P3419" s="3">
        <f>IFERROR((Table2[[#This Row],[NET_REVENUE]]-(Table2[[#This Row],[UNITS_SOLD]]*Table2[[#This Row],[UNIT_COGS]]))/Table2[[#This Row],[NET_REVENUE]],0)</f>
        <v>0.40155891183054487</v>
      </c>
      <c r="Q3419" s="4">
        <f>IFERROR(Table2[[#This Row],[GROSS_REVENUE]]/Table2[[#This Row],[AD_SPEND]],0)</f>
        <v>15.92297307338054</v>
      </c>
      <c r="R3419" s="2">
        <f>IFERROR((Table2[[#This Row],[NET_REVENUE]]-(Table2[[#This Row],[UNITS_SOLD]]*Table2[[#This Row],[UNIT_COGS]])-Table2[[#This Row],[AD_SPEND]]),0)</f>
        <v>33090.5</v>
      </c>
      <c r="S3419" s="3">
        <f>IFERROR(Table2[[#This Row],[RETURNS_UNITS]]/Table2[[#This Row],[UNITS_SOLD]],0)</f>
        <v>2.3771790808240888E-2</v>
      </c>
      <c r="T3419" s="2" t="str">
        <f>TRIM(CLEAN(Table2[[#This Row],[CHANNEL]]))</f>
        <v>Amazon</v>
      </c>
      <c r="U3419" s="1">
        <f t="shared" si="53"/>
        <v>45413</v>
      </c>
    </row>
    <row r="3420" spans="1:21" x14ac:dyDescent="0.3">
      <c r="A3420" s="1">
        <v>45323</v>
      </c>
      <c r="B3420" s="2" t="s">
        <v>21</v>
      </c>
      <c r="C3420" s="2" t="s">
        <v>22</v>
      </c>
      <c r="D3420" s="2" t="s">
        <v>29</v>
      </c>
      <c r="E3420" s="2" t="str">
        <f>TRIM(Table2[[#This Row],[SKU_CODE]])</f>
        <v>BEC-CLN-004</v>
      </c>
      <c r="F3420" s="2">
        <v>269</v>
      </c>
      <c r="G3420" s="2">
        <v>26631</v>
      </c>
      <c r="H3420" s="2">
        <v>2641.2</v>
      </c>
      <c r="I3420" s="2">
        <v>7135.1</v>
      </c>
      <c r="J3420" s="2">
        <v>15</v>
      </c>
      <c r="K3420" s="2" t="str">
        <f>_xlfn.XLOOKUP(E3420,[1]SKU_Master!A:A,[1]SKU_Master!C:C,"NOT FOUND")</f>
        <v>Cleaners</v>
      </c>
      <c r="L3420" s="2">
        <f>_xlfn.XLOOKUP(Table2[[#This Row],[SKU_CODE_CLEAN]],[1]SKU_Master!A:A,[1]SKU_Master!E:E,"Not Found")</f>
        <v>99</v>
      </c>
      <c r="M3420" s="2">
        <f>_xlfn.XLOOKUP(E3420,[1]SKU_Master!A:A,[1]SKU_Master!F:F,"NOT FOUND")</f>
        <v>44</v>
      </c>
      <c r="N3420" s="2" t="str">
        <f>IF(ISNUMBER(_xlfn.XMATCH(E3420,[1]SKU_Master!A:A)),"MATCH","NOT FOUND")</f>
        <v>MATCH</v>
      </c>
      <c r="O3420" s="2">
        <f>Table2[[#This Row],[GROSS_REVENUE]]-Table2[[#This Row],[DISCOUNT]]</f>
        <v>23989.8</v>
      </c>
      <c r="P3420" s="3">
        <f>IFERROR((Table2[[#This Row],[NET_REVENUE]]-(Table2[[#This Row],[UNITS_SOLD]]*Table2[[#This Row],[UNIT_COGS]]))/Table2[[#This Row],[NET_REVENUE]],0)</f>
        <v>0.50662364838389651</v>
      </c>
      <c r="Q3420" s="4">
        <f>IFERROR(Table2[[#This Row],[GROSS_REVENUE]]/Table2[[#This Row],[AD_SPEND]],0)</f>
        <v>3.7323933792098218</v>
      </c>
      <c r="R3420" s="2">
        <f>IFERROR((Table2[[#This Row],[NET_REVENUE]]-(Table2[[#This Row],[UNITS_SOLD]]*Table2[[#This Row],[UNIT_COGS]])-Table2[[#This Row],[AD_SPEND]]),0)</f>
        <v>5018.6999999999989</v>
      </c>
      <c r="S3420" s="3">
        <f>IFERROR(Table2[[#This Row],[RETURNS_UNITS]]/Table2[[#This Row],[UNITS_SOLD]],0)</f>
        <v>5.5762081784386616E-2</v>
      </c>
      <c r="T3420" s="2" t="str">
        <f>TRIM(CLEAN(Table2[[#This Row],[CHANNEL]]))</f>
        <v>Flipkart</v>
      </c>
      <c r="U3420" s="1">
        <f t="shared" si="53"/>
        <v>45323</v>
      </c>
    </row>
    <row r="3421" spans="1:21" x14ac:dyDescent="0.3">
      <c r="A3421" s="1">
        <v>45536</v>
      </c>
      <c r="B3421" s="2" t="s">
        <v>39</v>
      </c>
      <c r="C3421" s="2" t="s">
        <v>28</v>
      </c>
      <c r="D3421" s="2" t="s">
        <v>29</v>
      </c>
      <c r="E3421" s="2" t="str">
        <f>TRIM(Table2[[#This Row],[SKU_CODE]])</f>
        <v>BEC-CLN-004</v>
      </c>
      <c r="F3421" s="2">
        <v>336</v>
      </c>
      <c r="G3421" s="2">
        <v>33264</v>
      </c>
      <c r="H3421" s="2">
        <v>8436.3700000000008</v>
      </c>
      <c r="I3421" s="2">
        <v>7138.07</v>
      </c>
      <c r="J3421" s="2">
        <v>11</v>
      </c>
      <c r="K3421" s="2" t="str">
        <f>_xlfn.XLOOKUP(E3421,[1]SKU_Master!A:A,[1]SKU_Master!C:C,"NOT FOUND")</f>
        <v>Cleaners</v>
      </c>
      <c r="L3421" s="2">
        <f>_xlfn.XLOOKUP(Table2[[#This Row],[SKU_CODE_CLEAN]],[1]SKU_Master!A:A,[1]SKU_Master!E:E,"Not Found")</f>
        <v>99</v>
      </c>
      <c r="M3421" s="2">
        <f>_xlfn.XLOOKUP(E3421,[1]SKU_Master!A:A,[1]SKU_Master!F:F,"NOT FOUND")</f>
        <v>44</v>
      </c>
      <c r="N3421" s="2" t="str">
        <f>IF(ISNUMBER(_xlfn.XMATCH(E3421,[1]SKU_Master!A:A)),"MATCH","NOT FOUND")</f>
        <v>MATCH</v>
      </c>
      <c r="O3421" s="2">
        <f>Table2[[#This Row],[GROSS_REVENUE]]-Table2[[#This Row],[DISCOUNT]]</f>
        <v>24827.629999999997</v>
      </c>
      <c r="P3421" s="3">
        <f>IFERROR((Table2[[#This Row],[NET_REVENUE]]-(Table2[[#This Row],[UNITS_SOLD]]*Table2[[#This Row],[UNIT_COGS]]))/Table2[[#This Row],[NET_REVENUE]],0)</f>
        <v>0.40453438366851763</v>
      </c>
      <c r="Q3421" s="4">
        <f>IFERROR(Table2[[#This Row],[GROSS_REVENUE]]/Table2[[#This Row],[AD_SPEND]],0)</f>
        <v>4.6600831877524316</v>
      </c>
      <c r="R3421" s="2">
        <f>IFERROR((Table2[[#This Row],[NET_REVENUE]]-(Table2[[#This Row],[UNITS_SOLD]]*Table2[[#This Row],[UNIT_COGS]])-Table2[[#This Row],[AD_SPEND]]),0)</f>
        <v>2905.5599999999977</v>
      </c>
      <c r="S3421" s="3">
        <f>IFERROR(Table2[[#This Row],[RETURNS_UNITS]]/Table2[[#This Row],[UNITS_SOLD]],0)</f>
        <v>3.273809523809524E-2</v>
      </c>
      <c r="T3421" s="2" t="str">
        <f>TRIM(CLEAN(Table2[[#This Row],[CHANNEL]]))</f>
        <v>Amazon</v>
      </c>
      <c r="U3421" s="1">
        <f t="shared" si="53"/>
        <v>45536</v>
      </c>
    </row>
    <row r="3422" spans="1:21" x14ac:dyDescent="0.3">
      <c r="A3422" s="1">
        <v>45748</v>
      </c>
      <c r="B3422" s="2" t="s">
        <v>21</v>
      </c>
      <c r="C3422" s="2" t="s">
        <v>28</v>
      </c>
      <c r="D3422" s="2" t="s">
        <v>38</v>
      </c>
      <c r="E3422" s="2" t="str">
        <f>TRIM(Table2[[#This Row],[SKU_CODE]])</f>
        <v>BEC-CLN-002</v>
      </c>
      <c r="F3422" s="2">
        <v>166</v>
      </c>
      <c r="G3422" s="2">
        <v>30710</v>
      </c>
      <c r="H3422" s="2">
        <v>6009.53</v>
      </c>
      <c r="I3422" s="2">
        <v>7146.89</v>
      </c>
      <c r="J3422" s="2">
        <v>4</v>
      </c>
      <c r="K3422" s="2" t="str">
        <f>_xlfn.XLOOKUP(E3422,[1]SKU_Master!A:A,[1]SKU_Master!C:C,"NOT FOUND")</f>
        <v>Cleaners</v>
      </c>
      <c r="L3422" s="2">
        <f>_xlfn.XLOOKUP(Table2[[#This Row],[SKU_CODE_CLEAN]],[1]SKU_Master!A:A,[1]SKU_Master!E:E,"Not Found")</f>
        <v>185</v>
      </c>
      <c r="M3422" s="2">
        <f>_xlfn.XLOOKUP(E3422,[1]SKU_Master!A:A,[1]SKU_Master!F:F,"NOT FOUND")</f>
        <v>88</v>
      </c>
      <c r="N3422" s="2" t="str">
        <f>IF(ISNUMBER(_xlfn.XMATCH(E3422,[1]SKU_Master!A:A)),"MATCH","NOT FOUND")</f>
        <v>MATCH</v>
      </c>
      <c r="O3422" s="2">
        <f>Table2[[#This Row],[GROSS_REVENUE]]-Table2[[#This Row],[DISCOUNT]]</f>
        <v>24700.47</v>
      </c>
      <c r="P3422" s="3">
        <f>IFERROR((Table2[[#This Row],[NET_REVENUE]]-(Table2[[#This Row],[UNITS_SOLD]]*Table2[[#This Row],[UNIT_COGS]]))/Table2[[#This Row],[NET_REVENUE]],0)</f>
        <v>0.4085942494211649</v>
      </c>
      <c r="Q3422" s="4">
        <f>IFERROR(Table2[[#This Row],[GROSS_REVENUE]]/Table2[[#This Row],[AD_SPEND]],0)</f>
        <v>4.2969739285199573</v>
      </c>
      <c r="R3422" s="2">
        <f>IFERROR((Table2[[#This Row],[NET_REVENUE]]-(Table2[[#This Row],[UNITS_SOLD]]*Table2[[#This Row],[UNIT_COGS]])-Table2[[#This Row],[AD_SPEND]]),0)</f>
        <v>2945.5800000000008</v>
      </c>
      <c r="S3422" s="3">
        <f>IFERROR(Table2[[#This Row],[RETURNS_UNITS]]/Table2[[#This Row],[UNITS_SOLD]],0)</f>
        <v>2.4096385542168676E-2</v>
      </c>
      <c r="T3422" s="2" t="str">
        <f>TRIM(CLEAN(Table2[[#This Row],[CHANNEL]]))</f>
        <v>Flipkart</v>
      </c>
      <c r="U3422" s="1">
        <f t="shared" si="53"/>
        <v>45748</v>
      </c>
    </row>
    <row r="3423" spans="1:21" x14ac:dyDescent="0.3">
      <c r="A3423" s="1">
        <v>45566</v>
      </c>
      <c r="B3423" s="2" t="s">
        <v>33</v>
      </c>
      <c r="C3423" s="2" t="s">
        <v>22</v>
      </c>
      <c r="D3423" s="2" t="s">
        <v>38</v>
      </c>
      <c r="E3423" s="2" t="str">
        <f>TRIM(Table2[[#This Row],[SKU_CODE]])</f>
        <v>BEC-CLN-002</v>
      </c>
      <c r="F3423" s="2">
        <v>187</v>
      </c>
      <c r="G3423" s="2">
        <v>34595</v>
      </c>
      <c r="H3423" s="2">
        <v>9097.39</v>
      </c>
      <c r="I3423" s="2">
        <v>7152.55</v>
      </c>
      <c r="J3423" s="2">
        <v>3</v>
      </c>
      <c r="K3423" s="2" t="str">
        <f>_xlfn.XLOOKUP(E3423,[1]SKU_Master!A:A,[1]SKU_Master!C:C,"NOT FOUND")</f>
        <v>Cleaners</v>
      </c>
      <c r="L3423" s="2">
        <f>_xlfn.XLOOKUP(Table2[[#This Row],[SKU_CODE_CLEAN]],[1]SKU_Master!A:A,[1]SKU_Master!E:E,"Not Found")</f>
        <v>185</v>
      </c>
      <c r="M3423" s="2">
        <f>_xlfn.XLOOKUP(E3423,[1]SKU_Master!A:A,[1]SKU_Master!F:F,"NOT FOUND")</f>
        <v>88</v>
      </c>
      <c r="N3423" s="2" t="str">
        <f>IF(ISNUMBER(_xlfn.XMATCH(E3423,[1]SKU_Master!A:A)),"MATCH","NOT FOUND")</f>
        <v>MATCH</v>
      </c>
      <c r="O3423" s="2">
        <f>Table2[[#This Row],[GROSS_REVENUE]]-Table2[[#This Row],[DISCOUNT]]</f>
        <v>25497.61</v>
      </c>
      <c r="P3423" s="3">
        <f>IFERROR((Table2[[#This Row],[NET_REVENUE]]-(Table2[[#This Row],[UNITS_SOLD]]*Table2[[#This Row],[UNIT_COGS]]))/Table2[[#This Row],[NET_REVENUE]],0)</f>
        <v>0.35460617681421908</v>
      </c>
      <c r="Q3423" s="4">
        <f>IFERROR(Table2[[#This Row],[GROSS_REVENUE]]/Table2[[#This Row],[AD_SPEND]],0)</f>
        <v>4.83673654850368</v>
      </c>
      <c r="R3423" s="2">
        <f>IFERROR((Table2[[#This Row],[NET_REVENUE]]-(Table2[[#This Row],[UNITS_SOLD]]*Table2[[#This Row],[UNIT_COGS]])-Table2[[#This Row],[AD_SPEND]]),0)</f>
        <v>1889.0600000000004</v>
      </c>
      <c r="S3423" s="3">
        <f>IFERROR(Table2[[#This Row],[RETURNS_UNITS]]/Table2[[#This Row],[UNITS_SOLD]],0)</f>
        <v>1.6042780748663103E-2</v>
      </c>
      <c r="T3423" s="2" t="str">
        <f>TRIM(CLEAN(Table2[[#This Row],[CHANNEL]]))</f>
        <v>Swiggy Instamart</v>
      </c>
      <c r="U3423" s="1">
        <f t="shared" si="53"/>
        <v>45566</v>
      </c>
    </row>
    <row r="3424" spans="1:21" x14ac:dyDescent="0.3">
      <c r="A3424" s="1">
        <v>45566</v>
      </c>
      <c r="B3424" s="2" t="s">
        <v>37</v>
      </c>
      <c r="C3424" s="2" t="s">
        <v>25</v>
      </c>
      <c r="D3424" s="2" t="s">
        <v>41</v>
      </c>
      <c r="E3424" s="2" t="str">
        <f>TRIM(Table2[[#This Row],[SKU_CODE]])</f>
        <v>BEC-KT-002</v>
      </c>
      <c r="F3424" s="2">
        <v>196</v>
      </c>
      <c r="G3424" s="2">
        <v>82320</v>
      </c>
      <c r="H3424" s="2">
        <v>20003.95</v>
      </c>
      <c r="I3424" s="2">
        <v>7160.15</v>
      </c>
      <c r="J3424" s="2">
        <v>11</v>
      </c>
      <c r="K3424" s="2" t="str">
        <f>_xlfn.XLOOKUP(E3424,[1]SKU_Master!A:A,[1]SKU_Master!C:C,"NOT FOUND")</f>
        <v>Kitchen Towel</v>
      </c>
      <c r="L3424" s="2">
        <f>_xlfn.XLOOKUP(Table2[[#This Row],[SKU_CODE_CLEAN]],[1]SKU_Master!A:A,[1]SKU_Master!E:E,"Not Found")</f>
        <v>420</v>
      </c>
      <c r="M3424" s="2">
        <f>_xlfn.XLOOKUP(E3424,[1]SKU_Master!A:A,[1]SKU_Master!F:F,"NOT FOUND")</f>
        <v>205</v>
      </c>
      <c r="N3424" s="2" t="str">
        <f>IF(ISNUMBER(_xlfn.XMATCH(E3424,[1]SKU_Master!A:A)),"MATCH","NOT FOUND")</f>
        <v>MATCH</v>
      </c>
      <c r="O3424" s="2">
        <f>Table2[[#This Row],[GROSS_REVENUE]]-Table2[[#This Row],[DISCOUNT]]</f>
        <v>62316.05</v>
      </c>
      <c r="P3424" s="3">
        <f>IFERROR((Table2[[#This Row],[NET_REVENUE]]-(Table2[[#This Row],[UNITS_SOLD]]*Table2[[#This Row],[UNIT_COGS]]))/Table2[[#This Row],[NET_REVENUE]],0)</f>
        <v>0.35522229024464808</v>
      </c>
      <c r="Q3424" s="4">
        <f>IFERROR(Table2[[#This Row],[GROSS_REVENUE]]/Table2[[#This Row],[AD_SPEND]],0)</f>
        <v>11.496965845687591</v>
      </c>
      <c r="R3424" s="2">
        <f>IFERROR((Table2[[#This Row],[NET_REVENUE]]-(Table2[[#This Row],[UNITS_SOLD]]*Table2[[#This Row],[UNIT_COGS]])-Table2[[#This Row],[AD_SPEND]]),0)</f>
        <v>14975.900000000003</v>
      </c>
      <c r="S3424" s="3">
        <f>IFERROR(Table2[[#This Row],[RETURNS_UNITS]]/Table2[[#This Row],[UNITS_SOLD]],0)</f>
        <v>5.6122448979591837E-2</v>
      </c>
      <c r="T3424" s="2" t="str">
        <f>TRIM(CLEAN(Table2[[#This Row],[CHANNEL]]))</f>
        <v>Blinkit</v>
      </c>
      <c r="U3424" s="1">
        <f t="shared" si="53"/>
        <v>45566</v>
      </c>
    </row>
    <row r="3425" spans="1:21" x14ac:dyDescent="0.3">
      <c r="A3425" s="1">
        <v>45352</v>
      </c>
      <c r="B3425" s="2" t="s">
        <v>39</v>
      </c>
      <c r="C3425" s="2" t="s">
        <v>25</v>
      </c>
      <c r="D3425" s="2" t="s">
        <v>43</v>
      </c>
      <c r="E3425" s="2" t="str">
        <f>TRIM(Table2[[#This Row],[SKU_CODE]])</f>
        <v>BEC-GB-001</v>
      </c>
      <c r="F3425" s="2">
        <v>455</v>
      </c>
      <c r="G3425" s="2">
        <v>67795</v>
      </c>
      <c r="H3425" s="2">
        <v>7784.66</v>
      </c>
      <c r="I3425" s="2">
        <v>7163.3</v>
      </c>
      <c r="J3425" s="2">
        <v>14</v>
      </c>
      <c r="K3425" s="2" t="str">
        <f>_xlfn.XLOOKUP(E3425,[1]SKU_Master!A:A,[1]SKU_Master!C:C,"NOT FOUND")</f>
        <v>Garbage Bags</v>
      </c>
      <c r="L3425" s="2">
        <f>_xlfn.XLOOKUP(Table2[[#This Row],[SKU_CODE_CLEAN]],[1]SKU_Master!A:A,[1]SKU_Master!E:E,"Not Found")</f>
        <v>149</v>
      </c>
      <c r="M3425" s="2">
        <f>_xlfn.XLOOKUP(E3425,[1]SKU_Master!A:A,[1]SKU_Master!F:F,"NOT FOUND")</f>
        <v>70</v>
      </c>
      <c r="N3425" s="2" t="str">
        <f>IF(ISNUMBER(_xlfn.XMATCH(E3425,[1]SKU_Master!A:A)),"MATCH","NOT FOUND")</f>
        <v>MATCH</v>
      </c>
      <c r="O3425" s="2">
        <f>Table2[[#This Row],[GROSS_REVENUE]]-Table2[[#This Row],[DISCOUNT]]</f>
        <v>60010.34</v>
      </c>
      <c r="P3425" s="3">
        <f>IFERROR((Table2[[#This Row],[NET_REVENUE]]-(Table2[[#This Row],[UNITS_SOLD]]*Table2[[#This Row],[UNIT_COGS]]))/Table2[[#This Row],[NET_REVENUE]],0)</f>
        <v>0.46925813118205961</v>
      </c>
      <c r="Q3425" s="4">
        <f>IFERROR(Table2[[#This Row],[GROSS_REVENUE]]/Table2[[#This Row],[AD_SPEND]],0)</f>
        <v>9.4642134211885587</v>
      </c>
      <c r="R3425" s="2">
        <f>IFERROR((Table2[[#This Row],[NET_REVENUE]]-(Table2[[#This Row],[UNITS_SOLD]]*Table2[[#This Row],[UNIT_COGS]])-Table2[[#This Row],[AD_SPEND]]),0)</f>
        <v>20997.039999999997</v>
      </c>
      <c r="S3425" s="3">
        <f>IFERROR(Table2[[#This Row],[RETURNS_UNITS]]/Table2[[#This Row],[UNITS_SOLD]],0)</f>
        <v>3.0769230769230771E-2</v>
      </c>
      <c r="T3425" s="2" t="str">
        <f>TRIM(CLEAN(Table2[[#This Row],[CHANNEL]]))</f>
        <v>Amazon</v>
      </c>
      <c r="U3425" s="1">
        <f t="shared" si="53"/>
        <v>45352</v>
      </c>
    </row>
    <row r="3426" spans="1:21" x14ac:dyDescent="0.3">
      <c r="A3426" s="1">
        <v>45505</v>
      </c>
      <c r="B3426" s="2" t="s">
        <v>39</v>
      </c>
      <c r="C3426" s="2" t="s">
        <v>25</v>
      </c>
      <c r="D3426" s="2" t="s">
        <v>35</v>
      </c>
      <c r="E3426" s="2" t="str">
        <f>TRIM(Table2[[#This Row],[SKU_CODE]])</f>
        <v>BEC-CMB-001</v>
      </c>
      <c r="F3426" s="2">
        <v>80</v>
      </c>
      <c r="G3426" s="2">
        <v>55920</v>
      </c>
      <c r="H3426" s="2">
        <v>4644.24</v>
      </c>
      <c r="I3426" s="2">
        <v>7178.17</v>
      </c>
      <c r="J3426" s="2">
        <v>3</v>
      </c>
      <c r="K3426" s="2" t="str">
        <f>_xlfn.XLOOKUP(E3426,[1]SKU_Master!A:A,[1]SKU_Master!C:C,"NOT FOUND")</f>
        <v>Others</v>
      </c>
      <c r="L3426" s="2">
        <f>_xlfn.XLOOKUP(Table2[[#This Row],[SKU_CODE_CLEAN]],[1]SKU_Master!A:A,[1]SKU_Master!E:E,"Not Found")</f>
        <v>699</v>
      </c>
      <c r="M3426" s="2">
        <f>_xlfn.XLOOKUP(E3426,[1]SKU_Master!A:A,[1]SKU_Master!F:F,"NOT FOUND")</f>
        <v>330</v>
      </c>
      <c r="N3426" s="2" t="str">
        <f>IF(ISNUMBER(_xlfn.XMATCH(E3426,[1]SKU_Master!A:A)),"MATCH","NOT FOUND")</f>
        <v>MATCH</v>
      </c>
      <c r="O3426" s="2">
        <f>Table2[[#This Row],[GROSS_REVENUE]]-Table2[[#This Row],[DISCOUNT]]</f>
        <v>51275.76</v>
      </c>
      <c r="P3426" s="3">
        <f>IFERROR((Table2[[#This Row],[NET_REVENUE]]-(Table2[[#This Row],[UNITS_SOLD]]*Table2[[#This Row],[UNIT_COGS]]))/Table2[[#This Row],[NET_REVENUE]],0)</f>
        <v>0.48513683658711254</v>
      </c>
      <c r="Q3426" s="4">
        <f>IFERROR(Table2[[#This Row],[GROSS_REVENUE]]/Table2[[#This Row],[AD_SPEND]],0)</f>
        <v>7.7902863821837602</v>
      </c>
      <c r="R3426" s="2">
        <f>IFERROR((Table2[[#This Row],[NET_REVENUE]]-(Table2[[#This Row],[UNITS_SOLD]]*Table2[[#This Row],[UNIT_COGS]])-Table2[[#This Row],[AD_SPEND]]),0)</f>
        <v>17697.590000000004</v>
      </c>
      <c r="S3426" s="3">
        <f>IFERROR(Table2[[#This Row],[RETURNS_UNITS]]/Table2[[#This Row],[UNITS_SOLD]],0)</f>
        <v>3.7499999999999999E-2</v>
      </c>
      <c r="T3426" s="2" t="str">
        <f>TRIM(CLEAN(Table2[[#This Row],[CHANNEL]]))</f>
        <v>Amazon</v>
      </c>
      <c r="U3426" s="1">
        <f t="shared" si="53"/>
        <v>45505</v>
      </c>
    </row>
    <row r="3427" spans="1:21" x14ac:dyDescent="0.3">
      <c r="A3427" s="1">
        <v>45413</v>
      </c>
      <c r="B3427" s="2" t="s">
        <v>21</v>
      </c>
      <c r="C3427" s="2" t="s">
        <v>28</v>
      </c>
      <c r="D3427" s="2" t="s">
        <v>38</v>
      </c>
      <c r="E3427" s="2" t="str">
        <f>TRIM(Table2[[#This Row],[SKU_CODE]])</f>
        <v>BEC-CLN-002</v>
      </c>
      <c r="F3427" s="2">
        <v>203</v>
      </c>
      <c r="G3427" s="2">
        <v>37555</v>
      </c>
      <c r="H3427" s="2">
        <v>6850.58</v>
      </c>
      <c r="I3427" s="2">
        <v>7197.42</v>
      </c>
      <c r="J3427" s="2">
        <v>11</v>
      </c>
      <c r="K3427" s="2" t="str">
        <f>_xlfn.XLOOKUP(E3427,[1]SKU_Master!A:A,[1]SKU_Master!C:C,"NOT FOUND")</f>
        <v>Cleaners</v>
      </c>
      <c r="L3427" s="2">
        <f>_xlfn.XLOOKUP(Table2[[#This Row],[SKU_CODE_CLEAN]],[1]SKU_Master!A:A,[1]SKU_Master!E:E,"Not Found")</f>
        <v>185</v>
      </c>
      <c r="M3427" s="2">
        <f>_xlfn.XLOOKUP(E3427,[1]SKU_Master!A:A,[1]SKU_Master!F:F,"NOT FOUND")</f>
        <v>88</v>
      </c>
      <c r="N3427" s="2" t="str">
        <f>IF(ISNUMBER(_xlfn.XMATCH(E3427,[1]SKU_Master!A:A)),"MATCH","NOT FOUND")</f>
        <v>MATCH</v>
      </c>
      <c r="O3427" s="2">
        <f>Table2[[#This Row],[GROSS_REVENUE]]-Table2[[#This Row],[DISCOUNT]]</f>
        <v>30704.42</v>
      </c>
      <c r="P3427" s="3">
        <f>IFERROR((Table2[[#This Row],[NET_REVENUE]]-(Table2[[#This Row],[UNITS_SOLD]]*Table2[[#This Row],[UNIT_COGS]]))/Table2[[#This Row],[NET_REVENUE]],0)</f>
        <v>0.41819451401459462</v>
      </c>
      <c r="Q3427" s="4">
        <f>IFERROR(Table2[[#This Row],[GROSS_REVENUE]]/Table2[[#This Row],[AD_SPEND]],0)</f>
        <v>5.2178419489205856</v>
      </c>
      <c r="R3427" s="2">
        <f>IFERROR((Table2[[#This Row],[NET_REVENUE]]-(Table2[[#This Row],[UNITS_SOLD]]*Table2[[#This Row],[UNIT_COGS]])-Table2[[#This Row],[AD_SPEND]]),0)</f>
        <v>5642.9999999999982</v>
      </c>
      <c r="S3427" s="3">
        <f>IFERROR(Table2[[#This Row],[RETURNS_UNITS]]/Table2[[#This Row],[UNITS_SOLD]],0)</f>
        <v>5.4187192118226604E-2</v>
      </c>
      <c r="T3427" s="2" t="str">
        <f>TRIM(CLEAN(Table2[[#This Row],[CHANNEL]]))</f>
        <v>Flipkart</v>
      </c>
      <c r="U3427" s="1">
        <f t="shared" si="53"/>
        <v>45413</v>
      </c>
    </row>
    <row r="3428" spans="1:21" x14ac:dyDescent="0.3">
      <c r="A3428" s="1">
        <v>45597</v>
      </c>
      <c r="B3428" s="2" t="s">
        <v>27</v>
      </c>
      <c r="C3428" s="2" t="s">
        <v>25</v>
      </c>
      <c r="D3428" s="2" t="s">
        <v>29</v>
      </c>
      <c r="E3428" s="2" t="str">
        <f>TRIM(Table2[[#This Row],[SKU_CODE]])</f>
        <v>BEC-CLN-004</v>
      </c>
      <c r="F3428" s="2">
        <v>297</v>
      </c>
      <c r="G3428" s="2">
        <v>29403</v>
      </c>
      <c r="H3428" s="2">
        <v>5384.66</v>
      </c>
      <c r="I3428" s="2">
        <v>7201.41</v>
      </c>
      <c r="J3428" s="2">
        <v>9</v>
      </c>
      <c r="K3428" s="2" t="str">
        <f>_xlfn.XLOOKUP(E3428,[1]SKU_Master!A:A,[1]SKU_Master!C:C,"NOT FOUND")</f>
        <v>Cleaners</v>
      </c>
      <c r="L3428" s="2">
        <f>_xlfn.XLOOKUP(Table2[[#This Row],[SKU_CODE_CLEAN]],[1]SKU_Master!A:A,[1]SKU_Master!E:E,"Not Found")</f>
        <v>99</v>
      </c>
      <c r="M3428" s="2">
        <f>_xlfn.XLOOKUP(E3428,[1]SKU_Master!A:A,[1]SKU_Master!F:F,"NOT FOUND")</f>
        <v>44</v>
      </c>
      <c r="N3428" s="2" t="str">
        <f>IF(ISNUMBER(_xlfn.XMATCH(E3428,[1]SKU_Master!A:A)),"MATCH","NOT FOUND")</f>
        <v>MATCH</v>
      </c>
      <c r="O3428" s="2">
        <f>Table2[[#This Row],[GROSS_REVENUE]]-Table2[[#This Row],[DISCOUNT]]</f>
        <v>24018.34</v>
      </c>
      <c r="P3428" s="3">
        <f>IFERROR((Table2[[#This Row],[NET_REVENUE]]-(Table2[[#This Row],[UNITS_SOLD]]*Table2[[#This Row],[UNIT_COGS]]))/Table2[[#This Row],[NET_REVENUE]],0)</f>
        <v>0.45591577103163666</v>
      </c>
      <c r="Q3428" s="4">
        <f>IFERROR(Table2[[#This Row],[GROSS_REVENUE]]/Table2[[#This Row],[AD_SPEND]],0)</f>
        <v>4.0829504222089845</v>
      </c>
      <c r="R3428" s="2">
        <f>IFERROR((Table2[[#This Row],[NET_REVENUE]]-(Table2[[#This Row],[UNITS_SOLD]]*Table2[[#This Row],[UNIT_COGS]])-Table2[[#This Row],[AD_SPEND]]),0)</f>
        <v>3748.9300000000003</v>
      </c>
      <c r="S3428" s="3">
        <f>IFERROR(Table2[[#This Row],[RETURNS_UNITS]]/Table2[[#This Row],[UNITS_SOLD]],0)</f>
        <v>3.0303030303030304E-2</v>
      </c>
      <c r="T3428" s="2" t="str">
        <f>TRIM(CLEAN(Table2[[#This Row],[CHANNEL]]))</f>
        <v>Zepto</v>
      </c>
      <c r="U3428" s="1">
        <f t="shared" si="53"/>
        <v>45597</v>
      </c>
    </row>
    <row r="3429" spans="1:21" x14ac:dyDescent="0.3">
      <c r="A3429" s="1">
        <v>45566</v>
      </c>
      <c r="B3429" s="2" t="s">
        <v>33</v>
      </c>
      <c r="C3429" s="2" t="s">
        <v>25</v>
      </c>
      <c r="D3429" s="2" t="s">
        <v>38</v>
      </c>
      <c r="E3429" s="2" t="str">
        <f>TRIM(Table2[[#This Row],[SKU_CODE]])</f>
        <v>BEC-CLN-002</v>
      </c>
      <c r="F3429" s="2">
        <v>193</v>
      </c>
      <c r="G3429" s="2">
        <v>35705</v>
      </c>
      <c r="H3429" s="2">
        <v>6521.99</v>
      </c>
      <c r="I3429" s="2">
        <v>7204.57</v>
      </c>
      <c r="J3429" s="2">
        <v>11</v>
      </c>
      <c r="K3429" s="2" t="str">
        <f>_xlfn.XLOOKUP(E3429,[1]SKU_Master!A:A,[1]SKU_Master!C:C,"NOT FOUND")</f>
        <v>Cleaners</v>
      </c>
      <c r="L3429" s="2">
        <f>_xlfn.XLOOKUP(Table2[[#This Row],[SKU_CODE_CLEAN]],[1]SKU_Master!A:A,[1]SKU_Master!E:E,"Not Found")</f>
        <v>185</v>
      </c>
      <c r="M3429" s="2">
        <f>_xlfn.XLOOKUP(E3429,[1]SKU_Master!A:A,[1]SKU_Master!F:F,"NOT FOUND")</f>
        <v>88</v>
      </c>
      <c r="N3429" s="2" t="str">
        <f>IF(ISNUMBER(_xlfn.XMATCH(E3429,[1]SKU_Master!A:A)),"MATCH","NOT FOUND")</f>
        <v>MATCH</v>
      </c>
      <c r="O3429" s="2">
        <f>Table2[[#This Row],[GROSS_REVENUE]]-Table2[[#This Row],[DISCOUNT]]</f>
        <v>29183.010000000002</v>
      </c>
      <c r="P3429" s="3">
        <f>IFERROR((Table2[[#This Row],[NET_REVENUE]]-(Table2[[#This Row],[UNITS_SOLD]]*Table2[[#This Row],[UNIT_COGS]]))/Table2[[#This Row],[NET_REVENUE]],0)</f>
        <v>0.41801753828683202</v>
      </c>
      <c r="Q3429" s="4">
        <f>IFERROR(Table2[[#This Row],[GROSS_REVENUE]]/Table2[[#This Row],[AD_SPEND]],0)</f>
        <v>4.9558821692342505</v>
      </c>
      <c r="R3429" s="2">
        <f>IFERROR((Table2[[#This Row],[NET_REVENUE]]-(Table2[[#This Row],[UNITS_SOLD]]*Table2[[#This Row],[UNIT_COGS]])-Table2[[#This Row],[AD_SPEND]]),0)</f>
        <v>4994.4400000000023</v>
      </c>
      <c r="S3429" s="3">
        <f>IFERROR(Table2[[#This Row],[RETURNS_UNITS]]/Table2[[#This Row],[UNITS_SOLD]],0)</f>
        <v>5.6994818652849742E-2</v>
      </c>
      <c r="T3429" s="2" t="str">
        <f>TRIM(CLEAN(Table2[[#This Row],[CHANNEL]]))</f>
        <v>Swiggy Instamart</v>
      </c>
      <c r="U3429" s="1">
        <f t="shared" si="53"/>
        <v>45566</v>
      </c>
    </row>
    <row r="3430" spans="1:21" x14ac:dyDescent="0.3">
      <c r="A3430" s="1">
        <v>45505</v>
      </c>
      <c r="B3430" s="2" t="s">
        <v>50</v>
      </c>
      <c r="C3430" s="2" t="s">
        <v>22</v>
      </c>
      <c r="D3430" s="2" t="s">
        <v>29</v>
      </c>
      <c r="E3430" s="2" t="str">
        <f>TRIM(Table2[[#This Row],[SKU_CODE]])</f>
        <v>BEC-CLN-004</v>
      </c>
      <c r="F3430" s="2">
        <v>298</v>
      </c>
      <c r="G3430" s="2">
        <v>29502</v>
      </c>
      <c r="H3430" s="2">
        <v>2135.85</v>
      </c>
      <c r="I3430" s="2">
        <v>7206.16</v>
      </c>
      <c r="J3430" s="2">
        <v>15</v>
      </c>
      <c r="K3430" s="2" t="str">
        <f>_xlfn.XLOOKUP(E3430,[1]SKU_Master!A:A,[1]SKU_Master!C:C,"NOT FOUND")</f>
        <v>Cleaners</v>
      </c>
      <c r="L3430" s="2">
        <f>_xlfn.XLOOKUP(Table2[[#This Row],[SKU_CODE_CLEAN]],[1]SKU_Master!A:A,[1]SKU_Master!E:E,"Not Found")</f>
        <v>99</v>
      </c>
      <c r="M3430" s="2">
        <f>_xlfn.XLOOKUP(E3430,[1]SKU_Master!A:A,[1]SKU_Master!F:F,"NOT FOUND")</f>
        <v>44</v>
      </c>
      <c r="N3430" s="2" t="str">
        <f>IF(ISNUMBER(_xlfn.XMATCH(E3430,[1]SKU_Master!A:A)),"MATCH","NOT FOUND")</f>
        <v>MATCH</v>
      </c>
      <c r="O3430" s="2">
        <f>Table2[[#This Row],[GROSS_REVENUE]]-Table2[[#This Row],[DISCOUNT]]</f>
        <v>27366.15</v>
      </c>
      <c r="P3430" s="3">
        <f>IFERROR((Table2[[#This Row],[NET_REVENUE]]-(Table2[[#This Row],[UNITS_SOLD]]*Table2[[#This Row],[UNIT_COGS]]))/Table2[[#This Row],[NET_REVENUE]],0)</f>
        <v>0.52086793356025607</v>
      </c>
      <c r="Q3430" s="4">
        <f>IFERROR(Table2[[#This Row],[GROSS_REVENUE]]/Table2[[#This Row],[AD_SPEND]],0)</f>
        <v>4.0939973578160904</v>
      </c>
      <c r="R3430" s="2">
        <f>IFERROR((Table2[[#This Row],[NET_REVENUE]]-(Table2[[#This Row],[UNITS_SOLD]]*Table2[[#This Row],[UNIT_COGS]])-Table2[[#This Row],[AD_SPEND]]),0)</f>
        <v>7047.9900000000016</v>
      </c>
      <c r="S3430" s="3">
        <f>IFERROR(Table2[[#This Row],[RETURNS_UNITS]]/Table2[[#This Row],[UNITS_SOLD]],0)</f>
        <v>5.0335570469798654E-2</v>
      </c>
      <c r="T3430" s="2" t="str">
        <f>TRIM(CLEAN(Table2[[#This Row],[CHANNEL]]))</f>
        <v>Amazon</v>
      </c>
      <c r="U3430" s="1">
        <f t="shared" si="53"/>
        <v>45505</v>
      </c>
    </row>
    <row r="3431" spans="1:21" x14ac:dyDescent="0.3">
      <c r="A3431" s="1">
        <v>45658</v>
      </c>
      <c r="B3431" s="2" t="s">
        <v>24</v>
      </c>
      <c r="C3431" s="2" t="s">
        <v>22</v>
      </c>
      <c r="D3431" s="2" t="s">
        <v>29</v>
      </c>
      <c r="E3431" s="2" t="str">
        <f>TRIM(Table2[[#This Row],[SKU_CODE]])</f>
        <v>BEC-CLN-004</v>
      </c>
      <c r="F3431" s="2">
        <v>256</v>
      </c>
      <c r="G3431" s="2">
        <v>25344</v>
      </c>
      <c r="H3431" s="2">
        <v>950.86</v>
      </c>
      <c r="I3431" s="2">
        <v>7214.41</v>
      </c>
      <c r="J3431" s="2">
        <v>28</v>
      </c>
      <c r="K3431" s="2" t="str">
        <f>_xlfn.XLOOKUP(E3431,[1]SKU_Master!A:A,[1]SKU_Master!C:C,"NOT FOUND")</f>
        <v>Cleaners</v>
      </c>
      <c r="L3431" s="2">
        <f>_xlfn.XLOOKUP(Table2[[#This Row],[SKU_CODE_CLEAN]],[1]SKU_Master!A:A,[1]SKU_Master!E:E,"Not Found")</f>
        <v>99</v>
      </c>
      <c r="M3431" s="2">
        <f>_xlfn.XLOOKUP(E3431,[1]SKU_Master!A:A,[1]SKU_Master!F:F,"NOT FOUND")</f>
        <v>44</v>
      </c>
      <c r="N3431" s="2" t="str">
        <f>IF(ISNUMBER(_xlfn.XMATCH(E3431,[1]SKU_Master!A:A)),"MATCH","NOT FOUND")</f>
        <v>MATCH</v>
      </c>
      <c r="O3431" s="2">
        <f>Table2[[#This Row],[GROSS_REVENUE]]-Table2[[#This Row],[DISCOUNT]]</f>
        <v>24393.14</v>
      </c>
      <c r="P3431" s="3">
        <f>IFERROR((Table2[[#This Row],[NET_REVENUE]]-(Table2[[#This Row],[UNITS_SOLD]]*Table2[[#This Row],[UNIT_COGS]]))/Table2[[#This Row],[NET_REVENUE]],0)</f>
        <v>0.5382308304711898</v>
      </c>
      <c r="Q3431" s="4">
        <f>IFERROR(Table2[[#This Row],[GROSS_REVENUE]]/Table2[[#This Row],[AD_SPEND]],0)</f>
        <v>3.5129691825111133</v>
      </c>
      <c r="R3431" s="2">
        <f>IFERROR((Table2[[#This Row],[NET_REVENUE]]-(Table2[[#This Row],[UNITS_SOLD]]*Table2[[#This Row],[UNIT_COGS]])-Table2[[#This Row],[AD_SPEND]]),0)</f>
        <v>5914.73</v>
      </c>
      <c r="S3431" s="3">
        <f>IFERROR(Table2[[#This Row],[RETURNS_UNITS]]/Table2[[#This Row],[UNITS_SOLD]],0)</f>
        <v>0.109375</v>
      </c>
      <c r="T3431" s="2" t="str">
        <f>TRIM(CLEAN(Table2[[#This Row],[CHANNEL]]))</f>
        <v>D2C</v>
      </c>
      <c r="U3431" s="1">
        <f t="shared" si="53"/>
        <v>45658</v>
      </c>
    </row>
    <row r="3432" spans="1:21" x14ac:dyDescent="0.3">
      <c r="A3432" s="1">
        <v>45778</v>
      </c>
      <c r="B3432" s="2" t="s">
        <v>33</v>
      </c>
      <c r="C3432" s="2" t="s">
        <v>28</v>
      </c>
      <c r="D3432" s="2" t="s">
        <v>59</v>
      </c>
      <c r="E3432" s="2" t="str">
        <f>TRIM(Table2[[#This Row],[SKU_CODE]])</f>
        <v>BEC-CLN-001</v>
      </c>
      <c r="F3432" s="2">
        <v>216</v>
      </c>
      <c r="G3432" s="2">
        <v>42984</v>
      </c>
      <c r="H3432" s="2">
        <v>11107.7</v>
      </c>
      <c r="I3432" s="2">
        <v>7220.57</v>
      </c>
      <c r="J3432" s="2">
        <v>8</v>
      </c>
      <c r="K3432" s="2" t="str">
        <f>_xlfn.XLOOKUP(E3432,[1]SKU_Master!A:A,[1]SKU_Master!C:C,"NOT FOUND")</f>
        <v>Cleaners</v>
      </c>
      <c r="L3432" s="2">
        <f>_xlfn.XLOOKUP(Table2[[#This Row],[SKU_CODE_CLEAN]],[1]SKU_Master!A:A,[1]SKU_Master!E:E,"Not Found")</f>
        <v>199</v>
      </c>
      <c r="M3432" s="2">
        <f>_xlfn.XLOOKUP(E3432,[1]SKU_Master!A:A,[1]SKU_Master!F:F,"NOT FOUND")</f>
        <v>96</v>
      </c>
      <c r="N3432" s="2" t="str">
        <f>IF(ISNUMBER(_xlfn.XMATCH(E3432,[1]SKU_Master!A:A)),"MATCH","NOT FOUND")</f>
        <v>MATCH</v>
      </c>
      <c r="O3432" s="2">
        <f>Table2[[#This Row],[GROSS_REVENUE]]-Table2[[#This Row],[DISCOUNT]]</f>
        <v>31876.3</v>
      </c>
      <c r="P3432" s="3">
        <f>IFERROR((Table2[[#This Row],[NET_REVENUE]]-(Table2[[#This Row],[UNITS_SOLD]]*Table2[[#This Row],[UNIT_COGS]]))/Table2[[#This Row],[NET_REVENUE]],0)</f>
        <v>0.34948535432280409</v>
      </c>
      <c r="Q3432" s="4">
        <f>IFERROR(Table2[[#This Row],[GROSS_REVENUE]]/Table2[[#This Row],[AD_SPEND]],0)</f>
        <v>5.9529926307756869</v>
      </c>
      <c r="R3432" s="2">
        <f>IFERROR((Table2[[#This Row],[NET_REVENUE]]-(Table2[[#This Row],[UNITS_SOLD]]*Table2[[#This Row],[UNIT_COGS]])-Table2[[#This Row],[AD_SPEND]]),0)</f>
        <v>3919.7299999999996</v>
      </c>
      <c r="S3432" s="3">
        <f>IFERROR(Table2[[#This Row],[RETURNS_UNITS]]/Table2[[#This Row],[UNITS_SOLD]],0)</f>
        <v>3.7037037037037035E-2</v>
      </c>
      <c r="T3432" s="2" t="str">
        <f>TRIM(CLEAN(Table2[[#This Row],[CHANNEL]]))</f>
        <v>Swiggy Instamart</v>
      </c>
      <c r="U3432" s="1">
        <f t="shared" si="53"/>
        <v>45778</v>
      </c>
    </row>
    <row r="3433" spans="1:21" x14ac:dyDescent="0.3">
      <c r="A3433" s="1">
        <v>45413</v>
      </c>
      <c r="B3433" s="2" t="s">
        <v>27</v>
      </c>
      <c r="C3433" s="2" t="s">
        <v>22</v>
      </c>
      <c r="D3433" s="2" t="s">
        <v>29</v>
      </c>
      <c r="E3433" s="2" t="str">
        <f>TRIM(Table2[[#This Row],[SKU_CODE]])</f>
        <v>BEC-CLN-004</v>
      </c>
      <c r="F3433" s="2">
        <v>391</v>
      </c>
      <c r="G3433" s="2">
        <v>38709</v>
      </c>
      <c r="H3433" s="2">
        <v>6930.4</v>
      </c>
      <c r="I3433" s="2">
        <v>7221.35</v>
      </c>
      <c r="J3433" s="2">
        <v>16</v>
      </c>
      <c r="K3433" s="2" t="str">
        <f>_xlfn.XLOOKUP(E3433,[1]SKU_Master!A:A,[1]SKU_Master!C:C,"NOT FOUND")</f>
        <v>Cleaners</v>
      </c>
      <c r="L3433" s="2">
        <f>_xlfn.XLOOKUP(Table2[[#This Row],[SKU_CODE_CLEAN]],[1]SKU_Master!A:A,[1]SKU_Master!E:E,"Not Found")</f>
        <v>99</v>
      </c>
      <c r="M3433" s="2">
        <f>_xlfn.XLOOKUP(E3433,[1]SKU_Master!A:A,[1]SKU_Master!F:F,"NOT FOUND")</f>
        <v>44</v>
      </c>
      <c r="N3433" s="2" t="str">
        <f>IF(ISNUMBER(_xlfn.XMATCH(E3433,[1]SKU_Master!A:A)),"MATCH","NOT FOUND")</f>
        <v>MATCH</v>
      </c>
      <c r="O3433" s="2">
        <f>Table2[[#This Row],[GROSS_REVENUE]]-Table2[[#This Row],[DISCOUNT]]</f>
        <v>31778.6</v>
      </c>
      <c r="P3433" s="3">
        <f>IFERROR((Table2[[#This Row],[NET_REVENUE]]-(Table2[[#This Row],[UNITS_SOLD]]*Table2[[#This Row],[UNIT_COGS]]))/Table2[[#This Row],[NET_REVENUE]],0)</f>
        <v>0.45862939210663778</v>
      </c>
      <c r="Q3433" s="4">
        <f>IFERROR(Table2[[#This Row],[GROSS_REVENUE]]/Table2[[#This Row],[AD_SPEND]],0)</f>
        <v>5.3603550582647284</v>
      </c>
      <c r="R3433" s="2">
        <f>IFERROR((Table2[[#This Row],[NET_REVENUE]]-(Table2[[#This Row],[UNITS_SOLD]]*Table2[[#This Row],[UNIT_COGS]])-Table2[[#This Row],[AD_SPEND]]),0)</f>
        <v>7353.2499999999982</v>
      </c>
      <c r="S3433" s="3">
        <f>IFERROR(Table2[[#This Row],[RETURNS_UNITS]]/Table2[[#This Row],[UNITS_SOLD]],0)</f>
        <v>4.0920716112531973E-2</v>
      </c>
      <c r="T3433" s="2" t="str">
        <f>TRIM(CLEAN(Table2[[#This Row],[CHANNEL]]))</f>
        <v>Zepto</v>
      </c>
      <c r="U3433" s="1">
        <f t="shared" si="53"/>
        <v>45413</v>
      </c>
    </row>
    <row r="3434" spans="1:21" x14ac:dyDescent="0.3">
      <c r="A3434" s="1">
        <v>45352</v>
      </c>
      <c r="B3434" s="2" t="s">
        <v>24</v>
      </c>
      <c r="C3434" s="2" t="s">
        <v>28</v>
      </c>
      <c r="D3434" s="2" t="s">
        <v>59</v>
      </c>
      <c r="E3434" s="2" t="str">
        <f>TRIM(Table2[[#This Row],[SKU_CODE]])</f>
        <v>BEC-CLN-001</v>
      </c>
      <c r="F3434" s="2">
        <v>188</v>
      </c>
      <c r="G3434" s="2">
        <v>37412</v>
      </c>
      <c r="H3434" s="2">
        <v>4646.66</v>
      </c>
      <c r="I3434" s="2">
        <v>7223.4</v>
      </c>
      <c r="J3434" s="2">
        <v>25</v>
      </c>
      <c r="K3434" s="2" t="str">
        <f>_xlfn.XLOOKUP(E3434,[1]SKU_Master!A:A,[1]SKU_Master!C:C,"NOT FOUND")</f>
        <v>Cleaners</v>
      </c>
      <c r="L3434" s="2">
        <f>_xlfn.XLOOKUP(Table2[[#This Row],[SKU_CODE_CLEAN]],[1]SKU_Master!A:A,[1]SKU_Master!E:E,"Not Found")</f>
        <v>199</v>
      </c>
      <c r="M3434" s="2">
        <f>_xlfn.XLOOKUP(E3434,[1]SKU_Master!A:A,[1]SKU_Master!F:F,"NOT FOUND")</f>
        <v>96</v>
      </c>
      <c r="N3434" s="2" t="str">
        <f>IF(ISNUMBER(_xlfn.XMATCH(E3434,[1]SKU_Master!A:A)),"MATCH","NOT FOUND")</f>
        <v>MATCH</v>
      </c>
      <c r="O3434" s="2">
        <f>Table2[[#This Row],[GROSS_REVENUE]]-Table2[[#This Row],[DISCOUNT]]</f>
        <v>32765.34</v>
      </c>
      <c r="P3434" s="3">
        <f>IFERROR((Table2[[#This Row],[NET_REVENUE]]-(Table2[[#This Row],[UNITS_SOLD]]*Table2[[#This Row],[UNIT_COGS]]))/Table2[[#This Row],[NET_REVENUE]],0)</f>
        <v>0.44917403573410197</v>
      </c>
      <c r="Q3434" s="4">
        <f>IFERROR(Table2[[#This Row],[GROSS_REVENUE]]/Table2[[#This Row],[AD_SPEND]],0)</f>
        <v>5.1792784561286931</v>
      </c>
      <c r="R3434" s="2">
        <f>IFERROR((Table2[[#This Row],[NET_REVENUE]]-(Table2[[#This Row],[UNITS_SOLD]]*Table2[[#This Row],[UNIT_COGS]])-Table2[[#This Row],[AD_SPEND]]),0)</f>
        <v>7493.9400000000005</v>
      </c>
      <c r="S3434" s="3">
        <f>IFERROR(Table2[[#This Row],[RETURNS_UNITS]]/Table2[[#This Row],[UNITS_SOLD]],0)</f>
        <v>0.13297872340425532</v>
      </c>
      <c r="T3434" s="2" t="str">
        <f>TRIM(CLEAN(Table2[[#This Row],[CHANNEL]]))</f>
        <v>D2C</v>
      </c>
      <c r="U3434" s="1">
        <f t="shared" si="53"/>
        <v>45352</v>
      </c>
    </row>
    <row r="3435" spans="1:21" x14ac:dyDescent="0.3">
      <c r="A3435" s="1">
        <v>45536</v>
      </c>
      <c r="B3435" s="2" t="s">
        <v>27</v>
      </c>
      <c r="C3435" s="2" t="s">
        <v>22</v>
      </c>
      <c r="D3435" s="2" t="s">
        <v>41</v>
      </c>
      <c r="E3435" s="2" t="str">
        <f>TRIM(Table2[[#This Row],[SKU_CODE]])</f>
        <v>BEC-KT-002</v>
      </c>
      <c r="F3435" s="2">
        <v>159</v>
      </c>
      <c r="G3435" s="2">
        <v>66780</v>
      </c>
      <c r="H3435" s="2">
        <v>7796.85</v>
      </c>
      <c r="I3435" s="2">
        <v>7227.86</v>
      </c>
      <c r="J3435" s="2">
        <v>4</v>
      </c>
      <c r="K3435" s="2" t="str">
        <f>_xlfn.XLOOKUP(E3435,[1]SKU_Master!A:A,[1]SKU_Master!C:C,"NOT FOUND")</f>
        <v>Kitchen Towel</v>
      </c>
      <c r="L3435" s="2">
        <f>_xlfn.XLOOKUP(Table2[[#This Row],[SKU_CODE_CLEAN]],[1]SKU_Master!A:A,[1]SKU_Master!E:E,"Not Found")</f>
        <v>420</v>
      </c>
      <c r="M3435" s="2">
        <f>_xlfn.XLOOKUP(E3435,[1]SKU_Master!A:A,[1]SKU_Master!F:F,"NOT FOUND")</f>
        <v>205</v>
      </c>
      <c r="N3435" s="2" t="str">
        <f>IF(ISNUMBER(_xlfn.XMATCH(E3435,[1]SKU_Master!A:A)),"MATCH","NOT FOUND")</f>
        <v>MATCH</v>
      </c>
      <c r="O3435" s="2">
        <f>Table2[[#This Row],[GROSS_REVENUE]]-Table2[[#This Row],[DISCOUNT]]</f>
        <v>58983.15</v>
      </c>
      <c r="P3435" s="3">
        <f>IFERROR((Table2[[#This Row],[NET_REVENUE]]-(Table2[[#This Row],[UNITS_SOLD]]*Table2[[#This Row],[UNIT_COGS]]))/Table2[[#This Row],[NET_REVENUE]],0)</f>
        <v>0.4473845496552829</v>
      </c>
      <c r="Q3435" s="4">
        <f>IFERROR(Table2[[#This Row],[GROSS_REVENUE]]/Table2[[#This Row],[AD_SPEND]],0)</f>
        <v>9.2392492383637759</v>
      </c>
      <c r="R3435" s="2">
        <f>IFERROR((Table2[[#This Row],[NET_REVENUE]]-(Table2[[#This Row],[UNITS_SOLD]]*Table2[[#This Row],[UNIT_COGS]])-Table2[[#This Row],[AD_SPEND]]),0)</f>
        <v>19160.29</v>
      </c>
      <c r="S3435" s="3">
        <f>IFERROR(Table2[[#This Row],[RETURNS_UNITS]]/Table2[[#This Row],[UNITS_SOLD]],0)</f>
        <v>2.5157232704402517E-2</v>
      </c>
      <c r="T3435" s="2" t="str">
        <f>TRIM(CLEAN(Table2[[#This Row],[CHANNEL]]))</f>
        <v>Zepto</v>
      </c>
      <c r="U3435" s="1">
        <f t="shared" si="53"/>
        <v>45536</v>
      </c>
    </row>
    <row r="3436" spans="1:21" x14ac:dyDescent="0.3">
      <c r="A3436" s="1">
        <v>45748</v>
      </c>
      <c r="B3436" s="2" t="s">
        <v>50</v>
      </c>
      <c r="C3436" s="2" t="s">
        <v>25</v>
      </c>
      <c r="D3436" s="2" t="s">
        <v>31</v>
      </c>
      <c r="E3436" s="2" t="str">
        <f>TRIM(Table2[[#This Row],[SKU_CODE]])</f>
        <v>BEC-GB-002</v>
      </c>
      <c r="F3436" s="2">
        <v>424</v>
      </c>
      <c r="G3436" s="2">
        <v>75896</v>
      </c>
      <c r="H3436" s="2">
        <v>8372.59</v>
      </c>
      <c r="I3436" s="2">
        <v>7251.96</v>
      </c>
      <c r="J3436" s="2">
        <v>20</v>
      </c>
      <c r="K3436" s="2" t="str">
        <f>_xlfn.XLOOKUP(E3436,[1]SKU_Master!A:A,[1]SKU_Master!C:C,"NOT FOUND")</f>
        <v>Garbage Bags</v>
      </c>
      <c r="L3436" s="2">
        <f>_xlfn.XLOOKUP(Table2[[#This Row],[SKU_CODE_CLEAN]],[1]SKU_Master!A:A,[1]SKU_Master!E:E,"Not Found")</f>
        <v>179</v>
      </c>
      <c r="M3436" s="2">
        <f>_xlfn.XLOOKUP(E3436,[1]SKU_Master!A:A,[1]SKU_Master!F:F,"NOT FOUND")</f>
        <v>86</v>
      </c>
      <c r="N3436" s="2" t="str">
        <f>IF(ISNUMBER(_xlfn.XMATCH(E3436,[1]SKU_Master!A:A)),"MATCH","NOT FOUND")</f>
        <v>MATCH</v>
      </c>
      <c r="O3436" s="2">
        <f>Table2[[#This Row],[GROSS_REVENUE]]-Table2[[#This Row],[DISCOUNT]]</f>
        <v>67523.41</v>
      </c>
      <c r="P3436" s="3">
        <f>IFERROR((Table2[[#This Row],[NET_REVENUE]]-(Table2[[#This Row],[UNITS_SOLD]]*Table2[[#This Row],[UNIT_COGS]]))/Table2[[#This Row],[NET_REVENUE]],0)</f>
        <v>0.45997987957065561</v>
      </c>
      <c r="Q3436" s="4">
        <f>IFERROR(Table2[[#This Row],[GROSS_REVENUE]]/Table2[[#This Row],[AD_SPEND]],0)</f>
        <v>10.465584476472568</v>
      </c>
      <c r="R3436" s="2">
        <f>IFERROR((Table2[[#This Row],[NET_REVENUE]]-(Table2[[#This Row],[UNITS_SOLD]]*Table2[[#This Row],[UNIT_COGS]])-Table2[[#This Row],[AD_SPEND]]),0)</f>
        <v>23807.450000000004</v>
      </c>
      <c r="S3436" s="3">
        <f>IFERROR(Table2[[#This Row],[RETURNS_UNITS]]/Table2[[#This Row],[UNITS_SOLD]],0)</f>
        <v>4.716981132075472E-2</v>
      </c>
      <c r="T3436" s="2" t="str">
        <f>TRIM(CLEAN(Table2[[#This Row],[CHANNEL]]))</f>
        <v>Amazon</v>
      </c>
      <c r="U3436" s="1">
        <f t="shared" si="53"/>
        <v>45748</v>
      </c>
    </row>
    <row r="3437" spans="1:21" x14ac:dyDescent="0.3">
      <c r="A3437" s="1">
        <v>45566</v>
      </c>
      <c r="B3437" s="2" t="s">
        <v>27</v>
      </c>
      <c r="C3437" s="2" t="s">
        <v>28</v>
      </c>
      <c r="D3437" s="2" t="s">
        <v>36</v>
      </c>
      <c r="E3437" s="2" t="str">
        <f>TRIM(Table2[[#This Row],[SKU_CODE]])</f>
        <v>BEC-CLN-003</v>
      </c>
      <c r="F3437" s="2">
        <v>168</v>
      </c>
      <c r="G3437" s="2">
        <v>50232</v>
      </c>
      <c r="H3437" s="2">
        <v>13356.15</v>
      </c>
      <c r="I3437" s="2">
        <v>7252.95</v>
      </c>
      <c r="J3437" s="2">
        <v>9</v>
      </c>
      <c r="K3437" s="2" t="str">
        <f>_xlfn.XLOOKUP(E3437,[1]SKU_Master!A:A,[1]SKU_Master!C:C,"NOT FOUND")</f>
        <v>Cleaners</v>
      </c>
      <c r="L3437" s="2">
        <f>_xlfn.XLOOKUP(Table2[[#This Row],[SKU_CODE_CLEAN]],[1]SKU_Master!A:A,[1]SKU_Master!E:E,"Not Found")</f>
        <v>299</v>
      </c>
      <c r="M3437" s="2">
        <f>_xlfn.XLOOKUP(E3437,[1]SKU_Master!A:A,[1]SKU_Master!F:F,"NOT FOUND")</f>
        <v>150</v>
      </c>
      <c r="N3437" s="2" t="str">
        <f>IF(ISNUMBER(_xlfn.XMATCH(E3437,[1]SKU_Master!A:A)),"MATCH","NOT FOUND")</f>
        <v>MATCH</v>
      </c>
      <c r="O3437" s="2">
        <f>Table2[[#This Row],[GROSS_REVENUE]]-Table2[[#This Row],[DISCOUNT]]</f>
        <v>36875.85</v>
      </c>
      <c r="P3437" s="3">
        <f>IFERROR((Table2[[#This Row],[NET_REVENUE]]-(Table2[[#This Row],[UNITS_SOLD]]*Table2[[#This Row],[UNIT_COGS]]))/Table2[[#This Row],[NET_REVENUE]],0)</f>
        <v>0.31662592184315747</v>
      </c>
      <c r="Q3437" s="4">
        <f>IFERROR(Table2[[#This Row],[GROSS_REVENUE]]/Table2[[#This Row],[AD_SPEND]],0)</f>
        <v>6.9257336669906726</v>
      </c>
      <c r="R3437" s="2">
        <f>IFERROR((Table2[[#This Row],[NET_REVENUE]]-(Table2[[#This Row],[UNITS_SOLD]]*Table2[[#This Row],[UNIT_COGS]])-Table2[[#This Row],[AD_SPEND]]),0)</f>
        <v>4422.8999999999987</v>
      </c>
      <c r="S3437" s="3">
        <f>IFERROR(Table2[[#This Row],[RETURNS_UNITS]]/Table2[[#This Row],[UNITS_SOLD]],0)</f>
        <v>5.3571428571428568E-2</v>
      </c>
      <c r="T3437" s="2" t="str">
        <f>TRIM(CLEAN(Table2[[#This Row],[CHANNEL]]))</f>
        <v>Zepto</v>
      </c>
      <c r="U3437" s="1">
        <f t="shared" si="53"/>
        <v>45566</v>
      </c>
    </row>
    <row r="3438" spans="1:21" x14ac:dyDescent="0.3">
      <c r="A3438" s="1">
        <v>45292</v>
      </c>
      <c r="B3438" s="2" t="s">
        <v>50</v>
      </c>
      <c r="C3438" s="2" t="s">
        <v>25</v>
      </c>
      <c r="D3438" s="2" t="s">
        <v>43</v>
      </c>
      <c r="E3438" s="2" t="str">
        <f>TRIM(Table2[[#This Row],[SKU_CODE]])</f>
        <v>BEC-GB-001</v>
      </c>
      <c r="F3438" s="2">
        <v>481</v>
      </c>
      <c r="G3438" s="2">
        <v>71669</v>
      </c>
      <c r="H3438" s="2">
        <v>14272.15</v>
      </c>
      <c r="I3438" s="2">
        <v>7256.75</v>
      </c>
      <c r="J3438" s="2">
        <v>23</v>
      </c>
      <c r="K3438" s="2" t="str">
        <f>_xlfn.XLOOKUP(E3438,[1]SKU_Master!A:A,[1]SKU_Master!C:C,"NOT FOUND")</f>
        <v>Garbage Bags</v>
      </c>
      <c r="L3438" s="2">
        <f>_xlfn.XLOOKUP(Table2[[#This Row],[SKU_CODE_CLEAN]],[1]SKU_Master!A:A,[1]SKU_Master!E:E,"Not Found")</f>
        <v>149</v>
      </c>
      <c r="M3438" s="2">
        <f>_xlfn.XLOOKUP(E3438,[1]SKU_Master!A:A,[1]SKU_Master!F:F,"NOT FOUND")</f>
        <v>70</v>
      </c>
      <c r="N3438" s="2" t="str">
        <f>IF(ISNUMBER(_xlfn.XMATCH(E3438,[1]SKU_Master!A:A)),"MATCH","NOT FOUND")</f>
        <v>MATCH</v>
      </c>
      <c r="O3438" s="2">
        <f>Table2[[#This Row],[GROSS_REVENUE]]-Table2[[#This Row],[DISCOUNT]]</f>
        <v>57396.85</v>
      </c>
      <c r="P3438" s="3">
        <f>IFERROR((Table2[[#This Row],[NET_REVENUE]]-(Table2[[#This Row],[UNITS_SOLD]]*Table2[[#This Row],[UNIT_COGS]]))/Table2[[#This Row],[NET_REVENUE]],0)</f>
        <v>0.41338244171936261</v>
      </c>
      <c r="Q3438" s="4">
        <f>IFERROR(Table2[[#This Row],[GROSS_REVENUE]]/Table2[[#This Row],[AD_SPEND]],0)</f>
        <v>9.8761842422572084</v>
      </c>
      <c r="R3438" s="2">
        <f>IFERROR((Table2[[#This Row],[NET_REVENUE]]-(Table2[[#This Row],[UNITS_SOLD]]*Table2[[#This Row],[UNIT_COGS]])-Table2[[#This Row],[AD_SPEND]]),0)</f>
        <v>16470.099999999999</v>
      </c>
      <c r="S3438" s="3">
        <f>IFERROR(Table2[[#This Row],[RETURNS_UNITS]]/Table2[[#This Row],[UNITS_SOLD]],0)</f>
        <v>4.781704781704782E-2</v>
      </c>
      <c r="T3438" s="2" t="str">
        <f>TRIM(CLEAN(Table2[[#This Row],[CHANNEL]]))</f>
        <v>Amazon</v>
      </c>
      <c r="U3438" s="1">
        <f t="shared" si="53"/>
        <v>45292</v>
      </c>
    </row>
    <row r="3439" spans="1:21" x14ac:dyDescent="0.3">
      <c r="A3439" s="1">
        <v>45383</v>
      </c>
      <c r="B3439" s="2" t="s">
        <v>37</v>
      </c>
      <c r="C3439" s="2" t="s">
        <v>22</v>
      </c>
      <c r="D3439" s="2" t="s">
        <v>29</v>
      </c>
      <c r="E3439" s="2" t="str">
        <f>TRIM(Table2[[#This Row],[SKU_CODE]])</f>
        <v>BEC-CLN-004</v>
      </c>
      <c r="F3439" s="2">
        <v>463</v>
      </c>
      <c r="G3439" s="2">
        <v>45837</v>
      </c>
      <c r="H3439" s="2">
        <v>8745.92</v>
      </c>
      <c r="I3439" s="2">
        <v>7263.39</v>
      </c>
      <c r="J3439" s="2">
        <v>18</v>
      </c>
      <c r="K3439" s="2" t="str">
        <f>_xlfn.XLOOKUP(E3439,[1]SKU_Master!A:A,[1]SKU_Master!C:C,"NOT FOUND")</f>
        <v>Cleaners</v>
      </c>
      <c r="L3439" s="2">
        <f>_xlfn.XLOOKUP(Table2[[#This Row],[SKU_CODE_CLEAN]],[1]SKU_Master!A:A,[1]SKU_Master!E:E,"Not Found")</f>
        <v>99</v>
      </c>
      <c r="M3439" s="2">
        <f>_xlfn.XLOOKUP(E3439,[1]SKU_Master!A:A,[1]SKU_Master!F:F,"NOT FOUND")</f>
        <v>44</v>
      </c>
      <c r="N3439" s="2" t="str">
        <f>IF(ISNUMBER(_xlfn.XMATCH(E3439,[1]SKU_Master!A:A)),"MATCH","NOT FOUND")</f>
        <v>MATCH</v>
      </c>
      <c r="O3439" s="2">
        <f>Table2[[#This Row],[GROSS_REVENUE]]-Table2[[#This Row],[DISCOUNT]]</f>
        <v>37091.08</v>
      </c>
      <c r="P3439" s="3">
        <f>IFERROR((Table2[[#This Row],[NET_REVENUE]]-(Table2[[#This Row],[UNITS_SOLD]]*Table2[[#This Row],[UNIT_COGS]]))/Table2[[#This Row],[NET_REVENUE]],0)</f>
        <v>0.45075743278437835</v>
      </c>
      <c r="Q3439" s="4">
        <f>IFERROR(Table2[[#This Row],[GROSS_REVENUE]]/Table2[[#This Row],[AD_SPEND]],0)</f>
        <v>6.3106896366572629</v>
      </c>
      <c r="R3439" s="2">
        <f>IFERROR((Table2[[#This Row],[NET_REVENUE]]-(Table2[[#This Row],[UNITS_SOLD]]*Table2[[#This Row],[UNIT_COGS]])-Table2[[#This Row],[AD_SPEND]]),0)</f>
        <v>9455.6900000000023</v>
      </c>
      <c r="S3439" s="3">
        <f>IFERROR(Table2[[#This Row],[RETURNS_UNITS]]/Table2[[#This Row],[UNITS_SOLD]],0)</f>
        <v>3.8876889848812095E-2</v>
      </c>
      <c r="T3439" s="2" t="str">
        <f>TRIM(CLEAN(Table2[[#This Row],[CHANNEL]]))</f>
        <v>Blinkit</v>
      </c>
      <c r="U3439" s="1">
        <f t="shared" si="53"/>
        <v>45383</v>
      </c>
    </row>
    <row r="3440" spans="1:21" x14ac:dyDescent="0.3">
      <c r="A3440" s="1">
        <v>45474</v>
      </c>
      <c r="B3440" s="2" t="s">
        <v>24</v>
      </c>
      <c r="C3440" s="2" t="s">
        <v>28</v>
      </c>
      <c r="D3440" s="2" t="s">
        <v>38</v>
      </c>
      <c r="E3440" s="2" t="str">
        <f>TRIM(Table2[[#This Row],[SKU_CODE]])</f>
        <v>BEC-CLN-002</v>
      </c>
      <c r="F3440" s="2">
        <v>138</v>
      </c>
      <c r="G3440" s="2">
        <v>25530</v>
      </c>
      <c r="H3440" s="2">
        <v>3494.97</v>
      </c>
      <c r="I3440" s="2">
        <v>7280.99</v>
      </c>
      <c r="J3440" s="2">
        <v>21</v>
      </c>
      <c r="K3440" s="2" t="str">
        <f>_xlfn.XLOOKUP(E3440,[1]SKU_Master!A:A,[1]SKU_Master!C:C,"NOT FOUND")</f>
        <v>Cleaners</v>
      </c>
      <c r="L3440" s="2">
        <f>_xlfn.XLOOKUP(Table2[[#This Row],[SKU_CODE_CLEAN]],[1]SKU_Master!A:A,[1]SKU_Master!E:E,"Not Found")</f>
        <v>185</v>
      </c>
      <c r="M3440" s="2">
        <f>_xlfn.XLOOKUP(E3440,[1]SKU_Master!A:A,[1]SKU_Master!F:F,"NOT FOUND")</f>
        <v>88</v>
      </c>
      <c r="N3440" s="2" t="str">
        <f>IF(ISNUMBER(_xlfn.XMATCH(E3440,[1]SKU_Master!A:A)),"MATCH","NOT FOUND")</f>
        <v>MATCH</v>
      </c>
      <c r="O3440" s="2">
        <f>Table2[[#This Row],[GROSS_REVENUE]]-Table2[[#This Row],[DISCOUNT]]</f>
        <v>22035.03</v>
      </c>
      <c r="P3440" s="3">
        <f>IFERROR((Table2[[#This Row],[NET_REVENUE]]-(Table2[[#This Row],[UNITS_SOLD]]*Table2[[#This Row],[UNIT_COGS]]))/Table2[[#This Row],[NET_REVENUE]],0)</f>
        <v>0.44887753726679741</v>
      </c>
      <c r="Q3440" s="4">
        <f>IFERROR(Table2[[#This Row],[GROSS_REVENUE]]/Table2[[#This Row],[AD_SPEND]],0)</f>
        <v>3.5063913011829437</v>
      </c>
      <c r="R3440" s="2">
        <f>IFERROR((Table2[[#This Row],[NET_REVENUE]]-(Table2[[#This Row],[UNITS_SOLD]]*Table2[[#This Row],[UNIT_COGS]])-Table2[[#This Row],[AD_SPEND]]),0)</f>
        <v>2610.0399999999991</v>
      </c>
      <c r="S3440" s="3">
        <f>IFERROR(Table2[[#This Row],[RETURNS_UNITS]]/Table2[[#This Row],[UNITS_SOLD]],0)</f>
        <v>0.15217391304347827</v>
      </c>
      <c r="T3440" s="2" t="str">
        <f>TRIM(CLEAN(Table2[[#This Row],[CHANNEL]]))</f>
        <v>D2C</v>
      </c>
      <c r="U3440" s="1">
        <f t="shared" si="53"/>
        <v>45474</v>
      </c>
    </row>
    <row r="3441" spans="1:21" x14ac:dyDescent="0.3">
      <c r="A3441" s="1">
        <v>45474</v>
      </c>
      <c r="B3441" s="2" t="s">
        <v>33</v>
      </c>
      <c r="C3441" s="2" t="s">
        <v>22</v>
      </c>
      <c r="D3441" s="2" t="s">
        <v>59</v>
      </c>
      <c r="E3441" s="2" t="str">
        <f>TRIM(Table2[[#This Row],[SKU_CODE]])</f>
        <v>BEC-CLN-001</v>
      </c>
      <c r="F3441" s="2">
        <v>149</v>
      </c>
      <c r="G3441" s="2">
        <v>29651</v>
      </c>
      <c r="H3441" s="2">
        <v>4795.6899999999996</v>
      </c>
      <c r="I3441" s="2">
        <v>7287.83</v>
      </c>
      <c r="J3441" s="2">
        <v>5</v>
      </c>
      <c r="K3441" s="2" t="str">
        <f>_xlfn.XLOOKUP(E3441,[1]SKU_Master!A:A,[1]SKU_Master!C:C,"NOT FOUND")</f>
        <v>Cleaners</v>
      </c>
      <c r="L3441" s="2">
        <f>_xlfn.XLOOKUP(Table2[[#This Row],[SKU_CODE_CLEAN]],[1]SKU_Master!A:A,[1]SKU_Master!E:E,"Not Found")</f>
        <v>199</v>
      </c>
      <c r="M3441" s="2">
        <f>_xlfn.XLOOKUP(E3441,[1]SKU_Master!A:A,[1]SKU_Master!F:F,"NOT FOUND")</f>
        <v>96</v>
      </c>
      <c r="N3441" s="2" t="str">
        <f>IF(ISNUMBER(_xlfn.XMATCH(E3441,[1]SKU_Master!A:A)),"MATCH","NOT FOUND")</f>
        <v>MATCH</v>
      </c>
      <c r="O3441" s="2">
        <f>Table2[[#This Row],[GROSS_REVENUE]]-Table2[[#This Row],[DISCOUNT]]</f>
        <v>24855.31</v>
      </c>
      <c r="P3441" s="3">
        <f>IFERROR((Table2[[#This Row],[NET_REVENUE]]-(Table2[[#This Row],[UNITS_SOLD]]*Table2[[#This Row],[UNIT_COGS]]))/Table2[[#This Row],[NET_REVENUE]],0)</f>
        <v>0.4245092899666108</v>
      </c>
      <c r="Q3441" s="4">
        <f>IFERROR(Table2[[#This Row],[GROSS_REVENUE]]/Table2[[#This Row],[AD_SPEND]],0)</f>
        <v>4.0685636190745393</v>
      </c>
      <c r="R3441" s="2">
        <f>IFERROR((Table2[[#This Row],[NET_REVENUE]]-(Table2[[#This Row],[UNITS_SOLD]]*Table2[[#This Row],[UNIT_COGS]])-Table2[[#This Row],[AD_SPEND]]),0)</f>
        <v>3263.4800000000014</v>
      </c>
      <c r="S3441" s="3">
        <f>IFERROR(Table2[[#This Row],[RETURNS_UNITS]]/Table2[[#This Row],[UNITS_SOLD]],0)</f>
        <v>3.3557046979865772E-2</v>
      </c>
      <c r="T3441" s="2" t="str">
        <f>TRIM(CLEAN(Table2[[#This Row],[CHANNEL]]))</f>
        <v>Swiggy Instamart</v>
      </c>
      <c r="U3441" s="1">
        <f t="shared" si="53"/>
        <v>45474</v>
      </c>
    </row>
    <row r="3442" spans="1:21" x14ac:dyDescent="0.3">
      <c r="A3442" s="1">
        <v>45474</v>
      </c>
      <c r="B3442" s="2" t="s">
        <v>34</v>
      </c>
      <c r="C3442" s="2" t="s">
        <v>25</v>
      </c>
      <c r="D3442" s="2" t="s">
        <v>29</v>
      </c>
      <c r="E3442" s="2" t="str">
        <f>TRIM(Table2[[#This Row],[SKU_CODE]])</f>
        <v>BEC-CLN-004</v>
      </c>
      <c r="F3442" s="2">
        <v>426</v>
      </c>
      <c r="G3442" s="2">
        <v>42174</v>
      </c>
      <c r="H3442" s="2">
        <v>6077.29</v>
      </c>
      <c r="I3442" s="2">
        <v>7305.31</v>
      </c>
      <c r="J3442" s="2">
        <v>24</v>
      </c>
      <c r="K3442" s="2" t="str">
        <f>_xlfn.XLOOKUP(E3442,[1]SKU_Master!A:A,[1]SKU_Master!C:C,"NOT FOUND")</f>
        <v>Cleaners</v>
      </c>
      <c r="L3442" s="2">
        <f>_xlfn.XLOOKUP(Table2[[#This Row],[SKU_CODE_CLEAN]],[1]SKU_Master!A:A,[1]SKU_Master!E:E,"Not Found")</f>
        <v>99</v>
      </c>
      <c r="M3442" s="2">
        <f>_xlfn.XLOOKUP(E3442,[1]SKU_Master!A:A,[1]SKU_Master!F:F,"NOT FOUND")</f>
        <v>44</v>
      </c>
      <c r="N3442" s="2" t="str">
        <f>IF(ISNUMBER(_xlfn.XMATCH(E3442,[1]SKU_Master!A:A)),"MATCH","NOT FOUND")</f>
        <v>MATCH</v>
      </c>
      <c r="O3442" s="2">
        <f>Table2[[#This Row],[GROSS_REVENUE]]-Table2[[#This Row],[DISCOUNT]]</f>
        <v>36096.71</v>
      </c>
      <c r="P3442" s="3">
        <f>IFERROR((Table2[[#This Row],[NET_REVENUE]]-(Table2[[#This Row],[UNITS_SOLD]]*Table2[[#This Row],[UNIT_COGS]]))/Table2[[#This Row],[NET_REVENUE]],0)</f>
        <v>0.48072829906105013</v>
      </c>
      <c r="Q3442" s="4">
        <f>IFERROR(Table2[[#This Row],[GROSS_REVENUE]]/Table2[[#This Row],[AD_SPEND]],0)</f>
        <v>5.77306096524309</v>
      </c>
      <c r="R3442" s="2">
        <f>IFERROR((Table2[[#This Row],[NET_REVENUE]]-(Table2[[#This Row],[UNITS_SOLD]]*Table2[[#This Row],[UNIT_COGS]])-Table2[[#This Row],[AD_SPEND]]),0)</f>
        <v>10047.399999999998</v>
      </c>
      <c r="S3442" s="3">
        <f>IFERROR(Table2[[#This Row],[RETURNS_UNITS]]/Table2[[#This Row],[UNITS_SOLD]],0)</f>
        <v>5.6338028169014086E-2</v>
      </c>
      <c r="T3442" s="2" t="str">
        <f>TRIM(CLEAN(Table2[[#This Row],[CHANNEL]]))</f>
        <v>Zepto</v>
      </c>
      <c r="U3442" s="1">
        <f t="shared" si="53"/>
        <v>45474</v>
      </c>
    </row>
    <row r="3443" spans="1:21" x14ac:dyDescent="0.3">
      <c r="A3443" s="1">
        <v>45627</v>
      </c>
      <c r="B3443" s="2" t="s">
        <v>33</v>
      </c>
      <c r="C3443" s="2" t="s">
        <v>25</v>
      </c>
      <c r="D3443" s="2" t="s">
        <v>38</v>
      </c>
      <c r="E3443" s="2" t="str">
        <f>TRIM(Table2[[#This Row],[SKU_CODE]])</f>
        <v>BEC-CLN-002</v>
      </c>
      <c r="F3443" s="2">
        <v>264</v>
      </c>
      <c r="G3443" s="2">
        <v>48840</v>
      </c>
      <c r="H3443" s="2">
        <v>11960.75</v>
      </c>
      <c r="I3443" s="2">
        <v>7306.69</v>
      </c>
      <c r="J3443" s="2">
        <v>13</v>
      </c>
      <c r="K3443" s="2" t="str">
        <f>_xlfn.XLOOKUP(E3443,[1]SKU_Master!A:A,[1]SKU_Master!C:C,"NOT FOUND")</f>
        <v>Cleaners</v>
      </c>
      <c r="L3443" s="2">
        <f>_xlfn.XLOOKUP(Table2[[#This Row],[SKU_CODE_CLEAN]],[1]SKU_Master!A:A,[1]SKU_Master!E:E,"Not Found")</f>
        <v>185</v>
      </c>
      <c r="M3443" s="2">
        <f>_xlfn.XLOOKUP(E3443,[1]SKU_Master!A:A,[1]SKU_Master!F:F,"NOT FOUND")</f>
        <v>88</v>
      </c>
      <c r="N3443" s="2" t="str">
        <f>IF(ISNUMBER(_xlfn.XMATCH(E3443,[1]SKU_Master!A:A)),"MATCH","NOT FOUND")</f>
        <v>MATCH</v>
      </c>
      <c r="O3443" s="2">
        <f>Table2[[#This Row],[GROSS_REVENUE]]-Table2[[#This Row],[DISCOUNT]]</f>
        <v>36879.25</v>
      </c>
      <c r="P3443" s="3">
        <f>IFERROR((Table2[[#This Row],[NET_REVENUE]]-(Table2[[#This Row],[UNITS_SOLD]]*Table2[[#This Row],[UNIT_COGS]]))/Table2[[#This Row],[NET_REVENUE]],0)</f>
        <v>0.37005226516265921</v>
      </c>
      <c r="Q3443" s="4">
        <f>IFERROR(Table2[[#This Row],[GROSS_REVENUE]]/Table2[[#This Row],[AD_SPEND]],0)</f>
        <v>6.6842852235417132</v>
      </c>
      <c r="R3443" s="2">
        <f>IFERROR((Table2[[#This Row],[NET_REVENUE]]-(Table2[[#This Row],[UNITS_SOLD]]*Table2[[#This Row],[UNIT_COGS]])-Table2[[#This Row],[AD_SPEND]]),0)</f>
        <v>6340.56</v>
      </c>
      <c r="S3443" s="3">
        <f>IFERROR(Table2[[#This Row],[RETURNS_UNITS]]/Table2[[#This Row],[UNITS_SOLD]],0)</f>
        <v>4.924242424242424E-2</v>
      </c>
      <c r="T3443" s="2" t="str">
        <f>TRIM(CLEAN(Table2[[#This Row],[CHANNEL]]))</f>
        <v>Swiggy Instamart</v>
      </c>
      <c r="U3443" s="1">
        <f t="shared" si="53"/>
        <v>45627</v>
      </c>
    </row>
    <row r="3444" spans="1:21" x14ac:dyDescent="0.3">
      <c r="A3444" s="1">
        <v>45597</v>
      </c>
      <c r="B3444" s="2" t="s">
        <v>37</v>
      </c>
      <c r="C3444" s="2" t="s">
        <v>28</v>
      </c>
      <c r="D3444" s="2" t="s">
        <v>38</v>
      </c>
      <c r="E3444" s="2" t="str">
        <f>TRIM(Table2[[#This Row],[SKU_CODE]])</f>
        <v>BEC-CLN-002</v>
      </c>
      <c r="F3444" s="2">
        <v>227</v>
      </c>
      <c r="G3444" s="2">
        <v>41995</v>
      </c>
      <c r="H3444" s="2">
        <v>8450.4599999999991</v>
      </c>
      <c r="I3444" s="2">
        <v>7309.23</v>
      </c>
      <c r="J3444" s="2">
        <v>8</v>
      </c>
      <c r="K3444" s="2" t="str">
        <f>_xlfn.XLOOKUP(E3444,[1]SKU_Master!A:A,[1]SKU_Master!C:C,"NOT FOUND")</f>
        <v>Cleaners</v>
      </c>
      <c r="L3444" s="2">
        <f>_xlfn.XLOOKUP(Table2[[#This Row],[SKU_CODE_CLEAN]],[1]SKU_Master!A:A,[1]SKU_Master!E:E,"Not Found")</f>
        <v>185</v>
      </c>
      <c r="M3444" s="2">
        <f>_xlfn.XLOOKUP(E3444,[1]SKU_Master!A:A,[1]SKU_Master!F:F,"NOT FOUND")</f>
        <v>88</v>
      </c>
      <c r="N3444" s="2" t="str">
        <f>IF(ISNUMBER(_xlfn.XMATCH(E3444,[1]SKU_Master!A:A)),"MATCH","NOT FOUND")</f>
        <v>MATCH</v>
      </c>
      <c r="O3444" s="2">
        <f>Table2[[#This Row],[GROSS_REVENUE]]-Table2[[#This Row],[DISCOUNT]]</f>
        <v>33544.54</v>
      </c>
      <c r="P3444" s="3">
        <f>IFERROR((Table2[[#This Row],[NET_REVENUE]]-(Table2[[#This Row],[UNITS_SOLD]]*Table2[[#This Row],[UNIT_COGS]]))/Table2[[#This Row],[NET_REVENUE]],0)</f>
        <v>0.40449324987017266</v>
      </c>
      <c r="Q3444" s="4">
        <f>IFERROR(Table2[[#This Row],[GROSS_REVENUE]]/Table2[[#This Row],[AD_SPEND]],0)</f>
        <v>5.7454752415781147</v>
      </c>
      <c r="R3444" s="2">
        <f>IFERROR((Table2[[#This Row],[NET_REVENUE]]-(Table2[[#This Row],[UNITS_SOLD]]*Table2[[#This Row],[UNIT_COGS]])-Table2[[#This Row],[AD_SPEND]]),0)</f>
        <v>6259.3100000000013</v>
      </c>
      <c r="S3444" s="3">
        <f>IFERROR(Table2[[#This Row],[RETURNS_UNITS]]/Table2[[#This Row],[UNITS_SOLD]],0)</f>
        <v>3.5242290748898682E-2</v>
      </c>
      <c r="T3444" s="2" t="str">
        <f>TRIM(CLEAN(Table2[[#This Row],[CHANNEL]]))</f>
        <v>Blinkit</v>
      </c>
      <c r="U3444" s="1">
        <f t="shared" si="53"/>
        <v>45597</v>
      </c>
    </row>
    <row r="3445" spans="1:21" x14ac:dyDescent="0.3">
      <c r="A3445" s="1">
        <v>45536</v>
      </c>
      <c r="B3445" s="2" t="s">
        <v>37</v>
      </c>
      <c r="C3445" s="2" t="s">
        <v>22</v>
      </c>
      <c r="D3445" s="2" t="s">
        <v>53</v>
      </c>
      <c r="E3445" s="2" t="str">
        <f>TRIM(Table2[[#This Row],[SKU_CODE]])</f>
        <v>UNKNOWN</v>
      </c>
      <c r="F3445" s="2">
        <v>205</v>
      </c>
      <c r="G3445" s="2">
        <v>86100</v>
      </c>
      <c r="H3445" s="2">
        <v>10082.209999999999</v>
      </c>
      <c r="I3445" s="2">
        <v>7315.95</v>
      </c>
      <c r="J3445" s="2">
        <v>4</v>
      </c>
      <c r="K3445" s="2" t="str">
        <f>_xlfn.XLOOKUP(E3445,[1]SKU_Master!A:A,[1]SKU_Master!C:C,"NOT FOUND")</f>
        <v>NOT FOUND</v>
      </c>
      <c r="L3445" s="2" t="str">
        <f>_xlfn.XLOOKUP(Table2[[#This Row],[SKU_CODE_CLEAN]],[1]SKU_Master!A:A,[1]SKU_Master!E:E,"Not Found")</f>
        <v>Not Found</v>
      </c>
      <c r="M3445" s="2" t="str">
        <f>_xlfn.XLOOKUP(E3445,[1]SKU_Master!A:A,[1]SKU_Master!F:F,"NOT FOUND")</f>
        <v>NOT FOUND</v>
      </c>
      <c r="N3445" s="2" t="str">
        <f>IF(ISNUMBER(_xlfn.XMATCH(E3445,[1]SKU_Master!A:A)),"MATCH","NOT FOUND")</f>
        <v>NOT FOUND</v>
      </c>
      <c r="O3445" s="2">
        <f>Table2[[#This Row],[GROSS_REVENUE]]-Table2[[#This Row],[DISCOUNT]]</f>
        <v>76017.790000000008</v>
      </c>
      <c r="P3445" s="3">
        <f>IFERROR((Table2[[#This Row],[NET_REVENUE]]-(Table2[[#This Row],[UNITS_SOLD]]*Table2[[#This Row],[UNIT_COGS]]))/Table2[[#This Row],[NET_REVENUE]],0)</f>
        <v>0</v>
      </c>
      <c r="Q3445" s="4">
        <f>IFERROR(Table2[[#This Row],[GROSS_REVENUE]]/Table2[[#This Row],[AD_SPEND]],0)</f>
        <v>11.768806511799562</v>
      </c>
      <c r="R3445" s="2">
        <f>IFERROR((Table2[[#This Row],[NET_REVENUE]]-(Table2[[#This Row],[UNITS_SOLD]]*Table2[[#This Row],[UNIT_COGS]])-Table2[[#This Row],[AD_SPEND]]),0)</f>
        <v>0</v>
      </c>
      <c r="S3445" s="3">
        <f>IFERROR(Table2[[#This Row],[RETURNS_UNITS]]/Table2[[#This Row],[UNITS_SOLD]],0)</f>
        <v>1.9512195121951219E-2</v>
      </c>
      <c r="T3445" s="2" t="str">
        <f>TRIM(CLEAN(Table2[[#This Row],[CHANNEL]]))</f>
        <v>Blinkit</v>
      </c>
      <c r="U3445" s="1">
        <f t="shared" si="53"/>
        <v>45536</v>
      </c>
    </row>
    <row r="3446" spans="1:21" x14ac:dyDescent="0.3">
      <c r="A3446" s="1">
        <v>45536</v>
      </c>
      <c r="B3446" s="2" t="s">
        <v>37</v>
      </c>
      <c r="C3446" s="2" t="s">
        <v>22</v>
      </c>
      <c r="D3446" s="2" t="s">
        <v>41</v>
      </c>
      <c r="E3446" s="2" t="str">
        <f>TRIM(Table2[[#This Row],[SKU_CODE]])</f>
        <v>BEC-KT-002</v>
      </c>
      <c r="F3446" s="2">
        <v>205</v>
      </c>
      <c r="G3446" s="2">
        <v>86100</v>
      </c>
      <c r="H3446" s="2">
        <v>10082.209999999999</v>
      </c>
      <c r="I3446" s="2">
        <v>7315.95</v>
      </c>
      <c r="J3446" s="2">
        <v>4</v>
      </c>
      <c r="K3446" s="2" t="str">
        <f>_xlfn.XLOOKUP(E3446,[1]SKU_Master!A:A,[1]SKU_Master!C:C,"NOT FOUND")</f>
        <v>Kitchen Towel</v>
      </c>
      <c r="L3446" s="2">
        <f>_xlfn.XLOOKUP(Table2[[#This Row],[SKU_CODE_CLEAN]],[1]SKU_Master!A:A,[1]SKU_Master!E:E,"Not Found")</f>
        <v>420</v>
      </c>
      <c r="M3446" s="2">
        <f>_xlfn.XLOOKUP(E3446,[1]SKU_Master!A:A,[1]SKU_Master!F:F,"NOT FOUND")</f>
        <v>205</v>
      </c>
      <c r="N3446" s="2" t="str">
        <f>IF(ISNUMBER(_xlfn.XMATCH(E3446,[1]SKU_Master!A:A)),"MATCH","NOT FOUND")</f>
        <v>MATCH</v>
      </c>
      <c r="O3446" s="2">
        <f>Table2[[#This Row],[GROSS_REVENUE]]-Table2[[#This Row],[DISCOUNT]]</f>
        <v>76017.790000000008</v>
      </c>
      <c r="P3446" s="3">
        <f>IFERROR((Table2[[#This Row],[NET_REVENUE]]-(Table2[[#This Row],[UNITS_SOLD]]*Table2[[#This Row],[UNIT_COGS]]))/Table2[[#This Row],[NET_REVENUE]],0)</f>
        <v>0.44716887981089698</v>
      </c>
      <c r="Q3446" s="4">
        <f>IFERROR(Table2[[#This Row],[GROSS_REVENUE]]/Table2[[#This Row],[AD_SPEND]],0)</f>
        <v>11.768806511799562</v>
      </c>
      <c r="R3446" s="2">
        <f>IFERROR((Table2[[#This Row],[NET_REVENUE]]-(Table2[[#This Row],[UNITS_SOLD]]*Table2[[#This Row],[UNIT_COGS]])-Table2[[#This Row],[AD_SPEND]]),0)</f>
        <v>26676.840000000007</v>
      </c>
      <c r="S3446" s="3">
        <f>IFERROR(Table2[[#This Row],[RETURNS_UNITS]]/Table2[[#This Row],[UNITS_SOLD]],0)</f>
        <v>1.9512195121951219E-2</v>
      </c>
      <c r="T3446" s="2" t="str">
        <f>TRIM(CLEAN(Table2[[#This Row],[CHANNEL]]))</f>
        <v>Blinkit</v>
      </c>
      <c r="U3446" s="1">
        <f t="shared" si="53"/>
        <v>45536</v>
      </c>
    </row>
    <row r="3447" spans="1:21" x14ac:dyDescent="0.3">
      <c r="A3447" s="1">
        <v>45352</v>
      </c>
      <c r="B3447" s="2" t="s">
        <v>37</v>
      </c>
      <c r="C3447" s="2" t="s">
        <v>22</v>
      </c>
      <c r="D3447" s="2" t="s">
        <v>29</v>
      </c>
      <c r="E3447" s="2" t="str">
        <f>TRIM(Table2[[#This Row],[SKU_CODE]])</f>
        <v>BEC-CLN-004</v>
      </c>
      <c r="F3447" s="2">
        <v>330</v>
      </c>
      <c r="G3447" s="2">
        <v>32670</v>
      </c>
      <c r="H3447" s="2">
        <v>8789.93</v>
      </c>
      <c r="I3447" s="2">
        <v>7319.7</v>
      </c>
      <c r="J3447" s="2">
        <v>14</v>
      </c>
      <c r="K3447" s="2" t="str">
        <f>_xlfn.XLOOKUP(E3447,[1]SKU_Master!A:A,[1]SKU_Master!C:C,"NOT FOUND")</f>
        <v>Cleaners</v>
      </c>
      <c r="L3447" s="2">
        <f>_xlfn.XLOOKUP(Table2[[#This Row],[SKU_CODE_CLEAN]],[1]SKU_Master!A:A,[1]SKU_Master!E:E,"Not Found")</f>
        <v>99</v>
      </c>
      <c r="M3447" s="2">
        <f>_xlfn.XLOOKUP(E3447,[1]SKU_Master!A:A,[1]SKU_Master!F:F,"NOT FOUND")</f>
        <v>44</v>
      </c>
      <c r="N3447" s="2" t="str">
        <f>IF(ISNUMBER(_xlfn.XMATCH(E3447,[1]SKU_Master!A:A)),"MATCH","NOT FOUND")</f>
        <v>MATCH</v>
      </c>
      <c r="O3447" s="2">
        <f>Table2[[#This Row],[GROSS_REVENUE]]-Table2[[#This Row],[DISCOUNT]]</f>
        <v>23880.07</v>
      </c>
      <c r="P3447" s="3">
        <f>IFERROR((Table2[[#This Row],[NET_REVENUE]]-(Table2[[#This Row],[UNITS_SOLD]]*Table2[[#This Row],[UNIT_COGS]]))/Table2[[#This Row],[NET_REVENUE]],0)</f>
        <v>0.39196158135214848</v>
      </c>
      <c r="Q3447" s="4">
        <f>IFERROR(Table2[[#This Row],[GROSS_REVENUE]]/Table2[[#This Row],[AD_SPEND]],0)</f>
        <v>4.4632976761342675</v>
      </c>
      <c r="R3447" s="2">
        <f>IFERROR((Table2[[#This Row],[NET_REVENUE]]-(Table2[[#This Row],[UNITS_SOLD]]*Table2[[#This Row],[UNIT_COGS]])-Table2[[#This Row],[AD_SPEND]]),0)</f>
        <v>2040.37</v>
      </c>
      <c r="S3447" s="3">
        <f>IFERROR(Table2[[#This Row],[RETURNS_UNITS]]/Table2[[#This Row],[UNITS_SOLD]],0)</f>
        <v>4.2424242424242427E-2</v>
      </c>
      <c r="T3447" s="2" t="str">
        <f>TRIM(CLEAN(Table2[[#This Row],[CHANNEL]]))</f>
        <v>Blinkit</v>
      </c>
      <c r="U3447" s="1">
        <f t="shared" si="53"/>
        <v>45352</v>
      </c>
    </row>
    <row r="3448" spans="1:21" x14ac:dyDescent="0.3">
      <c r="A3448" s="1">
        <v>45292</v>
      </c>
      <c r="B3448" s="2" t="s">
        <v>33</v>
      </c>
      <c r="C3448" s="2" t="s">
        <v>22</v>
      </c>
      <c r="D3448" s="2" t="s">
        <v>38</v>
      </c>
      <c r="E3448" s="2" t="str">
        <f>TRIM(Table2[[#This Row],[SKU_CODE]])</f>
        <v>BEC-CLN-002</v>
      </c>
      <c r="F3448" s="2">
        <v>220</v>
      </c>
      <c r="G3448" s="2">
        <v>40700</v>
      </c>
      <c r="H3448" s="2">
        <v>2298.09</v>
      </c>
      <c r="I3448" s="2">
        <v>7320.21</v>
      </c>
      <c r="J3448" s="2">
        <v>9</v>
      </c>
      <c r="K3448" s="2" t="str">
        <f>_xlfn.XLOOKUP(E3448,[1]SKU_Master!A:A,[1]SKU_Master!C:C,"NOT FOUND")</f>
        <v>Cleaners</v>
      </c>
      <c r="L3448" s="2">
        <f>_xlfn.XLOOKUP(Table2[[#This Row],[SKU_CODE_CLEAN]],[1]SKU_Master!A:A,[1]SKU_Master!E:E,"Not Found")</f>
        <v>185</v>
      </c>
      <c r="M3448" s="2">
        <f>_xlfn.XLOOKUP(E3448,[1]SKU_Master!A:A,[1]SKU_Master!F:F,"NOT FOUND")</f>
        <v>88</v>
      </c>
      <c r="N3448" s="2" t="str">
        <f>IF(ISNUMBER(_xlfn.XMATCH(E3448,[1]SKU_Master!A:A)),"MATCH","NOT FOUND")</f>
        <v>MATCH</v>
      </c>
      <c r="O3448" s="2">
        <f>Table2[[#This Row],[GROSS_REVENUE]]-Table2[[#This Row],[DISCOUNT]]</f>
        <v>38401.910000000003</v>
      </c>
      <c r="P3448" s="3">
        <f>IFERROR((Table2[[#This Row],[NET_REVENUE]]-(Table2[[#This Row],[UNITS_SOLD]]*Table2[[#This Row],[UNIT_COGS]]))/Table2[[#This Row],[NET_REVENUE]],0)</f>
        <v>0.49585840912600443</v>
      </c>
      <c r="Q3448" s="4">
        <f>IFERROR(Table2[[#This Row],[GROSS_REVENUE]]/Table2[[#This Row],[AD_SPEND]],0)</f>
        <v>5.5599497828614206</v>
      </c>
      <c r="R3448" s="2">
        <f>IFERROR((Table2[[#This Row],[NET_REVENUE]]-(Table2[[#This Row],[UNITS_SOLD]]*Table2[[#This Row],[UNIT_COGS]])-Table2[[#This Row],[AD_SPEND]]),0)</f>
        <v>11721.700000000004</v>
      </c>
      <c r="S3448" s="3">
        <f>IFERROR(Table2[[#This Row],[RETURNS_UNITS]]/Table2[[#This Row],[UNITS_SOLD]],0)</f>
        <v>4.0909090909090909E-2</v>
      </c>
      <c r="T3448" s="2" t="str">
        <f>TRIM(CLEAN(Table2[[#This Row],[CHANNEL]]))</f>
        <v>Swiggy Instamart</v>
      </c>
      <c r="U3448" s="1">
        <f t="shared" si="53"/>
        <v>45292</v>
      </c>
    </row>
    <row r="3449" spans="1:21" x14ac:dyDescent="0.3">
      <c r="A3449" s="1">
        <v>45413</v>
      </c>
      <c r="B3449" s="2" t="s">
        <v>21</v>
      </c>
      <c r="C3449" s="2" t="s">
        <v>22</v>
      </c>
      <c r="D3449" s="2" t="s">
        <v>38</v>
      </c>
      <c r="E3449" s="2" t="str">
        <f>TRIM(Table2[[#This Row],[SKU_CODE]])</f>
        <v>BEC-CLN-002</v>
      </c>
      <c r="F3449" s="2">
        <v>261</v>
      </c>
      <c r="G3449" s="2">
        <v>48285</v>
      </c>
      <c r="H3449" s="2">
        <v>12618.1</v>
      </c>
      <c r="I3449" s="2">
        <v>7338.78</v>
      </c>
      <c r="J3449" s="2">
        <v>6</v>
      </c>
      <c r="K3449" s="2" t="str">
        <f>_xlfn.XLOOKUP(E3449,[1]SKU_Master!A:A,[1]SKU_Master!C:C,"NOT FOUND")</f>
        <v>Cleaners</v>
      </c>
      <c r="L3449" s="2">
        <f>_xlfn.XLOOKUP(Table2[[#This Row],[SKU_CODE_CLEAN]],[1]SKU_Master!A:A,[1]SKU_Master!E:E,"Not Found")</f>
        <v>185</v>
      </c>
      <c r="M3449" s="2">
        <f>_xlfn.XLOOKUP(E3449,[1]SKU_Master!A:A,[1]SKU_Master!F:F,"NOT FOUND")</f>
        <v>88</v>
      </c>
      <c r="N3449" s="2" t="str">
        <f>IF(ISNUMBER(_xlfn.XMATCH(E3449,[1]SKU_Master!A:A)),"MATCH","NOT FOUND")</f>
        <v>MATCH</v>
      </c>
      <c r="O3449" s="2">
        <f>Table2[[#This Row],[GROSS_REVENUE]]-Table2[[#This Row],[DISCOUNT]]</f>
        <v>35666.9</v>
      </c>
      <c r="P3449" s="3">
        <f>IFERROR((Table2[[#This Row],[NET_REVENUE]]-(Table2[[#This Row],[UNITS_SOLD]]*Table2[[#This Row],[UNIT_COGS]]))/Table2[[#This Row],[NET_REVENUE]],0)</f>
        <v>0.35604159598955898</v>
      </c>
      <c r="Q3449" s="4">
        <f>IFERROR(Table2[[#This Row],[GROSS_REVENUE]]/Table2[[#This Row],[AD_SPEND]],0)</f>
        <v>6.5794314586348142</v>
      </c>
      <c r="R3449" s="2">
        <f>IFERROR((Table2[[#This Row],[NET_REVENUE]]-(Table2[[#This Row],[UNITS_SOLD]]*Table2[[#This Row],[UNIT_COGS]])-Table2[[#This Row],[AD_SPEND]]),0)</f>
        <v>5360.1200000000017</v>
      </c>
      <c r="S3449" s="3">
        <f>IFERROR(Table2[[#This Row],[RETURNS_UNITS]]/Table2[[#This Row],[UNITS_SOLD]],0)</f>
        <v>2.2988505747126436E-2</v>
      </c>
      <c r="T3449" s="2" t="str">
        <f>TRIM(CLEAN(Table2[[#This Row],[CHANNEL]]))</f>
        <v>Flipkart</v>
      </c>
      <c r="U3449" s="1">
        <f t="shared" si="53"/>
        <v>45413</v>
      </c>
    </row>
    <row r="3450" spans="1:21" x14ac:dyDescent="0.3">
      <c r="A3450" s="1">
        <v>45689</v>
      </c>
      <c r="B3450" s="2" t="s">
        <v>37</v>
      </c>
      <c r="C3450" s="2" t="s">
        <v>25</v>
      </c>
      <c r="D3450" s="2" t="s">
        <v>43</v>
      </c>
      <c r="E3450" s="2" t="str">
        <f>TRIM(Table2[[#This Row],[SKU_CODE]])</f>
        <v>BEC-GB-001</v>
      </c>
      <c r="F3450" s="2">
        <v>406</v>
      </c>
      <c r="G3450" s="2">
        <v>60494</v>
      </c>
      <c r="H3450" s="2">
        <v>7349.15</v>
      </c>
      <c r="I3450" s="2">
        <v>7354.35</v>
      </c>
      <c r="J3450" s="2">
        <v>24</v>
      </c>
      <c r="K3450" s="2" t="str">
        <f>_xlfn.XLOOKUP(E3450,[1]SKU_Master!A:A,[1]SKU_Master!C:C,"NOT FOUND")</f>
        <v>Garbage Bags</v>
      </c>
      <c r="L3450" s="2">
        <f>_xlfn.XLOOKUP(Table2[[#This Row],[SKU_CODE_CLEAN]],[1]SKU_Master!A:A,[1]SKU_Master!E:E,"Not Found")</f>
        <v>149</v>
      </c>
      <c r="M3450" s="2">
        <f>_xlfn.XLOOKUP(E3450,[1]SKU_Master!A:A,[1]SKU_Master!F:F,"NOT FOUND")</f>
        <v>70</v>
      </c>
      <c r="N3450" s="2" t="str">
        <f>IF(ISNUMBER(_xlfn.XMATCH(E3450,[1]SKU_Master!A:A)),"MATCH","NOT FOUND")</f>
        <v>MATCH</v>
      </c>
      <c r="O3450" s="2">
        <f>Table2[[#This Row],[GROSS_REVENUE]]-Table2[[#This Row],[DISCOUNT]]</f>
        <v>53144.85</v>
      </c>
      <c r="P3450" s="3">
        <f>IFERROR((Table2[[#This Row],[NET_REVENUE]]-(Table2[[#This Row],[UNITS_SOLD]]*Table2[[#This Row],[UNIT_COGS]]))/Table2[[#This Row],[NET_REVENUE]],0)</f>
        <v>0.4652351074469116</v>
      </c>
      <c r="Q3450" s="4">
        <f>IFERROR(Table2[[#This Row],[GROSS_REVENUE]]/Table2[[#This Row],[AD_SPEND]],0)</f>
        <v>8.2256079735122754</v>
      </c>
      <c r="R3450" s="2">
        <f>IFERROR((Table2[[#This Row],[NET_REVENUE]]-(Table2[[#This Row],[UNITS_SOLD]]*Table2[[#This Row],[UNIT_COGS]])-Table2[[#This Row],[AD_SPEND]]),0)</f>
        <v>17370.5</v>
      </c>
      <c r="S3450" s="3">
        <f>IFERROR(Table2[[#This Row],[RETURNS_UNITS]]/Table2[[#This Row],[UNITS_SOLD]],0)</f>
        <v>5.9113300492610835E-2</v>
      </c>
      <c r="T3450" s="2" t="str">
        <f>TRIM(CLEAN(Table2[[#This Row],[CHANNEL]]))</f>
        <v>Blinkit</v>
      </c>
      <c r="U3450" s="1">
        <f t="shared" si="53"/>
        <v>45689</v>
      </c>
    </row>
    <row r="3451" spans="1:21" x14ac:dyDescent="0.3">
      <c r="A3451" s="1">
        <v>45536</v>
      </c>
      <c r="B3451" s="2" t="s">
        <v>34</v>
      </c>
      <c r="C3451" s="2" t="s">
        <v>28</v>
      </c>
      <c r="D3451" s="2" t="s">
        <v>59</v>
      </c>
      <c r="E3451" s="2" t="str">
        <f>TRIM(Table2[[#This Row],[SKU_CODE]])</f>
        <v>BEC-CLN-001</v>
      </c>
      <c r="F3451" s="2">
        <v>147</v>
      </c>
      <c r="G3451" s="2">
        <v>29253</v>
      </c>
      <c r="H3451" s="2">
        <v>6205.8</v>
      </c>
      <c r="I3451" s="2">
        <v>7363.02</v>
      </c>
      <c r="J3451" s="2">
        <v>5</v>
      </c>
      <c r="K3451" s="2" t="str">
        <f>_xlfn.XLOOKUP(E3451,[1]SKU_Master!A:A,[1]SKU_Master!C:C,"NOT FOUND")</f>
        <v>Cleaners</v>
      </c>
      <c r="L3451" s="2">
        <f>_xlfn.XLOOKUP(Table2[[#This Row],[SKU_CODE_CLEAN]],[1]SKU_Master!A:A,[1]SKU_Master!E:E,"Not Found")</f>
        <v>199</v>
      </c>
      <c r="M3451" s="2">
        <f>_xlfn.XLOOKUP(E3451,[1]SKU_Master!A:A,[1]SKU_Master!F:F,"NOT FOUND")</f>
        <v>96</v>
      </c>
      <c r="N3451" s="2" t="str">
        <f>IF(ISNUMBER(_xlfn.XMATCH(E3451,[1]SKU_Master!A:A)),"MATCH","NOT FOUND")</f>
        <v>MATCH</v>
      </c>
      <c r="O3451" s="2">
        <f>Table2[[#This Row],[GROSS_REVENUE]]-Table2[[#This Row],[DISCOUNT]]</f>
        <v>23047.200000000001</v>
      </c>
      <c r="P3451" s="3">
        <f>IFERROR((Table2[[#This Row],[NET_REVENUE]]-(Table2[[#This Row],[UNITS_SOLD]]*Table2[[#This Row],[UNIT_COGS]]))/Table2[[#This Row],[NET_REVENUE]],0)</f>
        <v>0.38769134645423309</v>
      </c>
      <c r="Q3451" s="4">
        <f>IFERROR(Table2[[#This Row],[GROSS_REVENUE]]/Table2[[#This Row],[AD_SPEND]],0)</f>
        <v>3.9729621812788771</v>
      </c>
      <c r="R3451" s="2">
        <f>IFERROR((Table2[[#This Row],[NET_REVENUE]]-(Table2[[#This Row],[UNITS_SOLD]]*Table2[[#This Row],[UNIT_COGS]])-Table2[[#This Row],[AD_SPEND]]),0)</f>
        <v>1572.1800000000003</v>
      </c>
      <c r="S3451" s="3">
        <f>IFERROR(Table2[[#This Row],[RETURNS_UNITS]]/Table2[[#This Row],[UNITS_SOLD]],0)</f>
        <v>3.4013605442176874E-2</v>
      </c>
      <c r="T3451" s="2" t="str">
        <f>TRIM(CLEAN(Table2[[#This Row],[CHANNEL]]))</f>
        <v>Zepto</v>
      </c>
      <c r="U3451" s="1">
        <f t="shared" si="53"/>
        <v>45536</v>
      </c>
    </row>
    <row r="3452" spans="1:21" x14ac:dyDescent="0.3">
      <c r="A3452" s="1">
        <v>45413</v>
      </c>
      <c r="B3452" s="2" t="s">
        <v>24</v>
      </c>
      <c r="C3452" s="2" t="s">
        <v>22</v>
      </c>
      <c r="D3452" s="2" t="s">
        <v>29</v>
      </c>
      <c r="E3452" s="2" t="str">
        <f>TRIM(Table2[[#This Row],[SKU_CODE]])</f>
        <v>BEC-CLN-004</v>
      </c>
      <c r="F3452" s="2">
        <v>241</v>
      </c>
      <c r="G3452" s="2">
        <v>23859</v>
      </c>
      <c r="H3452" s="2">
        <v>1334.96</v>
      </c>
      <c r="I3452" s="2">
        <v>7370.14</v>
      </c>
      <c r="J3452" s="2">
        <v>37</v>
      </c>
      <c r="K3452" s="2" t="str">
        <f>_xlfn.XLOOKUP(E3452,[1]SKU_Master!A:A,[1]SKU_Master!C:C,"NOT FOUND")</f>
        <v>Cleaners</v>
      </c>
      <c r="L3452" s="2">
        <f>_xlfn.XLOOKUP(Table2[[#This Row],[SKU_CODE_CLEAN]],[1]SKU_Master!A:A,[1]SKU_Master!E:E,"Not Found")</f>
        <v>99</v>
      </c>
      <c r="M3452" s="2">
        <f>_xlfn.XLOOKUP(E3452,[1]SKU_Master!A:A,[1]SKU_Master!F:F,"NOT FOUND")</f>
        <v>44</v>
      </c>
      <c r="N3452" s="2" t="str">
        <f>IF(ISNUMBER(_xlfn.XMATCH(E3452,[1]SKU_Master!A:A)),"MATCH","NOT FOUND")</f>
        <v>MATCH</v>
      </c>
      <c r="O3452" s="2">
        <f>Table2[[#This Row],[GROSS_REVENUE]]-Table2[[#This Row],[DISCOUNT]]</f>
        <v>22524.04</v>
      </c>
      <c r="P3452" s="3">
        <f>IFERROR((Table2[[#This Row],[NET_REVENUE]]-(Table2[[#This Row],[UNITS_SOLD]]*Table2[[#This Row],[UNIT_COGS]]))/Table2[[#This Row],[NET_REVENUE]],0)</f>
        <v>0.52921411966947318</v>
      </c>
      <c r="Q3452" s="4">
        <f>IFERROR(Table2[[#This Row],[GROSS_REVENUE]]/Table2[[#This Row],[AD_SPEND]],0)</f>
        <v>3.2372519382264109</v>
      </c>
      <c r="R3452" s="2">
        <f>IFERROR((Table2[[#This Row],[NET_REVENUE]]-(Table2[[#This Row],[UNITS_SOLD]]*Table2[[#This Row],[UNIT_COGS]])-Table2[[#This Row],[AD_SPEND]]),0)</f>
        <v>4549.9000000000005</v>
      </c>
      <c r="S3452" s="3">
        <f>IFERROR(Table2[[#This Row],[RETURNS_UNITS]]/Table2[[#This Row],[UNITS_SOLD]],0)</f>
        <v>0.15352697095435686</v>
      </c>
      <c r="T3452" s="2" t="str">
        <f>TRIM(CLEAN(Table2[[#This Row],[CHANNEL]]))</f>
        <v>D2C</v>
      </c>
      <c r="U3452" s="1">
        <f t="shared" si="53"/>
        <v>45413</v>
      </c>
    </row>
    <row r="3453" spans="1:21" x14ac:dyDescent="0.3">
      <c r="A3453" s="1">
        <v>45292</v>
      </c>
      <c r="B3453" s="2" t="s">
        <v>34</v>
      </c>
      <c r="C3453" s="2" t="s">
        <v>25</v>
      </c>
      <c r="D3453" s="2" t="s">
        <v>41</v>
      </c>
      <c r="E3453" s="2" t="str">
        <f>TRIM(Table2[[#This Row],[SKU_CODE]])</f>
        <v>BEC-KT-002</v>
      </c>
      <c r="F3453" s="2">
        <v>290</v>
      </c>
      <c r="G3453" s="2">
        <v>121800</v>
      </c>
      <c r="H3453" s="2">
        <v>36437.089999999997</v>
      </c>
      <c r="I3453" s="2">
        <v>7373.49</v>
      </c>
      <c r="J3453" s="2">
        <v>8</v>
      </c>
      <c r="K3453" s="2" t="str">
        <f>_xlfn.XLOOKUP(E3453,[1]SKU_Master!A:A,[1]SKU_Master!C:C,"NOT FOUND")</f>
        <v>Kitchen Towel</v>
      </c>
      <c r="L3453" s="2">
        <f>_xlfn.XLOOKUP(Table2[[#This Row],[SKU_CODE_CLEAN]],[1]SKU_Master!A:A,[1]SKU_Master!E:E,"Not Found")</f>
        <v>420</v>
      </c>
      <c r="M3453" s="2">
        <f>_xlfn.XLOOKUP(E3453,[1]SKU_Master!A:A,[1]SKU_Master!F:F,"NOT FOUND")</f>
        <v>205</v>
      </c>
      <c r="N3453" s="2" t="str">
        <f>IF(ISNUMBER(_xlfn.XMATCH(E3453,[1]SKU_Master!A:A)),"MATCH","NOT FOUND")</f>
        <v>MATCH</v>
      </c>
      <c r="O3453" s="2">
        <f>Table2[[#This Row],[GROSS_REVENUE]]-Table2[[#This Row],[DISCOUNT]]</f>
        <v>85362.91</v>
      </c>
      <c r="P3453" s="3">
        <f>IFERROR((Table2[[#This Row],[NET_REVENUE]]-(Table2[[#This Row],[UNITS_SOLD]]*Table2[[#This Row],[UNIT_COGS]]))/Table2[[#This Row],[NET_REVENUE]],0)</f>
        <v>0.30356169910327568</v>
      </c>
      <c r="Q3453" s="4">
        <f>IFERROR(Table2[[#This Row],[GROSS_REVENUE]]/Table2[[#This Row],[AD_SPEND]],0)</f>
        <v>16.518636358088234</v>
      </c>
      <c r="R3453" s="2">
        <f>IFERROR((Table2[[#This Row],[NET_REVENUE]]-(Table2[[#This Row],[UNITS_SOLD]]*Table2[[#This Row],[UNIT_COGS]])-Table2[[#This Row],[AD_SPEND]]),0)</f>
        <v>18539.420000000006</v>
      </c>
      <c r="S3453" s="3">
        <f>IFERROR(Table2[[#This Row],[RETURNS_UNITS]]/Table2[[#This Row],[UNITS_SOLD]],0)</f>
        <v>2.7586206896551724E-2</v>
      </c>
      <c r="T3453" s="2" t="str">
        <f>TRIM(CLEAN(Table2[[#This Row],[CHANNEL]]))</f>
        <v>Zepto</v>
      </c>
      <c r="U3453" s="1">
        <f t="shared" si="53"/>
        <v>45292</v>
      </c>
    </row>
    <row r="3454" spans="1:21" x14ac:dyDescent="0.3">
      <c r="A3454" s="1">
        <v>45299</v>
      </c>
      <c r="B3454" s="2" t="s">
        <v>34</v>
      </c>
      <c r="C3454" s="2" t="s">
        <v>28</v>
      </c>
      <c r="D3454" s="2" t="s">
        <v>38</v>
      </c>
      <c r="E3454" s="2" t="str">
        <f>TRIM(Table2[[#This Row],[SKU_CODE]])</f>
        <v>BEC-CLN-002</v>
      </c>
      <c r="F3454" s="2">
        <v>189</v>
      </c>
      <c r="G3454" s="2">
        <v>34965</v>
      </c>
      <c r="H3454" s="2">
        <v>9954.9599999999991</v>
      </c>
      <c r="I3454" s="2">
        <v>7374.56</v>
      </c>
      <c r="J3454" s="2">
        <v>9</v>
      </c>
      <c r="K3454" s="2" t="str">
        <f>_xlfn.XLOOKUP(E3454,[1]SKU_Master!A:A,[1]SKU_Master!C:C,"NOT FOUND")</f>
        <v>Cleaners</v>
      </c>
      <c r="L3454" s="2">
        <f>_xlfn.XLOOKUP(Table2[[#This Row],[SKU_CODE_CLEAN]],[1]SKU_Master!A:A,[1]SKU_Master!E:E,"Not Found")</f>
        <v>185</v>
      </c>
      <c r="M3454" s="2">
        <f>_xlfn.XLOOKUP(E3454,[1]SKU_Master!A:A,[1]SKU_Master!F:F,"NOT FOUND")</f>
        <v>88</v>
      </c>
      <c r="N3454" s="2" t="str">
        <f>IF(ISNUMBER(_xlfn.XMATCH(E3454,[1]SKU_Master!A:A)),"MATCH","NOT FOUND")</f>
        <v>MATCH</v>
      </c>
      <c r="O3454" s="2">
        <f>Table2[[#This Row],[GROSS_REVENUE]]-Table2[[#This Row],[DISCOUNT]]</f>
        <v>25010.04</v>
      </c>
      <c r="P3454" s="3">
        <f>IFERROR((Table2[[#This Row],[NET_REVENUE]]-(Table2[[#This Row],[UNITS_SOLD]]*Table2[[#This Row],[UNIT_COGS]]))/Table2[[#This Row],[NET_REVENUE]],0)</f>
        <v>0.33498706919301213</v>
      </c>
      <c r="Q3454" s="4">
        <f>IFERROR(Table2[[#This Row],[GROSS_REVENUE]]/Table2[[#This Row],[AD_SPEND]],0)</f>
        <v>4.7412998199214593</v>
      </c>
      <c r="R3454" s="2">
        <f>IFERROR((Table2[[#This Row],[NET_REVENUE]]-(Table2[[#This Row],[UNITS_SOLD]]*Table2[[#This Row],[UNIT_COGS]])-Table2[[#This Row],[AD_SPEND]]),0)</f>
        <v>1003.4800000000005</v>
      </c>
      <c r="S3454" s="3">
        <f>IFERROR(Table2[[#This Row],[RETURNS_UNITS]]/Table2[[#This Row],[UNITS_SOLD]],0)</f>
        <v>4.7619047619047616E-2</v>
      </c>
      <c r="T3454" s="2" t="str">
        <f>TRIM(CLEAN(Table2[[#This Row],[CHANNEL]]))</f>
        <v>Zepto</v>
      </c>
      <c r="U3454" s="1">
        <f t="shared" si="53"/>
        <v>45505</v>
      </c>
    </row>
    <row r="3455" spans="1:21" x14ac:dyDescent="0.3">
      <c r="A3455" s="1">
        <v>45299</v>
      </c>
      <c r="B3455" s="2" t="s">
        <v>34</v>
      </c>
      <c r="C3455" s="2" t="s">
        <v>28</v>
      </c>
      <c r="D3455" s="2" t="s">
        <v>40</v>
      </c>
      <c r="E3455" s="2" t="str">
        <f>TRIM(Table2[[#This Row],[SKU_CODE]])</f>
        <v>BEC-CLN-099</v>
      </c>
      <c r="F3455" s="2">
        <v>189</v>
      </c>
      <c r="G3455" s="2">
        <v>34965</v>
      </c>
      <c r="H3455" s="2">
        <v>9954.9599999999991</v>
      </c>
      <c r="I3455" s="2">
        <v>7374.56</v>
      </c>
      <c r="J3455" s="2">
        <v>9</v>
      </c>
      <c r="K3455" s="2" t="str">
        <f>_xlfn.XLOOKUP(E3455,[1]SKU_Master!A:A,[1]SKU_Master!C:C,"NOT FOUND")</f>
        <v>NOT FOUND</v>
      </c>
      <c r="L3455" s="2" t="str">
        <f>_xlfn.XLOOKUP(Table2[[#This Row],[SKU_CODE_CLEAN]],[1]SKU_Master!A:A,[1]SKU_Master!E:E,"Not Found")</f>
        <v>Not Found</v>
      </c>
      <c r="M3455" s="2" t="str">
        <f>_xlfn.XLOOKUP(E3455,[1]SKU_Master!A:A,[1]SKU_Master!F:F,"NOT FOUND")</f>
        <v>NOT FOUND</v>
      </c>
      <c r="N3455" s="2" t="str">
        <f>IF(ISNUMBER(_xlfn.XMATCH(E3455,[1]SKU_Master!A:A)),"MATCH","NOT FOUND")</f>
        <v>NOT FOUND</v>
      </c>
      <c r="O3455" s="2">
        <f>Table2[[#This Row],[GROSS_REVENUE]]-Table2[[#This Row],[DISCOUNT]]</f>
        <v>25010.04</v>
      </c>
      <c r="P3455" s="3">
        <f>IFERROR((Table2[[#This Row],[NET_REVENUE]]-(Table2[[#This Row],[UNITS_SOLD]]*Table2[[#This Row],[UNIT_COGS]]))/Table2[[#This Row],[NET_REVENUE]],0)</f>
        <v>0</v>
      </c>
      <c r="Q3455" s="4">
        <f>IFERROR(Table2[[#This Row],[GROSS_REVENUE]]/Table2[[#This Row],[AD_SPEND]],0)</f>
        <v>4.7412998199214593</v>
      </c>
      <c r="R3455" s="2">
        <f>IFERROR((Table2[[#This Row],[NET_REVENUE]]-(Table2[[#This Row],[UNITS_SOLD]]*Table2[[#This Row],[UNIT_COGS]])-Table2[[#This Row],[AD_SPEND]]),0)</f>
        <v>0</v>
      </c>
      <c r="S3455" s="3">
        <f>IFERROR(Table2[[#This Row],[RETURNS_UNITS]]/Table2[[#This Row],[UNITS_SOLD]],0)</f>
        <v>4.7619047619047616E-2</v>
      </c>
      <c r="T3455" s="2" t="str">
        <f>TRIM(CLEAN(Table2[[#This Row],[CHANNEL]]))</f>
        <v>Zepto</v>
      </c>
      <c r="U3455" s="1">
        <f t="shared" si="53"/>
        <v>45505</v>
      </c>
    </row>
    <row r="3456" spans="1:21" x14ac:dyDescent="0.3">
      <c r="A3456" s="1">
        <v>45809</v>
      </c>
      <c r="B3456" s="2" t="s">
        <v>39</v>
      </c>
      <c r="C3456" s="2" t="s">
        <v>22</v>
      </c>
      <c r="D3456" s="2" t="s">
        <v>30</v>
      </c>
      <c r="E3456" s="2" t="str">
        <f>TRIM(Table2[[#This Row],[SKU_CODE]])</f>
        <v>BEC-TIS-002</v>
      </c>
      <c r="F3456" s="2">
        <v>436</v>
      </c>
      <c r="G3456" s="2">
        <v>78480</v>
      </c>
      <c r="H3456" s="2">
        <v>14224.04</v>
      </c>
      <c r="I3456" s="2">
        <v>7380.39</v>
      </c>
      <c r="J3456" s="2">
        <v>18</v>
      </c>
      <c r="K3456" s="2" t="str">
        <f>_xlfn.XLOOKUP(E3456,[1]SKU_Master!A:A,[1]SKU_Master!C:C,"NOT FOUND")</f>
        <v>Tissues</v>
      </c>
      <c r="L3456" s="2">
        <f>_xlfn.XLOOKUP(Table2[[#This Row],[SKU_CODE_CLEAN]],[1]SKU_Master!A:A,[1]SKU_Master!E:E,"Not Found")</f>
        <v>180</v>
      </c>
      <c r="M3456" s="2">
        <f>_xlfn.XLOOKUP(E3456,[1]SKU_Master!A:A,[1]SKU_Master!F:F,"NOT FOUND")</f>
        <v>95</v>
      </c>
      <c r="N3456" s="2" t="str">
        <f>IF(ISNUMBER(_xlfn.XMATCH(E3456,[1]SKU_Master!A:A)),"MATCH","NOT FOUND")</f>
        <v>MATCH</v>
      </c>
      <c r="O3456" s="2">
        <f>Table2[[#This Row],[GROSS_REVENUE]]-Table2[[#This Row],[DISCOUNT]]</f>
        <v>64255.96</v>
      </c>
      <c r="P3456" s="3">
        <f>IFERROR((Table2[[#This Row],[NET_REVENUE]]-(Table2[[#This Row],[UNITS_SOLD]]*Table2[[#This Row],[UNIT_COGS]]))/Table2[[#This Row],[NET_REVENUE]],0)</f>
        <v>0.35539053497916767</v>
      </c>
      <c r="Q3456" s="4">
        <f>IFERROR(Table2[[#This Row],[GROSS_REVENUE]]/Table2[[#This Row],[AD_SPEND]],0)</f>
        <v>10.633584404076206</v>
      </c>
      <c r="R3456" s="2">
        <f>IFERROR((Table2[[#This Row],[NET_REVENUE]]-(Table2[[#This Row],[UNITS_SOLD]]*Table2[[#This Row],[UNIT_COGS]])-Table2[[#This Row],[AD_SPEND]]),0)</f>
        <v>15455.57</v>
      </c>
      <c r="S3456" s="3">
        <f>IFERROR(Table2[[#This Row],[RETURNS_UNITS]]/Table2[[#This Row],[UNITS_SOLD]],0)</f>
        <v>4.1284403669724773E-2</v>
      </c>
      <c r="T3456" s="2" t="str">
        <f>TRIM(CLEAN(Table2[[#This Row],[CHANNEL]]))</f>
        <v>Amazon</v>
      </c>
      <c r="U3456" s="1">
        <f t="shared" si="53"/>
        <v>45809</v>
      </c>
    </row>
    <row r="3457" spans="1:21" x14ac:dyDescent="0.3">
      <c r="A3457" s="1">
        <v>45809</v>
      </c>
      <c r="B3457" s="2" t="s">
        <v>24</v>
      </c>
      <c r="C3457" s="2" t="s">
        <v>28</v>
      </c>
      <c r="D3457" s="2" t="s">
        <v>38</v>
      </c>
      <c r="E3457" s="2" t="str">
        <f>TRIM(Table2[[#This Row],[SKU_CODE]])</f>
        <v>BEC-CLN-002</v>
      </c>
      <c r="F3457" s="2">
        <v>157</v>
      </c>
      <c r="G3457" s="2">
        <v>29045</v>
      </c>
      <c r="H3457" s="2">
        <v>4185.26</v>
      </c>
      <c r="I3457" s="2">
        <v>7397.19</v>
      </c>
      <c r="J3457" s="2">
        <v>20</v>
      </c>
      <c r="K3457" s="2" t="str">
        <f>_xlfn.XLOOKUP(E3457,[1]SKU_Master!A:A,[1]SKU_Master!C:C,"NOT FOUND")</f>
        <v>Cleaners</v>
      </c>
      <c r="L3457" s="2">
        <f>_xlfn.XLOOKUP(Table2[[#This Row],[SKU_CODE_CLEAN]],[1]SKU_Master!A:A,[1]SKU_Master!E:E,"Not Found")</f>
        <v>185</v>
      </c>
      <c r="M3457" s="2">
        <f>_xlfn.XLOOKUP(E3457,[1]SKU_Master!A:A,[1]SKU_Master!F:F,"NOT FOUND")</f>
        <v>88</v>
      </c>
      <c r="N3457" s="2" t="str">
        <f>IF(ISNUMBER(_xlfn.XMATCH(E3457,[1]SKU_Master!A:A)),"MATCH","NOT FOUND")</f>
        <v>MATCH</v>
      </c>
      <c r="O3457" s="2">
        <f>Table2[[#This Row],[GROSS_REVENUE]]-Table2[[#This Row],[DISCOUNT]]</f>
        <v>24859.739999999998</v>
      </c>
      <c r="P3457" s="3">
        <f>IFERROR((Table2[[#This Row],[NET_REVENUE]]-(Table2[[#This Row],[UNITS_SOLD]]*Table2[[#This Row],[UNIT_COGS]]))/Table2[[#This Row],[NET_REVENUE]],0)</f>
        <v>0.444241975177536</v>
      </c>
      <c r="Q3457" s="4">
        <f>IFERROR(Table2[[#This Row],[GROSS_REVENUE]]/Table2[[#This Row],[AD_SPEND]],0)</f>
        <v>3.9264910053682551</v>
      </c>
      <c r="R3457" s="2">
        <f>IFERROR((Table2[[#This Row],[NET_REVENUE]]-(Table2[[#This Row],[UNITS_SOLD]]*Table2[[#This Row],[UNIT_COGS]])-Table2[[#This Row],[AD_SPEND]]),0)</f>
        <v>3646.5499999999984</v>
      </c>
      <c r="S3457" s="3">
        <f>IFERROR(Table2[[#This Row],[RETURNS_UNITS]]/Table2[[#This Row],[UNITS_SOLD]],0)</f>
        <v>0.12738853503184713</v>
      </c>
      <c r="T3457" s="2" t="str">
        <f>TRIM(CLEAN(Table2[[#This Row],[CHANNEL]]))</f>
        <v>D2C</v>
      </c>
      <c r="U3457" s="1">
        <f t="shared" si="53"/>
        <v>45809</v>
      </c>
    </row>
    <row r="3458" spans="1:21" x14ac:dyDescent="0.3">
      <c r="A3458" s="1">
        <v>45689</v>
      </c>
      <c r="B3458" s="2" t="s">
        <v>21</v>
      </c>
      <c r="C3458" s="2" t="s">
        <v>25</v>
      </c>
      <c r="D3458" s="2" t="s">
        <v>30</v>
      </c>
      <c r="E3458" s="2" t="str">
        <f>TRIM(Table2[[#This Row],[SKU_CODE]])</f>
        <v>BEC-TIS-002</v>
      </c>
      <c r="F3458" s="2">
        <v>355</v>
      </c>
      <c r="G3458" s="2">
        <v>63900</v>
      </c>
      <c r="H3458" s="2">
        <v>8766.39</v>
      </c>
      <c r="I3458" s="2">
        <v>7402.18</v>
      </c>
      <c r="J3458" s="2">
        <v>18</v>
      </c>
      <c r="K3458" s="2" t="str">
        <f>_xlfn.XLOOKUP(E3458,[1]SKU_Master!A:A,[1]SKU_Master!C:C,"NOT FOUND")</f>
        <v>Tissues</v>
      </c>
      <c r="L3458" s="2">
        <f>_xlfn.XLOOKUP(Table2[[#This Row],[SKU_CODE_CLEAN]],[1]SKU_Master!A:A,[1]SKU_Master!E:E,"Not Found")</f>
        <v>180</v>
      </c>
      <c r="M3458" s="2">
        <f>_xlfn.XLOOKUP(E3458,[1]SKU_Master!A:A,[1]SKU_Master!F:F,"NOT FOUND")</f>
        <v>95</v>
      </c>
      <c r="N3458" s="2" t="str">
        <f>IF(ISNUMBER(_xlfn.XMATCH(E3458,[1]SKU_Master!A:A)),"MATCH","NOT FOUND")</f>
        <v>MATCH</v>
      </c>
      <c r="O3458" s="2">
        <f>Table2[[#This Row],[GROSS_REVENUE]]-Table2[[#This Row],[DISCOUNT]]</f>
        <v>55133.61</v>
      </c>
      <c r="P3458" s="3">
        <f>IFERROR((Table2[[#This Row],[NET_REVENUE]]-(Table2[[#This Row],[UNITS_SOLD]]*Table2[[#This Row],[UNIT_COGS]]))/Table2[[#This Row],[NET_REVENUE]],0)</f>
        <v>0.38830415784491529</v>
      </c>
      <c r="Q3458" s="4">
        <f>IFERROR(Table2[[#This Row],[GROSS_REVENUE]]/Table2[[#This Row],[AD_SPEND]],0)</f>
        <v>8.6325920201886461</v>
      </c>
      <c r="R3458" s="2">
        <f>IFERROR((Table2[[#This Row],[NET_REVENUE]]-(Table2[[#This Row],[UNITS_SOLD]]*Table2[[#This Row],[UNIT_COGS]])-Table2[[#This Row],[AD_SPEND]]),0)</f>
        <v>14006.43</v>
      </c>
      <c r="S3458" s="3">
        <f>IFERROR(Table2[[#This Row],[RETURNS_UNITS]]/Table2[[#This Row],[UNITS_SOLD]],0)</f>
        <v>5.0704225352112678E-2</v>
      </c>
      <c r="T3458" s="2" t="str">
        <f>TRIM(CLEAN(Table2[[#This Row],[CHANNEL]]))</f>
        <v>Flipkart</v>
      </c>
      <c r="U3458" s="1">
        <f t="shared" si="53"/>
        <v>45689</v>
      </c>
    </row>
    <row r="3459" spans="1:21" x14ac:dyDescent="0.3">
      <c r="A3459" s="1">
        <v>45505</v>
      </c>
      <c r="B3459" s="2" t="s">
        <v>27</v>
      </c>
      <c r="C3459" s="2" t="s">
        <v>22</v>
      </c>
      <c r="D3459" s="2" t="s">
        <v>59</v>
      </c>
      <c r="E3459" s="2" t="str">
        <f>TRIM(Table2[[#This Row],[SKU_CODE]])</f>
        <v>BEC-CLN-001</v>
      </c>
      <c r="F3459" s="2">
        <v>192</v>
      </c>
      <c r="G3459" s="2">
        <v>38208</v>
      </c>
      <c r="H3459" s="2">
        <v>3563.9</v>
      </c>
      <c r="I3459" s="2">
        <v>7411.24</v>
      </c>
      <c r="J3459" s="2">
        <v>9</v>
      </c>
      <c r="K3459" s="2" t="str">
        <f>_xlfn.XLOOKUP(E3459,[1]SKU_Master!A:A,[1]SKU_Master!C:C,"NOT FOUND")</f>
        <v>Cleaners</v>
      </c>
      <c r="L3459" s="2">
        <f>_xlfn.XLOOKUP(Table2[[#This Row],[SKU_CODE_CLEAN]],[1]SKU_Master!A:A,[1]SKU_Master!E:E,"Not Found")</f>
        <v>199</v>
      </c>
      <c r="M3459" s="2">
        <f>_xlfn.XLOOKUP(E3459,[1]SKU_Master!A:A,[1]SKU_Master!F:F,"NOT FOUND")</f>
        <v>96</v>
      </c>
      <c r="N3459" s="2" t="str">
        <f>IF(ISNUMBER(_xlfn.XMATCH(E3459,[1]SKU_Master!A:A)),"MATCH","NOT FOUND")</f>
        <v>MATCH</v>
      </c>
      <c r="O3459" s="2">
        <f>Table2[[#This Row],[GROSS_REVENUE]]-Table2[[#This Row],[DISCOUNT]]</f>
        <v>34644.1</v>
      </c>
      <c r="P3459" s="3">
        <f>IFERROR((Table2[[#This Row],[NET_REVENUE]]-(Table2[[#This Row],[UNITS_SOLD]]*Table2[[#This Row],[UNIT_COGS]]))/Table2[[#This Row],[NET_REVENUE]],0)</f>
        <v>0.46796135561322127</v>
      </c>
      <c r="Q3459" s="4">
        <f>IFERROR(Table2[[#This Row],[GROSS_REVENUE]]/Table2[[#This Row],[AD_SPEND]],0)</f>
        <v>5.1554125895261791</v>
      </c>
      <c r="R3459" s="2">
        <f>IFERROR((Table2[[#This Row],[NET_REVENUE]]-(Table2[[#This Row],[UNITS_SOLD]]*Table2[[#This Row],[UNIT_COGS]])-Table2[[#This Row],[AD_SPEND]]),0)</f>
        <v>8800.8599999999988</v>
      </c>
      <c r="S3459" s="3">
        <f>IFERROR(Table2[[#This Row],[RETURNS_UNITS]]/Table2[[#This Row],[UNITS_SOLD]],0)</f>
        <v>4.6875E-2</v>
      </c>
      <c r="T3459" s="2" t="str">
        <f>TRIM(CLEAN(Table2[[#This Row],[CHANNEL]]))</f>
        <v>Zepto</v>
      </c>
      <c r="U3459" s="1">
        <f t="shared" ref="U3459:U3522" si="54">IF(AND(MONTH(A3459)=1,DAY(A3459)&gt;1),DATE(YEAR(A3459),DAY(A3459),1),A3459)</f>
        <v>45505</v>
      </c>
    </row>
    <row r="3460" spans="1:21" x14ac:dyDescent="0.3">
      <c r="A3460" s="1">
        <v>45413</v>
      </c>
      <c r="B3460" s="2" t="s">
        <v>39</v>
      </c>
      <c r="C3460" s="2" t="s">
        <v>28</v>
      </c>
      <c r="D3460" s="2" t="s">
        <v>41</v>
      </c>
      <c r="E3460" s="2" t="str">
        <f>TRIM(Table2[[#This Row],[SKU_CODE]])</f>
        <v>BEC-KT-002</v>
      </c>
      <c r="F3460" s="2">
        <v>286</v>
      </c>
      <c r="G3460" s="2">
        <v>120120</v>
      </c>
      <c r="H3460" s="2">
        <v>35604.980000000003</v>
      </c>
      <c r="I3460" s="2">
        <v>7425.46</v>
      </c>
      <c r="J3460" s="2">
        <v>17</v>
      </c>
      <c r="K3460" s="2" t="str">
        <f>_xlfn.XLOOKUP(E3460,[1]SKU_Master!A:A,[1]SKU_Master!C:C,"NOT FOUND")</f>
        <v>Kitchen Towel</v>
      </c>
      <c r="L3460" s="2">
        <f>_xlfn.XLOOKUP(Table2[[#This Row],[SKU_CODE_CLEAN]],[1]SKU_Master!A:A,[1]SKU_Master!E:E,"Not Found")</f>
        <v>420</v>
      </c>
      <c r="M3460" s="2">
        <f>_xlfn.XLOOKUP(E3460,[1]SKU_Master!A:A,[1]SKU_Master!F:F,"NOT FOUND")</f>
        <v>205</v>
      </c>
      <c r="N3460" s="2" t="str">
        <f>IF(ISNUMBER(_xlfn.XMATCH(E3460,[1]SKU_Master!A:A)),"MATCH","NOT FOUND")</f>
        <v>MATCH</v>
      </c>
      <c r="O3460" s="2">
        <f>Table2[[#This Row],[GROSS_REVENUE]]-Table2[[#This Row],[DISCOUNT]]</f>
        <v>84515.01999999999</v>
      </c>
      <c r="P3460" s="3">
        <f>IFERROR((Table2[[#This Row],[NET_REVENUE]]-(Table2[[#This Row],[UNITS_SOLD]]*Table2[[#This Row],[UNIT_COGS]]))/Table2[[#This Row],[NET_REVENUE]],0)</f>
        <v>0.30627715641551045</v>
      </c>
      <c r="Q3460" s="4">
        <f>IFERROR(Table2[[#This Row],[GROSS_REVENUE]]/Table2[[#This Row],[AD_SPEND]],0)</f>
        <v>16.176775580233414</v>
      </c>
      <c r="R3460" s="2">
        <f>IFERROR((Table2[[#This Row],[NET_REVENUE]]-(Table2[[#This Row],[UNITS_SOLD]]*Table2[[#This Row],[UNIT_COGS]])-Table2[[#This Row],[AD_SPEND]]),0)</f>
        <v>18459.55999999999</v>
      </c>
      <c r="S3460" s="3">
        <f>IFERROR(Table2[[#This Row],[RETURNS_UNITS]]/Table2[[#This Row],[UNITS_SOLD]],0)</f>
        <v>5.944055944055944E-2</v>
      </c>
      <c r="T3460" s="2" t="str">
        <f>TRIM(CLEAN(Table2[[#This Row],[CHANNEL]]))</f>
        <v>Amazon</v>
      </c>
      <c r="U3460" s="1">
        <f t="shared" si="54"/>
        <v>45413</v>
      </c>
    </row>
    <row r="3461" spans="1:21" x14ac:dyDescent="0.3">
      <c r="A3461" s="1">
        <v>45717</v>
      </c>
      <c r="B3461" s="2" t="s">
        <v>21</v>
      </c>
      <c r="C3461" s="2" t="s">
        <v>28</v>
      </c>
      <c r="D3461" s="2" t="s">
        <v>59</v>
      </c>
      <c r="E3461" s="2" t="str">
        <f>TRIM(Table2[[#This Row],[SKU_CODE]])</f>
        <v>BEC-CLN-001</v>
      </c>
      <c r="F3461" s="2">
        <v>267</v>
      </c>
      <c r="G3461" s="2">
        <v>53133</v>
      </c>
      <c r="H3461" s="2">
        <v>14322.95</v>
      </c>
      <c r="I3461" s="2">
        <v>7427.59</v>
      </c>
      <c r="J3461" s="2">
        <v>8</v>
      </c>
      <c r="K3461" s="2" t="str">
        <f>_xlfn.XLOOKUP(E3461,[1]SKU_Master!A:A,[1]SKU_Master!C:C,"NOT FOUND")</f>
        <v>Cleaners</v>
      </c>
      <c r="L3461" s="2">
        <f>_xlfn.XLOOKUP(Table2[[#This Row],[SKU_CODE_CLEAN]],[1]SKU_Master!A:A,[1]SKU_Master!E:E,"Not Found")</f>
        <v>199</v>
      </c>
      <c r="M3461" s="2">
        <f>_xlfn.XLOOKUP(E3461,[1]SKU_Master!A:A,[1]SKU_Master!F:F,"NOT FOUND")</f>
        <v>96</v>
      </c>
      <c r="N3461" s="2" t="str">
        <f>IF(ISNUMBER(_xlfn.XMATCH(E3461,[1]SKU_Master!A:A)),"MATCH","NOT FOUND")</f>
        <v>MATCH</v>
      </c>
      <c r="O3461" s="2">
        <f>Table2[[#This Row],[GROSS_REVENUE]]-Table2[[#This Row],[DISCOUNT]]</f>
        <v>38810.050000000003</v>
      </c>
      <c r="P3461" s="3">
        <f>IFERROR((Table2[[#This Row],[NET_REVENUE]]-(Table2[[#This Row],[UNITS_SOLD]]*Table2[[#This Row],[UNIT_COGS]]))/Table2[[#This Row],[NET_REVENUE]],0)</f>
        <v>0.33955251281562382</v>
      </c>
      <c r="Q3461" s="4">
        <f>IFERROR(Table2[[#This Row],[GROSS_REVENUE]]/Table2[[#This Row],[AD_SPEND]],0)</f>
        <v>7.1534643134583353</v>
      </c>
      <c r="R3461" s="2">
        <f>IFERROR((Table2[[#This Row],[NET_REVENUE]]-(Table2[[#This Row],[UNITS_SOLD]]*Table2[[#This Row],[UNIT_COGS]])-Table2[[#This Row],[AD_SPEND]]),0)</f>
        <v>5750.4600000000028</v>
      </c>
      <c r="S3461" s="3">
        <f>IFERROR(Table2[[#This Row],[RETURNS_UNITS]]/Table2[[#This Row],[UNITS_SOLD]],0)</f>
        <v>2.9962546816479401E-2</v>
      </c>
      <c r="T3461" s="2" t="str">
        <f>TRIM(CLEAN(Table2[[#This Row],[CHANNEL]]))</f>
        <v>Flipkart</v>
      </c>
      <c r="U3461" s="1">
        <f t="shared" si="54"/>
        <v>45717</v>
      </c>
    </row>
    <row r="3462" spans="1:21" x14ac:dyDescent="0.3">
      <c r="A3462" s="1">
        <v>45292</v>
      </c>
      <c r="B3462" s="2" t="s">
        <v>34</v>
      </c>
      <c r="C3462" s="2" t="s">
        <v>28</v>
      </c>
      <c r="D3462" s="2" t="s">
        <v>38</v>
      </c>
      <c r="E3462" s="2" t="str">
        <f>TRIM(Table2[[#This Row],[SKU_CODE]])</f>
        <v>BEC-CLN-002</v>
      </c>
      <c r="F3462" s="2">
        <v>205</v>
      </c>
      <c r="G3462" s="2">
        <v>37925</v>
      </c>
      <c r="H3462" s="2">
        <v>4545.28</v>
      </c>
      <c r="I3462" s="2">
        <v>7437.89</v>
      </c>
      <c r="J3462" s="2">
        <v>6</v>
      </c>
      <c r="K3462" s="2" t="str">
        <f>_xlfn.XLOOKUP(E3462,[1]SKU_Master!A:A,[1]SKU_Master!C:C,"NOT FOUND")</f>
        <v>Cleaners</v>
      </c>
      <c r="L3462" s="2">
        <f>_xlfn.XLOOKUP(Table2[[#This Row],[SKU_CODE_CLEAN]],[1]SKU_Master!A:A,[1]SKU_Master!E:E,"Not Found")</f>
        <v>185</v>
      </c>
      <c r="M3462" s="2">
        <f>_xlfn.XLOOKUP(E3462,[1]SKU_Master!A:A,[1]SKU_Master!F:F,"NOT FOUND")</f>
        <v>88</v>
      </c>
      <c r="N3462" s="2" t="str">
        <f>IF(ISNUMBER(_xlfn.XMATCH(E3462,[1]SKU_Master!A:A)),"MATCH","NOT FOUND")</f>
        <v>MATCH</v>
      </c>
      <c r="O3462" s="2">
        <f>Table2[[#This Row],[GROSS_REVENUE]]-Table2[[#This Row],[DISCOUNT]]</f>
        <v>33379.72</v>
      </c>
      <c r="P3462" s="3">
        <f>IFERROR((Table2[[#This Row],[NET_REVENUE]]-(Table2[[#This Row],[UNITS_SOLD]]*Table2[[#This Row],[UNIT_COGS]]))/Table2[[#This Row],[NET_REVENUE]],0)</f>
        <v>0.45955208731529207</v>
      </c>
      <c r="Q3462" s="4">
        <f>IFERROR(Table2[[#This Row],[GROSS_REVENUE]]/Table2[[#This Row],[AD_SPEND]],0)</f>
        <v>5.0988922933789018</v>
      </c>
      <c r="R3462" s="2">
        <f>IFERROR((Table2[[#This Row],[NET_REVENUE]]-(Table2[[#This Row],[UNITS_SOLD]]*Table2[[#This Row],[UNIT_COGS]])-Table2[[#This Row],[AD_SPEND]]),0)</f>
        <v>7901.8300000000008</v>
      </c>
      <c r="S3462" s="3">
        <f>IFERROR(Table2[[#This Row],[RETURNS_UNITS]]/Table2[[#This Row],[UNITS_SOLD]],0)</f>
        <v>2.9268292682926831E-2</v>
      </c>
      <c r="T3462" s="2" t="str">
        <f>TRIM(CLEAN(Table2[[#This Row],[CHANNEL]]))</f>
        <v>Zepto</v>
      </c>
      <c r="U3462" s="1">
        <f t="shared" si="54"/>
        <v>45292</v>
      </c>
    </row>
    <row r="3463" spans="1:21" x14ac:dyDescent="0.3">
      <c r="A3463" s="1">
        <v>45474</v>
      </c>
      <c r="B3463" s="2" t="s">
        <v>37</v>
      </c>
      <c r="C3463" s="2" t="s">
        <v>25</v>
      </c>
      <c r="D3463" s="2" t="s">
        <v>29</v>
      </c>
      <c r="E3463" s="2" t="str">
        <f>TRIM(Table2[[#This Row],[SKU_CODE]])</f>
        <v>BEC-CLN-004</v>
      </c>
      <c r="F3463" s="2">
        <v>319</v>
      </c>
      <c r="G3463" s="2">
        <v>31581</v>
      </c>
      <c r="H3463" s="2">
        <v>7467.59</v>
      </c>
      <c r="I3463" s="2">
        <v>7444.92</v>
      </c>
      <c r="J3463" s="2">
        <v>10</v>
      </c>
      <c r="K3463" s="2" t="str">
        <f>_xlfn.XLOOKUP(E3463,[1]SKU_Master!A:A,[1]SKU_Master!C:C,"NOT FOUND")</f>
        <v>Cleaners</v>
      </c>
      <c r="L3463" s="2">
        <f>_xlfn.XLOOKUP(Table2[[#This Row],[SKU_CODE_CLEAN]],[1]SKU_Master!A:A,[1]SKU_Master!E:E,"Not Found")</f>
        <v>99</v>
      </c>
      <c r="M3463" s="2">
        <f>_xlfn.XLOOKUP(E3463,[1]SKU_Master!A:A,[1]SKU_Master!F:F,"NOT FOUND")</f>
        <v>44</v>
      </c>
      <c r="N3463" s="2" t="str">
        <f>IF(ISNUMBER(_xlfn.XMATCH(E3463,[1]SKU_Master!A:A)),"MATCH","NOT FOUND")</f>
        <v>MATCH</v>
      </c>
      <c r="O3463" s="2">
        <f>Table2[[#This Row],[GROSS_REVENUE]]-Table2[[#This Row],[DISCOUNT]]</f>
        <v>24113.41</v>
      </c>
      <c r="P3463" s="3">
        <f>IFERROR((Table2[[#This Row],[NET_REVENUE]]-(Table2[[#This Row],[UNITS_SOLD]]*Table2[[#This Row],[UNIT_COGS]]))/Table2[[#This Row],[NET_REVENUE]],0)</f>
        <v>0.41791725019397918</v>
      </c>
      <c r="Q3463" s="4">
        <f>IFERROR(Table2[[#This Row],[GROSS_REVENUE]]/Table2[[#This Row],[AD_SPEND]],0)</f>
        <v>4.2419529021131188</v>
      </c>
      <c r="R3463" s="2">
        <f>IFERROR((Table2[[#This Row],[NET_REVENUE]]-(Table2[[#This Row],[UNITS_SOLD]]*Table2[[#This Row],[UNIT_COGS]])-Table2[[#This Row],[AD_SPEND]]),0)</f>
        <v>2632.49</v>
      </c>
      <c r="S3463" s="3">
        <f>IFERROR(Table2[[#This Row],[RETURNS_UNITS]]/Table2[[#This Row],[UNITS_SOLD]],0)</f>
        <v>3.1347962382445138E-2</v>
      </c>
      <c r="T3463" s="2" t="str">
        <f>TRIM(CLEAN(Table2[[#This Row],[CHANNEL]]))</f>
        <v>Blinkit</v>
      </c>
      <c r="U3463" s="1">
        <f t="shared" si="54"/>
        <v>45474</v>
      </c>
    </row>
    <row r="3464" spans="1:21" x14ac:dyDescent="0.3">
      <c r="A3464" s="1">
        <v>45717</v>
      </c>
      <c r="B3464" s="2" t="s">
        <v>21</v>
      </c>
      <c r="C3464" s="2" t="s">
        <v>22</v>
      </c>
      <c r="D3464" s="2" t="s">
        <v>41</v>
      </c>
      <c r="E3464" s="2" t="str">
        <f>TRIM(Table2[[#This Row],[SKU_CODE]])</f>
        <v>BEC-KT-002</v>
      </c>
      <c r="F3464" s="2">
        <v>170</v>
      </c>
      <c r="G3464" s="2">
        <v>71400</v>
      </c>
      <c r="H3464" s="2">
        <v>15396.48</v>
      </c>
      <c r="I3464" s="2">
        <v>7445.68</v>
      </c>
      <c r="J3464" s="2">
        <v>5</v>
      </c>
      <c r="K3464" s="2" t="str">
        <f>_xlfn.XLOOKUP(E3464,[1]SKU_Master!A:A,[1]SKU_Master!C:C,"NOT FOUND")</f>
        <v>Kitchen Towel</v>
      </c>
      <c r="L3464" s="2">
        <f>_xlfn.XLOOKUP(Table2[[#This Row],[SKU_CODE_CLEAN]],[1]SKU_Master!A:A,[1]SKU_Master!E:E,"Not Found")</f>
        <v>420</v>
      </c>
      <c r="M3464" s="2">
        <f>_xlfn.XLOOKUP(E3464,[1]SKU_Master!A:A,[1]SKU_Master!F:F,"NOT FOUND")</f>
        <v>205</v>
      </c>
      <c r="N3464" s="2" t="str">
        <f>IF(ISNUMBER(_xlfn.XMATCH(E3464,[1]SKU_Master!A:A)),"MATCH","NOT FOUND")</f>
        <v>MATCH</v>
      </c>
      <c r="O3464" s="2">
        <f>Table2[[#This Row],[GROSS_REVENUE]]-Table2[[#This Row],[DISCOUNT]]</f>
        <v>56003.520000000004</v>
      </c>
      <c r="P3464" s="3">
        <f>IFERROR((Table2[[#This Row],[NET_REVENUE]]-(Table2[[#This Row],[UNITS_SOLD]]*Table2[[#This Row],[UNIT_COGS]]))/Table2[[#This Row],[NET_REVENUE]],0)</f>
        <v>0.37771768631686015</v>
      </c>
      <c r="Q3464" s="4">
        <f>IFERROR(Table2[[#This Row],[GROSS_REVENUE]]/Table2[[#This Row],[AD_SPEND]],0)</f>
        <v>9.5894532131383556</v>
      </c>
      <c r="R3464" s="2">
        <f>IFERROR((Table2[[#This Row],[NET_REVENUE]]-(Table2[[#This Row],[UNITS_SOLD]]*Table2[[#This Row],[UNIT_COGS]])-Table2[[#This Row],[AD_SPEND]]),0)</f>
        <v>13707.840000000004</v>
      </c>
      <c r="S3464" s="3">
        <f>IFERROR(Table2[[#This Row],[RETURNS_UNITS]]/Table2[[#This Row],[UNITS_SOLD]],0)</f>
        <v>2.9411764705882353E-2</v>
      </c>
      <c r="T3464" s="2" t="str">
        <f>TRIM(CLEAN(Table2[[#This Row],[CHANNEL]]))</f>
        <v>Flipkart</v>
      </c>
      <c r="U3464" s="1">
        <f t="shared" si="54"/>
        <v>45717</v>
      </c>
    </row>
    <row r="3465" spans="1:21" x14ac:dyDescent="0.3">
      <c r="A3465" s="1">
        <v>45717</v>
      </c>
      <c r="B3465" s="2" t="s">
        <v>37</v>
      </c>
      <c r="C3465" s="2" t="s">
        <v>22</v>
      </c>
      <c r="D3465" s="2" t="s">
        <v>30</v>
      </c>
      <c r="E3465" s="2" t="str">
        <f>TRIM(Table2[[#This Row],[SKU_CODE]])</f>
        <v>BEC-TIS-002</v>
      </c>
      <c r="F3465" s="2">
        <v>412</v>
      </c>
      <c r="G3465" s="2">
        <v>74160</v>
      </c>
      <c r="H3465" s="2">
        <v>21138.57</v>
      </c>
      <c r="I3465" s="2">
        <v>7459.88</v>
      </c>
      <c r="J3465" s="2">
        <v>12</v>
      </c>
      <c r="K3465" s="2" t="str">
        <f>_xlfn.XLOOKUP(E3465,[1]SKU_Master!A:A,[1]SKU_Master!C:C,"NOT FOUND")</f>
        <v>Tissues</v>
      </c>
      <c r="L3465" s="2">
        <f>_xlfn.XLOOKUP(Table2[[#This Row],[SKU_CODE_CLEAN]],[1]SKU_Master!A:A,[1]SKU_Master!E:E,"Not Found")</f>
        <v>180</v>
      </c>
      <c r="M3465" s="2">
        <f>_xlfn.XLOOKUP(E3465,[1]SKU_Master!A:A,[1]SKU_Master!F:F,"NOT FOUND")</f>
        <v>95</v>
      </c>
      <c r="N3465" s="2" t="str">
        <f>IF(ISNUMBER(_xlfn.XMATCH(E3465,[1]SKU_Master!A:A)),"MATCH","NOT FOUND")</f>
        <v>MATCH</v>
      </c>
      <c r="O3465" s="2">
        <f>Table2[[#This Row],[GROSS_REVENUE]]-Table2[[#This Row],[DISCOUNT]]</f>
        <v>53021.43</v>
      </c>
      <c r="P3465" s="3">
        <f>IFERROR((Table2[[#This Row],[NET_REVENUE]]-(Table2[[#This Row],[UNITS_SOLD]]*Table2[[#This Row],[UNIT_COGS]]))/Table2[[#This Row],[NET_REVENUE]],0)</f>
        <v>0.26180791427164452</v>
      </c>
      <c r="Q3465" s="4">
        <f>IFERROR(Table2[[#This Row],[GROSS_REVENUE]]/Table2[[#This Row],[AD_SPEND]],0)</f>
        <v>9.9411786784774012</v>
      </c>
      <c r="R3465" s="2">
        <f>IFERROR((Table2[[#This Row],[NET_REVENUE]]-(Table2[[#This Row],[UNITS_SOLD]]*Table2[[#This Row],[UNIT_COGS]])-Table2[[#This Row],[AD_SPEND]]),0)</f>
        <v>6421.55</v>
      </c>
      <c r="S3465" s="3">
        <f>IFERROR(Table2[[#This Row],[RETURNS_UNITS]]/Table2[[#This Row],[UNITS_SOLD]],0)</f>
        <v>2.9126213592233011E-2</v>
      </c>
      <c r="T3465" s="2" t="str">
        <f>TRIM(CLEAN(Table2[[#This Row],[CHANNEL]]))</f>
        <v>Blinkit</v>
      </c>
      <c r="U3465" s="1">
        <f t="shared" si="54"/>
        <v>45717</v>
      </c>
    </row>
    <row r="3466" spans="1:21" x14ac:dyDescent="0.3">
      <c r="A3466" s="1">
        <v>45778</v>
      </c>
      <c r="B3466" s="2" t="s">
        <v>21</v>
      </c>
      <c r="C3466" s="2" t="s">
        <v>22</v>
      </c>
      <c r="D3466" s="2" t="s">
        <v>38</v>
      </c>
      <c r="E3466" s="2" t="str">
        <f>TRIM(Table2[[#This Row],[SKU_CODE]])</f>
        <v>BEC-CLN-002</v>
      </c>
      <c r="F3466" s="2">
        <v>228</v>
      </c>
      <c r="G3466" s="2">
        <v>42180</v>
      </c>
      <c r="H3466" s="2">
        <v>3229.52</v>
      </c>
      <c r="I3466" s="2">
        <v>7462.83</v>
      </c>
      <c r="J3466" s="2">
        <v>5</v>
      </c>
      <c r="K3466" s="2" t="str">
        <f>_xlfn.XLOOKUP(E3466,[1]SKU_Master!A:A,[1]SKU_Master!C:C,"NOT FOUND")</f>
        <v>Cleaners</v>
      </c>
      <c r="L3466" s="2">
        <f>_xlfn.XLOOKUP(Table2[[#This Row],[SKU_CODE_CLEAN]],[1]SKU_Master!A:A,[1]SKU_Master!E:E,"Not Found")</f>
        <v>185</v>
      </c>
      <c r="M3466" s="2">
        <f>_xlfn.XLOOKUP(E3466,[1]SKU_Master!A:A,[1]SKU_Master!F:F,"NOT FOUND")</f>
        <v>88</v>
      </c>
      <c r="N3466" s="2" t="str">
        <f>IF(ISNUMBER(_xlfn.XMATCH(E3466,[1]SKU_Master!A:A)),"MATCH","NOT FOUND")</f>
        <v>MATCH</v>
      </c>
      <c r="O3466" s="2">
        <f>Table2[[#This Row],[GROSS_REVENUE]]-Table2[[#This Row],[DISCOUNT]]</f>
        <v>38950.480000000003</v>
      </c>
      <c r="P3466" s="3">
        <f>IFERROR((Table2[[#This Row],[NET_REVENUE]]-(Table2[[#This Row],[UNITS_SOLD]]*Table2[[#This Row],[UNIT_COGS]]))/Table2[[#This Row],[NET_REVENUE]],0)</f>
        <v>0.48488439680332568</v>
      </c>
      <c r="Q3466" s="4">
        <f>IFERROR(Table2[[#This Row],[GROSS_REVENUE]]/Table2[[#This Row],[AD_SPEND]],0)</f>
        <v>5.6520113683415003</v>
      </c>
      <c r="R3466" s="2">
        <f>IFERROR((Table2[[#This Row],[NET_REVENUE]]-(Table2[[#This Row],[UNITS_SOLD]]*Table2[[#This Row],[UNIT_COGS]])-Table2[[#This Row],[AD_SPEND]]),0)</f>
        <v>11423.650000000003</v>
      </c>
      <c r="S3466" s="3">
        <f>IFERROR(Table2[[#This Row],[RETURNS_UNITS]]/Table2[[#This Row],[UNITS_SOLD]],0)</f>
        <v>2.1929824561403508E-2</v>
      </c>
      <c r="T3466" s="2" t="str">
        <f>TRIM(CLEAN(Table2[[#This Row],[CHANNEL]]))</f>
        <v>Flipkart</v>
      </c>
      <c r="U3466" s="1">
        <f t="shared" si="54"/>
        <v>45778</v>
      </c>
    </row>
    <row r="3467" spans="1:21" x14ac:dyDescent="0.3">
      <c r="A3467" s="1">
        <v>45566</v>
      </c>
      <c r="B3467" s="2" t="s">
        <v>37</v>
      </c>
      <c r="C3467" s="2" t="s">
        <v>22</v>
      </c>
      <c r="D3467" s="2" t="s">
        <v>59</v>
      </c>
      <c r="E3467" s="2" t="str">
        <f>TRIM(Table2[[#This Row],[SKU_CODE]])</f>
        <v>BEC-CLN-001</v>
      </c>
      <c r="F3467" s="2">
        <v>207</v>
      </c>
      <c r="G3467" s="2">
        <v>41193</v>
      </c>
      <c r="H3467" s="2">
        <v>10048.129999999999</v>
      </c>
      <c r="I3467" s="2">
        <v>7472.09</v>
      </c>
      <c r="J3467" s="2">
        <v>8</v>
      </c>
      <c r="K3467" s="2" t="str">
        <f>_xlfn.XLOOKUP(E3467,[1]SKU_Master!A:A,[1]SKU_Master!C:C,"NOT FOUND")</f>
        <v>Cleaners</v>
      </c>
      <c r="L3467" s="2">
        <f>_xlfn.XLOOKUP(Table2[[#This Row],[SKU_CODE_CLEAN]],[1]SKU_Master!A:A,[1]SKU_Master!E:E,"Not Found")</f>
        <v>199</v>
      </c>
      <c r="M3467" s="2">
        <f>_xlfn.XLOOKUP(E3467,[1]SKU_Master!A:A,[1]SKU_Master!F:F,"NOT FOUND")</f>
        <v>96</v>
      </c>
      <c r="N3467" s="2" t="str">
        <f>IF(ISNUMBER(_xlfn.XMATCH(E3467,[1]SKU_Master!A:A)),"MATCH","NOT FOUND")</f>
        <v>MATCH</v>
      </c>
      <c r="O3467" s="2">
        <f>Table2[[#This Row],[GROSS_REVENUE]]-Table2[[#This Row],[DISCOUNT]]</f>
        <v>31144.870000000003</v>
      </c>
      <c r="P3467" s="3">
        <f>IFERROR((Table2[[#This Row],[NET_REVENUE]]-(Table2[[#This Row],[UNITS_SOLD]]*Table2[[#This Row],[UNIT_COGS]]))/Table2[[#This Row],[NET_REVENUE]],0)</f>
        <v>0.36194949601651899</v>
      </c>
      <c r="Q3467" s="4">
        <f>IFERROR(Table2[[#This Row],[GROSS_REVENUE]]/Table2[[#This Row],[AD_SPEND]],0)</f>
        <v>5.5129153958263348</v>
      </c>
      <c r="R3467" s="2">
        <f>IFERROR((Table2[[#This Row],[NET_REVENUE]]-(Table2[[#This Row],[UNITS_SOLD]]*Table2[[#This Row],[UNIT_COGS]])-Table2[[#This Row],[AD_SPEND]]),0)</f>
        <v>3800.7800000000025</v>
      </c>
      <c r="S3467" s="3">
        <f>IFERROR(Table2[[#This Row],[RETURNS_UNITS]]/Table2[[#This Row],[UNITS_SOLD]],0)</f>
        <v>3.864734299516908E-2</v>
      </c>
      <c r="T3467" s="2" t="str">
        <f>TRIM(CLEAN(Table2[[#This Row],[CHANNEL]]))</f>
        <v>Blinkit</v>
      </c>
      <c r="U3467" s="1">
        <f t="shared" si="54"/>
        <v>45566</v>
      </c>
    </row>
    <row r="3468" spans="1:21" x14ac:dyDescent="0.3">
      <c r="A3468" s="1">
        <v>45717</v>
      </c>
      <c r="B3468" s="2" t="s">
        <v>39</v>
      </c>
      <c r="C3468" s="2" t="s">
        <v>25</v>
      </c>
      <c r="D3468" s="2" t="s">
        <v>32</v>
      </c>
      <c r="E3468" s="2" t="str">
        <f>TRIM(Table2[[#This Row],[SKU_CODE]])</f>
        <v>BEC-BW-001</v>
      </c>
      <c r="F3468" s="2">
        <v>327</v>
      </c>
      <c r="G3468" s="2">
        <v>71940</v>
      </c>
      <c r="H3468" s="2">
        <v>20582.71</v>
      </c>
      <c r="I3468" s="2">
        <v>7493.1</v>
      </c>
      <c r="J3468" s="2">
        <v>12</v>
      </c>
      <c r="K3468" s="2" t="str">
        <f>_xlfn.XLOOKUP(E3468,[1]SKU_Master!A:A,[1]SKU_Master!C:C,"NOT FOUND")</f>
        <v>Bake &amp; Wrap</v>
      </c>
      <c r="L3468" s="2">
        <f>_xlfn.XLOOKUP(Table2[[#This Row],[SKU_CODE_CLEAN]],[1]SKU_Master!A:A,[1]SKU_Master!E:E,"Not Found")</f>
        <v>220</v>
      </c>
      <c r="M3468" s="2">
        <f>_xlfn.XLOOKUP(E3468,[1]SKU_Master!A:A,[1]SKU_Master!F:F,"NOT FOUND")</f>
        <v>118</v>
      </c>
      <c r="N3468" s="2" t="str">
        <f>IF(ISNUMBER(_xlfn.XMATCH(E3468,[1]SKU_Master!A:A)),"MATCH","NOT FOUND")</f>
        <v>MATCH</v>
      </c>
      <c r="O3468" s="2">
        <f>Table2[[#This Row],[GROSS_REVENUE]]-Table2[[#This Row],[DISCOUNT]]</f>
        <v>51357.29</v>
      </c>
      <c r="P3468" s="3">
        <f>IFERROR((Table2[[#This Row],[NET_REVENUE]]-(Table2[[#This Row],[UNITS_SOLD]]*Table2[[#This Row],[UNIT_COGS]]))/Table2[[#This Row],[NET_REVENUE]],0)</f>
        <v>0.24867530977588578</v>
      </c>
      <c r="Q3468" s="4">
        <f>IFERROR(Table2[[#This Row],[GROSS_REVENUE]]/Table2[[#This Row],[AD_SPEND]],0)</f>
        <v>9.6008327661448529</v>
      </c>
      <c r="R3468" s="2">
        <f>IFERROR((Table2[[#This Row],[NET_REVENUE]]-(Table2[[#This Row],[UNITS_SOLD]]*Table2[[#This Row],[UNIT_COGS]])-Table2[[#This Row],[AD_SPEND]]),0)</f>
        <v>5278.1900000000005</v>
      </c>
      <c r="S3468" s="3">
        <f>IFERROR(Table2[[#This Row],[RETURNS_UNITS]]/Table2[[#This Row],[UNITS_SOLD]],0)</f>
        <v>3.669724770642202E-2</v>
      </c>
      <c r="T3468" s="2" t="str">
        <f>TRIM(CLEAN(Table2[[#This Row],[CHANNEL]]))</f>
        <v>Amazon</v>
      </c>
      <c r="U3468" s="1">
        <f t="shared" si="54"/>
        <v>45717</v>
      </c>
    </row>
    <row r="3469" spans="1:21" x14ac:dyDescent="0.3">
      <c r="A3469" s="1">
        <v>45778</v>
      </c>
      <c r="B3469" s="2" t="s">
        <v>24</v>
      </c>
      <c r="C3469" s="2" t="s">
        <v>28</v>
      </c>
      <c r="D3469" s="2" t="s">
        <v>38</v>
      </c>
      <c r="E3469" s="2" t="str">
        <f>TRIM(Table2[[#This Row],[SKU_CODE]])</f>
        <v>BEC-CLN-002</v>
      </c>
      <c r="F3469" s="2">
        <v>195</v>
      </c>
      <c r="G3469" s="2">
        <v>36075</v>
      </c>
      <c r="H3469" s="2">
        <v>2251.71</v>
      </c>
      <c r="I3469" s="2">
        <v>7494.32</v>
      </c>
      <c r="J3469" s="2">
        <v>20</v>
      </c>
      <c r="K3469" s="2" t="str">
        <f>_xlfn.XLOOKUP(E3469,[1]SKU_Master!A:A,[1]SKU_Master!C:C,"NOT FOUND")</f>
        <v>Cleaners</v>
      </c>
      <c r="L3469" s="2">
        <f>_xlfn.XLOOKUP(Table2[[#This Row],[SKU_CODE_CLEAN]],[1]SKU_Master!A:A,[1]SKU_Master!E:E,"Not Found")</f>
        <v>185</v>
      </c>
      <c r="M3469" s="2">
        <f>_xlfn.XLOOKUP(E3469,[1]SKU_Master!A:A,[1]SKU_Master!F:F,"NOT FOUND")</f>
        <v>88</v>
      </c>
      <c r="N3469" s="2" t="str">
        <f>IF(ISNUMBER(_xlfn.XMATCH(E3469,[1]SKU_Master!A:A)),"MATCH","NOT FOUND")</f>
        <v>MATCH</v>
      </c>
      <c r="O3469" s="2">
        <f>Table2[[#This Row],[GROSS_REVENUE]]-Table2[[#This Row],[DISCOUNT]]</f>
        <v>33823.29</v>
      </c>
      <c r="P3469" s="3">
        <f>IFERROR((Table2[[#This Row],[NET_REVENUE]]-(Table2[[#This Row],[UNITS_SOLD]]*Table2[[#This Row],[UNIT_COGS]]))/Table2[[#This Row],[NET_REVENUE]],0)</f>
        <v>0.49265727846108409</v>
      </c>
      <c r="Q3469" s="4">
        <f>IFERROR(Table2[[#This Row],[GROSS_REVENUE]]/Table2[[#This Row],[AD_SPEND]],0)</f>
        <v>4.8136455342179145</v>
      </c>
      <c r="R3469" s="2">
        <f>IFERROR((Table2[[#This Row],[NET_REVENUE]]-(Table2[[#This Row],[UNITS_SOLD]]*Table2[[#This Row],[UNIT_COGS]])-Table2[[#This Row],[AD_SPEND]]),0)</f>
        <v>9168.9700000000012</v>
      </c>
      <c r="S3469" s="3">
        <f>IFERROR(Table2[[#This Row],[RETURNS_UNITS]]/Table2[[#This Row],[UNITS_SOLD]],0)</f>
        <v>0.10256410256410256</v>
      </c>
      <c r="T3469" s="2" t="str">
        <f>TRIM(CLEAN(Table2[[#This Row],[CHANNEL]]))</f>
        <v>D2C</v>
      </c>
      <c r="U3469" s="1">
        <f t="shared" si="54"/>
        <v>45778</v>
      </c>
    </row>
    <row r="3470" spans="1:21" x14ac:dyDescent="0.3">
      <c r="A3470" s="1">
        <v>45778</v>
      </c>
      <c r="B3470" s="2" t="s">
        <v>21</v>
      </c>
      <c r="C3470" s="2" t="s">
        <v>25</v>
      </c>
      <c r="D3470" s="2" t="s">
        <v>30</v>
      </c>
      <c r="E3470" s="2" t="str">
        <f>TRIM(Table2[[#This Row],[SKU_CODE]])</f>
        <v>BEC-TIS-002</v>
      </c>
      <c r="F3470" s="2">
        <v>367</v>
      </c>
      <c r="G3470" s="2">
        <v>66060</v>
      </c>
      <c r="H3470" s="2">
        <v>15298.23</v>
      </c>
      <c r="I3470" s="2">
        <v>7496.69</v>
      </c>
      <c r="J3470" s="2">
        <v>19</v>
      </c>
      <c r="K3470" s="2" t="str">
        <f>_xlfn.XLOOKUP(E3470,[1]SKU_Master!A:A,[1]SKU_Master!C:C,"NOT FOUND")</f>
        <v>Tissues</v>
      </c>
      <c r="L3470" s="2">
        <f>_xlfn.XLOOKUP(Table2[[#This Row],[SKU_CODE_CLEAN]],[1]SKU_Master!A:A,[1]SKU_Master!E:E,"Not Found")</f>
        <v>180</v>
      </c>
      <c r="M3470" s="2">
        <f>_xlfn.XLOOKUP(E3470,[1]SKU_Master!A:A,[1]SKU_Master!F:F,"NOT FOUND")</f>
        <v>95</v>
      </c>
      <c r="N3470" s="2" t="str">
        <f>IF(ISNUMBER(_xlfn.XMATCH(E3470,[1]SKU_Master!A:A)),"MATCH","NOT FOUND")</f>
        <v>MATCH</v>
      </c>
      <c r="O3470" s="2">
        <f>Table2[[#This Row],[GROSS_REVENUE]]-Table2[[#This Row],[DISCOUNT]]</f>
        <v>50761.770000000004</v>
      </c>
      <c r="P3470" s="3">
        <f>IFERROR((Table2[[#This Row],[NET_REVENUE]]-(Table2[[#This Row],[UNITS_SOLD]]*Table2[[#This Row],[UNIT_COGS]]))/Table2[[#This Row],[NET_REVENUE]],0)</f>
        <v>0.31316421787498749</v>
      </c>
      <c r="Q3470" s="4">
        <f>IFERROR(Table2[[#This Row],[GROSS_REVENUE]]/Table2[[#This Row],[AD_SPEND]],0)</f>
        <v>8.811888980336656</v>
      </c>
      <c r="R3470" s="2">
        <f>IFERROR((Table2[[#This Row],[NET_REVENUE]]-(Table2[[#This Row],[UNITS_SOLD]]*Table2[[#This Row],[UNIT_COGS]])-Table2[[#This Row],[AD_SPEND]]),0)</f>
        <v>8400.0800000000054</v>
      </c>
      <c r="S3470" s="3">
        <f>IFERROR(Table2[[#This Row],[RETURNS_UNITS]]/Table2[[#This Row],[UNITS_SOLD]],0)</f>
        <v>5.1771117166212535E-2</v>
      </c>
      <c r="T3470" s="2" t="str">
        <f>TRIM(CLEAN(Table2[[#This Row],[CHANNEL]]))</f>
        <v>Flipkart</v>
      </c>
      <c r="U3470" s="1">
        <f t="shared" si="54"/>
        <v>45778</v>
      </c>
    </row>
    <row r="3471" spans="1:21" x14ac:dyDescent="0.3">
      <c r="A3471" s="1">
        <v>45809</v>
      </c>
      <c r="B3471" s="2" t="s">
        <v>33</v>
      </c>
      <c r="C3471" s="2" t="s">
        <v>25</v>
      </c>
      <c r="D3471" s="2" t="s">
        <v>41</v>
      </c>
      <c r="E3471" s="2" t="str">
        <f>TRIM(Table2[[#This Row],[SKU_CODE]])</f>
        <v>BEC-KT-002</v>
      </c>
      <c r="F3471" s="2">
        <v>158</v>
      </c>
      <c r="G3471" s="2">
        <v>66360</v>
      </c>
      <c r="H3471" s="2">
        <v>7842.99</v>
      </c>
      <c r="I3471" s="2">
        <v>7499.66</v>
      </c>
      <c r="J3471" s="2">
        <v>9</v>
      </c>
      <c r="K3471" s="2" t="str">
        <f>_xlfn.XLOOKUP(E3471,[1]SKU_Master!A:A,[1]SKU_Master!C:C,"NOT FOUND")</f>
        <v>Kitchen Towel</v>
      </c>
      <c r="L3471" s="2">
        <f>_xlfn.XLOOKUP(Table2[[#This Row],[SKU_CODE_CLEAN]],[1]SKU_Master!A:A,[1]SKU_Master!E:E,"Not Found")</f>
        <v>420</v>
      </c>
      <c r="M3471" s="2">
        <f>_xlfn.XLOOKUP(E3471,[1]SKU_Master!A:A,[1]SKU_Master!F:F,"NOT FOUND")</f>
        <v>205</v>
      </c>
      <c r="N3471" s="2" t="str">
        <f>IF(ISNUMBER(_xlfn.XMATCH(E3471,[1]SKU_Master!A:A)),"MATCH","NOT FOUND")</f>
        <v>MATCH</v>
      </c>
      <c r="O3471" s="2">
        <f>Table2[[#This Row],[GROSS_REVENUE]]-Table2[[#This Row],[DISCOUNT]]</f>
        <v>58517.01</v>
      </c>
      <c r="P3471" s="3">
        <f>IFERROR((Table2[[#This Row],[NET_REVENUE]]-(Table2[[#This Row],[UNITS_SOLD]]*Table2[[#This Row],[UNIT_COGS]]))/Table2[[#This Row],[NET_REVENUE]],0)</f>
        <v>0.44648573124293262</v>
      </c>
      <c r="Q3471" s="4">
        <f>IFERROR(Table2[[#This Row],[GROSS_REVENUE]]/Table2[[#This Row],[AD_SPEND]],0)</f>
        <v>8.8484011275177803</v>
      </c>
      <c r="R3471" s="2">
        <f>IFERROR((Table2[[#This Row],[NET_REVENUE]]-(Table2[[#This Row],[UNITS_SOLD]]*Table2[[#This Row],[UNIT_COGS]])-Table2[[#This Row],[AD_SPEND]]),0)</f>
        <v>18627.350000000002</v>
      </c>
      <c r="S3471" s="3">
        <f>IFERROR(Table2[[#This Row],[RETURNS_UNITS]]/Table2[[#This Row],[UNITS_SOLD]],0)</f>
        <v>5.6962025316455694E-2</v>
      </c>
      <c r="T3471" s="2" t="str">
        <f>TRIM(CLEAN(Table2[[#This Row],[CHANNEL]]))</f>
        <v>Swiggy Instamart</v>
      </c>
      <c r="U3471" s="1">
        <f t="shared" si="54"/>
        <v>45809</v>
      </c>
    </row>
    <row r="3472" spans="1:21" x14ac:dyDescent="0.3">
      <c r="A3472" s="1">
        <v>45292</v>
      </c>
      <c r="B3472" s="2" t="s">
        <v>37</v>
      </c>
      <c r="C3472" s="2" t="s">
        <v>28</v>
      </c>
      <c r="D3472" s="2" t="s">
        <v>59</v>
      </c>
      <c r="E3472" s="2" t="str">
        <f>TRIM(Table2[[#This Row],[SKU_CODE]])</f>
        <v>BEC-CLN-001</v>
      </c>
      <c r="F3472" s="2">
        <v>195</v>
      </c>
      <c r="G3472" s="2">
        <v>38805</v>
      </c>
      <c r="H3472" s="2">
        <v>9044.98</v>
      </c>
      <c r="I3472" s="2">
        <v>7503.62</v>
      </c>
      <c r="J3472" s="2">
        <v>9</v>
      </c>
      <c r="K3472" s="2" t="str">
        <f>_xlfn.XLOOKUP(E3472,[1]SKU_Master!A:A,[1]SKU_Master!C:C,"NOT FOUND")</f>
        <v>Cleaners</v>
      </c>
      <c r="L3472" s="2">
        <f>_xlfn.XLOOKUP(Table2[[#This Row],[SKU_CODE_CLEAN]],[1]SKU_Master!A:A,[1]SKU_Master!E:E,"Not Found")</f>
        <v>199</v>
      </c>
      <c r="M3472" s="2">
        <f>_xlfn.XLOOKUP(E3472,[1]SKU_Master!A:A,[1]SKU_Master!F:F,"NOT FOUND")</f>
        <v>96</v>
      </c>
      <c r="N3472" s="2" t="str">
        <f>IF(ISNUMBER(_xlfn.XMATCH(E3472,[1]SKU_Master!A:A)),"MATCH","NOT FOUND")</f>
        <v>MATCH</v>
      </c>
      <c r="O3472" s="2">
        <f>Table2[[#This Row],[GROSS_REVENUE]]-Table2[[#This Row],[DISCOUNT]]</f>
        <v>29760.02</v>
      </c>
      <c r="P3472" s="3">
        <f>IFERROR((Table2[[#This Row],[NET_REVENUE]]-(Table2[[#This Row],[UNITS_SOLD]]*Table2[[#This Row],[UNIT_COGS]]))/Table2[[#This Row],[NET_REVENUE]],0)</f>
        <v>0.37096816467193233</v>
      </c>
      <c r="Q3472" s="4">
        <f>IFERROR(Table2[[#This Row],[GROSS_REVENUE]]/Table2[[#This Row],[AD_SPEND]],0)</f>
        <v>5.1715038874569874</v>
      </c>
      <c r="R3472" s="2">
        <f>IFERROR((Table2[[#This Row],[NET_REVENUE]]-(Table2[[#This Row],[UNITS_SOLD]]*Table2[[#This Row],[UNIT_COGS]])-Table2[[#This Row],[AD_SPEND]]),0)</f>
        <v>3536.4000000000005</v>
      </c>
      <c r="S3472" s="3">
        <f>IFERROR(Table2[[#This Row],[RETURNS_UNITS]]/Table2[[#This Row],[UNITS_SOLD]],0)</f>
        <v>4.6153846153846156E-2</v>
      </c>
      <c r="T3472" s="2" t="str">
        <f>TRIM(CLEAN(Table2[[#This Row],[CHANNEL]]))</f>
        <v>Blinkit</v>
      </c>
      <c r="U3472" s="1">
        <f t="shared" si="54"/>
        <v>45292</v>
      </c>
    </row>
    <row r="3473" spans="1:21" x14ac:dyDescent="0.3">
      <c r="A3473" s="1">
        <v>45444</v>
      </c>
      <c r="B3473" s="2" t="s">
        <v>50</v>
      </c>
      <c r="C3473" s="2" t="s">
        <v>22</v>
      </c>
      <c r="D3473" s="2" t="s">
        <v>57</v>
      </c>
      <c r="E3473" s="2" t="str">
        <f>TRIM(Table2[[#This Row],[SKU_CODE]])</f>
        <v>BEC-KT-002</v>
      </c>
      <c r="F3473" s="2">
        <v>217</v>
      </c>
      <c r="G3473" s="2">
        <v>91140</v>
      </c>
      <c r="H3473" s="2">
        <v>26155.439999999999</v>
      </c>
      <c r="I3473" s="2">
        <v>7512.15</v>
      </c>
      <c r="J3473" s="2">
        <v>10</v>
      </c>
      <c r="K3473" s="2" t="str">
        <f>_xlfn.XLOOKUP(E3473,[1]SKU_Master!A:A,[1]SKU_Master!C:C,"NOT FOUND")</f>
        <v>Kitchen Towel</v>
      </c>
      <c r="L3473" s="2">
        <f>_xlfn.XLOOKUP(Table2[[#This Row],[SKU_CODE_CLEAN]],[1]SKU_Master!A:A,[1]SKU_Master!E:E,"Not Found")</f>
        <v>420</v>
      </c>
      <c r="M3473" s="2">
        <f>_xlfn.XLOOKUP(E3473,[1]SKU_Master!A:A,[1]SKU_Master!F:F,"NOT FOUND")</f>
        <v>205</v>
      </c>
      <c r="N3473" s="2" t="str">
        <f>IF(ISNUMBER(_xlfn.XMATCH(E3473,[1]SKU_Master!A:A)),"MATCH","NOT FOUND")</f>
        <v>MATCH</v>
      </c>
      <c r="O3473" s="2">
        <f>Table2[[#This Row],[GROSS_REVENUE]]-Table2[[#This Row],[DISCOUNT]]</f>
        <v>64984.56</v>
      </c>
      <c r="P3473" s="3">
        <f>IFERROR((Table2[[#This Row],[NET_REVENUE]]-(Table2[[#This Row],[UNITS_SOLD]]*Table2[[#This Row],[UNIT_COGS]]))/Table2[[#This Row],[NET_REVENUE]],0)</f>
        <v>0.31545277832149665</v>
      </c>
      <c r="Q3473" s="4">
        <f>IFERROR(Table2[[#This Row],[GROSS_REVENUE]]/Table2[[#This Row],[AD_SPEND]],0)</f>
        <v>12.132345600127794</v>
      </c>
      <c r="R3473" s="2">
        <f>IFERROR((Table2[[#This Row],[NET_REVENUE]]-(Table2[[#This Row],[UNITS_SOLD]]*Table2[[#This Row],[UNIT_COGS]])-Table2[[#This Row],[AD_SPEND]]),0)</f>
        <v>12987.409999999998</v>
      </c>
      <c r="S3473" s="3">
        <f>IFERROR(Table2[[#This Row],[RETURNS_UNITS]]/Table2[[#This Row],[UNITS_SOLD]],0)</f>
        <v>4.6082949308755762E-2</v>
      </c>
      <c r="T3473" s="2" t="str">
        <f>TRIM(CLEAN(Table2[[#This Row],[CHANNEL]]))</f>
        <v>Amazon</v>
      </c>
      <c r="U3473" s="1">
        <f t="shared" si="54"/>
        <v>45444</v>
      </c>
    </row>
    <row r="3474" spans="1:21" x14ac:dyDescent="0.3">
      <c r="A3474" s="1">
        <v>45444</v>
      </c>
      <c r="B3474" s="2" t="s">
        <v>50</v>
      </c>
      <c r="C3474" s="2" t="s">
        <v>22</v>
      </c>
      <c r="D3474" s="2" t="s">
        <v>30</v>
      </c>
      <c r="E3474" s="2" t="str">
        <f>TRIM(Table2[[#This Row],[SKU_CODE]])</f>
        <v>BEC-TIS-002</v>
      </c>
      <c r="F3474" s="2">
        <v>429</v>
      </c>
      <c r="G3474" s="2">
        <v>77220</v>
      </c>
      <c r="H3474" s="2">
        <v>7876.44</v>
      </c>
      <c r="I3474" s="2">
        <v>7516.28</v>
      </c>
      <c r="J3474" s="2">
        <v>9</v>
      </c>
      <c r="K3474" s="2" t="str">
        <f>_xlfn.XLOOKUP(E3474,[1]SKU_Master!A:A,[1]SKU_Master!C:C,"NOT FOUND")</f>
        <v>Tissues</v>
      </c>
      <c r="L3474" s="2">
        <f>_xlfn.XLOOKUP(Table2[[#This Row],[SKU_CODE_CLEAN]],[1]SKU_Master!A:A,[1]SKU_Master!E:E,"Not Found")</f>
        <v>180</v>
      </c>
      <c r="M3474" s="2">
        <f>_xlfn.XLOOKUP(E3474,[1]SKU_Master!A:A,[1]SKU_Master!F:F,"NOT FOUND")</f>
        <v>95</v>
      </c>
      <c r="N3474" s="2" t="str">
        <f>IF(ISNUMBER(_xlfn.XMATCH(E3474,[1]SKU_Master!A:A)),"MATCH","NOT FOUND")</f>
        <v>MATCH</v>
      </c>
      <c r="O3474" s="2">
        <f>Table2[[#This Row],[GROSS_REVENUE]]-Table2[[#This Row],[DISCOUNT]]</f>
        <v>69343.56</v>
      </c>
      <c r="P3474" s="3">
        <f>IFERROR((Table2[[#This Row],[NET_REVENUE]]-(Table2[[#This Row],[UNITS_SOLD]]*Table2[[#This Row],[UNIT_COGS]]))/Table2[[#This Row],[NET_REVENUE]],0)</f>
        <v>0.41227418955704032</v>
      </c>
      <c r="Q3474" s="4">
        <f>IFERROR(Table2[[#This Row],[GROSS_REVENUE]]/Table2[[#This Row],[AD_SPEND]],0)</f>
        <v>10.273699223552077</v>
      </c>
      <c r="R3474" s="2">
        <f>IFERROR((Table2[[#This Row],[NET_REVENUE]]-(Table2[[#This Row],[UNITS_SOLD]]*Table2[[#This Row],[UNIT_COGS]])-Table2[[#This Row],[AD_SPEND]]),0)</f>
        <v>21072.28</v>
      </c>
      <c r="S3474" s="3">
        <f>IFERROR(Table2[[#This Row],[RETURNS_UNITS]]/Table2[[#This Row],[UNITS_SOLD]],0)</f>
        <v>2.097902097902098E-2</v>
      </c>
      <c r="T3474" s="2" t="str">
        <f>TRIM(CLEAN(Table2[[#This Row],[CHANNEL]]))</f>
        <v>Amazon</v>
      </c>
      <c r="U3474" s="1">
        <f t="shared" si="54"/>
        <v>45444</v>
      </c>
    </row>
    <row r="3475" spans="1:21" x14ac:dyDescent="0.3">
      <c r="A3475" s="1">
        <v>45748</v>
      </c>
      <c r="B3475" s="2" t="s">
        <v>50</v>
      </c>
      <c r="C3475" s="2" t="s">
        <v>28</v>
      </c>
      <c r="D3475" s="2" t="s">
        <v>29</v>
      </c>
      <c r="E3475" s="2" t="str">
        <f>TRIM(Table2[[#This Row],[SKU_CODE]])</f>
        <v>BEC-CLN-004</v>
      </c>
      <c r="F3475" s="2">
        <v>422</v>
      </c>
      <c r="G3475" s="2">
        <v>41778</v>
      </c>
      <c r="H3475" s="2">
        <v>5289.95</v>
      </c>
      <c r="I3475" s="2">
        <v>7518.13</v>
      </c>
      <c r="J3475" s="2">
        <v>11</v>
      </c>
      <c r="K3475" s="2" t="str">
        <f>_xlfn.XLOOKUP(E3475,[1]SKU_Master!A:A,[1]SKU_Master!C:C,"NOT FOUND")</f>
        <v>Cleaners</v>
      </c>
      <c r="L3475" s="2">
        <f>_xlfn.XLOOKUP(Table2[[#This Row],[SKU_CODE_CLEAN]],[1]SKU_Master!A:A,[1]SKU_Master!E:E,"Not Found")</f>
        <v>99</v>
      </c>
      <c r="M3475" s="2">
        <f>_xlfn.XLOOKUP(E3475,[1]SKU_Master!A:A,[1]SKU_Master!F:F,"NOT FOUND")</f>
        <v>44</v>
      </c>
      <c r="N3475" s="2" t="str">
        <f>IF(ISNUMBER(_xlfn.XMATCH(E3475,[1]SKU_Master!A:A)),"MATCH","NOT FOUND")</f>
        <v>MATCH</v>
      </c>
      <c r="O3475" s="2">
        <f>Table2[[#This Row],[GROSS_REVENUE]]-Table2[[#This Row],[DISCOUNT]]</f>
        <v>36488.050000000003</v>
      </c>
      <c r="P3475" s="3">
        <f>IFERROR((Table2[[#This Row],[NET_REVENUE]]-(Table2[[#This Row],[UNITS_SOLD]]*Table2[[#This Row],[UNIT_COGS]]))/Table2[[#This Row],[NET_REVENUE]],0)</f>
        <v>0.49112106566396402</v>
      </c>
      <c r="Q3475" s="4">
        <f>IFERROR(Table2[[#This Row],[GROSS_REVENUE]]/Table2[[#This Row],[AD_SPEND]],0)</f>
        <v>5.5569669585388919</v>
      </c>
      <c r="R3475" s="2">
        <f>IFERROR((Table2[[#This Row],[NET_REVENUE]]-(Table2[[#This Row],[UNITS_SOLD]]*Table2[[#This Row],[UNIT_COGS]])-Table2[[#This Row],[AD_SPEND]]),0)</f>
        <v>10401.920000000002</v>
      </c>
      <c r="S3475" s="3">
        <f>IFERROR(Table2[[#This Row],[RETURNS_UNITS]]/Table2[[#This Row],[UNITS_SOLD]],0)</f>
        <v>2.6066350710900472E-2</v>
      </c>
      <c r="T3475" s="2" t="str">
        <f>TRIM(CLEAN(Table2[[#This Row],[CHANNEL]]))</f>
        <v>Amazon</v>
      </c>
      <c r="U3475" s="1">
        <f t="shared" si="54"/>
        <v>45748</v>
      </c>
    </row>
    <row r="3476" spans="1:21" x14ac:dyDescent="0.3">
      <c r="A3476" s="1">
        <v>45658</v>
      </c>
      <c r="B3476" s="2" t="s">
        <v>21</v>
      </c>
      <c r="C3476" s="2" t="s">
        <v>28</v>
      </c>
      <c r="D3476" s="2" t="s">
        <v>38</v>
      </c>
      <c r="E3476" s="2" t="str">
        <f>TRIM(Table2[[#This Row],[SKU_CODE]])</f>
        <v>BEC-CLN-002</v>
      </c>
      <c r="F3476" s="2">
        <v>187</v>
      </c>
      <c r="G3476" s="2">
        <v>34595</v>
      </c>
      <c r="H3476" s="2">
        <v>8726.77</v>
      </c>
      <c r="I3476" s="2">
        <v>7526.65</v>
      </c>
      <c r="J3476" s="2">
        <v>6</v>
      </c>
      <c r="K3476" s="2" t="str">
        <f>_xlfn.XLOOKUP(E3476,[1]SKU_Master!A:A,[1]SKU_Master!C:C,"NOT FOUND")</f>
        <v>Cleaners</v>
      </c>
      <c r="L3476" s="2">
        <f>_xlfn.XLOOKUP(Table2[[#This Row],[SKU_CODE_CLEAN]],[1]SKU_Master!A:A,[1]SKU_Master!E:E,"Not Found")</f>
        <v>185</v>
      </c>
      <c r="M3476" s="2">
        <f>_xlfn.XLOOKUP(E3476,[1]SKU_Master!A:A,[1]SKU_Master!F:F,"NOT FOUND")</f>
        <v>88</v>
      </c>
      <c r="N3476" s="2" t="str">
        <f>IF(ISNUMBER(_xlfn.XMATCH(E3476,[1]SKU_Master!A:A)),"MATCH","NOT FOUND")</f>
        <v>MATCH</v>
      </c>
      <c r="O3476" s="2">
        <f>Table2[[#This Row],[GROSS_REVENUE]]-Table2[[#This Row],[DISCOUNT]]</f>
        <v>25868.23</v>
      </c>
      <c r="P3476" s="3">
        <f>IFERROR((Table2[[#This Row],[NET_REVENUE]]-(Table2[[#This Row],[UNITS_SOLD]]*Table2[[#This Row],[UNIT_COGS]]))/Table2[[#This Row],[NET_REVENUE]],0)</f>
        <v>0.36385288054111159</v>
      </c>
      <c r="Q3476" s="4">
        <f>IFERROR(Table2[[#This Row],[GROSS_REVENUE]]/Table2[[#This Row],[AD_SPEND]],0)</f>
        <v>4.596334358579182</v>
      </c>
      <c r="R3476" s="2">
        <f>IFERROR((Table2[[#This Row],[NET_REVENUE]]-(Table2[[#This Row],[UNITS_SOLD]]*Table2[[#This Row],[UNIT_COGS]])-Table2[[#This Row],[AD_SPEND]]),0)</f>
        <v>1885.58</v>
      </c>
      <c r="S3476" s="3">
        <f>IFERROR(Table2[[#This Row],[RETURNS_UNITS]]/Table2[[#This Row],[UNITS_SOLD]],0)</f>
        <v>3.2085561497326207E-2</v>
      </c>
      <c r="T3476" s="2" t="str">
        <f>TRIM(CLEAN(Table2[[#This Row],[CHANNEL]]))</f>
        <v>Flipkart</v>
      </c>
      <c r="U3476" s="1">
        <f t="shared" si="54"/>
        <v>45658</v>
      </c>
    </row>
    <row r="3477" spans="1:21" x14ac:dyDescent="0.3">
      <c r="A3477" s="1">
        <v>45413</v>
      </c>
      <c r="B3477" s="2" t="s">
        <v>33</v>
      </c>
      <c r="C3477" s="2" t="s">
        <v>22</v>
      </c>
      <c r="D3477" s="2" t="s">
        <v>59</v>
      </c>
      <c r="E3477" s="2" t="str">
        <f>TRIM(Table2[[#This Row],[SKU_CODE]])</f>
        <v>BEC-CLN-001</v>
      </c>
      <c r="F3477" s="2">
        <v>203</v>
      </c>
      <c r="G3477" s="2">
        <v>40397</v>
      </c>
      <c r="H3477" s="2">
        <v>9189.5400000000009</v>
      </c>
      <c r="I3477" s="2">
        <v>7527.15</v>
      </c>
      <c r="J3477" s="2">
        <v>8</v>
      </c>
      <c r="K3477" s="2" t="str">
        <f>_xlfn.XLOOKUP(E3477,[1]SKU_Master!A:A,[1]SKU_Master!C:C,"NOT FOUND")</f>
        <v>Cleaners</v>
      </c>
      <c r="L3477" s="2">
        <f>_xlfn.XLOOKUP(Table2[[#This Row],[SKU_CODE_CLEAN]],[1]SKU_Master!A:A,[1]SKU_Master!E:E,"Not Found")</f>
        <v>199</v>
      </c>
      <c r="M3477" s="2">
        <f>_xlfn.XLOOKUP(E3477,[1]SKU_Master!A:A,[1]SKU_Master!F:F,"NOT FOUND")</f>
        <v>96</v>
      </c>
      <c r="N3477" s="2" t="str">
        <f>IF(ISNUMBER(_xlfn.XMATCH(E3477,[1]SKU_Master!A:A)),"MATCH","NOT FOUND")</f>
        <v>MATCH</v>
      </c>
      <c r="O3477" s="2">
        <f>Table2[[#This Row],[GROSS_REVENUE]]-Table2[[#This Row],[DISCOUNT]]</f>
        <v>31207.46</v>
      </c>
      <c r="P3477" s="3">
        <f>IFERROR((Table2[[#This Row],[NET_REVENUE]]-(Table2[[#This Row],[UNITS_SOLD]]*Table2[[#This Row],[UNIT_COGS]]))/Table2[[#This Row],[NET_REVENUE]],0)</f>
        <v>0.37553392682390685</v>
      </c>
      <c r="Q3477" s="4">
        <f>IFERROR(Table2[[#This Row],[GROSS_REVENUE]]/Table2[[#This Row],[AD_SPEND]],0)</f>
        <v>5.3668387105345321</v>
      </c>
      <c r="R3477" s="2">
        <f>IFERROR((Table2[[#This Row],[NET_REVENUE]]-(Table2[[#This Row],[UNITS_SOLD]]*Table2[[#This Row],[UNIT_COGS]])-Table2[[#This Row],[AD_SPEND]]),0)</f>
        <v>4192.3099999999995</v>
      </c>
      <c r="S3477" s="3">
        <f>IFERROR(Table2[[#This Row],[RETURNS_UNITS]]/Table2[[#This Row],[UNITS_SOLD]],0)</f>
        <v>3.9408866995073892E-2</v>
      </c>
      <c r="T3477" s="2" t="str">
        <f>TRIM(CLEAN(Table2[[#This Row],[CHANNEL]]))</f>
        <v>Swiggy Instamart</v>
      </c>
      <c r="U3477" s="1">
        <f t="shared" si="54"/>
        <v>45413</v>
      </c>
    </row>
    <row r="3478" spans="1:21" x14ac:dyDescent="0.3">
      <c r="A3478" s="1">
        <v>45566</v>
      </c>
      <c r="B3478" s="2" t="s">
        <v>50</v>
      </c>
      <c r="C3478" s="2" t="s">
        <v>28</v>
      </c>
      <c r="D3478" s="2" t="s">
        <v>29</v>
      </c>
      <c r="E3478" s="2" t="str">
        <f>TRIM(Table2[[#This Row],[SKU_CODE]])</f>
        <v>BEC-CLN-004</v>
      </c>
      <c r="F3478" s="2">
        <v>363</v>
      </c>
      <c r="G3478" s="2">
        <v>35937</v>
      </c>
      <c r="H3478" s="2">
        <v>3904.6</v>
      </c>
      <c r="I3478" s="2">
        <v>7536.42</v>
      </c>
      <c r="J3478" s="2">
        <v>13</v>
      </c>
      <c r="K3478" s="2" t="str">
        <f>_xlfn.XLOOKUP(E3478,[1]SKU_Master!A:A,[1]SKU_Master!C:C,"NOT FOUND")</f>
        <v>Cleaners</v>
      </c>
      <c r="L3478" s="2">
        <f>_xlfn.XLOOKUP(Table2[[#This Row],[SKU_CODE_CLEAN]],[1]SKU_Master!A:A,[1]SKU_Master!E:E,"Not Found")</f>
        <v>99</v>
      </c>
      <c r="M3478" s="2">
        <f>_xlfn.XLOOKUP(E3478,[1]SKU_Master!A:A,[1]SKU_Master!F:F,"NOT FOUND")</f>
        <v>44</v>
      </c>
      <c r="N3478" s="2" t="str">
        <f>IF(ISNUMBER(_xlfn.XMATCH(E3478,[1]SKU_Master!A:A)),"MATCH","NOT FOUND")</f>
        <v>MATCH</v>
      </c>
      <c r="O3478" s="2">
        <f>Table2[[#This Row],[GROSS_REVENUE]]-Table2[[#This Row],[DISCOUNT]]</f>
        <v>32032.400000000001</v>
      </c>
      <c r="P3478" s="3">
        <f>IFERROR((Table2[[#This Row],[NET_REVENUE]]-(Table2[[#This Row],[UNITS_SOLD]]*Table2[[#This Row],[UNIT_COGS]]))/Table2[[#This Row],[NET_REVENUE]],0)</f>
        <v>0.50137985289893983</v>
      </c>
      <c r="Q3478" s="4">
        <f>IFERROR(Table2[[#This Row],[GROSS_REVENUE]]/Table2[[#This Row],[AD_SPEND]],0)</f>
        <v>4.768444433829325</v>
      </c>
      <c r="R3478" s="2">
        <f>IFERROR((Table2[[#This Row],[NET_REVENUE]]-(Table2[[#This Row],[UNITS_SOLD]]*Table2[[#This Row],[UNIT_COGS]])-Table2[[#This Row],[AD_SPEND]]),0)</f>
        <v>8523.9800000000014</v>
      </c>
      <c r="S3478" s="3">
        <f>IFERROR(Table2[[#This Row],[RETURNS_UNITS]]/Table2[[#This Row],[UNITS_SOLD]],0)</f>
        <v>3.5812672176308541E-2</v>
      </c>
      <c r="T3478" s="2" t="str">
        <f>TRIM(CLEAN(Table2[[#This Row],[CHANNEL]]))</f>
        <v>Amazon</v>
      </c>
      <c r="U3478" s="1">
        <f t="shared" si="54"/>
        <v>45566</v>
      </c>
    </row>
    <row r="3479" spans="1:21" x14ac:dyDescent="0.3">
      <c r="A3479" s="1">
        <v>45627</v>
      </c>
      <c r="B3479" s="2" t="s">
        <v>24</v>
      </c>
      <c r="C3479" s="2" t="s">
        <v>22</v>
      </c>
      <c r="D3479" s="2" t="s">
        <v>29</v>
      </c>
      <c r="E3479" s="2" t="str">
        <f>TRIM(Table2[[#This Row],[SKU_CODE]])</f>
        <v>BEC-CLN-004</v>
      </c>
      <c r="F3479" s="2">
        <v>278</v>
      </c>
      <c r="G3479" s="2">
        <v>27522</v>
      </c>
      <c r="H3479" s="2">
        <v>1594.22</v>
      </c>
      <c r="I3479" s="2">
        <v>7539.52</v>
      </c>
      <c r="J3479" s="2">
        <v>41</v>
      </c>
      <c r="K3479" s="2" t="str">
        <f>_xlfn.XLOOKUP(E3479,[1]SKU_Master!A:A,[1]SKU_Master!C:C,"NOT FOUND")</f>
        <v>Cleaners</v>
      </c>
      <c r="L3479" s="2">
        <f>_xlfn.XLOOKUP(Table2[[#This Row],[SKU_CODE_CLEAN]],[1]SKU_Master!A:A,[1]SKU_Master!E:E,"Not Found")</f>
        <v>99</v>
      </c>
      <c r="M3479" s="2">
        <f>_xlfn.XLOOKUP(E3479,[1]SKU_Master!A:A,[1]SKU_Master!F:F,"NOT FOUND")</f>
        <v>44</v>
      </c>
      <c r="N3479" s="2" t="str">
        <f>IF(ISNUMBER(_xlfn.XMATCH(E3479,[1]SKU_Master!A:A)),"MATCH","NOT FOUND")</f>
        <v>MATCH</v>
      </c>
      <c r="O3479" s="2">
        <f>Table2[[#This Row],[GROSS_REVENUE]]-Table2[[#This Row],[DISCOUNT]]</f>
        <v>25927.78</v>
      </c>
      <c r="P3479" s="3">
        <f>IFERROR((Table2[[#This Row],[NET_REVENUE]]-(Table2[[#This Row],[UNITS_SOLD]]*Table2[[#This Row],[UNIT_COGS]]))/Table2[[#This Row],[NET_REVENUE]],0)</f>
        <v>0.52822802415015857</v>
      </c>
      <c r="Q3479" s="4">
        <f>IFERROR(Table2[[#This Row],[GROSS_REVENUE]]/Table2[[#This Row],[AD_SPEND]],0)</f>
        <v>3.6503650099741094</v>
      </c>
      <c r="R3479" s="2">
        <f>IFERROR((Table2[[#This Row],[NET_REVENUE]]-(Table2[[#This Row],[UNITS_SOLD]]*Table2[[#This Row],[UNIT_COGS]])-Table2[[#This Row],[AD_SPEND]]),0)</f>
        <v>6156.2599999999984</v>
      </c>
      <c r="S3479" s="3">
        <f>IFERROR(Table2[[#This Row],[RETURNS_UNITS]]/Table2[[#This Row],[UNITS_SOLD]],0)</f>
        <v>0.14748201438848921</v>
      </c>
      <c r="T3479" s="2" t="str">
        <f>TRIM(CLEAN(Table2[[#This Row],[CHANNEL]]))</f>
        <v>D2C</v>
      </c>
      <c r="U3479" s="1">
        <f t="shared" si="54"/>
        <v>45627</v>
      </c>
    </row>
    <row r="3480" spans="1:21" x14ac:dyDescent="0.3">
      <c r="A3480" s="1">
        <v>45352</v>
      </c>
      <c r="B3480" s="2" t="s">
        <v>21</v>
      </c>
      <c r="C3480" s="2" t="s">
        <v>22</v>
      </c>
      <c r="D3480" s="2" t="s">
        <v>59</v>
      </c>
      <c r="E3480" s="2" t="str">
        <f>TRIM(Table2[[#This Row],[SKU_CODE]])</f>
        <v>BEC-CLN-001</v>
      </c>
      <c r="F3480" s="2">
        <v>241</v>
      </c>
      <c r="G3480" s="2">
        <v>47959</v>
      </c>
      <c r="H3480" s="2">
        <v>13863.77</v>
      </c>
      <c r="I3480" s="2">
        <v>7541.52</v>
      </c>
      <c r="J3480" s="2">
        <v>12</v>
      </c>
      <c r="K3480" s="2" t="str">
        <f>_xlfn.XLOOKUP(E3480,[1]SKU_Master!A:A,[1]SKU_Master!C:C,"NOT FOUND")</f>
        <v>Cleaners</v>
      </c>
      <c r="L3480" s="2">
        <f>_xlfn.XLOOKUP(Table2[[#This Row],[SKU_CODE_CLEAN]],[1]SKU_Master!A:A,[1]SKU_Master!E:E,"Not Found")</f>
        <v>199</v>
      </c>
      <c r="M3480" s="2">
        <f>_xlfn.XLOOKUP(E3480,[1]SKU_Master!A:A,[1]SKU_Master!F:F,"NOT FOUND")</f>
        <v>96</v>
      </c>
      <c r="N3480" s="2" t="str">
        <f>IF(ISNUMBER(_xlfn.XMATCH(E3480,[1]SKU_Master!A:A)),"MATCH","NOT FOUND")</f>
        <v>MATCH</v>
      </c>
      <c r="O3480" s="2">
        <f>Table2[[#This Row],[GROSS_REVENUE]]-Table2[[#This Row],[DISCOUNT]]</f>
        <v>34095.229999999996</v>
      </c>
      <c r="P3480" s="3">
        <f>IFERROR((Table2[[#This Row],[NET_REVENUE]]-(Table2[[#This Row],[UNITS_SOLD]]*Table2[[#This Row],[UNIT_COGS]]))/Table2[[#This Row],[NET_REVENUE]],0)</f>
        <v>0.32143000648477799</v>
      </c>
      <c r="Q3480" s="4">
        <f>IFERROR(Table2[[#This Row],[GROSS_REVENUE]]/Table2[[#This Row],[AD_SPEND]],0)</f>
        <v>6.3593280930104275</v>
      </c>
      <c r="R3480" s="2">
        <f>IFERROR((Table2[[#This Row],[NET_REVENUE]]-(Table2[[#This Row],[UNITS_SOLD]]*Table2[[#This Row],[UNIT_COGS]])-Table2[[#This Row],[AD_SPEND]]),0)</f>
        <v>3417.7099999999955</v>
      </c>
      <c r="S3480" s="3">
        <f>IFERROR(Table2[[#This Row],[RETURNS_UNITS]]/Table2[[#This Row],[UNITS_SOLD]],0)</f>
        <v>4.9792531120331947E-2</v>
      </c>
      <c r="T3480" s="2" t="str">
        <f>TRIM(CLEAN(Table2[[#This Row],[CHANNEL]]))</f>
        <v>Flipkart</v>
      </c>
      <c r="U3480" s="1">
        <f t="shared" si="54"/>
        <v>45352</v>
      </c>
    </row>
    <row r="3481" spans="1:21" x14ac:dyDescent="0.3">
      <c r="A3481" s="1">
        <v>45627</v>
      </c>
      <c r="B3481" s="2" t="s">
        <v>37</v>
      </c>
      <c r="C3481" s="2" t="s">
        <v>28</v>
      </c>
      <c r="D3481" s="2" t="s">
        <v>41</v>
      </c>
      <c r="E3481" s="2" t="str">
        <f>TRIM(Table2[[#This Row],[SKU_CODE]])</f>
        <v>BEC-KT-002</v>
      </c>
      <c r="F3481" s="2">
        <v>209</v>
      </c>
      <c r="G3481" s="2">
        <v>87780</v>
      </c>
      <c r="H3481" s="2">
        <v>17883.66</v>
      </c>
      <c r="I3481" s="2">
        <v>7563.48</v>
      </c>
      <c r="J3481" s="2">
        <v>9</v>
      </c>
      <c r="K3481" s="2" t="str">
        <f>_xlfn.XLOOKUP(E3481,[1]SKU_Master!A:A,[1]SKU_Master!C:C,"NOT FOUND")</f>
        <v>Kitchen Towel</v>
      </c>
      <c r="L3481" s="2">
        <f>_xlfn.XLOOKUP(Table2[[#This Row],[SKU_CODE_CLEAN]],[1]SKU_Master!A:A,[1]SKU_Master!E:E,"Not Found")</f>
        <v>420</v>
      </c>
      <c r="M3481" s="2">
        <f>_xlfn.XLOOKUP(E3481,[1]SKU_Master!A:A,[1]SKU_Master!F:F,"NOT FOUND")</f>
        <v>205</v>
      </c>
      <c r="N3481" s="2" t="str">
        <f>IF(ISNUMBER(_xlfn.XMATCH(E3481,[1]SKU_Master!A:A)),"MATCH","NOT FOUND")</f>
        <v>MATCH</v>
      </c>
      <c r="O3481" s="2">
        <f>Table2[[#This Row],[GROSS_REVENUE]]-Table2[[#This Row],[DISCOUNT]]</f>
        <v>69896.34</v>
      </c>
      <c r="P3481" s="3">
        <f>IFERROR((Table2[[#This Row],[NET_REVENUE]]-(Table2[[#This Row],[UNITS_SOLD]]*Table2[[#This Row],[UNIT_COGS]]))/Table2[[#This Row],[NET_REVENUE]],0)</f>
        <v>0.38702083685640759</v>
      </c>
      <c r="Q3481" s="4">
        <f>IFERROR(Table2[[#This Row],[GROSS_REVENUE]]/Table2[[#This Row],[AD_SPEND]],0)</f>
        <v>11.605768773104444</v>
      </c>
      <c r="R3481" s="2">
        <f>IFERROR((Table2[[#This Row],[NET_REVENUE]]-(Table2[[#This Row],[UNITS_SOLD]]*Table2[[#This Row],[UNIT_COGS]])-Table2[[#This Row],[AD_SPEND]]),0)</f>
        <v>19487.859999999997</v>
      </c>
      <c r="S3481" s="3">
        <f>IFERROR(Table2[[#This Row],[RETURNS_UNITS]]/Table2[[#This Row],[UNITS_SOLD]],0)</f>
        <v>4.3062200956937802E-2</v>
      </c>
      <c r="T3481" s="2" t="str">
        <f>TRIM(CLEAN(Table2[[#This Row],[CHANNEL]]))</f>
        <v>Blinkit</v>
      </c>
      <c r="U3481" s="1">
        <f t="shared" si="54"/>
        <v>45627</v>
      </c>
    </row>
    <row r="3482" spans="1:21" x14ac:dyDescent="0.3">
      <c r="A3482" s="1">
        <v>45597</v>
      </c>
      <c r="B3482" s="2" t="s">
        <v>21</v>
      </c>
      <c r="C3482" s="2" t="s">
        <v>25</v>
      </c>
      <c r="D3482" s="2" t="s">
        <v>41</v>
      </c>
      <c r="E3482" s="2" t="str">
        <f>TRIM(Table2[[#This Row],[SKU_CODE]])</f>
        <v>BEC-KT-002</v>
      </c>
      <c r="F3482" s="2">
        <v>158</v>
      </c>
      <c r="G3482" s="2">
        <v>66360</v>
      </c>
      <c r="H3482" s="2">
        <v>8337.83</v>
      </c>
      <c r="I3482" s="2">
        <v>7564.67</v>
      </c>
      <c r="J3482" s="2">
        <v>8</v>
      </c>
      <c r="K3482" s="2" t="str">
        <f>_xlfn.XLOOKUP(E3482,[1]SKU_Master!A:A,[1]SKU_Master!C:C,"NOT FOUND")</f>
        <v>Kitchen Towel</v>
      </c>
      <c r="L3482" s="2">
        <f>_xlfn.XLOOKUP(Table2[[#This Row],[SKU_CODE_CLEAN]],[1]SKU_Master!A:A,[1]SKU_Master!E:E,"Not Found")</f>
        <v>420</v>
      </c>
      <c r="M3482" s="2">
        <f>_xlfn.XLOOKUP(E3482,[1]SKU_Master!A:A,[1]SKU_Master!F:F,"NOT FOUND")</f>
        <v>205</v>
      </c>
      <c r="N3482" s="2" t="str">
        <f>IF(ISNUMBER(_xlfn.XMATCH(E3482,[1]SKU_Master!A:A)),"MATCH","NOT FOUND")</f>
        <v>MATCH</v>
      </c>
      <c r="O3482" s="2">
        <f>Table2[[#This Row],[GROSS_REVENUE]]-Table2[[#This Row],[DISCOUNT]]</f>
        <v>58022.17</v>
      </c>
      <c r="P3482" s="3">
        <f>IFERROR((Table2[[#This Row],[NET_REVENUE]]-(Table2[[#This Row],[UNITS_SOLD]]*Table2[[#This Row],[UNIT_COGS]]))/Table2[[#This Row],[NET_REVENUE]],0)</f>
        <v>0.44176510461432239</v>
      </c>
      <c r="Q3482" s="4">
        <f>IFERROR(Table2[[#This Row],[GROSS_REVENUE]]/Table2[[#This Row],[AD_SPEND]],0)</f>
        <v>8.7723588735529763</v>
      </c>
      <c r="R3482" s="2">
        <f>IFERROR((Table2[[#This Row],[NET_REVENUE]]-(Table2[[#This Row],[UNITS_SOLD]]*Table2[[#This Row],[UNIT_COGS]])-Table2[[#This Row],[AD_SPEND]]),0)</f>
        <v>18067.5</v>
      </c>
      <c r="S3482" s="3">
        <f>IFERROR(Table2[[#This Row],[RETURNS_UNITS]]/Table2[[#This Row],[UNITS_SOLD]],0)</f>
        <v>5.0632911392405063E-2</v>
      </c>
      <c r="T3482" s="2" t="str">
        <f>TRIM(CLEAN(Table2[[#This Row],[CHANNEL]]))</f>
        <v>Flipkart</v>
      </c>
      <c r="U3482" s="1">
        <f t="shared" si="54"/>
        <v>45597</v>
      </c>
    </row>
    <row r="3483" spans="1:21" x14ac:dyDescent="0.3">
      <c r="A3483" s="1">
        <v>45323</v>
      </c>
      <c r="B3483" s="2" t="s">
        <v>24</v>
      </c>
      <c r="C3483" s="2" t="s">
        <v>28</v>
      </c>
      <c r="D3483" s="2" t="s">
        <v>38</v>
      </c>
      <c r="E3483" s="2" t="str">
        <f>TRIM(Table2[[#This Row],[SKU_CODE]])</f>
        <v>BEC-CLN-002</v>
      </c>
      <c r="F3483" s="2">
        <v>173</v>
      </c>
      <c r="G3483" s="2">
        <v>32005</v>
      </c>
      <c r="H3483" s="2">
        <v>698.89</v>
      </c>
      <c r="I3483" s="2">
        <v>7574.29</v>
      </c>
      <c r="J3483" s="2">
        <v>23</v>
      </c>
      <c r="K3483" s="2" t="str">
        <f>_xlfn.XLOOKUP(E3483,[1]SKU_Master!A:A,[1]SKU_Master!C:C,"NOT FOUND")</f>
        <v>Cleaners</v>
      </c>
      <c r="L3483" s="2">
        <f>_xlfn.XLOOKUP(Table2[[#This Row],[SKU_CODE_CLEAN]],[1]SKU_Master!A:A,[1]SKU_Master!E:E,"Not Found")</f>
        <v>185</v>
      </c>
      <c r="M3483" s="2">
        <f>_xlfn.XLOOKUP(E3483,[1]SKU_Master!A:A,[1]SKU_Master!F:F,"NOT FOUND")</f>
        <v>88</v>
      </c>
      <c r="N3483" s="2" t="str">
        <f>IF(ISNUMBER(_xlfn.XMATCH(E3483,[1]SKU_Master!A:A)),"MATCH","NOT FOUND")</f>
        <v>MATCH</v>
      </c>
      <c r="O3483" s="2">
        <f>Table2[[#This Row],[GROSS_REVENUE]]-Table2[[#This Row],[DISCOUNT]]</f>
        <v>31306.11</v>
      </c>
      <c r="P3483" s="3">
        <f>IFERROR((Table2[[#This Row],[NET_REVENUE]]-(Table2[[#This Row],[UNITS_SOLD]]*Table2[[#This Row],[UNIT_COGS]]))/Table2[[#This Row],[NET_REVENUE]],0)</f>
        <v>0.51370515212525603</v>
      </c>
      <c r="Q3483" s="4">
        <f>IFERROR(Table2[[#This Row],[GROSS_REVENUE]]/Table2[[#This Row],[AD_SPEND]],0)</f>
        <v>4.2254785597065867</v>
      </c>
      <c r="R3483" s="2">
        <f>IFERROR((Table2[[#This Row],[NET_REVENUE]]-(Table2[[#This Row],[UNITS_SOLD]]*Table2[[#This Row],[UNIT_COGS]])-Table2[[#This Row],[AD_SPEND]]),0)</f>
        <v>8507.82</v>
      </c>
      <c r="S3483" s="3">
        <f>IFERROR(Table2[[#This Row],[RETURNS_UNITS]]/Table2[[#This Row],[UNITS_SOLD]],0)</f>
        <v>0.13294797687861271</v>
      </c>
      <c r="T3483" s="2" t="str">
        <f>TRIM(CLEAN(Table2[[#This Row],[CHANNEL]]))</f>
        <v>D2C</v>
      </c>
      <c r="U3483" s="1">
        <f t="shared" si="54"/>
        <v>45323</v>
      </c>
    </row>
    <row r="3484" spans="1:21" x14ac:dyDescent="0.3">
      <c r="A3484" s="1">
        <v>45597</v>
      </c>
      <c r="B3484" s="2" t="s">
        <v>39</v>
      </c>
      <c r="C3484" s="2" t="s">
        <v>28</v>
      </c>
      <c r="D3484" s="2" t="s">
        <v>59</v>
      </c>
      <c r="E3484" s="2" t="str">
        <f>TRIM(Table2[[#This Row],[SKU_CODE]])</f>
        <v>BEC-CLN-001</v>
      </c>
      <c r="F3484" s="2">
        <v>265</v>
      </c>
      <c r="G3484" s="2">
        <v>52735</v>
      </c>
      <c r="H3484" s="2">
        <v>11567.83</v>
      </c>
      <c r="I3484" s="2">
        <v>7578.09</v>
      </c>
      <c r="J3484" s="2">
        <v>8</v>
      </c>
      <c r="K3484" s="2" t="str">
        <f>_xlfn.XLOOKUP(E3484,[1]SKU_Master!A:A,[1]SKU_Master!C:C,"NOT FOUND")</f>
        <v>Cleaners</v>
      </c>
      <c r="L3484" s="2">
        <f>_xlfn.XLOOKUP(Table2[[#This Row],[SKU_CODE_CLEAN]],[1]SKU_Master!A:A,[1]SKU_Master!E:E,"Not Found")</f>
        <v>199</v>
      </c>
      <c r="M3484" s="2">
        <f>_xlfn.XLOOKUP(E3484,[1]SKU_Master!A:A,[1]SKU_Master!F:F,"NOT FOUND")</f>
        <v>96</v>
      </c>
      <c r="N3484" s="2" t="str">
        <f>IF(ISNUMBER(_xlfn.XMATCH(E3484,[1]SKU_Master!A:A)),"MATCH","NOT FOUND")</f>
        <v>MATCH</v>
      </c>
      <c r="O3484" s="2">
        <f>Table2[[#This Row],[GROSS_REVENUE]]-Table2[[#This Row],[DISCOUNT]]</f>
        <v>41167.17</v>
      </c>
      <c r="P3484" s="3">
        <f>IFERROR((Table2[[#This Row],[NET_REVENUE]]-(Table2[[#This Row],[UNITS_SOLD]]*Table2[[#This Row],[UNIT_COGS]]))/Table2[[#This Row],[NET_REVENUE]],0)</f>
        <v>0.38203184722194894</v>
      </c>
      <c r="Q3484" s="4">
        <f>IFERROR(Table2[[#This Row],[GROSS_REVENUE]]/Table2[[#This Row],[AD_SPEND]],0)</f>
        <v>6.9588775007950554</v>
      </c>
      <c r="R3484" s="2">
        <f>IFERROR((Table2[[#This Row],[NET_REVENUE]]-(Table2[[#This Row],[UNITS_SOLD]]*Table2[[#This Row],[UNIT_COGS]])-Table2[[#This Row],[AD_SPEND]]),0)</f>
        <v>8149.0799999999981</v>
      </c>
      <c r="S3484" s="3">
        <f>IFERROR(Table2[[#This Row],[RETURNS_UNITS]]/Table2[[#This Row],[UNITS_SOLD]],0)</f>
        <v>3.0188679245283019E-2</v>
      </c>
      <c r="T3484" s="2" t="str">
        <f>TRIM(CLEAN(Table2[[#This Row],[CHANNEL]]))</f>
        <v>Amazon</v>
      </c>
      <c r="U3484" s="1">
        <f t="shared" si="54"/>
        <v>45597</v>
      </c>
    </row>
    <row r="3485" spans="1:21" x14ac:dyDescent="0.3">
      <c r="A3485" s="1">
        <v>45717</v>
      </c>
      <c r="B3485" s="2" t="s">
        <v>34</v>
      </c>
      <c r="C3485" s="2" t="s">
        <v>22</v>
      </c>
      <c r="D3485" s="2" t="s">
        <v>29</v>
      </c>
      <c r="E3485" s="2" t="str">
        <f>TRIM(Table2[[#This Row],[SKU_CODE]])</f>
        <v>BEC-CLN-004</v>
      </c>
      <c r="F3485" s="2">
        <v>386</v>
      </c>
      <c r="G3485" s="2">
        <v>38214</v>
      </c>
      <c r="H3485" s="2">
        <v>4086.59</v>
      </c>
      <c r="I3485" s="2">
        <v>7583.99</v>
      </c>
      <c r="J3485" s="2">
        <v>9</v>
      </c>
      <c r="K3485" s="2" t="str">
        <f>_xlfn.XLOOKUP(E3485,[1]SKU_Master!A:A,[1]SKU_Master!C:C,"NOT FOUND")</f>
        <v>Cleaners</v>
      </c>
      <c r="L3485" s="2">
        <f>_xlfn.XLOOKUP(Table2[[#This Row],[SKU_CODE_CLEAN]],[1]SKU_Master!A:A,[1]SKU_Master!E:E,"Not Found")</f>
        <v>99</v>
      </c>
      <c r="M3485" s="2">
        <f>_xlfn.XLOOKUP(E3485,[1]SKU_Master!A:A,[1]SKU_Master!F:F,"NOT FOUND")</f>
        <v>44</v>
      </c>
      <c r="N3485" s="2" t="str">
        <f>IF(ISNUMBER(_xlfn.XMATCH(E3485,[1]SKU_Master!A:A)),"MATCH","NOT FOUND")</f>
        <v>MATCH</v>
      </c>
      <c r="O3485" s="2">
        <f>Table2[[#This Row],[GROSS_REVENUE]]-Table2[[#This Row],[DISCOUNT]]</f>
        <v>34127.410000000003</v>
      </c>
      <c r="P3485" s="3">
        <f>IFERROR((Table2[[#This Row],[NET_REVENUE]]-(Table2[[#This Row],[UNITS_SOLD]]*Table2[[#This Row],[UNIT_COGS]]))/Table2[[#This Row],[NET_REVENUE]],0)</f>
        <v>0.50233551271543908</v>
      </c>
      <c r="Q3485" s="4">
        <f>IFERROR(Table2[[#This Row],[GROSS_REVENUE]]/Table2[[#This Row],[AD_SPEND]],0)</f>
        <v>5.038772466735848</v>
      </c>
      <c r="R3485" s="2">
        <f>IFERROR((Table2[[#This Row],[NET_REVENUE]]-(Table2[[#This Row],[UNITS_SOLD]]*Table2[[#This Row],[UNIT_COGS]])-Table2[[#This Row],[AD_SPEND]]),0)</f>
        <v>9559.4200000000037</v>
      </c>
      <c r="S3485" s="3">
        <f>IFERROR(Table2[[#This Row],[RETURNS_UNITS]]/Table2[[#This Row],[UNITS_SOLD]],0)</f>
        <v>2.3316062176165803E-2</v>
      </c>
      <c r="T3485" s="2" t="str">
        <f>TRIM(CLEAN(Table2[[#This Row],[CHANNEL]]))</f>
        <v>Zepto</v>
      </c>
      <c r="U3485" s="1">
        <f t="shared" si="54"/>
        <v>45717</v>
      </c>
    </row>
    <row r="3486" spans="1:21" x14ac:dyDescent="0.3">
      <c r="A3486" s="1">
        <v>45658</v>
      </c>
      <c r="B3486" s="2" t="s">
        <v>34</v>
      </c>
      <c r="C3486" s="2" t="s">
        <v>22</v>
      </c>
      <c r="D3486" s="2" t="s">
        <v>29</v>
      </c>
      <c r="E3486" s="2" t="str">
        <f>TRIM(Table2[[#This Row],[SKU_CODE]])</f>
        <v>BEC-CLN-004</v>
      </c>
      <c r="F3486" s="2">
        <v>356</v>
      </c>
      <c r="G3486" s="2">
        <v>35244</v>
      </c>
      <c r="H3486" s="2">
        <v>4009.98</v>
      </c>
      <c r="I3486" s="2">
        <v>7593.09</v>
      </c>
      <c r="J3486" s="2">
        <v>9</v>
      </c>
      <c r="K3486" s="2" t="str">
        <f>_xlfn.XLOOKUP(E3486,[1]SKU_Master!A:A,[1]SKU_Master!C:C,"NOT FOUND")</f>
        <v>Cleaners</v>
      </c>
      <c r="L3486" s="2">
        <f>_xlfn.XLOOKUP(Table2[[#This Row],[SKU_CODE_CLEAN]],[1]SKU_Master!A:A,[1]SKU_Master!E:E,"Not Found")</f>
        <v>99</v>
      </c>
      <c r="M3486" s="2">
        <f>_xlfn.XLOOKUP(E3486,[1]SKU_Master!A:A,[1]SKU_Master!F:F,"NOT FOUND")</f>
        <v>44</v>
      </c>
      <c r="N3486" s="2" t="str">
        <f>IF(ISNUMBER(_xlfn.XMATCH(E3486,[1]SKU_Master!A:A)),"MATCH","NOT FOUND")</f>
        <v>MATCH</v>
      </c>
      <c r="O3486" s="2">
        <f>Table2[[#This Row],[GROSS_REVENUE]]-Table2[[#This Row],[DISCOUNT]]</f>
        <v>31234.02</v>
      </c>
      <c r="P3486" s="3">
        <f>IFERROR((Table2[[#This Row],[NET_REVENUE]]-(Table2[[#This Row],[UNITS_SOLD]]*Table2[[#This Row],[UNIT_COGS]]))/Table2[[#This Row],[NET_REVENUE]],0)</f>
        <v>0.49849555068479817</v>
      </c>
      <c r="Q3486" s="4">
        <f>IFERROR(Table2[[#This Row],[GROSS_REVENUE]]/Table2[[#This Row],[AD_SPEND]],0)</f>
        <v>4.6415886022686417</v>
      </c>
      <c r="R3486" s="2">
        <f>IFERROR((Table2[[#This Row],[NET_REVENUE]]-(Table2[[#This Row],[UNITS_SOLD]]*Table2[[#This Row],[UNIT_COGS]])-Table2[[#This Row],[AD_SPEND]]),0)</f>
        <v>7976.93</v>
      </c>
      <c r="S3486" s="3">
        <f>IFERROR(Table2[[#This Row],[RETURNS_UNITS]]/Table2[[#This Row],[UNITS_SOLD]],0)</f>
        <v>2.5280898876404494E-2</v>
      </c>
      <c r="T3486" s="2" t="str">
        <f>TRIM(CLEAN(Table2[[#This Row],[CHANNEL]]))</f>
        <v>Zepto</v>
      </c>
      <c r="U3486" s="1">
        <f t="shared" si="54"/>
        <v>45658</v>
      </c>
    </row>
    <row r="3487" spans="1:21" x14ac:dyDescent="0.3">
      <c r="A3487" s="1">
        <v>45292</v>
      </c>
      <c r="B3487" s="2" t="s">
        <v>37</v>
      </c>
      <c r="C3487" s="2" t="s">
        <v>28</v>
      </c>
      <c r="D3487" s="2" t="s">
        <v>29</v>
      </c>
      <c r="E3487" s="2" t="str">
        <f>TRIM(Table2[[#This Row],[SKU_CODE]])</f>
        <v>BEC-CLN-004</v>
      </c>
      <c r="F3487" s="2">
        <v>295</v>
      </c>
      <c r="G3487" s="2">
        <v>29205</v>
      </c>
      <c r="H3487" s="2">
        <v>2334.52</v>
      </c>
      <c r="I3487" s="2">
        <v>7602</v>
      </c>
      <c r="J3487" s="2">
        <v>6</v>
      </c>
      <c r="K3487" s="2" t="str">
        <f>_xlfn.XLOOKUP(E3487,[1]SKU_Master!A:A,[1]SKU_Master!C:C,"NOT FOUND")</f>
        <v>Cleaners</v>
      </c>
      <c r="L3487" s="2">
        <f>_xlfn.XLOOKUP(Table2[[#This Row],[SKU_CODE_CLEAN]],[1]SKU_Master!A:A,[1]SKU_Master!E:E,"Not Found")</f>
        <v>99</v>
      </c>
      <c r="M3487" s="2">
        <f>_xlfn.XLOOKUP(E3487,[1]SKU_Master!A:A,[1]SKU_Master!F:F,"NOT FOUND")</f>
        <v>44</v>
      </c>
      <c r="N3487" s="2" t="str">
        <f>IF(ISNUMBER(_xlfn.XMATCH(E3487,[1]SKU_Master!A:A)),"MATCH","NOT FOUND")</f>
        <v>MATCH</v>
      </c>
      <c r="O3487" s="2">
        <f>Table2[[#This Row],[GROSS_REVENUE]]-Table2[[#This Row],[DISCOUNT]]</f>
        <v>26870.48</v>
      </c>
      <c r="P3487" s="3">
        <f>IFERROR((Table2[[#This Row],[NET_REVENUE]]-(Table2[[#This Row],[UNITS_SOLD]]*Table2[[#This Row],[UNIT_COGS]]))/Table2[[#This Row],[NET_REVENUE]],0)</f>
        <v>0.51694201220074965</v>
      </c>
      <c r="Q3487" s="4">
        <f>IFERROR(Table2[[#This Row],[GROSS_REVENUE]]/Table2[[#This Row],[AD_SPEND]],0)</f>
        <v>3.8417521704814521</v>
      </c>
      <c r="R3487" s="2">
        <f>IFERROR((Table2[[#This Row],[NET_REVENUE]]-(Table2[[#This Row],[UNITS_SOLD]]*Table2[[#This Row],[UNIT_COGS]])-Table2[[#This Row],[AD_SPEND]]),0)</f>
        <v>6288.48</v>
      </c>
      <c r="S3487" s="3">
        <f>IFERROR(Table2[[#This Row],[RETURNS_UNITS]]/Table2[[#This Row],[UNITS_SOLD]],0)</f>
        <v>2.0338983050847456E-2</v>
      </c>
      <c r="T3487" s="2" t="str">
        <f>TRIM(CLEAN(Table2[[#This Row],[CHANNEL]]))</f>
        <v>Blinkit</v>
      </c>
      <c r="U3487" s="1">
        <f t="shared" si="54"/>
        <v>45292</v>
      </c>
    </row>
    <row r="3488" spans="1:21" x14ac:dyDescent="0.3">
      <c r="A3488" s="1">
        <v>45627</v>
      </c>
      <c r="B3488" s="2" t="s">
        <v>24</v>
      </c>
      <c r="C3488" s="2" t="s">
        <v>25</v>
      </c>
      <c r="D3488" s="2" t="s">
        <v>41</v>
      </c>
      <c r="E3488" s="2" t="str">
        <f>TRIM(Table2[[#This Row],[SKU_CODE]])</f>
        <v>BEC-KT-002</v>
      </c>
      <c r="F3488" s="2">
        <v>162</v>
      </c>
      <c r="G3488" s="2">
        <v>68040</v>
      </c>
      <c r="H3488" s="2">
        <v>6062.15</v>
      </c>
      <c r="I3488" s="2">
        <v>7612.63</v>
      </c>
      <c r="J3488" s="2">
        <v>14</v>
      </c>
      <c r="K3488" s="2" t="str">
        <f>_xlfn.XLOOKUP(E3488,[1]SKU_Master!A:A,[1]SKU_Master!C:C,"NOT FOUND")</f>
        <v>Kitchen Towel</v>
      </c>
      <c r="L3488" s="2">
        <f>_xlfn.XLOOKUP(Table2[[#This Row],[SKU_CODE_CLEAN]],[1]SKU_Master!A:A,[1]SKU_Master!E:E,"Not Found")</f>
        <v>420</v>
      </c>
      <c r="M3488" s="2">
        <f>_xlfn.XLOOKUP(E3488,[1]SKU_Master!A:A,[1]SKU_Master!F:F,"NOT FOUND")</f>
        <v>205</v>
      </c>
      <c r="N3488" s="2" t="str">
        <f>IF(ISNUMBER(_xlfn.XMATCH(E3488,[1]SKU_Master!A:A)),"MATCH","NOT FOUND")</f>
        <v>MATCH</v>
      </c>
      <c r="O3488" s="2">
        <f>Table2[[#This Row],[GROSS_REVENUE]]-Table2[[#This Row],[DISCOUNT]]</f>
        <v>61977.85</v>
      </c>
      <c r="P3488" s="3">
        <f>IFERROR((Table2[[#This Row],[NET_REVENUE]]-(Table2[[#This Row],[UNITS_SOLD]]*Table2[[#This Row],[UNIT_COGS]]))/Table2[[#This Row],[NET_REVENUE]],0)</f>
        <v>0.46416340676548151</v>
      </c>
      <c r="Q3488" s="4">
        <f>IFERROR(Table2[[#This Row],[GROSS_REVENUE]]/Table2[[#This Row],[AD_SPEND]],0)</f>
        <v>8.9377784024706308</v>
      </c>
      <c r="R3488" s="2">
        <f>IFERROR((Table2[[#This Row],[NET_REVENUE]]-(Table2[[#This Row],[UNITS_SOLD]]*Table2[[#This Row],[UNIT_COGS]])-Table2[[#This Row],[AD_SPEND]]),0)</f>
        <v>21155.219999999998</v>
      </c>
      <c r="S3488" s="3">
        <f>IFERROR(Table2[[#This Row],[RETURNS_UNITS]]/Table2[[#This Row],[UNITS_SOLD]],0)</f>
        <v>8.6419753086419748E-2</v>
      </c>
      <c r="T3488" s="2" t="str">
        <f>TRIM(CLEAN(Table2[[#This Row],[CHANNEL]]))</f>
        <v>D2C</v>
      </c>
      <c r="U3488" s="1">
        <f t="shared" si="54"/>
        <v>45627</v>
      </c>
    </row>
    <row r="3489" spans="1:21" x14ac:dyDescent="0.3">
      <c r="A3489" s="1">
        <v>45352</v>
      </c>
      <c r="B3489" s="2" t="s">
        <v>24</v>
      </c>
      <c r="C3489" s="2" t="s">
        <v>25</v>
      </c>
      <c r="D3489" s="2" t="s">
        <v>41</v>
      </c>
      <c r="E3489" s="2" t="str">
        <f>TRIM(Table2[[#This Row],[SKU_CODE]])</f>
        <v>BEC-KT-002</v>
      </c>
      <c r="F3489" s="2">
        <v>208</v>
      </c>
      <c r="G3489" s="2">
        <v>87360</v>
      </c>
      <c r="H3489" s="2">
        <v>9822.56</v>
      </c>
      <c r="I3489" s="2">
        <v>7620.31</v>
      </c>
      <c r="J3489" s="2">
        <v>19</v>
      </c>
      <c r="K3489" s="2" t="str">
        <f>_xlfn.XLOOKUP(E3489,[1]SKU_Master!A:A,[1]SKU_Master!C:C,"NOT FOUND")</f>
        <v>Kitchen Towel</v>
      </c>
      <c r="L3489" s="2">
        <f>_xlfn.XLOOKUP(Table2[[#This Row],[SKU_CODE_CLEAN]],[1]SKU_Master!A:A,[1]SKU_Master!E:E,"Not Found")</f>
        <v>420</v>
      </c>
      <c r="M3489" s="2">
        <f>_xlfn.XLOOKUP(E3489,[1]SKU_Master!A:A,[1]SKU_Master!F:F,"NOT FOUND")</f>
        <v>205</v>
      </c>
      <c r="N3489" s="2" t="str">
        <f>IF(ISNUMBER(_xlfn.XMATCH(E3489,[1]SKU_Master!A:A)),"MATCH","NOT FOUND")</f>
        <v>MATCH</v>
      </c>
      <c r="O3489" s="2">
        <f>Table2[[#This Row],[GROSS_REVENUE]]-Table2[[#This Row],[DISCOUNT]]</f>
        <v>77537.440000000002</v>
      </c>
      <c r="P3489" s="3">
        <f>IFERROR((Table2[[#This Row],[NET_REVENUE]]-(Table2[[#This Row],[UNITS_SOLD]]*Table2[[#This Row],[UNIT_COGS]]))/Table2[[#This Row],[NET_REVENUE]],0)</f>
        <v>0.45007211999777141</v>
      </c>
      <c r="Q3489" s="4">
        <f>IFERROR(Table2[[#This Row],[GROSS_REVENUE]]/Table2[[#This Row],[AD_SPEND]],0)</f>
        <v>11.464100541841473</v>
      </c>
      <c r="R3489" s="2">
        <f>IFERROR((Table2[[#This Row],[NET_REVENUE]]-(Table2[[#This Row],[UNITS_SOLD]]*Table2[[#This Row],[UNIT_COGS]])-Table2[[#This Row],[AD_SPEND]]),0)</f>
        <v>27277.13</v>
      </c>
      <c r="S3489" s="3">
        <f>IFERROR(Table2[[#This Row],[RETURNS_UNITS]]/Table2[[#This Row],[UNITS_SOLD]],0)</f>
        <v>9.1346153846153841E-2</v>
      </c>
      <c r="T3489" s="2" t="str">
        <f>TRIM(CLEAN(Table2[[#This Row],[CHANNEL]]))</f>
        <v>D2C</v>
      </c>
      <c r="U3489" s="1">
        <f t="shared" si="54"/>
        <v>45352</v>
      </c>
    </row>
    <row r="3490" spans="1:21" x14ac:dyDescent="0.3">
      <c r="A3490" s="1">
        <v>45323</v>
      </c>
      <c r="B3490" s="2" t="s">
        <v>34</v>
      </c>
      <c r="C3490" s="2" t="s">
        <v>22</v>
      </c>
      <c r="D3490" s="2" t="s">
        <v>29</v>
      </c>
      <c r="E3490" s="2" t="str">
        <f>TRIM(Table2[[#This Row],[SKU_CODE]])</f>
        <v>BEC-CLN-004</v>
      </c>
      <c r="F3490" s="2">
        <v>392</v>
      </c>
      <c r="G3490" s="2">
        <v>38808</v>
      </c>
      <c r="H3490" s="2">
        <v>7313.77</v>
      </c>
      <c r="I3490" s="2">
        <v>7620.92</v>
      </c>
      <c r="J3490" s="2">
        <v>15</v>
      </c>
      <c r="K3490" s="2" t="str">
        <f>_xlfn.XLOOKUP(E3490,[1]SKU_Master!A:A,[1]SKU_Master!C:C,"NOT FOUND")</f>
        <v>Cleaners</v>
      </c>
      <c r="L3490" s="2">
        <f>_xlfn.XLOOKUP(Table2[[#This Row],[SKU_CODE_CLEAN]],[1]SKU_Master!A:A,[1]SKU_Master!E:E,"Not Found")</f>
        <v>99</v>
      </c>
      <c r="M3490" s="2">
        <f>_xlfn.XLOOKUP(E3490,[1]SKU_Master!A:A,[1]SKU_Master!F:F,"NOT FOUND")</f>
        <v>44</v>
      </c>
      <c r="N3490" s="2" t="str">
        <f>IF(ISNUMBER(_xlfn.XMATCH(E3490,[1]SKU_Master!A:A)),"MATCH","NOT FOUND")</f>
        <v>MATCH</v>
      </c>
      <c r="O3490" s="2">
        <f>Table2[[#This Row],[GROSS_REVENUE]]-Table2[[#This Row],[DISCOUNT]]</f>
        <v>31494.23</v>
      </c>
      <c r="P3490" s="3">
        <f>IFERROR((Table2[[#This Row],[NET_REVENUE]]-(Table2[[#This Row],[UNITS_SOLD]]*Table2[[#This Row],[UNIT_COGS]]))/Table2[[#This Row],[NET_REVENUE]],0)</f>
        <v>0.45234412779737748</v>
      </c>
      <c r="Q3490" s="4">
        <f>IFERROR(Table2[[#This Row],[GROSS_REVENUE]]/Table2[[#This Row],[AD_SPEND]],0)</f>
        <v>5.0922985676270054</v>
      </c>
      <c r="R3490" s="2">
        <f>IFERROR((Table2[[#This Row],[NET_REVENUE]]-(Table2[[#This Row],[UNITS_SOLD]]*Table2[[#This Row],[UNIT_COGS]])-Table2[[#This Row],[AD_SPEND]]),0)</f>
        <v>6625.3099999999995</v>
      </c>
      <c r="S3490" s="3">
        <f>IFERROR(Table2[[#This Row],[RETURNS_UNITS]]/Table2[[#This Row],[UNITS_SOLD]],0)</f>
        <v>3.826530612244898E-2</v>
      </c>
      <c r="T3490" s="2" t="str">
        <f>TRIM(CLEAN(Table2[[#This Row],[CHANNEL]]))</f>
        <v>Zepto</v>
      </c>
      <c r="U3490" s="1">
        <f t="shared" si="54"/>
        <v>45323</v>
      </c>
    </row>
    <row r="3491" spans="1:21" x14ac:dyDescent="0.3">
      <c r="A3491" s="1">
        <v>45597</v>
      </c>
      <c r="B3491" s="2" t="s">
        <v>21</v>
      </c>
      <c r="C3491" s="2" t="s">
        <v>22</v>
      </c>
      <c r="D3491" s="2" t="s">
        <v>59</v>
      </c>
      <c r="E3491" s="2" t="str">
        <f>TRIM(Table2[[#This Row],[SKU_CODE]])</f>
        <v>BEC-CLN-001</v>
      </c>
      <c r="F3491" s="2">
        <v>184</v>
      </c>
      <c r="G3491" s="2">
        <v>36616</v>
      </c>
      <c r="H3491" s="2">
        <v>3403.2</v>
      </c>
      <c r="I3491" s="2">
        <v>7629.94</v>
      </c>
      <c r="J3491" s="2">
        <v>4</v>
      </c>
      <c r="K3491" s="2" t="str">
        <f>_xlfn.XLOOKUP(E3491,[1]SKU_Master!A:A,[1]SKU_Master!C:C,"NOT FOUND")</f>
        <v>Cleaners</v>
      </c>
      <c r="L3491" s="2">
        <f>_xlfn.XLOOKUP(Table2[[#This Row],[SKU_CODE_CLEAN]],[1]SKU_Master!A:A,[1]SKU_Master!E:E,"Not Found")</f>
        <v>199</v>
      </c>
      <c r="M3491" s="2">
        <f>_xlfn.XLOOKUP(E3491,[1]SKU_Master!A:A,[1]SKU_Master!F:F,"NOT FOUND")</f>
        <v>96</v>
      </c>
      <c r="N3491" s="2" t="str">
        <f>IF(ISNUMBER(_xlfn.XMATCH(E3491,[1]SKU_Master!A:A)),"MATCH","NOT FOUND")</f>
        <v>MATCH</v>
      </c>
      <c r="O3491" s="2">
        <f>Table2[[#This Row],[GROSS_REVENUE]]-Table2[[#This Row],[DISCOUNT]]</f>
        <v>33212.800000000003</v>
      </c>
      <c r="P3491" s="3">
        <f>IFERROR((Table2[[#This Row],[NET_REVENUE]]-(Table2[[#This Row],[UNITS_SOLD]]*Table2[[#This Row],[UNIT_COGS]]))/Table2[[#This Row],[NET_REVENUE]],0)</f>
        <v>0.46815685518836114</v>
      </c>
      <c r="Q3491" s="4">
        <f>IFERROR(Table2[[#This Row],[GROSS_REVENUE]]/Table2[[#This Row],[AD_SPEND]],0)</f>
        <v>4.798989245000616</v>
      </c>
      <c r="R3491" s="2">
        <f>IFERROR((Table2[[#This Row],[NET_REVENUE]]-(Table2[[#This Row],[UNITS_SOLD]]*Table2[[#This Row],[UNIT_COGS]])-Table2[[#This Row],[AD_SPEND]]),0)</f>
        <v>7918.8600000000033</v>
      </c>
      <c r="S3491" s="3">
        <f>IFERROR(Table2[[#This Row],[RETURNS_UNITS]]/Table2[[#This Row],[UNITS_SOLD]],0)</f>
        <v>2.1739130434782608E-2</v>
      </c>
      <c r="T3491" s="2" t="str">
        <f>TRIM(CLEAN(Table2[[#This Row],[CHANNEL]]))</f>
        <v>Flipkart</v>
      </c>
      <c r="U3491" s="1">
        <f t="shared" si="54"/>
        <v>45597</v>
      </c>
    </row>
    <row r="3492" spans="1:21" x14ac:dyDescent="0.3">
      <c r="A3492" s="1">
        <v>45627</v>
      </c>
      <c r="B3492" s="2" t="s">
        <v>37</v>
      </c>
      <c r="C3492" s="2" t="s">
        <v>25</v>
      </c>
      <c r="D3492" s="2" t="s">
        <v>31</v>
      </c>
      <c r="E3492" s="2" t="str">
        <f>TRIM(Table2[[#This Row],[SKU_CODE]])</f>
        <v>BEC-GB-002</v>
      </c>
      <c r="F3492" s="2">
        <v>396</v>
      </c>
      <c r="G3492" s="2">
        <v>70884</v>
      </c>
      <c r="H3492" s="2">
        <v>17068.22</v>
      </c>
      <c r="I3492" s="2">
        <v>7633.6</v>
      </c>
      <c r="J3492" s="2">
        <v>18</v>
      </c>
      <c r="K3492" s="2" t="str">
        <f>_xlfn.XLOOKUP(E3492,[1]SKU_Master!A:A,[1]SKU_Master!C:C,"NOT FOUND")</f>
        <v>Garbage Bags</v>
      </c>
      <c r="L3492" s="2">
        <f>_xlfn.XLOOKUP(Table2[[#This Row],[SKU_CODE_CLEAN]],[1]SKU_Master!A:A,[1]SKU_Master!E:E,"Not Found")</f>
        <v>179</v>
      </c>
      <c r="M3492" s="2">
        <f>_xlfn.XLOOKUP(E3492,[1]SKU_Master!A:A,[1]SKU_Master!F:F,"NOT FOUND")</f>
        <v>86</v>
      </c>
      <c r="N3492" s="2" t="str">
        <f>IF(ISNUMBER(_xlfn.XMATCH(E3492,[1]SKU_Master!A:A)),"MATCH","NOT FOUND")</f>
        <v>MATCH</v>
      </c>
      <c r="O3492" s="2">
        <f>Table2[[#This Row],[GROSS_REVENUE]]-Table2[[#This Row],[DISCOUNT]]</f>
        <v>53815.78</v>
      </c>
      <c r="P3492" s="3">
        <f>IFERROR((Table2[[#This Row],[NET_REVENUE]]-(Table2[[#This Row],[UNITS_SOLD]]*Table2[[#This Row],[UNIT_COGS]]))/Table2[[#This Row],[NET_REVENUE]],0)</f>
        <v>0.36717446072508841</v>
      </c>
      <c r="Q3492" s="4">
        <f>IFERROR(Table2[[#This Row],[GROSS_REVENUE]]/Table2[[#This Row],[AD_SPEND]],0)</f>
        <v>9.2857891427373715</v>
      </c>
      <c r="R3492" s="2">
        <f>IFERROR((Table2[[#This Row],[NET_REVENUE]]-(Table2[[#This Row],[UNITS_SOLD]]*Table2[[#This Row],[UNIT_COGS]])-Table2[[#This Row],[AD_SPEND]]),0)</f>
        <v>12126.179999999998</v>
      </c>
      <c r="S3492" s="3">
        <f>IFERROR(Table2[[#This Row],[RETURNS_UNITS]]/Table2[[#This Row],[UNITS_SOLD]],0)</f>
        <v>4.5454545454545456E-2</v>
      </c>
      <c r="T3492" s="2" t="str">
        <f>TRIM(CLEAN(Table2[[#This Row],[CHANNEL]]))</f>
        <v>Blinkit</v>
      </c>
      <c r="U3492" s="1">
        <f t="shared" si="54"/>
        <v>45627</v>
      </c>
    </row>
    <row r="3493" spans="1:21" x14ac:dyDescent="0.3">
      <c r="A3493" s="1">
        <v>45778</v>
      </c>
      <c r="B3493" s="2" t="s">
        <v>33</v>
      </c>
      <c r="C3493" s="2" t="s">
        <v>25</v>
      </c>
      <c r="D3493" s="2" t="s">
        <v>59</v>
      </c>
      <c r="E3493" s="2" t="str">
        <f>TRIM(Table2[[#This Row],[SKU_CODE]])</f>
        <v>BEC-CLN-001</v>
      </c>
      <c r="F3493" s="2">
        <v>207</v>
      </c>
      <c r="G3493" s="2">
        <v>41193</v>
      </c>
      <c r="H3493" s="2">
        <v>3499.49</v>
      </c>
      <c r="I3493" s="2">
        <v>7637.32</v>
      </c>
      <c r="J3493" s="2">
        <v>10</v>
      </c>
      <c r="K3493" s="2" t="str">
        <f>_xlfn.XLOOKUP(E3493,[1]SKU_Master!A:A,[1]SKU_Master!C:C,"NOT FOUND")</f>
        <v>Cleaners</v>
      </c>
      <c r="L3493" s="2">
        <f>_xlfn.XLOOKUP(Table2[[#This Row],[SKU_CODE_CLEAN]],[1]SKU_Master!A:A,[1]SKU_Master!E:E,"Not Found")</f>
        <v>199</v>
      </c>
      <c r="M3493" s="2">
        <f>_xlfn.XLOOKUP(E3493,[1]SKU_Master!A:A,[1]SKU_Master!F:F,"NOT FOUND")</f>
        <v>96</v>
      </c>
      <c r="N3493" s="2" t="str">
        <f>IF(ISNUMBER(_xlfn.XMATCH(E3493,[1]SKU_Master!A:A)),"MATCH","NOT FOUND")</f>
        <v>MATCH</v>
      </c>
      <c r="O3493" s="2">
        <f>Table2[[#This Row],[GROSS_REVENUE]]-Table2[[#This Row],[DISCOUNT]]</f>
        <v>37693.51</v>
      </c>
      <c r="P3493" s="3">
        <f>IFERROR((Table2[[#This Row],[NET_REVENUE]]-(Table2[[#This Row],[UNITS_SOLD]]*Table2[[#This Row],[UNIT_COGS]]))/Table2[[#This Row],[NET_REVENUE]],0)</f>
        <v>0.47280049005783759</v>
      </c>
      <c r="Q3493" s="4">
        <f>IFERROR(Table2[[#This Row],[GROSS_REVENUE]]/Table2[[#This Row],[AD_SPEND]],0)</f>
        <v>5.393645938627686</v>
      </c>
      <c r="R3493" s="2">
        <f>IFERROR((Table2[[#This Row],[NET_REVENUE]]-(Table2[[#This Row],[UNITS_SOLD]]*Table2[[#This Row],[UNIT_COGS]])-Table2[[#This Row],[AD_SPEND]]),0)</f>
        <v>10184.190000000002</v>
      </c>
      <c r="S3493" s="3">
        <f>IFERROR(Table2[[#This Row],[RETURNS_UNITS]]/Table2[[#This Row],[UNITS_SOLD]],0)</f>
        <v>4.8309178743961352E-2</v>
      </c>
      <c r="T3493" s="2" t="str">
        <f>TRIM(CLEAN(Table2[[#This Row],[CHANNEL]]))</f>
        <v>Swiggy Instamart</v>
      </c>
      <c r="U3493" s="1">
        <f t="shared" si="54"/>
        <v>45778</v>
      </c>
    </row>
    <row r="3494" spans="1:21" x14ac:dyDescent="0.3">
      <c r="A3494" s="1">
        <v>45778</v>
      </c>
      <c r="B3494" s="2" t="s">
        <v>24</v>
      </c>
      <c r="C3494" s="2" t="s">
        <v>28</v>
      </c>
      <c r="D3494" s="2" t="s">
        <v>59</v>
      </c>
      <c r="E3494" s="2" t="str">
        <f>TRIM(Table2[[#This Row],[SKU_CODE]])</f>
        <v>BEC-CLN-001</v>
      </c>
      <c r="F3494" s="2">
        <v>205</v>
      </c>
      <c r="G3494" s="2">
        <v>40795</v>
      </c>
      <c r="H3494" s="2">
        <v>2607.46</v>
      </c>
      <c r="I3494" s="2">
        <v>7637.47</v>
      </c>
      <c r="J3494" s="2">
        <v>28</v>
      </c>
      <c r="K3494" s="2" t="str">
        <f>_xlfn.XLOOKUP(E3494,[1]SKU_Master!A:A,[1]SKU_Master!C:C,"NOT FOUND")</f>
        <v>Cleaners</v>
      </c>
      <c r="L3494" s="2">
        <f>_xlfn.XLOOKUP(Table2[[#This Row],[SKU_CODE_CLEAN]],[1]SKU_Master!A:A,[1]SKU_Master!E:E,"Not Found")</f>
        <v>199</v>
      </c>
      <c r="M3494" s="2">
        <f>_xlfn.XLOOKUP(E3494,[1]SKU_Master!A:A,[1]SKU_Master!F:F,"NOT FOUND")</f>
        <v>96</v>
      </c>
      <c r="N3494" s="2" t="str">
        <f>IF(ISNUMBER(_xlfn.XMATCH(E3494,[1]SKU_Master!A:A)),"MATCH","NOT FOUND")</f>
        <v>MATCH</v>
      </c>
      <c r="O3494" s="2">
        <f>Table2[[#This Row],[GROSS_REVENUE]]-Table2[[#This Row],[DISCOUNT]]</f>
        <v>38187.54</v>
      </c>
      <c r="P3494" s="3">
        <f>IFERROR((Table2[[#This Row],[NET_REVENUE]]-(Table2[[#This Row],[UNITS_SOLD]]*Table2[[#This Row],[UNIT_COGS]]))/Table2[[#This Row],[NET_REVENUE]],0)</f>
        <v>0.48464865765116055</v>
      </c>
      <c r="Q3494" s="4">
        <f>IFERROR(Table2[[#This Row],[GROSS_REVENUE]]/Table2[[#This Row],[AD_SPEND]],0)</f>
        <v>5.34142850970282</v>
      </c>
      <c r="R3494" s="2">
        <f>IFERROR((Table2[[#This Row],[NET_REVENUE]]-(Table2[[#This Row],[UNITS_SOLD]]*Table2[[#This Row],[UNIT_COGS]])-Table2[[#This Row],[AD_SPEND]]),0)</f>
        <v>10870.07</v>
      </c>
      <c r="S3494" s="3">
        <f>IFERROR(Table2[[#This Row],[RETURNS_UNITS]]/Table2[[#This Row],[UNITS_SOLD]],0)</f>
        <v>0.13658536585365855</v>
      </c>
      <c r="T3494" s="2" t="str">
        <f>TRIM(CLEAN(Table2[[#This Row],[CHANNEL]]))</f>
        <v>D2C</v>
      </c>
      <c r="U3494" s="1">
        <f t="shared" si="54"/>
        <v>45778</v>
      </c>
    </row>
    <row r="3495" spans="1:21" x14ac:dyDescent="0.3">
      <c r="A3495" s="1">
        <v>45292</v>
      </c>
      <c r="B3495" s="2" t="s">
        <v>21</v>
      </c>
      <c r="C3495" s="2" t="s">
        <v>22</v>
      </c>
      <c r="D3495" s="2" t="s">
        <v>59</v>
      </c>
      <c r="E3495" s="2" t="str">
        <f>TRIM(Table2[[#This Row],[SKU_CODE]])</f>
        <v>BEC-CLN-001</v>
      </c>
      <c r="F3495" s="2">
        <v>232</v>
      </c>
      <c r="G3495" s="2">
        <v>46168</v>
      </c>
      <c r="H3495" s="2">
        <v>8979.76</v>
      </c>
      <c r="I3495" s="2">
        <v>7639.33</v>
      </c>
      <c r="J3495" s="2">
        <v>12</v>
      </c>
      <c r="K3495" s="2" t="str">
        <f>_xlfn.XLOOKUP(E3495,[1]SKU_Master!A:A,[1]SKU_Master!C:C,"NOT FOUND")</f>
        <v>Cleaners</v>
      </c>
      <c r="L3495" s="2">
        <f>_xlfn.XLOOKUP(Table2[[#This Row],[SKU_CODE_CLEAN]],[1]SKU_Master!A:A,[1]SKU_Master!E:E,"Not Found")</f>
        <v>199</v>
      </c>
      <c r="M3495" s="2">
        <f>_xlfn.XLOOKUP(E3495,[1]SKU_Master!A:A,[1]SKU_Master!F:F,"NOT FOUND")</f>
        <v>96</v>
      </c>
      <c r="N3495" s="2" t="str">
        <f>IF(ISNUMBER(_xlfn.XMATCH(E3495,[1]SKU_Master!A:A)),"MATCH","NOT FOUND")</f>
        <v>MATCH</v>
      </c>
      <c r="O3495" s="2">
        <f>Table2[[#This Row],[GROSS_REVENUE]]-Table2[[#This Row],[DISCOUNT]]</f>
        <v>37188.239999999998</v>
      </c>
      <c r="P3495" s="3">
        <f>IFERROR((Table2[[#This Row],[NET_REVENUE]]-(Table2[[#This Row],[UNITS_SOLD]]*Table2[[#This Row],[UNIT_COGS]]))/Table2[[#This Row],[NET_REVENUE]],0)</f>
        <v>0.40110099321721054</v>
      </c>
      <c r="Q3495" s="4">
        <f>IFERROR(Table2[[#This Row],[GROSS_REVENUE]]/Table2[[#This Row],[AD_SPEND]],0)</f>
        <v>6.0434619266349277</v>
      </c>
      <c r="R3495" s="2">
        <f>IFERROR((Table2[[#This Row],[NET_REVENUE]]-(Table2[[#This Row],[UNITS_SOLD]]*Table2[[#This Row],[UNIT_COGS]])-Table2[[#This Row],[AD_SPEND]]),0)</f>
        <v>7276.909999999998</v>
      </c>
      <c r="S3495" s="3">
        <f>IFERROR(Table2[[#This Row],[RETURNS_UNITS]]/Table2[[#This Row],[UNITS_SOLD]],0)</f>
        <v>5.1724137931034482E-2</v>
      </c>
      <c r="T3495" s="2" t="str">
        <f>TRIM(CLEAN(Table2[[#This Row],[CHANNEL]]))</f>
        <v>Flipkart</v>
      </c>
      <c r="U3495" s="1">
        <f t="shared" si="54"/>
        <v>45292</v>
      </c>
    </row>
    <row r="3496" spans="1:21" x14ac:dyDescent="0.3">
      <c r="A3496" s="1">
        <v>45809</v>
      </c>
      <c r="B3496" s="2" t="s">
        <v>37</v>
      </c>
      <c r="C3496" s="2" t="s">
        <v>28</v>
      </c>
      <c r="D3496" s="2" t="s">
        <v>29</v>
      </c>
      <c r="E3496" s="2" t="str">
        <f>TRIM(Table2[[#This Row],[SKU_CODE]])</f>
        <v>BEC-CLN-004</v>
      </c>
      <c r="F3496" s="2">
        <v>299</v>
      </c>
      <c r="G3496" s="2">
        <v>29601</v>
      </c>
      <c r="H3496" s="2">
        <v>4204.87</v>
      </c>
      <c r="I3496" s="2">
        <v>7658.41</v>
      </c>
      <c r="J3496" s="2">
        <v>6</v>
      </c>
      <c r="K3496" s="2" t="str">
        <f>_xlfn.XLOOKUP(E3496,[1]SKU_Master!A:A,[1]SKU_Master!C:C,"NOT FOUND")</f>
        <v>Cleaners</v>
      </c>
      <c r="L3496" s="2">
        <f>_xlfn.XLOOKUP(Table2[[#This Row],[SKU_CODE_CLEAN]],[1]SKU_Master!A:A,[1]SKU_Master!E:E,"Not Found")</f>
        <v>99</v>
      </c>
      <c r="M3496" s="2">
        <f>_xlfn.XLOOKUP(E3496,[1]SKU_Master!A:A,[1]SKU_Master!F:F,"NOT FOUND")</f>
        <v>44</v>
      </c>
      <c r="N3496" s="2" t="str">
        <f>IF(ISNUMBER(_xlfn.XMATCH(E3496,[1]SKU_Master!A:A)),"MATCH","NOT FOUND")</f>
        <v>MATCH</v>
      </c>
      <c r="O3496" s="2">
        <f>Table2[[#This Row],[GROSS_REVENUE]]-Table2[[#This Row],[DISCOUNT]]</f>
        <v>25396.13</v>
      </c>
      <c r="P3496" s="3">
        <f>IFERROR((Table2[[#This Row],[NET_REVENUE]]-(Table2[[#This Row],[UNITS_SOLD]]*Table2[[#This Row],[UNIT_COGS]]))/Table2[[#This Row],[NET_REVENUE]],0)</f>
        <v>0.48196831564494275</v>
      </c>
      <c r="Q3496" s="4">
        <f>IFERROR(Table2[[#This Row],[GROSS_REVENUE]]/Table2[[#This Row],[AD_SPEND]],0)</f>
        <v>3.8651626120826648</v>
      </c>
      <c r="R3496" s="2">
        <f>IFERROR((Table2[[#This Row],[NET_REVENUE]]-(Table2[[#This Row],[UNITS_SOLD]]*Table2[[#This Row],[UNIT_COGS]])-Table2[[#This Row],[AD_SPEND]]),0)</f>
        <v>4581.7200000000012</v>
      </c>
      <c r="S3496" s="3">
        <f>IFERROR(Table2[[#This Row],[RETURNS_UNITS]]/Table2[[#This Row],[UNITS_SOLD]],0)</f>
        <v>2.0066889632107024E-2</v>
      </c>
      <c r="T3496" s="2" t="str">
        <f>TRIM(CLEAN(Table2[[#This Row],[CHANNEL]]))</f>
        <v>Blinkit</v>
      </c>
      <c r="U3496" s="1">
        <f t="shared" si="54"/>
        <v>45809</v>
      </c>
    </row>
    <row r="3497" spans="1:21" x14ac:dyDescent="0.3">
      <c r="A3497" s="1">
        <v>45505</v>
      </c>
      <c r="B3497" s="2" t="s">
        <v>21</v>
      </c>
      <c r="C3497" s="2" t="s">
        <v>22</v>
      </c>
      <c r="D3497" s="2" t="s">
        <v>59</v>
      </c>
      <c r="E3497" s="2" t="str">
        <f>TRIM(Table2[[#This Row],[SKU_CODE]])</f>
        <v>BEC-CLN-001</v>
      </c>
      <c r="F3497" s="2">
        <v>190</v>
      </c>
      <c r="G3497" s="2">
        <v>37810</v>
      </c>
      <c r="H3497" s="2">
        <v>8608.8700000000008</v>
      </c>
      <c r="I3497" s="2">
        <v>7662.47</v>
      </c>
      <c r="J3497" s="2">
        <v>6</v>
      </c>
      <c r="K3497" s="2" t="str">
        <f>_xlfn.XLOOKUP(E3497,[1]SKU_Master!A:A,[1]SKU_Master!C:C,"NOT FOUND")</f>
        <v>Cleaners</v>
      </c>
      <c r="L3497" s="2">
        <f>_xlfn.XLOOKUP(Table2[[#This Row],[SKU_CODE_CLEAN]],[1]SKU_Master!A:A,[1]SKU_Master!E:E,"Not Found")</f>
        <v>199</v>
      </c>
      <c r="M3497" s="2">
        <f>_xlfn.XLOOKUP(E3497,[1]SKU_Master!A:A,[1]SKU_Master!F:F,"NOT FOUND")</f>
        <v>96</v>
      </c>
      <c r="N3497" s="2" t="str">
        <f>IF(ISNUMBER(_xlfn.XMATCH(E3497,[1]SKU_Master!A:A)),"MATCH","NOT FOUND")</f>
        <v>MATCH</v>
      </c>
      <c r="O3497" s="2">
        <f>Table2[[#This Row],[GROSS_REVENUE]]-Table2[[#This Row],[DISCOUNT]]</f>
        <v>29201.129999999997</v>
      </c>
      <c r="P3497" s="3">
        <f>IFERROR((Table2[[#This Row],[NET_REVENUE]]-(Table2[[#This Row],[UNITS_SOLD]]*Table2[[#This Row],[UNIT_COGS]]))/Table2[[#This Row],[NET_REVENUE]],0)</f>
        <v>0.37536663820886379</v>
      </c>
      <c r="Q3497" s="4">
        <f>IFERROR(Table2[[#This Row],[GROSS_REVENUE]]/Table2[[#This Row],[AD_SPEND]],0)</f>
        <v>4.934440200092137</v>
      </c>
      <c r="R3497" s="2">
        <f>IFERROR((Table2[[#This Row],[NET_REVENUE]]-(Table2[[#This Row],[UNITS_SOLD]]*Table2[[#This Row],[UNIT_COGS]])-Table2[[#This Row],[AD_SPEND]]),0)</f>
        <v>3298.6599999999971</v>
      </c>
      <c r="S3497" s="3">
        <f>IFERROR(Table2[[#This Row],[RETURNS_UNITS]]/Table2[[#This Row],[UNITS_SOLD]],0)</f>
        <v>3.1578947368421054E-2</v>
      </c>
      <c r="T3497" s="2" t="str">
        <f>TRIM(CLEAN(Table2[[#This Row],[CHANNEL]]))</f>
        <v>Flipkart</v>
      </c>
      <c r="U3497" s="1">
        <f t="shared" si="54"/>
        <v>45505</v>
      </c>
    </row>
    <row r="3498" spans="1:21" x14ac:dyDescent="0.3">
      <c r="A3498" s="1">
        <v>45661</v>
      </c>
      <c r="B3498" s="2" t="s">
        <v>50</v>
      </c>
      <c r="C3498" s="2" t="s">
        <v>22</v>
      </c>
      <c r="D3498" s="2" t="s">
        <v>30</v>
      </c>
      <c r="E3498" s="2" t="str">
        <f>TRIM(Table2[[#This Row],[SKU_CODE]])</f>
        <v>BEC-TIS-002</v>
      </c>
      <c r="F3498" s="2">
        <v>407</v>
      </c>
      <c r="G3498" s="2">
        <v>73260</v>
      </c>
      <c r="H3498" s="2">
        <v>19312.59</v>
      </c>
      <c r="I3498" s="2">
        <v>7665.03</v>
      </c>
      <c r="J3498" s="2">
        <v>9</v>
      </c>
      <c r="K3498" s="2" t="str">
        <f>_xlfn.XLOOKUP(E3498,[1]SKU_Master!A:A,[1]SKU_Master!C:C,"NOT FOUND")</f>
        <v>Tissues</v>
      </c>
      <c r="L3498" s="2">
        <f>_xlfn.XLOOKUP(Table2[[#This Row],[SKU_CODE_CLEAN]],[1]SKU_Master!A:A,[1]SKU_Master!E:E,"Not Found")</f>
        <v>180</v>
      </c>
      <c r="M3498" s="2">
        <f>_xlfn.XLOOKUP(E3498,[1]SKU_Master!A:A,[1]SKU_Master!F:F,"NOT FOUND")</f>
        <v>95</v>
      </c>
      <c r="N3498" s="2" t="str">
        <f>IF(ISNUMBER(_xlfn.XMATCH(E3498,[1]SKU_Master!A:A)),"MATCH","NOT FOUND")</f>
        <v>MATCH</v>
      </c>
      <c r="O3498" s="2">
        <f>Table2[[#This Row],[GROSS_REVENUE]]-Table2[[#This Row],[DISCOUNT]]</f>
        <v>53947.41</v>
      </c>
      <c r="P3498" s="3">
        <f>IFERROR((Table2[[#This Row],[NET_REVENUE]]-(Table2[[#This Row],[UNITS_SOLD]]*Table2[[#This Row],[UNIT_COGS]]))/Table2[[#This Row],[NET_REVENUE]],0)</f>
        <v>0.28328347922541608</v>
      </c>
      <c r="Q3498" s="4">
        <f>IFERROR(Table2[[#This Row],[GROSS_REVENUE]]/Table2[[#This Row],[AD_SPEND]],0)</f>
        <v>9.5576925334930198</v>
      </c>
      <c r="R3498" s="2">
        <f>IFERROR((Table2[[#This Row],[NET_REVENUE]]-(Table2[[#This Row],[UNITS_SOLD]]*Table2[[#This Row],[UNIT_COGS]])-Table2[[#This Row],[AD_SPEND]]),0)</f>
        <v>7617.3800000000037</v>
      </c>
      <c r="S3498" s="3">
        <f>IFERROR(Table2[[#This Row],[RETURNS_UNITS]]/Table2[[#This Row],[UNITS_SOLD]],0)</f>
        <v>2.2113022113022112E-2</v>
      </c>
      <c r="T3498" s="2" t="str">
        <f>TRIM(CLEAN(Table2[[#This Row],[CHANNEL]]))</f>
        <v>Amazon</v>
      </c>
      <c r="U3498" s="1">
        <f t="shared" si="54"/>
        <v>45748</v>
      </c>
    </row>
    <row r="3499" spans="1:21" x14ac:dyDescent="0.3">
      <c r="A3499" s="1">
        <v>45597</v>
      </c>
      <c r="B3499" s="2" t="s">
        <v>24</v>
      </c>
      <c r="C3499" s="2" t="s">
        <v>28</v>
      </c>
      <c r="D3499" s="2" t="s">
        <v>59</v>
      </c>
      <c r="E3499" s="2" t="str">
        <f>TRIM(Table2[[#This Row],[SKU_CODE]])</f>
        <v>BEC-CLN-001</v>
      </c>
      <c r="F3499" s="2">
        <v>201</v>
      </c>
      <c r="G3499" s="2">
        <v>39999</v>
      </c>
      <c r="H3499" s="2">
        <v>4434.95</v>
      </c>
      <c r="I3499" s="2">
        <v>7677.29</v>
      </c>
      <c r="J3499" s="2">
        <v>28</v>
      </c>
      <c r="K3499" s="2" t="str">
        <f>_xlfn.XLOOKUP(E3499,[1]SKU_Master!A:A,[1]SKU_Master!C:C,"NOT FOUND")</f>
        <v>Cleaners</v>
      </c>
      <c r="L3499" s="2">
        <f>_xlfn.XLOOKUP(Table2[[#This Row],[SKU_CODE_CLEAN]],[1]SKU_Master!A:A,[1]SKU_Master!E:E,"Not Found")</f>
        <v>199</v>
      </c>
      <c r="M3499" s="2">
        <f>_xlfn.XLOOKUP(E3499,[1]SKU_Master!A:A,[1]SKU_Master!F:F,"NOT FOUND")</f>
        <v>96</v>
      </c>
      <c r="N3499" s="2" t="str">
        <f>IF(ISNUMBER(_xlfn.XMATCH(E3499,[1]SKU_Master!A:A)),"MATCH","NOT FOUND")</f>
        <v>MATCH</v>
      </c>
      <c r="O3499" s="2">
        <f>Table2[[#This Row],[GROSS_REVENUE]]-Table2[[#This Row],[DISCOUNT]]</f>
        <v>35564.050000000003</v>
      </c>
      <c r="P3499" s="3">
        <f>IFERROR((Table2[[#This Row],[NET_REVENUE]]-(Table2[[#This Row],[UNITS_SOLD]]*Table2[[#This Row],[UNIT_COGS]]))/Table2[[#This Row],[NET_REVENUE]],0)</f>
        <v>0.45742962345402172</v>
      </c>
      <c r="Q3499" s="4">
        <f>IFERROR(Table2[[#This Row],[GROSS_REVENUE]]/Table2[[#This Row],[AD_SPEND]],0)</f>
        <v>5.2100415641456816</v>
      </c>
      <c r="R3499" s="2">
        <f>IFERROR((Table2[[#This Row],[NET_REVENUE]]-(Table2[[#This Row],[UNITS_SOLD]]*Table2[[#This Row],[UNIT_COGS]])-Table2[[#This Row],[AD_SPEND]]),0)</f>
        <v>8590.760000000002</v>
      </c>
      <c r="S3499" s="3">
        <f>IFERROR(Table2[[#This Row],[RETURNS_UNITS]]/Table2[[#This Row],[UNITS_SOLD]],0)</f>
        <v>0.13930348258706468</v>
      </c>
      <c r="T3499" s="2" t="str">
        <f>TRIM(CLEAN(Table2[[#This Row],[CHANNEL]]))</f>
        <v>D2C</v>
      </c>
      <c r="U3499" s="1">
        <f t="shared" si="54"/>
        <v>45597</v>
      </c>
    </row>
    <row r="3500" spans="1:21" x14ac:dyDescent="0.3">
      <c r="A3500" s="1">
        <v>45717</v>
      </c>
      <c r="B3500" s="2" t="s">
        <v>21</v>
      </c>
      <c r="C3500" s="2" t="s">
        <v>28</v>
      </c>
      <c r="D3500" s="2" t="s">
        <v>38</v>
      </c>
      <c r="E3500" s="2" t="str">
        <f>TRIM(Table2[[#This Row],[SKU_CODE]])</f>
        <v>BEC-CLN-002</v>
      </c>
      <c r="F3500" s="2">
        <v>189</v>
      </c>
      <c r="G3500" s="2">
        <v>34965</v>
      </c>
      <c r="H3500" s="2">
        <v>5747.49</v>
      </c>
      <c r="I3500" s="2">
        <v>7682.12</v>
      </c>
      <c r="J3500" s="2">
        <v>5</v>
      </c>
      <c r="K3500" s="2" t="str">
        <f>_xlfn.XLOOKUP(E3500,[1]SKU_Master!A:A,[1]SKU_Master!C:C,"NOT FOUND")</f>
        <v>Cleaners</v>
      </c>
      <c r="L3500" s="2">
        <f>_xlfn.XLOOKUP(Table2[[#This Row],[SKU_CODE_CLEAN]],[1]SKU_Master!A:A,[1]SKU_Master!E:E,"Not Found")</f>
        <v>185</v>
      </c>
      <c r="M3500" s="2">
        <f>_xlfn.XLOOKUP(E3500,[1]SKU_Master!A:A,[1]SKU_Master!F:F,"NOT FOUND")</f>
        <v>88</v>
      </c>
      <c r="N3500" s="2" t="str">
        <f>IF(ISNUMBER(_xlfn.XMATCH(E3500,[1]SKU_Master!A:A)),"MATCH","NOT FOUND")</f>
        <v>MATCH</v>
      </c>
      <c r="O3500" s="2">
        <f>Table2[[#This Row],[GROSS_REVENUE]]-Table2[[#This Row],[DISCOUNT]]</f>
        <v>29217.510000000002</v>
      </c>
      <c r="P3500" s="3">
        <f>IFERROR((Table2[[#This Row],[NET_REVENUE]]-(Table2[[#This Row],[UNITS_SOLD]]*Table2[[#This Row],[UNIT_COGS]]))/Table2[[#This Row],[NET_REVENUE]],0)</f>
        <v>0.43075231256873026</v>
      </c>
      <c r="Q3500" s="4">
        <f>IFERROR(Table2[[#This Row],[GROSS_REVENUE]]/Table2[[#This Row],[AD_SPEND]],0)</f>
        <v>4.5514779774333132</v>
      </c>
      <c r="R3500" s="2">
        <f>IFERROR((Table2[[#This Row],[NET_REVENUE]]-(Table2[[#This Row],[UNITS_SOLD]]*Table2[[#This Row],[UNIT_COGS]])-Table2[[#This Row],[AD_SPEND]]),0)</f>
        <v>4903.3900000000021</v>
      </c>
      <c r="S3500" s="3">
        <f>IFERROR(Table2[[#This Row],[RETURNS_UNITS]]/Table2[[#This Row],[UNITS_SOLD]],0)</f>
        <v>2.6455026455026454E-2</v>
      </c>
      <c r="T3500" s="2" t="str">
        <f>TRIM(CLEAN(Table2[[#This Row],[CHANNEL]]))</f>
        <v>Flipkart</v>
      </c>
      <c r="U3500" s="1">
        <f t="shared" si="54"/>
        <v>45717</v>
      </c>
    </row>
    <row r="3501" spans="1:21" x14ac:dyDescent="0.3">
      <c r="A3501" s="1">
        <v>45444</v>
      </c>
      <c r="B3501" s="2" t="s">
        <v>33</v>
      </c>
      <c r="C3501" s="2" t="s">
        <v>25</v>
      </c>
      <c r="D3501" s="2" t="s">
        <v>38</v>
      </c>
      <c r="E3501" s="2" t="str">
        <f>TRIM(Table2[[#This Row],[SKU_CODE]])</f>
        <v>BEC-CLN-002</v>
      </c>
      <c r="F3501" s="2">
        <v>194</v>
      </c>
      <c r="G3501" s="2">
        <v>35890</v>
      </c>
      <c r="H3501" s="2">
        <v>3365.22</v>
      </c>
      <c r="I3501" s="2">
        <v>7686.79</v>
      </c>
      <c r="J3501" s="2">
        <v>9</v>
      </c>
      <c r="K3501" s="2" t="str">
        <f>_xlfn.XLOOKUP(E3501,[1]SKU_Master!A:A,[1]SKU_Master!C:C,"NOT FOUND")</f>
        <v>Cleaners</v>
      </c>
      <c r="L3501" s="2">
        <f>_xlfn.XLOOKUP(Table2[[#This Row],[SKU_CODE_CLEAN]],[1]SKU_Master!A:A,[1]SKU_Master!E:E,"Not Found")</f>
        <v>185</v>
      </c>
      <c r="M3501" s="2">
        <f>_xlfn.XLOOKUP(E3501,[1]SKU_Master!A:A,[1]SKU_Master!F:F,"NOT FOUND")</f>
        <v>88</v>
      </c>
      <c r="N3501" s="2" t="str">
        <f>IF(ISNUMBER(_xlfn.XMATCH(E3501,[1]SKU_Master!A:A)),"MATCH","NOT FOUND")</f>
        <v>MATCH</v>
      </c>
      <c r="O3501" s="2">
        <f>Table2[[#This Row],[GROSS_REVENUE]]-Table2[[#This Row],[DISCOUNT]]</f>
        <v>32524.78</v>
      </c>
      <c r="P3501" s="3">
        <f>IFERROR((Table2[[#This Row],[NET_REVENUE]]-(Table2[[#This Row],[UNITS_SOLD]]*Table2[[#This Row],[UNIT_COGS]]))/Table2[[#This Row],[NET_REVENUE]],0)</f>
        <v>0.47510790234399741</v>
      </c>
      <c r="Q3501" s="4">
        <f>IFERROR(Table2[[#This Row],[GROSS_REVENUE]]/Table2[[#This Row],[AD_SPEND]],0)</f>
        <v>4.6690491089258321</v>
      </c>
      <c r="R3501" s="2">
        <f>IFERROR((Table2[[#This Row],[NET_REVENUE]]-(Table2[[#This Row],[UNITS_SOLD]]*Table2[[#This Row],[UNIT_COGS]])-Table2[[#This Row],[AD_SPEND]]),0)</f>
        <v>7765.9899999999989</v>
      </c>
      <c r="S3501" s="3">
        <f>IFERROR(Table2[[#This Row],[RETURNS_UNITS]]/Table2[[#This Row],[UNITS_SOLD]],0)</f>
        <v>4.6391752577319589E-2</v>
      </c>
      <c r="T3501" s="2" t="str">
        <f>TRIM(CLEAN(Table2[[#This Row],[CHANNEL]]))</f>
        <v>Swiggy Instamart</v>
      </c>
      <c r="U3501" s="1">
        <f t="shared" si="54"/>
        <v>45444</v>
      </c>
    </row>
    <row r="3502" spans="1:21" x14ac:dyDescent="0.3">
      <c r="A3502" s="1">
        <v>45689</v>
      </c>
      <c r="B3502" s="2" t="s">
        <v>39</v>
      </c>
      <c r="C3502" s="2" t="s">
        <v>25</v>
      </c>
      <c r="D3502" s="2" t="s">
        <v>45</v>
      </c>
      <c r="E3502" s="2" t="str">
        <f>TRIM(Table2[[#This Row],[SKU_CODE]])</f>
        <v>BEC-TIS-001</v>
      </c>
      <c r="F3502" s="2">
        <v>610</v>
      </c>
      <c r="G3502" s="2">
        <v>57950</v>
      </c>
      <c r="H3502" s="2">
        <v>6199.27</v>
      </c>
      <c r="I3502" s="2">
        <v>7687.82</v>
      </c>
      <c r="J3502" s="2">
        <v>27</v>
      </c>
      <c r="K3502" s="2" t="str">
        <f>_xlfn.XLOOKUP(E3502,[1]SKU_Master!A:A,[1]SKU_Master!C:C,"NOT FOUND")</f>
        <v>Tissues</v>
      </c>
      <c r="L3502" s="2">
        <f>_xlfn.XLOOKUP(Table2[[#This Row],[SKU_CODE_CLEAN]],[1]SKU_Master!A:A,[1]SKU_Master!E:E,"Not Found")</f>
        <v>95</v>
      </c>
      <c r="M3502" s="2">
        <f>_xlfn.XLOOKUP(E3502,[1]SKU_Master!A:A,[1]SKU_Master!F:F,"NOT FOUND")</f>
        <v>42</v>
      </c>
      <c r="N3502" s="2" t="str">
        <f>IF(ISNUMBER(_xlfn.XMATCH(E3502,[1]SKU_Master!A:A)),"MATCH","NOT FOUND")</f>
        <v>MATCH</v>
      </c>
      <c r="O3502" s="2">
        <f>Table2[[#This Row],[GROSS_REVENUE]]-Table2[[#This Row],[DISCOUNT]]</f>
        <v>51750.729999999996</v>
      </c>
      <c r="P3502" s="3">
        <f>IFERROR((Table2[[#This Row],[NET_REVENUE]]-(Table2[[#This Row],[UNITS_SOLD]]*Table2[[#This Row],[UNIT_COGS]]))/Table2[[#This Row],[NET_REVENUE]],0)</f>
        <v>0.50493451976426218</v>
      </c>
      <c r="Q3502" s="4">
        <f>IFERROR(Table2[[#This Row],[GROSS_REVENUE]]/Table2[[#This Row],[AD_SPEND]],0)</f>
        <v>7.5378976094653627</v>
      </c>
      <c r="R3502" s="2">
        <f>IFERROR((Table2[[#This Row],[NET_REVENUE]]-(Table2[[#This Row],[UNITS_SOLD]]*Table2[[#This Row],[UNIT_COGS]])-Table2[[#This Row],[AD_SPEND]]),0)</f>
        <v>18442.909999999996</v>
      </c>
      <c r="S3502" s="3">
        <f>IFERROR(Table2[[#This Row],[RETURNS_UNITS]]/Table2[[#This Row],[UNITS_SOLD]],0)</f>
        <v>4.4262295081967211E-2</v>
      </c>
      <c r="T3502" s="2" t="str">
        <f>TRIM(CLEAN(Table2[[#This Row],[CHANNEL]]))</f>
        <v>Amazon</v>
      </c>
      <c r="U3502" s="1">
        <f t="shared" si="54"/>
        <v>45689</v>
      </c>
    </row>
    <row r="3503" spans="1:21" x14ac:dyDescent="0.3">
      <c r="A3503" s="1">
        <v>45748</v>
      </c>
      <c r="B3503" s="2" t="s">
        <v>39</v>
      </c>
      <c r="C3503" s="2" t="s">
        <v>22</v>
      </c>
      <c r="D3503" s="2" t="s">
        <v>46</v>
      </c>
      <c r="E3503" s="2" t="str">
        <f>TRIM(Table2[[#This Row],[SKU_CODE]])</f>
        <v>BEC-KT-001</v>
      </c>
      <c r="F3503" s="2">
        <v>455</v>
      </c>
      <c r="G3503" s="2">
        <v>72800</v>
      </c>
      <c r="H3503" s="2">
        <v>7870.06</v>
      </c>
      <c r="I3503" s="2">
        <v>7695.85</v>
      </c>
      <c r="J3503" s="2">
        <v>25</v>
      </c>
      <c r="K3503" s="2" t="str">
        <f>_xlfn.XLOOKUP(E3503,[1]SKU_Master!A:A,[1]SKU_Master!C:C,"NOT FOUND")</f>
        <v>Kitchen Towel</v>
      </c>
      <c r="L3503" s="2">
        <f>_xlfn.XLOOKUP(Table2[[#This Row],[SKU_CODE_CLEAN]],[1]SKU_Master!A:A,[1]SKU_Master!E:E,"Not Found")</f>
        <v>160</v>
      </c>
      <c r="M3503" s="2">
        <f>_xlfn.XLOOKUP(E3503,[1]SKU_Master!A:A,[1]SKU_Master!F:F,"NOT FOUND")</f>
        <v>78</v>
      </c>
      <c r="N3503" s="2" t="str">
        <f>IF(ISNUMBER(_xlfn.XMATCH(E3503,[1]SKU_Master!A:A)),"MATCH","NOT FOUND")</f>
        <v>MATCH</v>
      </c>
      <c r="O3503" s="2">
        <f>Table2[[#This Row],[GROSS_REVENUE]]-Table2[[#This Row],[DISCOUNT]]</f>
        <v>64929.94</v>
      </c>
      <c r="P3503" s="3">
        <f>IFERROR((Table2[[#This Row],[NET_REVENUE]]-(Table2[[#This Row],[UNITS_SOLD]]*Table2[[#This Row],[UNIT_COGS]]))/Table2[[#This Row],[NET_REVENUE]],0)</f>
        <v>0.45341086099879346</v>
      </c>
      <c r="Q3503" s="4">
        <f>IFERROR(Table2[[#This Row],[GROSS_REVENUE]]/Table2[[#This Row],[AD_SPEND]],0)</f>
        <v>9.459643834014436</v>
      </c>
      <c r="R3503" s="2">
        <f>IFERROR((Table2[[#This Row],[NET_REVENUE]]-(Table2[[#This Row],[UNITS_SOLD]]*Table2[[#This Row],[UNIT_COGS]])-Table2[[#This Row],[AD_SPEND]]),0)</f>
        <v>21744.090000000004</v>
      </c>
      <c r="S3503" s="3">
        <f>IFERROR(Table2[[#This Row],[RETURNS_UNITS]]/Table2[[#This Row],[UNITS_SOLD]],0)</f>
        <v>5.4945054945054944E-2</v>
      </c>
      <c r="T3503" s="2" t="str">
        <f>TRIM(CLEAN(Table2[[#This Row],[CHANNEL]]))</f>
        <v>Amazon</v>
      </c>
      <c r="U3503" s="1">
        <f t="shared" si="54"/>
        <v>45748</v>
      </c>
    </row>
    <row r="3504" spans="1:21" x14ac:dyDescent="0.3">
      <c r="A3504" s="1">
        <v>45658</v>
      </c>
      <c r="B3504" s="2" t="s">
        <v>24</v>
      </c>
      <c r="C3504" s="2" t="s">
        <v>28</v>
      </c>
      <c r="D3504" s="2" t="s">
        <v>59</v>
      </c>
      <c r="E3504" s="2" t="str">
        <f>TRIM(Table2[[#This Row],[SKU_CODE]])</f>
        <v>BEC-CLN-001</v>
      </c>
      <c r="F3504" s="2">
        <v>217</v>
      </c>
      <c r="G3504" s="2">
        <v>43183</v>
      </c>
      <c r="H3504" s="2">
        <v>4244.28</v>
      </c>
      <c r="I3504" s="2">
        <v>7711.85</v>
      </c>
      <c r="J3504" s="2">
        <v>34</v>
      </c>
      <c r="K3504" s="2" t="str">
        <f>_xlfn.XLOOKUP(E3504,[1]SKU_Master!A:A,[1]SKU_Master!C:C,"NOT FOUND")</f>
        <v>Cleaners</v>
      </c>
      <c r="L3504" s="2">
        <f>_xlfn.XLOOKUP(Table2[[#This Row],[SKU_CODE_CLEAN]],[1]SKU_Master!A:A,[1]SKU_Master!E:E,"Not Found")</f>
        <v>199</v>
      </c>
      <c r="M3504" s="2">
        <f>_xlfn.XLOOKUP(E3504,[1]SKU_Master!A:A,[1]SKU_Master!F:F,"NOT FOUND")</f>
        <v>96</v>
      </c>
      <c r="N3504" s="2" t="str">
        <f>IF(ISNUMBER(_xlfn.XMATCH(E3504,[1]SKU_Master!A:A)),"MATCH","NOT FOUND")</f>
        <v>MATCH</v>
      </c>
      <c r="O3504" s="2">
        <f>Table2[[#This Row],[GROSS_REVENUE]]-Table2[[#This Row],[DISCOUNT]]</f>
        <v>38938.720000000001</v>
      </c>
      <c r="P3504" s="3">
        <f>IFERROR((Table2[[#This Row],[NET_REVENUE]]-(Table2[[#This Row],[UNITS_SOLD]]*Table2[[#This Row],[UNIT_COGS]]))/Table2[[#This Row],[NET_REVENUE]],0)</f>
        <v>0.46500552663261657</v>
      </c>
      <c r="Q3504" s="4">
        <f>IFERROR(Table2[[#This Row],[GROSS_REVENUE]]/Table2[[#This Row],[AD_SPEND]],0)</f>
        <v>5.5995643068783751</v>
      </c>
      <c r="R3504" s="2">
        <f>IFERROR((Table2[[#This Row],[NET_REVENUE]]-(Table2[[#This Row],[UNITS_SOLD]]*Table2[[#This Row],[UNIT_COGS]])-Table2[[#This Row],[AD_SPEND]]),0)</f>
        <v>10394.870000000001</v>
      </c>
      <c r="S3504" s="3">
        <f>IFERROR(Table2[[#This Row],[RETURNS_UNITS]]/Table2[[#This Row],[UNITS_SOLD]],0)</f>
        <v>0.15668202764976957</v>
      </c>
      <c r="T3504" s="2" t="str">
        <f>TRIM(CLEAN(Table2[[#This Row],[CHANNEL]]))</f>
        <v>D2C</v>
      </c>
      <c r="U3504" s="1">
        <f t="shared" si="54"/>
        <v>45658</v>
      </c>
    </row>
    <row r="3505" spans="1:21" x14ac:dyDescent="0.3">
      <c r="A3505" s="1">
        <v>45627</v>
      </c>
      <c r="B3505" s="2" t="s">
        <v>39</v>
      </c>
      <c r="C3505" s="2" t="s">
        <v>22</v>
      </c>
      <c r="D3505" s="2" t="s">
        <v>29</v>
      </c>
      <c r="E3505" s="2" t="str">
        <f>TRIM(Table2[[#This Row],[SKU_CODE]])</f>
        <v>BEC-CLN-004</v>
      </c>
      <c r="F3505" s="2">
        <v>434</v>
      </c>
      <c r="G3505" s="2">
        <v>42966</v>
      </c>
      <c r="H3505" s="2">
        <v>12669.73</v>
      </c>
      <c r="I3505" s="2">
        <v>7717.19</v>
      </c>
      <c r="J3505" s="2">
        <v>15</v>
      </c>
      <c r="K3505" s="2" t="str">
        <f>_xlfn.XLOOKUP(E3505,[1]SKU_Master!A:A,[1]SKU_Master!C:C,"NOT FOUND")</f>
        <v>Cleaners</v>
      </c>
      <c r="L3505" s="2">
        <f>_xlfn.XLOOKUP(Table2[[#This Row],[SKU_CODE_CLEAN]],[1]SKU_Master!A:A,[1]SKU_Master!E:E,"Not Found")</f>
        <v>99</v>
      </c>
      <c r="M3505" s="2">
        <f>_xlfn.XLOOKUP(E3505,[1]SKU_Master!A:A,[1]SKU_Master!F:F,"NOT FOUND")</f>
        <v>44</v>
      </c>
      <c r="N3505" s="2" t="str">
        <f>IF(ISNUMBER(_xlfn.XMATCH(E3505,[1]SKU_Master!A:A)),"MATCH","NOT FOUND")</f>
        <v>MATCH</v>
      </c>
      <c r="O3505" s="2">
        <f>Table2[[#This Row],[GROSS_REVENUE]]-Table2[[#This Row],[DISCOUNT]]</f>
        <v>30296.27</v>
      </c>
      <c r="P3505" s="3">
        <f>IFERROR((Table2[[#This Row],[NET_REVENUE]]-(Table2[[#This Row],[UNITS_SOLD]]*Table2[[#This Row],[UNIT_COGS]]))/Table2[[#This Row],[NET_REVENUE]],0)</f>
        <v>0.36969138445095717</v>
      </c>
      <c r="Q3505" s="4">
        <f>IFERROR(Table2[[#This Row],[GROSS_REVENUE]]/Table2[[#This Row],[AD_SPEND]],0)</f>
        <v>5.5675705794466639</v>
      </c>
      <c r="R3505" s="2">
        <f>IFERROR((Table2[[#This Row],[NET_REVENUE]]-(Table2[[#This Row],[UNITS_SOLD]]*Table2[[#This Row],[UNIT_COGS]])-Table2[[#This Row],[AD_SPEND]]),0)</f>
        <v>3483.0800000000008</v>
      </c>
      <c r="S3505" s="3">
        <f>IFERROR(Table2[[#This Row],[RETURNS_UNITS]]/Table2[[#This Row],[UNITS_SOLD]],0)</f>
        <v>3.4562211981566823E-2</v>
      </c>
      <c r="T3505" s="2" t="str">
        <f>TRIM(CLEAN(Table2[[#This Row],[CHANNEL]]))</f>
        <v>Amazon</v>
      </c>
      <c r="U3505" s="1">
        <f t="shared" si="54"/>
        <v>45627</v>
      </c>
    </row>
    <row r="3506" spans="1:21" x14ac:dyDescent="0.3">
      <c r="A3506" s="1">
        <v>45809</v>
      </c>
      <c r="B3506" s="2" t="s">
        <v>21</v>
      </c>
      <c r="C3506" s="2" t="s">
        <v>25</v>
      </c>
      <c r="D3506" s="2" t="s">
        <v>29</v>
      </c>
      <c r="E3506" s="2" t="str">
        <f>TRIM(Table2[[#This Row],[SKU_CODE]])</f>
        <v>BEC-CLN-004</v>
      </c>
      <c r="F3506" s="2">
        <v>400</v>
      </c>
      <c r="G3506" s="2">
        <v>39600</v>
      </c>
      <c r="H3506" s="2">
        <v>2625.47</v>
      </c>
      <c r="I3506" s="2">
        <v>7720.3</v>
      </c>
      <c r="J3506" s="2">
        <v>14</v>
      </c>
      <c r="K3506" s="2" t="str">
        <f>_xlfn.XLOOKUP(E3506,[1]SKU_Master!A:A,[1]SKU_Master!C:C,"NOT FOUND")</f>
        <v>Cleaners</v>
      </c>
      <c r="L3506" s="2">
        <f>_xlfn.XLOOKUP(Table2[[#This Row],[SKU_CODE_CLEAN]],[1]SKU_Master!A:A,[1]SKU_Master!E:E,"Not Found")</f>
        <v>99</v>
      </c>
      <c r="M3506" s="2">
        <f>_xlfn.XLOOKUP(E3506,[1]SKU_Master!A:A,[1]SKU_Master!F:F,"NOT FOUND")</f>
        <v>44</v>
      </c>
      <c r="N3506" s="2" t="str">
        <f>IF(ISNUMBER(_xlfn.XMATCH(E3506,[1]SKU_Master!A:A)),"MATCH","NOT FOUND")</f>
        <v>MATCH</v>
      </c>
      <c r="O3506" s="2">
        <f>Table2[[#This Row],[GROSS_REVENUE]]-Table2[[#This Row],[DISCOUNT]]</f>
        <v>36974.53</v>
      </c>
      <c r="P3506" s="3">
        <f>IFERROR((Table2[[#This Row],[NET_REVENUE]]-(Table2[[#This Row],[UNITS_SOLD]]*Table2[[#This Row],[UNIT_COGS]]))/Table2[[#This Row],[NET_REVENUE]],0)</f>
        <v>0.52399665391284211</v>
      </c>
      <c r="Q3506" s="4">
        <f>IFERROR(Table2[[#This Row],[GROSS_REVENUE]]/Table2[[#This Row],[AD_SPEND]],0)</f>
        <v>5.129334352292009</v>
      </c>
      <c r="R3506" s="2">
        <f>IFERROR((Table2[[#This Row],[NET_REVENUE]]-(Table2[[#This Row],[UNITS_SOLD]]*Table2[[#This Row],[UNIT_COGS]])-Table2[[#This Row],[AD_SPEND]]),0)</f>
        <v>11654.23</v>
      </c>
      <c r="S3506" s="3">
        <f>IFERROR(Table2[[#This Row],[RETURNS_UNITS]]/Table2[[#This Row],[UNITS_SOLD]],0)</f>
        <v>3.5000000000000003E-2</v>
      </c>
      <c r="T3506" s="2" t="str">
        <f>TRIM(CLEAN(Table2[[#This Row],[CHANNEL]]))</f>
        <v>Flipkart</v>
      </c>
      <c r="U3506" s="1">
        <f t="shared" si="54"/>
        <v>45809</v>
      </c>
    </row>
    <row r="3507" spans="1:21" x14ac:dyDescent="0.3">
      <c r="A3507" s="1">
        <v>45323</v>
      </c>
      <c r="B3507" s="2" t="s">
        <v>33</v>
      </c>
      <c r="C3507" s="2" t="s">
        <v>22</v>
      </c>
      <c r="D3507" s="2" t="s">
        <v>60</v>
      </c>
      <c r="E3507" s="2" t="str">
        <f>TRIM(Table2[[#This Row],[SKU_CODE]])</f>
        <v>BEC-CLN-003</v>
      </c>
      <c r="F3507" s="2">
        <v>146</v>
      </c>
      <c r="G3507" s="2">
        <v>43654</v>
      </c>
      <c r="H3507" s="2">
        <v>0</v>
      </c>
      <c r="I3507" s="2">
        <v>7721.15</v>
      </c>
      <c r="J3507" s="2">
        <v>7</v>
      </c>
      <c r="K3507" s="2" t="str">
        <f>_xlfn.XLOOKUP(E3507,[1]SKU_Master!A:A,[1]SKU_Master!C:C,"NOT FOUND")</f>
        <v>Cleaners</v>
      </c>
      <c r="L3507" s="2">
        <f>_xlfn.XLOOKUP(Table2[[#This Row],[SKU_CODE_CLEAN]],[1]SKU_Master!A:A,[1]SKU_Master!E:E,"Not Found")</f>
        <v>299</v>
      </c>
      <c r="M3507" s="2">
        <f>_xlfn.XLOOKUP(E3507,[1]SKU_Master!A:A,[1]SKU_Master!F:F,"NOT FOUND")</f>
        <v>150</v>
      </c>
      <c r="N3507" s="2" t="str">
        <f>IF(ISNUMBER(_xlfn.XMATCH(E3507,[1]SKU_Master!A:A)),"MATCH","NOT FOUND")</f>
        <v>MATCH</v>
      </c>
      <c r="O3507" s="2">
        <f>Table2[[#This Row],[GROSS_REVENUE]]-Table2[[#This Row],[DISCOUNT]]</f>
        <v>43654</v>
      </c>
      <c r="P3507" s="3">
        <f>IFERROR((Table2[[#This Row],[NET_REVENUE]]-(Table2[[#This Row],[UNITS_SOLD]]*Table2[[#This Row],[UNIT_COGS]]))/Table2[[#This Row],[NET_REVENUE]],0)</f>
        <v>0.49832775919732442</v>
      </c>
      <c r="Q3507" s="4">
        <f>IFERROR(Table2[[#This Row],[GROSS_REVENUE]]/Table2[[#This Row],[AD_SPEND]],0)</f>
        <v>5.6538209981673715</v>
      </c>
      <c r="R3507" s="2">
        <f>IFERROR((Table2[[#This Row],[NET_REVENUE]]-(Table2[[#This Row],[UNITS_SOLD]]*Table2[[#This Row],[UNIT_COGS]])-Table2[[#This Row],[AD_SPEND]]),0)</f>
        <v>14032.85</v>
      </c>
      <c r="S3507" s="3">
        <f>IFERROR(Table2[[#This Row],[RETURNS_UNITS]]/Table2[[#This Row],[UNITS_SOLD]],0)</f>
        <v>4.7945205479452052E-2</v>
      </c>
      <c r="T3507" s="2" t="str">
        <f>TRIM(CLEAN(Table2[[#This Row],[CHANNEL]]))</f>
        <v>Swiggy Instamart</v>
      </c>
      <c r="U3507" s="1">
        <f t="shared" si="54"/>
        <v>45323</v>
      </c>
    </row>
    <row r="3508" spans="1:21" x14ac:dyDescent="0.3">
      <c r="A3508" s="1">
        <v>45748</v>
      </c>
      <c r="B3508" s="2" t="s">
        <v>21</v>
      </c>
      <c r="C3508" s="2" t="s">
        <v>28</v>
      </c>
      <c r="D3508" s="2" t="s">
        <v>58</v>
      </c>
      <c r="E3508" s="2" t="str">
        <f>TRIM(Table2[[#This Row],[SKU_CODE]])</f>
        <v>BEC-CLN-004</v>
      </c>
      <c r="F3508" s="2">
        <v>261</v>
      </c>
      <c r="G3508" s="2">
        <v>25839</v>
      </c>
      <c r="H3508" s="2">
        <v>2591.7399999999998</v>
      </c>
      <c r="I3508" s="2">
        <v>7722.62</v>
      </c>
      <c r="J3508" s="2">
        <v>12</v>
      </c>
      <c r="K3508" s="2" t="str">
        <f>_xlfn.XLOOKUP(E3508,[1]SKU_Master!A:A,[1]SKU_Master!C:C,"NOT FOUND")</f>
        <v>Cleaners</v>
      </c>
      <c r="L3508" s="2">
        <f>_xlfn.XLOOKUP(Table2[[#This Row],[SKU_CODE_CLEAN]],[1]SKU_Master!A:A,[1]SKU_Master!E:E,"Not Found")</f>
        <v>99</v>
      </c>
      <c r="M3508" s="2">
        <f>_xlfn.XLOOKUP(E3508,[1]SKU_Master!A:A,[1]SKU_Master!F:F,"NOT FOUND")</f>
        <v>44</v>
      </c>
      <c r="N3508" s="2" t="str">
        <f>IF(ISNUMBER(_xlfn.XMATCH(E3508,[1]SKU_Master!A:A)),"MATCH","NOT FOUND")</f>
        <v>MATCH</v>
      </c>
      <c r="O3508" s="2">
        <f>Table2[[#This Row],[GROSS_REVENUE]]-Table2[[#This Row],[DISCOUNT]]</f>
        <v>23247.260000000002</v>
      </c>
      <c r="P3508" s="3">
        <f>IFERROR((Table2[[#This Row],[NET_REVENUE]]-(Table2[[#This Row],[UNITS_SOLD]]*Table2[[#This Row],[UNIT_COGS]]))/Table2[[#This Row],[NET_REVENUE]],0)</f>
        <v>0.50600629923698537</v>
      </c>
      <c r="Q3508" s="4">
        <f>IFERROR(Table2[[#This Row],[GROSS_REVENUE]]/Table2[[#This Row],[AD_SPEND]],0)</f>
        <v>3.3458852047621144</v>
      </c>
      <c r="R3508" s="2">
        <f>IFERROR((Table2[[#This Row],[NET_REVENUE]]-(Table2[[#This Row],[UNITS_SOLD]]*Table2[[#This Row],[UNIT_COGS]])-Table2[[#This Row],[AD_SPEND]]),0)</f>
        <v>4040.6400000000021</v>
      </c>
      <c r="S3508" s="3">
        <f>IFERROR(Table2[[#This Row],[RETURNS_UNITS]]/Table2[[#This Row],[UNITS_SOLD]],0)</f>
        <v>4.5977011494252873E-2</v>
      </c>
      <c r="T3508" s="2" t="str">
        <f>TRIM(CLEAN(Table2[[#This Row],[CHANNEL]]))</f>
        <v>Flipkart</v>
      </c>
      <c r="U3508" s="1">
        <f t="shared" si="54"/>
        <v>45748</v>
      </c>
    </row>
    <row r="3509" spans="1:21" x14ac:dyDescent="0.3">
      <c r="A3509" s="1">
        <v>45444</v>
      </c>
      <c r="B3509" s="2" t="s">
        <v>37</v>
      </c>
      <c r="C3509" s="2" t="s">
        <v>28</v>
      </c>
      <c r="D3509" s="2" t="s">
        <v>59</v>
      </c>
      <c r="E3509" s="2" t="str">
        <f>TRIM(Table2[[#This Row],[SKU_CODE]])</f>
        <v>BEC-CLN-001</v>
      </c>
      <c r="F3509" s="2">
        <v>251</v>
      </c>
      <c r="G3509" s="2">
        <v>49949</v>
      </c>
      <c r="H3509" s="2">
        <v>10329.34</v>
      </c>
      <c r="I3509" s="2">
        <v>7725.3</v>
      </c>
      <c r="J3509" s="2">
        <v>9</v>
      </c>
      <c r="K3509" s="2" t="str">
        <f>_xlfn.XLOOKUP(E3509,[1]SKU_Master!A:A,[1]SKU_Master!C:C,"NOT FOUND")</f>
        <v>Cleaners</v>
      </c>
      <c r="L3509" s="2">
        <f>_xlfn.XLOOKUP(Table2[[#This Row],[SKU_CODE_CLEAN]],[1]SKU_Master!A:A,[1]SKU_Master!E:E,"Not Found")</f>
        <v>199</v>
      </c>
      <c r="M3509" s="2">
        <f>_xlfn.XLOOKUP(E3509,[1]SKU_Master!A:A,[1]SKU_Master!F:F,"NOT FOUND")</f>
        <v>96</v>
      </c>
      <c r="N3509" s="2" t="str">
        <f>IF(ISNUMBER(_xlfn.XMATCH(E3509,[1]SKU_Master!A:A)),"MATCH","NOT FOUND")</f>
        <v>MATCH</v>
      </c>
      <c r="O3509" s="2">
        <f>Table2[[#This Row],[GROSS_REVENUE]]-Table2[[#This Row],[DISCOUNT]]</f>
        <v>39619.660000000003</v>
      </c>
      <c r="P3509" s="3">
        <f>IFERROR((Table2[[#This Row],[NET_REVENUE]]-(Table2[[#This Row],[UNITS_SOLD]]*Table2[[#This Row],[UNIT_COGS]]))/Table2[[#This Row],[NET_REVENUE]],0)</f>
        <v>0.391817092827147</v>
      </c>
      <c r="Q3509" s="4">
        <f>IFERROR(Table2[[#This Row],[GROSS_REVENUE]]/Table2[[#This Row],[AD_SPEND]],0)</f>
        <v>6.465638874865701</v>
      </c>
      <c r="R3509" s="2">
        <f>IFERROR((Table2[[#This Row],[NET_REVENUE]]-(Table2[[#This Row],[UNITS_SOLD]]*Table2[[#This Row],[UNIT_COGS]])-Table2[[#This Row],[AD_SPEND]]),0)</f>
        <v>7798.3600000000033</v>
      </c>
      <c r="S3509" s="3">
        <f>IFERROR(Table2[[#This Row],[RETURNS_UNITS]]/Table2[[#This Row],[UNITS_SOLD]],0)</f>
        <v>3.5856573705179286E-2</v>
      </c>
      <c r="T3509" s="2" t="str">
        <f>TRIM(CLEAN(Table2[[#This Row],[CHANNEL]]))</f>
        <v>Blinkit</v>
      </c>
      <c r="U3509" s="1">
        <f t="shared" si="54"/>
        <v>45444</v>
      </c>
    </row>
    <row r="3510" spans="1:21" x14ac:dyDescent="0.3">
      <c r="A3510" s="1">
        <v>45352</v>
      </c>
      <c r="B3510" s="2" t="s">
        <v>37</v>
      </c>
      <c r="C3510" s="2" t="s">
        <v>25</v>
      </c>
      <c r="D3510" s="2" t="s">
        <v>41</v>
      </c>
      <c r="E3510" s="2" t="str">
        <f>TRIM(Table2[[#This Row],[SKU_CODE]])</f>
        <v>BEC-KT-002</v>
      </c>
      <c r="F3510" s="2">
        <v>244</v>
      </c>
      <c r="G3510" s="2">
        <v>102480</v>
      </c>
      <c r="H3510" s="2">
        <v>27455.08</v>
      </c>
      <c r="I3510" s="2">
        <v>7741.01</v>
      </c>
      <c r="J3510" s="2">
        <v>9</v>
      </c>
      <c r="K3510" s="2" t="str">
        <f>_xlfn.XLOOKUP(E3510,[1]SKU_Master!A:A,[1]SKU_Master!C:C,"NOT FOUND")</f>
        <v>Kitchen Towel</v>
      </c>
      <c r="L3510" s="2">
        <f>_xlfn.XLOOKUP(Table2[[#This Row],[SKU_CODE_CLEAN]],[1]SKU_Master!A:A,[1]SKU_Master!E:E,"Not Found")</f>
        <v>420</v>
      </c>
      <c r="M3510" s="2">
        <f>_xlfn.XLOOKUP(E3510,[1]SKU_Master!A:A,[1]SKU_Master!F:F,"NOT FOUND")</f>
        <v>205</v>
      </c>
      <c r="N3510" s="2" t="str">
        <f>IF(ISNUMBER(_xlfn.XMATCH(E3510,[1]SKU_Master!A:A)),"MATCH","NOT FOUND")</f>
        <v>MATCH</v>
      </c>
      <c r="O3510" s="2">
        <f>Table2[[#This Row],[GROSS_REVENUE]]-Table2[[#This Row],[DISCOUNT]]</f>
        <v>75024.92</v>
      </c>
      <c r="P3510" s="3">
        <f>IFERROR((Table2[[#This Row],[NET_REVENUE]]-(Table2[[#This Row],[UNITS_SOLD]]*Table2[[#This Row],[UNIT_COGS]]))/Table2[[#This Row],[NET_REVENUE]],0)</f>
        <v>0.33328819277648014</v>
      </c>
      <c r="Q3510" s="4">
        <f>IFERROR(Table2[[#This Row],[GROSS_REVENUE]]/Table2[[#This Row],[AD_SPEND]],0)</f>
        <v>13.238582562223792</v>
      </c>
      <c r="R3510" s="2">
        <f>IFERROR((Table2[[#This Row],[NET_REVENUE]]-(Table2[[#This Row],[UNITS_SOLD]]*Table2[[#This Row],[UNIT_COGS]])-Table2[[#This Row],[AD_SPEND]]),0)</f>
        <v>17263.909999999996</v>
      </c>
      <c r="S3510" s="3">
        <f>IFERROR(Table2[[#This Row],[RETURNS_UNITS]]/Table2[[#This Row],[UNITS_SOLD]],0)</f>
        <v>3.6885245901639344E-2</v>
      </c>
      <c r="T3510" s="2" t="str">
        <f>TRIM(CLEAN(Table2[[#This Row],[CHANNEL]]))</f>
        <v>Blinkit</v>
      </c>
      <c r="U3510" s="1">
        <f t="shared" si="54"/>
        <v>45352</v>
      </c>
    </row>
    <row r="3511" spans="1:21" x14ac:dyDescent="0.3">
      <c r="A3511" s="1">
        <v>45597</v>
      </c>
      <c r="B3511" s="2" t="s">
        <v>24</v>
      </c>
      <c r="C3511" s="2" t="s">
        <v>22</v>
      </c>
      <c r="D3511" s="2" t="s">
        <v>38</v>
      </c>
      <c r="E3511" s="2" t="str">
        <f>TRIM(Table2[[#This Row],[SKU_CODE]])</f>
        <v>BEC-CLN-002</v>
      </c>
      <c r="F3511" s="2">
        <v>199</v>
      </c>
      <c r="G3511" s="2">
        <v>36815</v>
      </c>
      <c r="H3511" s="2">
        <v>1254.3800000000001</v>
      </c>
      <c r="I3511" s="2">
        <v>7769.16</v>
      </c>
      <c r="J3511" s="2">
        <v>32</v>
      </c>
      <c r="K3511" s="2" t="str">
        <f>_xlfn.XLOOKUP(E3511,[1]SKU_Master!A:A,[1]SKU_Master!C:C,"NOT FOUND")</f>
        <v>Cleaners</v>
      </c>
      <c r="L3511" s="2">
        <f>_xlfn.XLOOKUP(Table2[[#This Row],[SKU_CODE_CLEAN]],[1]SKU_Master!A:A,[1]SKU_Master!E:E,"Not Found")</f>
        <v>185</v>
      </c>
      <c r="M3511" s="2">
        <f>_xlfn.XLOOKUP(E3511,[1]SKU_Master!A:A,[1]SKU_Master!F:F,"NOT FOUND")</f>
        <v>88</v>
      </c>
      <c r="N3511" s="2" t="str">
        <f>IF(ISNUMBER(_xlfn.XMATCH(E3511,[1]SKU_Master!A:A)),"MATCH","NOT FOUND")</f>
        <v>MATCH</v>
      </c>
      <c r="O3511" s="2">
        <f>Table2[[#This Row],[GROSS_REVENUE]]-Table2[[#This Row],[DISCOUNT]]</f>
        <v>35560.620000000003</v>
      </c>
      <c r="P3511" s="3">
        <f>IFERROR((Table2[[#This Row],[NET_REVENUE]]-(Table2[[#This Row],[UNITS_SOLD]]*Table2[[#This Row],[UNIT_COGS]]))/Table2[[#This Row],[NET_REVENUE]],0)</f>
        <v>0.507545144038546</v>
      </c>
      <c r="Q3511" s="4">
        <f>IFERROR(Table2[[#This Row],[GROSS_REVENUE]]/Table2[[#This Row],[AD_SPEND]],0)</f>
        <v>4.7386075199892908</v>
      </c>
      <c r="R3511" s="2">
        <f>IFERROR((Table2[[#This Row],[NET_REVENUE]]-(Table2[[#This Row],[UNITS_SOLD]]*Table2[[#This Row],[UNIT_COGS]])-Table2[[#This Row],[AD_SPEND]]),0)</f>
        <v>10279.460000000003</v>
      </c>
      <c r="S3511" s="3">
        <f>IFERROR(Table2[[#This Row],[RETURNS_UNITS]]/Table2[[#This Row],[UNITS_SOLD]],0)</f>
        <v>0.16080402010050251</v>
      </c>
      <c r="T3511" s="2" t="str">
        <f>TRIM(CLEAN(Table2[[#This Row],[CHANNEL]]))</f>
        <v>D2C</v>
      </c>
      <c r="U3511" s="1">
        <f t="shared" si="54"/>
        <v>45597</v>
      </c>
    </row>
    <row r="3512" spans="1:21" x14ac:dyDescent="0.3">
      <c r="A3512" s="1">
        <v>45352</v>
      </c>
      <c r="B3512" s="2" t="s">
        <v>33</v>
      </c>
      <c r="C3512" s="2" t="s">
        <v>25</v>
      </c>
      <c r="D3512" s="2" t="s">
        <v>29</v>
      </c>
      <c r="E3512" s="2" t="str">
        <f>TRIM(Table2[[#This Row],[SKU_CODE]])</f>
        <v>BEC-CLN-004</v>
      </c>
      <c r="F3512" s="2">
        <v>264</v>
      </c>
      <c r="G3512" s="5">
        <v>26136</v>
      </c>
      <c r="H3512" s="2">
        <v>2785.33</v>
      </c>
      <c r="I3512" s="2">
        <v>7794.31</v>
      </c>
      <c r="J3512" s="2">
        <v>8</v>
      </c>
      <c r="K3512" s="2" t="str">
        <f>_xlfn.XLOOKUP(E3512,[1]SKU_Master!A:A,[1]SKU_Master!C:C,"NOT FOUND")</f>
        <v>Cleaners</v>
      </c>
      <c r="L3512" s="2">
        <f>_xlfn.XLOOKUP(Table2[[#This Row],[SKU_CODE_CLEAN]],[1]SKU_Master!A:A,[1]SKU_Master!E:E,"Not Found")</f>
        <v>99</v>
      </c>
      <c r="M3512" s="2">
        <f>_xlfn.XLOOKUP(E3512,[1]SKU_Master!A:A,[1]SKU_Master!F:F,"NOT FOUND")</f>
        <v>44</v>
      </c>
      <c r="N3512" s="2" t="str">
        <f>IF(ISNUMBER(_xlfn.XMATCH(E3512,[1]SKU_Master!A:A)),"MATCH","NOT FOUND")</f>
        <v>MATCH</v>
      </c>
      <c r="O3512" s="2">
        <f>Table2[[#This Row],[GROSS_REVENUE]]-Table2[[#This Row],[DISCOUNT]]</f>
        <v>23350.67</v>
      </c>
      <c r="P3512" s="3">
        <f>IFERROR((Table2[[#This Row],[NET_REVENUE]]-(Table2[[#This Row],[UNITS_SOLD]]*Table2[[#This Row],[UNIT_COGS]]))/Table2[[#This Row],[NET_REVENUE]],0)</f>
        <v>0.50254104057827886</v>
      </c>
      <c r="Q3512" s="4">
        <f>IFERROR(Table2[[#This Row],[GROSS_REVENUE]]/Table2[[#This Row],[AD_SPEND]],0)</f>
        <v>3.3532153583832307</v>
      </c>
      <c r="R3512" s="2">
        <f>IFERROR((Table2[[#This Row],[NET_REVENUE]]-(Table2[[#This Row],[UNITS_SOLD]]*Table2[[#This Row],[UNIT_COGS]])-Table2[[#This Row],[AD_SPEND]]),0)</f>
        <v>3940.3599999999979</v>
      </c>
      <c r="S3512" s="3">
        <f>IFERROR(Table2[[#This Row],[RETURNS_UNITS]]/Table2[[#This Row],[UNITS_SOLD]],0)</f>
        <v>3.0303030303030304E-2</v>
      </c>
      <c r="T3512" s="2" t="str">
        <f>TRIM(CLEAN(Table2[[#This Row],[CHANNEL]]))</f>
        <v>Swiggy Instamart</v>
      </c>
      <c r="U3512" s="1">
        <f t="shared" si="54"/>
        <v>45352</v>
      </c>
    </row>
    <row r="3513" spans="1:21" x14ac:dyDescent="0.3">
      <c r="A3513" s="1">
        <v>45383</v>
      </c>
      <c r="B3513" s="2" t="s">
        <v>21</v>
      </c>
      <c r="C3513" s="2" t="s">
        <v>25</v>
      </c>
      <c r="D3513" s="2" t="s">
        <v>41</v>
      </c>
      <c r="E3513" s="2" t="str">
        <f>TRIM(Table2[[#This Row],[SKU_CODE]])</f>
        <v>BEC-KT-002</v>
      </c>
      <c r="F3513" s="2">
        <v>216</v>
      </c>
      <c r="G3513" s="2">
        <v>90720</v>
      </c>
      <c r="H3513" s="2">
        <v>18794.23</v>
      </c>
      <c r="I3513" s="2">
        <v>7815.7</v>
      </c>
      <c r="J3513" s="2">
        <v>11</v>
      </c>
      <c r="K3513" s="2" t="str">
        <f>_xlfn.XLOOKUP(E3513,[1]SKU_Master!A:A,[1]SKU_Master!C:C,"NOT FOUND")</f>
        <v>Kitchen Towel</v>
      </c>
      <c r="L3513" s="2">
        <f>_xlfn.XLOOKUP(Table2[[#This Row],[SKU_CODE_CLEAN]],[1]SKU_Master!A:A,[1]SKU_Master!E:E,"Not Found")</f>
        <v>420</v>
      </c>
      <c r="M3513" s="2">
        <f>_xlfn.XLOOKUP(E3513,[1]SKU_Master!A:A,[1]SKU_Master!F:F,"NOT FOUND")</f>
        <v>205</v>
      </c>
      <c r="N3513" s="2" t="str">
        <f>IF(ISNUMBER(_xlfn.XMATCH(E3513,[1]SKU_Master!A:A)),"MATCH","NOT FOUND")</f>
        <v>MATCH</v>
      </c>
      <c r="O3513" s="2">
        <f>Table2[[#This Row],[GROSS_REVENUE]]-Table2[[#This Row],[DISCOUNT]]</f>
        <v>71925.77</v>
      </c>
      <c r="P3513" s="3">
        <f>IFERROR((Table2[[#This Row],[NET_REVENUE]]-(Table2[[#This Row],[UNITS_SOLD]]*Table2[[#This Row],[UNIT_COGS]]))/Table2[[#This Row],[NET_REVENUE]],0)</f>
        <v>0.38436529772291633</v>
      </c>
      <c r="Q3513" s="4">
        <f>IFERROR(Table2[[#This Row],[GROSS_REVENUE]]/Table2[[#This Row],[AD_SPEND]],0)</f>
        <v>11.607405606663511</v>
      </c>
      <c r="R3513" s="2">
        <f>IFERROR((Table2[[#This Row],[NET_REVENUE]]-(Table2[[#This Row],[UNITS_SOLD]]*Table2[[#This Row],[UNIT_COGS]])-Table2[[#This Row],[AD_SPEND]]),0)</f>
        <v>19830.070000000003</v>
      </c>
      <c r="S3513" s="3">
        <f>IFERROR(Table2[[#This Row],[RETURNS_UNITS]]/Table2[[#This Row],[UNITS_SOLD]],0)</f>
        <v>5.0925925925925923E-2</v>
      </c>
      <c r="T3513" s="2" t="str">
        <f>TRIM(CLEAN(Table2[[#This Row],[CHANNEL]]))</f>
        <v>Flipkart</v>
      </c>
      <c r="U3513" s="1">
        <f t="shared" si="54"/>
        <v>45383</v>
      </c>
    </row>
    <row r="3514" spans="1:21" x14ac:dyDescent="0.3">
      <c r="A3514" s="1">
        <v>45474</v>
      </c>
      <c r="B3514" s="2" t="s">
        <v>24</v>
      </c>
      <c r="C3514" s="2" t="s">
        <v>22</v>
      </c>
      <c r="D3514" s="2" t="s">
        <v>38</v>
      </c>
      <c r="E3514" s="2" t="str">
        <f>TRIM(Table2[[#This Row],[SKU_CODE]])</f>
        <v>BEC-CLN-002</v>
      </c>
      <c r="F3514" s="2">
        <v>157</v>
      </c>
      <c r="G3514" s="2">
        <v>29045</v>
      </c>
      <c r="H3514" s="2">
        <v>2329.42</v>
      </c>
      <c r="I3514" s="2">
        <v>7833.67</v>
      </c>
      <c r="J3514" s="2">
        <v>22</v>
      </c>
      <c r="K3514" s="2" t="str">
        <f>_xlfn.XLOOKUP(E3514,[1]SKU_Master!A:A,[1]SKU_Master!C:C,"NOT FOUND")</f>
        <v>Cleaners</v>
      </c>
      <c r="L3514" s="2">
        <f>_xlfn.XLOOKUP(Table2[[#This Row],[SKU_CODE_CLEAN]],[1]SKU_Master!A:A,[1]SKU_Master!E:E,"Not Found")</f>
        <v>185</v>
      </c>
      <c r="M3514" s="2">
        <f>_xlfn.XLOOKUP(E3514,[1]SKU_Master!A:A,[1]SKU_Master!F:F,"NOT FOUND")</f>
        <v>88</v>
      </c>
      <c r="N3514" s="2" t="str">
        <f>IF(ISNUMBER(_xlfn.XMATCH(E3514,[1]SKU_Master!A:A)),"MATCH","NOT FOUND")</f>
        <v>MATCH</v>
      </c>
      <c r="O3514" s="2">
        <f>Table2[[#This Row],[GROSS_REVENUE]]-Table2[[#This Row],[DISCOUNT]]</f>
        <v>26715.58</v>
      </c>
      <c r="P3514" s="3">
        <f>IFERROR((Table2[[#This Row],[NET_REVENUE]]-(Table2[[#This Row],[UNITS_SOLD]]*Table2[[#This Row],[UNIT_COGS]]))/Table2[[#This Row],[NET_REVENUE]],0)</f>
        <v>0.48284858498299499</v>
      </c>
      <c r="Q3514" s="4">
        <f>IFERROR(Table2[[#This Row],[GROSS_REVENUE]]/Table2[[#This Row],[AD_SPEND]],0)</f>
        <v>3.7077129876545731</v>
      </c>
      <c r="R3514" s="2">
        <f>IFERROR((Table2[[#This Row],[NET_REVENUE]]-(Table2[[#This Row],[UNITS_SOLD]]*Table2[[#This Row],[UNIT_COGS]])-Table2[[#This Row],[AD_SPEND]]),0)</f>
        <v>5065.9100000000017</v>
      </c>
      <c r="S3514" s="3">
        <f>IFERROR(Table2[[#This Row],[RETURNS_UNITS]]/Table2[[#This Row],[UNITS_SOLD]],0)</f>
        <v>0.14012738853503184</v>
      </c>
      <c r="T3514" s="2" t="str">
        <f>TRIM(CLEAN(Table2[[#This Row],[CHANNEL]]))</f>
        <v>D2C</v>
      </c>
      <c r="U3514" s="1">
        <f t="shared" si="54"/>
        <v>45474</v>
      </c>
    </row>
    <row r="3515" spans="1:21" x14ac:dyDescent="0.3">
      <c r="A3515" s="1">
        <v>45505</v>
      </c>
      <c r="B3515" s="2" t="s">
        <v>24</v>
      </c>
      <c r="C3515" s="2" t="s">
        <v>25</v>
      </c>
      <c r="D3515" s="2" t="s">
        <v>38</v>
      </c>
      <c r="E3515" s="2" t="str">
        <f>TRIM(Table2[[#This Row],[SKU_CODE]])</f>
        <v>BEC-CLN-002</v>
      </c>
      <c r="F3515" s="2">
        <v>213</v>
      </c>
      <c r="G3515" s="2">
        <v>39405</v>
      </c>
      <c r="H3515" s="2">
        <v>2757.74</v>
      </c>
      <c r="I3515" s="2">
        <v>7835.11</v>
      </c>
      <c r="J3515" s="2">
        <v>22</v>
      </c>
      <c r="K3515" s="2" t="str">
        <f>_xlfn.XLOOKUP(E3515,[1]SKU_Master!A:A,[1]SKU_Master!C:C,"NOT FOUND")</f>
        <v>Cleaners</v>
      </c>
      <c r="L3515" s="2">
        <f>_xlfn.XLOOKUP(Table2[[#This Row],[SKU_CODE_CLEAN]],[1]SKU_Master!A:A,[1]SKU_Master!E:E,"Not Found")</f>
        <v>185</v>
      </c>
      <c r="M3515" s="2">
        <f>_xlfn.XLOOKUP(E3515,[1]SKU_Master!A:A,[1]SKU_Master!F:F,"NOT FOUND")</f>
        <v>88</v>
      </c>
      <c r="N3515" s="2" t="str">
        <f>IF(ISNUMBER(_xlfn.XMATCH(E3515,[1]SKU_Master!A:A)),"MATCH","NOT FOUND")</f>
        <v>MATCH</v>
      </c>
      <c r="O3515" s="2">
        <f>Table2[[#This Row],[GROSS_REVENUE]]-Table2[[#This Row],[DISCOUNT]]</f>
        <v>36647.26</v>
      </c>
      <c r="P3515" s="3">
        <f>IFERROR((Table2[[#This Row],[NET_REVENUE]]-(Table2[[#This Row],[UNITS_SOLD]]*Table2[[#This Row],[UNIT_COGS]]))/Table2[[#This Row],[NET_REVENUE]],0)</f>
        <v>0.48852929250372334</v>
      </c>
      <c r="Q3515" s="4">
        <f>IFERROR(Table2[[#This Row],[GROSS_REVENUE]]/Table2[[#This Row],[AD_SPEND]],0)</f>
        <v>5.0292848473090999</v>
      </c>
      <c r="R3515" s="2">
        <f>IFERROR((Table2[[#This Row],[NET_REVENUE]]-(Table2[[#This Row],[UNITS_SOLD]]*Table2[[#This Row],[UNIT_COGS]])-Table2[[#This Row],[AD_SPEND]]),0)</f>
        <v>10068.150000000001</v>
      </c>
      <c r="S3515" s="3">
        <f>IFERROR(Table2[[#This Row],[RETURNS_UNITS]]/Table2[[#This Row],[UNITS_SOLD]],0)</f>
        <v>0.10328638497652583</v>
      </c>
      <c r="T3515" s="2" t="str">
        <f>TRIM(CLEAN(Table2[[#This Row],[CHANNEL]]))</f>
        <v>D2C</v>
      </c>
      <c r="U3515" s="1">
        <f t="shared" si="54"/>
        <v>45505</v>
      </c>
    </row>
    <row r="3516" spans="1:21" x14ac:dyDescent="0.3">
      <c r="A3516" s="1">
        <v>45627</v>
      </c>
      <c r="B3516" s="2" t="s">
        <v>34</v>
      </c>
      <c r="C3516" s="2" t="s">
        <v>28</v>
      </c>
      <c r="D3516" s="2" t="s">
        <v>59</v>
      </c>
      <c r="E3516" s="2" t="str">
        <f>TRIM(Table2[[#This Row],[SKU_CODE]])</f>
        <v>BEC-CLN-001</v>
      </c>
      <c r="F3516" s="2">
        <v>187</v>
      </c>
      <c r="G3516" s="2">
        <v>37213</v>
      </c>
      <c r="H3516" s="2">
        <v>6231.32</v>
      </c>
      <c r="I3516" s="2">
        <v>7835.39</v>
      </c>
      <c r="J3516" s="2">
        <v>7</v>
      </c>
      <c r="K3516" s="2" t="str">
        <f>_xlfn.XLOOKUP(E3516,[1]SKU_Master!A:A,[1]SKU_Master!C:C,"NOT FOUND")</f>
        <v>Cleaners</v>
      </c>
      <c r="L3516" s="2">
        <f>_xlfn.XLOOKUP(Table2[[#This Row],[SKU_CODE_CLEAN]],[1]SKU_Master!A:A,[1]SKU_Master!E:E,"Not Found")</f>
        <v>199</v>
      </c>
      <c r="M3516" s="2">
        <f>_xlfn.XLOOKUP(E3516,[1]SKU_Master!A:A,[1]SKU_Master!F:F,"NOT FOUND")</f>
        <v>96</v>
      </c>
      <c r="N3516" s="2" t="str">
        <f>IF(ISNUMBER(_xlfn.XMATCH(E3516,[1]SKU_Master!A:A)),"MATCH","NOT FOUND")</f>
        <v>MATCH</v>
      </c>
      <c r="O3516" s="2">
        <f>Table2[[#This Row],[GROSS_REVENUE]]-Table2[[#This Row],[DISCOUNT]]</f>
        <v>30981.68</v>
      </c>
      <c r="P3516" s="3">
        <f>IFERROR((Table2[[#This Row],[NET_REVENUE]]-(Table2[[#This Row],[UNITS_SOLD]]*Table2[[#This Row],[UNIT_COGS]]))/Table2[[#This Row],[NET_REVENUE]],0)</f>
        <v>0.42056079592843254</v>
      </c>
      <c r="Q3516" s="4">
        <f>IFERROR(Table2[[#This Row],[GROSS_REVENUE]]/Table2[[#This Row],[AD_SPEND]],0)</f>
        <v>4.7493487879990655</v>
      </c>
      <c r="R3516" s="2">
        <f>IFERROR((Table2[[#This Row],[NET_REVENUE]]-(Table2[[#This Row],[UNITS_SOLD]]*Table2[[#This Row],[UNIT_COGS]])-Table2[[#This Row],[AD_SPEND]]),0)</f>
        <v>5194.29</v>
      </c>
      <c r="S3516" s="3">
        <f>IFERROR(Table2[[#This Row],[RETURNS_UNITS]]/Table2[[#This Row],[UNITS_SOLD]],0)</f>
        <v>3.7433155080213901E-2</v>
      </c>
      <c r="T3516" s="2" t="str">
        <f>TRIM(CLEAN(Table2[[#This Row],[CHANNEL]]))</f>
        <v>Zepto</v>
      </c>
      <c r="U3516" s="1">
        <f t="shared" si="54"/>
        <v>45627</v>
      </c>
    </row>
    <row r="3517" spans="1:21" x14ac:dyDescent="0.3">
      <c r="A3517" s="1">
        <v>45689</v>
      </c>
      <c r="B3517" s="2" t="s">
        <v>39</v>
      </c>
      <c r="C3517" s="2" t="s">
        <v>25</v>
      </c>
      <c r="D3517" s="2" t="s">
        <v>30</v>
      </c>
      <c r="E3517" s="2" t="str">
        <f>TRIM(Table2[[#This Row],[SKU_CODE]])</f>
        <v>BEC-TIS-002</v>
      </c>
      <c r="F3517" s="2">
        <v>448</v>
      </c>
      <c r="G3517" s="2">
        <v>80640</v>
      </c>
      <c r="H3517" s="2">
        <v>6837.62</v>
      </c>
      <c r="I3517" s="2">
        <v>7840.3</v>
      </c>
      <c r="J3517" s="2">
        <v>13</v>
      </c>
      <c r="K3517" s="2" t="str">
        <f>_xlfn.XLOOKUP(E3517,[1]SKU_Master!A:A,[1]SKU_Master!C:C,"NOT FOUND")</f>
        <v>Tissues</v>
      </c>
      <c r="L3517" s="2">
        <f>_xlfn.XLOOKUP(Table2[[#This Row],[SKU_CODE_CLEAN]],[1]SKU_Master!A:A,[1]SKU_Master!E:E,"Not Found")</f>
        <v>180</v>
      </c>
      <c r="M3517" s="2">
        <f>_xlfn.XLOOKUP(E3517,[1]SKU_Master!A:A,[1]SKU_Master!F:F,"NOT FOUND")</f>
        <v>95</v>
      </c>
      <c r="N3517" s="2" t="str">
        <f>IF(ISNUMBER(_xlfn.XMATCH(E3517,[1]SKU_Master!A:A)),"MATCH","NOT FOUND")</f>
        <v>MATCH</v>
      </c>
      <c r="O3517" s="2">
        <f>Table2[[#This Row],[GROSS_REVENUE]]-Table2[[#This Row],[DISCOUNT]]</f>
        <v>73802.38</v>
      </c>
      <c r="P3517" s="3">
        <f>IFERROR((Table2[[#This Row],[NET_REVENUE]]-(Table2[[#This Row],[UNITS_SOLD]]*Table2[[#This Row],[UNIT_COGS]]))/Table2[[#This Row],[NET_REVENUE]],0)</f>
        <v>0.42332483044584746</v>
      </c>
      <c r="Q3517" s="4">
        <f>IFERROR(Table2[[#This Row],[GROSS_REVENUE]]/Table2[[#This Row],[AD_SPEND]],0)</f>
        <v>10.285320714768567</v>
      </c>
      <c r="R3517" s="2">
        <f>IFERROR((Table2[[#This Row],[NET_REVENUE]]-(Table2[[#This Row],[UNITS_SOLD]]*Table2[[#This Row],[UNIT_COGS]])-Table2[[#This Row],[AD_SPEND]]),0)</f>
        <v>23402.080000000005</v>
      </c>
      <c r="S3517" s="3">
        <f>IFERROR(Table2[[#This Row],[RETURNS_UNITS]]/Table2[[#This Row],[UNITS_SOLD]],0)</f>
        <v>2.9017857142857144E-2</v>
      </c>
      <c r="T3517" s="2" t="str">
        <f>TRIM(CLEAN(Table2[[#This Row],[CHANNEL]]))</f>
        <v>Amazon</v>
      </c>
      <c r="U3517" s="1">
        <f t="shared" si="54"/>
        <v>45689</v>
      </c>
    </row>
    <row r="3518" spans="1:21" x14ac:dyDescent="0.3">
      <c r="A3518" s="1">
        <v>45536</v>
      </c>
      <c r="B3518" s="2" t="s">
        <v>24</v>
      </c>
      <c r="C3518" s="2" t="s">
        <v>22</v>
      </c>
      <c r="D3518" s="2" t="s">
        <v>38</v>
      </c>
      <c r="E3518" s="2" t="str">
        <f>TRIM(Table2[[#This Row],[SKU_CODE]])</f>
        <v>BEC-CLN-002</v>
      </c>
      <c r="F3518" s="2">
        <v>175</v>
      </c>
      <c r="G3518" s="2">
        <v>32375</v>
      </c>
      <c r="H3518" s="2">
        <v>3194.77</v>
      </c>
      <c r="I3518" s="2">
        <v>7852.85</v>
      </c>
      <c r="J3518" s="2">
        <v>18</v>
      </c>
      <c r="K3518" s="2" t="str">
        <f>_xlfn.XLOOKUP(E3518,[1]SKU_Master!A:A,[1]SKU_Master!C:C,"NOT FOUND")</f>
        <v>Cleaners</v>
      </c>
      <c r="L3518" s="2">
        <f>_xlfn.XLOOKUP(Table2[[#This Row],[SKU_CODE_CLEAN]],[1]SKU_Master!A:A,[1]SKU_Master!E:E,"Not Found")</f>
        <v>185</v>
      </c>
      <c r="M3518" s="2">
        <f>_xlfn.XLOOKUP(E3518,[1]SKU_Master!A:A,[1]SKU_Master!F:F,"NOT FOUND")</f>
        <v>88</v>
      </c>
      <c r="N3518" s="2" t="str">
        <f>IF(ISNUMBER(_xlfn.XMATCH(E3518,[1]SKU_Master!A:A)),"MATCH","NOT FOUND")</f>
        <v>MATCH</v>
      </c>
      <c r="O3518" s="2">
        <f>Table2[[#This Row],[GROSS_REVENUE]]-Table2[[#This Row],[DISCOUNT]]</f>
        <v>29180.23</v>
      </c>
      <c r="P3518" s="3">
        <f>IFERROR((Table2[[#This Row],[NET_REVENUE]]-(Table2[[#This Row],[UNITS_SOLD]]*Table2[[#This Row],[UNIT_COGS]]))/Table2[[#This Row],[NET_REVENUE]],0)</f>
        <v>0.4722454209579568</v>
      </c>
      <c r="Q3518" s="4">
        <f>IFERROR(Table2[[#This Row],[GROSS_REVENUE]]/Table2[[#This Row],[AD_SPEND]],0)</f>
        <v>4.1227070426660379</v>
      </c>
      <c r="R3518" s="2">
        <f>IFERROR((Table2[[#This Row],[NET_REVENUE]]-(Table2[[#This Row],[UNITS_SOLD]]*Table2[[#This Row],[UNIT_COGS]])-Table2[[#This Row],[AD_SPEND]]),0)</f>
        <v>5927.3799999999992</v>
      </c>
      <c r="S3518" s="3">
        <f>IFERROR(Table2[[#This Row],[RETURNS_UNITS]]/Table2[[#This Row],[UNITS_SOLD]],0)</f>
        <v>0.10285714285714286</v>
      </c>
      <c r="T3518" s="2" t="str">
        <f>TRIM(CLEAN(Table2[[#This Row],[CHANNEL]]))</f>
        <v>D2C</v>
      </c>
      <c r="U3518" s="1">
        <f t="shared" si="54"/>
        <v>45536</v>
      </c>
    </row>
    <row r="3519" spans="1:21" x14ac:dyDescent="0.3">
      <c r="A3519" s="1">
        <v>45748</v>
      </c>
      <c r="B3519" s="2" t="s">
        <v>27</v>
      </c>
      <c r="C3519" s="2" t="s">
        <v>28</v>
      </c>
      <c r="D3519" s="2" t="s">
        <v>29</v>
      </c>
      <c r="E3519" s="2" t="str">
        <f>TRIM(Table2[[#This Row],[SKU_CODE]])</f>
        <v>BEC-CLN-004</v>
      </c>
      <c r="F3519" s="2">
        <v>322</v>
      </c>
      <c r="G3519" s="2">
        <v>31878</v>
      </c>
      <c r="H3519" s="2">
        <v>8622.41</v>
      </c>
      <c r="I3519" s="2">
        <v>7853.26</v>
      </c>
      <c r="J3519" s="2">
        <v>17</v>
      </c>
      <c r="K3519" s="2" t="str">
        <f>_xlfn.XLOOKUP(E3519,[1]SKU_Master!A:A,[1]SKU_Master!C:C,"NOT FOUND")</f>
        <v>Cleaners</v>
      </c>
      <c r="L3519" s="2">
        <f>_xlfn.XLOOKUP(Table2[[#This Row],[SKU_CODE_CLEAN]],[1]SKU_Master!A:A,[1]SKU_Master!E:E,"Not Found")</f>
        <v>99</v>
      </c>
      <c r="M3519" s="2">
        <f>_xlfn.XLOOKUP(E3519,[1]SKU_Master!A:A,[1]SKU_Master!F:F,"NOT FOUND")</f>
        <v>44</v>
      </c>
      <c r="N3519" s="2" t="str">
        <f>IF(ISNUMBER(_xlfn.XMATCH(E3519,[1]SKU_Master!A:A)),"MATCH","NOT FOUND")</f>
        <v>MATCH</v>
      </c>
      <c r="O3519" s="2">
        <f>Table2[[#This Row],[GROSS_REVENUE]]-Table2[[#This Row],[DISCOUNT]]</f>
        <v>23255.59</v>
      </c>
      <c r="P3519" s="3">
        <f>IFERROR((Table2[[#This Row],[NET_REVENUE]]-(Table2[[#This Row],[UNITS_SOLD]]*Table2[[#This Row],[UNIT_COGS]]))/Table2[[#This Row],[NET_REVENUE]],0)</f>
        <v>0.39077013311638192</v>
      </c>
      <c r="Q3519" s="4">
        <f>IFERROR(Table2[[#This Row],[GROSS_REVENUE]]/Table2[[#This Row],[AD_SPEND]],0)</f>
        <v>4.059205985794434</v>
      </c>
      <c r="R3519" s="2">
        <f>IFERROR((Table2[[#This Row],[NET_REVENUE]]-(Table2[[#This Row],[UNITS_SOLD]]*Table2[[#This Row],[UNIT_COGS]])-Table2[[#This Row],[AD_SPEND]]),0)</f>
        <v>1234.33</v>
      </c>
      <c r="S3519" s="3">
        <f>IFERROR(Table2[[#This Row],[RETURNS_UNITS]]/Table2[[#This Row],[UNITS_SOLD]],0)</f>
        <v>5.2795031055900624E-2</v>
      </c>
      <c r="T3519" s="2" t="str">
        <f>TRIM(CLEAN(Table2[[#This Row],[CHANNEL]]))</f>
        <v>Zepto</v>
      </c>
      <c r="U3519" s="1">
        <f t="shared" si="54"/>
        <v>45748</v>
      </c>
    </row>
    <row r="3520" spans="1:21" x14ac:dyDescent="0.3">
      <c r="A3520" s="1">
        <v>45413</v>
      </c>
      <c r="B3520" s="2" t="s">
        <v>37</v>
      </c>
      <c r="C3520" s="2" t="s">
        <v>25</v>
      </c>
      <c r="D3520" s="2" t="s">
        <v>29</v>
      </c>
      <c r="E3520" s="2" t="str">
        <f>TRIM(Table2[[#This Row],[SKU_CODE]])</f>
        <v>BEC-CLN-004</v>
      </c>
      <c r="F3520" s="2">
        <v>377</v>
      </c>
      <c r="G3520" s="2">
        <v>37323</v>
      </c>
      <c r="H3520" s="2">
        <v>4966.25</v>
      </c>
      <c r="I3520" s="2">
        <v>7869.67</v>
      </c>
      <c r="J3520" s="2">
        <v>18</v>
      </c>
      <c r="K3520" s="2" t="str">
        <f>_xlfn.XLOOKUP(E3520,[1]SKU_Master!A:A,[1]SKU_Master!C:C,"NOT FOUND")</f>
        <v>Cleaners</v>
      </c>
      <c r="L3520" s="2">
        <f>_xlfn.XLOOKUP(Table2[[#This Row],[SKU_CODE_CLEAN]],[1]SKU_Master!A:A,[1]SKU_Master!E:E,"Not Found")</f>
        <v>99</v>
      </c>
      <c r="M3520" s="2">
        <f>_xlfn.XLOOKUP(E3520,[1]SKU_Master!A:A,[1]SKU_Master!F:F,"NOT FOUND")</f>
        <v>44</v>
      </c>
      <c r="N3520" s="2" t="str">
        <f>IF(ISNUMBER(_xlfn.XMATCH(E3520,[1]SKU_Master!A:A)),"MATCH","NOT FOUND")</f>
        <v>MATCH</v>
      </c>
      <c r="O3520" s="2">
        <f>Table2[[#This Row],[GROSS_REVENUE]]-Table2[[#This Row],[DISCOUNT]]</f>
        <v>32356.75</v>
      </c>
      <c r="P3520" s="3">
        <f>IFERROR((Table2[[#This Row],[NET_REVENUE]]-(Table2[[#This Row],[UNITS_SOLD]]*Table2[[#This Row],[UNIT_COGS]]))/Table2[[#This Row],[NET_REVENUE]],0)</f>
        <v>0.4873403540219583</v>
      </c>
      <c r="Q3520" s="4">
        <f>IFERROR(Table2[[#This Row],[GROSS_REVENUE]]/Table2[[#This Row],[AD_SPEND]],0)</f>
        <v>4.7426385096198445</v>
      </c>
      <c r="R3520" s="2">
        <f>IFERROR((Table2[[#This Row],[NET_REVENUE]]-(Table2[[#This Row],[UNITS_SOLD]]*Table2[[#This Row],[UNIT_COGS]])-Table2[[#This Row],[AD_SPEND]]),0)</f>
        <v>7899.08</v>
      </c>
      <c r="S3520" s="3">
        <f>IFERROR(Table2[[#This Row],[RETURNS_UNITS]]/Table2[[#This Row],[UNITS_SOLD]],0)</f>
        <v>4.7745358090185673E-2</v>
      </c>
      <c r="T3520" s="2" t="str">
        <f>TRIM(CLEAN(Table2[[#This Row],[CHANNEL]]))</f>
        <v>Blinkit</v>
      </c>
      <c r="U3520" s="1">
        <f t="shared" si="54"/>
        <v>45413</v>
      </c>
    </row>
    <row r="3521" spans="1:21" x14ac:dyDescent="0.3">
      <c r="A3521" s="1">
        <v>45505</v>
      </c>
      <c r="B3521" s="2" t="s">
        <v>21</v>
      </c>
      <c r="C3521" s="2" t="s">
        <v>28</v>
      </c>
      <c r="D3521" s="2" t="s">
        <v>59</v>
      </c>
      <c r="E3521" s="2" t="str">
        <f>TRIM(Table2[[#This Row],[SKU_CODE]])</f>
        <v>BEC-CLN-001</v>
      </c>
      <c r="F3521" s="2">
        <v>158</v>
      </c>
      <c r="G3521" s="2">
        <v>31442</v>
      </c>
      <c r="H3521" s="2">
        <v>6554.21</v>
      </c>
      <c r="I3521" s="2">
        <v>7874.4</v>
      </c>
      <c r="J3521" s="2">
        <v>4</v>
      </c>
      <c r="K3521" s="2" t="str">
        <f>_xlfn.XLOOKUP(E3521,[1]SKU_Master!A:A,[1]SKU_Master!C:C,"NOT FOUND")</f>
        <v>Cleaners</v>
      </c>
      <c r="L3521" s="2">
        <f>_xlfn.XLOOKUP(Table2[[#This Row],[SKU_CODE_CLEAN]],[1]SKU_Master!A:A,[1]SKU_Master!E:E,"Not Found")</f>
        <v>199</v>
      </c>
      <c r="M3521" s="2">
        <f>_xlfn.XLOOKUP(E3521,[1]SKU_Master!A:A,[1]SKU_Master!F:F,"NOT FOUND")</f>
        <v>96</v>
      </c>
      <c r="N3521" s="2" t="str">
        <f>IF(ISNUMBER(_xlfn.XMATCH(E3521,[1]SKU_Master!A:A)),"MATCH","NOT FOUND")</f>
        <v>MATCH</v>
      </c>
      <c r="O3521" s="2">
        <f>Table2[[#This Row],[GROSS_REVENUE]]-Table2[[#This Row],[DISCOUNT]]</f>
        <v>24887.79</v>
      </c>
      <c r="P3521" s="3">
        <f>IFERROR((Table2[[#This Row],[NET_REVENUE]]-(Table2[[#This Row],[UNITS_SOLD]]*Table2[[#This Row],[UNIT_COGS]]))/Table2[[#This Row],[NET_REVENUE]],0)</f>
        <v>0.39054452002367429</v>
      </c>
      <c r="Q3521" s="4">
        <f>IFERROR(Table2[[#This Row],[GROSS_REVENUE]]/Table2[[#This Row],[AD_SPEND]],0)</f>
        <v>3.9929391445697453</v>
      </c>
      <c r="R3521" s="2">
        <f>IFERROR((Table2[[#This Row],[NET_REVENUE]]-(Table2[[#This Row],[UNITS_SOLD]]*Table2[[#This Row],[UNIT_COGS]])-Table2[[#This Row],[AD_SPEND]]),0)</f>
        <v>1845.3900000000012</v>
      </c>
      <c r="S3521" s="3">
        <f>IFERROR(Table2[[#This Row],[RETURNS_UNITS]]/Table2[[#This Row],[UNITS_SOLD]],0)</f>
        <v>2.5316455696202531E-2</v>
      </c>
      <c r="T3521" s="2" t="str">
        <f>TRIM(CLEAN(Table2[[#This Row],[CHANNEL]]))</f>
        <v>Flipkart</v>
      </c>
      <c r="U3521" s="1">
        <f t="shared" si="54"/>
        <v>45505</v>
      </c>
    </row>
    <row r="3522" spans="1:21" x14ac:dyDescent="0.3">
      <c r="A3522" s="1">
        <v>45536</v>
      </c>
      <c r="B3522" s="2" t="s">
        <v>34</v>
      </c>
      <c r="C3522" s="2" t="s">
        <v>22</v>
      </c>
      <c r="D3522" s="2" t="s">
        <v>38</v>
      </c>
      <c r="E3522" s="2" t="str">
        <f>TRIM(Table2[[#This Row],[SKU_CODE]])</f>
        <v>BEC-CLN-002</v>
      </c>
      <c r="F3522" s="2">
        <v>172</v>
      </c>
      <c r="G3522" s="2">
        <v>31820</v>
      </c>
      <c r="H3522" s="2">
        <v>7174.35</v>
      </c>
      <c r="I3522" s="2">
        <v>7875.29</v>
      </c>
      <c r="J3522" s="2">
        <v>7</v>
      </c>
      <c r="K3522" s="2" t="str">
        <f>_xlfn.XLOOKUP(E3522,[1]SKU_Master!A:A,[1]SKU_Master!C:C,"NOT FOUND")</f>
        <v>Cleaners</v>
      </c>
      <c r="L3522" s="2">
        <f>_xlfn.XLOOKUP(Table2[[#This Row],[SKU_CODE_CLEAN]],[1]SKU_Master!A:A,[1]SKU_Master!E:E,"Not Found")</f>
        <v>185</v>
      </c>
      <c r="M3522" s="2">
        <f>_xlfn.XLOOKUP(E3522,[1]SKU_Master!A:A,[1]SKU_Master!F:F,"NOT FOUND")</f>
        <v>88</v>
      </c>
      <c r="N3522" s="2" t="str">
        <f>IF(ISNUMBER(_xlfn.XMATCH(E3522,[1]SKU_Master!A:A)),"MATCH","NOT FOUND")</f>
        <v>MATCH</v>
      </c>
      <c r="O3522" s="2">
        <f>Table2[[#This Row],[GROSS_REVENUE]]-Table2[[#This Row],[DISCOUNT]]</f>
        <v>24645.65</v>
      </c>
      <c r="P3522" s="3">
        <f>IFERROR((Table2[[#This Row],[NET_REVENUE]]-(Table2[[#This Row],[UNITS_SOLD]]*Table2[[#This Row],[UNIT_COGS]]))/Table2[[#This Row],[NET_REVENUE]],0)</f>
        <v>0.38585511033387232</v>
      </c>
      <c r="Q3522" s="4">
        <f>IFERROR(Table2[[#This Row],[GROSS_REVENUE]]/Table2[[#This Row],[AD_SPEND]],0)</f>
        <v>4.0404861281298849</v>
      </c>
      <c r="R3522" s="2">
        <f>IFERROR((Table2[[#This Row],[NET_REVENUE]]-(Table2[[#This Row],[UNITS_SOLD]]*Table2[[#This Row],[UNIT_COGS]])-Table2[[#This Row],[AD_SPEND]]),0)</f>
        <v>1634.3600000000015</v>
      </c>
      <c r="S3522" s="3">
        <f>IFERROR(Table2[[#This Row],[RETURNS_UNITS]]/Table2[[#This Row],[UNITS_SOLD]],0)</f>
        <v>4.0697674418604654E-2</v>
      </c>
      <c r="T3522" s="2" t="str">
        <f>TRIM(CLEAN(Table2[[#This Row],[CHANNEL]]))</f>
        <v>Zepto</v>
      </c>
      <c r="U3522" s="1">
        <f t="shared" si="54"/>
        <v>45536</v>
      </c>
    </row>
    <row r="3523" spans="1:21" x14ac:dyDescent="0.3">
      <c r="A3523" s="1">
        <v>45383</v>
      </c>
      <c r="B3523" s="2" t="s">
        <v>33</v>
      </c>
      <c r="C3523" s="2" t="s">
        <v>22</v>
      </c>
      <c r="D3523" s="2" t="s">
        <v>41</v>
      </c>
      <c r="E3523" s="2" t="str">
        <f>TRIM(Table2[[#This Row],[SKU_CODE]])</f>
        <v>BEC-KT-002</v>
      </c>
      <c r="F3523" s="2">
        <v>156</v>
      </c>
      <c r="G3523" s="2">
        <v>65520</v>
      </c>
      <c r="H3523" s="2">
        <v>6178.46</v>
      </c>
      <c r="I3523" s="2">
        <v>7879.82</v>
      </c>
      <c r="J3523" s="2">
        <v>6</v>
      </c>
      <c r="K3523" s="2" t="str">
        <f>_xlfn.XLOOKUP(E3523,[1]SKU_Master!A:A,[1]SKU_Master!C:C,"NOT FOUND")</f>
        <v>Kitchen Towel</v>
      </c>
      <c r="L3523" s="2">
        <f>_xlfn.XLOOKUP(Table2[[#This Row],[SKU_CODE_CLEAN]],[1]SKU_Master!A:A,[1]SKU_Master!E:E,"Not Found")</f>
        <v>420</v>
      </c>
      <c r="M3523" s="2">
        <f>_xlfn.XLOOKUP(E3523,[1]SKU_Master!A:A,[1]SKU_Master!F:F,"NOT FOUND")</f>
        <v>205</v>
      </c>
      <c r="N3523" s="2" t="str">
        <f>IF(ISNUMBER(_xlfn.XMATCH(E3523,[1]SKU_Master!A:A)),"MATCH","NOT FOUND")</f>
        <v>MATCH</v>
      </c>
      <c r="O3523" s="2">
        <f>Table2[[#This Row],[GROSS_REVENUE]]-Table2[[#This Row],[DISCOUNT]]</f>
        <v>59341.54</v>
      </c>
      <c r="P3523" s="3">
        <f>IFERROR((Table2[[#This Row],[NET_REVENUE]]-(Table2[[#This Row],[UNITS_SOLD]]*Table2[[#This Row],[UNIT_COGS]]))/Table2[[#This Row],[NET_REVENUE]],0)</f>
        <v>0.46108577566406267</v>
      </c>
      <c r="Q3523" s="4">
        <f>IFERROR(Table2[[#This Row],[GROSS_REVENUE]]/Table2[[#This Row],[AD_SPEND]],0)</f>
        <v>8.314910746692183</v>
      </c>
      <c r="R3523" s="2">
        <f>IFERROR((Table2[[#This Row],[NET_REVENUE]]-(Table2[[#This Row],[UNITS_SOLD]]*Table2[[#This Row],[UNIT_COGS]])-Table2[[#This Row],[AD_SPEND]]),0)</f>
        <v>19481.72</v>
      </c>
      <c r="S3523" s="3">
        <f>IFERROR(Table2[[#This Row],[RETURNS_UNITS]]/Table2[[#This Row],[UNITS_SOLD]],0)</f>
        <v>3.8461538461538464E-2</v>
      </c>
      <c r="T3523" s="2" t="str">
        <f>TRIM(CLEAN(Table2[[#This Row],[CHANNEL]]))</f>
        <v>Swiggy Instamart</v>
      </c>
      <c r="U3523" s="1">
        <f t="shared" ref="U3523:U3586" si="55">IF(AND(MONTH(A3523)=1,DAY(A3523)&gt;1),DATE(YEAR(A3523),DAY(A3523),1),A3523)</f>
        <v>45383</v>
      </c>
    </row>
    <row r="3524" spans="1:21" x14ac:dyDescent="0.3">
      <c r="A3524" s="1">
        <v>45597</v>
      </c>
      <c r="B3524" s="2" t="s">
        <v>37</v>
      </c>
      <c r="C3524" s="2" t="s">
        <v>25</v>
      </c>
      <c r="D3524" s="2" t="s">
        <v>29</v>
      </c>
      <c r="E3524" s="2" t="str">
        <f>TRIM(Table2[[#This Row],[SKU_CODE]])</f>
        <v>BEC-CLN-004</v>
      </c>
      <c r="F3524" s="2">
        <v>483</v>
      </c>
      <c r="G3524" s="2">
        <v>47817</v>
      </c>
      <c r="H3524" s="2">
        <v>6065.7</v>
      </c>
      <c r="I3524" s="2">
        <v>7897.88</v>
      </c>
      <c r="J3524" s="2">
        <v>26</v>
      </c>
      <c r="K3524" s="2" t="str">
        <f>_xlfn.XLOOKUP(E3524,[1]SKU_Master!A:A,[1]SKU_Master!C:C,"NOT FOUND")</f>
        <v>Cleaners</v>
      </c>
      <c r="L3524" s="2">
        <f>_xlfn.XLOOKUP(Table2[[#This Row],[SKU_CODE_CLEAN]],[1]SKU_Master!A:A,[1]SKU_Master!E:E,"Not Found")</f>
        <v>99</v>
      </c>
      <c r="M3524" s="2">
        <f>_xlfn.XLOOKUP(E3524,[1]SKU_Master!A:A,[1]SKU_Master!F:F,"NOT FOUND")</f>
        <v>44</v>
      </c>
      <c r="N3524" s="2" t="str">
        <f>IF(ISNUMBER(_xlfn.XMATCH(E3524,[1]SKU_Master!A:A)),"MATCH","NOT FOUND")</f>
        <v>MATCH</v>
      </c>
      <c r="O3524" s="2">
        <f>Table2[[#This Row],[GROSS_REVENUE]]-Table2[[#This Row],[DISCOUNT]]</f>
        <v>41751.300000000003</v>
      </c>
      <c r="P3524" s="3">
        <f>IFERROR((Table2[[#This Row],[NET_REVENUE]]-(Table2[[#This Row],[UNITS_SOLD]]*Table2[[#This Row],[UNIT_COGS]]))/Table2[[#This Row],[NET_REVENUE]],0)</f>
        <v>0.49098590942078452</v>
      </c>
      <c r="Q3524" s="4">
        <f>IFERROR(Table2[[#This Row],[GROSS_REVENUE]]/Table2[[#This Row],[AD_SPEND]],0)</f>
        <v>6.054409537749371</v>
      </c>
      <c r="R3524" s="2">
        <f>IFERROR((Table2[[#This Row],[NET_REVENUE]]-(Table2[[#This Row],[UNITS_SOLD]]*Table2[[#This Row],[UNIT_COGS]])-Table2[[#This Row],[AD_SPEND]]),0)</f>
        <v>12601.420000000002</v>
      </c>
      <c r="S3524" s="3">
        <f>IFERROR(Table2[[#This Row],[RETURNS_UNITS]]/Table2[[#This Row],[UNITS_SOLD]],0)</f>
        <v>5.3830227743271224E-2</v>
      </c>
      <c r="T3524" s="2" t="str">
        <f>TRIM(CLEAN(Table2[[#This Row],[CHANNEL]]))</f>
        <v>Blinkit</v>
      </c>
      <c r="U3524" s="1">
        <f t="shared" si="55"/>
        <v>45597</v>
      </c>
    </row>
    <row r="3525" spans="1:21" x14ac:dyDescent="0.3">
      <c r="A3525" s="1">
        <v>45505</v>
      </c>
      <c r="B3525" s="2" t="s">
        <v>24</v>
      </c>
      <c r="C3525" s="2" t="s">
        <v>22</v>
      </c>
      <c r="D3525" s="2" t="s">
        <v>59</v>
      </c>
      <c r="E3525" s="2" t="str">
        <f>TRIM(Table2[[#This Row],[SKU_CODE]])</f>
        <v>BEC-CLN-001</v>
      </c>
      <c r="F3525" s="2">
        <v>150</v>
      </c>
      <c r="G3525" s="2">
        <v>29850</v>
      </c>
      <c r="H3525" s="2">
        <v>719.27</v>
      </c>
      <c r="I3525" s="2">
        <v>7905.75</v>
      </c>
      <c r="J3525" s="2">
        <v>24</v>
      </c>
      <c r="K3525" s="2" t="str">
        <f>_xlfn.XLOOKUP(E3525,[1]SKU_Master!A:A,[1]SKU_Master!C:C,"NOT FOUND")</f>
        <v>Cleaners</v>
      </c>
      <c r="L3525" s="2">
        <f>_xlfn.XLOOKUP(Table2[[#This Row],[SKU_CODE_CLEAN]],[1]SKU_Master!A:A,[1]SKU_Master!E:E,"Not Found")</f>
        <v>199</v>
      </c>
      <c r="M3525" s="2">
        <f>_xlfn.XLOOKUP(E3525,[1]SKU_Master!A:A,[1]SKU_Master!F:F,"NOT FOUND")</f>
        <v>96</v>
      </c>
      <c r="N3525" s="2" t="str">
        <f>IF(ISNUMBER(_xlfn.XMATCH(E3525,[1]SKU_Master!A:A)),"MATCH","NOT FOUND")</f>
        <v>MATCH</v>
      </c>
      <c r="O3525" s="2">
        <f>Table2[[#This Row],[GROSS_REVENUE]]-Table2[[#This Row],[DISCOUNT]]</f>
        <v>29130.73</v>
      </c>
      <c r="P3525" s="3">
        <f>IFERROR((Table2[[#This Row],[NET_REVENUE]]-(Table2[[#This Row],[UNITS_SOLD]]*Table2[[#This Row],[UNIT_COGS]]))/Table2[[#This Row],[NET_REVENUE]],0)</f>
        <v>0.50567665142617435</v>
      </c>
      <c r="Q3525" s="4">
        <f>IFERROR(Table2[[#This Row],[GROSS_REVENUE]]/Table2[[#This Row],[AD_SPEND]],0)</f>
        <v>3.7757328526705245</v>
      </c>
      <c r="R3525" s="2">
        <f>IFERROR((Table2[[#This Row],[NET_REVENUE]]-(Table2[[#This Row],[UNITS_SOLD]]*Table2[[#This Row],[UNIT_COGS]])-Table2[[#This Row],[AD_SPEND]]),0)</f>
        <v>6824.98</v>
      </c>
      <c r="S3525" s="3">
        <f>IFERROR(Table2[[#This Row],[RETURNS_UNITS]]/Table2[[#This Row],[UNITS_SOLD]],0)</f>
        <v>0.16</v>
      </c>
      <c r="T3525" s="2" t="str">
        <f>TRIM(CLEAN(Table2[[#This Row],[CHANNEL]]))</f>
        <v>D2C</v>
      </c>
      <c r="U3525" s="1">
        <f t="shared" si="55"/>
        <v>45505</v>
      </c>
    </row>
    <row r="3526" spans="1:21" x14ac:dyDescent="0.3">
      <c r="A3526" s="1">
        <v>45292</v>
      </c>
      <c r="B3526" s="2" t="s">
        <v>33</v>
      </c>
      <c r="C3526" s="2" t="s">
        <v>28</v>
      </c>
      <c r="D3526" s="2" t="s">
        <v>62</v>
      </c>
      <c r="E3526" s="2" t="str">
        <f>TRIM(Table2[[#This Row],[SKU_CODE]])</f>
        <v>BEC-CLN-001</v>
      </c>
      <c r="F3526" s="2">
        <v>158</v>
      </c>
      <c r="G3526" s="2">
        <v>31442</v>
      </c>
      <c r="H3526" s="2">
        <v>3177.09</v>
      </c>
      <c r="I3526" s="2">
        <v>7909.33</v>
      </c>
      <c r="J3526" s="2">
        <v>6</v>
      </c>
      <c r="K3526" s="2" t="str">
        <f>_xlfn.XLOOKUP(E3526,[1]SKU_Master!A:A,[1]SKU_Master!C:C,"NOT FOUND")</f>
        <v>Cleaners</v>
      </c>
      <c r="L3526" s="2">
        <f>_xlfn.XLOOKUP(Table2[[#This Row],[SKU_CODE_CLEAN]],[1]SKU_Master!A:A,[1]SKU_Master!E:E,"Not Found")</f>
        <v>199</v>
      </c>
      <c r="M3526" s="2">
        <f>_xlfn.XLOOKUP(E3526,[1]SKU_Master!A:A,[1]SKU_Master!F:F,"NOT FOUND")</f>
        <v>96</v>
      </c>
      <c r="N3526" s="2" t="str">
        <f>IF(ISNUMBER(_xlfn.XMATCH(E3526,[1]SKU_Master!A:A)),"MATCH","NOT FOUND")</f>
        <v>MATCH</v>
      </c>
      <c r="O3526" s="2">
        <f>Table2[[#This Row],[GROSS_REVENUE]]-Table2[[#This Row],[DISCOUNT]]</f>
        <v>28264.91</v>
      </c>
      <c r="P3526" s="3">
        <f>IFERROR((Table2[[#This Row],[NET_REVENUE]]-(Table2[[#This Row],[UNITS_SOLD]]*Table2[[#This Row],[UNIT_COGS]]))/Table2[[#This Row],[NET_REVENUE]],0)</f>
        <v>0.46336287644291102</v>
      </c>
      <c r="Q3526" s="4">
        <f>IFERROR(Table2[[#This Row],[GROSS_REVENUE]]/Table2[[#This Row],[AD_SPEND]],0)</f>
        <v>3.9753051143396472</v>
      </c>
      <c r="R3526" s="2">
        <f>IFERROR((Table2[[#This Row],[NET_REVENUE]]-(Table2[[#This Row],[UNITS_SOLD]]*Table2[[#This Row],[UNIT_COGS]])-Table2[[#This Row],[AD_SPEND]]),0)</f>
        <v>5187.58</v>
      </c>
      <c r="S3526" s="3">
        <f>IFERROR(Table2[[#This Row],[RETURNS_UNITS]]/Table2[[#This Row],[UNITS_SOLD]],0)</f>
        <v>3.7974683544303799E-2</v>
      </c>
      <c r="T3526" s="2" t="str">
        <f>TRIM(CLEAN(Table2[[#This Row],[CHANNEL]]))</f>
        <v>Swiggy Instamart</v>
      </c>
      <c r="U3526" s="1">
        <f t="shared" si="55"/>
        <v>45292</v>
      </c>
    </row>
    <row r="3527" spans="1:21" x14ac:dyDescent="0.3">
      <c r="A3527" s="1">
        <v>45566</v>
      </c>
      <c r="B3527" s="2" t="s">
        <v>50</v>
      </c>
      <c r="C3527" s="2" t="s">
        <v>28</v>
      </c>
      <c r="D3527" s="2" t="s">
        <v>38</v>
      </c>
      <c r="E3527" s="2" t="str">
        <f>TRIM(Table2[[#This Row],[SKU_CODE]])</f>
        <v>BEC-CLN-002</v>
      </c>
      <c r="F3527" s="2">
        <v>227</v>
      </c>
      <c r="G3527" s="2">
        <v>41995</v>
      </c>
      <c r="H3527" s="2">
        <v>2113.33</v>
      </c>
      <c r="I3527" s="2">
        <v>7914.1</v>
      </c>
      <c r="J3527" s="2">
        <v>9</v>
      </c>
      <c r="K3527" s="2" t="str">
        <f>_xlfn.XLOOKUP(E3527,[1]SKU_Master!A:A,[1]SKU_Master!C:C,"NOT FOUND")</f>
        <v>Cleaners</v>
      </c>
      <c r="L3527" s="2">
        <f>_xlfn.XLOOKUP(Table2[[#This Row],[SKU_CODE_CLEAN]],[1]SKU_Master!A:A,[1]SKU_Master!E:E,"Not Found")</f>
        <v>185</v>
      </c>
      <c r="M3527" s="2">
        <f>_xlfn.XLOOKUP(E3527,[1]SKU_Master!A:A,[1]SKU_Master!F:F,"NOT FOUND")</f>
        <v>88</v>
      </c>
      <c r="N3527" s="2" t="str">
        <f>IF(ISNUMBER(_xlfn.XMATCH(E3527,[1]SKU_Master!A:A)),"MATCH","NOT FOUND")</f>
        <v>MATCH</v>
      </c>
      <c r="O3527" s="2">
        <f>Table2[[#This Row],[GROSS_REVENUE]]-Table2[[#This Row],[DISCOUNT]]</f>
        <v>39881.67</v>
      </c>
      <c r="P3527" s="3">
        <f>IFERROR((Table2[[#This Row],[NET_REVENUE]]-(Table2[[#This Row],[UNITS_SOLD]]*Table2[[#This Row],[UNIT_COGS]]))/Table2[[#This Row],[NET_REVENUE]],0)</f>
        <v>0.49911826661220554</v>
      </c>
      <c r="Q3527" s="4">
        <f>IFERROR(Table2[[#This Row],[GROSS_REVENUE]]/Table2[[#This Row],[AD_SPEND]],0)</f>
        <v>5.3063519541072264</v>
      </c>
      <c r="R3527" s="2">
        <f>IFERROR((Table2[[#This Row],[NET_REVENUE]]-(Table2[[#This Row],[UNITS_SOLD]]*Table2[[#This Row],[UNIT_COGS]])-Table2[[#This Row],[AD_SPEND]]),0)</f>
        <v>11991.569999999998</v>
      </c>
      <c r="S3527" s="3">
        <f>IFERROR(Table2[[#This Row],[RETURNS_UNITS]]/Table2[[#This Row],[UNITS_SOLD]],0)</f>
        <v>3.9647577092511016E-2</v>
      </c>
      <c r="T3527" s="2" t="str">
        <f>TRIM(CLEAN(Table2[[#This Row],[CHANNEL]]))</f>
        <v>Amazon</v>
      </c>
      <c r="U3527" s="1">
        <f t="shared" si="55"/>
        <v>45566</v>
      </c>
    </row>
    <row r="3528" spans="1:21" x14ac:dyDescent="0.3">
      <c r="A3528" s="1">
        <v>45352</v>
      </c>
      <c r="B3528" s="2" t="s">
        <v>24</v>
      </c>
      <c r="C3528" s="2" t="s">
        <v>22</v>
      </c>
      <c r="D3528" s="2" t="s">
        <v>29</v>
      </c>
      <c r="E3528" s="2" t="str">
        <f>TRIM(Table2[[#This Row],[SKU_CODE]])</f>
        <v>BEC-CLN-004</v>
      </c>
      <c r="F3528" s="2">
        <v>300</v>
      </c>
      <c r="G3528" s="2">
        <v>29700</v>
      </c>
      <c r="H3528" s="2">
        <v>1499.15</v>
      </c>
      <c r="I3528" s="2">
        <v>7916.6</v>
      </c>
      <c r="J3528" s="2">
        <v>44</v>
      </c>
      <c r="K3528" s="2" t="str">
        <f>_xlfn.XLOOKUP(E3528,[1]SKU_Master!A:A,[1]SKU_Master!C:C,"NOT FOUND")</f>
        <v>Cleaners</v>
      </c>
      <c r="L3528" s="2">
        <f>_xlfn.XLOOKUP(Table2[[#This Row],[SKU_CODE_CLEAN]],[1]SKU_Master!A:A,[1]SKU_Master!E:E,"Not Found")</f>
        <v>99</v>
      </c>
      <c r="M3528" s="2">
        <f>_xlfn.XLOOKUP(E3528,[1]SKU_Master!A:A,[1]SKU_Master!F:F,"NOT FOUND")</f>
        <v>44</v>
      </c>
      <c r="N3528" s="2" t="str">
        <f>IF(ISNUMBER(_xlfn.XMATCH(E3528,[1]SKU_Master!A:A)),"MATCH","NOT FOUND")</f>
        <v>MATCH</v>
      </c>
      <c r="O3528" s="2">
        <f>Table2[[#This Row],[GROSS_REVENUE]]-Table2[[#This Row],[DISCOUNT]]</f>
        <v>28200.85</v>
      </c>
      <c r="P3528" s="3">
        <f>IFERROR((Table2[[#This Row],[NET_REVENUE]]-(Table2[[#This Row],[UNITS_SOLD]]*Table2[[#This Row],[UNIT_COGS]]))/Table2[[#This Row],[NET_REVENUE]],0)</f>
        <v>0.53192900214000638</v>
      </c>
      <c r="Q3528" s="4">
        <f>IFERROR(Table2[[#This Row],[GROSS_REVENUE]]/Table2[[#This Row],[AD_SPEND]],0)</f>
        <v>3.7516105398782305</v>
      </c>
      <c r="R3528" s="2">
        <f>IFERROR((Table2[[#This Row],[NET_REVENUE]]-(Table2[[#This Row],[UNITS_SOLD]]*Table2[[#This Row],[UNIT_COGS]])-Table2[[#This Row],[AD_SPEND]]),0)</f>
        <v>7084.2499999999982</v>
      </c>
      <c r="S3528" s="3">
        <f>IFERROR(Table2[[#This Row],[RETURNS_UNITS]]/Table2[[#This Row],[UNITS_SOLD]],0)</f>
        <v>0.14666666666666667</v>
      </c>
      <c r="T3528" s="2" t="str">
        <f>TRIM(CLEAN(Table2[[#This Row],[CHANNEL]]))</f>
        <v>D2C</v>
      </c>
      <c r="U3528" s="1">
        <f t="shared" si="55"/>
        <v>45352</v>
      </c>
    </row>
    <row r="3529" spans="1:21" x14ac:dyDescent="0.3">
      <c r="A3529" s="1">
        <v>45778</v>
      </c>
      <c r="B3529" s="2" t="s">
        <v>21</v>
      </c>
      <c r="C3529" s="2" t="s">
        <v>28</v>
      </c>
      <c r="D3529" s="2" t="s">
        <v>59</v>
      </c>
      <c r="E3529" s="2" t="str">
        <f>TRIM(Table2[[#This Row],[SKU_CODE]])</f>
        <v>BEC-CLN-001</v>
      </c>
      <c r="F3529" s="2">
        <v>213</v>
      </c>
      <c r="G3529" s="2">
        <v>42387</v>
      </c>
      <c r="H3529" s="2">
        <v>3218.46</v>
      </c>
      <c r="I3529" s="2">
        <v>7919.62</v>
      </c>
      <c r="J3529" s="2">
        <v>8</v>
      </c>
      <c r="K3529" s="2" t="str">
        <f>_xlfn.XLOOKUP(E3529,[1]SKU_Master!A:A,[1]SKU_Master!C:C,"NOT FOUND")</f>
        <v>Cleaners</v>
      </c>
      <c r="L3529" s="2">
        <f>_xlfn.XLOOKUP(Table2[[#This Row],[SKU_CODE_CLEAN]],[1]SKU_Master!A:A,[1]SKU_Master!E:E,"Not Found")</f>
        <v>199</v>
      </c>
      <c r="M3529" s="2">
        <f>_xlfn.XLOOKUP(E3529,[1]SKU_Master!A:A,[1]SKU_Master!F:F,"NOT FOUND")</f>
        <v>96</v>
      </c>
      <c r="N3529" s="2" t="str">
        <f>IF(ISNUMBER(_xlfn.XMATCH(E3529,[1]SKU_Master!A:A)),"MATCH","NOT FOUND")</f>
        <v>MATCH</v>
      </c>
      <c r="O3529" s="2">
        <f>Table2[[#This Row],[GROSS_REVENUE]]-Table2[[#This Row],[DISCOUNT]]</f>
        <v>39168.54</v>
      </c>
      <c r="P3529" s="3">
        <f>IFERROR((Table2[[#This Row],[NET_REVENUE]]-(Table2[[#This Row],[UNITS_SOLD]]*Table2[[#This Row],[UNIT_COGS]]))/Table2[[#This Row],[NET_REVENUE]],0)</f>
        <v>0.47794837387352196</v>
      </c>
      <c r="Q3529" s="4">
        <f>IFERROR(Table2[[#This Row],[GROSS_REVENUE]]/Table2[[#This Row],[AD_SPEND]],0)</f>
        <v>5.3521507345049386</v>
      </c>
      <c r="R3529" s="2">
        <f>IFERROR((Table2[[#This Row],[NET_REVENUE]]-(Table2[[#This Row],[UNITS_SOLD]]*Table2[[#This Row],[UNIT_COGS]])-Table2[[#This Row],[AD_SPEND]]),0)</f>
        <v>10800.920000000002</v>
      </c>
      <c r="S3529" s="3">
        <f>IFERROR(Table2[[#This Row],[RETURNS_UNITS]]/Table2[[#This Row],[UNITS_SOLD]],0)</f>
        <v>3.7558685446009391E-2</v>
      </c>
      <c r="T3529" s="2" t="str">
        <f>TRIM(CLEAN(Table2[[#This Row],[CHANNEL]]))</f>
        <v>Flipkart</v>
      </c>
      <c r="U3529" s="1">
        <f t="shared" si="55"/>
        <v>45778</v>
      </c>
    </row>
    <row r="3530" spans="1:21" x14ac:dyDescent="0.3">
      <c r="A3530" s="1">
        <v>45323</v>
      </c>
      <c r="B3530" s="2" t="s">
        <v>33</v>
      </c>
      <c r="C3530" s="2" t="s">
        <v>28</v>
      </c>
      <c r="D3530" s="2" t="s">
        <v>38</v>
      </c>
      <c r="E3530" s="2" t="str">
        <f>TRIM(Table2[[#This Row],[SKU_CODE]])</f>
        <v>BEC-CLN-002</v>
      </c>
      <c r="F3530" s="2">
        <v>206</v>
      </c>
      <c r="G3530" s="2">
        <v>38110</v>
      </c>
      <c r="H3530" s="2">
        <v>6813.65</v>
      </c>
      <c r="I3530" s="2">
        <v>7936.69</v>
      </c>
      <c r="J3530" s="2">
        <v>9</v>
      </c>
      <c r="K3530" s="2" t="str">
        <f>_xlfn.XLOOKUP(E3530,[1]SKU_Master!A:A,[1]SKU_Master!C:C,"NOT FOUND")</f>
        <v>Cleaners</v>
      </c>
      <c r="L3530" s="2">
        <f>_xlfn.XLOOKUP(Table2[[#This Row],[SKU_CODE_CLEAN]],[1]SKU_Master!A:A,[1]SKU_Master!E:E,"Not Found")</f>
        <v>185</v>
      </c>
      <c r="M3530" s="2">
        <f>_xlfn.XLOOKUP(E3530,[1]SKU_Master!A:A,[1]SKU_Master!F:F,"NOT FOUND")</f>
        <v>88</v>
      </c>
      <c r="N3530" s="2" t="str">
        <f>IF(ISNUMBER(_xlfn.XMATCH(E3530,[1]SKU_Master!A:A)),"MATCH","NOT FOUND")</f>
        <v>MATCH</v>
      </c>
      <c r="O3530" s="2">
        <f>Table2[[#This Row],[GROSS_REVENUE]]-Table2[[#This Row],[DISCOUNT]]</f>
        <v>31296.35</v>
      </c>
      <c r="P3530" s="3">
        <f>IFERROR((Table2[[#This Row],[NET_REVENUE]]-(Table2[[#This Row],[UNITS_SOLD]]*Table2[[#This Row],[UNIT_COGS]]))/Table2[[#This Row],[NET_REVENUE]],0)</f>
        <v>0.42076312413428402</v>
      </c>
      <c r="Q3530" s="4">
        <f>IFERROR(Table2[[#This Row],[GROSS_REVENUE]]/Table2[[#This Row],[AD_SPEND]],0)</f>
        <v>4.8017498478584901</v>
      </c>
      <c r="R3530" s="2">
        <f>IFERROR((Table2[[#This Row],[NET_REVENUE]]-(Table2[[#This Row],[UNITS_SOLD]]*Table2[[#This Row],[UNIT_COGS]])-Table2[[#This Row],[AD_SPEND]]),0)</f>
        <v>5231.6599999999989</v>
      </c>
      <c r="S3530" s="3">
        <f>IFERROR(Table2[[#This Row],[RETURNS_UNITS]]/Table2[[#This Row],[UNITS_SOLD]],0)</f>
        <v>4.3689320388349516E-2</v>
      </c>
      <c r="T3530" s="2" t="str">
        <f>TRIM(CLEAN(Table2[[#This Row],[CHANNEL]]))</f>
        <v>Swiggy Instamart</v>
      </c>
      <c r="U3530" s="1">
        <f t="shared" si="55"/>
        <v>45323</v>
      </c>
    </row>
    <row r="3531" spans="1:21" x14ac:dyDescent="0.3">
      <c r="A3531" s="1">
        <v>45566</v>
      </c>
      <c r="B3531" s="2" t="s">
        <v>24</v>
      </c>
      <c r="C3531" s="2" t="s">
        <v>25</v>
      </c>
      <c r="D3531" s="2" t="s">
        <v>41</v>
      </c>
      <c r="E3531" s="2" t="str">
        <f>TRIM(Table2[[#This Row],[SKU_CODE]])</f>
        <v>BEC-KT-002</v>
      </c>
      <c r="F3531" s="2">
        <v>149</v>
      </c>
      <c r="G3531" s="2">
        <v>62580</v>
      </c>
      <c r="H3531" s="2">
        <v>8187.62</v>
      </c>
      <c r="I3531" s="2">
        <v>7942.21</v>
      </c>
      <c r="J3531" s="2">
        <v>13</v>
      </c>
      <c r="K3531" s="2" t="str">
        <f>_xlfn.XLOOKUP(E3531,[1]SKU_Master!A:A,[1]SKU_Master!C:C,"NOT FOUND")</f>
        <v>Kitchen Towel</v>
      </c>
      <c r="L3531" s="2">
        <f>_xlfn.XLOOKUP(Table2[[#This Row],[SKU_CODE_CLEAN]],[1]SKU_Master!A:A,[1]SKU_Master!E:E,"Not Found")</f>
        <v>420</v>
      </c>
      <c r="M3531" s="2">
        <f>_xlfn.XLOOKUP(E3531,[1]SKU_Master!A:A,[1]SKU_Master!F:F,"NOT FOUND")</f>
        <v>205</v>
      </c>
      <c r="N3531" s="2" t="str">
        <f>IF(ISNUMBER(_xlfn.XMATCH(E3531,[1]SKU_Master!A:A)),"MATCH","NOT FOUND")</f>
        <v>MATCH</v>
      </c>
      <c r="O3531" s="2">
        <f>Table2[[#This Row],[GROSS_REVENUE]]-Table2[[#This Row],[DISCOUNT]]</f>
        <v>54392.38</v>
      </c>
      <c r="P3531" s="3">
        <f>IFERROR((Table2[[#This Row],[NET_REVENUE]]-(Table2[[#This Row],[UNITS_SOLD]]*Table2[[#This Row],[UNIT_COGS]]))/Table2[[#This Row],[NET_REVENUE]],0)</f>
        <v>0.43843236865163832</v>
      </c>
      <c r="Q3531" s="4">
        <f>IFERROR(Table2[[#This Row],[GROSS_REVENUE]]/Table2[[#This Row],[AD_SPEND]],0)</f>
        <v>7.8794189526592726</v>
      </c>
      <c r="R3531" s="2">
        <f>IFERROR((Table2[[#This Row],[NET_REVENUE]]-(Table2[[#This Row],[UNITS_SOLD]]*Table2[[#This Row],[UNIT_COGS]])-Table2[[#This Row],[AD_SPEND]]),0)</f>
        <v>15905.169999999998</v>
      </c>
      <c r="S3531" s="3">
        <f>IFERROR(Table2[[#This Row],[RETURNS_UNITS]]/Table2[[#This Row],[UNITS_SOLD]],0)</f>
        <v>8.7248322147651006E-2</v>
      </c>
      <c r="T3531" s="2" t="str">
        <f>TRIM(CLEAN(Table2[[#This Row],[CHANNEL]]))</f>
        <v>D2C</v>
      </c>
      <c r="U3531" s="1">
        <f t="shared" si="55"/>
        <v>45566</v>
      </c>
    </row>
    <row r="3532" spans="1:21" x14ac:dyDescent="0.3">
      <c r="A3532" s="1">
        <v>45323</v>
      </c>
      <c r="B3532" s="2" t="s">
        <v>33</v>
      </c>
      <c r="C3532" s="2" t="s">
        <v>22</v>
      </c>
      <c r="D3532" s="2" t="s">
        <v>38</v>
      </c>
      <c r="E3532" s="2" t="str">
        <f>TRIM(Table2[[#This Row],[SKU_CODE]])</f>
        <v>BEC-CLN-002</v>
      </c>
      <c r="F3532" s="2">
        <v>217</v>
      </c>
      <c r="G3532" s="2">
        <v>40145</v>
      </c>
      <c r="H3532" s="2">
        <v>3431.27</v>
      </c>
      <c r="I3532" s="2">
        <v>7944.85</v>
      </c>
      <c r="J3532" s="2">
        <v>5</v>
      </c>
      <c r="K3532" s="2" t="str">
        <f>_xlfn.XLOOKUP(E3532,[1]SKU_Master!A:A,[1]SKU_Master!C:C,"NOT FOUND")</f>
        <v>Cleaners</v>
      </c>
      <c r="L3532" s="2">
        <f>_xlfn.XLOOKUP(Table2[[#This Row],[SKU_CODE_CLEAN]],[1]SKU_Master!A:A,[1]SKU_Master!E:E,"Not Found")</f>
        <v>185</v>
      </c>
      <c r="M3532" s="2">
        <f>_xlfn.XLOOKUP(E3532,[1]SKU_Master!A:A,[1]SKU_Master!F:F,"NOT FOUND")</f>
        <v>88</v>
      </c>
      <c r="N3532" s="2" t="str">
        <f>IF(ISNUMBER(_xlfn.XMATCH(E3532,[1]SKU_Master!A:A)),"MATCH","NOT FOUND")</f>
        <v>MATCH</v>
      </c>
      <c r="O3532" s="2">
        <f>Table2[[#This Row],[GROSS_REVENUE]]-Table2[[#This Row],[DISCOUNT]]</f>
        <v>36713.730000000003</v>
      </c>
      <c r="P3532" s="3">
        <f>IFERROR((Table2[[#This Row],[NET_REVENUE]]-(Table2[[#This Row],[UNITS_SOLD]]*Table2[[#This Row],[UNIT_COGS]]))/Table2[[#This Row],[NET_REVENUE]],0)</f>
        <v>0.47986761356037649</v>
      </c>
      <c r="Q3532" s="4">
        <f>IFERROR(Table2[[#This Row],[GROSS_REVENUE]]/Table2[[#This Row],[AD_SPEND]],0)</f>
        <v>5.0529588349685639</v>
      </c>
      <c r="R3532" s="2">
        <f>IFERROR((Table2[[#This Row],[NET_REVENUE]]-(Table2[[#This Row],[UNITS_SOLD]]*Table2[[#This Row],[UNIT_COGS]])-Table2[[#This Row],[AD_SPEND]]),0)</f>
        <v>9672.8800000000028</v>
      </c>
      <c r="S3532" s="3">
        <f>IFERROR(Table2[[#This Row],[RETURNS_UNITS]]/Table2[[#This Row],[UNITS_SOLD]],0)</f>
        <v>2.3041474654377881E-2</v>
      </c>
      <c r="T3532" s="2" t="str">
        <f>TRIM(CLEAN(Table2[[#This Row],[CHANNEL]]))</f>
        <v>Swiggy Instamart</v>
      </c>
      <c r="U3532" s="1">
        <f t="shared" si="55"/>
        <v>45323</v>
      </c>
    </row>
    <row r="3533" spans="1:21" x14ac:dyDescent="0.3">
      <c r="A3533" s="1">
        <v>45536</v>
      </c>
      <c r="B3533" s="2" t="s">
        <v>37</v>
      </c>
      <c r="C3533" s="2" t="s">
        <v>28</v>
      </c>
      <c r="D3533" s="2" t="s">
        <v>59</v>
      </c>
      <c r="E3533" s="2" t="str">
        <f>TRIM(Table2[[#This Row],[SKU_CODE]])</f>
        <v>BEC-CLN-001</v>
      </c>
      <c r="F3533" s="2">
        <v>231</v>
      </c>
      <c r="G3533" s="2">
        <v>45969</v>
      </c>
      <c r="H3533" s="2">
        <v>9752.4699999999993</v>
      </c>
      <c r="I3533" s="2">
        <v>7956.73</v>
      </c>
      <c r="J3533" s="2">
        <v>5</v>
      </c>
      <c r="K3533" s="2" t="str">
        <f>_xlfn.XLOOKUP(E3533,[1]SKU_Master!A:A,[1]SKU_Master!C:C,"NOT FOUND")</f>
        <v>Cleaners</v>
      </c>
      <c r="L3533" s="2">
        <f>_xlfn.XLOOKUP(Table2[[#This Row],[SKU_CODE_CLEAN]],[1]SKU_Master!A:A,[1]SKU_Master!E:E,"Not Found")</f>
        <v>199</v>
      </c>
      <c r="M3533" s="2">
        <f>_xlfn.XLOOKUP(E3533,[1]SKU_Master!A:A,[1]SKU_Master!F:F,"NOT FOUND")</f>
        <v>96</v>
      </c>
      <c r="N3533" s="2" t="str">
        <f>IF(ISNUMBER(_xlfn.XMATCH(E3533,[1]SKU_Master!A:A)),"MATCH","NOT FOUND")</f>
        <v>MATCH</v>
      </c>
      <c r="O3533" s="2">
        <f>Table2[[#This Row],[GROSS_REVENUE]]-Table2[[#This Row],[DISCOUNT]]</f>
        <v>36216.53</v>
      </c>
      <c r="P3533" s="3">
        <f>IFERROR((Table2[[#This Row],[NET_REVENUE]]-(Table2[[#This Row],[UNITS_SOLD]]*Table2[[#This Row],[UNIT_COGS]]))/Table2[[#This Row],[NET_REVENUE]],0)</f>
        <v>0.38768291716517289</v>
      </c>
      <c r="Q3533" s="4">
        <f>IFERROR(Table2[[#This Row],[GROSS_REVENUE]]/Table2[[#This Row],[AD_SPEND]],0)</f>
        <v>5.7773733682052804</v>
      </c>
      <c r="R3533" s="2">
        <f>IFERROR((Table2[[#This Row],[NET_REVENUE]]-(Table2[[#This Row],[UNITS_SOLD]]*Table2[[#This Row],[UNIT_COGS]])-Table2[[#This Row],[AD_SPEND]]),0)</f>
        <v>6083.7999999999993</v>
      </c>
      <c r="S3533" s="3">
        <f>IFERROR(Table2[[#This Row],[RETURNS_UNITS]]/Table2[[#This Row],[UNITS_SOLD]],0)</f>
        <v>2.1645021645021644E-2</v>
      </c>
      <c r="T3533" s="2" t="str">
        <f>TRIM(CLEAN(Table2[[#This Row],[CHANNEL]]))</f>
        <v>Blinkit</v>
      </c>
      <c r="U3533" s="1">
        <f t="shared" si="55"/>
        <v>45536</v>
      </c>
    </row>
    <row r="3534" spans="1:21" x14ac:dyDescent="0.3">
      <c r="A3534" s="1">
        <v>45536</v>
      </c>
      <c r="B3534" s="2" t="s">
        <v>39</v>
      </c>
      <c r="C3534" s="2" t="s">
        <v>28</v>
      </c>
      <c r="D3534" s="2" t="s">
        <v>59</v>
      </c>
      <c r="E3534" s="2" t="str">
        <f>TRIM(Table2[[#This Row],[SKU_CODE]])</f>
        <v>BEC-CLN-001</v>
      </c>
      <c r="F3534" s="2">
        <v>282</v>
      </c>
      <c r="G3534" s="2">
        <v>56118</v>
      </c>
      <c r="H3534" s="2">
        <v>13113.65</v>
      </c>
      <c r="I3534" s="2">
        <v>7968.76</v>
      </c>
      <c r="J3534" s="2">
        <v>16</v>
      </c>
      <c r="K3534" s="2" t="str">
        <f>_xlfn.XLOOKUP(E3534,[1]SKU_Master!A:A,[1]SKU_Master!C:C,"NOT FOUND")</f>
        <v>Cleaners</v>
      </c>
      <c r="L3534" s="2">
        <f>_xlfn.XLOOKUP(Table2[[#This Row],[SKU_CODE_CLEAN]],[1]SKU_Master!A:A,[1]SKU_Master!E:E,"Not Found")</f>
        <v>199</v>
      </c>
      <c r="M3534" s="2">
        <f>_xlfn.XLOOKUP(E3534,[1]SKU_Master!A:A,[1]SKU_Master!F:F,"NOT FOUND")</f>
        <v>96</v>
      </c>
      <c r="N3534" s="2" t="str">
        <f>IF(ISNUMBER(_xlfn.XMATCH(E3534,[1]SKU_Master!A:A)),"MATCH","NOT FOUND")</f>
        <v>MATCH</v>
      </c>
      <c r="O3534" s="2">
        <f>Table2[[#This Row],[GROSS_REVENUE]]-Table2[[#This Row],[DISCOUNT]]</f>
        <v>43004.35</v>
      </c>
      <c r="P3534" s="3">
        <f>IFERROR((Table2[[#This Row],[NET_REVENUE]]-(Table2[[#This Row],[UNITS_SOLD]]*Table2[[#This Row],[UNIT_COGS]]))/Table2[[#This Row],[NET_REVENUE]],0)</f>
        <v>0.37048228841965986</v>
      </c>
      <c r="Q3534" s="4">
        <f>IFERROR(Table2[[#This Row],[GROSS_REVENUE]]/Table2[[#This Row],[AD_SPEND]],0)</f>
        <v>7.0422499861960954</v>
      </c>
      <c r="R3534" s="2">
        <f>IFERROR((Table2[[#This Row],[NET_REVENUE]]-(Table2[[#This Row],[UNITS_SOLD]]*Table2[[#This Row],[UNIT_COGS]])-Table2[[#This Row],[AD_SPEND]]),0)</f>
        <v>7963.5899999999983</v>
      </c>
      <c r="S3534" s="3">
        <f>IFERROR(Table2[[#This Row],[RETURNS_UNITS]]/Table2[[#This Row],[UNITS_SOLD]],0)</f>
        <v>5.6737588652482268E-2</v>
      </c>
      <c r="T3534" s="2" t="str">
        <f>TRIM(CLEAN(Table2[[#This Row],[CHANNEL]]))</f>
        <v>Amazon</v>
      </c>
      <c r="U3534" s="1">
        <f t="shared" si="55"/>
        <v>45536</v>
      </c>
    </row>
    <row r="3535" spans="1:21" x14ac:dyDescent="0.3">
      <c r="A3535" s="1">
        <v>45748</v>
      </c>
      <c r="B3535" s="2" t="s">
        <v>39</v>
      </c>
      <c r="C3535" s="2" t="s">
        <v>22</v>
      </c>
      <c r="D3535" s="2" t="s">
        <v>41</v>
      </c>
      <c r="E3535" s="2" t="str">
        <f>TRIM(Table2[[#This Row],[SKU_CODE]])</f>
        <v>BEC-KT-002</v>
      </c>
      <c r="F3535" s="2">
        <v>449</v>
      </c>
      <c r="G3535" s="2">
        <v>188580</v>
      </c>
      <c r="H3535" s="2">
        <v>56181.75</v>
      </c>
      <c r="I3535" s="2">
        <v>7976.84</v>
      </c>
      <c r="J3535" s="2">
        <v>20</v>
      </c>
      <c r="K3535" s="2" t="str">
        <f>_xlfn.XLOOKUP(E3535,[1]SKU_Master!A:A,[1]SKU_Master!C:C,"NOT FOUND")</f>
        <v>Kitchen Towel</v>
      </c>
      <c r="L3535" s="2">
        <f>_xlfn.XLOOKUP(Table2[[#This Row],[SKU_CODE_CLEAN]],[1]SKU_Master!A:A,[1]SKU_Master!E:E,"Not Found")</f>
        <v>420</v>
      </c>
      <c r="M3535" s="2">
        <f>_xlfn.XLOOKUP(E3535,[1]SKU_Master!A:A,[1]SKU_Master!F:F,"NOT FOUND")</f>
        <v>205</v>
      </c>
      <c r="N3535" s="2" t="str">
        <f>IF(ISNUMBER(_xlfn.XMATCH(E3535,[1]SKU_Master!A:A)),"MATCH","NOT FOUND")</f>
        <v>MATCH</v>
      </c>
      <c r="O3535" s="2">
        <f>Table2[[#This Row],[GROSS_REVENUE]]-Table2[[#This Row],[DISCOUNT]]</f>
        <v>132398.25</v>
      </c>
      <c r="P3535" s="3">
        <f>IFERROR((Table2[[#This Row],[NET_REVENUE]]-(Table2[[#This Row],[UNITS_SOLD]]*Table2[[#This Row],[UNIT_COGS]]))/Table2[[#This Row],[NET_REVENUE]],0)</f>
        <v>0.30478688351243316</v>
      </c>
      <c r="Q3535" s="4">
        <f>IFERROR(Table2[[#This Row],[GROSS_REVENUE]]/Table2[[#This Row],[AD_SPEND]],0)</f>
        <v>23.640940522813544</v>
      </c>
      <c r="R3535" s="2">
        <f>IFERROR((Table2[[#This Row],[NET_REVENUE]]-(Table2[[#This Row],[UNITS_SOLD]]*Table2[[#This Row],[UNIT_COGS]])-Table2[[#This Row],[AD_SPEND]]),0)</f>
        <v>32376.41</v>
      </c>
      <c r="S3535" s="3">
        <f>IFERROR(Table2[[#This Row],[RETURNS_UNITS]]/Table2[[#This Row],[UNITS_SOLD]],0)</f>
        <v>4.4543429844097995E-2</v>
      </c>
      <c r="T3535" s="2" t="str">
        <f>TRIM(CLEAN(Table2[[#This Row],[CHANNEL]]))</f>
        <v>Amazon</v>
      </c>
      <c r="U3535" s="1">
        <f t="shared" si="55"/>
        <v>45748</v>
      </c>
    </row>
    <row r="3536" spans="1:21" x14ac:dyDescent="0.3">
      <c r="A3536" s="1">
        <v>45748</v>
      </c>
      <c r="B3536" s="2" t="s">
        <v>21</v>
      </c>
      <c r="C3536" s="2" t="s">
        <v>28</v>
      </c>
      <c r="D3536" s="2" t="s">
        <v>59</v>
      </c>
      <c r="E3536" s="2" t="str">
        <f>TRIM(Table2[[#This Row],[SKU_CODE]])</f>
        <v>BEC-CLN-001</v>
      </c>
      <c r="F3536" s="2">
        <v>255</v>
      </c>
      <c r="G3536" s="2">
        <v>50745</v>
      </c>
      <c r="H3536" s="2">
        <v>11561.69</v>
      </c>
      <c r="I3536" s="2">
        <v>7985.62</v>
      </c>
      <c r="J3536" s="2">
        <v>5</v>
      </c>
      <c r="K3536" s="2" t="str">
        <f>_xlfn.XLOOKUP(E3536,[1]SKU_Master!A:A,[1]SKU_Master!C:C,"NOT FOUND")</f>
        <v>Cleaners</v>
      </c>
      <c r="L3536" s="2">
        <f>_xlfn.XLOOKUP(Table2[[#This Row],[SKU_CODE_CLEAN]],[1]SKU_Master!A:A,[1]SKU_Master!E:E,"Not Found")</f>
        <v>199</v>
      </c>
      <c r="M3536" s="2">
        <f>_xlfn.XLOOKUP(E3536,[1]SKU_Master!A:A,[1]SKU_Master!F:F,"NOT FOUND")</f>
        <v>96</v>
      </c>
      <c r="N3536" s="2" t="str">
        <f>IF(ISNUMBER(_xlfn.XMATCH(E3536,[1]SKU_Master!A:A)),"MATCH","NOT FOUND")</f>
        <v>MATCH</v>
      </c>
      <c r="O3536" s="2">
        <f>Table2[[#This Row],[GROSS_REVENUE]]-Table2[[#This Row],[DISCOUNT]]</f>
        <v>39183.31</v>
      </c>
      <c r="P3536" s="3">
        <f>IFERROR((Table2[[#This Row],[NET_REVENUE]]-(Table2[[#This Row],[UNITS_SOLD]]*Table2[[#This Row],[UNIT_COGS]]))/Table2[[#This Row],[NET_REVENUE]],0)</f>
        <v>0.37524420473921161</v>
      </c>
      <c r="Q3536" s="4">
        <f>IFERROR(Table2[[#This Row],[GROSS_REVENUE]]/Table2[[#This Row],[AD_SPEND]],0)</f>
        <v>6.3545472987695382</v>
      </c>
      <c r="R3536" s="2">
        <f>IFERROR((Table2[[#This Row],[NET_REVENUE]]-(Table2[[#This Row],[UNITS_SOLD]]*Table2[[#This Row],[UNIT_COGS]])-Table2[[#This Row],[AD_SPEND]]),0)</f>
        <v>6717.6899999999978</v>
      </c>
      <c r="S3536" s="3">
        <f>IFERROR(Table2[[#This Row],[RETURNS_UNITS]]/Table2[[#This Row],[UNITS_SOLD]],0)</f>
        <v>1.9607843137254902E-2</v>
      </c>
      <c r="T3536" s="2" t="str">
        <f>TRIM(CLEAN(Table2[[#This Row],[CHANNEL]]))</f>
        <v>Flipkart</v>
      </c>
      <c r="U3536" s="1">
        <f t="shared" si="55"/>
        <v>45748</v>
      </c>
    </row>
    <row r="3537" spans="1:21" x14ac:dyDescent="0.3">
      <c r="A3537" s="1">
        <v>45444</v>
      </c>
      <c r="B3537" s="2" t="s">
        <v>21</v>
      </c>
      <c r="C3537" s="2" t="s">
        <v>22</v>
      </c>
      <c r="D3537" s="2" t="s">
        <v>59</v>
      </c>
      <c r="E3537" s="2" t="str">
        <f>TRIM(Table2[[#This Row],[SKU_CODE]])</f>
        <v>BEC-CLN-001</v>
      </c>
      <c r="F3537" s="2">
        <v>200</v>
      </c>
      <c r="G3537" s="2">
        <v>39800</v>
      </c>
      <c r="H3537" s="2">
        <v>9890.2900000000009</v>
      </c>
      <c r="I3537" s="2">
        <v>7992.5</v>
      </c>
      <c r="J3537" s="2">
        <v>10</v>
      </c>
      <c r="K3537" s="2" t="str">
        <f>_xlfn.XLOOKUP(E3537,[1]SKU_Master!A:A,[1]SKU_Master!C:C,"NOT FOUND")</f>
        <v>Cleaners</v>
      </c>
      <c r="L3537" s="2">
        <f>_xlfn.XLOOKUP(Table2[[#This Row],[SKU_CODE_CLEAN]],[1]SKU_Master!A:A,[1]SKU_Master!E:E,"Not Found")</f>
        <v>199</v>
      </c>
      <c r="M3537" s="2">
        <f>_xlfn.XLOOKUP(E3537,[1]SKU_Master!A:A,[1]SKU_Master!F:F,"NOT FOUND")</f>
        <v>96</v>
      </c>
      <c r="N3537" s="2" t="str">
        <f>IF(ISNUMBER(_xlfn.XMATCH(E3537,[1]SKU_Master!A:A)),"MATCH","NOT FOUND")</f>
        <v>MATCH</v>
      </c>
      <c r="O3537" s="2">
        <f>Table2[[#This Row],[GROSS_REVENUE]]-Table2[[#This Row],[DISCOUNT]]</f>
        <v>29909.71</v>
      </c>
      <c r="P3537" s="3">
        <f>IFERROR((Table2[[#This Row],[NET_REVENUE]]-(Table2[[#This Row],[UNITS_SOLD]]*Table2[[#This Row],[UNIT_COGS]]))/Table2[[#This Row],[NET_REVENUE]],0)</f>
        <v>0.35806799865328015</v>
      </c>
      <c r="Q3537" s="4">
        <f>IFERROR(Table2[[#This Row],[GROSS_REVENUE]]/Table2[[#This Row],[AD_SPEND]],0)</f>
        <v>4.9796684391617143</v>
      </c>
      <c r="R3537" s="2">
        <f>IFERROR((Table2[[#This Row],[NET_REVENUE]]-(Table2[[#This Row],[UNITS_SOLD]]*Table2[[#This Row],[UNIT_COGS]])-Table2[[#This Row],[AD_SPEND]]),0)</f>
        <v>2717.2099999999991</v>
      </c>
      <c r="S3537" s="3">
        <f>IFERROR(Table2[[#This Row],[RETURNS_UNITS]]/Table2[[#This Row],[UNITS_SOLD]],0)</f>
        <v>0.05</v>
      </c>
      <c r="T3537" s="2" t="str">
        <f>TRIM(CLEAN(Table2[[#This Row],[CHANNEL]]))</f>
        <v>Flipkart</v>
      </c>
      <c r="U3537" s="1">
        <f t="shared" si="55"/>
        <v>45444</v>
      </c>
    </row>
    <row r="3538" spans="1:21" x14ac:dyDescent="0.3">
      <c r="A3538" s="1">
        <v>45352</v>
      </c>
      <c r="B3538" s="2" t="s">
        <v>39</v>
      </c>
      <c r="C3538" s="2" t="s">
        <v>25</v>
      </c>
      <c r="D3538" s="2" t="s">
        <v>31</v>
      </c>
      <c r="E3538" s="2" t="str">
        <f>TRIM(Table2[[#This Row],[SKU_CODE]])</f>
        <v>BEC-GB-002</v>
      </c>
      <c r="F3538" s="2">
        <v>547</v>
      </c>
      <c r="G3538" s="2">
        <v>97913</v>
      </c>
      <c r="H3538" s="2">
        <v>24531.33</v>
      </c>
      <c r="I3538" s="2">
        <v>8001.4</v>
      </c>
      <c r="J3538" s="2">
        <v>20</v>
      </c>
      <c r="K3538" s="2" t="str">
        <f>_xlfn.XLOOKUP(E3538,[1]SKU_Master!A:A,[1]SKU_Master!C:C,"NOT FOUND")</f>
        <v>Garbage Bags</v>
      </c>
      <c r="L3538" s="2">
        <f>_xlfn.XLOOKUP(Table2[[#This Row],[SKU_CODE_CLEAN]],[1]SKU_Master!A:A,[1]SKU_Master!E:E,"Not Found")</f>
        <v>179</v>
      </c>
      <c r="M3538" s="2">
        <f>_xlfn.XLOOKUP(E3538,[1]SKU_Master!A:A,[1]SKU_Master!F:F,"NOT FOUND")</f>
        <v>86</v>
      </c>
      <c r="N3538" s="2" t="str">
        <f>IF(ISNUMBER(_xlfn.XMATCH(E3538,[1]SKU_Master!A:A)),"MATCH","NOT FOUND")</f>
        <v>MATCH</v>
      </c>
      <c r="O3538" s="2">
        <f>Table2[[#This Row],[GROSS_REVENUE]]-Table2[[#This Row],[DISCOUNT]]</f>
        <v>73381.67</v>
      </c>
      <c r="P3538" s="3">
        <f>IFERROR((Table2[[#This Row],[NET_REVENUE]]-(Table2[[#This Row],[UNITS_SOLD]]*Table2[[#This Row],[UNIT_COGS]]))/Table2[[#This Row],[NET_REVENUE]],0)</f>
        <v>0.35894072729606724</v>
      </c>
      <c r="Q3538" s="4">
        <f>IFERROR(Table2[[#This Row],[GROSS_REVENUE]]/Table2[[#This Row],[AD_SPEND]],0)</f>
        <v>12.236983527882622</v>
      </c>
      <c r="R3538" s="2">
        <f>IFERROR((Table2[[#This Row],[NET_REVENUE]]-(Table2[[#This Row],[UNITS_SOLD]]*Table2[[#This Row],[UNIT_COGS]])-Table2[[#This Row],[AD_SPEND]]),0)</f>
        <v>18338.269999999997</v>
      </c>
      <c r="S3538" s="3">
        <f>IFERROR(Table2[[#This Row],[RETURNS_UNITS]]/Table2[[#This Row],[UNITS_SOLD]],0)</f>
        <v>3.6563071297989032E-2</v>
      </c>
      <c r="T3538" s="2" t="str">
        <f>TRIM(CLEAN(Table2[[#This Row],[CHANNEL]]))</f>
        <v>Amazon</v>
      </c>
      <c r="U3538" s="1">
        <f t="shared" si="55"/>
        <v>45352</v>
      </c>
    </row>
    <row r="3539" spans="1:21" x14ac:dyDescent="0.3">
      <c r="A3539" s="1">
        <v>45383</v>
      </c>
      <c r="B3539" s="2" t="s">
        <v>37</v>
      </c>
      <c r="C3539" s="2" t="s">
        <v>28</v>
      </c>
      <c r="D3539" s="2" t="s">
        <v>29</v>
      </c>
      <c r="E3539" s="2" t="str">
        <f>TRIM(Table2[[#This Row],[SKU_CODE]])</f>
        <v>BEC-CLN-004</v>
      </c>
      <c r="F3539" s="2">
        <v>270</v>
      </c>
      <c r="G3539" s="2">
        <v>26730</v>
      </c>
      <c r="H3539" s="2">
        <v>2227.9299999999998</v>
      </c>
      <c r="I3539" s="2">
        <v>8013.6</v>
      </c>
      <c r="J3539" s="2">
        <v>9</v>
      </c>
      <c r="K3539" s="2" t="str">
        <f>_xlfn.XLOOKUP(E3539,[1]SKU_Master!A:A,[1]SKU_Master!C:C,"NOT FOUND")</f>
        <v>Cleaners</v>
      </c>
      <c r="L3539" s="2">
        <f>_xlfn.XLOOKUP(Table2[[#This Row],[SKU_CODE_CLEAN]],[1]SKU_Master!A:A,[1]SKU_Master!E:E,"Not Found")</f>
        <v>99</v>
      </c>
      <c r="M3539" s="2">
        <f>_xlfn.XLOOKUP(E3539,[1]SKU_Master!A:A,[1]SKU_Master!F:F,"NOT FOUND")</f>
        <v>44</v>
      </c>
      <c r="N3539" s="2" t="str">
        <f>IF(ISNUMBER(_xlfn.XMATCH(E3539,[1]SKU_Master!A:A)),"MATCH","NOT FOUND")</f>
        <v>MATCH</v>
      </c>
      <c r="O3539" s="2">
        <f>Table2[[#This Row],[GROSS_REVENUE]]-Table2[[#This Row],[DISCOUNT]]</f>
        <v>24502.07</v>
      </c>
      <c r="P3539" s="3">
        <f>IFERROR((Table2[[#This Row],[NET_REVENUE]]-(Table2[[#This Row],[UNITS_SOLD]]*Table2[[#This Row],[UNIT_COGS]]))/Table2[[#This Row],[NET_REVENUE]],0)</f>
        <v>0.51514300628477516</v>
      </c>
      <c r="Q3539" s="4">
        <f>IFERROR(Table2[[#This Row],[GROSS_REVENUE]]/Table2[[#This Row],[AD_SPEND]],0)</f>
        <v>3.3355795148247975</v>
      </c>
      <c r="R3539" s="2">
        <f>IFERROR((Table2[[#This Row],[NET_REVENUE]]-(Table2[[#This Row],[UNITS_SOLD]]*Table2[[#This Row],[UNIT_COGS]])-Table2[[#This Row],[AD_SPEND]]),0)</f>
        <v>4608.4699999999993</v>
      </c>
      <c r="S3539" s="3">
        <f>IFERROR(Table2[[#This Row],[RETURNS_UNITS]]/Table2[[#This Row],[UNITS_SOLD]],0)</f>
        <v>3.3333333333333333E-2</v>
      </c>
      <c r="T3539" s="2" t="str">
        <f>TRIM(CLEAN(Table2[[#This Row],[CHANNEL]]))</f>
        <v>Blinkit</v>
      </c>
      <c r="U3539" s="1">
        <f t="shared" si="55"/>
        <v>45383</v>
      </c>
    </row>
    <row r="3540" spans="1:21" x14ac:dyDescent="0.3">
      <c r="A3540" s="1">
        <v>45474</v>
      </c>
      <c r="B3540" s="2" t="s">
        <v>33</v>
      </c>
      <c r="C3540" s="2" t="s">
        <v>28</v>
      </c>
      <c r="D3540" s="2" t="s">
        <v>36</v>
      </c>
      <c r="E3540" s="2" t="str">
        <f>TRIM(Table2[[#This Row],[SKU_CODE]])</f>
        <v>BEC-CLN-003</v>
      </c>
      <c r="F3540" s="2">
        <v>102</v>
      </c>
      <c r="G3540" s="2">
        <v>30498</v>
      </c>
      <c r="H3540" s="2">
        <v>3991.95</v>
      </c>
      <c r="I3540" s="2">
        <v>8014.12</v>
      </c>
      <c r="J3540" s="2">
        <v>5</v>
      </c>
      <c r="K3540" s="2" t="str">
        <f>_xlfn.XLOOKUP(E3540,[1]SKU_Master!A:A,[1]SKU_Master!C:C,"NOT FOUND")</f>
        <v>Cleaners</v>
      </c>
      <c r="L3540" s="2">
        <f>_xlfn.XLOOKUP(Table2[[#This Row],[SKU_CODE_CLEAN]],[1]SKU_Master!A:A,[1]SKU_Master!E:E,"Not Found")</f>
        <v>299</v>
      </c>
      <c r="M3540" s="2">
        <f>_xlfn.XLOOKUP(E3540,[1]SKU_Master!A:A,[1]SKU_Master!F:F,"NOT FOUND")</f>
        <v>150</v>
      </c>
      <c r="N3540" s="2" t="str">
        <f>IF(ISNUMBER(_xlfn.XMATCH(E3540,[1]SKU_Master!A:A)),"MATCH","NOT FOUND")</f>
        <v>MATCH</v>
      </c>
      <c r="O3540" s="2">
        <f>Table2[[#This Row],[GROSS_REVENUE]]-Table2[[#This Row],[DISCOUNT]]</f>
        <v>26506.05</v>
      </c>
      <c r="P3540" s="3">
        <f>IFERROR((Table2[[#This Row],[NET_REVENUE]]-(Table2[[#This Row],[UNITS_SOLD]]*Table2[[#This Row],[UNIT_COGS]]))/Table2[[#This Row],[NET_REVENUE]],0)</f>
        <v>0.42277329138064706</v>
      </c>
      <c r="Q3540" s="4">
        <f>IFERROR(Table2[[#This Row],[GROSS_REVENUE]]/Table2[[#This Row],[AD_SPEND]],0)</f>
        <v>3.8055332338422683</v>
      </c>
      <c r="R3540" s="2">
        <f>IFERROR((Table2[[#This Row],[NET_REVENUE]]-(Table2[[#This Row],[UNITS_SOLD]]*Table2[[#This Row],[UNIT_COGS]])-Table2[[#This Row],[AD_SPEND]]),0)</f>
        <v>3191.9299999999994</v>
      </c>
      <c r="S3540" s="3">
        <f>IFERROR(Table2[[#This Row],[RETURNS_UNITS]]/Table2[[#This Row],[UNITS_SOLD]],0)</f>
        <v>4.9019607843137254E-2</v>
      </c>
      <c r="T3540" s="2" t="str">
        <f>TRIM(CLEAN(Table2[[#This Row],[CHANNEL]]))</f>
        <v>Swiggy Instamart</v>
      </c>
      <c r="U3540" s="1">
        <f t="shared" si="55"/>
        <v>45474</v>
      </c>
    </row>
    <row r="3541" spans="1:21" x14ac:dyDescent="0.3">
      <c r="A3541" s="1">
        <v>45413</v>
      </c>
      <c r="B3541" s="2" t="s">
        <v>37</v>
      </c>
      <c r="C3541" s="2" t="s">
        <v>25</v>
      </c>
      <c r="D3541" s="2" t="s">
        <v>30</v>
      </c>
      <c r="E3541" s="2" t="str">
        <f>TRIM(Table2[[#This Row],[SKU_CODE]])</f>
        <v>BEC-TIS-002</v>
      </c>
      <c r="F3541" s="2">
        <v>357</v>
      </c>
      <c r="G3541" s="2">
        <v>64260</v>
      </c>
      <c r="H3541" s="2">
        <v>6704.93</v>
      </c>
      <c r="I3541" s="2">
        <v>8019.58</v>
      </c>
      <c r="J3541" s="2">
        <v>8</v>
      </c>
      <c r="K3541" s="2" t="str">
        <f>_xlfn.XLOOKUP(E3541,[1]SKU_Master!A:A,[1]SKU_Master!C:C,"NOT FOUND")</f>
        <v>Tissues</v>
      </c>
      <c r="L3541" s="2">
        <f>_xlfn.XLOOKUP(Table2[[#This Row],[SKU_CODE_CLEAN]],[1]SKU_Master!A:A,[1]SKU_Master!E:E,"Not Found")</f>
        <v>180</v>
      </c>
      <c r="M3541" s="2">
        <f>_xlfn.XLOOKUP(E3541,[1]SKU_Master!A:A,[1]SKU_Master!F:F,"NOT FOUND")</f>
        <v>95</v>
      </c>
      <c r="N3541" s="2" t="str">
        <f>IF(ISNUMBER(_xlfn.XMATCH(E3541,[1]SKU_Master!A:A)),"MATCH","NOT FOUND")</f>
        <v>MATCH</v>
      </c>
      <c r="O3541" s="2">
        <f>Table2[[#This Row],[GROSS_REVENUE]]-Table2[[#This Row],[DISCOUNT]]</f>
        <v>57555.07</v>
      </c>
      <c r="P3541" s="3">
        <f>IFERROR((Table2[[#This Row],[NET_REVENUE]]-(Table2[[#This Row],[UNITS_SOLD]]*Table2[[#This Row],[UNIT_COGS]]))/Table2[[#This Row],[NET_REVENUE]],0)</f>
        <v>0.41073827205839553</v>
      </c>
      <c r="Q3541" s="4">
        <f>IFERROR(Table2[[#This Row],[GROSS_REVENUE]]/Table2[[#This Row],[AD_SPEND]],0)</f>
        <v>8.0128884555051521</v>
      </c>
      <c r="R3541" s="2">
        <f>IFERROR((Table2[[#This Row],[NET_REVENUE]]-(Table2[[#This Row],[UNITS_SOLD]]*Table2[[#This Row],[UNIT_COGS]])-Table2[[#This Row],[AD_SPEND]]),0)</f>
        <v>15620.49</v>
      </c>
      <c r="S3541" s="3">
        <f>IFERROR(Table2[[#This Row],[RETURNS_UNITS]]/Table2[[#This Row],[UNITS_SOLD]],0)</f>
        <v>2.2408963585434174E-2</v>
      </c>
      <c r="T3541" s="2" t="str">
        <f>TRIM(CLEAN(Table2[[#This Row],[CHANNEL]]))</f>
        <v>Blinkit</v>
      </c>
      <c r="U3541" s="1">
        <f t="shared" si="55"/>
        <v>45413</v>
      </c>
    </row>
    <row r="3542" spans="1:21" x14ac:dyDescent="0.3">
      <c r="A3542" s="1">
        <v>45352</v>
      </c>
      <c r="B3542" s="2" t="s">
        <v>21</v>
      </c>
      <c r="C3542" s="2" t="s">
        <v>25</v>
      </c>
      <c r="D3542" s="2" t="s">
        <v>29</v>
      </c>
      <c r="E3542" s="2" t="str">
        <f>TRIM(Table2[[#This Row],[SKU_CODE]])</f>
        <v>BEC-CLN-004</v>
      </c>
      <c r="F3542" s="2">
        <v>392</v>
      </c>
      <c r="G3542" s="2">
        <v>38808</v>
      </c>
      <c r="H3542" s="2">
        <v>6922.92</v>
      </c>
      <c r="I3542" s="2">
        <v>8033.13</v>
      </c>
      <c r="J3542" s="2">
        <v>21</v>
      </c>
      <c r="K3542" s="2" t="str">
        <f>_xlfn.XLOOKUP(E3542,[1]SKU_Master!A:A,[1]SKU_Master!C:C,"NOT FOUND")</f>
        <v>Cleaners</v>
      </c>
      <c r="L3542" s="2">
        <f>_xlfn.XLOOKUP(Table2[[#This Row],[SKU_CODE_CLEAN]],[1]SKU_Master!A:A,[1]SKU_Master!E:E,"Not Found")</f>
        <v>99</v>
      </c>
      <c r="M3542" s="2">
        <f>_xlfn.XLOOKUP(E3542,[1]SKU_Master!A:A,[1]SKU_Master!F:F,"NOT FOUND")</f>
        <v>44</v>
      </c>
      <c r="N3542" s="2" t="str">
        <f>IF(ISNUMBER(_xlfn.XMATCH(E3542,[1]SKU_Master!A:A)),"MATCH","NOT FOUND")</f>
        <v>MATCH</v>
      </c>
      <c r="O3542" s="2">
        <f>Table2[[#This Row],[GROSS_REVENUE]]-Table2[[#This Row],[DISCOUNT]]</f>
        <v>31885.08</v>
      </c>
      <c r="P3542" s="3">
        <f>IFERROR((Table2[[#This Row],[NET_REVENUE]]-(Table2[[#This Row],[UNITS_SOLD]]*Table2[[#This Row],[UNIT_COGS]]))/Table2[[#This Row],[NET_REVENUE]],0)</f>
        <v>0.45905733967109386</v>
      </c>
      <c r="Q3542" s="4">
        <f>IFERROR(Table2[[#This Row],[GROSS_REVENUE]]/Table2[[#This Row],[AD_SPEND]],0)</f>
        <v>4.8309936475570545</v>
      </c>
      <c r="R3542" s="2">
        <f>IFERROR((Table2[[#This Row],[NET_REVENUE]]-(Table2[[#This Row],[UNITS_SOLD]]*Table2[[#This Row],[UNIT_COGS]])-Table2[[#This Row],[AD_SPEND]]),0)</f>
        <v>6603.9500000000016</v>
      </c>
      <c r="S3542" s="3">
        <f>IFERROR(Table2[[#This Row],[RETURNS_UNITS]]/Table2[[#This Row],[UNITS_SOLD]],0)</f>
        <v>5.3571428571428568E-2</v>
      </c>
      <c r="T3542" s="2" t="str">
        <f>TRIM(CLEAN(Table2[[#This Row],[CHANNEL]]))</f>
        <v>Flipkart</v>
      </c>
      <c r="U3542" s="1">
        <f t="shared" si="55"/>
        <v>45352</v>
      </c>
    </row>
    <row r="3543" spans="1:21" x14ac:dyDescent="0.3">
      <c r="A3543" s="1">
        <v>45778</v>
      </c>
      <c r="B3543" s="2" t="s">
        <v>33</v>
      </c>
      <c r="C3543" s="2" t="s">
        <v>28</v>
      </c>
      <c r="D3543" s="2" t="s">
        <v>38</v>
      </c>
      <c r="E3543" s="2" t="str">
        <f>TRIM(Table2[[#This Row],[SKU_CODE]])</f>
        <v>BEC-CLN-002</v>
      </c>
      <c r="F3543" s="2">
        <v>144</v>
      </c>
      <c r="G3543" s="2">
        <v>26640</v>
      </c>
      <c r="H3543" s="2">
        <v>2243.42</v>
      </c>
      <c r="I3543" s="2">
        <v>8036.06</v>
      </c>
      <c r="J3543" s="2">
        <v>2</v>
      </c>
      <c r="K3543" s="2" t="str">
        <f>_xlfn.XLOOKUP(E3543,[1]SKU_Master!A:A,[1]SKU_Master!C:C,"NOT FOUND")</f>
        <v>Cleaners</v>
      </c>
      <c r="L3543" s="2">
        <f>_xlfn.XLOOKUP(Table2[[#This Row],[SKU_CODE_CLEAN]],[1]SKU_Master!A:A,[1]SKU_Master!E:E,"Not Found")</f>
        <v>185</v>
      </c>
      <c r="M3543" s="2">
        <f>_xlfn.XLOOKUP(E3543,[1]SKU_Master!A:A,[1]SKU_Master!F:F,"NOT FOUND")</f>
        <v>88</v>
      </c>
      <c r="N3543" s="2" t="str">
        <f>IF(ISNUMBER(_xlfn.XMATCH(E3543,[1]SKU_Master!A:A)),"MATCH","NOT FOUND")</f>
        <v>MATCH</v>
      </c>
      <c r="O3543" s="2">
        <f>Table2[[#This Row],[GROSS_REVENUE]]-Table2[[#This Row],[DISCOUNT]]</f>
        <v>24396.58</v>
      </c>
      <c r="P3543" s="3">
        <f>IFERROR((Table2[[#This Row],[NET_REVENUE]]-(Table2[[#This Row],[UNITS_SOLD]]*Table2[[#This Row],[UNIT_COGS]]))/Table2[[#This Row],[NET_REVENUE]],0)</f>
        <v>0.48058293416536257</v>
      </c>
      <c r="Q3543" s="4">
        <f>IFERROR(Table2[[#This Row],[GROSS_REVENUE]]/Table2[[#This Row],[AD_SPEND]],0)</f>
        <v>3.315057378864767</v>
      </c>
      <c r="R3543" s="2">
        <f>IFERROR((Table2[[#This Row],[NET_REVENUE]]-(Table2[[#This Row],[UNITS_SOLD]]*Table2[[#This Row],[UNIT_COGS]])-Table2[[#This Row],[AD_SPEND]]),0)</f>
        <v>3688.5200000000013</v>
      </c>
      <c r="S3543" s="3">
        <f>IFERROR(Table2[[#This Row],[RETURNS_UNITS]]/Table2[[#This Row],[UNITS_SOLD]],0)</f>
        <v>1.3888888888888888E-2</v>
      </c>
      <c r="T3543" s="2" t="str">
        <f>TRIM(CLEAN(Table2[[#This Row],[CHANNEL]]))</f>
        <v>Swiggy Instamart</v>
      </c>
      <c r="U3543" s="1">
        <f t="shared" si="55"/>
        <v>45778</v>
      </c>
    </row>
    <row r="3544" spans="1:21" x14ac:dyDescent="0.3">
      <c r="A3544" s="1">
        <v>45323</v>
      </c>
      <c r="B3544" s="2" t="s">
        <v>33</v>
      </c>
      <c r="C3544" s="2" t="s">
        <v>25</v>
      </c>
      <c r="D3544" s="2" t="s">
        <v>38</v>
      </c>
      <c r="E3544" s="2" t="str">
        <f>TRIM(Table2[[#This Row],[SKU_CODE]])</f>
        <v>BEC-CLN-002</v>
      </c>
      <c r="F3544" s="2">
        <v>218</v>
      </c>
      <c r="G3544" s="2">
        <v>40330</v>
      </c>
      <c r="H3544" s="2">
        <v>11030.1</v>
      </c>
      <c r="I3544" s="2">
        <v>8036.25</v>
      </c>
      <c r="J3544" s="2">
        <v>4</v>
      </c>
      <c r="K3544" s="2" t="str">
        <f>_xlfn.XLOOKUP(E3544,[1]SKU_Master!A:A,[1]SKU_Master!C:C,"NOT FOUND")</f>
        <v>Cleaners</v>
      </c>
      <c r="L3544" s="2">
        <f>_xlfn.XLOOKUP(Table2[[#This Row],[SKU_CODE_CLEAN]],[1]SKU_Master!A:A,[1]SKU_Master!E:E,"Not Found")</f>
        <v>185</v>
      </c>
      <c r="M3544" s="2">
        <f>_xlfn.XLOOKUP(E3544,[1]SKU_Master!A:A,[1]SKU_Master!F:F,"NOT FOUND")</f>
        <v>88</v>
      </c>
      <c r="N3544" s="2" t="str">
        <f>IF(ISNUMBER(_xlfn.XMATCH(E3544,[1]SKU_Master!A:A)),"MATCH","NOT FOUND")</f>
        <v>MATCH</v>
      </c>
      <c r="O3544" s="2">
        <f>Table2[[#This Row],[GROSS_REVENUE]]-Table2[[#This Row],[DISCOUNT]]</f>
        <v>29299.9</v>
      </c>
      <c r="P3544" s="3">
        <f>IFERROR((Table2[[#This Row],[NET_REVENUE]]-(Table2[[#This Row],[UNITS_SOLD]]*Table2[[#This Row],[UNIT_COGS]]))/Table2[[#This Row],[NET_REVENUE]],0)</f>
        <v>0.34525373806736542</v>
      </c>
      <c r="Q3544" s="4">
        <f>IFERROR(Table2[[#This Row],[GROSS_REVENUE]]/Table2[[#This Row],[AD_SPEND]],0)</f>
        <v>5.0185098771193033</v>
      </c>
      <c r="R3544" s="2">
        <f>IFERROR((Table2[[#This Row],[NET_REVENUE]]-(Table2[[#This Row],[UNITS_SOLD]]*Table2[[#This Row],[UNIT_COGS]])-Table2[[#This Row],[AD_SPEND]]),0)</f>
        <v>2079.6500000000015</v>
      </c>
      <c r="S3544" s="3">
        <f>IFERROR(Table2[[#This Row],[RETURNS_UNITS]]/Table2[[#This Row],[UNITS_SOLD]],0)</f>
        <v>1.834862385321101E-2</v>
      </c>
      <c r="T3544" s="2" t="str">
        <f>TRIM(CLEAN(Table2[[#This Row],[CHANNEL]]))</f>
        <v>Swiggy Instamart</v>
      </c>
      <c r="U3544" s="1">
        <f t="shared" si="55"/>
        <v>45323</v>
      </c>
    </row>
    <row r="3545" spans="1:21" x14ac:dyDescent="0.3">
      <c r="A3545" s="1">
        <v>45352</v>
      </c>
      <c r="B3545" s="2" t="s">
        <v>24</v>
      </c>
      <c r="C3545" s="2" t="s">
        <v>22</v>
      </c>
      <c r="D3545" s="2" t="s">
        <v>41</v>
      </c>
      <c r="E3545" s="2" t="str">
        <f>TRIM(Table2[[#This Row],[SKU_CODE]])</f>
        <v>BEC-KT-002</v>
      </c>
      <c r="F3545" s="2">
        <v>182</v>
      </c>
      <c r="G3545" s="2">
        <v>76440</v>
      </c>
      <c r="H3545" s="2">
        <v>4059.46</v>
      </c>
      <c r="I3545" s="2">
        <v>8040.81</v>
      </c>
      <c r="J3545" s="2">
        <v>21</v>
      </c>
      <c r="K3545" s="2" t="str">
        <f>_xlfn.XLOOKUP(E3545,[1]SKU_Master!A:A,[1]SKU_Master!C:C,"NOT FOUND")</f>
        <v>Kitchen Towel</v>
      </c>
      <c r="L3545" s="2">
        <f>_xlfn.XLOOKUP(Table2[[#This Row],[SKU_CODE_CLEAN]],[1]SKU_Master!A:A,[1]SKU_Master!E:E,"Not Found")</f>
        <v>420</v>
      </c>
      <c r="M3545" s="2">
        <f>_xlfn.XLOOKUP(E3545,[1]SKU_Master!A:A,[1]SKU_Master!F:F,"NOT FOUND")</f>
        <v>205</v>
      </c>
      <c r="N3545" s="2" t="str">
        <f>IF(ISNUMBER(_xlfn.XMATCH(E3545,[1]SKU_Master!A:A)),"MATCH","NOT FOUND")</f>
        <v>MATCH</v>
      </c>
      <c r="O3545" s="2">
        <f>Table2[[#This Row],[GROSS_REVENUE]]-Table2[[#This Row],[DISCOUNT]]</f>
        <v>72380.539999999994</v>
      </c>
      <c r="P3545" s="3">
        <f>IFERROR((Table2[[#This Row],[NET_REVENUE]]-(Table2[[#This Row],[UNITS_SOLD]]*Table2[[#This Row],[UNIT_COGS]]))/Table2[[#This Row],[NET_REVENUE]],0)</f>
        <v>0.4845299579141023</v>
      </c>
      <c r="Q3545" s="4">
        <f>IFERROR(Table2[[#This Row],[GROSS_REVENUE]]/Table2[[#This Row],[AD_SPEND]],0)</f>
        <v>9.506504941666325</v>
      </c>
      <c r="R3545" s="2">
        <f>IFERROR((Table2[[#This Row],[NET_REVENUE]]-(Table2[[#This Row],[UNITS_SOLD]]*Table2[[#This Row],[UNIT_COGS]])-Table2[[#This Row],[AD_SPEND]]),0)</f>
        <v>27029.729999999992</v>
      </c>
      <c r="S3545" s="3">
        <f>IFERROR(Table2[[#This Row],[RETURNS_UNITS]]/Table2[[#This Row],[UNITS_SOLD]],0)</f>
        <v>0.11538461538461539</v>
      </c>
      <c r="T3545" s="2" t="str">
        <f>TRIM(CLEAN(Table2[[#This Row],[CHANNEL]]))</f>
        <v>D2C</v>
      </c>
      <c r="U3545" s="1">
        <f t="shared" si="55"/>
        <v>45352</v>
      </c>
    </row>
    <row r="3546" spans="1:21" x14ac:dyDescent="0.3">
      <c r="A3546" s="1">
        <v>45444</v>
      </c>
      <c r="B3546" s="2" t="s">
        <v>21</v>
      </c>
      <c r="C3546" s="2" t="s">
        <v>22</v>
      </c>
      <c r="D3546" s="2" t="s">
        <v>41</v>
      </c>
      <c r="E3546" s="2" t="str">
        <f>TRIM(Table2[[#This Row],[SKU_CODE]])</f>
        <v>BEC-KT-002</v>
      </c>
      <c r="F3546" s="2">
        <v>169</v>
      </c>
      <c r="G3546" s="2">
        <v>70980</v>
      </c>
      <c r="H3546" s="2">
        <v>9972.39</v>
      </c>
      <c r="I3546" s="2">
        <v>8054.73</v>
      </c>
      <c r="J3546" s="2">
        <v>5</v>
      </c>
      <c r="K3546" s="2" t="str">
        <f>_xlfn.XLOOKUP(E3546,[1]SKU_Master!A:A,[1]SKU_Master!C:C,"NOT FOUND")</f>
        <v>Kitchen Towel</v>
      </c>
      <c r="L3546" s="2">
        <f>_xlfn.XLOOKUP(Table2[[#This Row],[SKU_CODE_CLEAN]],[1]SKU_Master!A:A,[1]SKU_Master!E:E,"Not Found")</f>
        <v>420</v>
      </c>
      <c r="M3546" s="2">
        <f>_xlfn.XLOOKUP(E3546,[1]SKU_Master!A:A,[1]SKU_Master!F:F,"NOT FOUND")</f>
        <v>205</v>
      </c>
      <c r="N3546" s="2" t="str">
        <f>IF(ISNUMBER(_xlfn.XMATCH(E3546,[1]SKU_Master!A:A)),"MATCH","NOT FOUND")</f>
        <v>MATCH</v>
      </c>
      <c r="O3546" s="2">
        <f>Table2[[#This Row],[GROSS_REVENUE]]-Table2[[#This Row],[DISCOUNT]]</f>
        <v>61007.61</v>
      </c>
      <c r="P3546" s="3">
        <f>IFERROR((Table2[[#This Row],[NET_REVENUE]]-(Table2[[#This Row],[UNITS_SOLD]]*Table2[[#This Row],[UNIT_COGS]]))/Table2[[#This Row],[NET_REVENUE]],0)</f>
        <v>0.43212002568204194</v>
      </c>
      <c r="Q3546" s="4">
        <f>IFERROR(Table2[[#This Row],[GROSS_REVENUE]]/Table2[[#This Row],[AD_SPEND]],0)</f>
        <v>8.8122134447709612</v>
      </c>
      <c r="R3546" s="2">
        <f>IFERROR((Table2[[#This Row],[NET_REVENUE]]-(Table2[[#This Row],[UNITS_SOLD]]*Table2[[#This Row],[UNIT_COGS]])-Table2[[#This Row],[AD_SPEND]]),0)</f>
        <v>18307.88</v>
      </c>
      <c r="S3546" s="3">
        <f>IFERROR(Table2[[#This Row],[RETURNS_UNITS]]/Table2[[#This Row],[UNITS_SOLD]],0)</f>
        <v>2.9585798816568046E-2</v>
      </c>
      <c r="T3546" s="2" t="str">
        <f>TRIM(CLEAN(Table2[[#This Row],[CHANNEL]]))</f>
        <v>Flipkart</v>
      </c>
      <c r="U3546" s="1">
        <f t="shared" si="55"/>
        <v>45444</v>
      </c>
    </row>
    <row r="3547" spans="1:21" x14ac:dyDescent="0.3">
      <c r="A3547" s="1">
        <v>45566</v>
      </c>
      <c r="B3547" s="2" t="s">
        <v>33</v>
      </c>
      <c r="C3547" s="2" t="s">
        <v>22</v>
      </c>
      <c r="D3547" s="2" t="s">
        <v>59</v>
      </c>
      <c r="E3547" s="2" t="str">
        <f>TRIM(Table2[[#This Row],[SKU_CODE]])</f>
        <v>BEC-CLN-001</v>
      </c>
      <c r="F3547" s="2">
        <v>128</v>
      </c>
      <c r="G3547" s="2">
        <v>25472</v>
      </c>
      <c r="H3547" s="2">
        <v>1299.0999999999999</v>
      </c>
      <c r="I3547" s="2">
        <v>8077.62</v>
      </c>
      <c r="J3547" s="2">
        <v>6</v>
      </c>
      <c r="K3547" s="2" t="str">
        <f>_xlfn.XLOOKUP(E3547,[1]SKU_Master!A:A,[1]SKU_Master!C:C,"NOT FOUND")</f>
        <v>Cleaners</v>
      </c>
      <c r="L3547" s="2">
        <f>_xlfn.XLOOKUP(Table2[[#This Row],[SKU_CODE_CLEAN]],[1]SKU_Master!A:A,[1]SKU_Master!E:E,"Not Found")</f>
        <v>199</v>
      </c>
      <c r="M3547" s="2">
        <f>_xlfn.XLOOKUP(E3547,[1]SKU_Master!A:A,[1]SKU_Master!F:F,"NOT FOUND")</f>
        <v>96</v>
      </c>
      <c r="N3547" s="2" t="str">
        <f>IF(ISNUMBER(_xlfn.XMATCH(E3547,[1]SKU_Master!A:A)),"MATCH","NOT FOUND")</f>
        <v>MATCH</v>
      </c>
      <c r="O3547" s="2">
        <f>Table2[[#This Row],[GROSS_REVENUE]]-Table2[[#This Row],[DISCOUNT]]</f>
        <v>24172.9</v>
      </c>
      <c r="P3547" s="3">
        <f>IFERROR((Table2[[#This Row],[NET_REVENUE]]-(Table2[[#This Row],[UNITS_SOLD]]*Table2[[#This Row],[UNIT_COGS]]))/Table2[[#This Row],[NET_REVENUE]],0)</f>
        <v>0.49166215059012369</v>
      </c>
      <c r="Q3547" s="4">
        <f>IFERROR(Table2[[#This Row],[GROSS_REVENUE]]/Table2[[#This Row],[AD_SPEND]],0)</f>
        <v>3.1534040967512706</v>
      </c>
      <c r="R3547" s="2">
        <f>IFERROR((Table2[[#This Row],[NET_REVENUE]]-(Table2[[#This Row],[UNITS_SOLD]]*Table2[[#This Row],[UNIT_COGS]])-Table2[[#This Row],[AD_SPEND]]),0)</f>
        <v>3807.2800000000016</v>
      </c>
      <c r="S3547" s="3">
        <f>IFERROR(Table2[[#This Row],[RETURNS_UNITS]]/Table2[[#This Row],[UNITS_SOLD]],0)</f>
        <v>4.6875E-2</v>
      </c>
      <c r="T3547" s="2" t="str">
        <f>TRIM(CLEAN(Table2[[#This Row],[CHANNEL]]))</f>
        <v>Swiggy Instamart</v>
      </c>
      <c r="U3547" s="1">
        <f t="shared" si="55"/>
        <v>45566</v>
      </c>
    </row>
    <row r="3548" spans="1:21" x14ac:dyDescent="0.3">
      <c r="A3548" s="1">
        <v>45383</v>
      </c>
      <c r="B3548" s="2" t="s">
        <v>27</v>
      </c>
      <c r="C3548" s="2" t="s">
        <v>22</v>
      </c>
      <c r="D3548" s="2" t="s">
        <v>59</v>
      </c>
      <c r="E3548" s="2" t="str">
        <f>TRIM(Table2[[#This Row],[SKU_CODE]])</f>
        <v>BEC-CLN-001</v>
      </c>
      <c r="F3548" s="2">
        <v>264</v>
      </c>
      <c r="G3548" s="2">
        <v>52536</v>
      </c>
      <c r="H3548" s="2">
        <v>12181.04</v>
      </c>
      <c r="I3548" s="2">
        <v>8079.85</v>
      </c>
      <c r="J3548" s="2">
        <v>9</v>
      </c>
      <c r="K3548" s="2" t="str">
        <f>_xlfn.XLOOKUP(E3548,[1]SKU_Master!A:A,[1]SKU_Master!C:C,"NOT FOUND")</f>
        <v>Cleaners</v>
      </c>
      <c r="L3548" s="2">
        <f>_xlfn.XLOOKUP(Table2[[#This Row],[SKU_CODE_CLEAN]],[1]SKU_Master!A:A,[1]SKU_Master!E:E,"Not Found")</f>
        <v>199</v>
      </c>
      <c r="M3548" s="2">
        <f>_xlfn.XLOOKUP(E3548,[1]SKU_Master!A:A,[1]SKU_Master!F:F,"NOT FOUND")</f>
        <v>96</v>
      </c>
      <c r="N3548" s="2" t="str">
        <f>IF(ISNUMBER(_xlfn.XMATCH(E3548,[1]SKU_Master!A:A)),"MATCH","NOT FOUND")</f>
        <v>MATCH</v>
      </c>
      <c r="O3548" s="2">
        <f>Table2[[#This Row],[GROSS_REVENUE]]-Table2[[#This Row],[DISCOUNT]]</f>
        <v>40354.959999999999</v>
      </c>
      <c r="P3548" s="3">
        <f>IFERROR((Table2[[#This Row],[NET_REVENUE]]-(Table2[[#This Row],[UNITS_SOLD]]*Table2[[#This Row],[UNIT_COGS]]))/Table2[[#This Row],[NET_REVENUE]],0)</f>
        <v>0.37197311061639016</v>
      </c>
      <c r="Q3548" s="4">
        <f>IFERROR(Table2[[#This Row],[GROSS_REVENUE]]/Table2[[#This Row],[AD_SPEND]],0)</f>
        <v>6.5021009053385885</v>
      </c>
      <c r="R3548" s="2">
        <f>IFERROR((Table2[[#This Row],[NET_REVENUE]]-(Table2[[#This Row],[UNITS_SOLD]]*Table2[[#This Row],[UNIT_COGS]])-Table2[[#This Row],[AD_SPEND]]),0)</f>
        <v>6931.1099999999988</v>
      </c>
      <c r="S3548" s="3">
        <f>IFERROR(Table2[[#This Row],[RETURNS_UNITS]]/Table2[[#This Row],[UNITS_SOLD]],0)</f>
        <v>3.4090909090909088E-2</v>
      </c>
      <c r="T3548" s="2" t="str">
        <f>TRIM(CLEAN(Table2[[#This Row],[CHANNEL]]))</f>
        <v>Zepto</v>
      </c>
      <c r="U3548" s="1">
        <f t="shared" si="55"/>
        <v>45383</v>
      </c>
    </row>
    <row r="3549" spans="1:21" x14ac:dyDescent="0.3">
      <c r="A3549" s="1">
        <v>45296</v>
      </c>
      <c r="B3549" s="2" t="s">
        <v>24</v>
      </c>
      <c r="C3549" s="2" t="s">
        <v>25</v>
      </c>
      <c r="D3549" s="2" t="s">
        <v>38</v>
      </c>
      <c r="E3549" s="2" t="str">
        <f>TRIM(Table2[[#This Row],[SKU_CODE]])</f>
        <v>BEC-CLN-002</v>
      </c>
      <c r="F3549" s="2">
        <v>251</v>
      </c>
      <c r="G3549" s="2">
        <v>46435</v>
      </c>
      <c r="H3549" s="2">
        <v>4686.49</v>
      </c>
      <c r="I3549" s="2">
        <v>8113.18</v>
      </c>
      <c r="J3549" s="2">
        <v>24</v>
      </c>
      <c r="K3549" s="2" t="str">
        <f>_xlfn.XLOOKUP(E3549,[1]SKU_Master!A:A,[1]SKU_Master!C:C,"NOT FOUND")</f>
        <v>Cleaners</v>
      </c>
      <c r="L3549" s="2">
        <f>_xlfn.XLOOKUP(Table2[[#This Row],[SKU_CODE_CLEAN]],[1]SKU_Master!A:A,[1]SKU_Master!E:E,"Not Found")</f>
        <v>185</v>
      </c>
      <c r="M3549" s="2">
        <f>_xlfn.XLOOKUP(E3549,[1]SKU_Master!A:A,[1]SKU_Master!F:F,"NOT FOUND")</f>
        <v>88</v>
      </c>
      <c r="N3549" s="2" t="str">
        <f>IF(ISNUMBER(_xlfn.XMATCH(E3549,[1]SKU_Master!A:A)),"MATCH","NOT FOUND")</f>
        <v>MATCH</v>
      </c>
      <c r="O3549" s="2">
        <f>Table2[[#This Row],[GROSS_REVENUE]]-Table2[[#This Row],[DISCOUNT]]</f>
        <v>41748.51</v>
      </c>
      <c r="P3549" s="3">
        <f>IFERROR((Table2[[#This Row],[NET_REVENUE]]-(Table2[[#This Row],[UNITS_SOLD]]*Table2[[#This Row],[UNIT_COGS]]))/Table2[[#This Row],[NET_REVENUE]],0)</f>
        <v>0.47092722590578684</v>
      </c>
      <c r="Q3549" s="4">
        <f>IFERROR(Table2[[#This Row],[GROSS_REVENUE]]/Table2[[#This Row],[AD_SPEND]],0)</f>
        <v>5.7234031538804757</v>
      </c>
      <c r="R3549" s="2">
        <f>IFERROR((Table2[[#This Row],[NET_REVENUE]]-(Table2[[#This Row],[UNITS_SOLD]]*Table2[[#This Row],[UNIT_COGS]])-Table2[[#This Row],[AD_SPEND]]),0)</f>
        <v>11547.330000000002</v>
      </c>
      <c r="S3549" s="3">
        <f>IFERROR(Table2[[#This Row],[RETURNS_UNITS]]/Table2[[#This Row],[UNITS_SOLD]],0)</f>
        <v>9.5617529880478086E-2</v>
      </c>
      <c r="T3549" s="2" t="str">
        <f>TRIM(CLEAN(Table2[[#This Row],[CHANNEL]]))</f>
        <v>D2C</v>
      </c>
      <c r="U3549" s="1">
        <f t="shared" si="55"/>
        <v>45413</v>
      </c>
    </row>
    <row r="3550" spans="1:21" x14ac:dyDescent="0.3">
      <c r="A3550" s="1">
        <v>45809</v>
      </c>
      <c r="B3550" s="2" t="s">
        <v>34</v>
      </c>
      <c r="C3550" s="2" t="s">
        <v>28</v>
      </c>
      <c r="D3550" s="2" t="s">
        <v>41</v>
      </c>
      <c r="E3550" s="2" t="str">
        <f>TRIM(Table2[[#This Row],[SKU_CODE]])</f>
        <v>BEC-KT-002</v>
      </c>
      <c r="F3550" s="2">
        <v>165</v>
      </c>
      <c r="G3550" s="2">
        <v>69300</v>
      </c>
      <c r="H3550" s="2">
        <v>5013.82</v>
      </c>
      <c r="I3550" s="2">
        <v>8123.75</v>
      </c>
      <c r="J3550" s="2">
        <v>7</v>
      </c>
      <c r="K3550" s="2" t="str">
        <f>_xlfn.XLOOKUP(E3550,[1]SKU_Master!A:A,[1]SKU_Master!C:C,"NOT FOUND")</f>
        <v>Kitchen Towel</v>
      </c>
      <c r="L3550" s="2">
        <f>_xlfn.XLOOKUP(Table2[[#This Row],[SKU_CODE_CLEAN]],[1]SKU_Master!A:A,[1]SKU_Master!E:E,"Not Found")</f>
        <v>420</v>
      </c>
      <c r="M3550" s="2">
        <f>_xlfn.XLOOKUP(E3550,[1]SKU_Master!A:A,[1]SKU_Master!F:F,"NOT FOUND")</f>
        <v>205</v>
      </c>
      <c r="N3550" s="2" t="str">
        <f>IF(ISNUMBER(_xlfn.XMATCH(E3550,[1]SKU_Master!A:A)),"MATCH","NOT FOUND")</f>
        <v>MATCH</v>
      </c>
      <c r="O3550" s="2">
        <f>Table2[[#This Row],[GROSS_REVENUE]]-Table2[[#This Row],[DISCOUNT]]</f>
        <v>64286.18</v>
      </c>
      <c r="P3550" s="3">
        <f>IFERROR((Table2[[#This Row],[NET_REVENUE]]-(Table2[[#This Row],[UNITS_SOLD]]*Table2[[#This Row],[UNIT_COGS]]))/Table2[[#This Row],[NET_REVENUE]],0)</f>
        <v>0.47383714509090447</v>
      </c>
      <c r="Q3550" s="4">
        <f>IFERROR(Table2[[#This Row],[GROSS_REVENUE]]/Table2[[#This Row],[AD_SPEND]],0)</f>
        <v>8.5305431604862285</v>
      </c>
      <c r="R3550" s="2">
        <f>IFERROR((Table2[[#This Row],[NET_REVENUE]]-(Table2[[#This Row],[UNITS_SOLD]]*Table2[[#This Row],[UNIT_COGS]])-Table2[[#This Row],[AD_SPEND]]),0)</f>
        <v>22337.43</v>
      </c>
      <c r="S3550" s="3">
        <f>IFERROR(Table2[[#This Row],[RETURNS_UNITS]]/Table2[[#This Row],[UNITS_SOLD]],0)</f>
        <v>4.2424242424242427E-2</v>
      </c>
      <c r="T3550" s="2" t="str">
        <f>TRIM(CLEAN(Table2[[#This Row],[CHANNEL]]))</f>
        <v>Zepto</v>
      </c>
      <c r="U3550" s="1">
        <f t="shared" si="55"/>
        <v>45809</v>
      </c>
    </row>
    <row r="3551" spans="1:21" x14ac:dyDescent="0.3">
      <c r="A3551" s="1">
        <v>45566</v>
      </c>
      <c r="B3551" s="2" t="s">
        <v>39</v>
      </c>
      <c r="C3551" s="2" t="s">
        <v>22</v>
      </c>
      <c r="D3551" s="2" t="s">
        <v>29</v>
      </c>
      <c r="E3551" s="2" t="str">
        <f>TRIM(Table2[[#This Row],[SKU_CODE]])</f>
        <v>BEC-CLN-004</v>
      </c>
      <c r="F3551" s="2">
        <v>441</v>
      </c>
      <c r="G3551" s="2">
        <v>43659</v>
      </c>
      <c r="H3551" s="2">
        <v>4276.83</v>
      </c>
      <c r="I3551" s="2">
        <v>8126.8</v>
      </c>
      <c r="J3551" s="2">
        <v>14</v>
      </c>
      <c r="K3551" s="2" t="str">
        <f>_xlfn.XLOOKUP(E3551,[1]SKU_Master!A:A,[1]SKU_Master!C:C,"NOT FOUND")</f>
        <v>Cleaners</v>
      </c>
      <c r="L3551" s="2">
        <f>_xlfn.XLOOKUP(Table2[[#This Row],[SKU_CODE_CLEAN]],[1]SKU_Master!A:A,[1]SKU_Master!E:E,"Not Found")</f>
        <v>99</v>
      </c>
      <c r="M3551" s="2">
        <f>_xlfn.XLOOKUP(E3551,[1]SKU_Master!A:A,[1]SKU_Master!F:F,"NOT FOUND")</f>
        <v>44</v>
      </c>
      <c r="N3551" s="2" t="str">
        <f>IF(ISNUMBER(_xlfn.XMATCH(E3551,[1]SKU_Master!A:A)),"MATCH","NOT FOUND")</f>
        <v>MATCH</v>
      </c>
      <c r="O3551" s="2">
        <f>Table2[[#This Row],[GROSS_REVENUE]]-Table2[[#This Row],[DISCOUNT]]</f>
        <v>39382.17</v>
      </c>
      <c r="P3551" s="3">
        <f>IFERROR((Table2[[#This Row],[NET_REVENUE]]-(Table2[[#This Row],[UNITS_SOLD]]*Table2[[#This Row],[UNIT_COGS]]))/Table2[[#This Row],[NET_REVENUE]],0)</f>
        <v>0.50728972019571295</v>
      </c>
      <c r="Q3551" s="4">
        <f>IFERROR(Table2[[#This Row],[GROSS_REVENUE]]/Table2[[#This Row],[AD_SPEND]],0)</f>
        <v>5.3722252301028695</v>
      </c>
      <c r="R3551" s="2">
        <f>IFERROR((Table2[[#This Row],[NET_REVENUE]]-(Table2[[#This Row],[UNITS_SOLD]]*Table2[[#This Row],[UNIT_COGS]])-Table2[[#This Row],[AD_SPEND]]),0)</f>
        <v>11851.369999999999</v>
      </c>
      <c r="S3551" s="3">
        <f>IFERROR(Table2[[#This Row],[RETURNS_UNITS]]/Table2[[#This Row],[UNITS_SOLD]],0)</f>
        <v>3.1746031746031744E-2</v>
      </c>
      <c r="T3551" s="2" t="str">
        <f>TRIM(CLEAN(Table2[[#This Row],[CHANNEL]]))</f>
        <v>Amazon</v>
      </c>
      <c r="U3551" s="1">
        <f t="shared" si="55"/>
        <v>45566</v>
      </c>
    </row>
    <row r="3552" spans="1:21" x14ac:dyDescent="0.3">
      <c r="A3552" s="1">
        <v>45413</v>
      </c>
      <c r="B3552" s="2" t="s">
        <v>27</v>
      </c>
      <c r="C3552" s="2" t="s">
        <v>25</v>
      </c>
      <c r="D3552" s="2" t="s">
        <v>29</v>
      </c>
      <c r="E3552" s="2" t="str">
        <f>TRIM(Table2[[#This Row],[SKU_CODE]])</f>
        <v>BEC-CLN-004</v>
      </c>
      <c r="F3552" s="2">
        <v>362</v>
      </c>
      <c r="G3552" s="2">
        <v>35838</v>
      </c>
      <c r="H3552" s="2">
        <v>2922.22</v>
      </c>
      <c r="I3552" s="2">
        <v>8150.09</v>
      </c>
      <c r="J3552" s="2">
        <v>21</v>
      </c>
      <c r="K3552" s="2" t="str">
        <f>_xlfn.XLOOKUP(E3552,[1]SKU_Master!A:A,[1]SKU_Master!C:C,"NOT FOUND")</f>
        <v>Cleaners</v>
      </c>
      <c r="L3552" s="2">
        <f>_xlfn.XLOOKUP(Table2[[#This Row],[SKU_CODE_CLEAN]],[1]SKU_Master!A:A,[1]SKU_Master!E:E,"Not Found")</f>
        <v>99</v>
      </c>
      <c r="M3552" s="2">
        <f>_xlfn.XLOOKUP(E3552,[1]SKU_Master!A:A,[1]SKU_Master!F:F,"NOT FOUND")</f>
        <v>44</v>
      </c>
      <c r="N3552" s="2" t="str">
        <f>IF(ISNUMBER(_xlfn.XMATCH(E3552,[1]SKU_Master!A:A)),"MATCH","NOT FOUND")</f>
        <v>MATCH</v>
      </c>
      <c r="O3552" s="2">
        <f>Table2[[#This Row],[GROSS_REVENUE]]-Table2[[#This Row],[DISCOUNT]]</f>
        <v>32915.78</v>
      </c>
      <c r="P3552" s="3">
        <f>IFERROR((Table2[[#This Row],[NET_REVENUE]]-(Table2[[#This Row],[UNITS_SOLD]]*Table2[[#This Row],[UNIT_COGS]]))/Table2[[#This Row],[NET_REVENUE]],0)</f>
        <v>0.51609835768740708</v>
      </c>
      <c r="Q3552" s="4">
        <f>IFERROR(Table2[[#This Row],[GROSS_REVENUE]]/Table2[[#This Row],[AD_SPEND]],0)</f>
        <v>4.3972520548852838</v>
      </c>
      <c r="R3552" s="2">
        <f>IFERROR((Table2[[#This Row],[NET_REVENUE]]-(Table2[[#This Row],[UNITS_SOLD]]*Table2[[#This Row],[UNIT_COGS]])-Table2[[#This Row],[AD_SPEND]]),0)</f>
        <v>8837.6899999999987</v>
      </c>
      <c r="S3552" s="3">
        <f>IFERROR(Table2[[#This Row],[RETURNS_UNITS]]/Table2[[#This Row],[UNITS_SOLD]],0)</f>
        <v>5.8011049723756904E-2</v>
      </c>
      <c r="T3552" s="2" t="str">
        <f>TRIM(CLEAN(Table2[[#This Row],[CHANNEL]]))</f>
        <v>Zepto</v>
      </c>
      <c r="U3552" s="1">
        <f t="shared" si="55"/>
        <v>45413</v>
      </c>
    </row>
    <row r="3553" spans="1:21" x14ac:dyDescent="0.3">
      <c r="A3553" s="1">
        <v>45689</v>
      </c>
      <c r="B3553" s="2" t="s">
        <v>37</v>
      </c>
      <c r="C3553" s="2" t="s">
        <v>28</v>
      </c>
      <c r="D3553" s="2" t="s">
        <v>62</v>
      </c>
      <c r="E3553" s="2" t="str">
        <f>TRIM(Table2[[#This Row],[SKU_CODE]])</f>
        <v>BEC-CLN-001</v>
      </c>
      <c r="F3553" s="2">
        <v>264</v>
      </c>
      <c r="G3553" s="2">
        <v>52536</v>
      </c>
      <c r="H3553" s="2">
        <v>13079.75</v>
      </c>
      <c r="I3553" s="2">
        <v>8153</v>
      </c>
      <c r="J3553" s="2">
        <v>5</v>
      </c>
      <c r="K3553" s="2" t="str">
        <f>_xlfn.XLOOKUP(E3553,[1]SKU_Master!A:A,[1]SKU_Master!C:C,"NOT FOUND")</f>
        <v>Cleaners</v>
      </c>
      <c r="L3553" s="2">
        <f>_xlfn.XLOOKUP(Table2[[#This Row],[SKU_CODE_CLEAN]],[1]SKU_Master!A:A,[1]SKU_Master!E:E,"Not Found")</f>
        <v>199</v>
      </c>
      <c r="M3553" s="2">
        <f>_xlfn.XLOOKUP(E3553,[1]SKU_Master!A:A,[1]SKU_Master!F:F,"NOT FOUND")</f>
        <v>96</v>
      </c>
      <c r="N3553" s="2" t="str">
        <f>IF(ISNUMBER(_xlfn.XMATCH(E3553,[1]SKU_Master!A:A)),"MATCH","NOT FOUND")</f>
        <v>MATCH</v>
      </c>
      <c r="O3553" s="2">
        <f>Table2[[#This Row],[GROSS_REVENUE]]-Table2[[#This Row],[DISCOUNT]]</f>
        <v>39456.25</v>
      </c>
      <c r="P3553" s="3">
        <f>IFERROR((Table2[[#This Row],[NET_REVENUE]]-(Table2[[#This Row],[UNITS_SOLD]]*Table2[[#This Row],[UNIT_COGS]]))/Table2[[#This Row],[NET_REVENUE]],0)</f>
        <v>0.35766830350071283</v>
      </c>
      <c r="Q3553" s="4">
        <f>IFERROR(Table2[[#This Row],[GROSS_REVENUE]]/Table2[[#This Row],[AD_SPEND]],0)</f>
        <v>6.4437630320127557</v>
      </c>
      <c r="R3553" s="2">
        <f>IFERROR((Table2[[#This Row],[NET_REVENUE]]-(Table2[[#This Row],[UNITS_SOLD]]*Table2[[#This Row],[UNIT_COGS]])-Table2[[#This Row],[AD_SPEND]]),0)</f>
        <v>5959.25</v>
      </c>
      <c r="S3553" s="3">
        <f>IFERROR(Table2[[#This Row],[RETURNS_UNITS]]/Table2[[#This Row],[UNITS_SOLD]],0)</f>
        <v>1.893939393939394E-2</v>
      </c>
      <c r="T3553" s="2" t="str">
        <f>TRIM(CLEAN(Table2[[#This Row],[CHANNEL]]))</f>
        <v>Blinkit</v>
      </c>
      <c r="U3553" s="1">
        <f t="shared" si="55"/>
        <v>45689</v>
      </c>
    </row>
    <row r="3554" spans="1:21" x14ac:dyDescent="0.3">
      <c r="A3554" s="1">
        <v>45413</v>
      </c>
      <c r="B3554" s="2" t="s">
        <v>37</v>
      </c>
      <c r="C3554" s="2" t="s">
        <v>28</v>
      </c>
      <c r="D3554" s="2" t="s">
        <v>41</v>
      </c>
      <c r="E3554" s="2" t="str">
        <f>TRIM(Table2[[#This Row],[SKU_CODE]])</f>
        <v>BEC-KT-002</v>
      </c>
      <c r="F3554" s="2">
        <v>169</v>
      </c>
      <c r="G3554" s="2">
        <v>70980</v>
      </c>
      <c r="H3554" s="2">
        <v>5630.62</v>
      </c>
      <c r="I3554" s="2">
        <v>8153.59</v>
      </c>
      <c r="J3554" s="2">
        <v>5</v>
      </c>
      <c r="K3554" s="2" t="str">
        <f>_xlfn.XLOOKUP(E3554,[1]SKU_Master!A:A,[1]SKU_Master!C:C,"NOT FOUND")</f>
        <v>Kitchen Towel</v>
      </c>
      <c r="L3554" s="2">
        <f>_xlfn.XLOOKUP(Table2[[#This Row],[SKU_CODE_CLEAN]],[1]SKU_Master!A:A,[1]SKU_Master!E:E,"Not Found")</f>
        <v>420</v>
      </c>
      <c r="M3554" s="2">
        <f>_xlfn.XLOOKUP(E3554,[1]SKU_Master!A:A,[1]SKU_Master!F:F,"NOT FOUND")</f>
        <v>205</v>
      </c>
      <c r="N3554" s="2" t="str">
        <f>IF(ISNUMBER(_xlfn.XMATCH(E3554,[1]SKU_Master!A:A)),"MATCH","NOT FOUND")</f>
        <v>MATCH</v>
      </c>
      <c r="O3554" s="2">
        <f>Table2[[#This Row],[GROSS_REVENUE]]-Table2[[#This Row],[DISCOUNT]]</f>
        <v>65349.38</v>
      </c>
      <c r="P3554" s="3">
        <f>IFERROR((Table2[[#This Row],[NET_REVENUE]]-(Table2[[#This Row],[UNITS_SOLD]]*Table2[[#This Row],[UNIT_COGS]]))/Table2[[#This Row],[NET_REVENUE]],0)</f>
        <v>0.46984959918517971</v>
      </c>
      <c r="Q3554" s="4">
        <f>IFERROR(Table2[[#This Row],[GROSS_REVENUE]]/Table2[[#This Row],[AD_SPEND]],0)</f>
        <v>8.7053678195739543</v>
      </c>
      <c r="R3554" s="2">
        <f>IFERROR((Table2[[#This Row],[NET_REVENUE]]-(Table2[[#This Row],[UNITS_SOLD]]*Table2[[#This Row],[UNIT_COGS]])-Table2[[#This Row],[AD_SPEND]]),0)</f>
        <v>22550.789999999997</v>
      </c>
      <c r="S3554" s="3">
        <f>IFERROR(Table2[[#This Row],[RETURNS_UNITS]]/Table2[[#This Row],[UNITS_SOLD]],0)</f>
        <v>2.9585798816568046E-2</v>
      </c>
      <c r="T3554" s="2" t="str">
        <f>TRIM(CLEAN(Table2[[#This Row],[CHANNEL]]))</f>
        <v>Blinkit</v>
      </c>
      <c r="U3554" s="1">
        <f t="shared" si="55"/>
        <v>45413</v>
      </c>
    </row>
    <row r="3555" spans="1:21" x14ac:dyDescent="0.3">
      <c r="A3555" s="1">
        <v>45689</v>
      </c>
      <c r="B3555" s="2" t="s">
        <v>39</v>
      </c>
      <c r="C3555" s="2" t="s">
        <v>28</v>
      </c>
      <c r="D3555" s="2" t="s">
        <v>30</v>
      </c>
      <c r="E3555" s="2" t="str">
        <f>TRIM(Table2[[#This Row],[SKU_CODE]])</f>
        <v>BEC-TIS-002</v>
      </c>
      <c r="F3555" s="2">
        <v>334</v>
      </c>
      <c r="G3555" s="2">
        <v>60120</v>
      </c>
      <c r="H3555" s="2">
        <v>4862.29</v>
      </c>
      <c r="I3555" s="2">
        <v>8159.17</v>
      </c>
      <c r="J3555" s="2">
        <v>10</v>
      </c>
      <c r="K3555" s="2" t="str">
        <f>_xlfn.XLOOKUP(E3555,[1]SKU_Master!A:A,[1]SKU_Master!C:C,"NOT FOUND")</f>
        <v>Tissues</v>
      </c>
      <c r="L3555" s="2">
        <f>_xlfn.XLOOKUP(Table2[[#This Row],[SKU_CODE_CLEAN]],[1]SKU_Master!A:A,[1]SKU_Master!E:E,"Not Found")</f>
        <v>180</v>
      </c>
      <c r="M3555" s="2">
        <f>_xlfn.XLOOKUP(E3555,[1]SKU_Master!A:A,[1]SKU_Master!F:F,"NOT FOUND")</f>
        <v>95</v>
      </c>
      <c r="N3555" s="2" t="str">
        <f>IF(ISNUMBER(_xlfn.XMATCH(E3555,[1]SKU_Master!A:A)),"MATCH","NOT FOUND")</f>
        <v>MATCH</v>
      </c>
      <c r="O3555" s="2">
        <f>Table2[[#This Row],[GROSS_REVENUE]]-Table2[[#This Row],[DISCOUNT]]</f>
        <v>55257.71</v>
      </c>
      <c r="P3555" s="3">
        <f>IFERROR((Table2[[#This Row],[NET_REVENUE]]-(Table2[[#This Row],[UNITS_SOLD]]*Table2[[#This Row],[UNIT_COGS]]))/Table2[[#This Row],[NET_REVENUE]],0)</f>
        <v>0.42578148823033019</v>
      </c>
      <c r="Q3555" s="4">
        <f>IFERROR(Table2[[#This Row],[GROSS_REVENUE]]/Table2[[#This Row],[AD_SPEND]],0)</f>
        <v>7.3683965403343725</v>
      </c>
      <c r="R3555" s="2">
        <f>IFERROR((Table2[[#This Row],[NET_REVENUE]]-(Table2[[#This Row],[UNITS_SOLD]]*Table2[[#This Row],[UNIT_COGS]])-Table2[[#This Row],[AD_SPEND]]),0)</f>
        <v>15368.539999999999</v>
      </c>
      <c r="S3555" s="3">
        <f>IFERROR(Table2[[#This Row],[RETURNS_UNITS]]/Table2[[#This Row],[UNITS_SOLD]],0)</f>
        <v>2.9940119760479042E-2</v>
      </c>
      <c r="T3555" s="2" t="str">
        <f>TRIM(CLEAN(Table2[[#This Row],[CHANNEL]]))</f>
        <v>Amazon</v>
      </c>
      <c r="U3555" s="1">
        <f t="shared" si="55"/>
        <v>45689</v>
      </c>
    </row>
    <row r="3556" spans="1:21" x14ac:dyDescent="0.3">
      <c r="A3556" s="1">
        <v>45627</v>
      </c>
      <c r="B3556" s="2" t="s">
        <v>39</v>
      </c>
      <c r="C3556" s="2" t="s">
        <v>25</v>
      </c>
      <c r="D3556" s="2" t="s">
        <v>46</v>
      </c>
      <c r="E3556" s="2" t="str">
        <f>TRIM(Table2[[#This Row],[SKU_CODE]])</f>
        <v>BEC-KT-001</v>
      </c>
      <c r="F3556" s="2">
        <v>409</v>
      </c>
      <c r="G3556" s="2">
        <v>65440</v>
      </c>
      <c r="H3556" s="2">
        <v>9710.98</v>
      </c>
      <c r="I3556" s="2">
        <v>8177.02</v>
      </c>
      <c r="J3556" s="2">
        <v>13</v>
      </c>
      <c r="K3556" s="2" t="str">
        <f>_xlfn.XLOOKUP(E3556,[1]SKU_Master!A:A,[1]SKU_Master!C:C,"NOT FOUND")</f>
        <v>Kitchen Towel</v>
      </c>
      <c r="L3556" s="2">
        <f>_xlfn.XLOOKUP(Table2[[#This Row],[SKU_CODE_CLEAN]],[1]SKU_Master!A:A,[1]SKU_Master!E:E,"Not Found")</f>
        <v>160</v>
      </c>
      <c r="M3556" s="2">
        <f>_xlfn.XLOOKUP(E3556,[1]SKU_Master!A:A,[1]SKU_Master!F:F,"NOT FOUND")</f>
        <v>78</v>
      </c>
      <c r="N3556" s="2" t="str">
        <f>IF(ISNUMBER(_xlfn.XMATCH(E3556,[1]SKU_Master!A:A)),"MATCH","NOT FOUND")</f>
        <v>MATCH</v>
      </c>
      <c r="O3556" s="2">
        <f>Table2[[#This Row],[GROSS_REVENUE]]-Table2[[#This Row],[DISCOUNT]]</f>
        <v>55729.020000000004</v>
      </c>
      <c r="P3556" s="3">
        <f>IFERROR((Table2[[#This Row],[NET_REVENUE]]-(Table2[[#This Row],[UNITS_SOLD]]*Table2[[#This Row],[UNIT_COGS]]))/Table2[[#This Row],[NET_REVENUE]],0)</f>
        <v>0.42755139063992159</v>
      </c>
      <c r="Q3556" s="4">
        <f>IFERROR(Table2[[#This Row],[GROSS_REVENUE]]/Table2[[#This Row],[AD_SPEND]],0)</f>
        <v>8.0029154875492541</v>
      </c>
      <c r="R3556" s="2">
        <f>IFERROR((Table2[[#This Row],[NET_REVENUE]]-(Table2[[#This Row],[UNITS_SOLD]]*Table2[[#This Row],[UNIT_COGS]])-Table2[[#This Row],[AD_SPEND]]),0)</f>
        <v>15650.000000000004</v>
      </c>
      <c r="S3556" s="3">
        <f>IFERROR(Table2[[#This Row],[RETURNS_UNITS]]/Table2[[#This Row],[UNITS_SOLD]],0)</f>
        <v>3.1784841075794622E-2</v>
      </c>
      <c r="T3556" s="2" t="str">
        <f>TRIM(CLEAN(Table2[[#This Row],[CHANNEL]]))</f>
        <v>Amazon</v>
      </c>
      <c r="U3556" s="1">
        <f t="shared" si="55"/>
        <v>45627</v>
      </c>
    </row>
    <row r="3557" spans="1:21" x14ac:dyDescent="0.3">
      <c r="A3557" s="1">
        <v>45627</v>
      </c>
      <c r="B3557" s="2" t="s">
        <v>33</v>
      </c>
      <c r="C3557" s="2" t="s">
        <v>22</v>
      </c>
      <c r="D3557" s="2" t="s">
        <v>59</v>
      </c>
      <c r="E3557" s="2" t="str">
        <f>TRIM(Table2[[#This Row],[SKU_CODE]])</f>
        <v>BEC-CLN-001</v>
      </c>
      <c r="F3557" s="2">
        <v>218</v>
      </c>
      <c r="G3557" s="2">
        <v>43382</v>
      </c>
      <c r="H3557" s="2">
        <v>6795.66</v>
      </c>
      <c r="I3557" s="2">
        <v>8183.22</v>
      </c>
      <c r="J3557" s="2">
        <v>8</v>
      </c>
      <c r="K3557" s="2" t="str">
        <f>_xlfn.XLOOKUP(E3557,[1]SKU_Master!A:A,[1]SKU_Master!C:C,"NOT FOUND")</f>
        <v>Cleaners</v>
      </c>
      <c r="L3557" s="2">
        <f>_xlfn.XLOOKUP(Table2[[#This Row],[SKU_CODE_CLEAN]],[1]SKU_Master!A:A,[1]SKU_Master!E:E,"Not Found")</f>
        <v>199</v>
      </c>
      <c r="M3557" s="2">
        <f>_xlfn.XLOOKUP(E3557,[1]SKU_Master!A:A,[1]SKU_Master!F:F,"NOT FOUND")</f>
        <v>96</v>
      </c>
      <c r="N3557" s="2" t="str">
        <f>IF(ISNUMBER(_xlfn.XMATCH(E3557,[1]SKU_Master!A:A)),"MATCH","NOT FOUND")</f>
        <v>MATCH</v>
      </c>
      <c r="O3557" s="2">
        <f>Table2[[#This Row],[GROSS_REVENUE]]-Table2[[#This Row],[DISCOUNT]]</f>
        <v>36586.339999999997</v>
      </c>
      <c r="P3557" s="3">
        <f>IFERROR((Table2[[#This Row],[NET_REVENUE]]-(Table2[[#This Row],[UNITS_SOLD]]*Table2[[#This Row],[UNIT_COGS]]))/Table2[[#This Row],[NET_REVENUE]],0)</f>
        <v>0.42798323089983853</v>
      </c>
      <c r="Q3557" s="4">
        <f>IFERROR(Table2[[#This Row],[GROSS_REVENUE]]/Table2[[#This Row],[AD_SPEND]],0)</f>
        <v>5.3013361488509414</v>
      </c>
      <c r="R3557" s="2">
        <f>IFERROR((Table2[[#This Row],[NET_REVENUE]]-(Table2[[#This Row],[UNITS_SOLD]]*Table2[[#This Row],[UNIT_COGS]])-Table2[[#This Row],[AD_SPEND]]),0)</f>
        <v>7475.1199999999963</v>
      </c>
      <c r="S3557" s="3">
        <f>IFERROR(Table2[[#This Row],[RETURNS_UNITS]]/Table2[[#This Row],[UNITS_SOLD]],0)</f>
        <v>3.669724770642202E-2</v>
      </c>
      <c r="T3557" s="2" t="str">
        <f>TRIM(CLEAN(Table2[[#This Row],[CHANNEL]]))</f>
        <v>Swiggy Instamart</v>
      </c>
      <c r="U3557" s="1">
        <f t="shared" si="55"/>
        <v>45627</v>
      </c>
    </row>
    <row r="3558" spans="1:21" x14ac:dyDescent="0.3">
      <c r="A3558" s="1">
        <v>45717</v>
      </c>
      <c r="B3558" s="2" t="s">
        <v>33</v>
      </c>
      <c r="C3558" s="2" t="s">
        <v>28</v>
      </c>
      <c r="D3558" s="2" t="s">
        <v>38</v>
      </c>
      <c r="E3558" s="2" t="str">
        <f>TRIM(Table2[[#This Row],[SKU_CODE]])</f>
        <v>BEC-CLN-002</v>
      </c>
      <c r="F3558" s="2">
        <v>171</v>
      </c>
      <c r="G3558" s="2">
        <v>31635</v>
      </c>
      <c r="H3558" s="2">
        <v>5185.83</v>
      </c>
      <c r="I3558" s="2">
        <v>8207.6200000000008</v>
      </c>
      <c r="J3558" s="2">
        <v>7</v>
      </c>
      <c r="K3558" s="2" t="str">
        <f>_xlfn.XLOOKUP(E3558,[1]SKU_Master!A:A,[1]SKU_Master!C:C,"NOT FOUND")</f>
        <v>Cleaners</v>
      </c>
      <c r="L3558" s="2">
        <f>_xlfn.XLOOKUP(Table2[[#This Row],[SKU_CODE_CLEAN]],[1]SKU_Master!A:A,[1]SKU_Master!E:E,"Not Found")</f>
        <v>185</v>
      </c>
      <c r="M3558" s="2">
        <f>_xlfn.XLOOKUP(E3558,[1]SKU_Master!A:A,[1]SKU_Master!F:F,"NOT FOUND")</f>
        <v>88</v>
      </c>
      <c r="N3558" s="2" t="str">
        <f>IF(ISNUMBER(_xlfn.XMATCH(E3558,[1]SKU_Master!A:A)),"MATCH","NOT FOUND")</f>
        <v>MATCH</v>
      </c>
      <c r="O3558" s="2">
        <f>Table2[[#This Row],[GROSS_REVENUE]]-Table2[[#This Row],[DISCOUNT]]</f>
        <v>26449.17</v>
      </c>
      <c r="P3558" s="3">
        <f>IFERROR((Table2[[#This Row],[NET_REVENUE]]-(Table2[[#This Row],[UNITS_SOLD]]*Table2[[#This Row],[UNIT_COGS]]))/Table2[[#This Row],[NET_REVENUE]],0)</f>
        <v>0.43105965139926883</v>
      </c>
      <c r="Q3558" s="4">
        <f>IFERROR(Table2[[#This Row],[GROSS_REVENUE]]/Table2[[#This Row],[AD_SPEND]],0)</f>
        <v>3.854345108569841</v>
      </c>
      <c r="R3558" s="2">
        <f>IFERROR((Table2[[#This Row],[NET_REVENUE]]-(Table2[[#This Row],[UNITS_SOLD]]*Table2[[#This Row],[UNIT_COGS]])-Table2[[#This Row],[AD_SPEND]]),0)</f>
        <v>3193.5499999999975</v>
      </c>
      <c r="S3558" s="3">
        <f>IFERROR(Table2[[#This Row],[RETURNS_UNITS]]/Table2[[#This Row],[UNITS_SOLD]],0)</f>
        <v>4.0935672514619881E-2</v>
      </c>
      <c r="T3558" s="2" t="str">
        <f>TRIM(CLEAN(Table2[[#This Row],[CHANNEL]]))</f>
        <v>Swiggy Instamart</v>
      </c>
      <c r="U3558" s="1">
        <f t="shared" si="55"/>
        <v>45717</v>
      </c>
    </row>
    <row r="3559" spans="1:21" x14ac:dyDescent="0.3">
      <c r="A3559" s="1">
        <v>45627</v>
      </c>
      <c r="B3559" s="2" t="s">
        <v>33</v>
      </c>
      <c r="C3559" s="2" t="s">
        <v>28</v>
      </c>
      <c r="D3559" s="2" t="s">
        <v>59</v>
      </c>
      <c r="E3559" s="2" t="str">
        <f>TRIM(Table2[[#This Row],[SKU_CODE]])</f>
        <v>BEC-CLN-001</v>
      </c>
      <c r="F3559" s="2">
        <v>199</v>
      </c>
      <c r="G3559" s="2">
        <v>39601</v>
      </c>
      <c r="H3559" s="2">
        <v>7101.57</v>
      </c>
      <c r="I3559" s="2">
        <v>8210.41</v>
      </c>
      <c r="J3559" s="2">
        <v>10</v>
      </c>
      <c r="K3559" s="2" t="str">
        <f>_xlfn.XLOOKUP(E3559,[1]SKU_Master!A:A,[1]SKU_Master!C:C,"NOT FOUND")</f>
        <v>Cleaners</v>
      </c>
      <c r="L3559" s="2">
        <f>_xlfn.XLOOKUP(Table2[[#This Row],[SKU_CODE_CLEAN]],[1]SKU_Master!A:A,[1]SKU_Master!E:E,"Not Found")</f>
        <v>199</v>
      </c>
      <c r="M3559" s="2">
        <f>_xlfn.XLOOKUP(E3559,[1]SKU_Master!A:A,[1]SKU_Master!F:F,"NOT FOUND")</f>
        <v>96</v>
      </c>
      <c r="N3559" s="2" t="str">
        <f>IF(ISNUMBER(_xlfn.XMATCH(E3559,[1]SKU_Master!A:A)),"MATCH","NOT FOUND")</f>
        <v>MATCH</v>
      </c>
      <c r="O3559" s="2">
        <f>Table2[[#This Row],[GROSS_REVENUE]]-Table2[[#This Row],[DISCOUNT]]</f>
        <v>32499.43</v>
      </c>
      <c r="P3559" s="3">
        <f>IFERROR((Table2[[#This Row],[NET_REVENUE]]-(Table2[[#This Row],[UNITS_SOLD]]*Table2[[#This Row],[UNIT_COGS]]))/Table2[[#This Row],[NET_REVENUE]],0)</f>
        <v>0.41217430582628678</v>
      </c>
      <c r="Q3559" s="4">
        <f>IFERROR(Table2[[#This Row],[GROSS_REVENUE]]/Table2[[#This Row],[AD_SPEND]],0)</f>
        <v>4.8232670475652251</v>
      </c>
      <c r="R3559" s="2">
        <f>IFERROR((Table2[[#This Row],[NET_REVENUE]]-(Table2[[#This Row],[UNITS_SOLD]]*Table2[[#This Row],[UNIT_COGS]])-Table2[[#This Row],[AD_SPEND]]),0)</f>
        <v>5185.0200000000004</v>
      </c>
      <c r="S3559" s="3">
        <f>IFERROR(Table2[[#This Row],[RETURNS_UNITS]]/Table2[[#This Row],[UNITS_SOLD]],0)</f>
        <v>5.0251256281407038E-2</v>
      </c>
      <c r="T3559" s="2" t="str">
        <f>TRIM(CLEAN(Table2[[#This Row],[CHANNEL]]))</f>
        <v>Swiggy Instamart</v>
      </c>
      <c r="U3559" s="1">
        <f t="shared" si="55"/>
        <v>45627</v>
      </c>
    </row>
    <row r="3560" spans="1:21" x14ac:dyDescent="0.3">
      <c r="A3560" s="1">
        <v>45444</v>
      </c>
      <c r="B3560" s="2" t="s">
        <v>24</v>
      </c>
      <c r="C3560" s="2" t="s">
        <v>22</v>
      </c>
      <c r="D3560" s="2" t="s">
        <v>38</v>
      </c>
      <c r="E3560" s="2" t="str">
        <f>TRIM(Table2[[#This Row],[SKU_CODE]])</f>
        <v>BEC-CLN-002</v>
      </c>
      <c r="F3560" s="2">
        <v>249</v>
      </c>
      <c r="G3560" s="2">
        <v>46065</v>
      </c>
      <c r="H3560" s="2">
        <v>2284.06</v>
      </c>
      <c r="I3560" s="2">
        <v>8214.5499999999993</v>
      </c>
      <c r="J3560" s="2">
        <v>24</v>
      </c>
      <c r="K3560" s="2" t="str">
        <f>_xlfn.XLOOKUP(E3560,[1]SKU_Master!A:A,[1]SKU_Master!C:C,"NOT FOUND")</f>
        <v>Cleaners</v>
      </c>
      <c r="L3560" s="2">
        <f>_xlfn.XLOOKUP(Table2[[#This Row],[SKU_CODE_CLEAN]],[1]SKU_Master!A:A,[1]SKU_Master!E:E,"Not Found")</f>
        <v>185</v>
      </c>
      <c r="M3560" s="2">
        <f>_xlfn.XLOOKUP(E3560,[1]SKU_Master!A:A,[1]SKU_Master!F:F,"NOT FOUND")</f>
        <v>88</v>
      </c>
      <c r="N3560" s="2" t="str">
        <f>IF(ISNUMBER(_xlfn.XMATCH(E3560,[1]SKU_Master!A:A)),"MATCH","NOT FOUND")</f>
        <v>MATCH</v>
      </c>
      <c r="O3560" s="2">
        <f>Table2[[#This Row],[GROSS_REVENUE]]-Table2[[#This Row],[DISCOUNT]]</f>
        <v>43780.94</v>
      </c>
      <c r="P3560" s="3">
        <f>IFERROR((Table2[[#This Row],[NET_REVENUE]]-(Table2[[#This Row],[UNITS_SOLD]]*Table2[[#This Row],[UNIT_COGS]]))/Table2[[#This Row],[NET_REVENUE]],0)</f>
        <v>0.49950823349156048</v>
      </c>
      <c r="Q3560" s="4">
        <f>IFERROR(Table2[[#This Row],[GROSS_REVENUE]]/Table2[[#This Row],[AD_SPEND]],0)</f>
        <v>5.6077326207765497</v>
      </c>
      <c r="R3560" s="2">
        <f>IFERROR((Table2[[#This Row],[NET_REVENUE]]-(Table2[[#This Row],[UNITS_SOLD]]*Table2[[#This Row],[UNIT_COGS]])-Table2[[#This Row],[AD_SPEND]]),0)</f>
        <v>13654.390000000003</v>
      </c>
      <c r="S3560" s="3">
        <f>IFERROR(Table2[[#This Row],[RETURNS_UNITS]]/Table2[[#This Row],[UNITS_SOLD]],0)</f>
        <v>9.6385542168674704E-2</v>
      </c>
      <c r="T3560" s="2" t="str">
        <f>TRIM(CLEAN(Table2[[#This Row],[CHANNEL]]))</f>
        <v>D2C</v>
      </c>
      <c r="U3560" s="1">
        <f t="shared" si="55"/>
        <v>45444</v>
      </c>
    </row>
    <row r="3561" spans="1:21" x14ac:dyDescent="0.3">
      <c r="A3561" s="1">
        <v>45413</v>
      </c>
      <c r="B3561" s="2" t="s">
        <v>34</v>
      </c>
      <c r="C3561" s="2" t="s">
        <v>25</v>
      </c>
      <c r="D3561" s="2" t="s">
        <v>30</v>
      </c>
      <c r="E3561" s="2" t="str">
        <f>TRIM(Table2[[#This Row],[SKU_CODE]])</f>
        <v>BEC-TIS-002</v>
      </c>
      <c r="F3561" s="2">
        <v>383</v>
      </c>
      <c r="G3561" s="2">
        <v>68940</v>
      </c>
      <c r="H3561" s="2">
        <v>12566.69</v>
      </c>
      <c r="I3561" s="2">
        <v>8231.84</v>
      </c>
      <c r="J3561" s="2">
        <v>7</v>
      </c>
      <c r="K3561" s="2" t="str">
        <f>_xlfn.XLOOKUP(E3561,[1]SKU_Master!A:A,[1]SKU_Master!C:C,"NOT FOUND")</f>
        <v>Tissues</v>
      </c>
      <c r="L3561" s="2">
        <f>_xlfn.XLOOKUP(Table2[[#This Row],[SKU_CODE_CLEAN]],[1]SKU_Master!A:A,[1]SKU_Master!E:E,"Not Found")</f>
        <v>180</v>
      </c>
      <c r="M3561" s="2">
        <f>_xlfn.XLOOKUP(E3561,[1]SKU_Master!A:A,[1]SKU_Master!F:F,"NOT FOUND")</f>
        <v>95</v>
      </c>
      <c r="N3561" s="2" t="str">
        <f>IF(ISNUMBER(_xlfn.XMATCH(E3561,[1]SKU_Master!A:A)),"MATCH","NOT FOUND")</f>
        <v>MATCH</v>
      </c>
      <c r="O3561" s="2">
        <f>Table2[[#This Row],[GROSS_REVENUE]]-Table2[[#This Row],[DISCOUNT]]</f>
        <v>56373.31</v>
      </c>
      <c r="P3561" s="3">
        <f>IFERROR((Table2[[#This Row],[NET_REVENUE]]-(Table2[[#This Row],[UNITS_SOLD]]*Table2[[#This Row],[UNIT_COGS]]))/Table2[[#This Row],[NET_REVENUE]],0)</f>
        <v>0.35457045186809144</v>
      </c>
      <c r="Q3561" s="4">
        <f>IFERROR(Table2[[#This Row],[GROSS_REVENUE]]/Table2[[#This Row],[AD_SPEND]],0)</f>
        <v>8.3747983439911362</v>
      </c>
      <c r="R3561" s="2">
        <f>IFERROR((Table2[[#This Row],[NET_REVENUE]]-(Table2[[#This Row],[UNITS_SOLD]]*Table2[[#This Row],[UNIT_COGS]])-Table2[[#This Row],[AD_SPEND]]),0)</f>
        <v>11756.469999999998</v>
      </c>
      <c r="S3561" s="3">
        <f>IFERROR(Table2[[#This Row],[RETURNS_UNITS]]/Table2[[#This Row],[UNITS_SOLD]],0)</f>
        <v>1.8276762402088774E-2</v>
      </c>
      <c r="T3561" s="2" t="str">
        <f>TRIM(CLEAN(Table2[[#This Row],[CHANNEL]]))</f>
        <v>Zepto</v>
      </c>
      <c r="U3561" s="1">
        <f t="shared" si="55"/>
        <v>45413</v>
      </c>
    </row>
    <row r="3562" spans="1:21" x14ac:dyDescent="0.3">
      <c r="A3562" s="1">
        <v>45597</v>
      </c>
      <c r="B3562" s="2" t="s">
        <v>33</v>
      </c>
      <c r="C3562" s="2" t="s">
        <v>28</v>
      </c>
      <c r="D3562" s="2" t="s">
        <v>38</v>
      </c>
      <c r="E3562" s="2" t="str">
        <f>TRIM(Table2[[#This Row],[SKU_CODE]])</f>
        <v>BEC-CLN-002</v>
      </c>
      <c r="F3562" s="2">
        <v>183</v>
      </c>
      <c r="G3562" s="2">
        <v>33855</v>
      </c>
      <c r="H3562" s="2">
        <v>7804.79</v>
      </c>
      <c r="I3562" s="2">
        <v>8254.76</v>
      </c>
      <c r="J3562" s="2">
        <v>10</v>
      </c>
      <c r="K3562" s="2" t="str">
        <f>_xlfn.XLOOKUP(E3562,[1]SKU_Master!A:A,[1]SKU_Master!C:C,"NOT FOUND")</f>
        <v>Cleaners</v>
      </c>
      <c r="L3562" s="2">
        <f>_xlfn.XLOOKUP(Table2[[#This Row],[SKU_CODE_CLEAN]],[1]SKU_Master!A:A,[1]SKU_Master!E:E,"Not Found")</f>
        <v>185</v>
      </c>
      <c r="M3562" s="2">
        <f>_xlfn.XLOOKUP(E3562,[1]SKU_Master!A:A,[1]SKU_Master!F:F,"NOT FOUND")</f>
        <v>88</v>
      </c>
      <c r="N3562" s="2" t="str">
        <f>IF(ISNUMBER(_xlfn.XMATCH(E3562,[1]SKU_Master!A:A)),"MATCH","NOT FOUND")</f>
        <v>MATCH</v>
      </c>
      <c r="O3562" s="2">
        <f>Table2[[#This Row],[GROSS_REVENUE]]-Table2[[#This Row],[DISCOUNT]]</f>
        <v>26050.21</v>
      </c>
      <c r="P3562" s="3">
        <f>IFERROR((Table2[[#This Row],[NET_REVENUE]]-(Table2[[#This Row],[UNITS_SOLD]]*Table2[[#This Row],[UNIT_COGS]]))/Table2[[#This Row],[NET_REVENUE]],0)</f>
        <v>0.38180920614459535</v>
      </c>
      <c r="Q3562" s="4">
        <f>IFERROR(Table2[[#This Row],[GROSS_REVENUE]]/Table2[[#This Row],[AD_SPEND]],0)</f>
        <v>4.1012700550954841</v>
      </c>
      <c r="R3562" s="2">
        <f>IFERROR((Table2[[#This Row],[NET_REVENUE]]-(Table2[[#This Row],[UNITS_SOLD]]*Table2[[#This Row],[UNIT_COGS]])-Table2[[#This Row],[AD_SPEND]]),0)</f>
        <v>1691.4499999999989</v>
      </c>
      <c r="S3562" s="3">
        <f>IFERROR(Table2[[#This Row],[RETURNS_UNITS]]/Table2[[#This Row],[UNITS_SOLD]],0)</f>
        <v>5.4644808743169397E-2</v>
      </c>
      <c r="T3562" s="2" t="str">
        <f>TRIM(CLEAN(Table2[[#This Row],[CHANNEL]]))</f>
        <v>Swiggy Instamart</v>
      </c>
      <c r="U3562" s="1">
        <f t="shared" si="55"/>
        <v>45597</v>
      </c>
    </row>
    <row r="3563" spans="1:21" x14ac:dyDescent="0.3">
      <c r="A3563" s="1">
        <v>45809</v>
      </c>
      <c r="B3563" s="2" t="s">
        <v>33</v>
      </c>
      <c r="C3563" s="2" t="s">
        <v>22</v>
      </c>
      <c r="D3563" s="2" t="s">
        <v>59</v>
      </c>
      <c r="E3563" s="2" t="str">
        <f>TRIM(Table2[[#This Row],[SKU_CODE]])</f>
        <v>BEC-CLN-001</v>
      </c>
      <c r="F3563" s="2">
        <v>205</v>
      </c>
      <c r="G3563" s="2">
        <v>40795</v>
      </c>
      <c r="H3563" s="2">
        <v>2949.29</v>
      </c>
      <c r="I3563" s="2">
        <v>8256.5300000000007</v>
      </c>
      <c r="J3563" s="2">
        <v>10</v>
      </c>
      <c r="K3563" s="2" t="str">
        <f>_xlfn.XLOOKUP(E3563,[1]SKU_Master!A:A,[1]SKU_Master!C:C,"NOT FOUND")</f>
        <v>Cleaners</v>
      </c>
      <c r="L3563" s="2">
        <f>_xlfn.XLOOKUP(Table2[[#This Row],[SKU_CODE_CLEAN]],[1]SKU_Master!A:A,[1]SKU_Master!E:E,"Not Found")</f>
        <v>199</v>
      </c>
      <c r="M3563" s="2">
        <f>_xlfn.XLOOKUP(E3563,[1]SKU_Master!A:A,[1]SKU_Master!F:F,"NOT FOUND")</f>
        <v>96</v>
      </c>
      <c r="N3563" s="2" t="str">
        <f>IF(ISNUMBER(_xlfn.XMATCH(E3563,[1]SKU_Master!A:A)),"MATCH","NOT FOUND")</f>
        <v>MATCH</v>
      </c>
      <c r="O3563" s="2">
        <f>Table2[[#This Row],[GROSS_REVENUE]]-Table2[[#This Row],[DISCOUNT]]</f>
        <v>37845.71</v>
      </c>
      <c r="P3563" s="3">
        <f>IFERROR((Table2[[#This Row],[NET_REVENUE]]-(Table2[[#This Row],[UNITS_SOLD]]*Table2[[#This Row],[UNIT_COGS]]))/Table2[[#This Row],[NET_REVENUE]],0)</f>
        <v>0.47999390155449584</v>
      </c>
      <c r="Q3563" s="4">
        <f>IFERROR(Table2[[#This Row],[GROSS_REVENUE]]/Table2[[#This Row],[AD_SPEND]],0)</f>
        <v>4.9409376578296209</v>
      </c>
      <c r="R3563" s="2">
        <f>IFERROR((Table2[[#This Row],[NET_REVENUE]]-(Table2[[#This Row],[UNITS_SOLD]]*Table2[[#This Row],[UNIT_COGS]])-Table2[[#This Row],[AD_SPEND]]),0)</f>
        <v>9909.1799999999985</v>
      </c>
      <c r="S3563" s="3">
        <f>IFERROR(Table2[[#This Row],[RETURNS_UNITS]]/Table2[[#This Row],[UNITS_SOLD]],0)</f>
        <v>4.878048780487805E-2</v>
      </c>
      <c r="T3563" s="2" t="str">
        <f>TRIM(CLEAN(Table2[[#This Row],[CHANNEL]]))</f>
        <v>Swiggy Instamart</v>
      </c>
      <c r="U3563" s="1">
        <f t="shared" si="55"/>
        <v>45809</v>
      </c>
    </row>
    <row r="3564" spans="1:21" x14ac:dyDescent="0.3">
      <c r="A3564" s="1">
        <v>45748</v>
      </c>
      <c r="B3564" s="2" t="s">
        <v>33</v>
      </c>
      <c r="C3564" s="2" t="s">
        <v>25</v>
      </c>
      <c r="D3564" s="2" t="s">
        <v>41</v>
      </c>
      <c r="E3564" s="2" t="str">
        <f>TRIM(Table2[[#This Row],[SKU_CODE]])</f>
        <v>BEC-KT-002</v>
      </c>
      <c r="F3564" s="2">
        <v>216</v>
      </c>
      <c r="G3564" s="2">
        <v>90720</v>
      </c>
      <c r="H3564" s="2">
        <v>12636.3</v>
      </c>
      <c r="I3564" s="2">
        <v>8273.3799999999992</v>
      </c>
      <c r="J3564" s="2">
        <v>12</v>
      </c>
      <c r="K3564" s="2" t="str">
        <f>_xlfn.XLOOKUP(E3564,[1]SKU_Master!A:A,[1]SKU_Master!C:C,"NOT FOUND")</f>
        <v>Kitchen Towel</v>
      </c>
      <c r="L3564" s="2">
        <f>_xlfn.XLOOKUP(Table2[[#This Row],[SKU_CODE_CLEAN]],[1]SKU_Master!A:A,[1]SKU_Master!E:E,"Not Found")</f>
        <v>420</v>
      </c>
      <c r="M3564" s="2">
        <f>_xlfn.XLOOKUP(E3564,[1]SKU_Master!A:A,[1]SKU_Master!F:F,"NOT FOUND")</f>
        <v>205</v>
      </c>
      <c r="N3564" s="2" t="str">
        <f>IF(ISNUMBER(_xlfn.XMATCH(E3564,[1]SKU_Master!A:A)),"MATCH","NOT FOUND")</f>
        <v>MATCH</v>
      </c>
      <c r="O3564" s="2">
        <f>Table2[[#This Row],[GROSS_REVENUE]]-Table2[[#This Row],[DISCOUNT]]</f>
        <v>78083.7</v>
      </c>
      <c r="P3564" s="3">
        <f>IFERROR((Table2[[#This Row],[NET_REVENUE]]-(Table2[[#This Row],[UNITS_SOLD]]*Table2[[#This Row],[UNIT_COGS]]))/Table2[[#This Row],[NET_REVENUE]],0)</f>
        <v>0.43291621682886439</v>
      </c>
      <c r="Q3564" s="4">
        <f>IFERROR(Table2[[#This Row],[GROSS_REVENUE]]/Table2[[#This Row],[AD_SPEND]],0)</f>
        <v>10.965288672827793</v>
      </c>
      <c r="R3564" s="2">
        <f>IFERROR((Table2[[#This Row],[NET_REVENUE]]-(Table2[[#This Row],[UNITS_SOLD]]*Table2[[#This Row],[UNIT_COGS]])-Table2[[#This Row],[AD_SPEND]]),0)</f>
        <v>25530.32</v>
      </c>
      <c r="S3564" s="3">
        <f>IFERROR(Table2[[#This Row],[RETURNS_UNITS]]/Table2[[#This Row],[UNITS_SOLD]],0)</f>
        <v>5.5555555555555552E-2</v>
      </c>
      <c r="T3564" s="2" t="str">
        <f>TRIM(CLEAN(Table2[[#This Row],[CHANNEL]]))</f>
        <v>Swiggy Instamart</v>
      </c>
      <c r="U3564" s="1">
        <f t="shared" si="55"/>
        <v>45748</v>
      </c>
    </row>
    <row r="3565" spans="1:21" x14ac:dyDescent="0.3">
      <c r="A3565" s="1">
        <v>45352</v>
      </c>
      <c r="B3565" s="2" t="s">
        <v>24</v>
      </c>
      <c r="C3565" s="2" t="s">
        <v>25</v>
      </c>
      <c r="D3565" s="2" t="s">
        <v>38</v>
      </c>
      <c r="E3565" s="2" t="str">
        <f>TRIM(Table2[[#This Row],[SKU_CODE]])</f>
        <v>BEC-CLN-002</v>
      </c>
      <c r="F3565" s="2">
        <v>271</v>
      </c>
      <c r="G3565" s="2">
        <v>50135</v>
      </c>
      <c r="H3565" s="2">
        <v>4380.22</v>
      </c>
      <c r="I3565" s="2">
        <v>8279.98</v>
      </c>
      <c r="J3565" s="2">
        <v>45</v>
      </c>
      <c r="K3565" s="2" t="str">
        <f>_xlfn.XLOOKUP(E3565,[1]SKU_Master!A:A,[1]SKU_Master!C:C,"NOT FOUND")</f>
        <v>Cleaners</v>
      </c>
      <c r="L3565" s="2">
        <f>_xlfn.XLOOKUP(Table2[[#This Row],[SKU_CODE_CLEAN]],[1]SKU_Master!A:A,[1]SKU_Master!E:E,"Not Found")</f>
        <v>185</v>
      </c>
      <c r="M3565" s="2">
        <f>_xlfn.XLOOKUP(E3565,[1]SKU_Master!A:A,[1]SKU_Master!F:F,"NOT FOUND")</f>
        <v>88</v>
      </c>
      <c r="N3565" s="2" t="str">
        <f>IF(ISNUMBER(_xlfn.XMATCH(E3565,[1]SKU_Master!A:A)),"MATCH","NOT FOUND")</f>
        <v>MATCH</v>
      </c>
      <c r="O3565" s="2">
        <f>Table2[[#This Row],[GROSS_REVENUE]]-Table2[[#This Row],[DISCOUNT]]</f>
        <v>45754.78</v>
      </c>
      <c r="P3565" s="3">
        <f>IFERROR((Table2[[#This Row],[NET_REVENUE]]-(Table2[[#This Row],[UNITS_SOLD]]*Table2[[#This Row],[UNIT_COGS]]))/Table2[[#This Row],[NET_REVENUE]],0)</f>
        <v>0.47878669725873446</v>
      </c>
      <c r="Q3565" s="4">
        <f>IFERROR(Table2[[#This Row],[GROSS_REVENUE]]/Table2[[#This Row],[AD_SPEND]],0)</f>
        <v>6.0549663163437595</v>
      </c>
      <c r="R3565" s="2">
        <f>IFERROR((Table2[[#This Row],[NET_REVENUE]]-(Table2[[#This Row],[UNITS_SOLD]]*Table2[[#This Row],[UNIT_COGS]])-Table2[[#This Row],[AD_SPEND]]),0)</f>
        <v>13626.8</v>
      </c>
      <c r="S3565" s="3">
        <f>IFERROR(Table2[[#This Row],[RETURNS_UNITS]]/Table2[[#This Row],[UNITS_SOLD]],0)</f>
        <v>0.16605166051660517</v>
      </c>
      <c r="T3565" s="2" t="str">
        <f>TRIM(CLEAN(Table2[[#This Row],[CHANNEL]]))</f>
        <v>D2C</v>
      </c>
      <c r="U3565" s="1">
        <f t="shared" si="55"/>
        <v>45352</v>
      </c>
    </row>
    <row r="3566" spans="1:21" x14ac:dyDescent="0.3">
      <c r="A3566" s="1">
        <v>45658</v>
      </c>
      <c r="B3566" s="2" t="s">
        <v>33</v>
      </c>
      <c r="C3566" s="2" t="s">
        <v>28</v>
      </c>
      <c r="D3566" s="2" t="s">
        <v>38</v>
      </c>
      <c r="E3566" s="2" t="str">
        <f>TRIM(Table2[[#This Row],[SKU_CODE]])</f>
        <v>BEC-CLN-002</v>
      </c>
      <c r="F3566" s="2">
        <v>220</v>
      </c>
      <c r="G3566" s="2">
        <v>40700</v>
      </c>
      <c r="H3566" s="2">
        <v>10437.74</v>
      </c>
      <c r="I3566" s="2">
        <v>8295.92</v>
      </c>
      <c r="J3566" s="2">
        <v>12</v>
      </c>
      <c r="K3566" s="2" t="str">
        <f>_xlfn.XLOOKUP(E3566,[1]SKU_Master!A:A,[1]SKU_Master!C:C,"NOT FOUND")</f>
        <v>Cleaners</v>
      </c>
      <c r="L3566" s="2">
        <f>_xlfn.XLOOKUP(Table2[[#This Row],[SKU_CODE_CLEAN]],[1]SKU_Master!A:A,[1]SKU_Master!E:E,"Not Found")</f>
        <v>185</v>
      </c>
      <c r="M3566" s="2">
        <f>_xlfn.XLOOKUP(E3566,[1]SKU_Master!A:A,[1]SKU_Master!F:F,"NOT FOUND")</f>
        <v>88</v>
      </c>
      <c r="N3566" s="2" t="str">
        <f>IF(ISNUMBER(_xlfn.XMATCH(E3566,[1]SKU_Master!A:A)),"MATCH","NOT FOUND")</f>
        <v>MATCH</v>
      </c>
      <c r="O3566" s="2">
        <f>Table2[[#This Row],[GROSS_REVENUE]]-Table2[[#This Row],[DISCOUNT]]</f>
        <v>30262.260000000002</v>
      </c>
      <c r="P3566" s="3">
        <f>IFERROR((Table2[[#This Row],[NET_REVENUE]]-(Table2[[#This Row],[UNITS_SOLD]]*Table2[[#This Row],[UNIT_COGS]]))/Table2[[#This Row],[NET_REVENUE]],0)</f>
        <v>0.36025928004055219</v>
      </c>
      <c r="Q3566" s="4">
        <f>IFERROR(Table2[[#This Row],[GROSS_REVENUE]]/Table2[[#This Row],[AD_SPEND]],0)</f>
        <v>4.9060260947550125</v>
      </c>
      <c r="R3566" s="2">
        <f>IFERROR((Table2[[#This Row],[NET_REVENUE]]-(Table2[[#This Row],[UNITS_SOLD]]*Table2[[#This Row],[UNIT_COGS]])-Table2[[#This Row],[AD_SPEND]]),0)</f>
        <v>2606.340000000002</v>
      </c>
      <c r="S3566" s="3">
        <f>IFERROR(Table2[[#This Row],[RETURNS_UNITS]]/Table2[[#This Row],[UNITS_SOLD]],0)</f>
        <v>5.4545454545454543E-2</v>
      </c>
      <c r="T3566" s="2" t="str">
        <f>TRIM(CLEAN(Table2[[#This Row],[CHANNEL]]))</f>
        <v>Swiggy Instamart</v>
      </c>
      <c r="U3566" s="1">
        <f t="shared" si="55"/>
        <v>45658</v>
      </c>
    </row>
    <row r="3567" spans="1:21" x14ac:dyDescent="0.3">
      <c r="A3567" s="1">
        <v>45658</v>
      </c>
      <c r="B3567" s="2" t="s">
        <v>33</v>
      </c>
      <c r="C3567" s="2" t="s">
        <v>28</v>
      </c>
      <c r="D3567" s="2" t="s">
        <v>40</v>
      </c>
      <c r="E3567" s="2" t="str">
        <f>TRIM(Table2[[#This Row],[SKU_CODE]])</f>
        <v>BEC-CLN-099</v>
      </c>
      <c r="F3567" s="2">
        <v>220</v>
      </c>
      <c r="G3567" s="2">
        <v>40700</v>
      </c>
      <c r="H3567" s="2">
        <v>10437.74</v>
      </c>
      <c r="I3567" s="2">
        <v>8295.92</v>
      </c>
      <c r="J3567" s="2">
        <v>12</v>
      </c>
      <c r="K3567" s="2" t="str">
        <f>_xlfn.XLOOKUP(E3567,[1]SKU_Master!A:A,[1]SKU_Master!C:C,"NOT FOUND")</f>
        <v>NOT FOUND</v>
      </c>
      <c r="L3567" s="2" t="str">
        <f>_xlfn.XLOOKUP(Table2[[#This Row],[SKU_CODE_CLEAN]],[1]SKU_Master!A:A,[1]SKU_Master!E:E,"Not Found")</f>
        <v>Not Found</v>
      </c>
      <c r="M3567" s="2" t="str">
        <f>_xlfn.XLOOKUP(E3567,[1]SKU_Master!A:A,[1]SKU_Master!F:F,"NOT FOUND")</f>
        <v>NOT FOUND</v>
      </c>
      <c r="N3567" s="2" t="str">
        <f>IF(ISNUMBER(_xlfn.XMATCH(E3567,[1]SKU_Master!A:A)),"MATCH","NOT FOUND")</f>
        <v>NOT FOUND</v>
      </c>
      <c r="O3567" s="2">
        <f>Table2[[#This Row],[GROSS_REVENUE]]-Table2[[#This Row],[DISCOUNT]]</f>
        <v>30262.260000000002</v>
      </c>
      <c r="P3567" s="3">
        <f>IFERROR((Table2[[#This Row],[NET_REVENUE]]-(Table2[[#This Row],[UNITS_SOLD]]*Table2[[#This Row],[UNIT_COGS]]))/Table2[[#This Row],[NET_REVENUE]],0)</f>
        <v>0</v>
      </c>
      <c r="Q3567" s="4">
        <f>IFERROR(Table2[[#This Row],[GROSS_REVENUE]]/Table2[[#This Row],[AD_SPEND]],0)</f>
        <v>4.9060260947550125</v>
      </c>
      <c r="R3567" s="2">
        <f>IFERROR((Table2[[#This Row],[NET_REVENUE]]-(Table2[[#This Row],[UNITS_SOLD]]*Table2[[#This Row],[UNIT_COGS]])-Table2[[#This Row],[AD_SPEND]]),0)</f>
        <v>0</v>
      </c>
      <c r="S3567" s="3">
        <f>IFERROR(Table2[[#This Row],[RETURNS_UNITS]]/Table2[[#This Row],[UNITS_SOLD]],0)</f>
        <v>5.4545454545454543E-2</v>
      </c>
      <c r="T3567" s="2" t="str">
        <f>TRIM(CLEAN(Table2[[#This Row],[CHANNEL]]))</f>
        <v>Swiggy Instamart</v>
      </c>
      <c r="U3567" s="1">
        <f t="shared" si="55"/>
        <v>45658</v>
      </c>
    </row>
    <row r="3568" spans="1:21" x14ac:dyDescent="0.3">
      <c r="A3568" s="1">
        <v>45658</v>
      </c>
      <c r="B3568" s="2" t="s">
        <v>39</v>
      </c>
      <c r="C3568" s="2" t="s">
        <v>28</v>
      </c>
      <c r="D3568" s="2" t="s">
        <v>29</v>
      </c>
      <c r="E3568" s="2" t="str">
        <f>TRIM(Table2[[#This Row],[SKU_CODE]])</f>
        <v>BEC-CLN-004</v>
      </c>
      <c r="F3568" s="2">
        <v>418</v>
      </c>
      <c r="G3568" s="2">
        <v>41382</v>
      </c>
      <c r="H3568" s="2">
        <v>5309.36</v>
      </c>
      <c r="I3568" s="2">
        <v>8316.7199999999993</v>
      </c>
      <c r="J3568" s="2">
        <v>18</v>
      </c>
      <c r="K3568" s="2" t="str">
        <f>_xlfn.XLOOKUP(E3568,[1]SKU_Master!A:A,[1]SKU_Master!C:C,"NOT FOUND")</f>
        <v>Cleaners</v>
      </c>
      <c r="L3568" s="2">
        <f>_xlfn.XLOOKUP(Table2[[#This Row],[SKU_CODE_CLEAN]],[1]SKU_Master!A:A,[1]SKU_Master!E:E,"Not Found")</f>
        <v>99</v>
      </c>
      <c r="M3568" s="2">
        <f>_xlfn.XLOOKUP(E3568,[1]SKU_Master!A:A,[1]SKU_Master!F:F,"NOT FOUND")</f>
        <v>44</v>
      </c>
      <c r="N3568" s="2" t="str">
        <f>IF(ISNUMBER(_xlfn.XMATCH(E3568,[1]SKU_Master!A:A)),"MATCH","NOT FOUND")</f>
        <v>MATCH</v>
      </c>
      <c r="O3568" s="2">
        <f>Table2[[#This Row],[GROSS_REVENUE]]-Table2[[#This Row],[DISCOUNT]]</f>
        <v>36072.639999999999</v>
      </c>
      <c r="P3568" s="3">
        <f>IFERROR((Table2[[#This Row],[NET_REVENUE]]-(Table2[[#This Row],[UNITS_SOLD]]*Table2[[#This Row],[UNIT_COGS]]))/Table2[[#This Row],[NET_REVENUE]],0)</f>
        <v>0.49013989549974718</v>
      </c>
      <c r="Q3568" s="4">
        <f>IFERROR(Table2[[#This Row],[GROSS_REVENUE]]/Table2[[#This Row],[AD_SPEND]],0)</f>
        <v>4.9757596744870574</v>
      </c>
      <c r="R3568" s="2">
        <f>IFERROR((Table2[[#This Row],[NET_REVENUE]]-(Table2[[#This Row],[UNITS_SOLD]]*Table2[[#This Row],[UNIT_COGS]])-Table2[[#This Row],[AD_SPEND]]),0)</f>
        <v>9363.92</v>
      </c>
      <c r="S3568" s="3">
        <f>IFERROR(Table2[[#This Row],[RETURNS_UNITS]]/Table2[[#This Row],[UNITS_SOLD]],0)</f>
        <v>4.3062200956937802E-2</v>
      </c>
      <c r="T3568" s="2" t="str">
        <f>TRIM(CLEAN(Table2[[#This Row],[CHANNEL]]))</f>
        <v>Amazon</v>
      </c>
      <c r="U3568" s="1">
        <f t="shared" si="55"/>
        <v>45658</v>
      </c>
    </row>
    <row r="3569" spans="1:21" x14ac:dyDescent="0.3">
      <c r="A3569" s="1">
        <v>45292</v>
      </c>
      <c r="B3569" s="2" t="s">
        <v>21</v>
      </c>
      <c r="C3569" s="2" t="s">
        <v>25</v>
      </c>
      <c r="D3569" s="2" t="s">
        <v>41</v>
      </c>
      <c r="E3569" s="2" t="str">
        <f>TRIM(Table2[[#This Row],[SKU_CODE]])</f>
        <v>BEC-KT-002</v>
      </c>
      <c r="F3569" s="2">
        <v>202</v>
      </c>
      <c r="G3569" s="2">
        <v>84840</v>
      </c>
      <c r="H3569" s="2">
        <v>21607.46</v>
      </c>
      <c r="I3569" s="2">
        <v>8322.5400000000009</v>
      </c>
      <c r="J3569" s="2">
        <v>7</v>
      </c>
      <c r="K3569" s="2" t="str">
        <f>_xlfn.XLOOKUP(E3569,[1]SKU_Master!A:A,[1]SKU_Master!C:C,"NOT FOUND")</f>
        <v>Kitchen Towel</v>
      </c>
      <c r="L3569" s="2">
        <f>_xlfn.XLOOKUP(Table2[[#This Row],[SKU_CODE_CLEAN]],[1]SKU_Master!A:A,[1]SKU_Master!E:E,"Not Found")</f>
        <v>420</v>
      </c>
      <c r="M3569" s="2">
        <f>_xlfn.XLOOKUP(E3569,[1]SKU_Master!A:A,[1]SKU_Master!F:F,"NOT FOUND")</f>
        <v>205</v>
      </c>
      <c r="N3569" s="2" t="str">
        <f>IF(ISNUMBER(_xlfn.XMATCH(E3569,[1]SKU_Master!A:A)),"MATCH","NOT FOUND")</f>
        <v>MATCH</v>
      </c>
      <c r="O3569" s="2">
        <f>Table2[[#This Row],[GROSS_REVENUE]]-Table2[[#This Row],[DISCOUNT]]</f>
        <v>63232.54</v>
      </c>
      <c r="P3569" s="3">
        <f>IFERROR((Table2[[#This Row],[NET_REVENUE]]-(Table2[[#This Row],[UNITS_SOLD]]*Table2[[#This Row],[UNIT_COGS]]))/Table2[[#This Row],[NET_REVENUE]],0)</f>
        <v>0.34511566354917894</v>
      </c>
      <c r="Q3569" s="4">
        <f>IFERROR(Table2[[#This Row],[GROSS_REVENUE]]/Table2[[#This Row],[AD_SPEND]],0)</f>
        <v>10.19400327303924</v>
      </c>
      <c r="R3569" s="2">
        <f>IFERROR((Table2[[#This Row],[NET_REVENUE]]-(Table2[[#This Row],[UNITS_SOLD]]*Table2[[#This Row],[UNIT_COGS]])-Table2[[#This Row],[AD_SPEND]]),0)</f>
        <v>13500</v>
      </c>
      <c r="S3569" s="3">
        <f>IFERROR(Table2[[#This Row],[RETURNS_UNITS]]/Table2[[#This Row],[UNITS_SOLD]],0)</f>
        <v>3.4653465346534656E-2</v>
      </c>
      <c r="T3569" s="2" t="str">
        <f>TRIM(CLEAN(Table2[[#This Row],[CHANNEL]]))</f>
        <v>Flipkart</v>
      </c>
      <c r="U3569" s="1">
        <f t="shared" si="55"/>
        <v>45292</v>
      </c>
    </row>
    <row r="3570" spans="1:21" x14ac:dyDescent="0.3">
      <c r="A3570" s="1">
        <v>45536</v>
      </c>
      <c r="B3570" s="2" t="s">
        <v>21</v>
      </c>
      <c r="C3570" s="2" t="s">
        <v>25</v>
      </c>
      <c r="D3570" s="2" t="s">
        <v>38</v>
      </c>
      <c r="E3570" s="2" t="str">
        <f>TRIM(Table2[[#This Row],[SKU_CODE]])</f>
        <v>BEC-CLN-002</v>
      </c>
      <c r="F3570" s="2">
        <v>283</v>
      </c>
      <c r="G3570" s="2">
        <v>52355</v>
      </c>
      <c r="H3570" s="2">
        <v>13092.05</v>
      </c>
      <c r="I3570" s="2">
        <v>8327.01</v>
      </c>
      <c r="J3570" s="2">
        <v>15</v>
      </c>
      <c r="K3570" s="2" t="str">
        <f>_xlfn.XLOOKUP(E3570,[1]SKU_Master!A:A,[1]SKU_Master!C:C,"NOT FOUND")</f>
        <v>Cleaners</v>
      </c>
      <c r="L3570" s="2">
        <f>_xlfn.XLOOKUP(Table2[[#This Row],[SKU_CODE_CLEAN]],[1]SKU_Master!A:A,[1]SKU_Master!E:E,"Not Found")</f>
        <v>185</v>
      </c>
      <c r="M3570" s="2">
        <f>_xlfn.XLOOKUP(E3570,[1]SKU_Master!A:A,[1]SKU_Master!F:F,"NOT FOUND")</f>
        <v>88</v>
      </c>
      <c r="N3570" s="2" t="str">
        <f>IF(ISNUMBER(_xlfn.XMATCH(E3570,[1]SKU_Master!A:A)),"MATCH","NOT FOUND")</f>
        <v>MATCH</v>
      </c>
      <c r="O3570" s="2">
        <f>Table2[[#This Row],[GROSS_REVENUE]]-Table2[[#This Row],[DISCOUNT]]</f>
        <v>39262.949999999997</v>
      </c>
      <c r="P3570" s="3">
        <f>IFERROR((Table2[[#This Row],[NET_REVENUE]]-(Table2[[#This Row],[UNITS_SOLD]]*Table2[[#This Row],[UNIT_COGS]]))/Table2[[#This Row],[NET_REVENUE]],0)</f>
        <v>0.36571245920135897</v>
      </c>
      <c r="Q3570" s="4">
        <f>IFERROR(Table2[[#This Row],[GROSS_REVENUE]]/Table2[[#This Row],[AD_SPEND]],0)</f>
        <v>6.2873708570062963</v>
      </c>
      <c r="R3570" s="2">
        <f>IFERROR((Table2[[#This Row],[NET_REVENUE]]-(Table2[[#This Row],[UNITS_SOLD]]*Table2[[#This Row],[UNIT_COGS]])-Table2[[#This Row],[AD_SPEND]]),0)</f>
        <v>6031.9399999999969</v>
      </c>
      <c r="S3570" s="3">
        <f>IFERROR(Table2[[#This Row],[RETURNS_UNITS]]/Table2[[#This Row],[UNITS_SOLD]],0)</f>
        <v>5.3003533568904596E-2</v>
      </c>
      <c r="T3570" s="2" t="str">
        <f>TRIM(CLEAN(Table2[[#This Row],[CHANNEL]]))</f>
        <v>Flipkart</v>
      </c>
      <c r="U3570" s="1">
        <f t="shared" si="55"/>
        <v>45536</v>
      </c>
    </row>
    <row r="3571" spans="1:21" x14ac:dyDescent="0.3">
      <c r="A3571" s="1">
        <v>45597</v>
      </c>
      <c r="B3571" s="2" t="s">
        <v>33</v>
      </c>
      <c r="C3571" s="2" t="s">
        <v>25</v>
      </c>
      <c r="D3571" s="2" t="s">
        <v>38</v>
      </c>
      <c r="E3571" s="2" t="str">
        <f>TRIM(Table2[[#This Row],[SKU_CODE]])</f>
        <v>BEC-CLN-002</v>
      </c>
      <c r="F3571" s="2">
        <v>266</v>
      </c>
      <c r="G3571" s="2">
        <v>49210</v>
      </c>
      <c r="H3571" s="2">
        <v>10800.62</v>
      </c>
      <c r="I3571" s="2">
        <v>8330.49</v>
      </c>
      <c r="J3571" s="2">
        <v>15</v>
      </c>
      <c r="K3571" s="2" t="str">
        <f>_xlfn.XLOOKUP(E3571,[1]SKU_Master!A:A,[1]SKU_Master!C:C,"NOT FOUND")</f>
        <v>Cleaners</v>
      </c>
      <c r="L3571" s="2">
        <f>_xlfn.XLOOKUP(Table2[[#This Row],[SKU_CODE_CLEAN]],[1]SKU_Master!A:A,[1]SKU_Master!E:E,"Not Found")</f>
        <v>185</v>
      </c>
      <c r="M3571" s="2">
        <f>_xlfn.XLOOKUP(E3571,[1]SKU_Master!A:A,[1]SKU_Master!F:F,"NOT FOUND")</f>
        <v>88</v>
      </c>
      <c r="N3571" s="2" t="str">
        <f>IF(ISNUMBER(_xlfn.XMATCH(E3571,[1]SKU_Master!A:A)),"MATCH","NOT FOUND")</f>
        <v>MATCH</v>
      </c>
      <c r="O3571" s="2">
        <f>Table2[[#This Row],[GROSS_REVENUE]]-Table2[[#This Row],[DISCOUNT]]</f>
        <v>38409.379999999997</v>
      </c>
      <c r="P3571" s="3">
        <f>IFERROR((Table2[[#This Row],[NET_REVENUE]]-(Table2[[#This Row],[UNITS_SOLD]]*Table2[[#This Row],[UNIT_COGS]]))/Table2[[#This Row],[NET_REVENUE]],0)</f>
        <v>0.39056553373160408</v>
      </c>
      <c r="Q3571" s="4">
        <f>IFERROR(Table2[[#This Row],[GROSS_REVENUE]]/Table2[[#This Row],[AD_SPEND]],0)</f>
        <v>5.9072155419429109</v>
      </c>
      <c r="R3571" s="2">
        <f>IFERROR((Table2[[#This Row],[NET_REVENUE]]-(Table2[[#This Row],[UNITS_SOLD]]*Table2[[#This Row],[UNIT_COGS]])-Table2[[#This Row],[AD_SPEND]]),0)</f>
        <v>6670.8899999999976</v>
      </c>
      <c r="S3571" s="3">
        <f>IFERROR(Table2[[#This Row],[RETURNS_UNITS]]/Table2[[#This Row],[UNITS_SOLD]],0)</f>
        <v>5.6390977443609019E-2</v>
      </c>
      <c r="T3571" s="2" t="str">
        <f>TRIM(CLEAN(Table2[[#This Row],[CHANNEL]]))</f>
        <v>Swiggy Instamart</v>
      </c>
      <c r="U3571" s="1">
        <f t="shared" si="55"/>
        <v>45597</v>
      </c>
    </row>
    <row r="3572" spans="1:21" x14ac:dyDescent="0.3">
      <c r="A3572" s="1">
        <v>45717</v>
      </c>
      <c r="B3572" s="2" t="s">
        <v>24</v>
      </c>
      <c r="C3572" s="2" t="s">
        <v>22</v>
      </c>
      <c r="D3572" s="2" t="s">
        <v>59</v>
      </c>
      <c r="E3572" s="2" t="str">
        <f>TRIM(Table2[[#This Row],[SKU_CODE]])</f>
        <v>BEC-CLN-001</v>
      </c>
      <c r="F3572" s="2">
        <v>250</v>
      </c>
      <c r="G3572" s="2">
        <v>49750</v>
      </c>
      <c r="H3572" s="2">
        <v>6677.45</v>
      </c>
      <c r="I3572" s="2">
        <v>8332.92</v>
      </c>
      <c r="J3572" s="2">
        <v>39</v>
      </c>
      <c r="K3572" s="2" t="str">
        <f>_xlfn.XLOOKUP(E3572,[1]SKU_Master!A:A,[1]SKU_Master!C:C,"NOT FOUND")</f>
        <v>Cleaners</v>
      </c>
      <c r="L3572" s="2">
        <f>_xlfn.XLOOKUP(Table2[[#This Row],[SKU_CODE_CLEAN]],[1]SKU_Master!A:A,[1]SKU_Master!E:E,"Not Found")</f>
        <v>199</v>
      </c>
      <c r="M3572" s="2">
        <f>_xlfn.XLOOKUP(E3572,[1]SKU_Master!A:A,[1]SKU_Master!F:F,"NOT FOUND")</f>
        <v>96</v>
      </c>
      <c r="N3572" s="2" t="str">
        <f>IF(ISNUMBER(_xlfn.XMATCH(E3572,[1]SKU_Master!A:A)),"MATCH","NOT FOUND")</f>
        <v>MATCH</v>
      </c>
      <c r="O3572" s="2">
        <f>Table2[[#This Row],[GROSS_REVENUE]]-Table2[[#This Row],[DISCOUNT]]</f>
        <v>43072.55</v>
      </c>
      <c r="P3572" s="3">
        <f>IFERROR((Table2[[#This Row],[NET_REVENUE]]-(Table2[[#This Row],[UNITS_SOLD]]*Table2[[#This Row],[UNIT_COGS]]))/Table2[[#This Row],[NET_REVENUE]],0)</f>
        <v>0.44280057716573551</v>
      </c>
      <c r="Q3572" s="4">
        <f>IFERROR(Table2[[#This Row],[GROSS_REVENUE]]/Table2[[#This Row],[AD_SPEND]],0)</f>
        <v>5.9702961266878836</v>
      </c>
      <c r="R3572" s="2">
        <f>IFERROR((Table2[[#This Row],[NET_REVENUE]]-(Table2[[#This Row],[UNITS_SOLD]]*Table2[[#This Row],[UNIT_COGS]])-Table2[[#This Row],[AD_SPEND]]),0)</f>
        <v>10739.630000000003</v>
      </c>
      <c r="S3572" s="3">
        <f>IFERROR(Table2[[#This Row],[RETURNS_UNITS]]/Table2[[#This Row],[UNITS_SOLD]],0)</f>
        <v>0.156</v>
      </c>
      <c r="T3572" s="2" t="str">
        <f>TRIM(CLEAN(Table2[[#This Row],[CHANNEL]]))</f>
        <v>D2C</v>
      </c>
      <c r="U3572" s="1">
        <f t="shared" si="55"/>
        <v>45717</v>
      </c>
    </row>
    <row r="3573" spans="1:21" x14ac:dyDescent="0.3">
      <c r="A3573" s="1">
        <v>45809</v>
      </c>
      <c r="B3573" s="2" t="s">
        <v>21</v>
      </c>
      <c r="C3573" s="2" t="s">
        <v>25</v>
      </c>
      <c r="D3573" s="2" t="s">
        <v>59</v>
      </c>
      <c r="E3573" s="2" t="str">
        <f>TRIM(Table2[[#This Row],[SKU_CODE]])</f>
        <v>BEC-CLN-001</v>
      </c>
      <c r="F3573" s="2">
        <v>290</v>
      </c>
      <c r="G3573" s="2">
        <v>57710</v>
      </c>
      <c r="H3573" s="2">
        <v>13288.03</v>
      </c>
      <c r="I3573" s="2">
        <v>8350.18</v>
      </c>
      <c r="J3573" s="2">
        <v>13</v>
      </c>
      <c r="K3573" s="2" t="str">
        <f>_xlfn.XLOOKUP(E3573,[1]SKU_Master!A:A,[1]SKU_Master!C:C,"NOT FOUND")</f>
        <v>Cleaners</v>
      </c>
      <c r="L3573" s="2">
        <f>_xlfn.XLOOKUP(Table2[[#This Row],[SKU_CODE_CLEAN]],[1]SKU_Master!A:A,[1]SKU_Master!E:E,"Not Found")</f>
        <v>199</v>
      </c>
      <c r="M3573" s="2">
        <f>_xlfn.XLOOKUP(E3573,[1]SKU_Master!A:A,[1]SKU_Master!F:F,"NOT FOUND")</f>
        <v>96</v>
      </c>
      <c r="N3573" s="2" t="str">
        <f>IF(ISNUMBER(_xlfn.XMATCH(E3573,[1]SKU_Master!A:A)),"MATCH","NOT FOUND")</f>
        <v>MATCH</v>
      </c>
      <c r="O3573" s="2">
        <f>Table2[[#This Row],[GROSS_REVENUE]]-Table2[[#This Row],[DISCOUNT]]</f>
        <v>44421.97</v>
      </c>
      <c r="P3573" s="3">
        <f>IFERROR((Table2[[#This Row],[NET_REVENUE]]-(Table2[[#This Row],[UNITS_SOLD]]*Table2[[#This Row],[UNIT_COGS]]))/Table2[[#This Row],[NET_REVENUE]],0)</f>
        <v>0.37328308492396894</v>
      </c>
      <c r="Q3573" s="4">
        <f>IFERROR(Table2[[#This Row],[GROSS_REVENUE]]/Table2[[#This Row],[AD_SPEND]],0)</f>
        <v>6.9112282609476683</v>
      </c>
      <c r="R3573" s="2">
        <f>IFERROR((Table2[[#This Row],[NET_REVENUE]]-(Table2[[#This Row],[UNITS_SOLD]]*Table2[[#This Row],[UNIT_COGS]])-Table2[[#This Row],[AD_SPEND]]),0)</f>
        <v>8231.7900000000009</v>
      </c>
      <c r="S3573" s="3">
        <f>IFERROR(Table2[[#This Row],[RETURNS_UNITS]]/Table2[[#This Row],[UNITS_SOLD]],0)</f>
        <v>4.4827586206896551E-2</v>
      </c>
      <c r="T3573" s="2" t="str">
        <f>TRIM(CLEAN(Table2[[#This Row],[CHANNEL]]))</f>
        <v>Flipkart</v>
      </c>
      <c r="U3573" s="1">
        <f t="shared" si="55"/>
        <v>45809</v>
      </c>
    </row>
    <row r="3574" spans="1:21" x14ac:dyDescent="0.3">
      <c r="A3574" s="1">
        <v>45566</v>
      </c>
      <c r="B3574" s="2" t="s">
        <v>24</v>
      </c>
      <c r="C3574" s="2" t="s">
        <v>28</v>
      </c>
      <c r="D3574" s="2" t="s">
        <v>36</v>
      </c>
      <c r="E3574" s="2" t="str">
        <f>TRIM(Table2[[#This Row],[SKU_CODE]])</f>
        <v>BEC-CLN-003</v>
      </c>
      <c r="F3574" s="2">
        <v>104</v>
      </c>
      <c r="G3574" s="2">
        <v>31096</v>
      </c>
      <c r="H3574" s="2">
        <v>1531.7</v>
      </c>
      <c r="I3574" s="2">
        <v>8356.6200000000008</v>
      </c>
      <c r="J3574" s="2">
        <v>13</v>
      </c>
      <c r="K3574" s="2" t="str">
        <f>_xlfn.XLOOKUP(E3574,[1]SKU_Master!A:A,[1]SKU_Master!C:C,"NOT FOUND")</f>
        <v>Cleaners</v>
      </c>
      <c r="L3574" s="2">
        <f>_xlfn.XLOOKUP(Table2[[#This Row],[SKU_CODE_CLEAN]],[1]SKU_Master!A:A,[1]SKU_Master!E:E,"Not Found")</f>
        <v>299</v>
      </c>
      <c r="M3574" s="2">
        <f>_xlfn.XLOOKUP(E3574,[1]SKU_Master!A:A,[1]SKU_Master!F:F,"NOT FOUND")</f>
        <v>150</v>
      </c>
      <c r="N3574" s="2" t="str">
        <f>IF(ISNUMBER(_xlfn.XMATCH(E3574,[1]SKU_Master!A:A)),"MATCH","NOT FOUND")</f>
        <v>MATCH</v>
      </c>
      <c r="O3574" s="2">
        <f>Table2[[#This Row],[GROSS_REVENUE]]-Table2[[#This Row],[DISCOUNT]]</f>
        <v>29564.3</v>
      </c>
      <c r="P3574" s="3">
        <f>IFERROR((Table2[[#This Row],[NET_REVENUE]]-(Table2[[#This Row],[UNITS_SOLD]]*Table2[[#This Row],[UNIT_COGS]]))/Table2[[#This Row],[NET_REVENUE]],0)</f>
        <v>0.47233656809056868</v>
      </c>
      <c r="Q3574" s="4">
        <f>IFERROR(Table2[[#This Row],[GROSS_REVENUE]]/Table2[[#This Row],[AD_SPEND]],0)</f>
        <v>3.7211216975284263</v>
      </c>
      <c r="R3574" s="2">
        <f>IFERROR((Table2[[#This Row],[NET_REVENUE]]-(Table2[[#This Row],[UNITS_SOLD]]*Table2[[#This Row],[UNIT_COGS]])-Table2[[#This Row],[AD_SPEND]]),0)</f>
        <v>5607.6799999999985</v>
      </c>
      <c r="S3574" s="3">
        <f>IFERROR(Table2[[#This Row],[RETURNS_UNITS]]/Table2[[#This Row],[UNITS_SOLD]],0)</f>
        <v>0.125</v>
      </c>
      <c r="T3574" s="2" t="str">
        <f>TRIM(CLEAN(Table2[[#This Row],[CHANNEL]]))</f>
        <v>D2C</v>
      </c>
      <c r="U3574" s="1">
        <f t="shared" si="55"/>
        <v>45566</v>
      </c>
    </row>
    <row r="3575" spans="1:21" x14ac:dyDescent="0.3">
      <c r="A3575" s="1">
        <v>45413</v>
      </c>
      <c r="B3575" s="2" t="s">
        <v>24</v>
      </c>
      <c r="C3575" s="2" t="s">
        <v>22</v>
      </c>
      <c r="D3575" s="2" t="s">
        <v>38</v>
      </c>
      <c r="E3575" s="2" t="str">
        <f>TRIM(Table2[[#This Row],[SKU_CODE]])</f>
        <v>BEC-CLN-002</v>
      </c>
      <c r="F3575" s="2">
        <v>166</v>
      </c>
      <c r="G3575" s="2">
        <v>30710</v>
      </c>
      <c r="H3575" s="2">
        <v>3534.56</v>
      </c>
      <c r="I3575" s="2">
        <v>8371.58</v>
      </c>
      <c r="J3575" s="2">
        <v>22</v>
      </c>
      <c r="K3575" s="2" t="str">
        <f>_xlfn.XLOOKUP(E3575,[1]SKU_Master!A:A,[1]SKU_Master!C:C,"NOT FOUND")</f>
        <v>Cleaners</v>
      </c>
      <c r="L3575" s="2">
        <f>_xlfn.XLOOKUP(Table2[[#This Row],[SKU_CODE_CLEAN]],[1]SKU_Master!A:A,[1]SKU_Master!E:E,"Not Found")</f>
        <v>185</v>
      </c>
      <c r="M3575" s="2">
        <f>_xlfn.XLOOKUP(E3575,[1]SKU_Master!A:A,[1]SKU_Master!F:F,"NOT FOUND")</f>
        <v>88</v>
      </c>
      <c r="N3575" s="2" t="str">
        <f>IF(ISNUMBER(_xlfn.XMATCH(E3575,[1]SKU_Master!A:A)),"MATCH","NOT FOUND")</f>
        <v>MATCH</v>
      </c>
      <c r="O3575" s="2">
        <f>Table2[[#This Row],[GROSS_REVENUE]]-Table2[[#This Row],[DISCOUNT]]</f>
        <v>27175.439999999999</v>
      </c>
      <c r="P3575" s="3">
        <f>IFERROR((Table2[[#This Row],[NET_REVENUE]]-(Table2[[#This Row],[UNITS_SOLD]]*Table2[[#This Row],[UNIT_COGS]]))/Table2[[#This Row],[NET_REVENUE]],0)</f>
        <v>0.46245580568336703</v>
      </c>
      <c r="Q3575" s="4">
        <f>IFERROR(Table2[[#This Row],[GROSS_REVENUE]]/Table2[[#This Row],[AD_SPEND]],0)</f>
        <v>3.6683636780631614</v>
      </c>
      <c r="R3575" s="2">
        <f>IFERROR((Table2[[#This Row],[NET_REVENUE]]-(Table2[[#This Row],[UNITS_SOLD]]*Table2[[#This Row],[UNIT_COGS]])-Table2[[#This Row],[AD_SPEND]]),0)</f>
        <v>4195.8599999999988</v>
      </c>
      <c r="S3575" s="3">
        <f>IFERROR(Table2[[#This Row],[RETURNS_UNITS]]/Table2[[#This Row],[UNITS_SOLD]],0)</f>
        <v>0.13253012048192772</v>
      </c>
      <c r="T3575" s="2" t="str">
        <f>TRIM(CLEAN(Table2[[#This Row],[CHANNEL]]))</f>
        <v>D2C</v>
      </c>
      <c r="U3575" s="1">
        <f t="shared" si="55"/>
        <v>45413</v>
      </c>
    </row>
    <row r="3576" spans="1:21" x14ac:dyDescent="0.3">
      <c r="A3576" s="1">
        <v>45474</v>
      </c>
      <c r="B3576" s="2" t="s">
        <v>50</v>
      </c>
      <c r="C3576" s="2" t="s">
        <v>22</v>
      </c>
      <c r="D3576" s="2" t="s">
        <v>29</v>
      </c>
      <c r="E3576" s="2" t="str">
        <f>TRIM(Table2[[#This Row],[SKU_CODE]])</f>
        <v>BEC-CLN-004</v>
      </c>
      <c r="F3576" s="2">
        <v>445</v>
      </c>
      <c r="G3576" s="2">
        <v>44055</v>
      </c>
      <c r="H3576" s="2">
        <v>11492.09</v>
      </c>
      <c r="I3576" s="2">
        <v>8379.7099999999991</v>
      </c>
      <c r="J3576" s="2">
        <v>18</v>
      </c>
      <c r="K3576" s="2" t="str">
        <f>_xlfn.XLOOKUP(E3576,[1]SKU_Master!A:A,[1]SKU_Master!C:C,"NOT FOUND")</f>
        <v>Cleaners</v>
      </c>
      <c r="L3576" s="2">
        <f>_xlfn.XLOOKUP(Table2[[#This Row],[SKU_CODE_CLEAN]],[1]SKU_Master!A:A,[1]SKU_Master!E:E,"Not Found")</f>
        <v>99</v>
      </c>
      <c r="M3576" s="2">
        <f>_xlfn.XLOOKUP(E3576,[1]SKU_Master!A:A,[1]SKU_Master!F:F,"NOT FOUND")</f>
        <v>44</v>
      </c>
      <c r="N3576" s="2" t="str">
        <f>IF(ISNUMBER(_xlfn.XMATCH(E3576,[1]SKU_Master!A:A)),"MATCH","NOT FOUND")</f>
        <v>MATCH</v>
      </c>
      <c r="O3576" s="2">
        <f>Table2[[#This Row],[GROSS_REVENUE]]-Table2[[#This Row],[DISCOUNT]]</f>
        <v>32562.91</v>
      </c>
      <c r="P3576" s="3">
        <f>IFERROR((Table2[[#This Row],[NET_REVENUE]]-(Table2[[#This Row],[UNITS_SOLD]]*Table2[[#This Row],[UNIT_COGS]]))/Table2[[#This Row],[NET_REVENUE]],0)</f>
        <v>0.39870238869929009</v>
      </c>
      <c r="Q3576" s="4">
        <f>IFERROR(Table2[[#This Row],[GROSS_REVENUE]]/Table2[[#This Row],[AD_SPEND]],0)</f>
        <v>5.2573418411854353</v>
      </c>
      <c r="R3576" s="2">
        <f>IFERROR((Table2[[#This Row],[NET_REVENUE]]-(Table2[[#This Row],[UNITS_SOLD]]*Table2[[#This Row],[UNIT_COGS]])-Table2[[#This Row],[AD_SPEND]]),0)</f>
        <v>4603.2000000000007</v>
      </c>
      <c r="S3576" s="3">
        <f>IFERROR(Table2[[#This Row],[RETURNS_UNITS]]/Table2[[#This Row],[UNITS_SOLD]],0)</f>
        <v>4.0449438202247189E-2</v>
      </c>
      <c r="T3576" s="2" t="str">
        <f>TRIM(CLEAN(Table2[[#This Row],[CHANNEL]]))</f>
        <v>Amazon</v>
      </c>
      <c r="U3576" s="1">
        <f t="shared" si="55"/>
        <v>45474</v>
      </c>
    </row>
    <row r="3577" spans="1:21" x14ac:dyDescent="0.3">
      <c r="A3577" s="1">
        <v>45536</v>
      </c>
      <c r="B3577" s="2" t="s">
        <v>21</v>
      </c>
      <c r="C3577" s="2" t="s">
        <v>28</v>
      </c>
      <c r="D3577" s="2" t="s">
        <v>38</v>
      </c>
      <c r="E3577" s="2" t="str">
        <f>TRIM(Table2[[#This Row],[SKU_CODE]])</f>
        <v>BEC-CLN-002</v>
      </c>
      <c r="F3577" s="2">
        <v>169</v>
      </c>
      <c r="G3577" s="2">
        <v>31265</v>
      </c>
      <c r="H3577" s="2">
        <v>2151.71</v>
      </c>
      <c r="I3577" s="2">
        <v>8385.9500000000007</v>
      </c>
      <c r="J3577" s="2">
        <v>4</v>
      </c>
      <c r="K3577" s="2" t="str">
        <f>_xlfn.XLOOKUP(E3577,[1]SKU_Master!A:A,[1]SKU_Master!C:C,"NOT FOUND")</f>
        <v>Cleaners</v>
      </c>
      <c r="L3577" s="2">
        <f>_xlfn.XLOOKUP(Table2[[#This Row],[SKU_CODE_CLEAN]],[1]SKU_Master!A:A,[1]SKU_Master!E:E,"Not Found")</f>
        <v>185</v>
      </c>
      <c r="M3577" s="2">
        <f>_xlfn.XLOOKUP(E3577,[1]SKU_Master!A:A,[1]SKU_Master!F:F,"NOT FOUND")</f>
        <v>88</v>
      </c>
      <c r="N3577" s="2" t="str">
        <f>IF(ISNUMBER(_xlfn.XMATCH(E3577,[1]SKU_Master!A:A)),"MATCH","NOT FOUND")</f>
        <v>MATCH</v>
      </c>
      <c r="O3577" s="2">
        <f>Table2[[#This Row],[GROSS_REVENUE]]-Table2[[#This Row],[DISCOUNT]]</f>
        <v>29113.29</v>
      </c>
      <c r="P3577" s="3">
        <f>IFERROR((Table2[[#This Row],[NET_REVENUE]]-(Table2[[#This Row],[UNITS_SOLD]]*Table2[[#This Row],[UNIT_COGS]]))/Table2[[#This Row],[NET_REVENUE]],0)</f>
        <v>0.48916800540234373</v>
      </c>
      <c r="Q3577" s="4">
        <f>IFERROR(Table2[[#This Row],[GROSS_REVENUE]]/Table2[[#This Row],[AD_SPEND]],0)</f>
        <v>3.7282597678259468</v>
      </c>
      <c r="R3577" s="2">
        <f>IFERROR((Table2[[#This Row],[NET_REVENUE]]-(Table2[[#This Row],[UNITS_SOLD]]*Table2[[#This Row],[UNIT_COGS]])-Table2[[#This Row],[AD_SPEND]]),0)</f>
        <v>5855.34</v>
      </c>
      <c r="S3577" s="3">
        <f>IFERROR(Table2[[#This Row],[RETURNS_UNITS]]/Table2[[#This Row],[UNITS_SOLD]],0)</f>
        <v>2.3668639053254437E-2</v>
      </c>
      <c r="T3577" s="2" t="str">
        <f>TRIM(CLEAN(Table2[[#This Row],[CHANNEL]]))</f>
        <v>Flipkart</v>
      </c>
      <c r="U3577" s="1">
        <f t="shared" si="55"/>
        <v>45536</v>
      </c>
    </row>
    <row r="3578" spans="1:21" x14ac:dyDescent="0.3">
      <c r="A3578" s="1">
        <v>45809</v>
      </c>
      <c r="B3578" s="2" t="s">
        <v>24</v>
      </c>
      <c r="C3578" s="2" t="s">
        <v>25</v>
      </c>
      <c r="D3578" s="2" t="s">
        <v>29</v>
      </c>
      <c r="E3578" s="2" t="str">
        <f>TRIM(Table2[[#This Row],[SKU_CODE]])</f>
        <v>BEC-CLN-004</v>
      </c>
      <c r="F3578" s="2">
        <v>297</v>
      </c>
      <c r="G3578" s="2">
        <v>29403</v>
      </c>
      <c r="H3578" s="2">
        <v>2319</v>
      </c>
      <c r="I3578" s="2">
        <v>8390.01</v>
      </c>
      <c r="J3578" s="2">
        <v>34</v>
      </c>
      <c r="K3578" s="2" t="str">
        <f>_xlfn.XLOOKUP(E3578,[1]SKU_Master!A:A,[1]SKU_Master!C:C,"NOT FOUND")</f>
        <v>Cleaners</v>
      </c>
      <c r="L3578" s="2">
        <f>_xlfn.XLOOKUP(Table2[[#This Row],[SKU_CODE_CLEAN]],[1]SKU_Master!A:A,[1]SKU_Master!E:E,"Not Found")</f>
        <v>99</v>
      </c>
      <c r="M3578" s="2">
        <f>_xlfn.XLOOKUP(E3578,[1]SKU_Master!A:A,[1]SKU_Master!F:F,"NOT FOUND")</f>
        <v>44</v>
      </c>
      <c r="N3578" s="2" t="str">
        <f>IF(ISNUMBER(_xlfn.XMATCH(E3578,[1]SKU_Master!A:A)),"MATCH","NOT FOUND")</f>
        <v>MATCH</v>
      </c>
      <c r="O3578" s="2">
        <f>Table2[[#This Row],[GROSS_REVENUE]]-Table2[[#This Row],[DISCOUNT]]</f>
        <v>27084</v>
      </c>
      <c r="P3578" s="3">
        <f>IFERROR((Table2[[#This Row],[NET_REVENUE]]-(Table2[[#This Row],[UNITS_SOLD]]*Table2[[#This Row],[UNIT_COGS]]))/Table2[[#This Row],[NET_REVENUE]],0)</f>
        <v>0.51750110766504209</v>
      </c>
      <c r="Q3578" s="4">
        <f>IFERROR(Table2[[#This Row],[GROSS_REVENUE]]/Table2[[#This Row],[AD_SPEND]],0)</f>
        <v>3.5045250244040234</v>
      </c>
      <c r="R3578" s="2">
        <f>IFERROR((Table2[[#This Row],[NET_REVENUE]]-(Table2[[#This Row],[UNITS_SOLD]]*Table2[[#This Row],[UNIT_COGS]])-Table2[[#This Row],[AD_SPEND]]),0)</f>
        <v>5625.99</v>
      </c>
      <c r="S3578" s="3">
        <f>IFERROR(Table2[[#This Row],[RETURNS_UNITS]]/Table2[[#This Row],[UNITS_SOLD]],0)</f>
        <v>0.11447811447811448</v>
      </c>
      <c r="T3578" s="2" t="str">
        <f>TRIM(CLEAN(Table2[[#This Row],[CHANNEL]]))</f>
        <v>D2C</v>
      </c>
      <c r="U3578" s="1">
        <f t="shared" si="55"/>
        <v>45809</v>
      </c>
    </row>
    <row r="3579" spans="1:21" x14ac:dyDescent="0.3">
      <c r="A3579" s="1">
        <v>45474</v>
      </c>
      <c r="B3579" s="2" t="s">
        <v>24</v>
      </c>
      <c r="C3579" s="2" t="s">
        <v>25</v>
      </c>
      <c r="D3579" s="2" t="s">
        <v>38</v>
      </c>
      <c r="E3579" s="2" t="str">
        <f>TRIM(Table2[[#This Row],[SKU_CODE]])</f>
        <v>BEC-CLN-002</v>
      </c>
      <c r="F3579" s="2">
        <v>263</v>
      </c>
      <c r="G3579" s="2">
        <v>48655</v>
      </c>
      <c r="H3579" s="2">
        <v>2144.59</v>
      </c>
      <c r="I3579" s="2">
        <v>8399.6200000000008</v>
      </c>
      <c r="J3579" s="2">
        <v>31</v>
      </c>
      <c r="K3579" s="2" t="str">
        <f>_xlfn.XLOOKUP(E3579,[1]SKU_Master!A:A,[1]SKU_Master!C:C,"NOT FOUND")</f>
        <v>Cleaners</v>
      </c>
      <c r="L3579" s="2">
        <f>_xlfn.XLOOKUP(Table2[[#This Row],[SKU_CODE_CLEAN]],[1]SKU_Master!A:A,[1]SKU_Master!E:E,"Not Found")</f>
        <v>185</v>
      </c>
      <c r="M3579" s="2">
        <f>_xlfn.XLOOKUP(E3579,[1]SKU_Master!A:A,[1]SKU_Master!F:F,"NOT FOUND")</f>
        <v>88</v>
      </c>
      <c r="N3579" s="2" t="str">
        <f>IF(ISNUMBER(_xlfn.XMATCH(E3579,[1]SKU_Master!A:A)),"MATCH","NOT FOUND")</f>
        <v>MATCH</v>
      </c>
      <c r="O3579" s="2">
        <f>Table2[[#This Row],[GROSS_REVENUE]]-Table2[[#This Row],[DISCOUNT]]</f>
        <v>46510.41</v>
      </c>
      <c r="P3579" s="3">
        <f>IFERROR((Table2[[#This Row],[NET_REVENUE]]-(Table2[[#This Row],[UNITS_SOLD]]*Table2[[#This Row],[UNIT_COGS]]))/Table2[[#This Row],[NET_REVENUE]],0)</f>
        <v>0.50239097010755229</v>
      </c>
      <c r="Q3579" s="4">
        <f>IFERROR(Table2[[#This Row],[GROSS_REVENUE]]/Table2[[#This Row],[AD_SPEND]],0)</f>
        <v>5.7925239475119108</v>
      </c>
      <c r="R3579" s="2">
        <f>IFERROR((Table2[[#This Row],[NET_REVENUE]]-(Table2[[#This Row],[UNITS_SOLD]]*Table2[[#This Row],[UNIT_COGS]])-Table2[[#This Row],[AD_SPEND]]),0)</f>
        <v>14966.790000000003</v>
      </c>
      <c r="S3579" s="3">
        <f>IFERROR(Table2[[#This Row],[RETURNS_UNITS]]/Table2[[#This Row],[UNITS_SOLD]],0)</f>
        <v>0.11787072243346007</v>
      </c>
      <c r="T3579" s="2" t="str">
        <f>TRIM(CLEAN(Table2[[#This Row],[CHANNEL]]))</f>
        <v>D2C</v>
      </c>
      <c r="U3579" s="1">
        <f t="shared" si="55"/>
        <v>45474</v>
      </c>
    </row>
    <row r="3580" spans="1:21" x14ac:dyDescent="0.3">
      <c r="A3580" s="1">
        <v>45323</v>
      </c>
      <c r="B3580" s="2" t="s">
        <v>21</v>
      </c>
      <c r="C3580" s="2" t="s">
        <v>22</v>
      </c>
      <c r="D3580" s="2" t="s">
        <v>59</v>
      </c>
      <c r="E3580" s="2" t="str">
        <f>TRIM(Table2[[#This Row],[SKU_CODE]])</f>
        <v>BEC-CLN-001</v>
      </c>
      <c r="F3580" s="2">
        <v>225</v>
      </c>
      <c r="G3580" s="2">
        <v>44775</v>
      </c>
      <c r="H3580" s="2">
        <v>10907.62</v>
      </c>
      <c r="I3580" s="2">
        <v>8416.83</v>
      </c>
      <c r="J3580" s="2">
        <v>12</v>
      </c>
      <c r="K3580" s="2" t="str">
        <f>_xlfn.XLOOKUP(E3580,[1]SKU_Master!A:A,[1]SKU_Master!C:C,"NOT FOUND")</f>
        <v>Cleaners</v>
      </c>
      <c r="L3580" s="2">
        <f>_xlfn.XLOOKUP(Table2[[#This Row],[SKU_CODE_CLEAN]],[1]SKU_Master!A:A,[1]SKU_Master!E:E,"Not Found")</f>
        <v>199</v>
      </c>
      <c r="M3580" s="2">
        <f>_xlfn.XLOOKUP(E3580,[1]SKU_Master!A:A,[1]SKU_Master!F:F,"NOT FOUND")</f>
        <v>96</v>
      </c>
      <c r="N3580" s="2" t="str">
        <f>IF(ISNUMBER(_xlfn.XMATCH(E3580,[1]SKU_Master!A:A)),"MATCH","NOT FOUND")</f>
        <v>MATCH</v>
      </c>
      <c r="O3580" s="2">
        <f>Table2[[#This Row],[GROSS_REVENUE]]-Table2[[#This Row],[DISCOUNT]]</f>
        <v>33867.379999999997</v>
      </c>
      <c r="P3580" s="3">
        <f>IFERROR((Table2[[#This Row],[NET_REVENUE]]-(Table2[[#This Row],[UNITS_SOLD]]*Table2[[#This Row],[UNIT_COGS]]))/Table2[[#This Row],[NET_REVENUE]],0)</f>
        <v>0.36221815800336482</v>
      </c>
      <c r="Q3580" s="4">
        <f>IFERROR(Table2[[#This Row],[GROSS_REVENUE]]/Table2[[#This Row],[AD_SPEND]],0)</f>
        <v>5.3196987464401682</v>
      </c>
      <c r="R3580" s="2">
        <f>IFERROR((Table2[[#This Row],[NET_REVENUE]]-(Table2[[#This Row],[UNITS_SOLD]]*Table2[[#This Row],[UNIT_COGS]])-Table2[[#This Row],[AD_SPEND]]),0)</f>
        <v>3850.5499999999975</v>
      </c>
      <c r="S3580" s="3">
        <f>IFERROR(Table2[[#This Row],[RETURNS_UNITS]]/Table2[[#This Row],[UNITS_SOLD]],0)</f>
        <v>5.3333333333333337E-2</v>
      </c>
      <c r="T3580" s="2" t="str">
        <f>TRIM(CLEAN(Table2[[#This Row],[CHANNEL]]))</f>
        <v>Flipkart</v>
      </c>
      <c r="U3580" s="1">
        <f t="shared" si="55"/>
        <v>45323</v>
      </c>
    </row>
    <row r="3581" spans="1:21" x14ac:dyDescent="0.3">
      <c r="A3581" s="1">
        <v>45413</v>
      </c>
      <c r="B3581" s="2" t="s">
        <v>37</v>
      </c>
      <c r="C3581" s="2" t="s">
        <v>28</v>
      </c>
      <c r="D3581" s="2" t="s">
        <v>38</v>
      </c>
      <c r="E3581" s="2" t="str">
        <f>TRIM(Table2[[#This Row],[SKU_CODE]])</f>
        <v>BEC-CLN-002</v>
      </c>
      <c r="F3581" s="2">
        <v>218</v>
      </c>
      <c r="G3581" s="2">
        <v>40330</v>
      </c>
      <c r="H3581" s="2">
        <v>6310.23</v>
      </c>
      <c r="I3581" s="2">
        <v>8416.91</v>
      </c>
      <c r="J3581" s="2">
        <v>8</v>
      </c>
      <c r="K3581" s="2" t="str">
        <f>_xlfn.XLOOKUP(E3581,[1]SKU_Master!A:A,[1]SKU_Master!C:C,"NOT FOUND")</f>
        <v>Cleaners</v>
      </c>
      <c r="L3581" s="2">
        <f>_xlfn.XLOOKUP(Table2[[#This Row],[SKU_CODE_CLEAN]],[1]SKU_Master!A:A,[1]SKU_Master!E:E,"Not Found")</f>
        <v>185</v>
      </c>
      <c r="M3581" s="2">
        <f>_xlfn.XLOOKUP(E3581,[1]SKU_Master!A:A,[1]SKU_Master!F:F,"NOT FOUND")</f>
        <v>88</v>
      </c>
      <c r="N3581" s="2" t="str">
        <f>IF(ISNUMBER(_xlfn.XMATCH(E3581,[1]SKU_Master!A:A)),"MATCH","NOT FOUND")</f>
        <v>MATCH</v>
      </c>
      <c r="O3581" s="2">
        <f>Table2[[#This Row],[GROSS_REVENUE]]-Table2[[#This Row],[DISCOUNT]]</f>
        <v>34019.770000000004</v>
      </c>
      <c r="P3581" s="3">
        <f>IFERROR((Table2[[#This Row],[NET_REVENUE]]-(Table2[[#This Row],[UNITS_SOLD]]*Table2[[#This Row],[UNIT_COGS]]))/Table2[[#This Row],[NET_REVENUE]],0)</f>
        <v>0.43609260144909862</v>
      </c>
      <c r="Q3581" s="4">
        <f>IFERROR(Table2[[#This Row],[GROSS_REVENUE]]/Table2[[#This Row],[AD_SPEND]],0)</f>
        <v>4.7915446404915816</v>
      </c>
      <c r="R3581" s="2">
        <f>IFERROR((Table2[[#This Row],[NET_REVENUE]]-(Table2[[#This Row],[UNITS_SOLD]]*Table2[[#This Row],[UNIT_COGS]])-Table2[[#This Row],[AD_SPEND]]),0)</f>
        <v>6418.8600000000042</v>
      </c>
      <c r="S3581" s="3">
        <f>IFERROR(Table2[[#This Row],[RETURNS_UNITS]]/Table2[[#This Row],[UNITS_SOLD]],0)</f>
        <v>3.669724770642202E-2</v>
      </c>
      <c r="T3581" s="2" t="str">
        <f>TRIM(CLEAN(Table2[[#This Row],[CHANNEL]]))</f>
        <v>Blinkit</v>
      </c>
      <c r="U3581" s="1">
        <f t="shared" si="55"/>
        <v>45413</v>
      </c>
    </row>
    <row r="3582" spans="1:21" x14ac:dyDescent="0.3">
      <c r="A3582" s="1">
        <v>45689</v>
      </c>
      <c r="B3582" s="2" t="s">
        <v>37</v>
      </c>
      <c r="C3582" s="2" t="s">
        <v>25</v>
      </c>
      <c r="D3582" s="2" t="s">
        <v>41</v>
      </c>
      <c r="E3582" s="2" t="str">
        <f>TRIM(Table2[[#This Row],[SKU_CODE]])</f>
        <v>BEC-KT-002</v>
      </c>
      <c r="F3582" s="2">
        <v>385</v>
      </c>
      <c r="G3582" s="2">
        <v>161700</v>
      </c>
      <c r="H3582" s="2">
        <v>12134.98</v>
      </c>
      <c r="I3582" s="2">
        <v>8429.42</v>
      </c>
      <c r="J3582" s="2">
        <v>17</v>
      </c>
      <c r="K3582" s="2" t="str">
        <f>_xlfn.XLOOKUP(E3582,[1]SKU_Master!A:A,[1]SKU_Master!C:C,"NOT FOUND")</f>
        <v>Kitchen Towel</v>
      </c>
      <c r="L3582" s="2">
        <f>_xlfn.XLOOKUP(Table2[[#This Row],[SKU_CODE_CLEAN]],[1]SKU_Master!A:A,[1]SKU_Master!E:E,"Not Found")</f>
        <v>420</v>
      </c>
      <c r="M3582" s="2">
        <f>_xlfn.XLOOKUP(E3582,[1]SKU_Master!A:A,[1]SKU_Master!F:F,"NOT FOUND")</f>
        <v>205</v>
      </c>
      <c r="N3582" s="2" t="str">
        <f>IF(ISNUMBER(_xlfn.XMATCH(E3582,[1]SKU_Master!A:A)),"MATCH","NOT FOUND")</f>
        <v>MATCH</v>
      </c>
      <c r="O3582" s="2">
        <f>Table2[[#This Row],[GROSS_REVENUE]]-Table2[[#This Row],[DISCOUNT]]</f>
        <v>149565.01999999999</v>
      </c>
      <c r="P3582" s="3">
        <f>IFERROR((Table2[[#This Row],[NET_REVENUE]]-(Table2[[#This Row],[UNITS_SOLD]]*Table2[[#This Row],[UNIT_COGS]]))/Table2[[#This Row],[NET_REVENUE]],0)</f>
        <v>0.47230308263255671</v>
      </c>
      <c r="Q3582" s="4">
        <f>IFERROR(Table2[[#This Row],[GROSS_REVENUE]]/Table2[[#This Row],[AD_SPEND]],0)</f>
        <v>19.182814475966318</v>
      </c>
      <c r="R3582" s="2">
        <f>IFERROR((Table2[[#This Row],[NET_REVENUE]]-(Table2[[#This Row],[UNITS_SOLD]]*Table2[[#This Row],[UNIT_COGS]])-Table2[[#This Row],[AD_SPEND]]),0)</f>
        <v>62210.599999999991</v>
      </c>
      <c r="S3582" s="3">
        <f>IFERROR(Table2[[#This Row],[RETURNS_UNITS]]/Table2[[#This Row],[UNITS_SOLD]],0)</f>
        <v>4.4155844155844157E-2</v>
      </c>
      <c r="T3582" s="2" t="str">
        <f>TRIM(CLEAN(Table2[[#This Row],[CHANNEL]]))</f>
        <v>Blinkit</v>
      </c>
      <c r="U3582" s="1">
        <f t="shared" si="55"/>
        <v>45689</v>
      </c>
    </row>
    <row r="3583" spans="1:21" x14ac:dyDescent="0.3">
      <c r="A3583" s="1">
        <v>45383</v>
      </c>
      <c r="B3583" s="2" t="s">
        <v>39</v>
      </c>
      <c r="C3583" s="2" t="s">
        <v>25</v>
      </c>
      <c r="D3583" s="2" t="s">
        <v>45</v>
      </c>
      <c r="E3583" s="2" t="str">
        <f>TRIM(Table2[[#This Row],[SKU_CODE]])</f>
        <v>BEC-TIS-001</v>
      </c>
      <c r="F3583" s="2">
        <v>660</v>
      </c>
      <c r="G3583" s="2">
        <v>62700</v>
      </c>
      <c r="H3583" s="2">
        <v>6126.78</v>
      </c>
      <c r="I3583" s="2">
        <v>8449.2800000000007</v>
      </c>
      <c r="J3583" s="2">
        <v>18</v>
      </c>
      <c r="K3583" s="2" t="str">
        <f>_xlfn.XLOOKUP(E3583,[1]SKU_Master!A:A,[1]SKU_Master!C:C,"NOT FOUND")</f>
        <v>Tissues</v>
      </c>
      <c r="L3583" s="2">
        <f>_xlfn.XLOOKUP(Table2[[#This Row],[SKU_CODE_CLEAN]],[1]SKU_Master!A:A,[1]SKU_Master!E:E,"Not Found")</f>
        <v>95</v>
      </c>
      <c r="M3583" s="2">
        <f>_xlfn.XLOOKUP(E3583,[1]SKU_Master!A:A,[1]SKU_Master!F:F,"NOT FOUND")</f>
        <v>42</v>
      </c>
      <c r="N3583" s="2" t="str">
        <f>IF(ISNUMBER(_xlfn.XMATCH(E3583,[1]SKU_Master!A:A)),"MATCH","NOT FOUND")</f>
        <v>MATCH</v>
      </c>
      <c r="O3583" s="2">
        <f>Table2[[#This Row],[GROSS_REVENUE]]-Table2[[#This Row],[DISCOUNT]]</f>
        <v>56573.22</v>
      </c>
      <c r="P3583" s="3">
        <f>IFERROR((Table2[[#This Row],[NET_REVENUE]]-(Table2[[#This Row],[UNITS_SOLD]]*Table2[[#This Row],[UNIT_COGS]]))/Table2[[#This Row],[NET_REVENUE]],0)</f>
        <v>0.51001551617532115</v>
      </c>
      <c r="Q3583" s="4">
        <f>IFERROR(Table2[[#This Row],[GROSS_REVENUE]]/Table2[[#This Row],[AD_SPEND]],0)</f>
        <v>7.4207506438418411</v>
      </c>
      <c r="R3583" s="2">
        <f>IFERROR((Table2[[#This Row],[NET_REVENUE]]-(Table2[[#This Row],[UNITS_SOLD]]*Table2[[#This Row],[UNIT_COGS]])-Table2[[#This Row],[AD_SPEND]]),0)</f>
        <v>20403.940000000002</v>
      </c>
      <c r="S3583" s="3">
        <f>IFERROR(Table2[[#This Row],[RETURNS_UNITS]]/Table2[[#This Row],[UNITS_SOLD]],0)</f>
        <v>2.7272727272727271E-2</v>
      </c>
      <c r="T3583" s="2" t="str">
        <f>TRIM(CLEAN(Table2[[#This Row],[CHANNEL]]))</f>
        <v>Amazon</v>
      </c>
      <c r="U3583" s="1">
        <f t="shared" si="55"/>
        <v>45383</v>
      </c>
    </row>
    <row r="3584" spans="1:21" x14ac:dyDescent="0.3">
      <c r="A3584" s="1">
        <v>45474</v>
      </c>
      <c r="B3584" s="2" t="s">
        <v>21</v>
      </c>
      <c r="C3584" s="2" t="s">
        <v>22</v>
      </c>
      <c r="D3584" s="2" t="s">
        <v>59</v>
      </c>
      <c r="E3584" s="2" t="str">
        <f>TRIM(Table2[[#This Row],[SKU_CODE]])</f>
        <v>BEC-CLN-001</v>
      </c>
      <c r="F3584" s="2">
        <v>185</v>
      </c>
      <c r="G3584" s="2">
        <v>36815</v>
      </c>
      <c r="H3584" s="2">
        <v>4389.9799999999996</v>
      </c>
      <c r="I3584" s="2">
        <v>8455.67</v>
      </c>
      <c r="J3584" s="2">
        <v>8</v>
      </c>
      <c r="K3584" s="2" t="str">
        <f>_xlfn.XLOOKUP(E3584,[1]SKU_Master!A:A,[1]SKU_Master!C:C,"NOT FOUND")</f>
        <v>Cleaners</v>
      </c>
      <c r="L3584" s="2">
        <f>_xlfn.XLOOKUP(Table2[[#This Row],[SKU_CODE_CLEAN]],[1]SKU_Master!A:A,[1]SKU_Master!E:E,"Not Found")</f>
        <v>199</v>
      </c>
      <c r="M3584" s="2">
        <f>_xlfn.XLOOKUP(E3584,[1]SKU_Master!A:A,[1]SKU_Master!F:F,"NOT FOUND")</f>
        <v>96</v>
      </c>
      <c r="N3584" s="2" t="str">
        <f>IF(ISNUMBER(_xlfn.XMATCH(E3584,[1]SKU_Master!A:A)),"MATCH","NOT FOUND")</f>
        <v>MATCH</v>
      </c>
      <c r="O3584" s="2">
        <f>Table2[[#This Row],[GROSS_REVENUE]]-Table2[[#This Row],[DISCOUNT]]</f>
        <v>32425.02</v>
      </c>
      <c r="P3584" s="3">
        <f>IFERROR((Table2[[#This Row],[NET_REVENUE]]-(Table2[[#This Row],[UNITS_SOLD]]*Table2[[#This Row],[UNIT_COGS]]))/Table2[[#This Row],[NET_REVENUE]],0)</f>
        <v>0.45227481740951897</v>
      </c>
      <c r="Q3584" s="4">
        <f>IFERROR(Table2[[#This Row],[GROSS_REVENUE]]/Table2[[#This Row],[AD_SPEND]],0)</f>
        <v>4.353883252302893</v>
      </c>
      <c r="R3584" s="2">
        <f>IFERROR((Table2[[#This Row],[NET_REVENUE]]-(Table2[[#This Row],[UNITS_SOLD]]*Table2[[#This Row],[UNIT_COGS]])-Table2[[#This Row],[AD_SPEND]]),0)</f>
        <v>6209.35</v>
      </c>
      <c r="S3584" s="3">
        <f>IFERROR(Table2[[#This Row],[RETURNS_UNITS]]/Table2[[#This Row],[UNITS_SOLD]],0)</f>
        <v>4.3243243243243246E-2</v>
      </c>
      <c r="T3584" s="2" t="str">
        <f>TRIM(CLEAN(Table2[[#This Row],[CHANNEL]]))</f>
        <v>Flipkart</v>
      </c>
      <c r="U3584" s="1">
        <f t="shared" si="55"/>
        <v>45474</v>
      </c>
    </row>
    <row r="3585" spans="1:21" x14ac:dyDescent="0.3">
      <c r="A3585" s="1">
        <v>45536</v>
      </c>
      <c r="B3585" s="2" t="s">
        <v>21</v>
      </c>
      <c r="C3585" s="2" t="s">
        <v>25</v>
      </c>
      <c r="D3585" s="2" t="s">
        <v>59</v>
      </c>
      <c r="E3585" s="2" t="str">
        <f>TRIM(Table2[[#This Row],[SKU_CODE]])</f>
        <v>BEC-CLN-001</v>
      </c>
      <c r="F3585" s="2">
        <v>259</v>
      </c>
      <c r="G3585" s="2">
        <v>51541</v>
      </c>
      <c r="H3585" s="2">
        <v>12523.71</v>
      </c>
      <c r="I3585" s="2">
        <v>8455.9500000000007</v>
      </c>
      <c r="J3585" s="2">
        <v>5</v>
      </c>
      <c r="K3585" s="2" t="str">
        <f>_xlfn.XLOOKUP(E3585,[1]SKU_Master!A:A,[1]SKU_Master!C:C,"NOT FOUND")</f>
        <v>Cleaners</v>
      </c>
      <c r="L3585" s="2">
        <f>_xlfn.XLOOKUP(Table2[[#This Row],[SKU_CODE_CLEAN]],[1]SKU_Master!A:A,[1]SKU_Master!E:E,"Not Found")</f>
        <v>199</v>
      </c>
      <c r="M3585" s="2">
        <f>_xlfn.XLOOKUP(E3585,[1]SKU_Master!A:A,[1]SKU_Master!F:F,"NOT FOUND")</f>
        <v>96</v>
      </c>
      <c r="N3585" s="2" t="str">
        <f>IF(ISNUMBER(_xlfn.XMATCH(E3585,[1]SKU_Master!A:A)),"MATCH","NOT FOUND")</f>
        <v>MATCH</v>
      </c>
      <c r="O3585" s="2">
        <f>Table2[[#This Row],[GROSS_REVENUE]]-Table2[[#This Row],[DISCOUNT]]</f>
        <v>39017.29</v>
      </c>
      <c r="P3585" s="3">
        <f>IFERROR((Table2[[#This Row],[NET_REVENUE]]-(Table2[[#This Row],[UNITS_SOLD]]*Table2[[#This Row],[UNIT_COGS]]))/Table2[[#This Row],[NET_REVENUE]],0)</f>
        <v>0.3627440552637049</v>
      </c>
      <c r="Q3585" s="4">
        <f>IFERROR(Table2[[#This Row],[GROSS_REVENUE]]/Table2[[#This Row],[AD_SPEND]],0)</f>
        <v>6.0952347163831382</v>
      </c>
      <c r="R3585" s="2">
        <f>IFERROR((Table2[[#This Row],[NET_REVENUE]]-(Table2[[#This Row],[UNITS_SOLD]]*Table2[[#This Row],[UNIT_COGS]])-Table2[[#This Row],[AD_SPEND]]),0)</f>
        <v>5697.34</v>
      </c>
      <c r="S3585" s="3">
        <f>IFERROR(Table2[[#This Row],[RETURNS_UNITS]]/Table2[[#This Row],[UNITS_SOLD]],0)</f>
        <v>1.9305019305019305E-2</v>
      </c>
      <c r="T3585" s="2" t="str">
        <f>TRIM(CLEAN(Table2[[#This Row],[CHANNEL]]))</f>
        <v>Flipkart</v>
      </c>
      <c r="U3585" s="1">
        <f t="shared" si="55"/>
        <v>45536</v>
      </c>
    </row>
    <row r="3586" spans="1:21" x14ac:dyDescent="0.3">
      <c r="A3586" s="1">
        <v>45627</v>
      </c>
      <c r="B3586" s="2" t="s">
        <v>34</v>
      </c>
      <c r="C3586" s="2" t="s">
        <v>22</v>
      </c>
      <c r="D3586" s="2" t="s">
        <v>41</v>
      </c>
      <c r="E3586" s="2" t="str">
        <f>TRIM(Table2[[#This Row],[SKU_CODE]])</f>
        <v>BEC-KT-002</v>
      </c>
      <c r="F3586" s="2">
        <v>246</v>
      </c>
      <c r="G3586" s="2">
        <v>103320</v>
      </c>
      <c r="H3586" s="2">
        <v>29635.919999999998</v>
      </c>
      <c r="I3586" s="2">
        <v>8456.75</v>
      </c>
      <c r="J3586" s="2">
        <v>11</v>
      </c>
      <c r="K3586" s="2" t="str">
        <f>_xlfn.XLOOKUP(E3586,[1]SKU_Master!A:A,[1]SKU_Master!C:C,"NOT FOUND")</f>
        <v>Kitchen Towel</v>
      </c>
      <c r="L3586" s="2">
        <f>_xlfn.XLOOKUP(Table2[[#This Row],[SKU_CODE_CLEAN]],[1]SKU_Master!A:A,[1]SKU_Master!E:E,"Not Found")</f>
        <v>420</v>
      </c>
      <c r="M3586" s="2">
        <f>_xlfn.XLOOKUP(E3586,[1]SKU_Master!A:A,[1]SKU_Master!F:F,"NOT FOUND")</f>
        <v>205</v>
      </c>
      <c r="N3586" s="2" t="str">
        <f>IF(ISNUMBER(_xlfn.XMATCH(E3586,[1]SKU_Master!A:A)),"MATCH","NOT FOUND")</f>
        <v>MATCH</v>
      </c>
      <c r="O3586" s="2">
        <f>Table2[[#This Row],[GROSS_REVENUE]]-Table2[[#This Row],[DISCOUNT]]</f>
        <v>73684.08</v>
      </c>
      <c r="P3586" s="3">
        <f>IFERROR((Table2[[#This Row],[NET_REVENUE]]-(Table2[[#This Row],[UNITS_SOLD]]*Table2[[#This Row],[UNIT_COGS]]))/Table2[[#This Row],[NET_REVENUE]],0)</f>
        <v>0.31559164476234219</v>
      </c>
      <c r="Q3586" s="4">
        <f>IFERROR(Table2[[#This Row],[GROSS_REVENUE]]/Table2[[#This Row],[AD_SPEND]],0)</f>
        <v>12.217459425902385</v>
      </c>
      <c r="R3586" s="2">
        <f>IFERROR((Table2[[#This Row],[NET_REVENUE]]-(Table2[[#This Row],[UNITS_SOLD]]*Table2[[#This Row],[UNIT_COGS]])-Table2[[#This Row],[AD_SPEND]]),0)</f>
        <v>14797.330000000002</v>
      </c>
      <c r="S3586" s="3">
        <f>IFERROR(Table2[[#This Row],[RETURNS_UNITS]]/Table2[[#This Row],[UNITS_SOLD]],0)</f>
        <v>4.4715447154471545E-2</v>
      </c>
      <c r="T3586" s="2" t="str">
        <f>TRIM(CLEAN(Table2[[#This Row],[CHANNEL]]))</f>
        <v>Zepto</v>
      </c>
      <c r="U3586" s="1">
        <f t="shared" si="55"/>
        <v>45627</v>
      </c>
    </row>
    <row r="3587" spans="1:21" x14ac:dyDescent="0.3">
      <c r="A3587" s="1">
        <v>45383</v>
      </c>
      <c r="B3587" s="2" t="s">
        <v>21</v>
      </c>
      <c r="C3587" s="2" t="s">
        <v>22</v>
      </c>
      <c r="D3587" s="2" t="s">
        <v>59</v>
      </c>
      <c r="E3587" s="2" t="str">
        <f>TRIM(Table2[[#This Row],[SKU_CODE]])</f>
        <v>BEC-CLN-001</v>
      </c>
      <c r="F3587" s="2">
        <v>213</v>
      </c>
      <c r="G3587" s="2">
        <v>42387</v>
      </c>
      <c r="H3587" s="2">
        <v>8062.55</v>
      </c>
      <c r="I3587" s="2">
        <v>8464.31</v>
      </c>
      <c r="J3587" s="2">
        <v>4</v>
      </c>
      <c r="K3587" s="2" t="str">
        <f>_xlfn.XLOOKUP(E3587,[1]SKU_Master!A:A,[1]SKU_Master!C:C,"NOT FOUND")</f>
        <v>Cleaners</v>
      </c>
      <c r="L3587" s="2">
        <f>_xlfn.XLOOKUP(Table2[[#This Row],[SKU_CODE_CLEAN]],[1]SKU_Master!A:A,[1]SKU_Master!E:E,"Not Found")</f>
        <v>199</v>
      </c>
      <c r="M3587" s="2">
        <f>_xlfn.XLOOKUP(E3587,[1]SKU_Master!A:A,[1]SKU_Master!F:F,"NOT FOUND")</f>
        <v>96</v>
      </c>
      <c r="N3587" s="2" t="str">
        <f>IF(ISNUMBER(_xlfn.XMATCH(E3587,[1]SKU_Master!A:A)),"MATCH","NOT FOUND")</f>
        <v>MATCH</v>
      </c>
      <c r="O3587" s="2">
        <f>Table2[[#This Row],[GROSS_REVENUE]]-Table2[[#This Row],[DISCOUNT]]</f>
        <v>34324.449999999997</v>
      </c>
      <c r="P3587" s="3">
        <f>IFERROR((Table2[[#This Row],[NET_REVENUE]]-(Table2[[#This Row],[UNITS_SOLD]]*Table2[[#This Row],[UNIT_COGS]]))/Table2[[#This Row],[NET_REVENUE]],0)</f>
        <v>0.40427304734671637</v>
      </c>
      <c r="Q3587" s="4">
        <f>IFERROR(Table2[[#This Row],[GROSS_REVENUE]]/Table2[[#This Row],[AD_SPEND]],0)</f>
        <v>5.0077324672654955</v>
      </c>
      <c r="R3587" s="2">
        <f>IFERROR((Table2[[#This Row],[NET_REVENUE]]-(Table2[[#This Row],[UNITS_SOLD]]*Table2[[#This Row],[UNIT_COGS]])-Table2[[#This Row],[AD_SPEND]]),0)</f>
        <v>5412.1399999999976</v>
      </c>
      <c r="S3587" s="3">
        <f>IFERROR(Table2[[#This Row],[RETURNS_UNITS]]/Table2[[#This Row],[UNITS_SOLD]],0)</f>
        <v>1.8779342723004695E-2</v>
      </c>
      <c r="T3587" s="2" t="str">
        <f>TRIM(CLEAN(Table2[[#This Row],[CHANNEL]]))</f>
        <v>Flipkart</v>
      </c>
      <c r="U3587" s="1">
        <f t="shared" ref="U3587:U3650" si="56">IF(AND(MONTH(A3587)=1,DAY(A3587)&gt;1),DATE(YEAR(A3587),DAY(A3587),1),A3587)</f>
        <v>45383</v>
      </c>
    </row>
    <row r="3588" spans="1:21" x14ac:dyDescent="0.3">
      <c r="A3588" s="1">
        <v>45383</v>
      </c>
      <c r="B3588" s="2" t="s">
        <v>24</v>
      </c>
      <c r="C3588" s="2" t="s">
        <v>28</v>
      </c>
      <c r="D3588" s="2" t="s">
        <v>59</v>
      </c>
      <c r="E3588" s="2" t="str">
        <f>TRIM(Table2[[#This Row],[SKU_CODE]])</f>
        <v>BEC-CLN-001</v>
      </c>
      <c r="F3588" s="2">
        <v>217</v>
      </c>
      <c r="G3588" s="2">
        <v>43183</v>
      </c>
      <c r="H3588" s="2">
        <v>6219.58</v>
      </c>
      <c r="I3588" s="2">
        <v>8486.1</v>
      </c>
      <c r="J3588" s="2">
        <v>30</v>
      </c>
      <c r="K3588" s="2" t="str">
        <f>_xlfn.XLOOKUP(E3588,[1]SKU_Master!A:A,[1]SKU_Master!C:C,"NOT FOUND")</f>
        <v>Cleaners</v>
      </c>
      <c r="L3588" s="2">
        <f>_xlfn.XLOOKUP(Table2[[#This Row],[SKU_CODE_CLEAN]],[1]SKU_Master!A:A,[1]SKU_Master!E:E,"Not Found")</f>
        <v>199</v>
      </c>
      <c r="M3588" s="2">
        <f>_xlfn.XLOOKUP(E3588,[1]SKU_Master!A:A,[1]SKU_Master!F:F,"NOT FOUND")</f>
        <v>96</v>
      </c>
      <c r="N3588" s="2" t="str">
        <f>IF(ISNUMBER(_xlfn.XMATCH(E3588,[1]SKU_Master!A:A)),"MATCH","NOT FOUND")</f>
        <v>MATCH</v>
      </c>
      <c r="O3588" s="2">
        <f>Table2[[#This Row],[GROSS_REVENUE]]-Table2[[#This Row],[DISCOUNT]]</f>
        <v>36963.42</v>
      </c>
      <c r="P3588" s="3">
        <f>IFERROR((Table2[[#This Row],[NET_REVENUE]]-(Table2[[#This Row],[UNITS_SOLD]]*Table2[[#This Row],[UNIT_COGS]]))/Table2[[#This Row],[NET_REVENUE]],0)</f>
        <v>0.43641578620160143</v>
      </c>
      <c r="Q3588" s="4">
        <f>IFERROR(Table2[[#This Row],[GROSS_REVENUE]]/Table2[[#This Row],[AD_SPEND]],0)</f>
        <v>5.088674420522973</v>
      </c>
      <c r="R3588" s="2">
        <f>IFERROR((Table2[[#This Row],[NET_REVENUE]]-(Table2[[#This Row],[UNITS_SOLD]]*Table2[[#This Row],[UNIT_COGS]])-Table2[[#This Row],[AD_SPEND]]),0)</f>
        <v>7645.3199999999979</v>
      </c>
      <c r="S3588" s="3">
        <f>IFERROR(Table2[[#This Row],[RETURNS_UNITS]]/Table2[[#This Row],[UNITS_SOLD]],0)</f>
        <v>0.13824884792626729</v>
      </c>
      <c r="T3588" s="2" t="str">
        <f>TRIM(CLEAN(Table2[[#This Row],[CHANNEL]]))</f>
        <v>D2C</v>
      </c>
      <c r="U3588" s="1">
        <f t="shared" si="56"/>
        <v>45383</v>
      </c>
    </row>
    <row r="3589" spans="1:21" x14ac:dyDescent="0.3">
      <c r="A3589" s="1">
        <v>45474</v>
      </c>
      <c r="B3589" s="2" t="s">
        <v>34</v>
      </c>
      <c r="C3589" s="2" t="s">
        <v>22</v>
      </c>
      <c r="D3589" s="2" t="s">
        <v>59</v>
      </c>
      <c r="E3589" s="2" t="str">
        <f>TRIM(Table2[[#This Row],[SKU_CODE]])</f>
        <v>BEC-CLN-001</v>
      </c>
      <c r="F3589" s="2">
        <v>237</v>
      </c>
      <c r="G3589" s="2">
        <v>47163</v>
      </c>
      <c r="H3589" s="2">
        <v>3569.77</v>
      </c>
      <c r="I3589" s="2">
        <v>8495.25</v>
      </c>
      <c r="J3589" s="2">
        <v>12</v>
      </c>
      <c r="K3589" s="2" t="str">
        <f>_xlfn.XLOOKUP(E3589,[1]SKU_Master!A:A,[1]SKU_Master!C:C,"NOT FOUND")</f>
        <v>Cleaners</v>
      </c>
      <c r="L3589" s="2">
        <f>_xlfn.XLOOKUP(Table2[[#This Row],[SKU_CODE_CLEAN]],[1]SKU_Master!A:A,[1]SKU_Master!E:E,"Not Found")</f>
        <v>199</v>
      </c>
      <c r="M3589" s="2">
        <f>_xlfn.XLOOKUP(E3589,[1]SKU_Master!A:A,[1]SKU_Master!F:F,"NOT FOUND")</f>
        <v>96</v>
      </c>
      <c r="N3589" s="2" t="str">
        <f>IF(ISNUMBER(_xlfn.XMATCH(E3589,[1]SKU_Master!A:A)),"MATCH","NOT FOUND")</f>
        <v>MATCH</v>
      </c>
      <c r="O3589" s="2">
        <f>Table2[[#This Row],[GROSS_REVENUE]]-Table2[[#This Row],[DISCOUNT]]</f>
        <v>43593.23</v>
      </c>
      <c r="P3589" s="3">
        <f>IFERROR((Table2[[#This Row],[NET_REVENUE]]-(Table2[[#This Row],[UNITS_SOLD]]*Table2[[#This Row],[UNIT_COGS]]))/Table2[[#This Row],[NET_REVENUE]],0)</f>
        <v>0.47808409700313564</v>
      </c>
      <c r="Q3589" s="4">
        <f>IFERROR(Table2[[#This Row],[GROSS_REVENUE]]/Table2[[#This Row],[AD_SPEND]],0)</f>
        <v>5.5516906506577204</v>
      </c>
      <c r="R3589" s="2">
        <f>IFERROR((Table2[[#This Row],[NET_REVENUE]]-(Table2[[#This Row],[UNITS_SOLD]]*Table2[[#This Row],[UNIT_COGS]])-Table2[[#This Row],[AD_SPEND]]),0)</f>
        <v>12345.980000000003</v>
      </c>
      <c r="S3589" s="3">
        <f>IFERROR(Table2[[#This Row],[RETURNS_UNITS]]/Table2[[#This Row],[UNITS_SOLD]],0)</f>
        <v>5.0632911392405063E-2</v>
      </c>
      <c r="T3589" s="2" t="str">
        <f>TRIM(CLEAN(Table2[[#This Row],[CHANNEL]]))</f>
        <v>Zepto</v>
      </c>
      <c r="U3589" s="1">
        <f t="shared" si="56"/>
        <v>45474</v>
      </c>
    </row>
    <row r="3590" spans="1:21" x14ac:dyDescent="0.3">
      <c r="A3590" s="1">
        <v>45627</v>
      </c>
      <c r="B3590" s="2" t="s">
        <v>37</v>
      </c>
      <c r="C3590" s="2" t="s">
        <v>22</v>
      </c>
      <c r="D3590" s="2" t="s">
        <v>41</v>
      </c>
      <c r="E3590" s="2" t="str">
        <f>TRIM(Table2[[#This Row],[SKU_CODE]])</f>
        <v>BEC-KT-002</v>
      </c>
      <c r="F3590" s="2">
        <v>278</v>
      </c>
      <c r="G3590" s="2">
        <v>116760</v>
      </c>
      <c r="H3590" s="2">
        <v>17847.84</v>
      </c>
      <c r="I3590" s="2">
        <v>8512.9699999999993</v>
      </c>
      <c r="J3590" s="2">
        <v>12</v>
      </c>
      <c r="K3590" s="2" t="str">
        <f>_xlfn.XLOOKUP(E3590,[1]SKU_Master!A:A,[1]SKU_Master!C:C,"NOT FOUND")</f>
        <v>Kitchen Towel</v>
      </c>
      <c r="L3590" s="2">
        <f>_xlfn.XLOOKUP(Table2[[#This Row],[SKU_CODE_CLEAN]],[1]SKU_Master!A:A,[1]SKU_Master!E:E,"Not Found")</f>
        <v>420</v>
      </c>
      <c r="M3590" s="2">
        <f>_xlfn.XLOOKUP(E3590,[1]SKU_Master!A:A,[1]SKU_Master!F:F,"NOT FOUND")</f>
        <v>205</v>
      </c>
      <c r="N3590" s="2" t="str">
        <f>IF(ISNUMBER(_xlfn.XMATCH(E3590,[1]SKU_Master!A:A)),"MATCH","NOT FOUND")</f>
        <v>MATCH</v>
      </c>
      <c r="O3590" s="2">
        <f>Table2[[#This Row],[GROSS_REVENUE]]-Table2[[#This Row],[DISCOUNT]]</f>
        <v>98912.16</v>
      </c>
      <c r="P3590" s="3">
        <f>IFERROR((Table2[[#This Row],[NET_REVENUE]]-(Table2[[#This Row],[UNITS_SOLD]]*Table2[[#This Row],[UNIT_COGS]]))/Table2[[#This Row],[NET_REVENUE]],0)</f>
        <v>0.42383221638269758</v>
      </c>
      <c r="Q3590" s="4">
        <f>IFERROR(Table2[[#This Row],[GROSS_REVENUE]]/Table2[[#This Row],[AD_SPEND]],0)</f>
        <v>13.715542284302659</v>
      </c>
      <c r="R3590" s="2">
        <f>IFERROR((Table2[[#This Row],[NET_REVENUE]]-(Table2[[#This Row],[UNITS_SOLD]]*Table2[[#This Row],[UNIT_COGS]])-Table2[[#This Row],[AD_SPEND]]),0)</f>
        <v>33409.19</v>
      </c>
      <c r="S3590" s="3">
        <f>IFERROR(Table2[[#This Row],[RETURNS_UNITS]]/Table2[[#This Row],[UNITS_SOLD]],0)</f>
        <v>4.3165467625899283E-2</v>
      </c>
      <c r="T3590" s="2" t="str">
        <f>TRIM(CLEAN(Table2[[#This Row],[CHANNEL]]))</f>
        <v>Blinkit</v>
      </c>
      <c r="U3590" s="1">
        <f t="shared" si="56"/>
        <v>45627</v>
      </c>
    </row>
    <row r="3591" spans="1:21" x14ac:dyDescent="0.3">
      <c r="A3591" s="1">
        <v>45505</v>
      </c>
      <c r="B3591" s="2" t="s">
        <v>33</v>
      </c>
      <c r="C3591" s="2" t="s">
        <v>28</v>
      </c>
      <c r="D3591" s="2" t="s">
        <v>36</v>
      </c>
      <c r="E3591" s="2" t="str">
        <f>TRIM(Table2[[#This Row],[SKU_CODE]])</f>
        <v>BEC-CLN-003</v>
      </c>
      <c r="F3591" s="2">
        <v>92</v>
      </c>
      <c r="G3591" s="2">
        <v>27508</v>
      </c>
      <c r="H3591" s="2">
        <v>1523.88</v>
      </c>
      <c r="I3591" s="2">
        <v>8514.91</v>
      </c>
      <c r="J3591" s="2">
        <v>3</v>
      </c>
      <c r="K3591" s="2" t="str">
        <f>_xlfn.XLOOKUP(E3591,[1]SKU_Master!A:A,[1]SKU_Master!C:C,"NOT FOUND")</f>
        <v>Cleaners</v>
      </c>
      <c r="L3591" s="2">
        <f>_xlfn.XLOOKUP(Table2[[#This Row],[SKU_CODE_CLEAN]],[1]SKU_Master!A:A,[1]SKU_Master!E:E,"Not Found")</f>
        <v>299</v>
      </c>
      <c r="M3591" s="2">
        <f>_xlfn.XLOOKUP(E3591,[1]SKU_Master!A:A,[1]SKU_Master!F:F,"NOT FOUND")</f>
        <v>150</v>
      </c>
      <c r="N3591" s="2" t="str">
        <f>IF(ISNUMBER(_xlfn.XMATCH(E3591,[1]SKU_Master!A:A)),"MATCH","NOT FOUND")</f>
        <v>MATCH</v>
      </c>
      <c r="O3591" s="2">
        <f>Table2[[#This Row],[GROSS_REVENUE]]-Table2[[#This Row],[DISCOUNT]]</f>
        <v>25984.12</v>
      </c>
      <c r="P3591" s="3">
        <f>IFERROR((Table2[[#This Row],[NET_REVENUE]]-(Table2[[#This Row],[UNITS_SOLD]]*Table2[[#This Row],[UNIT_COGS]]))/Table2[[#This Row],[NET_REVENUE]],0)</f>
        <v>0.46890639359732017</v>
      </c>
      <c r="Q3591" s="4">
        <f>IFERROR(Table2[[#This Row],[GROSS_REVENUE]]/Table2[[#This Row],[AD_SPEND]],0)</f>
        <v>3.2305684969071899</v>
      </c>
      <c r="R3591" s="2">
        <f>IFERROR((Table2[[#This Row],[NET_REVENUE]]-(Table2[[#This Row],[UNITS_SOLD]]*Table2[[#This Row],[UNIT_COGS]])-Table2[[#This Row],[AD_SPEND]]),0)</f>
        <v>3669.2099999999991</v>
      </c>
      <c r="S3591" s="3">
        <f>IFERROR(Table2[[#This Row],[RETURNS_UNITS]]/Table2[[#This Row],[UNITS_SOLD]],0)</f>
        <v>3.2608695652173912E-2</v>
      </c>
      <c r="T3591" s="2" t="str">
        <f>TRIM(CLEAN(Table2[[#This Row],[CHANNEL]]))</f>
        <v>Swiggy Instamart</v>
      </c>
      <c r="U3591" s="1">
        <f t="shared" si="56"/>
        <v>45505</v>
      </c>
    </row>
    <row r="3592" spans="1:21" x14ac:dyDescent="0.3">
      <c r="A3592" s="1">
        <v>45474</v>
      </c>
      <c r="B3592" s="2" t="s">
        <v>50</v>
      </c>
      <c r="C3592" s="2" t="s">
        <v>22</v>
      </c>
      <c r="D3592" s="2" t="s">
        <v>41</v>
      </c>
      <c r="E3592" s="2" t="str">
        <f>TRIM(Table2[[#This Row],[SKU_CODE]])</f>
        <v>BEC-KT-002</v>
      </c>
      <c r="F3592" s="2">
        <v>259</v>
      </c>
      <c r="G3592" s="2">
        <v>108780</v>
      </c>
      <c r="H3592" s="2">
        <v>23277.35</v>
      </c>
      <c r="I3592" s="2">
        <v>8521.41</v>
      </c>
      <c r="J3592" s="2">
        <v>9</v>
      </c>
      <c r="K3592" s="2" t="str">
        <f>_xlfn.XLOOKUP(E3592,[1]SKU_Master!A:A,[1]SKU_Master!C:C,"NOT FOUND")</f>
        <v>Kitchen Towel</v>
      </c>
      <c r="L3592" s="2">
        <f>_xlfn.XLOOKUP(Table2[[#This Row],[SKU_CODE_CLEAN]],[1]SKU_Master!A:A,[1]SKU_Master!E:E,"Not Found")</f>
        <v>420</v>
      </c>
      <c r="M3592" s="2">
        <f>_xlfn.XLOOKUP(E3592,[1]SKU_Master!A:A,[1]SKU_Master!F:F,"NOT FOUND")</f>
        <v>205</v>
      </c>
      <c r="N3592" s="2" t="str">
        <f>IF(ISNUMBER(_xlfn.XMATCH(E3592,[1]SKU_Master!A:A)),"MATCH","NOT FOUND")</f>
        <v>MATCH</v>
      </c>
      <c r="O3592" s="2">
        <f>Table2[[#This Row],[GROSS_REVENUE]]-Table2[[#This Row],[DISCOUNT]]</f>
        <v>85502.65</v>
      </c>
      <c r="P3592" s="3">
        <f>IFERROR((Table2[[#This Row],[NET_REVENUE]]-(Table2[[#This Row],[UNITS_SOLD]]*Table2[[#This Row],[UNIT_COGS]]))/Table2[[#This Row],[NET_REVENUE]],0)</f>
        <v>0.3790250945438533</v>
      </c>
      <c r="Q3592" s="4">
        <f>IFERROR(Table2[[#This Row],[GROSS_REVENUE]]/Table2[[#This Row],[AD_SPEND]],0)</f>
        <v>12.765493034603429</v>
      </c>
      <c r="R3592" s="2">
        <f>IFERROR((Table2[[#This Row],[NET_REVENUE]]-(Table2[[#This Row],[UNITS_SOLD]]*Table2[[#This Row],[UNIT_COGS]])-Table2[[#This Row],[AD_SPEND]]),0)</f>
        <v>23886.239999999994</v>
      </c>
      <c r="S3592" s="3">
        <f>IFERROR(Table2[[#This Row],[RETURNS_UNITS]]/Table2[[#This Row],[UNITS_SOLD]],0)</f>
        <v>3.4749034749034749E-2</v>
      </c>
      <c r="T3592" s="2" t="str">
        <f>TRIM(CLEAN(Table2[[#This Row],[CHANNEL]]))</f>
        <v>Amazon</v>
      </c>
      <c r="U3592" s="1">
        <f t="shared" si="56"/>
        <v>45474</v>
      </c>
    </row>
    <row r="3593" spans="1:21" x14ac:dyDescent="0.3">
      <c r="A3593" s="1">
        <v>45352</v>
      </c>
      <c r="B3593" s="2" t="s">
        <v>50</v>
      </c>
      <c r="C3593" s="2" t="s">
        <v>22</v>
      </c>
      <c r="D3593" s="2" t="s">
        <v>30</v>
      </c>
      <c r="E3593" s="2" t="str">
        <f>TRIM(Table2[[#This Row],[SKU_CODE]])</f>
        <v>BEC-TIS-002</v>
      </c>
      <c r="F3593" s="2">
        <v>489</v>
      </c>
      <c r="G3593" s="2">
        <v>88020</v>
      </c>
      <c r="H3593" s="2">
        <v>15364.26</v>
      </c>
      <c r="I3593" s="2">
        <v>8528.7099999999991</v>
      </c>
      <c r="J3593" s="2">
        <v>22</v>
      </c>
      <c r="K3593" s="2" t="str">
        <f>_xlfn.XLOOKUP(E3593,[1]SKU_Master!A:A,[1]SKU_Master!C:C,"NOT FOUND")</f>
        <v>Tissues</v>
      </c>
      <c r="L3593" s="2">
        <f>_xlfn.XLOOKUP(Table2[[#This Row],[SKU_CODE_CLEAN]],[1]SKU_Master!A:A,[1]SKU_Master!E:E,"Not Found")</f>
        <v>180</v>
      </c>
      <c r="M3593" s="2">
        <f>_xlfn.XLOOKUP(E3593,[1]SKU_Master!A:A,[1]SKU_Master!F:F,"NOT FOUND")</f>
        <v>95</v>
      </c>
      <c r="N3593" s="2" t="str">
        <f>IF(ISNUMBER(_xlfn.XMATCH(E3593,[1]SKU_Master!A:A)),"MATCH","NOT FOUND")</f>
        <v>MATCH</v>
      </c>
      <c r="O3593" s="2">
        <f>Table2[[#This Row],[GROSS_REVENUE]]-Table2[[#This Row],[DISCOUNT]]</f>
        <v>72655.740000000005</v>
      </c>
      <c r="P3593" s="3">
        <f>IFERROR((Table2[[#This Row],[NET_REVENUE]]-(Table2[[#This Row],[UNITS_SOLD]]*Table2[[#This Row],[UNIT_COGS]]))/Table2[[#This Row],[NET_REVENUE]],0)</f>
        <v>0.36061486676758098</v>
      </c>
      <c r="Q3593" s="4">
        <f>IFERROR(Table2[[#This Row],[GROSS_REVENUE]]/Table2[[#This Row],[AD_SPEND]],0)</f>
        <v>10.320435329610223</v>
      </c>
      <c r="R3593" s="2">
        <f>IFERROR((Table2[[#This Row],[NET_REVENUE]]-(Table2[[#This Row],[UNITS_SOLD]]*Table2[[#This Row],[UNIT_COGS]])-Table2[[#This Row],[AD_SPEND]]),0)</f>
        <v>17672.030000000006</v>
      </c>
      <c r="S3593" s="3">
        <f>IFERROR(Table2[[#This Row],[RETURNS_UNITS]]/Table2[[#This Row],[UNITS_SOLD]],0)</f>
        <v>4.4989775051124746E-2</v>
      </c>
      <c r="T3593" s="2" t="str">
        <f>TRIM(CLEAN(Table2[[#This Row],[CHANNEL]]))</f>
        <v>Amazon</v>
      </c>
      <c r="U3593" s="1">
        <f t="shared" si="56"/>
        <v>45352</v>
      </c>
    </row>
    <row r="3594" spans="1:21" x14ac:dyDescent="0.3">
      <c r="A3594" s="1">
        <v>45748</v>
      </c>
      <c r="B3594" s="2" t="s">
        <v>24</v>
      </c>
      <c r="C3594" s="2" t="s">
        <v>28</v>
      </c>
      <c r="D3594" s="2" t="s">
        <v>60</v>
      </c>
      <c r="E3594" s="2" t="str">
        <f>TRIM(Table2[[#This Row],[SKU_CODE]])</f>
        <v>BEC-CLN-003</v>
      </c>
      <c r="F3594" s="2">
        <v>182</v>
      </c>
      <c r="G3594" s="2">
        <v>54418</v>
      </c>
      <c r="H3594" s="2">
        <v>7753.75</v>
      </c>
      <c r="I3594" s="2">
        <v>8534.99</v>
      </c>
      <c r="J3594" s="2">
        <v>17</v>
      </c>
      <c r="K3594" s="2" t="str">
        <f>_xlfn.XLOOKUP(E3594,[1]SKU_Master!A:A,[1]SKU_Master!C:C,"NOT FOUND")</f>
        <v>Cleaners</v>
      </c>
      <c r="L3594" s="2">
        <f>_xlfn.XLOOKUP(Table2[[#This Row],[SKU_CODE_CLEAN]],[1]SKU_Master!A:A,[1]SKU_Master!E:E,"Not Found")</f>
        <v>299</v>
      </c>
      <c r="M3594" s="2">
        <f>_xlfn.XLOOKUP(E3594,[1]SKU_Master!A:A,[1]SKU_Master!F:F,"NOT FOUND")</f>
        <v>150</v>
      </c>
      <c r="N3594" s="2" t="str">
        <f>IF(ISNUMBER(_xlfn.XMATCH(E3594,[1]SKU_Master!A:A)),"MATCH","NOT FOUND")</f>
        <v>MATCH</v>
      </c>
      <c r="O3594" s="2">
        <f>Table2[[#This Row],[GROSS_REVENUE]]-Table2[[#This Row],[DISCOUNT]]</f>
        <v>46664.25</v>
      </c>
      <c r="P3594" s="3">
        <f>IFERROR((Table2[[#This Row],[NET_REVENUE]]-(Table2[[#This Row],[UNITS_SOLD]]*Table2[[#This Row],[UNIT_COGS]]))/Table2[[#This Row],[NET_REVENUE]],0)</f>
        <v>0.41496970378823189</v>
      </c>
      <c r="Q3594" s="4">
        <f>IFERROR(Table2[[#This Row],[GROSS_REVENUE]]/Table2[[#This Row],[AD_SPEND]],0)</f>
        <v>6.3758715593105562</v>
      </c>
      <c r="R3594" s="2">
        <f>IFERROR((Table2[[#This Row],[NET_REVENUE]]-(Table2[[#This Row],[UNITS_SOLD]]*Table2[[#This Row],[UNIT_COGS]])-Table2[[#This Row],[AD_SPEND]]),0)</f>
        <v>10829.26</v>
      </c>
      <c r="S3594" s="3">
        <f>IFERROR(Table2[[#This Row],[RETURNS_UNITS]]/Table2[[#This Row],[UNITS_SOLD]],0)</f>
        <v>9.3406593406593408E-2</v>
      </c>
      <c r="T3594" s="2" t="str">
        <f>TRIM(CLEAN(Table2[[#This Row],[CHANNEL]]))</f>
        <v>D2C</v>
      </c>
      <c r="U3594" s="1">
        <f t="shared" si="56"/>
        <v>45748</v>
      </c>
    </row>
    <row r="3595" spans="1:21" x14ac:dyDescent="0.3">
      <c r="A3595" s="1">
        <v>45717</v>
      </c>
      <c r="B3595" s="2" t="s">
        <v>37</v>
      </c>
      <c r="C3595" s="2" t="s">
        <v>28</v>
      </c>
      <c r="D3595" s="2" t="s">
        <v>38</v>
      </c>
      <c r="E3595" s="2" t="str">
        <f>TRIM(Table2[[#This Row],[SKU_CODE]])</f>
        <v>BEC-CLN-002</v>
      </c>
      <c r="F3595" s="2">
        <v>301</v>
      </c>
      <c r="G3595" s="2">
        <v>55685</v>
      </c>
      <c r="H3595" s="2">
        <v>11065.35</v>
      </c>
      <c r="I3595" s="2">
        <v>8536.0300000000007</v>
      </c>
      <c r="J3595" s="2">
        <v>11</v>
      </c>
      <c r="K3595" s="2" t="str">
        <f>_xlfn.XLOOKUP(E3595,[1]SKU_Master!A:A,[1]SKU_Master!C:C,"NOT FOUND")</f>
        <v>Cleaners</v>
      </c>
      <c r="L3595" s="2">
        <f>_xlfn.XLOOKUP(Table2[[#This Row],[SKU_CODE_CLEAN]],[1]SKU_Master!A:A,[1]SKU_Master!E:E,"Not Found")</f>
        <v>185</v>
      </c>
      <c r="M3595" s="2">
        <f>_xlfn.XLOOKUP(E3595,[1]SKU_Master!A:A,[1]SKU_Master!F:F,"NOT FOUND")</f>
        <v>88</v>
      </c>
      <c r="N3595" s="2" t="str">
        <f>IF(ISNUMBER(_xlfn.XMATCH(E3595,[1]SKU_Master!A:A)),"MATCH","NOT FOUND")</f>
        <v>MATCH</v>
      </c>
      <c r="O3595" s="2">
        <f>Table2[[#This Row],[GROSS_REVENUE]]-Table2[[#This Row],[DISCOUNT]]</f>
        <v>44619.65</v>
      </c>
      <c r="P3595" s="3">
        <f>IFERROR((Table2[[#This Row],[NET_REVENUE]]-(Table2[[#This Row],[UNITS_SOLD]]*Table2[[#This Row],[UNIT_COGS]]))/Table2[[#This Row],[NET_REVENUE]],0)</f>
        <v>0.4063602022875572</v>
      </c>
      <c r="Q3595" s="4">
        <f>IFERROR(Table2[[#This Row],[GROSS_REVENUE]]/Table2[[#This Row],[AD_SPEND]],0)</f>
        <v>6.5235244018589436</v>
      </c>
      <c r="R3595" s="2">
        <f>IFERROR((Table2[[#This Row],[NET_REVENUE]]-(Table2[[#This Row],[UNITS_SOLD]]*Table2[[#This Row],[UNIT_COGS]])-Table2[[#This Row],[AD_SPEND]]),0)</f>
        <v>9595.6200000000008</v>
      </c>
      <c r="S3595" s="3">
        <f>IFERROR(Table2[[#This Row],[RETURNS_UNITS]]/Table2[[#This Row],[UNITS_SOLD]],0)</f>
        <v>3.6544850498338874E-2</v>
      </c>
      <c r="T3595" s="2" t="str">
        <f>TRIM(CLEAN(Table2[[#This Row],[CHANNEL]]))</f>
        <v>Blinkit</v>
      </c>
      <c r="U3595" s="1">
        <f t="shared" si="56"/>
        <v>45717</v>
      </c>
    </row>
    <row r="3596" spans="1:21" x14ac:dyDescent="0.3">
      <c r="A3596" s="1">
        <v>45748</v>
      </c>
      <c r="B3596" s="2" t="s">
        <v>24</v>
      </c>
      <c r="C3596" s="2" t="s">
        <v>25</v>
      </c>
      <c r="D3596" s="2" t="s">
        <v>29</v>
      </c>
      <c r="E3596" s="2" t="str">
        <f>TRIM(Table2[[#This Row],[SKU_CODE]])</f>
        <v>BEC-CLN-004</v>
      </c>
      <c r="F3596" s="2">
        <v>440</v>
      </c>
      <c r="G3596" s="2">
        <v>43560</v>
      </c>
      <c r="H3596" s="2">
        <v>6285.57</v>
      </c>
      <c r="I3596" s="2">
        <v>8544.65</v>
      </c>
      <c r="J3596" s="2">
        <v>67</v>
      </c>
      <c r="K3596" s="2" t="str">
        <f>_xlfn.XLOOKUP(E3596,[1]SKU_Master!A:A,[1]SKU_Master!C:C,"NOT FOUND")</f>
        <v>Cleaners</v>
      </c>
      <c r="L3596" s="2">
        <f>_xlfn.XLOOKUP(Table2[[#This Row],[SKU_CODE_CLEAN]],[1]SKU_Master!A:A,[1]SKU_Master!E:E,"Not Found")</f>
        <v>99</v>
      </c>
      <c r="M3596" s="2">
        <f>_xlfn.XLOOKUP(E3596,[1]SKU_Master!A:A,[1]SKU_Master!F:F,"NOT FOUND")</f>
        <v>44</v>
      </c>
      <c r="N3596" s="2" t="str">
        <f>IF(ISNUMBER(_xlfn.XMATCH(E3596,[1]SKU_Master!A:A)),"MATCH","NOT FOUND")</f>
        <v>MATCH</v>
      </c>
      <c r="O3596" s="2">
        <f>Table2[[#This Row],[GROSS_REVENUE]]-Table2[[#This Row],[DISCOUNT]]</f>
        <v>37274.43</v>
      </c>
      <c r="P3596" s="3">
        <f>IFERROR((Table2[[#This Row],[NET_REVENUE]]-(Table2[[#This Row],[UNITS_SOLD]]*Table2[[#This Row],[UNIT_COGS]]))/Table2[[#This Row],[NET_REVENUE]],0)</f>
        <v>0.48060909315045192</v>
      </c>
      <c r="Q3596" s="4">
        <f>IFERROR(Table2[[#This Row],[GROSS_REVENUE]]/Table2[[#This Row],[AD_SPEND]],0)</f>
        <v>5.09792677289298</v>
      </c>
      <c r="R3596" s="2">
        <f>IFERROR((Table2[[#This Row],[NET_REVENUE]]-(Table2[[#This Row],[UNITS_SOLD]]*Table2[[#This Row],[UNIT_COGS]])-Table2[[#This Row],[AD_SPEND]]),0)</f>
        <v>9369.7800000000007</v>
      </c>
      <c r="S3596" s="3">
        <f>IFERROR(Table2[[#This Row],[RETURNS_UNITS]]/Table2[[#This Row],[UNITS_SOLD]],0)</f>
        <v>0.15227272727272728</v>
      </c>
      <c r="T3596" s="2" t="str">
        <f>TRIM(CLEAN(Table2[[#This Row],[CHANNEL]]))</f>
        <v>D2C</v>
      </c>
      <c r="U3596" s="1">
        <f t="shared" si="56"/>
        <v>45748</v>
      </c>
    </row>
    <row r="3597" spans="1:21" x14ac:dyDescent="0.3">
      <c r="A3597" s="1">
        <v>45352</v>
      </c>
      <c r="B3597" s="2" t="s">
        <v>39</v>
      </c>
      <c r="C3597" s="2" t="s">
        <v>25</v>
      </c>
      <c r="D3597" s="2" t="s">
        <v>32</v>
      </c>
      <c r="E3597" s="2" t="str">
        <f>TRIM(Table2[[#This Row],[SKU_CODE]])</f>
        <v>BEC-BW-001</v>
      </c>
      <c r="F3597" s="2">
        <v>304</v>
      </c>
      <c r="G3597" s="2">
        <v>66880</v>
      </c>
      <c r="H3597" s="2">
        <v>8342.7999999999993</v>
      </c>
      <c r="I3597" s="2">
        <v>8551.92</v>
      </c>
      <c r="J3597" s="2">
        <v>12</v>
      </c>
      <c r="K3597" s="2" t="str">
        <f>_xlfn.XLOOKUP(E3597,[1]SKU_Master!A:A,[1]SKU_Master!C:C,"NOT FOUND")</f>
        <v>Bake &amp; Wrap</v>
      </c>
      <c r="L3597" s="2">
        <f>_xlfn.XLOOKUP(Table2[[#This Row],[SKU_CODE_CLEAN]],[1]SKU_Master!A:A,[1]SKU_Master!E:E,"Not Found")</f>
        <v>220</v>
      </c>
      <c r="M3597" s="2">
        <f>_xlfn.XLOOKUP(E3597,[1]SKU_Master!A:A,[1]SKU_Master!F:F,"NOT FOUND")</f>
        <v>118</v>
      </c>
      <c r="N3597" s="2" t="str">
        <f>IF(ISNUMBER(_xlfn.XMATCH(E3597,[1]SKU_Master!A:A)),"MATCH","NOT FOUND")</f>
        <v>MATCH</v>
      </c>
      <c r="O3597" s="2">
        <f>Table2[[#This Row],[GROSS_REVENUE]]-Table2[[#This Row],[DISCOUNT]]</f>
        <v>58537.2</v>
      </c>
      <c r="P3597" s="3">
        <f>IFERROR((Table2[[#This Row],[NET_REVENUE]]-(Table2[[#This Row],[UNITS_SOLD]]*Table2[[#This Row],[UNIT_COGS]]))/Table2[[#This Row],[NET_REVENUE]],0)</f>
        <v>0.38719310113910466</v>
      </c>
      <c r="Q3597" s="4">
        <f>IFERROR(Table2[[#This Row],[GROSS_REVENUE]]/Table2[[#This Row],[AD_SPEND]],0)</f>
        <v>7.8204660473905276</v>
      </c>
      <c r="R3597" s="2">
        <f>IFERROR((Table2[[#This Row],[NET_REVENUE]]-(Table2[[#This Row],[UNITS_SOLD]]*Table2[[#This Row],[UNIT_COGS]])-Table2[[#This Row],[AD_SPEND]]),0)</f>
        <v>14113.279999999997</v>
      </c>
      <c r="S3597" s="3">
        <f>IFERROR(Table2[[#This Row],[RETURNS_UNITS]]/Table2[[#This Row],[UNITS_SOLD]],0)</f>
        <v>3.9473684210526314E-2</v>
      </c>
      <c r="T3597" s="2" t="str">
        <f>TRIM(CLEAN(Table2[[#This Row],[CHANNEL]]))</f>
        <v>Amazon</v>
      </c>
      <c r="U3597" s="1">
        <f t="shared" si="56"/>
        <v>45352</v>
      </c>
    </row>
    <row r="3598" spans="1:21" x14ac:dyDescent="0.3">
      <c r="A3598" s="1">
        <v>45809</v>
      </c>
      <c r="B3598" s="2" t="s">
        <v>39</v>
      </c>
      <c r="C3598" s="2" t="s">
        <v>22</v>
      </c>
      <c r="D3598" s="2" t="s">
        <v>29</v>
      </c>
      <c r="E3598" s="2" t="str">
        <f>TRIM(Table2[[#This Row],[SKU_CODE]])</f>
        <v>BEC-CLN-004</v>
      </c>
      <c r="F3598" s="2">
        <v>405</v>
      </c>
      <c r="G3598" s="2">
        <v>40095</v>
      </c>
      <c r="H3598" s="2">
        <v>7395.58</v>
      </c>
      <c r="I3598" s="2">
        <v>8567.4</v>
      </c>
      <c r="J3598" s="2">
        <v>9</v>
      </c>
      <c r="K3598" s="2" t="str">
        <f>_xlfn.XLOOKUP(E3598,[1]SKU_Master!A:A,[1]SKU_Master!C:C,"NOT FOUND")</f>
        <v>Cleaners</v>
      </c>
      <c r="L3598" s="2">
        <f>_xlfn.XLOOKUP(Table2[[#This Row],[SKU_CODE_CLEAN]],[1]SKU_Master!A:A,[1]SKU_Master!E:E,"Not Found")</f>
        <v>99</v>
      </c>
      <c r="M3598" s="2">
        <f>_xlfn.XLOOKUP(E3598,[1]SKU_Master!A:A,[1]SKU_Master!F:F,"NOT FOUND")</f>
        <v>44</v>
      </c>
      <c r="N3598" s="2" t="str">
        <f>IF(ISNUMBER(_xlfn.XMATCH(E3598,[1]SKU_Master!A:A)),"MATCH","NOT FOUND")</f>
        <v>MATCH</v>
      </c>
      <c r="O3598" s="2">
        <f>Table2[[#This Row],[GROSS_REVENUE]]-Table2[[#This Row],[DISCOUNT]]</f>
        <v>32699.42</v>
      </c>
      <c r="P3598" s="3">
        <f>IFERROR((Table2[[#This Row],[NET_REVENUE]]-(Table2[[#This Row],[UNITS_SOLD]]*Table2[[#This Row],[UNIT_COGS]]))/Table2[[#This Row],[NET_REVENUE]],0)</f>
        <v>0.45503620553514401</v>
      </c>
      <c r="Q3598" s="4">
        <f>IFERROR(Table2[[#This Row],[GROSS_REVENUE]]/Table2[[#This Row],[AD_SPEND]],0)</f>
        <v>4.6799495763008618</v>
      </c>
      <c r="R3598" s="2">
        <f>IFERROR((Table2[[#This Row],[NET_REVENUE]]-(Table2[[#This Row],[UNITS_SOLD]]*Table2[[#This Row],[UNIT_COGS]])-Table2[[#This Row],[AD_SPEND]]),0)</f>
        <v>6312.0199999999986</v>
      </c>
      <c r="S3598" s="3">
        <f>IFERROR(Table2[[#This Row],[RETURNS_UNITS]]/Table2[[#This Row],[UNITS_SOLD]],0)</f>
        <v>2.2222222222222223E-2</v>
      </c>
      <c r="T3598" s="2" t="str">
        <f>TRIM(CLEAN(Table2[[#This Row],[CHANNEL]]))</f>
        <v>Amazon</v>
      </c>
      <c r="U3598" s="1">
        <f t="shared" si="56"/>
        <v>45809</v>
      </c>
    </row>
    <row r="3599" spans="1:21" x14ac:dyDescent="0.3">
      <c r="A3599" s="1">
        <v>45383</v>
      </c>
      <c r="B3599" s="2" t="s">
        <v>24</v>
      </c>
      <c r="C3599" s="2" t="s">
        <v>28</v>
      </c>
      <c r="D3599" s="2" t="s">
        <v>38</v>
      </c>
      <c r="E3599" s="2" t="str">
        <f>TRIM(Table2[[#This Row],[SKU_CODE]])</f>
        <v>BEC-CLN-002</v>
      </c>
      <c r="F3599" s="2">
        <v>228</v>
      </c>
      <c r="G3599" s="2">
        <v>42180</v>
      </c>
      <c r="H3599" s="2">
        <v>4866.97</v>
      </c>
      <c r="I3599" s="2">
        <v>8576.17</v>
      </c>
      <c r="J3599" s="2">
        <v>36</v>
      </c>
      <c r="K3599" s="2" t="str">
        <f>_xlfn.XLOOKUP(E3599,[1]SKU_Master!A:A,[1]SKU_Master!C:C,"NOT FOUND")</f>
        <v>Cleaners</v>
      </c>
      <c r="L3599" s="2">
        <f>_xlfn.XLOOKUP(Table2[[#This Row],[SKU_CODE_CLEAN]],[1]SKU_Master!A:A,[1]SKU_Master!E:E,"Not Found")</f>
        <v>185</v>
      </c>
      <c r="M3599" s="2">
        <f>_xlfn.XLOOKUP(E3599,[1]SKU_Master!A:A,[1]SKU_Master!F:F,"NOT FOUND")</f>
        <v>88</v>
      </c>
      <c r="N3599" s="2" t="str">
        <f>IF(ISNUMBER(_xlfn.XMATCH(E3599,[1]SKU_Master!A:A)),"MATCH","NOT FOUND")</f>
        <v>MATCH</v>
      </c>
      <c r="O3599" s="2">
        <f>Table2[[#This Row],[GROSS_REVENUE]]-Table2[[#This Row],[DISCOUNT]]</f>
        <v>37313.03</v>
      </c>
      <c r="P3599" s="3">
        <f>IFERROR((Table2[[#This Row],[NET_REVENUE]]-(Table2[[#This Row],[UNITS_SOLD]]*Table2[[#This Row],[UNIT_COGS]]))/Table2[[#This Row],[NET_REVENUE]],0)</f>
        <v>0.46227899476402745</v>
      </c>
      <c r="Q3599" s="4">
        <f>IFERROR(Table2[[#This Row],[GROSS_REVENUE]]/Table2[[#This Row],[AD_SPEND]],0)</f>
        <v>4.9182793717941689</v>
      </c>
      <c r="R3599" s="2">
        <f>IFERROR((Table2[[#This Row],[NET_REVENUE]]-(Table2[[#This Row],[UNITS_SOLD]]*Table2[[#This Row],[UNIT_COGS]])-Table2[[#This Row],[AD_SPEND]]),0)</f>
        <v>8672.8599999999988</v>
      </c>
      <c r="S3599" s="3">
        <f>IFERROR(Table2[[#This Row],[RETURNS_UNITS]]/Table2[[#This Row],[UNITS_SOLD]],0)</f>
        <v>0.15789473684210525</v>
      </c>
      <c r="T3599" s="2" t="str">
        <f>TRIM(CLEAN(Table2[[#This Row],[CHANNEL]]))</f>
        <v>D2C</v>
      </c>
      <c r="U3599" s="1">
        <f t="shared" si="56"/>
        <v>45383</v>
      </c>
    </row>
    <row r="3600" spans="1:21" x14ac:dyDescent="0.3">
      <c r="A3600" s="1">
        <v>45536</v>
      </c>
      <c r="B3600" s="2" t="s">
        <v>21</v>
      </c>
      <c r="C3600" s="2" t="s">
        <v>22</v>
      </c>
      <c r="D3600" s="2" t="s">
        <v>38</v>
      </c>
      <c r="E3600" s="2" t="str">
        <f>TRIM(Table2[[#This Row],[SKU_CODE]])</f>
        <v>BEC-CLN-002</v>
      </c>
      <c r="F3600" s="2">
        <v>163</v>
      </c>
      <c r="G3600" s="2">
        <v>30155</v>
      </c>
      <c r="H3600" s="2">
        <v>3467.7</v>
      </c>
      <c r="I3600" s="2">
        <v>8578.36</v>
      </c>
      <c r="J3600" s="2">
        <v>8</v>
      </c>
      <c r="K3600" s="2" t="str">
        <f>_xlfn.XLOOKUP(E3600,[1]SKU_Master!A:A,[1]SKU_Master!C:C,"NOT FOUND")</f>
        <v>Cleaners</v>
      </c>
      <c r="L3600" s="2">
        <f>_xlfn.XLOOKUP(Table2[[#This Row],[SKU_CODE_CLEAN]],[1]SKU_Master!A:A,[1]SKU_Master!E:E,"Not Found")</f>
        <v>185</v>
      </c>
      <c r="M3600" s="2">
        <f>_xlfn.XLOOKUP(E3600,[1]SKU_Master!A:A,[1]SKU_Master!F:F,"NOT FOUND")</f>
        <v>88</v>
      </c>
      <c r="N3600" s="2" t="str">
        <f>IF(ISNUMBER(_xlfn.XMATCH(E3600,[1]SKU_Master!A:A)),"MATCH","NOT FOUND")</f>
        <v>MATCH</v>
      </c>
      <c r="O3600" s="2">
        <f>Table2[[#This Row],[GROSS_REVENUE]]-Table2[[#This Row],[DISCOUNT]]</f>
        <v>26687.3</v>
      </c>
      <c r="P3600" s="3">
        <f>IFERROR((Table2[[#This Row],[NET_REVENUE]]-(Table2[[#This Row],[UNITS_SOLD]]*Table2[[#This Row],[UNIT_COGS]]))/Table2[[#This Row],[NET_REVENUE]],0)</f>
        <v>0.4625158783391351</v>
      </c>
      <c r="Q3600" s="4">
        <f>IFERROR(Table2[[#This Row],[GROSS_REVENUE]]/Table2[[#This Row],[AD_SPEND]],0)</f>
        <v>3.5152406753738474</v>
      </c>
      <c r="R3600" s="2">
        <f>IFERROR((Table2[[#This Row],[NET_REVENUE]]-(Table2[[#This Row],[UNITS_SOLD]]*Table2[[#This Row],[UNIT_COGS]])-Table2[[#This Row],[AD_SPEND]]),0)</f>
        <v>3764.9399999999987</v>
      </c>
      <c r="S3600" s="3">
        <f>IFERROR(Table2[[#This Row],[RETURNS_UNITS]]/Table2[[#This Row],[UNITS_SOLD]],0)</f>
        <v>4.9079754601226995E-2</v>
      </c>
      <c r="T3600" s="2" t="str">
        <f>TRIM(CLEAN(Table2[[#This Row],[CHANNEL]]))</f>
        <v>Flipkart</v>
      </c>
      <c r="U3600" s="1">
        <f t="shared" si="56"/>
        <v>45536</v>
      </c>
    </row>
    <row r="3601" spans="1:21" x14ac:dyDescent="0.3">
      <c r="A3601" s="1">
        <v>45627</v>
      </c>
      <c r="B3601" s="2" t="s">
        <v>33</v>
      </c>
      <c r="C3601" s="2" t="s">
        <v>22</v>
      </c>
      <c r="D3601" s="2" t="s">
        <v>38</v>
      </c>
      <c r="E3601" s="2" t="str">
        <f>TRIM(Table2[[#This Row],[SKU_CODE]])</f>
        <v>BEC-CLN-002</v>
      </c>
      <c r="F3601" s="2">
        <v>220</v>
      </c>
      <c r="G3601" s="2">
        <v>40700</v>
      </c>
      <c r="H3601" s="2">
        <v>11432.14</v>
      </c>
      <c r="I3601" s="2">
        <v>8588.2199999999993</v>
      </c>
      <c r="J3601" s="2">
        <v>9</v>
      </c>
      <c r="K3601" s="2" t="str">
        <f>_xlfn.XLOOKUP(E3601,[1]SKU_Master!A:A,[1]SKU_Master!C:C,"NOT FOUND")</f>
        <v>Cleaners</v>
      </c>
      <c r="L3601" s="2">
        <f>_xlfn.XLOOKUP(Table2[[#This Row],[SKU_CODE_CLEAN]],[1]SKU_Master!A:A,[1]SKU_Master!E:E,"Not Found")</f>
        <v>185</v>
      </c>
      <c r="M3601" s="2">
        <f>_xlfn.XLOOKUP(E3601,[1]SKU_Master!A:A,[1]SKU_Master!F:F,"NOT FOUND")</f>
        <v>88</v>
      </c>
      <c r="N3601" s="2" t="str">
        <f>IF(ISNUMBER(_xlfn.XMATCH(E3601,[1]SKU_Master!A:A)),"MATCH","NOT FOUND")</f>
        <v>MATCH</v>
      </c>
      <c r="O3601" s="2">
        <f>Table2[[#This Row],[GROSS_REVENUE]]-Table2[[#This Row],[DISCOUNT]]</f>
        <v>29267.86</v>
      </c>
      <c r="P3601" s="3">
        <f>IFERROR((Table2[[#This Row],[NET_REVENUE]]-(Table2[[#This Row],[UNITS_SOLD]]*Table2[[#This Row],[UNIT_COGS]]))/Table2[[#This Row],[NET_REVENUE]],0)</f>
        <v>0.33852355450654747</v>
      </c>
      <c r="Q3601" s="4">
        <f>IFERROR(Table2[[#This Row],[GROSS_REVENUE]]/Table2[[#This Row],[AD_SPEND]],0)</f>
        <v>4.7390495352936934</v>
      </c>
      <c r="R3601" s="2">
        <f>IFERROR((Table2[[#This Row],[NET_REVENUE]]-(Table2[[#This Row],[UNITS_SOLD]]*Table2[[#This Row],[UNIT_COGS]])-Table2[[#This Row],[AD_SPEND]]),0)</f>
        <v>1319.6400000000012</v>
      </c>
      <c r="S3601" s="3">
        <f>IFERROR(Table2[[#This Row],[RETURNS_UNITS]]/Table2[[#This Row],[UNITS_SOLD]],0)</f>
        <v>4.0909090909090909E-2</v>
      </c>
      <c r="T3601" s="2" t="str">
        <f>TRIM(CLEAN(Table2[[#This Row],[CHANNEL]]))</f>
        <v>Swiggy Instamart</v>
      </c>
      <c r="U3601" s="1">
        <f t="shared" si="56"/>
        <v>45627</v>
      </c>
    </row>
    <row r="3602" spans="1:21" x14ac:dyDescent="0.3">
      <c r="A3602" s="1">
        <v>45658</v>
      </c>
      <c r="B3602" s="2" t="s">
        <v>50</v>
      </c>
      <c r="C3602" s="2" t="s">
        <v>25</v>
      </c>
      <c r="D3602" s="2" t="s">
        <v>30</v>
      </c>
      <c r="E3602" s="2" t="str">
        <f>TRIM(Table2[[#This Row],[SKU_CODE]])</f>
        <v>BEC-TIS-002</v>
      </c>
      <c r="F3602" s="2">
        <v>515</v>
      </c>
      <c r="G3602" s="2">
        <v>92700</v>
      </c>
      <c r="H3602" s="2">
        <v>11439.19</v>
      </c>
      <c r="I3602" s="2">
        <v>8590.32</v>
      </c>
      <c r="J3602" s="2">
        <v>23</v>
      </c>
      <c r="K3602" s="2" t="str">
        <f>_xlfn.XLOOKUP(E3602,[1]SKU_Master!A:A,[1]SKU_Master!C:C,"NOT FOUND")</f>
        <v>Tissues</v>
      </c>
      <c r="L3602" s="2">
        <f>_xlfn.XLOOKUP(Table2[[#This Row],[SKU_CODE_CLEAN]],[1]SKU_Master!A:A,[1]SKU_Master!E:E,"Not Found")</f>
        <v>180</v>
      </c>
      <c r="M3602" s="2">
        <f>_xlfn.XLOOKUP(E3602,[1]SKU_Master!A:A,[1]SKU_Master!F:F,"NOT FOUND")</f>
        <v>95</v>
      </c>
      <c r="N3602" s="2" t="str">
        <f>IF(ISNUMBER(_xlfn.XMATCH(E3602,[1]SKU_Master!A:A)),"MATCH","NOT FOUND")</f>
        <v>MATCH</v>
      </c>
      <c r="O3602" s="2">
        <f>Table2[[#This Row],[GROSS_REVENUE]]-Table2[[#This Row],[DISCOUNT]]</f>
        <v>81260.81</v>
      </c>
      <c r="P3602" s="3">
        <f>IFERROR((Table2[[#This Row],[NET_REVENUE]]-(Table2[[#This Row],[UNITS_SOLD]]*Table2[[#This Row],[UNIT_COGS]]))/Table2[[#This Row],[NET_REVENUE]],0)</f>
        <v>0.39792625744193294</v>
      </c>
      <c r="Q3602" s="4">
        <f>IFERROR(Table2[[#This Row],[GROSS_REVENUE]]/Table2[[#This Row],[AD_SPEND]],0)</f>
        <v>10.791216159584277</v>
      </c>
      <c r="R3602" s="2">
        <f>IFERROR((Table2[[#This Row],[NET_REVENUE]]-(Table2[[#This Row],[UNITS_SOLD]]*Table2[[#This Row],[UNIT_COGS]])-Table2[[#This Row],[AD_SPEND]]),0)</f>
        <v>23745.489999999998</v>
      </c>
      <c r="S3602" s="3">
        <f>IFERROR(Table2[[#This Row],[RETURNS_UNITS]]/Table2[[#This Row],[UNITS_SOLD]],0)</f>
        <v>4.4660194174757278E-2</v>
      </c>
      <c r="T3602" s="2" t="str">
        <f>TRIM(CLEAN(Table2[[#This Row],[CHANNEL]]))</f>
        <v>Amazon</v>
      </c>
      <c r="U3602" s="1">
        <f t="shared" si="56"/>
        <v>45658</v>
      </c>
    </row>
    <row r="3603" spans="1:21" x14ac:dyDescent="0.3">
      <c r="A3603" s="1">
        <v>45474</v>
      </c>
      <c r="B3603" s="2" t="s">
        <v>33</v>
      </c>
      <c r="C3603" s="2" t="s">
        <v>25</v>
      </c>
      <c r="D3603" s="2" t="s">
        <v>38</v>
      </c>
      <c r="E3603" s="2" t="str">
        <f>TRIM(Table2[[#This Row],[SKU_CODE]])</f>
        <v>BEC-CLN-002</v>
      </c>
      <c r="F3603" s="2">
        <v>185</v>
      </c>
      <c r="G3603" s="5">
        <v>34225</v>
      </c>
      <c r="H3603" s="2">
        <v>7904.78</v>
      </c>
      <c r="I3603" s="2">
        <v>8598.34</v>
      </c>
      <c r="J3603" s="2">
        <v>6</v>
      </c>
      <c r="K3603" s="2" t="str">
        <f>_xlfn.XLOOKUP(E3603,[1]SKU_Master!A:A,[1]SKU_Master!C:C,"NOT FOUND")</f>
        <v>Cleaners</v>
      </c>
      <c r="L3603" s="2">
        <f>_xlfn.XLOOKUP(Table2[[#This Row],[SKU_CODE_CLEAN]],[1]SKU_Master!A:A,[1]SKU_Master!E:E,"Not Found")</f>
        <v>185</v>
      </c>
      <c r="M3603" s="2">
        <f>_xlfn.XLOOKUP(E3603,[1]SKU_Master!A:A,[1]SKU_Master!F:F,"NOT FOUND")</f>
        <v>88</v>
      </c>
      <c r="N3603" s="2" t="str">
        <f>IF(ISNUMBER(_xlfn.XMATCH(E3603,[1]SKU_Master!A:A)),"MATCH","NOT FOUND")</f>
        <v>MATCH</v>
      </c>
      <c r="O3603" s="2">
        <f>Table2[[#This Row],[GROSS_REVENUE]]-Table2[[#This Row],[DISCOUNT]]</f>
        <v>26320.22</v>
      </c>
      <c r="P3603" s="3">
        <f>IFERROR((Table2[[#This Row],[NET_REVENUE]]-(Table2[[#This Row],[UNITS_SOLD]]*Table2[[#This Row],[UNIT_COGS]]))/Table2[[#This Row],[NET_REVENUE]],0)</f>
        <v>0.38146413669794554</v>
      </c>
      <c r="Q3603" s="4">
        <f>IFERROR(Table2[[#This Row],[GROSS_REVENUE]]/Table2[[#This Row],[AD_SPEND]],0)</f>
        <v>3.9804194763175218</v>
      </c>
      <c r="R3603" s="2">
        <f>IFERROR((Table2[[#This Row],[NET_REVENUE]]-(Table2[[#This Row],[UNITS_SOLD]]*Table2[[#This Row],[UNIT_COGS]])-Table2[[#This Row],[AD_SPEND]]),0)</f>
        <v>1441.880000000001</v>
      </c>
      <c r="S3603" s="3">
        <f>IFERROR(Table2[[#This Row],[RETURNS_UNITS]]/Table2[[#This Row],[UNITS_SOLD]],0)</f>
        <v>3.2432432432432434E-2</v>
      </c>
      <c r="T3603" s="2" t="str">
        <f>TRIM(CLEAN(Table2[[#This Row],[CHANNEL]]))</f>
        <v>Swiggy Instamart</v>
      </c>
      <c r="U3603" s="1">
        <f t="shared" si="56"/>
        <v>45474</v>
      </c>
    </row>
    <row r="3604" spans="1:21" x14ac:dyDescent="0.3">
      <c r="A3604" s="1">
        <v>45295</v>
      </c>
      <c r="B3604" s="2" t="s">
        <v>33</v>
      </c>
      <c r="C3604" s="2" t="s">
        <v>25</v>
      </c>
      <c r="D3604" s="2" t="s">
        <v>38</v>
      </c>
      <c r="E3604" s="2" t="str">
        <f>TRIM(Table2[[#This Row],[SKU_CODE]])</f>
        <v>BEC-CLN-002</v>
      </c>
      <c r="F3604" s="2">
        <v>273</v>
      </c>
      <c r="G3604" s="2">
        <v>50505</v>
      </c>
      <c r="H3604" s="2">
        <v>12091.08</v>
      </c>
      <c r="I3604" s="2">
        <v>8601.7000000000007</v>
      </c>
      <c r="J3604" s="2">
        <v>14</v>
      </c>
      <c r="K3604" s="2" t="str">
        <f>_xlfn.XLOOKUP(E3604,[1]SKU_Master!A:A,[1]SKU_Master!C:C,"NOT FOUND")</f>
        <v>Cleaners</v>
      </c>
      <c r="L3604" s="2">
        <f>_xlfn.XLOOKUP(Table2[[#This Row],[SKU_CODE_CLEAN]],[1]SKU_Master!A:A,[1]SKU_Master!E:E,"Not Found")</f>
        <v>185</v>
      </c>
      <c r="M3604" s="2">
        <f>_xlfn.XLOOKUP(E3604,[1]SKU_Master!A:A,[1]SKU_Master!F:F,"NOT FOUND")</f>
        <v>88</v>
      </c>
      <c r="N3604" s="2" t="str">
        <f>IF(ISNUMBER(_xlfn.XMATCH(E3604,[1]SKU_Master!A:A)),"MATCH","NOT FOUND")</f>
        <v>MATCH</v>
      </c>
      <c r="O3604" s="2">
        <f>Table2[[#This Row],[GROSS_REVENUE]]-Table2[[#This Row],[DISCOUNT]]</f>
        <v>38413.919999999998</v>
      </c>
      <c r="P3604" s="3">
        <f>IFERROR((Table2[[#This Row],[NET_REVENUE]]-(Table2[[#This Row],[UNITS_SOLD]]*Table2[[#This Row],[UNIT_COGS]]))/Table2[[#This Row],[NET_REVENUE]],0)</f>
        <v>0.37460170688125549</v>
      </c>
      <c r="Q3604" s="4">
        <f>IFERROR(Table2[[#This Row],[GROSS_REVENUE]]/Table2[[#This Row],[AD_SPEND]],0)</f>
        <v>5.8715137705337312</v>
      </c>
      <c r="R3604" s="2">
        <f>IFERROR((Table2[[#This Row],[NET_REVENUE]]-(Table2[[#This Row],[UNITS_SOLD]]*Table2[[#This Row],[UNIT_COGS]])-Table2[[#This Row],[AD_SPEND]]),0)</f>
        <v>5788.2199999999975</v>
      </c>
      <c r="S3604" s="3">
        <f>IFERROR(Table2[[#This Row],[RETURNS_UNITS]]/Table2[[#This Row],[UNITS_SOLD]],0)</f>
        <v>5.128205128205128E-2</v>
      </c>
      <c r="T3604" s="2" t="str">
        <f>TRIM(CLEAN(Table2[[#This Row],[CHANNEL]]))</f>
        <v>Swiggy Instamart</v>
      </c>
      <c r="U3604" s="1">
        <f t="shared" si="56"/>
        <v>45383</v>
      </c>
    </row>
    <row r="3605" spans="1:21" x14ac:dyDescent="0.3">
      <c r="A3605" s="1">
        <v>45383</v>
      </c>
      <c r="B3605" s="2" t="s">
        <v>37</v>
      </c>
      <c r="C3605" s="2" t="s">
        <v>25</v>
      </c>
      <c r="D3605" s="2" t="s">
        <v>29</v>
      </c>
      <c r="E3605" s="2" t="str">
        <f>TRIM(Table2[[#This Row],[SKU_CODE]])</f>
        <v>BEC-CLN-004</v>
      </c>
      <c r="F3605" s="2">
        <v>449</v>
      </c>
      <c r="G3605" s="2">
        <v>44451</v>
      </c>
      <c r="H3605" s="2">
        <v>9872.8700000000008</v>
      </c>
      <c r="I3605" s="2">
        <v>8606.9599999999991</v>
      </c>
      <c r="J3605" s="2">
        <v>11</v>
      </c>
      <c r="K3605" s="2" t="str">
        <f>_xlfn.XLOOKUP(E3605,[1]SKU_Master!A:A,[1]SKU_Master!C:C,"NOT FOUND")</f>
        <v>Cleaners</v>
      </c>
      <c r="L3605" s="2">
        <f>_xlfn.XLOOKUP(Table2[[#This Row],[SKU_CODE_CLEAN]],[1]SKU_Master!A:A,[1]SKU_Master!E:E,"Not Found")</f>
        <v>99</v>
      </c>
      <c r="M3605" s="2">
        <f>_xlfn.XLOOKUP(E3605,[1]SKU_Master!A:A,[1]SKU_Master!F:F,"NOT FOUND")</f>
        <v>44</v>
      </c>
      <c r="N3605" s="2" t="str">
        <f>IF(ISNUMBER(_xlfn.XMATCH(E3605,[1]SKU_Master!A:A)),"MATCH","NOT FOUND")</f>
        <v>MATCH</v>
      </c>
      <c r="O3605" s="2">
        <f>Table2[[#This Row],[GROSS_REVENUE]]-Table2[[#This Row],[DISCOUNT]]</f>
        <v>34578.129999999997</v>
      </c>
      <c r="P3605" s="3">
        <f>IFERROR((Table2[[#This Row],[NET_REVENUE]]-(Table2[[#This Row],[UNITS_SOLD]]*Table2[[#This Row],[UNIT_COGS]]))/Table2[[#This Row],[NET_REVENUE]],0)</f>
        <v>0.42865620552644107</v>
      </c>
      <c r="Q3605" s="4">
        <f>IFERROR(Table2[[#This Row],[GROSS_REVENUE]]/Table2[[#This Row],[AD_SPEND]],0)</f>
        <v>5.1645412549843384</v>
      </c>
      <c r="R3605" s="2">
        <f>IFERROR((Table2[[#This Row],[NET_REVENUE]]-(Table2[[#This Row],[UNITS_SOLD]]*Table2[[#This Row],[UNIT_COGS]])-Table2[[#This Row],[AD_SPEND]]),0)</f>
        <v>6215.1699999999983</v>
      </c>
      <c r="S3605" s="3">
        <f>IFERROR(Table2[[#This Row],[RETURNS_UNITS]]/Table2[[#This Row],[UNITS_SOLD]],0)</f>
        <v>2.4498886414253896E-2</v>
      </c>
      <c r="T3605" s="2" t="str">
        <f>TRIM(CLEAN(Table2[[#This Row],[CHANNEL]]))</f>
        <v>Blinkit</v>
      </c>
      <c r="U3605" s="1">
        <f t="shared" si="56"/>
        <v>45383</v>
      </c>
    </row>
    <row r="3606" spans="1:21" x14ac:dyDescent="0.3">
      <c r="A3606" s="1">
        <v>45474</v>
      </c>
      <c r="B3606" s="2" t="s">
        <v>37</v>
      </c>
      <c r="C3606" s="2" t="s">
        <v>25</v>
      </c>
      <c r="D3606" s="2" t="s">
        <v>41</v>
      </c>
      <c r="E3606" s="2" t="str">
        <f>TRIM(Table2[[#This Row],[SKU_CODE]])</f>
        <v>BEC-KT-002</v>
      </c>
      <c r="F3606" s="2">
        <v>273</v>
      </c>
      <c r="G3606" s="2">
        <v>114660</v>
      </c>
      <c r="H3606" s="2">
        <v>13900.47</v>
      </c>
      <c r="I3606" s="2">
        <v>8616.2199999999993</v>
      </c>
      <c r="J3606" s="2">
        <v>10</v>
      </c>
      <c r="K3606" s="2" t="str">
        <f>_xlfn.XLOOKUP(E3606,[1]SKU_Master!A:A,[1]SKU_Master!C:C,"NOT FOUND")</f>
        <v>Kitchen Towel</v>
      </c>
      <c r="L3606" s="2">
        <f>_xlfn.XLOOKUP(Table2[[#This Row],[SKU_CODE_CLEAN]],[1]SKU_Master!A:A,[1]SKU_Master!E:E,"Not Found")</f>
        <v>420</v>
      </c>
      <c r="M3606" s="2">
        <f>_xlfn.XLOOKUP(E3606,[1]SKU_Master!A:A,[1]SKU_Master!F:F,"NOT FOUND")</f>
        <v>205</v>
      </c>
      <c r="N3606" s="2" t="str">
        <f>IF(ISNUMBER(_xlfn.XMATCH(E3606,[1]SKU_Master!A:A)),"MATCH","NOT FOUND")</f>
        <v>MATCH</v>
      </c>
      <c r="O3606" s="2">
        <f>Table2[[#This Row],[GROSS_REVENUE]]-Table2[[#This Row],[DISCOUNT]]</f>
        <v>100759.53</v>
      </c>
      <c r="P3606" s="3">
        <f>IFERROR((Table2[[#This Row],[NET_REVENUE]]-(Table2[[#This Row],[UNITS_SOLD]]*Table2[[#This Row],[UNIT_COGS]]))/Table2[[#This Row],[NET_REVENUE]],0)</f>
        <v>0.44456866759898545</v>
      </c>
      <c r="Q3606" s="4">
        <f>IFERROR(Table2[[#This Row],[GROSS_REVENUE]]/Table2[[#This Row],[AD_SPEND]],0)</f>
        <v>13.307459651680205</v>
      </c>
      <c r="R3606" s="2">
        <f>IFERROR((Table2[[#This Row],[NET_REVENUE]]-(Table2[[#This Row],[UNITS_SOLD]]*Table2[[#This Row],[UNIT_COGS]])-Table2[[#This Row],[AD_SPEND]]),0)</f>
        <v>36178.31</v>
      </c>
      <c r="S3606" s="3">
        <f>IFERROR(Table2[[#This Row],[RETURNS_UNITS]]/Table2[[#This Row],[UNITS_SOLD]],0)</f>
        <v>3.6630036630036632E-2</v>
      </c>
      <c r="T3606" s="2" t="str">
        <f>TRIM(CLEAN(Table2[[#This Row],[CHANNEL]]))</f>
        <v>Blinkit</v>
      </c>
      <c r="U3606" s="1">
        <f t="shared" si="56"/>
        <v>45474</v>
      </c>
    </row>
    <row r="3607" spans="1:21" x14ac:dyDescent="0.3">
      <c r="A3607" s="1">
        <v>45809</v>
      </c>
      <c r="B3607" s="2" t="s">
        <v>21</v>
      </c>
      <c r="C3607" s="2" t="s">
        <v>22</v>
      </c>
      <c r="D3607" s="2" t="s">
        <v>38</v>
      </c>
      <c r="E3607" s="2" t="str">
        <f>TRIM(Table2[[#This Row],[SKU_CODE]])</f>
        <v>BEC-CLN-002</v>
      </c>
      <c r="F3607" s="2">
        <v>189</v>
      </c>
      <c r="G3607" s="2">
        <v>34965</v>
      </c>
      <c r="H3607" s="2">
        <v>5216.24</v>
      </c>
      <c r="I3607" s="2">
        <v>8625.61</v>
      </c>
      <c r="J3607" s="2">
        <v>6</v>
      </c>
      <c r="K3607" s="2" t="str">
        <f>_xlfn.XLOOKUP(E3607,[1]SKU_Master!A:A,[1]SKU_Master!C:C,"NOT FOUND")</f>
        <v>Cleaners</v>
      </c>
      <c r="L3607" s="2">
        <f>_xlfn.XLOOKUP(Table2[[#This Row],[SKU_CODE_CLEAN]],[1]SKU_Master!A:A,[1]SKU_Master!E:E,"Not Found")</f>
        <v>185</v>
      </c>
      <c r="M3607" s="2">
        <f>_xlfn.XLOOKUP(E3607,[1]SKU_Master!A:A,[1]SKU_Master!F:F,"NOT FOUND")</f>
        <v>88</v>
      </c>
      <c r="N3607" s="2" t="str">
        <f>IF(ISNUMBER(_xlfn.XMATCH(E3607,[1]SKU_Master!A:A)),"MATCH","NOT FOUND")</f>
        <v>MATCH</v>
      </c>
      <c r="O3607" s="2">
        <f>Table2[[#This Row],[GROSS_REVENUE]]-Table2[[#This Row],[DISCOUNT]]</f>
        <v>29748.760000000002</v>
      </c>
      <c r="P3607" s="3">
        <f>IFERROR((Table2[[#This Row],[NET_REVENUE]]-(Table2[[#This Row],[UNITS_SOLD]]*Table2[[#This Row],[UNIT_COGS]]))/Table2[[#This Row],[NET_REVENUE]],0)</f>
        <v>0.44091787355170436</v>
      </c>
      <c r="Q3607" s="4">
        <f>IFERROR(Table2[[#This Row],[GROSS_REVENUE]]/Table2[[#This Row],[AD_SPEND]],0)</f>
        <v>4.0536263522232048</v>
      </c>
      <c r="R3607" s="2">
        <f>IFERROR((Table2[[#This Row],[NET_REVENUE]]-(Table2[[#This Row],[UNITS_SOLD]]*Table2[[#This Row],[UNIT_COGS]])-Table2[[#This Row],[AD_SPEND]]),0)</f>
        <v>4491.1500000000015</v>
      </c>
      <c r="S3607" s="3">
        <f>IFERROR(Table2[[#This Row],[RETURNS_UNITS]]/Table2[[#This Row],[UNITS_SOLD]],0)</f>
        <v>3.1746031746031744E-2</v>
      </c>
      <c r="T3607" s="2" t="str">
        <f>TRIM(CLEAN(Table2[[#This Row],[CHANNEL]]))</f>
        <v>Flipkart</v>
      </c>
      <c r="U3607" s="1">
        <f t="shared" si="56"/>
        <v>45809</v>
      </c>
    </row>
    <row r="3608" spans="1:21" x14ac:dyDescent="0.3">
      <c r="A3608" s="1">
        <v>45748</v>
      </c>
      <c r="B3608" s="2" t="s">
        <v>33</v>
      </c>
      <c r="C3608" s="2" t="s">
        <v>28</v>
      </c>
      <c r="D3608" s="2" t="s">
        <v>38</v>
      </c>
      <c r="E3608" s="2" t="str">
        <f>TRIM(Table2[[#This Row],[SKU_CODE]])</f>
        <v>BEC-CLN-002</v>
      </c>
      <c r="F3608" s="2">
        <v>228</v>
      </c>
      <c r="G3608" s="2">
        <v>42180</v>
      </c>
      <c r="H3608" s="2">
        <v>5599.97</v>
      </c>
      <c r="I3608" s="2">
        <v>8640.4699999999993</v>
      </c>
      <c r="J3608" s="2">
        <v>8</v>
      </c>
      <c r="K3608" s="2" t="str">
        <f>_xlfn.XLOOKUP(E3608,[1]SKU_Master!A:A,[1]SKU_Master!C:C,"NOT FOUND")</f>
        <v>Cleaners</v>
      </c>
      <c r="L3608" s="2">
        <f>_xlfn.XLOOKUP(Table2[[#This Row],[SKU_CODE_CLEAN]],[1]SKU_Master!A:A,[1]SKU_Master!E:E,"Not Found")</f>
        <v>185</v>
      </c>
      <c r="M3608" s="2">
        <f>_xlfn.XLOOKUP(E3608,[1]SKU_Master!A:A,[1]SKU_Master!F:F,"NOT FOUND")</f>
        <v>88</v>
      </c>
      <c r="N3608" s="2" t="str">
        <f>IF(ISNUMBER(_xlfn.XMATCH(E3608,[1]SKU_Master!A:A)),"MATCH","NOT FOUND")</f>
        <v>MATCH</v>
      </c>
      <c r="O3608" s="2">
        <f>Table2[[#This Row],[GROSS_REVENUE]]-Table2[[#This Row],[DISCOUNT]]</f>
        <v>36580.03</v>
      </c>
      <c r="P3608" s="3">
        <f>IFERROR((Table2[[#This Row],[NET_REVENUE]]-(Table2[[#This Row],[UNITS_SOLD]]*Table2[[#This Row],[UNIT_COGS]]))/Table2[[#This Row],[NET_REVENUE]],0)</f>
        <v>0.45150400368725774</v>
      </c>
      <c r="Q3608" s="4">
        <f>IFERROR(Table2[[#This Row],[GROSS_REVENUE]]/Table2[[#This Row],[AD_SPEND]],0)</f>
        <v>4.8816788901529664</v>
      </c>
      <c r="R3608" s="2">
        <f>IFERROR((Table2[[#This Row],[NET_REVENUE]]-(Table2[[#This Row],[UNITS_SOLD]]*Table2[[#This Row],[UNIT_COGS]])-Table2[[#This Row],[AD_SPEND]]),0)</f>
        <v>7875.5599999999995</v>
      </c>
      <c r="S3608" s="3">
        <f>IFERROR(Table2[[#This Row],[RETURNS_UNITS]]/Table2[[#This Row],[UNITS_SOLD]],0)</f>
        <v>3.5087719298245612E-2</v>
      </c>
      <c r="T3608" s="2" t="str">
        <f>TRIM(CLEAN(Table2[[#This Row],[CHANNEL]]))</f>
        <v>Swiggy Instamart</v>
      </c>
      <c r="U3608" s="1">
        <f t="shared" si="56"/>
        <v>45748</v>
      </c>
    </row>
    <row r="3609" spans="1:21" x14ac:dyDescent="0.3">
      <c r="A3609" s="1">
        <v>45658</v>
      </c>
      <c r="B3609" s="2" t="s">
        <v>50</v>
      </c>
      <c r="C3609" s="2" t="s">
        <v>25</v>
      </c>
      <c r="D3609" s="2" t="s">
        <v>46</v>
      </c>
      <c r="E3609" s="2" t="str">
        <f>TRIM(Table2[[#This Row],[SKU_CODE]])</f>
        <v>BEC-KT-001</v>
      </c>
      <c r="F3609" s="2">
        <v>439</v>
      </c>
      <c r="G3609" s="2">
        <v>70240</v>
      </c>
      <c r="H3609" s="2">
        <v>8496.94</v>
      </c>
      <c r="I3609" s="2">
        <v>8648.8700000000008</v>
      </c>
      <c r="J3609" s="2">
        <v>19</v>
      </c>
      <c r="K3609" s="2" t="str">
        <f>_xlfn.XLOOKUP(E3609,[1]SKU_Master!A:A,[1]SKU_Master!C:C,"NOT FOUND")</f>
        <v>Kitchen Towel</v>
      </c>
      <c r="L3609" s="2">
        <f>_xlfn.XLOOKUP(Table2[[#This Row],[SKU_CODE_CLEAN]],[1]SKU_Master!A:A,[1]SKU_Master!E:E,"Not Found")</f>
        <v>160</v>
      </c>
      <c r="M3609" s="2">
        <f>_xlfn.XLOOKUP(E3609,[1]SKU_Master!A:A,[1]SKU_Master!F:F,"NOT FOUND")</f>
        <v>78</v>
      </c>
      <c r="N3609" s="2" t="str">
        <f>IF(ISNUMBER(_xlfn.XMATCH(E3609,[1]SKU_Master!A:A)),"MATCH","NOT FOUND")</f>
        <v>MATCH</v>
      </c>
      <c r="O3609" s="2">
        <f>Table2[[#This Row],[GROSS_REVENUE]]-Table2[[#This Row],[DISCOUNT]]</f>
        <v>61743.06</v>
      </c>
      <c r="P3609" s="3">
        <f>IFERROR((Table2[[#This Row],[NET_REVENUE]]-(Table2[[#This Row],[UNITS_SOLD]]*Table2[[#This Row],[UNIT_COGS]]))/Table2[[#This Row],[NET_REVENUE]],0)</f>
        <v>0.44541135473363319</v>
      </c>
      <c r="Q3609" s="4">
        <f>IFERROR(Table2[[#This Row],[GROSS_REVENUE]]/Table2[[#This Row],[AD_SPEND]],0)</f>
        <v>8.1212921456791456</v>
      </c>
      <c r="R3609" s="2">
        <f>IFERROR((Table2[[#This Row],[NET_REVENUE]]-(Table2[[#This Row],[UNITS_SOLD]]*Table2[[#This Row],[UNIT_COGS]])-Table2[[#This Row],[AD_SPEND]]),0)</f>
        <v>18852.189999999995</v>
      </c>
      <c r="S3609" s="3">
        <f>IFERROR(Table2[[#This Row],[RETURNS_UNITS]]/Table2[[#This Row],[UNITS_SOLD]],0)</f>
        <v>4.328018223234624E-2</v>
      </c>
      <c r="T3609" s="2" t="str">
        <f>TRIM(CLEAN(Table2[[#This Row],[CHANNEL]]))</f>
        <v>Amazon</v>
      </c>
      <c r="U3609" s="1">
        <f t="shared" si="56"/>
        <v>45658</v>
      </c>
    </row>
    <row r="3610" spans="1:21" x14ac:dyDescent="0.3">
      <c r="A3610" s="1">
        <v>45292</v>
      </c>
      <c r="B3610" s="2" t="s">
        <v>33</v>
      </c>
      <c r="C3610" s="2" t="s">
        <v>25</v>
      </c>
      <c r="D3610" s="2" t="s">
        <v>59</v>
      </c>
      <c r="E3610" s="2" t="str">
        <f>TRIM(Table2[[#This Row],[SKU_CODE]])</f>
        <v>BEC-CLN-001</v>
      </c>
      <c r="F3610" s="2">
        <v>249</v>
      </c>
      <c r="G3610" s="2">
        <v>49551</v>
      </c>
      <c r="H3610" s="2">
        <v>2556.61</v>
      </c>
      <c r="I3610" s="2">
        <v>8658.3700000000008</v>
      </c>
      <c r="J3610" s="2">
        <v>14</v>
      </c>
      <c r="K3610" s="2" t="str">
        <f>_xlfn.XLOOKUP(E3610,[1]SKU_Master!A:A,[1]SKU_Master!C:C,"NOT FOUND")</f>
        <v>Cleaners</v>
      </c>
      <c r="L3610" s="2">
        <f>_xlfn.XLOOKUP(Table2[[#This Row],[SKU_CODE_CLEAN]],[1]SKU_Master!A:A,[1]SKU_Master!E:E,"Not Found")</f>
        <v>199</v>
      </c>
      <c r="M3610" s="2">
        <f>_xlfn.XLOOKUP(E3610,[1]SKU_Master!A:A,[1]SKU_Master!F:F,"NOT FOUND")</f>
        <v>96</v>
      </c>
      <c r="N3610" s="2" t="str">
        <f>IF(ISNUMBER(_xlfn.XMATCH(E3610,[1]SKU_Master!A:A)),"MATCH","NOT FOUND")</f>
        <v>MATCH</v>
      </c>
      <c r="O3610" s="2">
        <f>Table2[[#This Row],[GROSS_REVENUE]]-Table2[[#This Row],[DISCOUNT]]</f>
        <v>46994.39</v>
      </c>
      <c r="P3610" s="3">
        <f>IFERROR((Table2[[#This Row],[NET_REVENUE]]-(Table2[[#This Row],[UNITS_SOLD]]*Table2[[#This Row],[UNIT_COGS]]))/Table2[[#This Row],[NET_REVENUE]],0)</f>
        <v>0.49134354121843055</v>
      </c>
      <c r="Q3610" s="4">
        <f>IFERROR(Table2[[#This Row],[GROSS_REVENUE]]/Table2[[#This Row],[AD_SPEND]],0)</f>
        <v>5.7229016546994407</v>
      </c>
      <c r="R3610" s="2">
        <f>IFERROR((Table2[[#This Row],[NET_REVENUE]]-(Table2[[#This Row],[UNITS_SOLD]]*Table2[[#This Row],[UNIT_COGS]])-Table2[[#This Row],[AD_SPEND]]),0)</f>
        <v>14432.019999999999</v>
      </c>
      <c r="S3610" s="3">
        <f>IFERROR(Table2[[#This Row],[RETURNS_UNITS]]/Table2[[#This Row],[UNITS_SOLD]],0)</f>
        <v>5.6224899598393573E-2</v>
      </c>
      <c r="T3610" s="2" t="str">
        <f>TRIM(CLEAN(Table2[[#This Row],[CHANNEL]]))</f>
        <v>Swiggy Instamart</v>
      </c>
      <c r="U3610" s="1">
        <f t="shared" si="56"/>
        <v>45292</v>
      </c>
    </row>
    <row r="3611" spans="1:21" x14ac:dyDescent="0.3">
      <c r="A3611" s="1">
        <v>45383</v>
      </c>
      <c r="B3611" s="2" t="s">
        <v>50</v>
      </c>
      <c r="C3611" s="2" t="s">
        <v>25</v>
      </c>
      <c r="D3611" s="2" t="s">
        <v>46</v>
      </c>
      <c r="E3611" s="2" t="str">
        <f>TRIM(Table2[[#This Row],[SKU_CODE]])</f>
        <v>BEC-KT-001</v>
      </c>
      <c r="F3611" s="2">
        <v>438</v>
      </c>
      <c r="G3611" s="2">
        <v>70080</v>
      </c>
      <c r="H3611" s="2">
        <v>6280.13</v>
      </c>
      <c r="I3611" s="2">
        <v>8661.93</v>
      </c>
      <c r="J3611" s="2">
        <v>17</v>
      </c>
      <c r="K3611" s="2" t="str">
        <f>_xlfn.XLOOKUP(E3611,[1]SKU_Master!A:A,[1]SKU_Master!C:C,"NOT FOUND")</f>
        <v>Kitchen Towel</v>
      </c>
      <c r="L3611" s="2">
        <f>_xlfn.XLOOKUP(Table2[[#This Row],[SKU_CODE_CLEAN]],[1]SKU_Master!A:A,[1]SKU_Master!E:E,"Not Found")</f>
        <v>160</v>
      </c>
      <c r="M3611" s="2">
        <f>_xlfn.XLOOKUP(E3611,[1]SKU_Master!A:A,[1]SKU_Master!F:F,"NOT FOUND")</f>
        <v>78</v>
      </c>
      <c r="N3611" s="2" t="str">
        <f>IF(ISNUMBER(_xlfn.XMATCH(E3611,[1]SKU_Master!A:A)),"MATCH","NOT FOUND")</f>
        <v>MATCH</v>
      </c>
      <c r="O3611" s="2">
        <f>Table2[[#This Row],[GROSS_REVENUE]]-Table2[[#This Row],[DISCOUNT]]</f>
        <v>63799.87</v>
      </c>
      <c r="P3611" s="3">
        <f>IFERROR((Table2[[#This Row],[NET_REVENUE]]-(Table2[[#This Row],[UNITS_SOLD]]*Table2[[#This Row],[UNIT_COGS]]))/Table2[[#This Row],[NET_REVENUE]],0)</f>
        <v>0.46451301546539203</v>
      </c>
      <c r="Q3611" s="4">
        <f>IFERROR(Table2[[#This Row],[GROSS_REVENUE]]/Table2[[#This Row],[AD_SPEND]],0)</f>
        <v>8.0905756569263421</v>
      </c>
      <c r="R3611" s="2">
        <f>IFERROR((Table2[[#This Row],[NET_REVENUE]]-(Table2[[#This Row],[UNITS_SOLD]]*Table2[[#This Row],[UNIT_COGS]])-Table2[[#This Row],[AD_SPEND]]),0)</f>
        <v>20973.940000000002</v>
      </c>
      <c r="S3611" s="3">
        <f>IFERROR(Table2[[#This Row],[RETURNS_UNITS]]/Table2[[#This Row],[UNITS_SOLD]],0)</f>
        <v>3.8812785388127852E-2</v>
      </c>
      <c r="T3611" s="2" t="str">
        <f>TRIM(CLEAN(Table2[[#This Row],[CHANNEL]]))</f>
        <v>Amazon</v>
      </c>
      <c r="U3611" s="1">
        <f t="shared" si="56"/>
        <v>45383</v>
      </c>
    </row>
    <row r="3612" spans="1:21" x14ac:dyDescent="0.3">
      <c r="A3612" s="1">
        <v>45505</v>
      </c>
      <c r="B3612" s="2" t="s">
        <v>24</v>
      </c>
      <c r="C3612" s="2" t="s">
        <v>22</v>
      </c>
      <c r="D3612" s="2" t="s">
        <v>38</v>
      </c>
      <c r="E3612" s="2" t="str">
        <f>TRIM(Table2[[#This Row],[SKU_CODE]])</f>
        <v>BEC-CLN-002</v>
      </c>
      <c r="F3612" s="2">
        <v>179</v>
      </c>
      <c r="G3612" s="2">
        <v>33115</v>
      </c>
      <c r="H3612" s="2">
        <v>2860.43</v>
      </c>
      <c r="I3612" s="2">
        <v>8662.18</v>
      </c>
      <c r="J3612" s="2">
        <v>18</v>
      </c>
      <c r="K3612" s="2" t="str">
        <f>_xlfn.XLOOKUP(E3612,[1]SKU_Master!A:A,[1]SKU_Master!C:C,"NOT FOUND")</f>
        <v>Cleaners</v>
      </c>
      <c r="L3612" s="2">
        <f>_xlfn.XLOOKUP(Table2[[#This Row],[SKU_CODE_CLEAN]],[1]SKU_Master!A:A,[1]SKU_Master!E:E,"Not Found")</f>
        <v>185</v>
      </c>
      <c r="M3612" s="2">
        <f>_xlfn.XLOOKUP(E3612,[1]SKU_Master!A:A,[1]SKU_Master!F:F,"NOT FOUND")</f>
        <v>88</v>
      </c>
      <c r="N3612" s="2" t="str">
        <f>IF(ISNUMBER(_xlfn.XMATCH(E3612,[1]SKU_Master!A:A)),"MATCH","NOT FOUND")</f>
        <v>MATCH</v>
      </c>
      <c r="O3612" s="2">
        <f>Table2[[#This Row],[GROSS_REVENUE]]-Table2[[#This Row],[DISCOUNT]]</f>
        <v>30254.57</v>
      </c>
      <c r="P3612" s="3">
        <f>IFERROR((Table2[[#This Row],[NET_REVENUE]]-(Table2[[#This Row],[UNITS_SOLD]]*Table2[[#This Row],[UNIT_COGS]]))/Table2[[#This Row],[NET_REVENUE]],0)</f>
        <v>0.47935138393968252</v>
      </c>
      <c r="Q3612" s="4">
        <f>IFERROR(Table2[[#This Row],[GROSS_REVENUE]]/Table2[[#This Row],[AD_SPEND]],0)</f>
        <v>3.8229406454264399</v>
      </c>
      <c r="R3612" s="2">
        <f>IFERROR((Table2[[#This Row],[NET_REVENUE]]-(Table2[[#This Row],[UNITS_SOLD]]*Table2[[#This Row],[UNIT_COGS]])-Table2[[#This Row],[AD_SPEND]]),0)</f>
        <v>5840.3899999999994</v>
      </c>
      <c r="S3612" s="3">
        <f>IFERROR(Table2[[#This Row],[RETURNS_UNITS]]/Table2[[#This Row],[UNITS_SOLD]],0)</f>
        <v>0.1005586592178771</v>
      </c>
      <c r="T3612" s="2" t="str">
        <f>TRIM(CLEAN(Table2[[#This Row],[CHANNEL]]))</f>
        <v>D2C</v>
      </c>
      <c r="U3612" s="1">
        <f t="shared" si="56"/>
        <v>45505</v>
      </c>
    </row>
    <row r="3613" spans="1:21" x14ac:dyDescent="0.3">
      <c r="A3613" s="1">
        <v>45597</v>
      </c>
      <c r="B3613" s="2" t="s">
        <v>37</v>
      </c>
      <c r="C3613" s="2" t="s">
        <v>28</v>
      </c>
      <c r="D3613" s="2" t="s">
        <v>29</v>
      </c>
      <c r="E3613" s="2" t="str">
        <f>TRIM(Table2[[#This Row],[SKU_CODE]])</f>
        <v>BEC-CLN-004</v>
      </c>
      <c r="F3613" s="2">
        <v>287</v>
      </c>
      <c r="G3613" s="2">
        <v>28413</v>
      </c>
      <c r="H3613" s="2">
        <v>2516.2399999999998</v>
      </c>
      <c r="I3613" s="2">
        <v>8664.31</v>
      </c>
      <c r="J3613" s="2">
        <v>9</v>
      </c>
      <c r="K3613" s="2" t="str">
        <f>_xlfn.XLOOKUP(E3613,[1]SKU_Master!A:A,[1]SKU_Master!C:C,"NOT FOUND")</f>
        <v>Cleaners</v>
      </c>
      <c r="L3613" s="2">
        <f>_xlfn.XLOOKUP(Table2[[#This Row],[SKU_CODE_CLEAN]],[1]SKU_Master!A:A,[1]SKU_Master!E:E,"Not Found")</f>
        <v>99</v>
      </c>
      <c r="M3613" s="2">
        <f>_xlfn.XLOOKUP(E3613,[1]SKU_Master!A:A,[1]SKU_Master!F:F,"NOT FOUND")</f>
        <v>44</v>
      </c>
      <c r="N3613" s="2" t="str">
        <f>IF(ISNUMBER(_xlfn.XMATCH(E3613,[1]SKU_Master!A:A)),"MATCH","NOT FOUND")</f>
        <v>MATCH</v>
      </c>
      <c r="O3613" s="2">
        <f>Table2[[#This Row],[GROSS_REVENUE]]-Table2[[#This Row],[DISCOUNT]]</f>
        <v>25896.760000000002</v>
      </c>
      <c r="P3613" s="3">
        <f>IFERROR((Table2[[#This Row],[NET_REVENUE]]-(Table2[[#This Row],[UNITS_SOLD]]*Table2[[#This Row],[UNIT_COGS]]))/Table2[[#This Row],[NET_REVENUE]],0)</f>
        <v>0.51237143179301203</v>
      </c>
      <c r="Q3613" s="4">
        <f>IFERROR(Table2[[#This Row],[GROSS_REVENUE]]/Table2[[#This Row],[AD_SPEND]],0)</f>
        <v>3.2793147982932283</v>
      </c>
      <c r="R3613" s="2">
        <f>IFERROR((Table2[[#This Row],[NET_REVENUE]]-(Table2[[#This Row],[UNITS_SOLD]]*Table2[[#This Row],[UNIT_COGS]])-Table2[[#This Row],[AD_SPEND]]),0)</f>
        <v>4604.4500000000025</v>
      </c>
      <c r="S3613" s="3">
        <f>IFERROR(Table2[[#This Row],[RETURNS_UNITS]]/Table2[[#This Row],[UNITS_SOLD]],0)</f>
        <v>3.1358885017421602E-2</v>
      </c>
      <c r="T3613" s="2" t="str">
        <f>TRIM(CLEAN(Table2[[#This Row],[CHANNEL]]))</f>
        <v>Blinkit</v>
      </c>
      <c r="U3613" s="1">
        <f t="shared" si="56"/>
        <v>45597</v>
      </c>
    </row>
    <row r="3614" spans="1:21" x14ac:dyDescent="0.3">
      <c r="A3614" s="1">
        <v>45809</v>
      </c>
      <c r="B3614" s="2" t="s">
        <v>39</v>
      </c>
      <c r="C3614" s="2" t="s">
        <v>28</v>
      </c>
      <c r="D3614" s="2" t="s">
        <v>41</v>
      </c>
      <c r="E3614" s="2" t="str">
        <f>TRIM(Table2[[#This Row],[SKU_CODE]])</f>
        <v>BEC-KT-002</v>
      </c>
      <c r="F3614" s="2">
        <v>197</v>
      </c>
      <c r="G3614" s="2">
        <v>82740</v>
      </c>
      <c r="H3614" s="2">
        <v>10217.5</v>
      </c>
      <c r="I3614" s="2">
        <v>8667.42</v>
      </c>
      <c r="J3614" s="2">
        <v>5</v>
      </c>
      <c r="K3614" s="2" t="str">
        <f>_xlfn.XLOOKUP(E3614,[1]SKU_Master!A:A,[1]SKU_Master!C:C,"NOT FOUND")</f>
        <v>Kitchen Towel</v>
      </c>
      <c r="L3614" s="2">
        <f>_xlfn.XLOOKUP(Table2[[#This Row],[SKU_CODE_CLEAN]],[1]SKU_Master!A:A,[1]SKU_Master!E:E,"Not Found")</f>
        <v>420</v>
      </c>
      <c r="M3614" s="2">
        <f>_xlfn.XLOOKUP(E3614,[1]SKU_Master!A:A,[1]SKU_Master!F:F,"NOT FOUND")</f>
        <v>205</v>
      </c>
      <c r="N3614" s="2" t="str">
        <f>IF(ISNUMBER(_xlfn.XMATCH(E3614,[1]SKU_Master!A:A)),"MATCH","NOT FOUND")</f>
        <v>MATCH</v>
      </c>
      <c r="O3614" s="2">
        <f>Table2[[#This Row],[GROSS_REVENUE]]-Table2[[#This Row],[DISCOUNT]]</f>
        <v>72522.5</v>
      </c>
      <c r="P3614" s="3">
        <f>IFERROR((Table2[[#This Row],[NET_REVENUE]]-(Table2[[#This Row],[UNITS_SOLD]]*Table2[[#This Row],[UNIT_COGS]]))/Table2[[#This Row],[NET_REVENUE]],0)</f>
        <v>0.44313833637836536</v>
      </c>
      <c r="Q3614" s="4">
        <f>IFERROR(Table2[[#This Row],[GROSS_REVENUE]]/Table2[[#This Row],[AD_SPEND]],0)</f>
        <v>9.5460933011207487</v>
      </c>
      <c r="R3614" s="2">
        <f>IFERROR((Table2[[#This Row],[NET_REVENUE]]-(Table2[[#This Row],[UNITS_SOLD]]*Table2[[#This Row],[UNIT_COGS]])-Table2[[#This Row],[AD_SPEND]]),0)</f>
        <v>23470.080000000002</v>
      </c>
      <c r="S3614" s="3">
        <f>IFERROR(Table2[[#This Row],[RETURNS_UNITS]]/Table2[[#This Row],[UNITS_SOLD]],0)</f>
        <v>2.5380710659898477E-2</v>
      </c>
      <c r="T3614" s="2" t="str">
        <f>TRIM(CLEAN(Table2[[#This Row],[CHANNEL]]))</f>
        <v>Amazon</v>
      </c>
      <c r="U3614" s="1">
        <f t="shared" si="56"/>
        <v>45809</v>
      </c>
    </row>
    <row r="3615" spans="1:21" x14ac:dyDescent="0.3">
      <c r="A3615" s="1">
        <v>45352</v>
      </c>
      <c r="B3615" s="2" t="s">
        <v>27</v>
      </c>
      <c r="C3615" s="2" t="s">
        <v>22</v>
      </c>
      <c r="D3615" s="2" t="s">
        <v>29</v>
      </c>
      <c r="E3615" s="2" t="str">
        <f>TRIM(Table2[[#This Row],[SKU_CODE]])</f>
        <v>BEC-CLN-004</v>
      </c>
      <c r="F3615" s="2">
        <v>412</v>
      </c>
      <c r="G3615" s="2">
        <v>40788</v>
      </c>
      <c r="H3615" s="2">
        <v>11420.08</v>
      </c>
      <c r="I3615" s="2">
        <v>8681.31</v>
      </c>
      <c r="J3615" s="2">
        <v>20</v>
      </c>
      <c r="K3615" s="2" t="str">
        <f>_xlfn.XLOOKUP(E3615,[1]SKU_Master!A:A,[1]SKU_Master!C:C,"NOT FOUND")</f>
        <v>Cleaners</v>
      </c>
      <c r="L3615" s="2">
        <f>_xlfn.XLOOKUP(Table2[[#This Row],[SKU_CODE_CLEAN]],[1]SKU_Master!A:A,[1]SKU_Master!E:E,"Not Found")</f>
        <v>99</v>
      </c>
      <c r="M3615" s="2">
        <f>_xlfn.XLOOKUP(E3615,[1]SKU_Master!A:A,[1]SKU_Master!F:F,"NOT FOUND")</f>
        <v>44</v>
      </c>
      <c r="N3615" s="2" t="str">
        <f>IF(ISNUMBER(_xlfn.XMATCH(E3615,[1]SKU_Master!A:A)),"MATCH","NOT FOUND")</f>
        <v>MATCH</v>
      </c>
      <c r="O3615" s="2">
        <f>Table2[[#This Row],[GROSS_REVENUE]]-Table2[[#This Row],[DISCOUNT]]</f>
        <v>29367.919999999998</v>
      </c>
      <c r="P3615" s="3">
        <f>IFERROR((Table2[[#This Row],[NET_REVENUE]]-(Table2[[#This Row],[UNITS_SOLD]]*Table2[[#This Row],[UNIT_COGS]]))/Table2[[#This Row],[NET_REVENUE]],0)</f>
        <v>0.38272782001585398</v>
      </c>
      <c r="Q3615" s="4">
        <f>IFERROR(Table2[[#This Row],[GROSS_REVENUE]]/Table2[[#This Row],[AD_SPEND]],0)</f>
        <v>4.698369255331281</v>
      </c>
      <c r="R3615" s="2">
        <f>IFERROR((Table2[[#This Row],[NET_REVENUE]]-(Table2[[#This Row],[UNITS_SOLD]]*Table2[[#This Row],[UNIT_COGS]])-Table2[[#This Row],[AD_SPEND]]),0)</f>
        <v>2558.6099999999988</v>
      </c>
      <c r="S3615" s="3">
        <f>IFERROR(Table2[[#This Row],[RETURNS_UNITS]]/Table2[[#This Row],[UNITS_SOLD]],0)</f>
        <v>4.8543689320388349E-2</v>
      </c>
      <c r="T3615" s="2" t="str">
        <f>TRIM(CLEAN(Table2[[#This Row],[CHANNEL]]))</f>
        <v>Zepto</v>
      </c>
      <c r="U3615" s="1">
        <f t="shared" si="56"/>
        <v>45352</v>
      </c>
    </row>
    <row r="3616" spans="1:21" x14ac:dyDescent="0.3">
      <c r="A3616" s="1">
        <v>45658</v>
      </c>
      <c r="B3616" s="2" t="s">
        <v>33</v>
      </c>
      <c r="C3616" s="2" t="s">
        <v>25</v>
      </c>
      <c r="D3616" s="2" t="s">
        <v>38</v>
      </c>
      <c r="E3616" s="2" t="str">
        <f>TRIM(Table2[[#This Row],[SKU_CODE]])</f>
        <v>BEC-CLN-002</v>
      </c>
      <c r="F3616" s="2">
        <v>236</v>
      </c>
      <c r="G3616" s="2">
        <v>43660</v>
      </c>
      <c r="H3616" s="2">
        <v>9830.86</v>
      </c>
      <c r="I3616" s="2">
        <v>8688.42</v>
      </c>
      <c r="J3616" s="2">
        <v>6</v>
      </c>
      <c r="K3616" s="2" t="str">
        <f>_xlfn.XLOOKUP(E3616,[1]SKU_Master!A:A,[1]SKU_Master!C:C,"NOT FOUND")</f>
        <v>Cleaners</v>
      </c>
      <c r="L3616" s="2">
        <f>_xlfn.XLOOKUP(Table2[[#This Row],[SKU_CODE_CLEAN]],[1]SKU_Master!A:A,[1]SKU_Master!E:E,"Not Found")</f>
        <v>185</v>
      </c>
      <c r="M3616" s="2">
        <f>_xlfn.XLOOKUP(E3616,[1]SKU_Master!A:A,[1]SKU_Master!F:F,"NOT FOUND")</f>
        <v>88</v>
      </c>
      <c r="N3616" s="2" t="str">
        <f>IF(ISNUMBER(_xlfn.XMATCH(E3616,[1]SKU_Master!A:A)),"MATCH","NOT FOUND")</f>
        <v>MATCH</v>
      </c>
      <c r="O3616" s="2">
        <f>Table2[[#This Row],[GROSS_REVENUE]]-Table2[[#This Row],[DISCOUNT]]</f>
        <v>33829.14</v>
      </c>
      <c r="P3616" s="3">
        <f>IFERROR((Table2[[#This Row],[NET_REVENUE]]-(Table2[[#This Row],[UNITS_SOLD]]*Table2[[#This Row],[UNIT_COGS]]))/Table2[[#This Row],[NET_REVENUE]],0)</f>
        <v>0.38609139930840686</v>
      </c>
      <c r="Q3616" s="4">
        <f>IFERROR(Table2[[#This Row],[GROSS_REVENUE]]/Table2[[#This Row],[AD_SPEND]],0)</f>
        <v>5.0250793585024667</v>
      </c>
      <c r="R3616" s="2">
        <f>IFERROR((Table2[[#This Row],[NET_REVENUE]]-(Table2[[#This Row],[UNITS_SOLD]]*Table2[[#This Row],[UNIT_COGS]])-Table2[[#This Row],[AD_SPEND]]),0)</f>
        <v>4372.7199999999993</v>
      </c>
      <c r="S3616" s="3">
        <f>IFERROR(Table2[[#This Row],[RETURNS_UNITS]]/Table2[[#This Row],[UNITS_SOLD]],0)</f>
        <v>2.5423728813559324E-2</v>
      </c>
      <c r="T3616" s="2" t="str">
        <f>TRIM(CLEAN(Table2[[#This Row],[CHANNEL]]))</f>
        <v>Swiggy Instamart</v>
      </c>
      <c r="U3616" s="1">
        <f t="shared" si="56"/>
        <v>45658</v>
      </c>
    </row>
    <row r="3617" spans="1:21" x14ac:dyDescent="0.3">
      <c r="A3617" s="1">
        <v>45566</v>
      </c>
      <c r="B3617" s="2" t="s">
        <v>21</v>
      </c>
      <c r="C3617" s="2" t="s">
        <v>28</v>
      </c>
      <c r="D3617" s="2" t="s">
        <v>59</v>
      </c>
      <c r="E3617" s="2" t="str">
        <f>TRIM(Table2[[#This Row],[SKU_CODE]])</f>
        <v>BEC-CLN-001</v>
      </c>
      <c r="F3617" s="2">
        <v>177</v>
      </c>
      <c r="G3617" s="2">
        <v>35223</v>
      </c>
      <c r="H3617" s="2">
        <v>9088.8799999999992</v>
      </c>
      <c r="I3617" s="2">
        <v>8699.92</v>
      </c>
      <c r="J3617" s="2">
        <v>7</v>
      </c>
      <c r="K3617" s="2" t="str">
        <f>_xlfn.XLOOKUP(E3617,[1]SKU_Master!A:A,[1]SKU_Master!C:C,"NOT FOUND")</f>
        <v>Cleaners</v>
      </c>
      <c r="L3617" s="2">
        <f>_xlfn.XLOOKUP(Table2[[#This Row],[SKU_CODE_CLEAN]],[1]SKU_Master!A:A,[1]SKU_Master!E:E,"Not Found")</f>
        <v>199</v>
      </c>
      <c r="M3617" s="2">
        <f>_xlfn.XLOOKUP(E3617,[1]SKU_Master!A:A,[1]SKU_Master!F:F,"NOT FOUND")</f>
        <v>96</v>
      </c>
      <c r="N3617" s="2" t="str">
        <f>IF(ISNUMBER(_xlfn.XMATCH(E3617,[1]SKU_Master!A:A)),"MATCH","NOT FOUND")</f>
        <v>MATCH</v>
      </c>
      <c r="O3617" s="2">
        <f>Table2[[#This Row],[GROSS_REVENUE]]-Table2[[#This Row],[DISCOUNT]]</f>
        <v>26134.120000000003</v>
      </c>
      <c r="P3617" s="3">
        <f>IFERROR((Table2[[#This Row],[NET_REVENUE]]-(Table2[[#This Row],[UNITS_SOLD]]*Table2[[#This Row],[UNIT_COGS]]))/Table2[[#This Row],[NET_REVENUE]],0)</f>
        <v>0.34981549024799768</v>
      </c>
      <c r="Q3617" s="4">
        <f>IFERROR(Table2[[#This Row],[GROSS_REVENUE]]/Table2[[#This Row],[AD_SPEND]],0)</f>
        <v>4.0486579186935048</v>
      </c>
      <c r="R3617" s="2">
        <f>IFERROR((Table2[[#This Row],[NET_REVENUE]]-(Table2[[#This Row],[UNITS_SOLD]]*Table2[[#This Row],[UNIT_COGS]])-Table2[[#This Row],[AD_SPEND]]),0)</f>
        <v>442.20000000000255</v>
      </c>
      <c r="S3617" s="3">
        <f>IFERROR(Table2[[#This Row],[RETURNS_UNITS]]/Table2[[#This Row],[UNITS_SOLD]],0)</f>
        <v>3.954802259887006E-2</v>
      </c>
      <c r="T3617" s="2" t="str">
        <f>TRIM(CLEAN(Table2[[#This Row],[CHANNEL]]))</f>
        <v>Flipkart</v>
      </c>
      <c r="U3617" s="1">
        <f t="shared" si="56"/>
        <v>45566</v>
      </c>
    </row>
    <row r="3618" spans="1:21" x14ac:dyDescent="0.3">
      <c r="A3618" s="1">
        <v>45292</v>
      </c>
      <c r="B3618" s="2" t="s">
        <v>39</v>
      </c>
      <c r="C3618" s="2" t="s">
        <v>22</v>
      </c>
      <c r="D3618" s="2" t="s">
        <v>30</v>
      </c>
      <c r="E3618" s="2" t="str">
        <f>TRIM(Table2[[#This Row],[SKU_CODE]])</f>
        <v>BEC-TIS-002</v>
      </c>
      <c r="F3618" s="2">
        <v>444</v>
      </c>
      <c r="G3618" s="2">
        <v>79920</v>
      </c>
      <c r="H3618" s="2">
        <v>14320.88</v>
      </c>
      <c r="I3618" s="2">
        <v>8705.92</v>
      </c>
      <c r="J3618" s="2">
        <v>24</v>
      </c>
      <c r="K3618" s="2" t="str">
        <f>_xlfn.XLOOKUP(E3618,[1]SKU_Master!A:A,[1]SKU_Master!C:C,"NOT FOUND")</f>
        <v>Tissues</v>
      </c>
      <c r="L3618" s="2">
        <f>_xlfn.XLOOKUP(Table2[[#This Row],[SKU_CODE_CLEAN]],[1]SKU_Master!A:A,[1]SKU_Master!E:E,"Not Found")</f>
        <v>180</v>
      </c>
      <c r="M3618" s="2">
        <f>_xlfn.XLOOKUP(E3618,[1]SKU_Master!A:A,[1]SKU_Master!F:F,"NOT FOUND")</f>
        <v>95</v>
      </c>
      <c r="N3618" s="2" t="str">
        <f>IF(ISNUMBER(_xlfn.XMATCH(E3618,[1]SKU_Master!A:A)),"MATCH","NOT FOUND")</f>
        <v>MATCH</v>
      </c>
      <c r="O3618" s="2">
        <f>Table2[[#This Row],[GROSS_REVENUE]]-Table2[[#This Row],[DISCOUNT]]</f>
        <v>65599.12</v>
      </c>
      <c r="P3618" s="3">
        <f>IFERROR((Table2[[#This Row],[NET_REVENUE]]-(Table2[[#This Row],[UNITS_SOLD]]*Table2[[#This Row],[UNIT_COGS]]))/Table2[[#This Row],[NET_REVENUE]],0)</f>
        <v>0.35700356956007939</v>
      </c>
      <c r="Q3618" s="4">
        <f>IFERROR(Table2[[#This Row],[GROSS_REVENUE]]/Table2[[#This Row],[AD_SPEND]],0)</f>
        <v>9.179960302874365</v>
      </c>
      <c r="R3618" s="2">
        <f>IFERROR((Table2[[#This Row],[NET_REVENUE]]-(Table2[[#This Row],[UNITS_SOLD]]*Table2[[#This Row],[UNIT_COGS]])-Table2[[#This Row],[AD_SPEND]]),0)</f>
        <v>14713.199999999995</v>
      </c>
      <c r="S3618" s="3">
        <f>IFERROR(Table2[[#This Row],[RETURNS_UNITS]]/Table2[[#This Row],[UNITS_SOLD]],0)</f>
        <v>5.4054054054054057E-2</v>
      </c>
      <c r="T3618" s="2" t="str">
        <f>TRIM(CLEAN(Table2[[#This Row],[CHANNEL]]))</f>
        <v>Amazon</v>
      </c>
      <c r="U3618" s="1">
        <f t="shared" si="56"/>
        <v>45292</v>
      </c>
    </row>
    <row r="3619" spans="1:21" x14ac:dyDescent="0.3">
      <c r="A3619" s="1">
        <v>45689</v>
      </c>
      <c r="B3619" s="2" t="s">
        <v>24</v>
      </c>
      <c r="C3619" s="2" t="s">
        <v>25</v>
      </c>
      <c r="D3619" s="2" t="s">
        <v>29</v>
      </c>
      <c r="E3619" s="2" t="str">
        <f>TRIM(Table2[[#This Row],[SKU_CODE]])</f>
        <v>BEC-CLN-004</v>
      </c>
      <c r="F3619" s="2">
        <v>318</v>
      </c>
      <c r="G3619" s="2">
        <v>31482</v>
      </c>
      <c r="H3619" s="2">
        <v>4570.84</v>
      </c>
      <c r="I3619" s="2">
        <v>8707.0300000000007</v>
      </c>
      <c r="J3619" s="2">
        <v>52</v>
      </c>
      <c r="K3619" s="2" t="str">
        <f>_xlfn.XLOOKUP(E3619,[1]SKU_Master!A:A,[1]SKU_Master!C:C,"NOT FOUND")</f>
        <v>Cleaners</v>
      </c>
      <c r="L3619" s="2">
        <f>_xlfn.XLOOKUP(Table2[[#This Row],[SKU_CODE_CLEAN]],[1]SKU_Master!A:A,[1]SKU_Master!E:E,"Not Found")</f>
        <v>99</v>
      </c>
      <c r="M3619" s="2">
        <f>_xlfn.XLOOKUP(E3619,[1]SKU_Master!A:A,[1]SKU_Master!F:F,"NOT FOUND")</f>
        <v>44</v>
      </c>
      <c r="N3619" s="2" t="str">
        <f>IF(ISNUMBER(_xlfn.XMATCH(E3619,[1]SKU_Master!A:A)),"MATCH","NOT FOUND")</f>
        <v>MATCH</v>
      </c>
      <c r="O3619" s="2">
        <f>Table2[[#This Row],[GROSS_REVENUE]]-Table2[[#This Row],[DISCOUNT]]</f>
        <v>26911.16</v>
      </c>
      <c r="P3619" s="3">
        <f>IFERROR((Table2[[#This Row],[NET_REVENUE]]-(Table2[[#This Row],[UNITS_SOLD]]*Table2[[#This Row],[UNIT_COGS]]))/Table2[[#This Row],[NET_REVENUE]],0)</f>
        <v>0.48006700565861893</v>
      </c>
      <c r="Q3619" s="4">
        <f>IFERROR(Table2[[#This Row],[GROSS_REVENUE]]/Table2[[#This Row],[AD_SPEND]],0)</f>
        <v>3.6156990385929526</v>
      </c>
      <c r="R3619" s="2">
        <f>IFERROR((Table2[[#This Row],[NET_REVENUE]]-(Table2[[#This Row],[UNITS_SOLD]]*Table2[[#This Row],[UNIT_COGS]])-Table2[[#This Row],[AD_SPEND]]),0)</f>
        <v>4212.1299999999992</v>
      </c>
      <c r="S3619" s="3">
        <f>IFERROR(Table2[[#This Row],[RETURNS_UNITS]]/Table2[[#This Row],[UNITS_SOLD]],0)</f>
        <v>0.16352201257861634</v>
      </c>
      <c r="T3619" s="2" t="str">
        <f>TRIM(CLEAN(Table2[[#This Row],[CHANNEL]]))</f>
        <v>D2C</v>
      </c>
      <c r="U3619" s="1">
        <f t="shared" si="56"/>
        <v>45689</v>
      </c>
    </row>
    <row r="3620" spans="1:21" x14ac:dyDescent="0.3">
      <c r="A3620" s="1">
        <v>45323</v>
      </c>
      <c r="B3620" s="2" t="s">
        <v>24</v>
      </c>
      <c r="C3620" s="2" t="s">
        <v>25</v>
      </c>
      <c r="D3620" s="2" t="s">
        <v>29</v>
      </c>
      <c r="E3620" s="2" t="str">
        <f>TRIM(Table2[[#This Row],[SKU_CODE]])</f>
        <v>BEC-CLN-004</v>
      </c>
      <c r="F3620" s="2">
        <v>375</v>
      </c>
      <c r="G3620" s="2">
        <v>37125</v>
      </c>
      <c r="H3620" s="2">
        <v>4590.28</v>
      </c>
      <c r="I3620" s="2">
        <v>8708.1</v>
      </c>
      <c r="J3620" s="2">
        <v>57</v>
      </c>
      <c r="K3620" s="2" t="str">
        <f>_xlfn.XLOOKUP(E3620,[1]SKU_Master!A:A,[1]SKU_Master!C:C,"NOT FOUND")</f>
        <v>Cleaners</v>
      </c>
      <c r="L3620" s="2">
        <f>_xlfn.XLOOKUP(Table2[[#This Row],[SKU_CODE_CLEAN]],[1]SKU_Master!A:A,[1]SKU_Master!E:E,"Not Found")</f>
        <v>99</v>
      </c>
      <c r="M3620" s="2">
        <f>_xlfn.XLOOKUP(E3620,[1]SKU_Master!A:A,[1]SKU_Master!F:F,"NOT FOUND")</f>
        <v>44</v>
      </c>
      <c r="N3620" s="2" t="str">
        <f>IF(ISNUMBER(_xlfn.XMATCH(E3620,[1]SKU_Master!A:A)),"MATCH","NOT FOUND")</f>
        <v>MATCH</v>
      </c>
      <c r="O3620" s="2">
        <f>Table2[[#This Row],[GROSS_REVENUE]]-Table2[[#This Row],[DISCOUNT]]</f>
        <v>32534.720000000001</v>
      </c>
      <c r="P3620" s="3">
        <f>IFERROR((Table2[[#This Row],[NET_REVENUE]]-(Table2[[#This Row],[UNITS_SOLD]]*Table2[[#This Row],[UNIT_COGS]]))/Table2[[#This Row],[NET_REVENUE]],0)</f>
        <v>0.49284948510391363</v>
      </c>
      <c r="Q3620" s="4">
        <f>IFERROR(Table2[[#This Row],[GROSS_REVENUE]]/Table2[[#This Row],[AD_SPEND]],0)</f>
        <v>4.2632721259517004</v>
      </c>
      <c r="R3620" s="2">
        <f>IFERROR((Table2[[#This Row],[NET_REVENUE]]-(Table2[[#This Row],[UNITS_SOLD]]*Table2[[#This Row],[UNIT_COGS]])-Table2[[#This Row],[AD_SPEND]]),0)</f>
        <v>7326.6200000000008</v>
      </c>
      <c r="S3620" s="3">
        <f>IFERROR(Table2[[#This Row],[RETURNS_UNITS]]/Table2[[#This Row],[UNITS_SOLD]],0)</f>
        <v>0.152</v>
      </c>
      <c r="T3620" s="2" t="str">
        <f>TRIM(CLEAN(Table2[[#This Row],[CHANNEL]]))</f>
        <v>D2C</v>
      </c>
      <c r="U3620" s="1">
        <f t="shared" si="56"/>
        <v>45323</v>
      </c>
    </row>
    <row r="3621" spans="1:21" x14ac:dyDescent="0.3">
      <c r="A3621" s="1">
        <v>45717</v>
      </c>
      <c r="B3621" s="2" t="s">
        <v>33</v>
      </c>
      <c r="C3621" s="2" t="s">
        <v>25</v>
      </c>
      <c r="D3621" s="2" t="s">
        <v>38</v>
      </c>
      <c r="E3621" s="2" t="str">
        <f>TRIM(Table2[[#This Row],[SKU_CODE]])</f>
        <v>BEC-CLN-002</v>
      </c>
      <c r="F3621" s="2">
        <v>314</v>
      </c>
      <c r="G3621" s="2">
        <v>58090</v>
      </c>
      <c r="H3621" s="2">
        <v>12584.76</v>
      </c>
      <c r="I3621" s="2">
        <v>8711.6</v>
      </c>
      <c r="J3621" s="2">
        <v>8</v>
      </c>
      <c r="K3621" s="2" t="str">
        <f>_xlfn.XLOOKUP(E3621,[1]SKU_Master!A:A,[1]SKU_Master!C:C,"NOT FOUND")</f>
        <v>Cleaners</v>
      </c>
      <c r="L3621" s="2">
        <f>_xlfn.XLOOKUP(Table2[[#This Row],[SKU_CODE_CLEAN]],[1]SKU_Master!A:A,[1]SKU_Master!E:E,"Not Found")</f>
        <v>185</v>
      </c>
      <c r="M3621" s="2">
        <f>_xlfn.XLOOKUP(E3621,[1]SKU_Master!A:A,[1]SKU_Master!F:F,"NOT FOUND")</f>
        <v>88</v>
      </c>
      <c r="N3621" s="2" t="str">
        <f>IF(ISNUMBER(_xlfn.XMATCH(E3621,[1]SKU_Master!A:A)),"MATCH","NOT FOUND")</f>
        <v>MATCH</v>
      </c>
      <c r="O3621" s="2">
        <f>Table2[[#This Row],[GROSS_REVENUE]]-Table2[[#This Row],[DISCOUNT]]</f>
        <v>45505.24</v>
      </c>
      <c r="P3621" s="3">
        <f>IFERROR((Table2[[#This Row],[NET_REVENUE]]-(Table2[[#This Row],[UNITS_SOLD]]*Table2[[#This Row],[UNIT_COGS]]))/Table2[[#This Row],[NET_REVENUE]],0)</f>
        <v>0.39277322787441621</v>
      </c>
      <c r="Q3621" s="4">
        <f>IFERROR(Table2[[#This Row],[GROSS_REVENUE]]/Table2[[#This Row],[AD_SPEND]],0)</f>
        <v>6.668120666697277</v>
      </c>
      <c r="R3621" s="2">
        <f>IFERROR((Table2[[#This Row],[NET_REVENUE]]-(Table2[[#This Row],[UNITS_SOLD]]*Table2[[#This Row],[UNIT_COGS]])-Table2[[#This Row],[AD_SPEND]]),0)</f>
        <v>9161.6399999999976</v>
      </c>
      <c r="S3621" s="3">
        <f>IFERROR(Table2[[#This Row],[RETURNS_UNITS]]/Table2[[#This Row],[UNITS_SOLD]],0)</f>
        <v>2.5477707006369428E-2</v>
      </c>
      <c r="T3621" s="2" t="str">
        <f>TRIM(CLEAN(Table2[[#This Row],[CHANNEL]]))</f>
        <v>Swiggy Instamart</v>
      </c>
      <c r="U3621" s="1">
        <f t="shared" si="56"/>
        <v>45717</v>
      </c>
    </row>
    <row r="3622" spans="1:21" x14ac:dyDescent="0.3">
      <c r="A3622" s="1">
        <v>45627</v>
      </c>
      <c r="B3622" s="2" t="s">
        <v>37</v>
      </c>
      <c r="C3622" s="2" t="s">
        <v>22</v>
      </c>
      <c r="D3622" s="2" t="s">
        <v>29</v>
      </c>
      <c r="E3622" s="2" t="str">
        <f>TRIM(Table2[[#This Row],[SKU_CODE]])</f>
        <v>BEC-CLN-004</v>
      </c>
      <c r="F3622" s="2">
        <v>415</v>
      </c>
      <c r="G3622" s="2">
        <v>41085</v>
      </c>
      <c r="H3622" s="2">
        <v>9390.2000000000007</v>
      </c>
      <c r="I3622" s="2">
        <v>8732.0499999999993</v>
      </c>
      <c r="J3622" s="2">
        <v>14</v>
      </c>
      <c r="K3622" s="2" t="str">
        <f>_xlfn.XLOOKUP(E3622,[1]SKU_Master!A:A,[1]SKU_Master!C:C,"NOT FOUND")</f>
        <v>Cleaners</v>
      </c>
      <c r="L3622" s="2">
        <f>_xlfn.XLOOKUP(Table2[[#This Row],[SKU_CODE_CLEAN]],[1]SKU_Master!A:A,[1]SKU_Master!E:E,"Not Found")</f>
        <v>99</v>
      </c>
      <c r="M3622" s="2">
        <f>_xlfn.XLOOKUP(E3622,[1]SKU_Master!A:A,[1]SKU_Master!F:F,"NOT FOUND")</f>
        <v>44</v>
      </c>
      <c r="N3622" s="2" t="str">
        <f>IF(ISNUMBER(_xlfn.XMATCH(E3622,[1]SKU_Master!A:A)),"MATCH","NOT FOUND")</f>
        <v>MATCH</v>
      </c>
      <c r="O3622" s="2">
        <f>Table2[[#This Row],[GROSS_REVENUE]]-Table2[[#This Row],[DISCOUNT]]</f>
        <v>31694.799999999999</v>
      </c>
      <c r="P3622" s="3">
        <f>IFERROR((Table2[[#This Row],[NET_REVENUE]]-(Table2[[#This Row],[UNITS_SOLD]]*Table2[[#This Row],[UNIT_COGS]]))/Table2[[#This Row],[NET_REVENUE]],0)</f>
        <v>0.42388025796029632</v>
      </c>
      <c r="Q3622" s="4">
        <f>IFERROR(Table2[[#This Row],[GROSS_REVENUE]]/Table2[[#This Row],[AD_SPEND]],0)</f>
        <v>4.7050807084247115</v>
      </c>
      <c r="R3622" s="2">
        <f>IFERROR((Table2[[#This Row],[NET_REVENUE]]-(Table2[[#This Row],[UNITS_SOLD]]*Table2[[#This Row],[UNIT_COGS]])-Table2[[#This Row],[AD_SPEND]]),0)</f>
        <v>4702.75</v>
      </c>
      <c r="S3622" s="3">
        <f>IFERROR(Table2[[#This Row],[RETURNS_UNITS]]/Table2[[#This Row],[UNITS_SOLD]],0)</f>
        <v>3.3734939759036145E-2</v>
      </c>
      <c r="T3622" s="2" t="str">
        <f>TRIM(CLEAN(Table2[[#This Row],[CHANNEL]]))</f>
        <v>Blinkit</v>
      </c>
      <c r="U3622" s="1">
        <f t="shared" si="56"/>
        <v>45627</v>
      </c>
    </row>
    <row r="3623" spans="1:21" x14ac:dyDescent="0.3">
      <c r="A3623" s="1">
        <v>45689</v>
      </c>
      <c r="B3623" s="2" t="s">
        <v>50</v>
      </c>
      <c r="C3623" s="2" t="s">
        <v>22</v>
      </c>
      <c r="D3623" s="2" t="s">
        <v>29</v>
      </c>
      <c r="E3623" s="2" t="str">
        <f>TRIM(Table2[[#This Row],[SKU_CODE]])</f>
        <v>BEC-CLN-004</v>
      </c>
      <c r="F3623" s="2">
        <v>471</v>
      </c>
      <c r="G3623" s="2">
        <v>46629</v>
      </c>
      <c r="H3623" s="2">
        <v>3252.29</v>
      </c>
      <c r="I3623" s="2">
        <v>8733.17</v>
      </c>
      <c r="J3623" s="2">
        <v>12</v>
      </c>
      <c r="K3623" s="2" t="str">
        <f>_xlfn.XLOOKUP(E3623,[1]SKU_Master!A:A,[1]SKU_Master!C:C,"NOT FOUND")</f>
        <v>Cleaners</v>
      </c>
      <c r="L3623" s="2">
        <f>_xlfn.XLOOKUP(Table2[[#This Row],[SKU_CODE_CLEAN]],[1]SKU_Master!A:A,[1]SKU_Master!E:E,"Not Found")</f>
        <v>99</v>
      </c>
      <c r="M3623" s="2">
        <f>_xlfn.XLOOKUP(E3623,[1]SKU_Master!A:A,[1]SKU_Master!F:F,"NOT FOUND")</f>
        <v>44</v>
      </c>
      <c r="N3623" s="2" t="str">
        <f>IF(ISNUMBER(_xlfn.XMATCH(E3623,[1]SKU_Master!A:A)),"MATCH","NOT FOUND")</f>
        <v>MATCH</v>
      </c>
      <c r="O3623" s="2">
        <f>Table2[[#This Row],[GROSS_REVENUE]]-Table2[[#This Row],[DISCOUNT]]</f>
        <v>43376.71</v>
      </c>
      <c r="P3623" s="3">
        <f>IFERROR((Table2[[#This Row],[NET_REVENUE]]-(Table2[[#This Row],[UNITS_SOLD]]*Table2[[#This Row],[UNIT_COGS]]))/Table2[[#This Row],[NET_REVENUE]],0)</f>
        <v>0.52223209182992436</v>
      </c>
      <c r="Q3623" s="4">
        <f>IFERROR(Table2[[#This Row],[GROSS_REVENUE]]/Table2[[#This Row],[AD_SPEND]],0)</f>
        <v>5.3392983303886217</v>
      </c>
      <c r="R3623" s="2">
        <f>IFERROR((Table2[[#This Row],[NET_REVENUE]]-(Table2[[#This Row],[UNITS_SOLD]]*Table2[[#This Row],[UNIT_COGS]])-Table2[[#This Row],[AD_SPEND]]),0)</f>
        <v>13919.539999999999</v>
      </c>
      <c r="S3623" s="3">
        <f>IFERROR(Table2[[#This Row],[RETURNS_UNITS]]/Table2[[#This Row],[UNITS_SOLD]],0)</f>
        <v>2.5477707006369428E-2</v>
      </c>
      <c r="T3623" s="2" t="str">
        <f>TRIM(CLEAN(Table2[[#This Row],[CHANNEL]]))</f>
        <v>Amazon</v>
      </c>
      <c r="U3623" s="1">
        <f t="shared" si="56"/>
        <v>45689</v>
      </c>
    </row>
    <row r="3624" spans="1:21" x14ac:dyDescent="0.3">
      <c r="A3624" s="1">
        <v>45627</v>
      </c>
      <c r="B3624" s="2" t="s">
        <v>24</v>
      </c>
      <c r="C3624" s="2" t="s">
        <v>28</v>
      </c>
      <c r="D3624" s="2" t="s">
        <v>59</v>
      </c>
      <c r="E3624" s="2" t="str">
        <f>TRIM(Table2[[#This Row],[SKU_CODE]])</f>
        <v>BEC-CLN-001</v>
      </c>
      <c r="F3624" s="2">
        <v>177</v>
      </c>
      <c r="G3624" s="2">
        <v>35223</v>
      </c>
      <c r="H3624" s="2">
        <v>5139.13</v>
      </c>
      <c r="I3624" s="2">
        <v>8746.18</v>
      </c>
      <c r="J3624" s="2">
        <v>18</v>
      </c>
      <c r="K3624" s="2" t="str">
        <f>_xlfn.XLOOKUP(E3624,[1]SKU_Master!A:A,[1]SKU_Master!C:C,"NOT FOUND")</f>
        <v>Cleaners</v>
      </c>
      <c r="L3624" s="2">
        <f>_xlfn.XLOOKUP(Table2[[#This Row],[SKU_CODE_CLEAN]],[1]SKU_Master!A:A,[1]SKU_Master!E:E,"Not Found")</f>
        <v>199</v>
      </c>
      <c r="M3624" s="2">
        <f>_xlfn.XLOOKUP(E3624,[1]SKU_Master!A:A,[1]SKU_Master!F:F,"NOT FOUND")</f>
        <v>96</v>
      </c>
      <c r="N3624" s="2" t="str">
        <f>IF(ISNUMBER(_xlfn.XMATCH(E3624,[1]SKU_Master!A:A)),"MATCH","NOT FOUND")</f>
        <v>MATCH</v>
      </c>
      <c r="O3624" s="2">
        <f>Table2[[#This Row],[GROSS_REVENUE]]-Table2[[#This Row],[DISCOUNT]]</f>
        <v>30083.87</v>
      </c>
      <c r="P3624" s="3">
        <f>IFERROR((Table2[[#This Row],[NET_REVENUE]]-(Table2[[#This Row],[UNITS_SOLD]]*Table2[[#This Row],[UNIT_COGS]]))/Table2[[#This Row],[NET_REVENUE]],0)</f>
        <v>0.43517905109947619</v>
      </c>
      <c r="Q3624" s="4">
        <f>IFERROR(Table2[[#This Row],[GROSS_REVENUE]]/Table2[[#This Row],[AD_SPEND]],0)</f>
        <v>4.0272438939056823</v>
      </c>
      <c r="R3624" s="2">
        <f>IFERROR((Table2[[#This Row],[NET_REVENUE]]-(Table2[[#This Row],[UNITS_SOLD]]*Table2[[#This Row],[UNIT_COGS]])-Table2[[#This Row],[AD_SPEND]]),0)</f>
        <v>4345.6899999999987</v>
      </c>
      <c r="S3624" s="3">
        <f>IFERROR(Table2[[#This Row],[RETURNS_UNITS]]/Table2[[#This Row],[UNITS_SOLD]],0)</f>
        <v>0.10169491525423729</v>
      </c>
      <c r="T3624" s="2" t="str">
        <f>TRIM(CLEAN(Table2[[#This Row],[CHANNEL]]))</f>
        <v>D2C</v>
      </c>
      <c r="U3624" s="1">
        <f t="shared" si="56"/>
        <v>45627</v>
      </c>
    </row>
    <row r="3625" spans="1:21" x14ac:dyDescent="0.3">
      <c r="A3625" s="1">
        <v>45505</v>
      </c>
      <c r="B3625" s="2" t="s">
        <v>37</v>
      </c>
      <c r="C3625" s="2" t="s">
        <v>22</v>
      </c>
      <c r="D3625" s="2" t="s">
        <v>59</v>
      </c>
      <c r="E3625" s="2" t="str">
        <f>TRIM(Table2[[#This Row],[SKU_CODE]])</f>
        <v>BEC-CLN-001</v>
      </c>
      <c r="F3625" s="2">
        <v>199</v>
      </c>
      <c r="G3625" s="2">
        <v>39601</v>
      </c>
      <c r="H3625" s="2">
        <v>4419.8500000000004</v>
      </c>
      <c r="I3625" s="2">
        <v>8780.98</v>
      </c>
      <c r="J3625" s="2">
        <v>11</v>
      </c>
      <c r="K3625" s="2" t="str">
        <f>_xlfn.XLOOKUP(E3625,[1]SKU_Master!A:A,[1]SKU_Master!C:C,"NOT FOUND")</f>
        <v>Cleaners</v>
      </c>
      <c r="L3625" s="2">
        <f>_xlfn.XLOOKUP(Table2[[#This Row],[SKU_CODE_CLEAN]],[1]SKU_Master!A:A,[1]SKU_Master!E:E,"Not Found")</f>
        <v>199</v>
      </c>
      <c r="M3625" s="2">
        <f>_xlfn.XLOOKUP(E3625,[1]SKU_Master!A:A,[1]SKU_Master!F:F,"NOT FOUND")</f>
        <v>96</v>
      </c>
      <c r="N3625" s="2" t="str">
        <f>IF(ISNUMBER(_xlfn.XMATCH(E3625,[1]SKU_Master!A:A)),"MATCH","NOT FOUND")</f>
        <v>MATCH</v>
      </c>
      <c r="O3625" s="2">
        <f>Table2[[#This Row],[GROSS_REVENUE]]-Table2[[#This Row],[DISCOUNT]]</f>
        <v>35181.15</v>
      </c>
      <c r="P3625" s="3">
        <f>IFERROR((Table2[[#This Row],[NET_REVENUE]]-(Table2[[#This Row],[UNITS_SOLD]]*Table2[[#This Row],[UNIT_COGS]]))/Table2[[#This Row],[NET_REVENUE]],0)</f>
        <v>0.45698193492822153</v>
      </c>
      <c r="Q3625" s="4">
        <f>IFERROR(Table2[[#This Row],[GROSS_REVENUE]]/Table2[[#This Row],[AD_SPEND]],0)</f>
        <v>4.5098610861202282</v>
      </c>
      <c r="R3625" s="2">
        <f>IFERROR((Table2[[#This Row],[NET_REVENUE]]-(Table2[[#This Row],[UNITS_SOLD]]*Table2[[#This Row],[UNIT_COGS]])-Table2[[#This Row],[AD_SPEND]]),0)</f>
        <v>7296.1700000000019</v>
      </c>
      <c r="S3625" s="3">
        <f>IFERROR(Table2[[#This Row],[RETURNS_UNITS]]/Table2[[#This Row],[UNITS_SOLD]],0)</f>
        <v>5.5276381909547742E-2</v>
      </c>
      <c r="T3625" s="2" t="str">
        <f>TRIM(CLEAN(Table2[[#This Row],[CHANNEL]]))</f>
        <v>Blinkit</v>
      </c>
      <c r="U3625" s="1">
        <f t="shared" si="56"/>
        <v>45505</v>
      </c>
    </row>
    <row r="3626" spans="1:21" x14ac:dyDescent="0.3">
      <c r="A3626" s="1">
        <v>45505</v>
      </c>
      <c r="B3626" s="2" t="s">
        <v>34</v>
      </c>
      <c r="C3626" s="2" t="s">
        <v>28</v>
      </c>
      <c r="D3626" s="2" t="s">
        <v>59</v>
      </c>
      <c r="E3626" s="2" t="str">
        <f>TRIM(Table2[[#This Row],[SKU_CODE]])</f>
        <v>BEC-CLN-001</v>
      </c>
      <c r="F3626" s="2">
        <v>175</v>
      </c>
      <c r="G3626" s="2">
        <v>34825</v>
      </c>
      <c r="H3626" s="2">
        <v>6964.34</v>
      </c>
      <c r="I3626" s="2">
        <v>8789.73</v>
      </c>
      <c r="J3626" s="2">
        <v>5</v>
      </c>
      <c r="K3626" s="2" t="str">
        <f>_xlfn.XLOOKUP(E3626,[1]SKU_Master!A:A,[1]SKU_Master!C:C,"NOT FOUND")</f>
        <v>Cleaners</v>
      </c>
      <c r="L3626" s="2">
        <f>_xlfn.XLOOKUP(Table2[[#This Row],[SKU_CODE_CLEAN]],[1]SKU_Master!A:A,[1]SKU_Master!E:E,"Not Found")</f>
        <v>199</v>
      </c>
      <c r="M3626" s="2">
        <f>_xlfn.XLOOKUP(E3626,[1]SKU_Master!A:A,[1]SKU_Master!F:F,"NOT FOUND")</f>
        <v>96</v>
      </c>
      <c r="N3626" s="2" t="str">
        <f>IF(ISNUMBER(_xlfn.XMATCH(E3626,[1]SKU_Master!A:A)),"MATCH","NOT FOUND")</f>
        <v>MATCH</v>
      </c>
      <c r="O3626" s="2">
        <f>Table2[[#This Row],[GROSS_REVENUE]]-Table2[[#This Row],[DISCOUNT]]</f>
        <v>27860.66</v>
      </c>
      <c r="P3626" s="3">
        <f>IFERROR((Table2[[#This Row],[NET_REVENUE]]-(Table2[[#This Row],[UNITS_SOLD]]*Table2[[#This Row],[UNIT_COGS]]))/Table2[[#This Row],[NET_REVENUE]],0)</f>
        <v>0.39699920963824975</v>
      </c>
      <c r="Q3626" s="4">
        <f>IFERROR(Table2[[#This Row],[GROSS_REVENUE]]/Table2[[#This Row],[AD_SPEND]],0)</f>
        <v>3.9620102096423895</v>
      </c>
      <c r="R3626" s="2">
        <f>IFERROR((Table2[[#This Row],[NET_REVENUE]]-(Table2[[#This Row],[UNITS_SOLD]]*Table2[[#This Row],[UNIT_COGS]])-Table2[[#This Row],[AD_SPEND]]),0)</f>
        <v>2270.9300000000003</v>
      </c>
      <c r="S3626" s="3">
        <f>IFERROR(Table2[[#This Row],[RETURNS_UNITS]]/Table2[[#This Row],[UNITS_SOLD]],0)</f>
        <v>2.8571428571428571E-2</v>
      </c>
      <c r="T3626" s="2" t="str">
        <f>TRIM(CLEAN(Table2[[#This Row],[CHANNEL]]))</f>
        <v>Zepto</v>
      </c>
      <c r="U3626" s="1">
        <f t="shared" si="56"/>
        <v>45505</v>
      </c>
    </row>
    <row r="3627" spans="1:21" x14ac:dyDescent="0.3">
      <c r="A3627" s="1">
        <v>45778</v>
      </c>
      <c r="B3627" s="2" t="s">
        <v>21</v>
      </c>
      <c r="C3627" s="2" t="s">
        <v>25</v>
      </c>
      <c r="D3627" s="2" t="s">
        <v>38</v>
      </c>
      <c r="E3627" s="2" t="str">
        <f>TRIM(Table2[[#This Row],[SKU_CODE]])</f>
        <v>BEC-CLN-002</v>
      </c>
      <c r="F3627" s="2">
        <v>270</v>
      </c>
      <c r="G3627" s="2">
        <v>49950</v>
      </c>
      <c r="H3627" s="2">
        <v>12408.98</v>
      </c>
      <c r="I3627" s="2">
        <v>8797.7000000000007</v>
      </c>
      <c r="J3627" s="2">
        <v>12</v>
      </c>
      <c r="K3627" s="2" t="str">
        <f>_xlfn.XLOOKUP(E3627,[1]SKU_Master!A:A,[1]SKU_Master!C:C,"NOT FOUND")</f>
        <v>Cleaners</v>
      </c>
      <c r="L3627" s="2">
        <f>_xlfn.XLOOKUP(Table2[[#This Row],[SKU_CODE_CLEAN]],[1]SKU_Master!A:A,[1]SKU_Master!E:E,"Not Found")</f>
        <v>185</v>
      </c>
      <c r="M3627" s="2">
        <f>_xlfn.XLOOKUP(E3627,[1]SKU_Master!A:A,[1]SKU_Master!F:F,"NOT FOUND")</f>
        <v>88</v>
      </c>
      <c r="N3627" s="2" t="str">
        <f>IF(ISNUMBER(_xlfn.XMATCH(E3627,[1]SKU_Master!A:A)),"MATCH","NOT FOUND")</f>
        <v>MATCH</v>
      </c>
      <c r="O3627" s="2">
        <f>Table2[[#This Row],[GROSS_REVENUE]]-Table2[[#This Row],[DISCOUNT]]</f>
        <v>37541.020000000004</v>
      </c>
      <c r="P3627" s="3">
        <f>IFERROR((Table2[[#This Row],[NET_REVENUE]]-(Table2[[#This Row],[UNITS_SOLD]]*Table2[[#This Row],[UNIT_COGS]]))/Table2[[#This Row],[NET_REVENUE]],0)</f>
        <v>0.36709231661792896</v>
      </c>
      <c r="Q3627" s="4">
        <f>IFERROR(Table2[[#This Row],[GROSS_REVENUE]]/Table2[[#This Row],[AD_SPEND]],0)</f>
        <v>5.6776202871204973</v>
      </c>
      <c r="R3627" s="2">
        <f>IFERROR((Table2[[#This Row],[NET_REVENUE]]-(Table2[[#This Row],[UNITS_SOLD]]*Table2[[#This Row],[UNIT_COGS]])-Table2[[#This Row],[AD_SPEND]]),0)</f>
        <v>4983.3200000000033</v>
      </c>
      <c r="S3627" s="3">
        <f>IFERROR(Table2[[#This Row],[RETURNS_UNITS]]/Table2[[#This Row],[UNITS_SOLD]],0)</f>
        <v>4.4444444444444446E-2</v>
      </c>
      <c r="T3627" s="2" t="str">
        <f>TRIM(CLEAN(Table2[[#This Row],[CHANNEL]]))</f>
        <v>Flipkart</v>
      </c>
      <c r="U3627" s="1">
        <f t="shared" si="56"/>
        <v>45778</v>
      </c>
    </row>
    <row r="3628" spans="1:21" x14ac:dyDescent="0.3">
      <c r="A3628" s="1">
        <v>45505</v>
      </c>
      <c r="B3628" s="2" t="s">
        <v>21</v>
      </c>
      <c r="C3628" s="2" t="s">
        <v>22</v>
      </c>
      <c r="D3628" s="2" t="s">
        <v>36</v>
      </c>
      <c r="E3628" s="2" t="str">
        <f>TRIM(Table2[[#This Row],[SKU_CODE]])</f>
        <v>BEC-CLN-003</v>
      </c>
      <c r="F3628" s="2">
        <v>150</v>
      </c>
      <c r="G3628" s="2">
        <v>44850</v>
      </c>
      <c r="H3628" s="2">
        <v>9895.81</v>
      </c>
      <c r="I3628" s="2">
        <v>8798.2800000000007</v>
      </c>
      <c r="J3628" s="2">
        <v>8</v>
      </c>
      <c r="K3628" s="2" t="str">
        <f>_xlfn.XLOOKUP(E3628,[1]SKU_Master!A:A,[1]SKU_Master!C:C,"NOT FOUND")</f>
        <v>Cleaners</v>
      </c>
      <c r="L3628" s="2">
        <f>_xlfn.XLOOKUP(Table2[[#This Row],[SKU_CODE_CLEAN]],[1]SKU_Master!A:A,[1]SKU_Master!E:E,"Not Found")</f>
        <v>299</v>
      </c>
      <c r="M3628" s="2">
        <f>_xlfn.XLOOKUP(E3628,[1]SKU_Master!A:A,[1]SKU_Master!F:F,"NOT FOUND")</f>
        <v>150</v>
      </c>
      <c r="N3628" s="2" t="str">
        <f>IF(ISNUMBER(_xlfn.XMATCH(E3628,[1]SKU_Master!A:A)),"MATCH","NOT FOUND")</f>
        <v>MATCH</v>
      </c>
      <c r="O3628" s="2">
        <f>Table2[[#This Row],[GROSS_REVENUE]]-Table2[[#This Row],[DISCOUNT]]</f>
        <v>34954.19</v>
      </c>
      <c r="P3628" s="3">
        <f>IFERROR((Table2[[#This Row],[NET_REVENUE]]-(Table2[[#This Row],[UNITS_SOLD]]*Table2[[#This Row],[UNIT_COGS]]))/Table2[[#This Row],[NET_REVENUE]],0)</f>
        <v>0.35630034625319601</v>
      </c>
      <c r="Q3628" s="4">
        <f>IFERROR(Table2[[#This Row],[GROSS_REVENUE]]/Table2[[#This Row],[AD_SPEND]],0)</f>
        <v>5.0975872556908843</v>
      </c>
      <c r="R3628" s="2">
        <f>IFERROR((Table2[[#This Row],[NET_REVENUE]]-(Table2[[#This Row],[UNITS_SOLD]]*Table2[[#This Row],[UNIT_COGS]])-Table2[[#This Row],[AD_SPEND]]),0)</f>
        <v>3655.9100000000017</v>
      </c>
      <c r="S3628" s="3">
        <f>IFERROR(Table2[[#This Row],[RETURNS_UNITS]]/Table2[[#This Row],[UNITS_SOLD]],0)</f>
        <v>5.3333333333333337E-2</v>
      </c>
      <c r="T3628" s="2" t="str">
        <f>TRIM(CLEAN(Table2[[#This Row],[CHANNEL]]))</f>
        <v>Flipkart</v>
      </c>
      <c r="U3628" s="1">
        <f t="shared" si="56"/>
        <v>45505</v>
      </c>
    </row>
    <row r="3629" spans="1:21" x14ac:dyDescent="0.3">
      <c r="A3629" s="1">
        <v>45566</v>
      </c>
      <c r="B3629" s="2" t="s">
        <v>24</v>
      </c>
      <c r="C3629" s="2" t="s">
        <v>22</v>
      </c>
      <c r="D3629" s="2" t="s">
        <v>59</v>
      </c>
      <c r="E3629" s="2" t="str">
        <f>TRIM(Table2[[#This Row],[SKU_CODE]])</f>
        <v>BEC-CLN-001</v>
      </c>
      <c r="F3629" s="2">
        <v>176</v>
      </c>
      <c r="G3629" s="2">
        <v>35024</v>
      </c>
      <c r="H3629" s="2">
        <v>4377.26</v>
      </c>
      <c r="I3629" s="2">
        <v>8801.07</v>
      </c>
      <c r="J3629" s="2">
        <v>20</v>
      </c>
      <c r="K3629" s="2" t="str">
        <f>_xlfn.XLOOKUP(E3629,[1]SKU_Master!A:A,[1]SKU_Master!C:C,"NOT FOUND")</f>
        <v>Cleaners</v>
      </c>
      <c r="L3629" s="2">
        <f>_xlfn.XLOOKUP(Table2[[#This Row],[SKU_CODE_CLEAN]],[1]SKU_Master!A:A,[1]SKU_Master!E:E,"Not Found")</f>
        <v>199</v>
      </c>
      <c r="M3629" s="2">
        <f>_xlfn.XLOOKUP(E3629,[1]SKU_Master!A:A,[1]SKU_Master!F:F,"NOT FOUND")</f>
        <v>96</v>
      </c>
      <c r="N3629" s="2" t="str">
        <f>IF(ISNUMBER(_xlfn.XMATCH(E3629,[1]SKU_Master!A:A)),"MATCH","NOT FOUND")</f>
        <v>MATCH</v>
      </c>
      <c r="O3629" s="2">
        <f>Table2[[#This Row],[GROSS_REVENUE]]-Table2[[#This Row],[DISCOUNT]]</f>
        <v>30646.739999999998</v>
      </c>
      <c r="P3629" s="3">
        <f>IFERROR((Table2[[#This Row],[NET_REVENUE]]-(Table2[[#This Row],[UNITS_SOLD]]*Table2[[#This Row],[UNIT_COGS]]))/Table2[[#This Row],[NET_REVENUE]],0)</f>
        <v>0.44868524352019168</v>
      </c>
      <c r="Q3629" s="4">
        <f>IFERROR(Table2[[#This Row],[GROSS_REVENUE]]/Table2[[#This Row],[AD_SPEND]],0)</f>
        <v>3.9795161270163741</v>
      </c>
      <c r="R3629" s="2">
        <f>IFERROR((Table2[[#This Row],[NET_REVENUE]]-(Table2[[#This Row],[UNITS_SOLD]]*Table2[[#This Row],[UNIT_COGS]])-Table2[[#This Row],[AD_SPEND]]),0)</f>
        <v>4949.6699999999983</v>
      </c>
      <c r="S3629" s="3">
        <f>IFERROR(Table2[[#This Row],[RETURNS_UNITS]]/Table2[[#This Row],[UNITS_SOLD]],0)</f>
        <v>0.11363636363636363</v>
      </c>
      <c r="T3629" s="2" t="str">
        <f>TRIM(CLEAN(Table2[[#This Row],[CHANNEL]]))</f>
        <v>D2C</v>
      </c>
      <c r="U3629" s="1">
        <f t="shared" si="56"/>
        <v>45566</v>
      </c>
    </row>
    <row r="3630" spans="1:21" x14ac:dyDescent="0.3">
      <c r="A3630" s="1">
        <v>45292</v>
      </c>
      <c r="B3630" s="2" t="s">
        <v>34</v>
      </c>
      <c r="C3630" s="2" t="s">
        <v>25</v>
      </c>
      <c r="D3630" s="2" t="s">
        <v>29</v>
      </c>
      <c r="E3630" s="2" t="str">
        <f>TRIM(Table2[[#This Row],[SKU_CODE]])</f>
        <v>BEC-CLN-004</v>
      </c>
      <c r="F3630" s="2">
        <v>331</v>
      </c>
      <c r="G3630" s="2">
        <v>32769</v>
      </c>
      <c r="H3630" s="2">
        <v>5907.91</v>
      </c>
      <c r="I3630" s="2">
        <v>8812.59</v>
      </c>
      <c r="J3630" s="2">
        <v>8</v>
      </c>
      <c r="K3630" s="2" t="str">
        <f>_xlfn.XLOOKUP(E3630,[1]SKU_Master!A:A,[1]SKU_Master!C:C,"NOT FOUND")</f>
        <v>Cleaners</v>
      </c>
      <c r="L3630" s="2">
        <f>_xlfn.XLOOKUP(Table2[[#This Row],[SKU_CODE_CLEAN]],[1]SKU_Master!A:A,[1]SKU_Master!E:E,"Not Found")</f>
        <v>99</v>
      </c>
      <c r="M3630" s="2">
        <f>_xlfn.XLOOKUP(E3630,[1]SKU_Master!A:A,[1]SKU_Master!F:F,"NOT FOUND")</f>
        <v>44</v>
      </c>
      <c r="N3630" s="2" t="str">
        <f>IF(ISNUMBER(_xlfn.XMATCH(E3630,[1]SKU_Master!A:A)),"MATCH","NOT FOUND")</f>
        <v>MATCH</v>
      </c>
      <c r="O3630" s="2">
        <f>Table2[[#This Row],[GROSS_REVENUE]]-Table2[[#This Row],[DISCOUNT]]</f>
        <v>26861.09</v>
      </c>
      <c r="P3630" s="3">
        <f>IFERROR((Table2[[#This Row],[NET_REVENUE]]-(Table2[[#This Row],[UNITS_SOLD]]*Table2[[#This Row],[UNIT_COGS]]))/Table2[[#This Row],[NET_REVENUE]],0)</f>
        <v>0.45780308989694757</v>
      </c>
      <c r="Q3630" s="4">
        <f>IFERROR(Table2[[#This Row],[GROSS_REVENUE]]/Table2[[#This Row],[AD_SPEND]],0)</f>
        <v>3.7184301096499439</v>
      </c>
      <c r="R3630" s="2">
        <f>IFERROR((Table2[[#This Row],[NET_REVENUE]]-(Table2[[#This Row],[UNITS_SOLD]]*Table2[[#This Row],[UNIT_COGS]])-Table2[[#This Row],[AD_SPEND]]),0)</f>
        <v>3484.5</v>
      </c>
      <c r="S3630" s="3">
        <f>IFERROR(Table2[[#This Row],[RETURNS_UNITS]]/Table2[[#This Row],[UNITS_SOLD]],0)</f>
        <v>2.4169184290030211E-2</v>
      </c>
      <c r="T3630" s="2" t="str">
        <f>TRIM(CLEAN(Table2[[#This Row],[CHANNEL]]))</f>
        <v>Zepto</v>
      </c>
      <c r="U3630" s="1">
        <f t="shared" si="56"/>
        <v>45292</v>
      </c>
    </row>
    <row r="3631" spans="1:21" x14ac:dyDescent="0.3">
      <c r="A3631" s="1">
        <v>45658</v>
      </c>
      <c r="B3631" s="2" t="s">
        <v>33</v>
      </c>
      <c r="C3631" s="2" t="s">
        <v>25</v>
      </c>
      <c r="D3631" s="2" t="s">
        <v>41</v>
      </c>
      <c r="E3631" s="2" t="str">
        <f>TRIM(Table2[[#This Row],[SKU_CODE]])</f>
        <v>BEC-KT-002</v>
      </c>
      <c r="F3631" s="2">
        <v>168</v>
      </c>
      <c r="G3631" s="2">
        <v>70560</v>
      </c>
      <c r="H3631" s="2">
        <v>8566.99</v>
      </c>
      <c r="I3631" s="2">
        <v>8816.2199999999993</v>
      </c>
      <c r="J3631" s="2">
        <v>5</v>
      </c>
      <c r="K3631" s="2" t="str">
        <f>_xlfn.XLOOKUP(E3631,[1]SKU_Master!A:A,[1]SKU_Master!C:C,"NOT FOUND")</f>
        <v>Kitchen Towel</v>
      </c>
      <c r="L3631" s="2">
        <f>_xlfn.XLOOKUP(Table2[[#This Row],[SKU_CODE_CLEAN]],[1]SKU_Master!A:A,[1]SKU_Master!E:E,"Not Found")</f>
        <v>420</v>
      </c>
      <c r="M3631" s="2">
        <f>_xlfn.XLOOKUP(E3631,[1]SKU_Master!A:A,[1]SKU_Master!F:F,"NOT FOUND")</f>
        <v>205</v>
      </c>
      <c r="N3631" s="2" t="str">
        <f>IF(ISNUMBER(_xlfn.XMATCH(E3631,[1]SKU_Master!A:A)),"MATCH","NOT FOUND")</f>
        <v>MATCH</v>
      </c>
      <c r="O3631" s="2">
        <f>Table2[[#This Row],[GROSS_REVENUE]]-Table2[[#This Row],[DISCOUNT]]</f>
        <v>61993.01</v>
      </c>
      <c r="P3631" s="3">
        <f>IFERROR((Table2[[#This Row],[NET_REVENUE]]-(Table2[[#This Row],[UNITS_SOLD]]*Table2[[#This Row],[UNIT_COGS]]))/Table2[[#This Row],[NET_REVENUE]],0)</f>
        <v>0.44445349564410569</v>
      </c>
      <c r="Q3631" s="4">
        <f>IFERROR(Table2[[#This Row],[GROSS_REVENUE]]/Table2[[#This Row],[AD_SPEND]],0)</f>
        <v>8.0034300414463342</v>
      </c>
      <c r="R3631" s="2">
        <f>IFERROR((Table2[[#This Row],[NET_REVENUE]]-(Table2[[#This Row],[UNITS_SOLD]]*Table2[[#This Row],[UNIT_COGS]])-Table2[[#This Row],[AD_SPEND]]),0)</f>
        <v>18736.79</v>
      </c>
      <c r="S3631" s="3">
        <f>IFERROR(Table2[[#This Row],[RETURNS_UNITS]]/Table2[[#This Row],[UNITS_SOLD]],0)</f>
        <v>2.976190476190476E-2</v>
      </c>
      <c r="T3631" s="2" t="str">
        <f>TRIM(CLEAN(Table2[[#This Row],[CHANNEL]]))</f>
        <v>Swiggy Instamart</v>
      </c>
      <c r="U3631" s="1">
        <f t="shared" si="56"/>
        <v>45658</v>
      </c>
    </row>
    <row r="3632" spans="1:21" x14ac:dyDescent="0.3">
      <c r="A3632" s="1">
        <v>45352</v>
      </c>
      <c r="B3632" s="2" t="s">
        <v>34</v>
      </c>
      <c r="C3632" s="2" t="s">
        <v>28</v>
      </c>
      <c r="D3632" s="2" t="s">
        <v>38</v>
      </c>
      <c r="E3632" s="2" t="str">
        <f>TRIM(Table2[[#This Row],[SKU_CODE]])</f>
        <v>BEC-CLN-002</v>
      </c>
      <c r="F3632" s="2">
        <v>197</v>
      </c>
      <c r="G3632" s="2">
        <v>36445</v>
      </c>
      <c r="H3632" s="2">
        <v>9818.2900000000009</v>
      </c>
      <c r="I3632" s="2">
        <v>8818.01</v>
      </c>
      <c r="J3632" s="2">
        <v>7</v>
      </c>
      <c r="K3632" s="2" t="str">
        <f>_xlfn.XLOOKUP(E3632,[1]SKU_Master!A:A,[1]SKU_Master!C:C,"NOT FOUND")</f>
        <v>Cleaners</v>
      </c>
      <c r="L3632" s="2">
        <f>_xlfn.XLOOKUP(Table2[[#This Row],[SKU_CODE_CLEAN]],[1]SKU_Master!A:A,[1]SKU_Master!E:E,"Not Found")</f>
        <v>185</v>
      </c>
      <c r="M3632" s="2">
        <f>_xlfn.XLOOKUP(E3632,[1]SKU_Master!A:A,[1]SKU_Master!F:F,"NOT FOUND")</f>
        <v>88</v>
      </c>
      <c r="N3632" s="2" t="str">
        <f>IF(ISNUMBER(_xlfn.XMATCH(E3632,[1]SKU_Master!A:A)),"MATCH","NOT FOUND")</f>
        <v>MATCH</v>
      </c>
      <c r="O3632" s="2">
        <f>Table2[[#This Row],[GROSS_REVENUE]]-Table2[[#This Row],[DISCOUNT]]</f>
        <v>26626.71</v>
      </c>
      <c r="P3632" s="3">
        <f>IFERROR((Table2[[#This Row],[NET_REVENUE]]-(Table2[[#This Row],[UNITS_SOLD]]*Table2[[#This Row],[UNIT_COGS]]))/Table2[[#This Row],[NET_REVENUE]],0)</f>
        <v>0.34892444466477457</v>
      </c>
      <c r="Q3632" s="4">
        <f>IFERROR(Table2[[#This Row],[GROSS_REVENUE]]/Table2[[#This Row],[AD_SPEND]],0)</f>
        <v>4.1330186742813853</v>
      </c>
      <c r="R3632" s="2">
        <f>IFERROR((Table2[[#This Row],[NET_REVENUE]]-(Table2[[#This Row],[UNITS_SOLD]]*Table2[[#This Row],[UNIT_COGS]])-Table2[[#This Row],[AD_SPEND]]),0)</f>
        <v>472.69999999999891</v>
      </c>
      <c r="S3632" s="3">
        <f>IFERROR(Table2[[#This Row],[RETURNS_UNITS]]/Table2[[#This Row],[UNITS_SOLD]],0)</f>
        <v>3.553299492385787E-2</v>
      </c>
      <c r="T3632" s="2" t="str">
        <f>TRIM(CLEAN(Table2[[#This Row],[CHANNEL]]))</f>
        <v>Zepto</v>
      </c>
      <c r="U3632" s="1">
        <f t="shared" si="56"/>
        <v>45352</v>
      </c>
    </row>
    <row r="3633" spans="1:21" x14ac:dyDescent="0.3">
      <c r="A3633" s="1">
        <v>45444</v>
      </c>
      <c r="B3633" s="2" t="s">
        <v>21</v>
      </c>
      <c r="C3633" s="2" t="s">
        <v>22</v>
      </c>
      <c r="D3633" s="2" t="s">
        <v>38</v>
      </c>
      <c r="E3633" s="2" t="str">
        <f>TRIM(Table2[[#This Row],[SKU_CODE]])</f>
        <v>BEC-CLN-002</v>
      </c>
      <c r="F3633" s="2">
        <v>213</v>
      </c>
      <c r="G3633" s="2">
        <v>39405</v>
      </c>
      <c r="H3633" s="2">
        <v>2079.7800000000002</v>
      </c>
      <c r="I3633" s="2">
        <v>8819.26</v>
      </c>
      <c r="J3633" s="2">
        <v>8</v>
      </c>
      <c r="K3633" s="2" t="str">
        <f>_xlfn.XLOOKUP(E3633,[1]SKU_Master!A:A,[1]SKU_Master!C:C,"NOT FOUND")</f>
        <v>Cleaners</v>
      </c>
      <c r="L3633" s="2">
        <f>_xlfn.XLOOKUP(Table2[[#This Row],[SKU_CODE_CLEAN]],[1]SKU_Master!A:A,[1]SKU_Master!E:E,"Not Found")</f>
        <v>185</v>
      </c>
      <c r="M3633" s="2">
        <f>_xlfn.XLOOKUP(E3633,[1]SKU_Master!A:A,[1]SKU_Master!F:F,"NOT FOUND")</f>
        <v>88</v>
      </c>
      <c r="N3633" s="2" t="str">
        <f>IF(ISNUMBER(_xlfn.XMATCH(E3633,[1]SKU_Master!A:A)),"MATCH","NOT FOUND")</f>
        <v>MATCH</v>
      </c>
      <c r="O3633" s="2">
        <f>Table2[[#This Row],[GROSS_REVENUE]]-Table2[[#This Row],[DISCOUNT]]</f>
        <v>37325.22</v>
      </c>
      <c r="P3633" s="3">
        <f>IFERROR((Table2[[#This Row],[NET_REVENUE]]-(Table2[[#This Row],[UNITS_SOLD]]*Table2[[#This Row],[UNIT_COGS]]))/Table2[[#This Row],[NET_REVENUE]],0)</f>
        <v>0.49781943683118279</v>
      </c>
      <c r="Q3633" s="4">
        <f>IFERROR(Table2[[#This Row],[GROSS_REVENUE]]/Table2[[#This Row],[AD_SPEND]],0)</f>
        <v>4.468061946240387</v>
      </c>
      <c r="R3633" s="2">
        <f>IFERROR((Table2[[#This Row],[NET_REVENUE]]-(Table2[[#This Row],[UNITS_SOLD]]*Table2[[#This Row],[UNIT_COGS]])-Table2[[#This Row],[AD_SPEND]]),0)</f>
        <v>9761.9600000000009</v>
      </c>
      <c r="S3633" s="3">
        <f>IFERROR(Table2[[#This Row],[RETURNS_UNITS]]/Table2[[#This Row],[UNITS_SOLD]],0)</f>
        <v>3.7558685446009391E-2</v>
      </c>
      <c r="T3633" s="2" t="str">
        <f>TRIM(CLEAN(Table2[[#This Row],[CHANNEL]]))</f>
        <v>Flipkart</v>
      </c>
      <c r="U3633" s="1">
        <f t="shared" si="56"/>
        <v>45444</v>
      </c>
    </row>
    <row r="3634" spans="1:21" x14ac:dyDescent="0.3">
      <c r="A3634" s="1">
        <v>45748</v>
      </c>
      <c r="B3634" s="2" t="s">
        <v>37</v>
      </c>
      <c r="C3634" s="2" t="s">
        <v>28</v>
      </c>
      <c r="D3634" s="2" t="s">
        <v>29</v>
      </c>
      <c r="E3634" s="2" t="str">
        <f>TRIM(Table2[[#This Row],[SKU_CODE]])</f>
        <v>BEC-CLN-004</v>
      </c>
      <c r="F3634" s="2">
        <v>403</v>
      </c>
      <c r="G3634" s="2">
        <v>39897</v>
      </c>
      <c r="H3634" s="2">
        <v>9876.02</v>
      </c>
      <c r="I3634" s="2">
        <v>8821.91</v>
      </c>
      <c r="J3634" s="2">
        <v>17</v>
      </c>
      <c r="K3634" s="2" t="str">
        <f>_xlfn.XLOOKUP(E3634,[1]SKU_Master!A:A,[1]SKU_Master!C:C,"NOT FOUND")</f>
        <v>Cleaners</v>
      </c>
      <c r="L3634" s="2">
        <f>_xlfn.XLOOKUP(Table2[[#This Row],[SKU_CODE_CLEAN]],[1]SKU_Master!A:A,[1]SKU_Master!E:E,"Not Found")</f>
        <v>99</v>
      </c>
      <c r="M3634" s="2">
        <f>_xlfn.XLOOKUP(E3634,[1]SKU_Master!A:A,[1]SKU_Master!F:F,"NOT FOUND")</f>
        <v>44</v>
      </c>
      <c r="N3634" s="2" t="str">
        <f>IF(ISNUMBER(_xlfn.XMATCH(E3634,[1]SKU_Master!A:A)),"MATCH","NOT FOUND")</f>
        <v>MATCH</v>
      </c>
      <c r="O3634" s="2">
        <f>Table2[[#This Row],[GROSS_REVENUE]]-Table2[[#This Row],[DISCOUNT]]</f>
        <v>30020.98</v>
      </c>
      <c r="P3634" s="3">
        <f>IFERROR((Table2[[#This Row],[NET_REVENUE]]-(Table2[[#This Row],[UNITS_SOLD]]*Table2[[#This Row],[UNIT_COGS]]))/Table2[[#This Row],[NET_REVENUE]],0)</f>
        <v>0.40934639708630433</v>
      </c>
      <c r="Q3634" s="4">
        <f>IFERROR(Table2[[#This Row],[GROSS_REVENUE]]/Table2[[#This Row],[AD_SPEND]],0)</f>
        <v>4.5224900276697451</v>
      </c>
      <c r="R3634" s="2">
        <f>IFERROR((Table2[[#This Row],[NET_REVENUE]]-(Table2[[#This Row],[UNITS_SOLD]]*Table2[[#This Row],[UNIT_COGS]])-Table2[[#This Row],[AD_SPEND]]),0)</f>
        <v>3467.0699999999997</v>
      </c>
      <c r="S3634" s="3">
        <f>IFERROR(Table2[[#This Row],[RETURNS_UNITS]]/Table2[[#This Row],[UNITS_SOLD]],0)</f>
        <v>4.2183622828784122E-2</v>
      </c>
      <c r="T3634" s="2" t="str">
        <f>TRIM(CLEAN(Table2[[#This Row],[CHANNEL]]))</f>
        <v>Blinkit</v>
      </c>
      <c r="U3634" s="1">
        <f t="shared" si="56"/>
        <v>45748</v>
      </c>
    </row>
    <row r="3635" spans="1:21" x14ac:dyDescent="0.3">
      <c r="A3635" s="1">
        <v>45658</v>
      </c>
      <c r="B3635" s="2" t="s">
        <v>24</v>
      </c>
      <c r="C3635" s="2" t="s">
        <v>25</v>
      </c>
      <c r="D3635" s="2" t="s">
        <v>29</v>
      </c>
      <c r="E3635" s="2" t="str">
        <f>TRIM(Table2[[#This Row],[SKU_CODE]])</f>
        <v>BEC-CLN-004</v>
      </c>
      <c r="F3635" s="2">
        <v>359</v>
      </c>
      <c r="G3635" s="2">
        <v>35541</v>
      </c>
      <c r="H3635" s="2">
        <v>4502.49</v>
      </c>
      <c r="I3635" s="2">
        <v>8832.8799999999992</v>
      </c>
      <c r="J3635" s="2">
        <v>60</v>
      </c>
      <c r="K3635" s="2" t="str">
        <f>_xlfn.XLOOKUP(E3635,[1]SKU_Master!A:A,[1]SKU_Master!C:C,"NOT FOUND")</f>
        <v>Cleaners</v>
      </c>
      <c r="L3635" s="2">
        <f>_xlfn.XLOOKUP(Table2[[#This Row],[SKU_CODE_CLEAN]],[1]SKU_Master!A:A,[1]SKU_Master!E:E,"Not Found")</f>
        <v>99</v>
      </c>
      <c r="M3635" s="2">
        <f>_xlfn.XLOOKUP(E3635,[1]SKU_Master!A:A,[1]SKU_Master!F:F,"NOT FOUND")</f>
        <v>44</v>
      </c>
      <c r="N3635" s="2" t="str">
        <f>IF(ISNUMBER(_xlfn.XMATCH(E3635,[1]SKU_Master!A:A)),"MATCH","NOT FOUND")</f>
        <v>MATCH</v>
      </c>
      <c r="O3635" s="2">
        <f>Table2[[#This Row],[GROSS_REVENUE]]-Table2[[#This Row],[DISCOUNT]]</f>
        <v>31038.510000000002</v>
      </c>
      <c r="P3635" s="3">
        <f>IFERROR((Table2[[#This Row],[NET_REVENUE]]-(Table2[[#This Row],[UNITS_SOLD]]*Table2[[#This Row],[UNIT_COGS]]))/Table2[[#This Row],[NET_REVENUE]],0)</f>
        <v>0.49108381813431123</v>
      </c>
      <c r="Q3635" s="4">
        <f>IFERROR(Table2[[#This Row],[GROSS_REVENUE]]/Table2[[#This Row],[AD_SPEND]],0)</f>
        <v>4.0237159341007693</v>
      </c>
      <c r="R3635" s="2">
        <f>IFERROR((Table2[[#This Row],[NET_REVENUE]]-(Table2[[#This Row],[UNITS_SOLD]]*Table2[[#This Row],[UNIT_COGS]])-Table2[[#This Row],[AD_SPEND]]),0)</f>
        <v>6409.6300000000028</v>
      </c>
      <c r="S3635" s="3">
        <f>IFERROR(Table2[[#This Row],[RETURNS_UNITS]]/Table2[[#This Row],[UNITS_SOLD]],0)</f>
        <v>0.16713091922005571</v>
      </c>
      <c r="T3635" s="2" t="str">
        <f>TRIM(CLEAN(Table2[[#This Row],[CHANNEL]]))</f>
        <v>D2C</v>
      </c>
      <c r="U3635" s="1">
        <f t="shared" si="56"/>
        <v>45658</v>
      </c>
    </row>
    <row r="3636" spans="1:21" x14ac:dyDescent="0.3">
      <c r="A3636" s="1">
        <v>45689</v>
      </c>
      <c r="B3636" s="2" t="s">
        <v>33</v>
      </c>
      <c r="C3636" s="2" t="s">
        <v>22</v>
      </c>
      <c r="D3636" s="2" t="s">
        <v>38</v>
      </c>
      <c r="E3636" s="2" t="str">
        <f>TRIM(Table2[[#This Row],[SKU_CODE]])</f>
        <v>BEC-CLN-002</v>
      </c>
      <c r="F3636" s="2">
        <v>178</v>
      </c>
      <c r="G3636" s="2">
        <v>32930</v>
      </c>
      <c r="H3636" s="2">
        <v>6387.91</v>
      </c>
      <c r="I3636" s="2">
        <v>8851.83</v>
      </c>
      <c r="J3636" s="2">
        <v>8</v>
      </c>
      <c r="K3636" s="2" t="str">
        <f>_xlfn.XLOOKUP(E3636,[1]SKU_Master!A:A,[1]SKU_Master!C:C,"NOT FOUND")</f>
        <v>Cleaners</v>
      </c>
      <c r="L3636" s="2">
        <f>_xlfn.XLOOKUP(Table2[[#This Row],[SKU_CODE_CLEAN]],[1]SKU_Master!A:A,[1]SKU_Master!E:E,"Not Found")</f>
        <v>185</v>
      </c>
      <c r="M3636" s="2">
        <f>_xlfn.XLOOKUP(E3636,[1]SKU_Master!A:A,[1]SKU_Master!F:F,"NOT FOUND")</f>
        <v>88</v>
      </c>
      <c r="N3636" s="2" t="str">
        <f>IF(ISNUMBER(_xlfn.XMATCH(E3636,[1]SKU_Master!A:A)),"MATCH","NOT FOUND")</f>
        <v>MATCH</v>
      </c>
      <c r="O3636" s="2">
        <f>Table2[[#This Row],[GROSS_REVENUE]]-Table2[[#This Row],[DISCOUNT]]</f>
        <v>26542.09</v>
      </c>
      <c r="P3636" s="3">
        <f>IFERROR((Table2[[#This Row],[NET_REVENUE]]-(Table2[[#This Row],[UNITS_SOLD]]*Table2[[#This Row],[UNIT_COGS]]))/Table2[[#This Row],[NET_REVENUE]],0)</f>
        <v>0.40984300784150757</v>
      </c>
      <c r="Q3636" s="4">
        <f>IFERROR(Table2[[#This Row],[GROSS_REVENUE]]/Table2[[#This Row],[AD_SPEND]],0)</f>
        <v>3.7201347066086901</v>
      </c>
      <c r="R3636" s="2">
        <f>IFERROR((Table2[[#This Row],[NET_REVENUE]]-(Table2[[#This Row],[UNITS_SOLD]]*Table2[[#This Row],[UNIT_COGS]])-Table2[[#This Row],[AD_SPEND]]),0)</f>
        <v>2026.2600000000002</v>
      </c>
      <c r="S3636" s="3">
        <f>IFERROR(Table2[[#This Row],[RETURNS_UNITS]]/Table2[[#This Row],[UNITS_SOLD]],0)</f>
        <v>4.49438202247191E-2</v>
      </c>
      <c r="T3636" s="2" t="str">
        <f>TRIM(CLEAN(Table2[[#This Row],[CHANNEL]]))</f>
        <v>Swiggy Instamart</v>
      </c>
      <c r="U3636" s="1">
        <f t="shared" si="56"/>
        <v>45689</v>
      </c>
    </row>
    <row r="3637" spans="1:21" x14ac:dyDescent="0.3">
      <c r="A3637" s="1">
        <v>45658</v>
      </c>
      <c r="B3637" s="2" t="s">
        <v>27</v>
      </c>
      <c r="C3637" s="2" t="s">
        <v>25</v>
      </c>
      <c r="D3637" s="2" t="s">
        <v>41</v>
      </c>
      <c r="E3637" s="2" t="str">
        <f>TRIM(Table2[[#This Row],[SKU_CODE]])</f>
        <v>BEC-KT-002</v>
      </c>
      <c r="F3637" s="2">
        <v>253</v>
      </c>
      <c r="G3637" s="2">
        <v>106260</v>
      </c>
      <c r="H3637" s="2">
        <v>6777.03</v>
      </c>
      <c r="I3637" s="2">
        <v>8858.02</v>
      </c>
      <c r="J3637" s="2">
        <v>5</v>
      </c>
      <c r="K3637" s="2" t="str">
        <f>_xlfn.XLOOKUP(E3637,[1]SKU_Master!A:A,[1]SKU_Master!C:C,"NOT FOUND")</f>
        <v>Kitchen Towel</v>
      </c>
      <c r="L3637" s="2">
        <f>_xlfn.XLOOKUP(Table2[[#This Row],[SKU_CODE_CLEAN]],[1]SKU_Master!A:A,[1]SKU_Master!E:E,"Not Found")</f>
        <v>420</v>
      </c>
      <c r="M3637" s="2">
        <f>_xlfn.XLOOKUP(E3637,[1]SKU_Master!A:A,[1]SKU_Master!F:F,"NOT FOUND")</f>
        <v>205</v>
      </c>
      <c r="N3637" s="2" t="str">
        <f>IF(ISNUMBER(_xlfn.XMATCH(E3637,[1]SKU_Master!A:A)),"MATCH","NOT FOUND")</f>
        <v>MATCH</v>
      </c>
      <c r="O3637" s="2">
        <f>Table2[[#This Row],[GROSS_REVENUE]]-Table2[[#This Row],[DISCOUNT]]</f>
        <v>99482.97</v>
      </c>
      <c r="P3637" s="3">
        <f>IFERROR((Table2[[#This Row],[NET_REVENUE]]-(Table2[[#This Row],[UNITS_SOLD]]*Table2[[#This Row],[UNIT_COGS]]))/Table2[[#This Row],[NET_REVENUE]],0)</f>
        <v>0.47865448729566479</v>
      </c>
      <c r="Q3637" s="4">
        <f>IFERROR(Table2[[#This Row],[GROSS_REVENUE]]/Table2[[#This Row],[AD_SPEND]],0)</f>
        <v>11.995908792258314</v>
      </c>
      <c r="R3637" s="2">
        <f>IFERROR((Table2[[#This Row],[NET_REVENUE]]-(Table2[[#This Row],[UNITS_SOLD]]*Table2[[#This Row],[UNIT_COGS]])-Table2[[#This Row],[AD_SPEND]]),0)</f>
        <v>38759.949999999997</v>
      </c>
      <c r="S3637" s="3">
        <f>IFERROR(Table2[[#This Row],[RETURNS_UNITS]]/Table2[[#This Row],[UNITS_SOLD]],0)</f>
        <v>1.9762845849802372E-2</v>
      </c>
      <c r="T3637" s="2" t="str">
        <f>TRIM(CLEAN(Table2[[#This Row],[CHANNEL]]))</f>
        <v>Zepto</v>
      </c>
      <c r="U3637" s="1">
        <f t="shared" si="56"/>
        <v>45658</v>
      </c>
    </row>
    <row r="3638" spans="1:21" x14ac:dyDescent="0.3">
      <c r="A3638" s="1">
        <v>45566</v>
      </c>
      <c r="B3638" s="2" t="s">
        <v>21</v>
      </c>
      <c r="C3638" s="2" t="s">
        <v>28</v>
      </c>
      <c r="D3638" s="2" t="s">
        <v>36</v>
      </c>
      <c r="E3638" s="2" t="str">
        <f>TRIM(Table2[[#This Row],[SKU_CODE]])</f>
        <v>BEC-CLN-003</v>
      </c>
      <c r="F3638" s="2">
        <v>174</v>
      </c>
      <c r="G3638" s="2">
        <v>52026</v>
      </c>
      <c r="H3638" s="2">
        <v>14921.19</v>
      </c>
      <c r="I3638" s="2">
        <v>8862.34</v>
      </c>
      <c r="J3638" s="2">
        <v>6</v>
      </c>
      <c r="K3638" s="2" t="str">
        <f>_xlfn.XLOOKUP(E3638,[1]SKU_Master!A:A,[1]SKU_Master!C:C,"NOT FOUND")</f>
        <v>Cleaners</v>
      </c>
      <c r="L3638" s="2">
        <f>_xlfn.XLOOKUP(Table2[[#This Row],[SKU_CODE_CLEAN]],[1]SKU_Master!A:A,[1]SKU_Master!E:E,"Not Found")</f>
        <v>299</v>
      </c>
      <c r="M3638" s="2">
        <f>_xlfn.XLOOKUP(E3638,[1]SKU_Master!A:A,[1]SKU_Master!F:F,"NOT FOUND")</f>
        <v>150</v>
      </c>
      <c r="N3638" s="2" t="str">
        <f>IF(ISNUMBER(_xlfn.XMATCH(E3638,[1]SKU_Master!A:A)),"MATCH","NOT FOUND")</f>
        <v>MATCH</v>
      </c>
      <c r="O3638" s="2">
        <f>Table2[[#This Row],[GROSS_REVENUE]]-Table2[[#This Row],[DISCOUNT]]</f>
        <v>37104.81</v>
      </c>
      <c r="P3638" s="3">
        <f>IFERROR((Table2[[#This Row],[NET_REVENUE]]-(Table2[[#This Row],[UNITS_SOLD]]*Table2[[#This Row],[UNIT_COGS]]))/Table2[[#This Row],[NET_REVENUE]],0)</f>
        <v>0.29658715406439212</v>
      </c>
      <c r="Q3638" s="4">
        <f>IFERROR(Table2[[#This Row],[GROSS_REVENUE]]/Table2[[#This Row],[AD_SPEND]],0)</f>
        <v>5.8704585922002543</v>
      </c>
      <c r="R3638" s="2">
        <f>IFERROR((Table2[[#This Row],[NET_REVENUE]]-(Table2[[#This Row],[UNITS_SOLD]]*Table2[[#This Row],[UNIT_COGS]])-Table2[[#This Row],[AD_SPEND]]),0)</f>
        <v>2142.4699999999975</v>
      </c>
      <c r="S3638" s="3">
        <f>IFERROR(Table2[[#This Row],[RETURNS_UNITS]]/Table2[[#This Row],[UNITS_SOLD]],0)</f>
        <v>3.4482758620689655E-2</v>
      </c>
      <c r="T3638" s="2" t="str">
        <f>TRIM(CLEAN(Table2[[#This Row],[CHANNEL]]))</f>
        <v>Flipkart</v>
      </c>
      <c r="U3638" s="1">
        <f t="shared" si="56"/>
        <v>45566</v>
      </c>
    </row>
    <row r="3639" spans="1:21" x14ac:dyDescent="0.3">
      <c r="A3639" s="1">
        <v>45778</v>
      </c>
      <c r="B3639" s="2" t="s">
        <v>21</v>
      </c>
      <c r="C3639" s="2" t="s">
        <v>28</v>
      </c>
      <c r="D3639" s="2" t="s">
        <v>38</v>
      </c>
      <c r="E3639" s="2" t="str">
        <f>TRIM(Table2[[#This Row],[SKU_CODE]])</f>
        <v>BEC-CLN-002</v>
      </c>
      <c r="F3639" s="2">
        <v>217</v>
      </c>
      <c r="G3639" s="2">
        <v>40145</v>
      </c>
      <c r="H3639" s="2">
        <v>9751.98</v>
      </c>
      <c r="I3639" s="2">
        <v>8871.4500000000007</v>
      </c>
      <c r="J3639" s="2">
        <v>5</v>
      </c>
      <c r="K3639" s="2" t="str">
        <f>_xlfn.XLOOKUP(E3639,[1]SKU_Master!A:A,[1]SKU_Master!C:C,"NOT FOUND")</f>
        <v>Cleaners</v>
      </c>
      <c r="L3639" s="2">
        <f>_xlfn.XLOOKUP(Table2[[#This Row],[SKU_CODE_CLEAN]],[1]SKU_Master!A:A,[1]SKU_Master!E:E,"Not Found")</f>
        <v>185</v>
      </c>
      <c r="M3639" s="2">
        <f>_xlfn.XLOOKUP(E3639,[1]SKU_Master!A:A,[1]SKU_Master!F:F,"NOT FOUND")</f>
        <v>88</v>
      </c>
      <c r="N3639" s="2" t="str">
        <f>IF(ISNUMBER(_xlfn.XMATCH(E3639,[1]SKU_Master!A:A)),"MATCH","NOT FOUND")</f>
        <v>MATCH</v>
      </c>
      <c r="O3639" s="2">
        <f>Table2[[#This Row],[GROSS_REVENUE]]-Table2[[#This Row],[DISCOUNT]]</f>
        <v>30393.02</v>
      </c>
      <c r="P3639" s="3">
        <f>IFERROR((Table2[[#This Row],[NET_REVENUE]]-(Table2[[#This Row],[UNITS_SOLD]]*Table2[[#This Row],[UNIT_COGS]]))/Table2[[#This Row],[NET_REVENUE]],0)</f>
        <v>0.3716978437812366</v>
      </c>
      <c r="Q3639" s="4">
        <f>IFERROR(Table2[[#This Row],[GROSS_REVENUE]]/Table2[[#This Row],[AD_SPEND]],0)</f>
        <v>4.5251903578332735</v>
      </c>
      <c r="R3639" s="2">
        <f>IFERROR((Table2[[#This Row],[NET_REVENUE]]-(Table2[[#This Row],[UNITS_SOLD]]*Table2[[#This Row],[UNIT_COGS]])-Table2[[#This Row],[AD_SPEND]]),0)</f>
        <v>2425.5699999999997</v>
      </c>
      <c r="S3639" s="3">
        <f>IFERROR(Table2[[#This Row],[RETURNS_UNITS]]/Table2[[#This Row],[UNITS_SOLD]],0)</f>
        <v>2.3041474654377881E-2</v>
      </c>
      <c r="T3639" s="2" t="str">
        <f>TRIM(CLEAN(Table2[[#This Row],[CHANNEL]]))</f>
        <v>Flipkart</v>
      </c>
      <c r="U3639" s="1">
        <f t="shared" si="56"/>
        <v>45778</v>
      </c>
    </row>
    <row r="3640" spans="1:21" x14ac:dyDescent="0.3">
      <c r="A3640" s="1">
        <v>45627</v>
      </c>
      <c r="B3640" s="2" t="s">
        <v>50</v>
      </c>
      <c r="C3640" s="2" t="s">
        <v>22</v>
      </c>
      <c r="D3640" s="2" t="s">
        <v>41</v>
      </c>
      <c r="E3640" s="2" t="str">
        <f>TRIM(Table2[[#This Row],[SKU_CODE]])</f>
        <v>BEC-KT-002</v>
      </c>
      <c r="F3640" s="2">
        <v>215</v>
      </c>
      <c r="G3640" s="2">
        <v>90300</v>
      </c>
      <c r="H3640" s="2">
        <v>20562.38</v>
      </c>
      <c r="I3640" s="2">
        <v>8877.43</v>
      </c>
      <c r="J3640" s="2">
        <v>12</v>
      </c>
      <c r="K3640" s="2" t="str">
        <f>_xlfn.XLOOKUP(E3640,[1]SKU_Master!A:A,[1]SKU_Master!C:C,"NOT FOUND")</f>
        <v>Kitchen Towel</v>
      </c>
      <c r="L3640" s="2">
        <f>_xlfn.XLOOKUP(Table2[[#This Row],[SKU_CODE_CLEAN]],[1]SKU_Master!A:A,[1]SKU_Master!E:E,"Not Found")</f>
        <v>420</v>
      </c>
      <c r="M3640" s="2">
        <f>_xlfn.XLOOKUP(E3640,[1]SKU_Master!A:A,[1]SKU_Master!F:F,"NOT FOUND")</f>
        <v>205</v>
      </c>
      <c r="N3640" s="2" t="str">
        <f>IF(ISNUMBER(_xlfn.XMATCH(E3640,[1]SKU_Master!A:A)),"MATCH","NOT FOUND")</f>
        <v>MATCH</v>
      </c>
      <c r="O3640" s="2">
        <f>Table2[[#This Row],[GROSS_REVENUE]]-Table2[[#This Row],[DISCOUNT]]</f>
        <v>69737.62</v>
      </c>
      <c r="P3640" s="3">
        <f>IFERROR((Table2[[#This Row],[NET_REVENUE]]-(Table2[[#This Row],[UNITS_SOLD]]*Table2[[#This Row],[UNIT_COGS]]))/Table2[[#This Row],[NET_REVENUE]],0)</f>
        <v>0.36798818198843031</v>
      </c>
      <c r="Q3640" s="4">
        <f>IFERROR(Table2[[#This Row],[GROSS_REVENUE]]/Table2[[#This Row],[AD_SPEND]],0)</f>
        <v>10.171862802635447</v>
      </c>
      <c r="R3640" s="2">
        <f>IFERROR((Table2[[#This Row],[NET_REVENUE]]-(Table2[[#This Row],[UNITS_SOLD]]*Table2[[#This Row],[UNIT_COGS]])-Table2[[#This Row],[AD_SPEND]]),0)</f>
        <v>16785.189999999995</v>
      </c>
      <c r="S3640" s="3">
        <f>IFERROR(Table2[[#This Row],[RETURNS_UNITS]]/Table2[[#This Row],[UNITS_SOLD]],0)</f>
        <v>5.5813953488372092E-2</v>
      </c>
      <c r="T3640" s="2" t="str">
        <f>TRIM(CLEAN(Table2[[#This Row],[CHANNEL]]))</f>
        <v>Amazon</v>
      </c>
      <c r="U3640" s="1">
        <f t="shared" si="56"/>
        <v>45627</v>
      </c>
    </row>
    <row r="3641" spans="1:21" x14ac:dyDescent="0.3">
      <c r="A3641" s="1">
        <v>45474</v>
      </c>
      <c r="B3641" s="2" t="s">
        <v>21</v>
      </c>
      <c r="C3641" s="2" t="s">
        <v>25</v>
      </c>
      <c r="D3641" s="2" t="s">
        <v>59</v>
      </c>
      <c r="E3641" s="2" t="str">
        <f>TRIM(Table2[[#This Row],[SKU_CODE]])</f>
        <v>BEC-CLN-001</v>
      </c>
      <c r="F3641" s="2">
        <v>242</v>
      </c>
      <c r="G3641" s="2">
        <v>48158</v>
      </c>
      <c r="H3641" s="2">
        <v>12088.71</v>
      </c>
      <c r="I3641" s="2">
        <v>8877.9599999999991</v>
      </c>
      <c r="J3641" s="2">
        <v>10</v>
      </c>
      <c r="K3641" s="2" t="str">
        <f>_xlfn.XLOOKUP(E3641,[1]SKU_Master!A:A,[1]SKU_Master!C:C,"NOT FOUND")</f>
        <v>Cleaners</v>
      </c>
      <c r="L3641" s="2">
        <f>_xlfn.XLOOKUP(Table2[[#This Row],[SKU_CODE_CLEAN]],[1]SKU_Master!A:A,[1]SKU_Master!E:E,"Not Found")</f>
        <v>199</v>
      </c>
      <c r="M3641" s="2">
        <f>_xlfn.XLOOKUP(E3641,[1]SKU_Master!A:A,[1]SKU_Master!F:F,"NOT FOUND")</f>
        <v>96</v>
      </c>
      <c r="N3641" s="2" t="str">
        <f>IF(ISNUMBER(_xlfn.XMATCH(E3641,[1]SKU_Master!A:A)),"MATCH","NOT FOUND")</f>
        <v>MATCH</v>
      </c>
      <c r="O3641" s="2">
        <f>Table2[[#This Row],[GROSS_REVENUE]]-Table2[[#This Row],[DISCOUNT]]</f>
        <v>36069.29</v>
      </c>
      <c r="P3641" s="3">
        <f>IFERROR((Table2[[#This Row],[NET_REVENUE]]-(Table2[[#This Row],[UNITS_SOLD]]*Table2[[#This Row],[UNIT_COGS]]))/Table2[[#This Row],[NET_REVENUE]],0)</f>
        <v>0.35590636799338166</v>
      </c>
      <c r="Q3641" s="4">
        <f>IFERROR(Table2[[#This Row],[GROSS_REVENUE]]/Table2[[#This Row],[AD_SPEND]],0)</f>
        <v>5.4244443543336534</v>
      </c>
      <c r="R3641" s="2">
        <f>IFERROR((Table2[[#This Row],[NET_REVENUE]]-(Table2[[#This Row],[UNITS_SOLD]]*Table2[[#This Row],[UNIT_COGS]])-Table2[[#This Row],[AD_SPEND]]),0)</f>
        <v>3959.3300000000017</v>
      </c>
      <c r="S3641" s="3">
        <f>IFERROR(Table2[[#This Row],[RETURNS_UNITS]]/Table2[[#This Row],[UNITS_SOLD]],0)</f>
        <v>4.1322314049586778E-2</v>
      </c>
      <c r="T3641" s="2" t="str">
        <f>TRIM(CLEAN(Table2[[#This Row],[CHANNEL]]))</f>
        <v>Flipkart</v>
      </c>
      <c r="U3641" s="1">
        <f t="shared" si="56"/>
        <v>45474</v>
      </c>
    </row>
    <row r="3642" spans="1:21" x14ac:dyDescent="0.3">
      <c r="A3642" s="1">
        <v>45627</v>
      </c>
      <c r="B3642" s="2" t="s">
        <v>34</v>
      </c>
      <c r="C3642" s="2" t="s">
        <v>22</v>
      </c>
      <c r="D3642" s="2" t="s">
        <v>29</v>
      </c>
      <c r="E3642" s="2" t="str">
        <f>TRIM(Table2[[#This Row],[SKU_CODE]])</f>
        <v>BEC-CLN-004</v>
      </c>
      <c r="F3642" s="2">
        <v>331</v>
      </c>
      <c r="G3642" s="2">
        <v>32769</v>
      </c>
      <c r="H3642" s="2">
        <v>5602.9</v>
      </c>
      <c r="I3642" s="2">
        <v>8880.68</v>
      </c>
      <c r="J3642" s="2">
        <v>15</v>
      </c>
      <c r="K3642" s="2" t="str">
        <f>_xlfn.XLOOKUP(E3642,[1]SKU_Master!A:A,[1]SKU_Master!C:C,"NOT FOUND")</f>
        <v>Cleaners</v>
      </c>
      <c r="L3642" s="2">
        <f>_xlfn.XLOOKUP(Table2[[#This Row],[SKU_CODE_CLEAN]],[1]SKU_Master!A:A,[1]SKU_Master!E:E,"Not Found")</f>
        <v>99</v>
      </c>
      <c r="M3642" s="2">
        <f>_xlfn.XLOOKUP(E3642,[1]SKU_Master!A:A,[1]SKU_Master!F:F,"NOT FOUND")</f>
        <v>44</v>
      </c>
      <c r="N3642" s="2" t="str">
        <f>IF(ISNUMBER(_xlfn.XMATCH(E3642,[1]SKU_Master!A:A)),"MATCH","NOT FOUND")</f>
        <v>MATCH</v>
      </c>
      <c r="O3642" s="2">
        <f>Table2[[#This Row],[GROSS_REVENUE]]-Table2[[#This Row],[DISCOUNT]]</f>
        <v>27166.1</v>
      </c>
      <c r="P3642" s="3">
        <f>IFERROR((Table2[[#This Row],[NET_REVENUE]]-(Table2[[#This Row],[UNITS_SOLD]]*Table2[[#This Row],[UNIT_COGS]]))/Table2[[#This Row],[NET_REVENUE]],0)</f>
        <v>0.46389065784194267</v>
      </c>
      <c r="Q3642" s="4">
        <f>IFERROR(Table2[[#This Row],[GROSS_REVENUE]]/Table2[[#This Row],[AD_SPEND]],0)</f>
        <v>3.6899201412504445</v>
      </c>
      <c r="R3642" s="2">
        <f>IFERROR((Table2[[#This Row],[NET_REVENUE]]-(Table2[[#This Row],[UNITS_SOLD]]*Table2[[#This Row],[UNIT_COGS]])-Table2[[#This Row],[AD_SPEND]]),0)</f>
        <v>3721.4199999999983</v>
      </c>
      <c r="S3642" s="3">
        <f>IFERROR(Table2[[#This Row],[RETURNS_UNITS]]/Table2[[#This Row],[UNITS_SOLD]],0)</f>
        <v>4.5317220543806644E-2</v>
      </c>
      <c r="T3642" s="2" t="str">
        <f>TRIM(CLEAN(Table2[[#This Row],[CHANNEL]]))</f>
        <v>Zepto</v>
      </c>
      <c r="U3642" s="1">
        <f t="shared" si="56"/>
        <v>45627</v>
      </c>
    </row>
    <row r="3643" spans="1:21" x14ac:dyDescent="0.3">
      <c r="A3643" s="1">
        <v>45748</v>
      </c>
      <c r="B3643" s="2" t="s">
        <v>34</v>
      </c>
      <c r="C3643" s="2" t="s">
        <v>28</v>
      </c>
      <c r="D3643" s="2" t="s">
        <v>59</v>
      </c>
      <c r="E3643" s="2" t="str">
        <f>TRIM(Table2[[#This Row],[SKU_CODE]])</f>
        <v>BEC-CLN-001</v>
      </c>
      <c r="F3643" s="2">
        <v>285</v>
      </c>
      <c r="G3643" s="2">
        <v>56715</v>
      </c>
      <c r="H3643" s="2">
        <v>14652.32</v>
      </c>
      <c r="I3643" s="2">
        <v>8896.27</v>
      </c>
      <c r="J3643" s="2">
        <v>9</v>
      </c>
      <c r="K3643" s="2" t="str">
        <f>_xlfn.XLOOKUP(E3643,[1]SKU_Master!A:A,[1]SKU_Master!C:C,"NOT FOUND")</f>
        <v>Cleaners</v>
      </c>
      <c r="L3643" s="2">
        <f>_xlfn.XLOOKUP(Table2[[#This Row],[SKU_CODE_CLEAN]],[1]SKU_Master!A:A,[1]SKU_Master!E:E,"Not Found")</f>
        <v>199</v>
      </c>
      <c r="M3643" s="2">
        <f>_xlfn.XLOOKUP(E3643,[1]SKU_Master!A:A,[1]SKU_Master!F:F,"NOT FOUND")</f>
        <v>96</v>
      </c>
      <c r="N3643" s="2" t="str">
        <f>IF(ISNUMBER(_xlfn.XMATCH(E3643,[1]SKU_Master!A:A)),"MATCH","NOT FOUND")</f>
        <v>MATCH</v>
      </c>
      <c r="O3643" s="2">
        <f>Table2[[#This Row],[GROSS_REVENUE]]-Table2[[#This Row],[DISCOUNT]]</f>
        <v>42062.68</v>
      </c>
      <c r="P3643" s="3">
        <f>IFERROR((Table2[[#This Row],[NET_REVENUE]]-(Table2[[#This Row],[UNITS_SOLD]]*Table2[[#This Row],[UNIT_COGS]]))/Table2[[#This Row],[NET_REVENUE]],0)</f>
        <v>0.3495421594629729</v>
      </c>
      <c r="Q3643" s="4">
        <f>IFERROR(Table2[[#This Row],[GROSS_REVENUE]]/Table2[[#This Row],[AD_SPEND]],0)</f>
        <v>6.3751437400168829</v>
      </c>
      <c r="R3643" s="2">
        <f>IFERROR((Table2[[#This Row],[NET_REVENUE]]-(Table2[[#This Row],[UNITS_SOLD]]*Table2[[#This Row],[UNIT_COGS]])-Table2[[#This Row],[AD_SPEND]]),0)</f>
        <v>5806.41</v>
      </c>
      <c r="S3643" s="3">
        <f>IFERROR(Table2[[#This Row],[RETURNS_UNITS]]/Table2[[#This Row],[UNITS_SOLD]],0)</f>
        <v>3.1578947368421054E-2</v>
      </c>
      <c r="T3643" s="2" t="str">
        <f>TRIM(CLEAN(Table2[[#This Row],[CHANNEL]]))</f>
        <v>Zepto</v>
      </c>
      <c r="U3643" s="1">
        <f t="shared" si="56"/>
        <v>45748</v>
      </c>
    </row>
    <row r="3644" spans="1:21" x14ac:dyDescent="0.3">
      <c r="A3644" s="1">
        <v>45597</v>
      </c>
      <c r="B3644" s="2" t="s">
        <v>24</v>
      </c>
      <c r="C3644" s="2" t="s">
        <v>22</v>
      </c>
      <c r="D3644" s="2" t="s">
        <v>36</v>
      </c>
      <c r="E3644" s="2" t="str">
        <f>TRIM(Table2[[#This Row],[SKU_CODE]])</f>
        <v>BEC-CLN-003</v>
      </c>
      <c r="F3644" s="2">
        <v>143</v>
      </c>
      <c r="G3644" s="2">
        <v>42757</v>
      </c>
      <c r="H3644" s="2">
        <v>3564.39</v>
      </c>
      <c r="I3644" s="2">
        <v>8906.5400000000009</v>
      </c>
      <c r="J3644" s="2">
        <v>23</v>
      </c>
      <c r="K3644" s="2" t="str">
        <f>_xlfn.XLOOKUP(E3644,[1]SKU_Master!A:A,[1]SKU_Master!C:C,"NOT FOUND")</f>
        <v>Cleaners</v>
      </c>
      <c r="L3644" s="2">
        <f>_xlfn.XLOOKUP(Table2[[#This Row],[SKU_CODE_CLEAN]],[1]SKU_Master!A:A,[1]SKU_Master!E:E,"Not Found")</f>
        <v>299</v>
      </c>
      <c r="M3644" s="2">
        <f>_xlfn.XLOOKUP(E3644,[1]SKU_Master!A:A,[1]SKU_Master!F:F,"NOT FOUND")</f>
        <v>150</v>
      </c>
      <c r="N3644" s="2" t="str">
        <f>IF(ISNUMBER(_xlfn.XMATCH(E3644,[1]SKU_Master!A:A)),"MATCH","NOT FOUND")</f>
        <v>MATCH</v>
      </c>
      <c r="O3644" s="2">
        <f>Table2[[#This Row],[GROSS_REVENUE]]-Table2[[#This Row],[DISCOUNT]]</f>
        <v>39192.61</v>
      </c>
      <c r="P3644" s="3">
        <f>IFERROR((Table2[[#This Row],[NET_REVENUE]]-(Table2[[#This Row],[UNITS_SOLD]]*Table2[[#This Row],[UNIT_COGS]]))/Table2[[#This Row],[NET_REVENUE]],0)</f>
        <v>0.45270294578493242</v>
      </c>
      <c r="Q3644" s="4">
        <f>IFERROR(Table2[[#This Row],[GROSS_REVENUE]]/Table2[[#This Row],[AD_SPEND]],0)</f>
        <v>4.8006296496731613</v>
      </c>
      <c r="R3644" s="2">
        <f>IFERROR((Table2[[#This Row],[NET_REVENUE]]-(Table2[[#This Row],[UNITS_SOLD]]*Table2[[#This Row],[UNIT_COGS]])-Table2[[#This Row],[AD_SPEND]]),0)</f>
        <v>8836.07</v>
      </c>
      <c r="S3644" s="3">
        <f>IFERROR(Table2[[#This Row],[RETURNS_UNITS]]/Table2[[#This Row],[UNITS_SOLD]],0)</f>
        <v>0.16083916083916083</v>
      </c>
      <c r="T3644" s="2" t="str">
        <f>TRIM(CLEAN(Table2[[#This Row],[CHANNEL]]))</f>
        <v>D2C</v>
      </c>
      <c r="U3644" s="1">
        <f t="shared" si="56"/>
        <v>45597</v>
      </c>
    </row>
    <row r="3645" spans="1:21" x14ac:dyDescent="0.3">
      <c r="A3645" s="1">
        <v>45352</v>
      </c>
      <c r="B3645" s="2" t="s">
        <v>27</v>
      </c>
      <c r="C3645" s="2" t="s">
        <v>25</v>
      </c>
      <c r="D3645" s="2" t="s">
        <v>29</v>
      </c>
      <c r="E3645" s="2" t="str">
        <f>TRIM(Table2[[#This Row],[SKU_CODE]])</f>
        <v>BEC-CLN-004</v>
      </c>
      <c r="F3645" s="2">
        <v>398</v>
      </c>
      <c r="G3645" s="2">
        <v>39402</v>
      </c>
      <c r="H3645" s="2">
        <v>7988.96</v>
      </c>
      <c r="I3645" s="2">
        <v>8914.15</v>
      </c>
      <c r="J3645" s="2">
        <v>22</v>
      </c>
      <c r="K3645" s="2" t="str">
        <f>_xlfn.XLOOKUP(E3645,[1]SKU_Master!A:A,[1]SKU_Master!C:C,"NOT FOUND")</f>
        <v>Cleaners</v>
      </c>
      <c r="L3645" s="2">
        <f>_xlfn.XLOOKUP(Table2[[#This Row],[SKU_CODE_CLEAN]],[1]SKU_Master!A:A,[1]SKU_Master!E:E,"Not Found")</f>
        <v>99</v>
      </c>
      <c r="M3645" s="2">
        <f>_xlfn.XLOOKUP(E3645,[1]SKU_Master!A:A,[1]SKU_Master!F:F,"NOT FOUND")</f>
        <v>44</v>
      </c>
      <c r="N3645" s="2" t="str">
        <f>IF(ISNUMBER(_xlfn.XMATCH(E3645,[1]SKU_Master!A:A)),"MATCH","NOT FOUND")</f>
        <v>MATCH</v>
      </c>
      <c r="O3645" s="2">
        <f>Table2[[#This Row],[GROSS_REVENUE]]-Table2[[#This Row],[DISCOUNT]]</f>
        <v>31413.040000000001</v>
      </c>
      <c r="P3645" s="3">
        <f>IFERROR((Table2[[#This Row],[NET_REVENUE]]-(Table2[[#This Row],[UNITS_SOLD]]*Table2[[#This Row],[UNIT_COGS]]))/Table2[[#This Row],[NET_REVENUE]],0)</f>
        <v>0.44252450574665808</v>
      </c>
      <c r="Q3645" s="4">
        <f>IFERROR(Table2[[#This Row],[GROSS_REVENUE]]/Table2[[#This Row],[AD_SPEND]],0)</f>
        <v>4.4201634480012117</v>
      </c>
      <c r="R3645" s="2">
        <f>IFERROR((Table2[[#This Row],[NET_REVENUE]]-(Table2[[#This Row],[UNITS_SOLD]]*Table2[[#This Row],[UNIT_COGS]])-Table2[[#This Row],[AD_SPEND]]),0)</f>
        <v>4986.8900000000012</v>
      </c>
      <c r="S3645" s="3">
        <f>IFERROR(Table2[[#This Row],[RETURNS_UNITS]]/Table2[[#This Row],[UNITS_SOLD]],0)</f>
        <v>5.5276381909547742E-2</v>
      </c>
      <c r="T3645" s="2" t="str">
        <f>TRIM(CLEAN(Table2[[#This Row],[CHANNEL]]))</f>
        <v>Zepto</v>
      </c>
      <c r="U3645" s="1">
        <f t="shared" si="56"/>
        <v>45352</v>
      </c>
    </row>
    <row r="3646" spans="1:21" x14ac:dyDescent="0.3">
      <c r="A3646" s="1">
        <v>45627</v>
      </c>
      <c r="B3646" s="2" t="s">
        <v>24</v>
      </c>
      <c r="C3646" s="2" t="s">
        <v>22</v>
      </c>
      <c r="D3646" s="2" t="s">
        <v>38</v>
      </c>
      <c r="E3646" s="2" t="str">
        <f>TRIM(Table2[[#This Row],[SKU_CODE]])</f>
        <v>BEC-CLN-002</v>
      </c>
      <c r="F3646" s="2">
        <v>163</v>
      </c>
      <c r="G3646" s="2">
        <v>30155</v>
      </c>
      <c r="H3646" s="2">
        <v>876.81</v>
      </c>
      <c r="I3646" s="2">
        <v>8914.44</v>
      </c>
      <c r="J3646" s="2">
        <v>21</v>
      </c>
      <c r="K3646" s="2" t="str">
        <f>_xlfn.XLOOKUP(E3646,[1]SKU_Master!A:A,[1]SKU_Master!C:C,"NOT FOUND")</f>
        <v>Cleaners</v>
      </c>
      <c r="L3646" s="2">
        <f>_xlfn.XLOOKUP(Table2[[#This Row],[SKU_CODE_CLEAN]],[1]SKU_Master!A:A,[1]SKU_Master!E:E,"Not Found")</f>
        <v>185</v>
      </c>
      <c r="M3646" s="2">
        <f>_xlfn.XLOOKUP(E3646,[1]SKU_Master!A:A,[1]SKU_Master!F:F,"NOT FOUND")</f>
        <v>88</v>
      </c>
      <c r="N3646" s="2" t="str">
        <f>IF(ISNUMBER(_xlfn.XMATCH(E3646,[1]SKU_Master!A:A)),"MATCH","NOT FOUND")</f>
        <v>MATCH</v>
      </c>
      <c r="O3646" s="2">
        <f>Table2[[#This Row],[GROSS_REVENUE]]-Table2[[#This Row],[DISCOUNT]]</f>
        <v>29278.19</v>
      </c>
      <c r="P3646" s="3">
        <f>IFERROR((Table2[[#This Row],[NET_REVENUE]]-(Table2[[#This Row],[UNITS_SOLD]]*Table2[[#This Row],[UNIT_COGS]]))/Table2[[#This Row],[NET_REVENUE]],0)</f>
        <v>0.51007900420073782</v>
      </c>
      <c r="Q3646" s="4">
        <f>IFERROR(Table2[[#This Row],[GROSS_REVENUE]]/Table2[[#This Row],[AD_SPEND]],0)</f>
        <v>3.3827138889262813</v>
      </c>
      <c r="R3646" s="2">
        <f>IFERROR((Table2[[#This Row],[NET_REVENUE]]-(Table2[[#This Row],[UNITS_SOLD]]*Table2[[#This Row],[UNIT_COGS]])-Table2[[#This Row],[AD_SPEND]]),0)</f>
        <v>6019.7499999999982</v>
      </c>
      <c r="S3646" s="3">
        <f>IFERROR(Table2[[#This Row],[RETURNS_UNITS]]/Table2[[#This Row],[UNITS_SOLD]],0)</f>
        <v>0.12883435582822086</v>
      </c>
      <c r="T3646" s="2" t="str">
        <f>TRIM(CLEAN(Table2[[#This Row],[CHANNEL]]))</f>
        <v>D2C</v>
      </c>
      <c r="U3646" s="1">
        <f t="shared" si="56"/>
        <v>45627</v>
      </c>
    </row>
    <row r="3647" spans="1:21" x14ac:dyDescent="0.3">
      <c r="A3647" s="1">
        <v>45505</v>
      </c>
      <c r="B3647" s="2" t="s">
        <v>21</v>
      </c>
      <c r="C3647" s="2" t="s">
        <v>25</v>
      </c>
      <c r="D3647" s="2" t="s">
        <v>41</v>
      </c>
      <c r="E3647" s="2" t="str">
        <f>TRIM(Table2[[#This Row],[SKU_CODE]])</f>
        <v>BEC-KT-002</v>
      </c>
      <c r="F3647" s="2">
        <v>166</v>
      </c>
      <c r="G3647" s="2">
        <v>69720</v>
      </c>
      <c r="H3647" s="2">
        <v>7811.95</v>
      </c>
      <c r="I3647" s="2">
        <v>8919.59</v>
      </c>
      <c r="J3647" s="2">
        <v>8</v>
      </c>
      <c r="K3647" s="2" t="str">
        <f>_xlfn.XLOOKUP(E3647,[1]SKU_Master!A:A,[1]SKU_Master!C:C,"NOT FOUND")</f>
        <v>Kitchen Towel</v>
      </c>
      <c r="L3647" s="2">
        <f>_xlfn.XLOOKUP(Table2[[#This Row],[SKU_CODE_CLEAN]],[1]SKU_Master!A:A,[1]SKU_Master!E:E,"Not Found")</f>
        <v>420</v>
      </c>
      <c r="M3647" s="2">
        <f>_xlfn.XLOOKUP(E3647,[1]SKU_Master!A:A,[1]SKU_Master!F:F,"NOT FOUND")</f>
        <v>205</v>
      </c>
      <c r="N3647" s="2" t="str">
        <f>IF(ISNUMBER(_xlfn.XMATCH(E3647,[1]SKU_Master!A:A)),"MATCH","NOT FOUND")</f>
        <v>MATCH</v>
      </c>
      <c r="O3647" s="2">
        <f>Table2[[#This Row],[GROSS_REVENUE]]-Table2[[#This Row],[DISCOUNT]]</f>
        <v>61908.05</v>
      </c>
      <c r="P3647" s="3">
        <f>IFERROR((Table2[[#This Row],[NET_REVENUE]]-(Table2[[#This Row],[UNITS_SOLD]]*Table2[[#This Row],[UNIT_COGS]]))/Table2[[#This Row],[NET_REVENUE]],0)</f>
        <v>0.45031381217789934</v>
      </c>
      <c r="Q3647" s="4">
        <f>IFERROR(Table2[[#This Row],[GROSS_REVENUE]]/Table2[[#This Row],[AD_SPEND]],0)</f>
        <v>7.8165027764729098</v>
      </c>
      <c r="R3647" s="2">
        <f>IFERROR((Table2[[#This Row],[NET_REVENUE]]-(Table2[[#This Row],[UNITS_SOLD]]*Table2[[#This Row],[UNIT_COGS]])-Table2[[#This Row],[AD_SPEND]]),0)</f>
        <v>18958.460000000003</v>
      </c>
      <c r="S3647" s="3">
        <f>IFERROR(Table2[[#This Row],[RETURNS_UNITS]]/Table2[[#This Row],[UNITS_SOLD]],0)</f>
        <v>4.8192771084337352E-2</v>
      </c>
      <c r="T3647" s="2" t="str">
        <f>TRIM(CLEAN(Table2[[#This Row],[CHANNEL]]))</f>
        <v>Flipkart</v>
      </c>
      <c r="U3647" s="1">
        <f t="shared" si="56"/>
        <v>45505</v>
      </c>
    </row>
    <row r="3648" spans="1:21" x14ac:dyDescent="0.3">
      <c r="A3648" s="1">
        <v>45689</v>
      </c>
      <c r="B3648" s="2" t="s">
        <v>33</v>
      </c>
      <c r="C3648" s="2" t="s">
        <v>28</v>
      </c>
      <c r="D3648" s="2" t="s">
        <v>38</v>
      </c>
      <c r="E3648" s="2" t="str">
        <f>TRIM(Table2[[#This Row],[SKU_CODE]])</f>
        <v>BEC-CLN-002</v>
      </c>
      <c r="F3648" s="2">
        <v>204</v>
      </c>
      <c r="G3648" s="2">
        <v>37740</v>
      </c>
      <c r="H3648" s="2">
        <v>8244.27</v>
      </c>
      <c r="I3648" s="2">
        <v>8919.83</v>
      </c>
      <c r="J3648" s="2">
        <v>9</v>
      </c>
      <c r="K3648" s="2" t="str">
        <f>_xlfn.XLOOKUP(E3648,[1]SKU_Master!A:A,[1]SKU_Master!C:C,"NOT FOUND")</f>
        <v>Cleaners</v>
      </c>
      <c r="L3648" s="2">
        <f>_xlfn.XLOOKUP(Table2[[#This Row],[SKU_CODE_CLEAN]],[1]SKU_Master!A:A,[1]SKU_Master!E:E,"Not Found")</f>
        <v>185</v>
      </c>
      <c r="M3648" s="2">
        <f>_xlfn.XLOOKUP(E3648,[1]SKU_Master!A:A,[1]SKU_Master!F:F,"NOT FOUND")</f>
        <v>88</v>
      </c>
      <c r="N3648" s="2" t="str">
        <f>IF(ISNUMBER(_xlfn.XMATCH(E3648,[1]SKU_Master!A:A)),"MATCH","NOT FOUND")</f>
        <v>MATCH</v>
      </c>
      <c r="O3648" s="2">
        <f>Table2[[#This Row],[GROSS_REVENUE]]-Table2[[#This Row],[DISCOUNT]]</f>
        <v>29495.73</v>
      </c>
      <c r="P3648" s="3">
        <f>IFERROR((Table2[[#This Row],[NET_REVENUE]]-(Table2[[#This Row],[UNITS_SOLD]]*Table2[[#This Row],[UNIT_COGS]]))/Table2[[#This Row],[NET_REVENUE]],0)</f>
        <v>0.39136953043711747</v>
      </c>
      <c r="Q3648" s="4">
        <f>IFERROR(Table2[[#This Row],[GROSS_REVENUE]]/Table2[[#This Row],[AD_SPEND]],0)</f>
        <v>4.2310223401118634</v>
      </c>
      <c r="R3648" s="2">
        <f>IFERROR((Table2[[#This Row],[NET_REVENUE]]-(Table2[[#This Row],[UNITS_SOLD]]*Table2[[#This Row],[UNIT_COGS]])-Table2[[#This Row],[AD_SPEND]]),0)</f>
        <v>2623.8999999999996</v>
      </c>
      <c r="S3648" s="3">
        <f>IFERROR(Table2[[#This Row],[RETURNS_UNITS]]/Table2[[#This Row],[UNITS_SOLD]],0)</f>
        <v>4.4117647058823532E-2</v>
      </c>
      <c r="T3648" s="2" t="str">
        <f>TRIM(CLEAN(Table2[[#This Row],[CHANNEL]]))</f>
        <v>Swiggy Instamart</v>
      </c>
      <c r="U3648" s="1">
        <f t="shared" si="56"/>
        <v>45689</v>
      </c>
    </row>
    <row r="3649" spans="1:21" x14ac:dyDescent="0.3">
      <c r="A3649" s="1">
        <v>45444</v>
      </c>
      <c r="B3649" s="2" t="s">
        <v>39</v>
      </c>
      <c r="C3649" s="2" t="s">
        <v>25</v>
      </c>
      <c r="D3649" s="2" t="s">
        <v>30</v>
      </c>
      <c r="E3649" s="2" t="str">
        <f>TRIM(Table2[[#This Row],[SKU_CODE]])</f>
        <v>BEC-TIS-002</v>
      </c>
      <c r="F3649" s="2">
        <v>482</v>
      </c>
      <c r="G3649" s="2">
        <v>86760</v>
      </c>
      <c r="H3649" s="2">
        <v>10431.459999999999</v>
      </c>
      <c r="I3649" s="2">
        <v>8927.7099999999991</v>
      </c>
      <c r="J3649" s="2">
        <v>17</v>
      </c>
      <c r="K3649" s="2" t="str">
        <f>_xlfn.XLOOKUP(E3649,[1]SKU_Master!A:A,[1]SKU_Master!C:C,"NOT FOUND")</f>
        <v>Tissues</v>
      </c>
      <c r="L3649" s="2">
        <f>_xlfn.XLOOKUP(Table2[[#This Row],[SKU_CODE_CLEAN]],[1]SKU_Master!A:A,[1]SKU_Master!E:E,"Not Found")</f>
        <v>180</v>
      </c>
      <c r="M3649" s="2">
        <f>_xlfn.XLOOKUP(E3649,[1]SKU_Master!A:A,[1]SKU_Master!F:F,"NOT FOUND")</f>
        <v>95</v>
      </c>
      <c r="N3649" s="2" t="str">
        <f>IF(ISNUMBER(_xlfn.XMATCH(E3649,[1]SKU_Master!A:A)),"MATCH","NOT FOUND")</f>
        <v>MATCH</v>
      </c>
      <c r="O3649" s="2">
        <f>Table2[[#This Row],[GROSS_REVENUE]]-Table2[[#This Row],[DISCOUNT]]</f>
        <v>76328.540000000008</v>
      </c>
      <c r="P3649" s="3">
        <f>IFERROR((Table2[[#This Row],[NET_REVENUE]]-(Table2[[#This Row],[UNITS_SOLD]]*Table2[[#This Row],[UNIT_COGS]]))/Table2[[#This Row],[NET_REVENUE]],0)</f>
        <v>0.40009333337176378</v>
      </c>
      <c r="Q3649" s="4">
        <f>IFERROR(Table2[[#This Row],[GROSS_REVENUE]]/Table2[[#This Row],[AD_SPEND]],0)</f>
        <v>9.7180575981970758</v>
      </c>
      <c r="R3649" s="2">
        <f>IFERROR((Table2[[#This Row],[NET_REVENUE]]-(Table2[[#This Row],[UNITS_SOLD]]*Table2[[#This Row],[UNIT_COGS]])-Table2[[#This Row],[AD_SPEND]]),0)</f>
        <v>21610.830000000009</v>
      </c>
      <c r="S3649" s="3">
        <f>IFERROR(Table2[[#This Row],[RETURNS_UNITS]]/Table2[[#This Row],[UNITS_SOLD]],0)</f>
        <v>3.5269709543568464E-2</v>
      </c>
      <c r="T3649" s="2" t="str">
        <f>TRIM(CLEAN(Table2[[#This Row],[CHANNEL]]))</f>
        <v>Amazon</v>
      </c>
      <c r="U3649" s="1">
        <f t="shared" si="56"/>
        <v>45444</v>
      </c>
    </row>
    <row r="3650" spans="1:21" x14ac:dyDescent="0.3">
      <c r="A3650" s="1">
        <v>45292</v>
      </c>
      <c r="B3650" s="2" t="s">
        <v>39</v>
      </c>
      <c r="C3650" s="2" t="s">
        <v>28</v>
      </c>
      <c r="D3650" s="2" t="s">
        <v>38</v>
      </c>
      <c r="E3650" s="2" t="str">
        <f>TRIM(Table2[[#This Row],[SKU_CODE]])</f>
        <v>BEC-CLN-002</v>
      </c>
      <c r="F3650" s="2">
        <v>298</v>
      </c>
      <c r="G3650" s="2">
        <v>55130</v>
      </c>
      <c r="H3650" s="2">
        <v>15095.77</v>
      </c>
      <c r="I3650" s="2">
        <v>8928.74</v>
      </c>
      <c r="J3650" s="2">
        <v>6</v>
      </c>
      <c r="K3650" s="2" t="str">
        <f>_xlfn.XLOOKUP(E3650,[1]SKU_Master!A:A,[1]SKU_Master!C:C,"NOT FOUND")</f>
        <v>Cleaners</v>
      </c>
      <c r="L3650" s="2">
        <f>_xlfn.XLOOKUP(Table2[[#This Row],[SKU_CODE_CLEAN]],[1]SKU_Master!A:A,[1]SKU_Master!E:E,"Not Found")</f>
        <v>185</v>
      </c>
      <c r="M3650" s="2">
        <f>_xlfn.XLOOKUP(E3650,[1]SKU_Master!A:A,[1]SKU_Master!F:F,"NOT FOUND")</f>
        <v>88</v>
      </c>
      <c r="N3650" s="2" t="str">
        <f>IF(ISNUMBER(_xlfn.XMATCH(E3650,[1]SKU_Master!A:A)),"MATCH","NOT FOUND")</f>
        <v>MATCH</v>
      </c>
      <c r="O3650" s="2">
        <f>Table2[[#This Row],[GROSS_REVENUE]]-Table2[[#This Row],[DISCOUNT]]</f>
        <v>40034.229999999996</v>
      </c>
      <c r="P3650" s="3">
        <f>IFERROR((Table2[[#This Row],[NET_REVENUE]]-(Table2[[#This Row],[UNITS_SOLD]]*Table2[[#This Row],[UNIT_COGS]]))/Table2[[#This Row],[NET_REVENUE]],0)</f>
        <v>0.34496055000932946</v>
      </c>
      <c r="Q3650" s="4">
        <f>IFERROR(Table2[[#This Row],[GROSS_REVENUE]]/Table2[[#This Row],[AD_SPEND]],0)</f>
        <v>6.1744434265081081</v>
      </c>
      <c r="R3650" s="2">
        <f>IFERROR((Table2[[#This Row],[NET_REVENUE]]-(Table2[[#This Row],[UNITS_SOLD]]*Table2[[#This Row],[UNIT_COGS]])-Table2[[#This Row],[AD_SPEND]]),0)</f>
        <v>4881.4899999999961</v>
      </c>
      <c r="S3650" s="3">
        <f>IFERROR(Table2[[#This Row],[RETURNS_UNITS]]/Table2[[#This Row],[UNITS_SOLD]],0)</f>
        <v>2.0134228187919462E-2</v>
      </c>
      <c r="T3650" s="2" t="str">
        <f>TRIM(CLEAN(Table2[[#This Row],[CHANNEL]]))</f>
        <v>Amazon</v>
      </c>
      <c r="U3650" s="1">
        <f t="shared" si="56"/>
        <v>45292</v>
      </c>
    </row>
    <row r="3651" spans="1:21" x14ac:dyDescent="0.3">
      <c r="A3651" s="1">
        <v>45383</v>
      </c>
      <c r="B3651" s="2" t="s">
        <v>21</v>
      </c>
      <c r="C3651" s="2" t="s">
        <v>28</v>
      </c>
      <c r="D3651" s="2" t="s">
        <v>59</v>
      </c>
      <c r="E3651" s="2" t="str">
        <f>TRIM(Table2[[#This Row],[SKU_CODE]])</f>
        <v>BEC-CLN-001</v>
      </c>
      <c r="F3651" s="2">
        <v>254</v>
      </c>
      <c r="G3651" s="2">
        <v>50546</v>
      </c>
      <c r="H3651" s="2">
        <v>7571.83</v>
      </c>
      <c r="I3651" s="2">
        <v>8931.7199999999993</v>
      </c>
      <c r="J3651" s="2">
        <v>11</v>
      </c>
      <c r="K3651" s="2" t="str">
        <f>_xlfn.XLOOKUP(E3651,[1]SKU_Master!A:A,[1]SKU_Master!C:C,"NOT FOUND")</f>
        <v>Cleaners</v>
      </c>
      <c r="L3651" s="2">
        <f>_xlfn.XLOOKUP(Table2[[#This Row],[SKU_CODE_CLEAN]],[1]SKU_Master!A:A,[1]SKU_Master!E:E,"Not Found")</f>
        <v>199</v>
      </c>
      <c r="M3651" s="2">
        <f>_xlfn.XLOOKUP(E3651,[1]SKU_Master!A:A,[1]SKU_Master!F:F,"NOT FOUND")</f>
        <v>96</v>
      </c>
      <c r="N3651" s="2" t="str">
        <f>IF(ISNUMBER(_xlfn.XMATCH(E3651,[1]SKU_Master!A:A)),"MATCH","NOT FOUND")</f>
        <v>MATCH</v>
      </c>
      <c r="O3651" s="2">
        <f>Table2[[#This Row],[GROSS_REVENUE]]-Table2[[#This Row],[DISCOUNT]]</f>
        <v>42974.17</v>
      </c>
      <c r="P3651" s="3">
        <f>IFERROR((Table2[[#This Row],[NET_REVENUE]]-(Table2[[#This Row],[UNITS_SOLD]]*Table2[[#This Row],[UNIT_COGS]]))/Table2[[#This Row],[NET_REVENUE]],0)</f>
        <v>0.43258939032446697</v>
      </c>
      <c r="Q3651" s="4">
        <f>IFERROR(Table2[[#This Row],[GROSS_REVENUE]]/Table2[[#This Row],[AD_SPEND]],0)</f>
        <v>5.6591563551029367</v>
      </c>
      <c r="R3651" s="2">
        <f>IFERROR((Table2[[#This Row],[NET_REVENUE]]-(Table2[[#This Row],[UNITS_SOLD]]*Table2[[#This Row],[UNIT_COGS]])-Table2[[#This Row],[AD_SPEND]]),0)</f>
        <v>9658.4499999999989</v>
      </c>
      <c r="S3651" s="3">
        <f>IFERROR(Table2[[#This Row],[RETURNS_UNITS]]/Table2[[#This Row],[UNITS_SOLD]],0)</f>
        <v>4.3307086614173228E-2</v>
      </c>
      <c r="T3651" s="2" t="str">
        <f>TRIM(CLEAN(Table2[[#This Row],[CHANNEL]]))</f>
        <v>Flipkart</v>
      </c>
      <c r="U3651" s="1">
        <f t="shared" ref="U3651:U3714" si="57">IF(AND(MONTH(A3651)=1,DAY(A3651)&gt;1),DATE(YEAR(A3651),DAY(A3651),1),A3651)</f>
        <v>45383</v>
      </c>
    </row>
    <row r="3652" spans="1:21" x14ac:dyDescent="0.3">
      <c r="A3652" s="1">
        <v>45663</v>
      </c>
      <c r="B3652" s="2" t="s">
        <v>24</v>
      </c>
      <c r="C3652" s="2" t="s">
        <v>28</v>
      </c>
      <c r="D3652" s="2" t="s">
        <v>36</v>
      </c>
      <c r="E3652" s="2" t="str">
        <f>TRIM(Table2[[#This Row],[SKU_CODE]])</f>
        <v>BEC-CLN-003</v>
      </c>
      <c r="F3652" s="2">
        <v>147</v>
      </c>
      <c r="G3652" s="2">
        <v>43953</v>
      </c>
      <c r="H3652" s="2">
        <v>3551.63</v>
      </c>
      <c r="I3652" s="2">
        <v>8950.27</v>
      </c>
      <c r="J3652" s="2">
        <v>14</v>
      </c>
      <c r="K3652" s="2" t="str">
        <f>_xlfn.XLOOKUP(E3652,[1]SKU_Master!A:A,[1]SKU_Master!C:C,"NOT FOUND")</f>
        <v>Cleaners</v>
      </c>
      <c r="L3652" s="2">
        <f>_xlfn.XLOOKUP(Table2[[#This Row],[SKU_CODE_CLEAN]],[1]SKU_Master!A:A,[1]SKU_Master!E:E,"Not Found")</f>
        <v>299</v>
      </c>
      <c r="M3652" s="2">
        <f>_xlfn.XLOOKUP(E3652,[1]SKU_Master!A:A,[1]SKU_Master!F:F,"NOT FOUND")</f>
        <v>150</v>
      </c>
      <c r="N3652" s="2" t="str">
        <f>IF(ISNUMBER(_xlfn.XMATCH(E3652,[1]SKU_Master!A:A)),"MATCH","NOT FOUND")</f>
        <v>MATCH</v>
      </c>
      <c r="O3652" s="2">
        <f>Table2[[#This Row],[GROSS_REVENUE]]-Table2[[#This Row],[DISCOUNT]]</f>
        <v>40401.370000000003</v>
      </c>
      <c r="P3652" s="3">
        <f>IFERROR((Table2[[#This Row],[NET_REVENUE]]-(Table2[[#This Row],[UNITS_SOLD]]*Table2[[#This Row],[UNIT_COGS]]))/Table2[[#This Row],[NET_REVENUE]],0)</f>
        <v>0.45422642846022304</v>
      </c>
      <c r="Q3652" s="4">
        <f>IFERROR(Table2[[#This Row],[GROSS_REVENUE]]/Table2[[#This Row],[AD_SPEND]],0)</f>
        <v>4.9108015735838135</v>
      </c>
      <c r="R3652" s="2">
        <f>IFERROR((Table2[[#This Row],[NET_REVENUE]]-(Table2[[#This Row],[UNITS_SOLD]]*Table2[[#This Row],[UNIT_COGS]])-Table2[[#This Row],[AD_SPEND]]),0)</f>
        <v>9401.1000000000022</v>
      </c>
      <c r="S3652" s="3">
        <f>IFERROR(Table2[[#This Row],[RETURNS_UNITS]]/Table2[[#This Row],[UNITS_SOLD]],0)</f>
        <v>9.5238095238095233E-2</v>
      </c>
      <c r="T3652" s="2" t="str">
        <f>TRIM(CLEAN(Table2[[#This Row],[CHANNEL]]))</f>
        <v>D2C</v>
      </c>
      <c r="U3652" s="1">
        <f t="shared" si="57"/>
        <v>45809</v>
      </c>
    </row>
    <row r="3653" spans="1:21" x14ac:dyDescent="0.3">
      <c r="A3653" s="1">
        <v>45597</v>
      </c>
      <c r="B3653" s="2" t="s">
        <v>50</v>
      </c>
      <c r="C3653" s="2" t="s">
        <v>28</v>
      </c>
      <c r="D3653" s="2" t="s">
        <v>41</v>
      </c>
      <c r="E3653" s="2" t="str">
        <f>TRIM(Table2[[#This Row],[SKU_CODE]])</f>
        <v>BEC-KT-002</v>
      </c>
      <c r="F3653" s="2">
        <v>267</v>
      </c>
      <c r="G3653" s="2">
        <v>112140</v>
      </c>
      <c r="H3653" s="2">
        <v>10908.11</v>
      </c>
      <c r="I3653" s="2">
        <v>8952.6299999999992</v>
      </c>
      <c r="J3653" s="2">
        <v>12</v>
      </c>
      <c r="K3653" s="2" t="str">
        <f>_xlfn.XLOOKUP(E3653,[1]SKU_Master!A:A,[1]SKU_Master!C:C,"NOT FOUND")</f>
        <v>Kitchen Towel</v>
      </c>
      <c r="L3653" s="2">
        <f>_xlfn.XLOOKUP(Table2[[#This Row],[SKU_CODE_CLEAN]],[1]SKU_Master!A:A,[1]SKU_Master!E:E,"Not Found")</f>
        <v>420</v>
      </c>
      <c r="M3653" s="2">
        <f>_xlfn.XLOOKUP(E3653,[1]SKU_Master!A:A,[1]SKU_Master!F:F,"NOT FOUND")</f>
        <v>205</v>
      </c>
      <c r="N3653" s="2" t="str">
        <f>IF(ISNUMBER(_xlfn.XMATCH(E3653,[1]SKU_Master!A:A)),"MATCH","NOT FOUND")</f>
        <v>MATCH</v>
      </c>
      <c r="O3653" s="2">
        <f>Table2[[#This Row],[GROSS_REVENUE]]-Table2[[#This Row],[DISCOUNT]]</f>
        <v>101231.89</v>
      </c>
      <c r="P3653" s="3">
        <f>IFERROR((Table2[[#This Row],[NET_REVENUE]]-(Table2[[#This Row],[UNITS_SOLD]]*Table2[[#This Row],[UNIT_COGS]]))/Table2[[#This Row],[NET_REVENUE]],0)</f>
        <v>0.45931069744919312</v>
      </c>
      <c r="Q3653" s="4">
        <f>IFERROR(Table2[[#This Row],[GROSS_REVENUE]]/Table2[[#This Row],[AD_SPEND]],0)</f>
        <v>12.525928135084328</v>
      </c>
      <c r="R3653" s="2">
        <f>IFERROR((Table2[[#This Row],[NET_REVENUE]]-(Table2[[#This Row],[UNITS_SOLD]]*Table2[[#This Row],[UNIT_COGS]])-Table2[[#This Row],[AD_SPEND]]),0)</f>
        <v>37544.26</v>
      </c>
      <c r="S3653" s="3">
        <f>IFERROR(Table2[[#This Row],[RETURNS_UNITS]]/Table2[[#This Row],[UNITS_SOLD]],0)</f>
        <v>4.49438202247191E-2</v>
      </c>
      <c r="T3653" s="2" t="str">
        <f>TRIM(CLEAN(Table2[[#This Row],[CHANNEL]]))</f>
        <v>Amazon</v>
      </c>
      <c r="U3653" s="1">
        <f t="shared" si="57"/>
        <v>45597</v>
      </c>
    </row>
    <row r="3654" spans="1:21" x14ac:dyDescent="0.3">
      <c r="A3654" s="1">
        <v>45413</v>
      </c>
      <c r="B3654" s="2" t="s">
        <v>37</v>
      </c>
      <c r="C3654" s="2" t="s">
        <v>22</v>
      </c>
      <c r="D3654" s="2" t="s">
        <v>41</v>
      </c>
      <c r="E3654" s="2" t="str">
        <f>TRIM(Table2[[#This Row],[SKU_CODE]])</f>
        <v>BEC-KT-002</v>
      </c>
      <c r="F3654" s="2">
        <v>209</v>
      </c>
      <c r="G3654" s="2">
        <v>87780</v>
      </c>
      <c r="H3654" s="2">
        <v>25769.9</v>
      </c>
      <c r="I3654" s="2">
        <v>8971.33</v>
      </c>
      <c r="J3654" s="2">
        <v>12</v>
      </c>
      <c r="K3654" s="2" t="str">
        <f>_xlfn.XLOOKUP(E3654,[1]SKU_Master!A:A,[1]SKU_Master!C:C,"NOT FOUND")</f>
        <v>Kitchen Towel</v>
      </c>
      <c r="L3654" s="2">
        <f>_xlfn.XLOOKUP(Table2[[#This Row],[SKU_CODE_CLEAN]],[1]SKU_Master!A:A,[1]SKU_Master!E:E,"Not Found")</f>
        <v>420</v>
      </c>
      <c r="M3654" s="2">
        <f>_xlfn.XLOOKUP(E3654,[1]SKU_Master!A:A,[1]SKU_Master!F:F,"NOT FOUND")</f>
        <v>205</v>
      </c>
      <c r="N3654" s="2" t="str">
        <f>IF(ISNUMBER(_xlfn.XMATCH(E3654,[1]SKU_Master!A:A)),"MATCH","NOT FOUND")</f>
        <v>MATCH</v>
      </c>
      <c r="O3654" s="2">
        <f>Table2[[#This Row],[GROSS_REVENUE]]-Table2[[#This Row],[DISCOUNT]]</f>
        <v>62010.1</v>
      </c>
      <c r="P3654" s="3">
        <f>IFERROR((Table2[[#This Row],[NET_REVENUE]]-(Table2[[#This Row],[UNITS_SOLD]]*Table2[[#This Row],[UNIT_COGS]]))/Table2[[#This Row],[NET_REVENUE]],0)</f>
        <v>0.30906416857898955</v>
      </c>
      <c r="Q3654" s="4">
        <f>IFERROR(Table2[[#This Row],[GROSS_REVENUE]]/Table2[[#This Row],[AD_SPEND]],0)</f>
        <v>9.7845024093417585</v>
      </c>
      <c r="R3654" s="2">
        <f>IFERROR((Table2[[#This Row],[NET_REVENUE]]-(Table2[[#This Row],[UNITS_SOLD]]*Table2[[#This Row],[UNIT_COGS]])-Table2[[#This Row],[AD_SPEND]]),0)</f>
        <v>10193.769999999999</v>
      </c>
      <c r="S3654" s="3">
        <f>IFERROR(Table2[[#This Row],[RETURNS_UNITS]]/Table2[[#This Row],[UNITS_SOLD]],0)</f>
        <v>5.7416267942583733E-2</v>
      </c>
      <c r="T3654" s="2" t="str">
        <f>TRIM(CLEAN(Table2[[#This Row],[CHANNEL]]))</f>
        <v>Blinkit</v>
      </c>
      <c r="U3654" s="1">
        <f t="shared" si="57"/>
        <v>45413</v>
      </c>
    </row>
    <row r="3655" spans="1:21" x14ac:dyDescent="0.3">
      <c r="A3655" s="1">
        <v>45717</v>
      </c>
      <c r="B3655" s="2" t="s">
        <v>24</v>
      </c>
      <c r="C3655" s="2" t="s">
        <v>25</v>
      </c>
      <c r="D3655" s="2" t="s">
        <v>29</v>
      </c>
      <c r="E3655" s="2" t="str">
        <f>TRIM(Table2[[#This Row],[SKU_CODE]])</f>
        <v>BEC-CLN-004</v>
      </c>
      <c r="F3655" s="2">
        <v>432</v>
      </c>
      <c r="G3655" s="2">
        <v>42768</v>
      </c>
      <c r="H3655" s="2">
        <v>2790.64</v>
      </c>
      <c r="I3655" s="2">
        <v>8977.5</v>
      </c>
      <c r="J3655" s="2">
        <v>56</v>
      </c>
      <c r="K3655" s="2" t="str">
        <f>_xlfn.XLOOKUP(E3655,[1]SKU_Master!A:A,[1]SKU_Master!C:C,"NOT FOUND")</f>
        <v>Cleaners</v>
      </c>
      <c r="L3655" s="2">
        <f>_xlfn.XLOOKUP(Table2[[#This Row],[SKU_CODE_CLEAN]],[1]SKU_Master!A:A,[1]SKU_Master!E:E,"Not Found")</f>
        <v>99</v>
      </c>
      <c r="M3655" s="2">
        <f>_xlfn.XLOOKUP(E3655,[1]SKU_Master!A:A,[1]SKU_Master!F:F,"NOT FOUND")</f>
        <v>44</v>
      </c>
      <c r="N3655" s="2" t="str">
        <f>IF(ISNUMBER(_xlfn.XMATCH(E3655,[1]SKU_Master!A:A)),"MATCH","NOT FOUND")</f>
        <v>MATCH</v>
      </c>
      <c r="O3655" s="2">
        <f>Table2[[#This Row],[GROSS_REVENUE]]-Table2[[#This Row],[DISCOUNT]]</f>
        <v>39977.360000000001</v>
      </c>
      <c r="P3655" s="3">
        <f>IFERROR((Table2[[#This Row],[NET_REVENUE]]-(Table2[[#This Row],[UNITS_SOLD]]*Table2[[#This Row],[UNIT_COGS]]))/Table2[[#This Row],[NET_REVENUE]],0)</f>
        <v>0.52453088448061602</v>
      </c>
      <c r="Q3655" s="4">
        <f>IFERROR(Table2[[#This Row],[GROSS_REVENUE]]/Table2[[#This Row],[AD_SPEND]],0)</f>
        <v>4.7639097744360903</v>
      </c>
      <c r="R3655" s="2">
        <f>IFERROR((Table2[[#This Row],[NET_REVENUE]]-(Table2[[#This Row],[UNITS_SOLD]]*Table2[[#This Row],[UNIT_COGS]])-Table2[[#This Row],[AD_SPEND]]),0)</f>
        <v>11991.86</v>
      </c>
      <c r="S3655" s="3">
        <f>IFERROR(Table2[[#This Row],[RETURNS_UNITS]]/Table2[[#This Row],[UNITS_SOLD]],0)</f>
        <v>0.12962962962962962</v>
      </c>
      <c r="T3655" s="2" t="str">
        <f>TRIM(CLEAN(Table2[[#This Row],[CHANNEL]]))</f>
        <v>D2C</v>
      </c>
      <c r="U3655" s="1">
        <f t="shared" si="57"/>
        <v>45717</v>
      </c>
    </row>
    <row r="3656" spans="1:21" x14ac:dyDescent="0.3">
      <c r="A3656" s="1">
        <v>45383</v>
      </c>
      <c r="B3656" s="2" t="s">
        <v>27</v>
      </c>
      <c r="C3656" s="2" t="s">
        <v>25</v>
      </c>
      <c r="D3656" s="2" t="s">
        <v>30</v>
      </c>
      <c r="E3656" s="2" t="str">
        <f>TRIM(Table2[[#This Row],[SKU_CODE]])</f>
        <v>BEC-TIS-002</v>
      </c>
      <c r="F3656" s="2">
        <v>417</v>
      </c>
      <c r="G3656" s="2">
        <v>75060</v>
      </c>
      <c r="H3656" s="2">
        <v>9582.69</v>
      </c>
      <c r="I3656" s="2">
        <v>8978.15</v>
      </c>
      <c r="J3656" s="2">
        <v>19</v>
      </c>
      <c r="K3656" s="2" t="str">
        <f>_xlfn.XLOOKUP(E3656,[1]SKU_Master!A:A,[1]SKU_Master!C:C,"NOT FOUND")</f>
        <v>Tissues</v>
      </c>
      <c r="L3656" s="2">
        <f>_xlfn.XLOOKUP(Table2[[#This Row],[SKU_CODE_CLEAN]],[1]SKU_Master!A:A,[1]SKU_Master!E:E,"Not Found")</f>
        <v>180</v>
      </c>
      <c r="M3656" s="2">
        <f>_xlfn.XLOOKUP(E3656,[1]SKU_Master!A:A,[1]SKU_Master!F:F,"NOT FOUND")</f>
        <v>95</v>
      </c>
      <c r="N3656" s="2" t="str">
        <f>IF(ISNUMBER(_xlfn.XMATCH(E3656,[1]SKU_Master!A:A)),"MATCH","NOT FOUND")</f>
        <v>MATCH</v>
      </c>
      <c r="O3656" s="2">
        <f>Table2[[#This Row],[GROSS_REVENUE]]-Table2[[#This Row],[DISCOUNT]]</f>
        <v>65477.31</v>
      </c>
      <c r="P3656" s="3">
        <f>IFERROR((Table2[[#This Row],[NET_REVENUE]]-(Table2[[#This Row],[UNITS_SOLD]]*Table2[[#This Row],[UNIT_COGS]]))/Table2[[#This Row],[NET_REVENUE]],0)</f>
        <v>0.39498125381143478</v>
      </c>
      <c r="Q3656" s="4">
        <f>IFERROR(Table2[[#This Row],[GROSS_REVENUE]]/Table2[[#This Row],[AD_SPEND]],0)</f>
        <v>8.3602969431341645</v>
      </c>
      <c r="R3656" s="2">
        <f>IFERROR((Table2[[#This Row],[NET_REVENUE]]-(Table2[[#This Row],[UNITS_SOLD]]*Table2[[#This Row],[UNIT_COGS]])-Table2[[#This Row],[AD_SPEND]]),0)</f>
        <v>16884.159999999996</v>
      </c>
      <c r="S3656" s="3">
        <f>IFERROR(Table2[[#This Row],[RETURNS_UNITS]]/Table2[[#This Row],[UNITS_SOLD]],0)</f>
        <v>4.5563549160671464E-2</v>
      </c>
      <c r="T3656" s="2" t="str">
        <f>TRIM(CLEAN(Table2[[#This Row],[CHANNEL]]))</f>
        <v>Zepto</v>
      </c>
      <c r="U3656" s="1">
        <f t="shared" si="57"/>
        <v>45383</v>
      </c>
    </row>
    <row r="3657" spans="1:21" x14ac:dyDescent="0.3">
      <c r="A3657" s="1">
        <v>45413</v>
      </c>
      <c r="B3657" s="2" t="s">
        <v>39</v>
      </c>
      <c r="C3657" s="2" t="s">
        <v>28</v>
      </c>
      <c r="D3657" s="2" t="s">
        <v>29</v>
      </c>
      <c r="E3657" s="2" t="str">
        <f>TRIM(Table2[[#This Row],[SKU_CODE]])</f>
        <v>BEC-CLN-004</v>
      </c>
      <c r="F3657" s="2">
        <v>424</v>
      </c>
      <c r="G3657" s="2">
        <v>41976</v>
      </c>
      <c r="H3657" s="2">
        <v>10118.07</v>
      </c>
      <c r="I3657" s="2">
        <v>8978.56</v>
      </c>
      <c r="J3657" s="2">
        <v>15</v>
      </c>
      <c r="K3657" s="2" t="str">
        <f>_xlfn.XLOOKUP(E3657,[1]SKU_Master!A:A,[1]SKU_Master!C:C,"NOT FOUND")</f>
        <v>Cleaners</v>
      </c>
      <c r="L3657" s="2">
        <f>_xlfn.XLOOKUP(Table2[[#This Row],[SKU_CODE_CLEAN]],[1]SKU_Master!A:A,[1]SKU_Master!E:E,"Not Found")</f>
        <v>99</v>
      </c>
      <c r="M3657" s="2">
        <f>_xlfn.XLOOKUP(E3657,[1]SKU_Master!A:A,[1]SKU_Master!F:F,"NOT FOUND")</f>
        <v>44</v>
      </c>
      <c r="N3657" s="2" t="str">
        <f>IF(ISNUMBER(_xlfn.XMATCH(E3657,[1]SKU_Master!A:A)),"MATCH","NOT FOUND")</f>
        <v>MATCH</v>
      </c>
      <c r="O3657" s="2">
        <f>Table2[[#This Row],[GROSS_REVENUE]]-Table2[[#This Row],[DISCOUNT]]</f>
        <v>31857.93</v>
      </c>
      <c r="P3657" s="3">
        <f>IFERROR((Table2[[#This Row],[NET_REVENUE]]-(Table2[[#This Row],[UNITS_SOLD]]*Table2[[#This Row],[UNIT_COGS]]))/Table2[[#This Row],[NET_REVENUE]],0)</f>
        <v>0.41440011953067885</v>
      </c>
      <c r="Q3657" s="4">
        <f>IFERROR(Table2[[#This Row],[GROSS_REVENUE]]/Table2[[#This Row],[AD_SPEND]],0)</f>
        <v>4.6751372157673394</v>
      </c>
      <c r="R3657" s="2">
        <f>IFERROR((Table2[[#This Row],[NET_REVENUE]]-(Table2[[#This Row],[UNITS_SOLD]]*Table2[[#This Row],[UNIT_COGS]])-Table2[[#This Row],[AD_SPEND]]),0)</f>
        <v>4223.3700000000008</v>
      </c>
      <c r="S3657" s="3">
        <f>IFERROR(Table2[[#This Row],[RETURNS_UNITS]]/Table2[[#This Row],[UNITS_SOLD]],0)</f>
        <v>3.5377358490566037E-2</v>
      </c>
      <c r="T3657" s="2" t="str">
        <f>TRIM(CLEAN(Table2[[#This Row],[CHANNEL]]))</f>
        <v>Amazon</v>
      </c>
      <c r="U3657" s="1">
        <f t="shared" si="57"/>
        <v>45413</v>
      </c>
    </row>
    <row r="3658" spans="1:21" x14ac:dyDescent="0.3">
      <c r="A3658" s="1">
        <v>45689</v>
      </c>
      <c r="B3658" s="2" t="s">
        <v>39</v>
      </c>
      <c r="C3658" s="2" t="s">
        <v>22</v>
      </c>
      <c r="D3658" s="2" t="s">
        <v>41</v>
      </c>
      <c r="E3658" s="2" t="str">
        <f>TRIM(Table2[[#This Row],[SKU_CODE]])</f>
        <v>BEC-KT-002</v>
      </c>
      <c r="F3658" s="2">
        <v>413</v>
      </c>
      <c r="G3658" s="2">
        <v>173460</v>
      </c>
      <c r="H3658" s="2">
        <v>22613.65</v>
      </c>
      <c r="I3658" s="2">
        <v>8979.7000000000007</v>
      </c>
      <c r="J3658" s="2">
        <v>16</v>
      </c>
      <c r="K3658" s="2" t="str">
        <f>_xlfn.XLOOKUP(E3658,[1]SKU_Master!A:A,[1]SKU_Master!C:C,"NOT FOUND")</f>
        <v>Kitchen Towel</v>
      </c>
      <c r="L3658" s="2">
        <f>_xlfn.XLOOKUP(Table2[[#This Row],[SKU_CODE_CLEAN]],[1]SKU_Master!A:A,[1]SKU_Master!E:E,"Not Found")</f>
        <v>420</v>
      </c>
      <c r="M3658" s="2">
        <f>_xlfn.XLOOKUP(E3658,[1]SKU_Master!A:A,[1]SKU_Master!F:F,"NOT FOUND")</f>
        <v>205</v>
      </c>
      <c r="N3658" s="2" t="str">
        <f>IF(ISNUMBER(_xlfn.XMATCH(E3658,[1]SKU_Master!A:A)),"MATCH","NOT FOUND")</f>
        <v>MATCH</v>
      </c>
      <c r="O3658" s="2">
        <f>Table2[[#This Row],[GROSS_REVENUE]]-Table2[[#This Row],[DISCOUNT]]</f>
        <v>150846.35</v>
      </c>
      <c r="P3658" s="3">
        <f>IFERROR((Table2[[#This Row],[NET_REVENUE]]-(Table2[[#This Row],[UNITS_SOLD]]*Table2[[#This Row],[UNIT_COGS]]))/Table2[[#This Row],[NET_REVENUE]],0)</f>
        <v>0.43873351923994186</v>
      </c>
      <c r="Q3658" s="4">
        <f>IFERROR(Table2[[#This Row],[GROSS_REVENUE]]/Table2[[#This Row],[AD_SPEND]],0)</f>
        <v>19.316903682751093</v>
      </c>
      <c r="R3658" s="2">
        <f>IFERROR((Table2[[#This Row],[NET_REVENUE]]-(Table2[[#This Row],[UNITS_SOLD]]*Table2[[#This Row],[UNIT_COGS]])-Table2[[#This Row],[AD_SPEND]]),0)</f>
        <v>57201.650000000009</v>
      </c>
      <c r="S3658" s="3">
        <f>IFERROR(Table2[[#This Row],[RETURNS_UNITS]]/Table2[[#This Row],[UNITS_SOLD]],0)</f>
        <v>3.8740920096852302E-2</v>
      </c>
      <c r="T3658" s="2" t="str">
        <f>TRIM(CLEAN(Table2[[#This Row],[CHANNEL]]))</f>
        <v>Amazon</v>
      </c>
      <c r="U3658" s="1">
        <f t="shared" si="57"/>
        <v>45689</v>
      </c>
    </row>
    <row r="3659" spans="1:21" x14ac:dyDescent="0.3">
      <c r="A3659" s="1">
        <v>45717</v>
      </c>
      <c r="B3659" s="2" t="s">
        <v>33</v>
      </c>
      <c r="C3659" s="2" t="s">
        <v>25</v>
      </c>
      <c r="D3659" s="2" t="s">
        <v>59</v>
      </c>
      <c r="E3659" s="2" t="str">
        <f>TRIM(Table2[[#This Row],[SKU_CODE]])</f>
        <v>BEC-CLN-001</v>
      </c>
      <c r="F3659" s="2">
        <v>323</v>
      </c>
      <c r="G3659" s="2">
        <v>64277</v>
      </c>
      <c r="H3659" s="2">
        <v>14589.03</v>
      </c>
      <c r="I3659" s="2">
        <v>8989.94</v>
      </c>
      <c r="J3659" s="2">
        <v>6</v>
      </c>
      <c r="K3659" s="2" t="str">
        <f>_xlfn.XLOOKUP(E3659,[1]SKU_Master!A:A,[1]SKU_Master!C:C,"NOT FOUND")</f>
        <v>Cleaners</v>
      </c>
      <c r="L3659" s="2">
        <f>_xlfn.XLOOKUP(Table2[[#This Row],[SKU_CODE_CLEAN]],[1]SKU_Master!A:A,[1]SKU_Master!E:E,"Not Found")</f>
        <v>199</v>
      </c>
      <c r="M3659" s="2">
        <f>_xlfn.XLOOKUP(E3659,[1]SKU_Master!A:A,[1]SKU_Master!F:F,"NOT FOUND")</f>
        <v>96</v>
      </c>
      <c r="N3659" s="2" t="str">
        <f>IF(ISNUMBER(_xlfn.XMATCH(E3659,[1]SKU_Master!A:A)),"MATCH","NOT FOUND")</f>
        <v>MATCH</v>
      </c>
      <c r="O3659" s="2">
        <f>Table2[[#This Row],[GROSS_REVENUE]]-Table2[[#This Row],[DISCOUNT]]</f>
        <v>49687.97</v>
      </c>
      <c r="P3659" s="3">
        <f>IFERROR((Table2[[#This Row],[NET_REVENUE]]-(Table2[[#This Row],[UNITS_SOLD]]*Table2[[#This Row],[UNIT_COGS]]))/Table2[[#This Row],[NET_REVENUE]],0)</f>
        <v>0.37594552564735489</v>
      </c>
      <c r="Q3659" s="4">
        <f>IFERROR(Table2[[#This Row],[GROSS_REVENUE]]/Table2[[#This Row],[AD_SPEND]],0)</f>
        <v>7.1498808668355958</v>
      </c>
      <c r="R3659" s="2">
        <f>IFERROR((Table2[[#This Row],[NET_REVENUE]]-(Table2[[#This Row],[UNITS_SOLD]]*Table2[[#This Row],[UNIT_COGS]])-Table2[[#This Row],[AD_SPEND]]),0)</f>
        <v>9690.0300000000007</v>
      </c>
      <c r="S3659" s="3">
        <f>IFERROR(Table2[[#This Row],[RETURNS_UNITS]]/Table2[[#This Row],[UNITS_SOLD]],0)</f>
        <v>1.8575851393188854E-2</v>
      </c>
      <c r="T3659" s="2" t="str">
        <f>TRIM(CLEAN(Table2[[#This Row],[CHANNEL]]))</f>
        <v>Swiggy Instamart</v>
      </c>
      <c r="U3659" s="1">
        <f t="shared" si="57"/>
        <v>45717</v>
      </c>
    </row>
    <row r="3660" spans="1:21" x14ac:dyDescent="0.3">
      <c r="A3660" s="1">
        <v>45597</v>
      </c>
      <c r="B3660" s="2" t="s">
        <v>21</v>
      </c>
      <c r="C3660" s="2" t="s">
        <v>22</v>
      </c>
      <c r="D3660" s="2" t="s">
        <v>38</v>
      </c>
      <c r="E3660" s="2" t="str">
        <f>TRIM(Table2[[#This Row],[SKU_CODE]])</f>
        <v>BEC-CLN-002</v>
      </c>
      <c r="F3660" s="2">
        <v>175</v>
      </c>
      <c r="G3660" s="2">
        <v>32375</v>
      </c>
      <c r="H3660" s="2">
        <v>4348.99</v>
      </c>
      <c r="I3660" s="2">
        <v>8990.93</v>
      </c>
      <c r="J3660" s="2">
        <v>8</v>
      </c>
      <c r="K3660" s="2" t="str">
        <f>_xlfn.XLOOKUP(E3660,[1]SKU_Master!A:A,[1]SKU_Master!C:C,"NOT FOUND")</f>
        <v>Cleaners</v>
      </c>
      <c r="L3660" s="2">
        <f>_xlfn.XLOOKUP(Table2[[#This Row],[SKU_CODE_CLEAN]],[1]SKU_Master!A:A,[1]SKU_Master!E:E,"Not Found")</f>
        <v>185</v>
      </c>
      <c r="M3660" s="2">
        <f>_xlfn.XLOOKUP(E3660,[1]SKU_Master!A:A,[1]SKU_Master!F:F,"NOT FOUND")</f>
        <v>88</v>
      </c>
      <c r="N3660" s="2" t="str">
        <f>IF(ISNUMBER(_xlfn.XMATCH(E3660,[1]SKU_Master!A:A)),"MATCH","NOT FOUND")</f>
        <v>MATCH</v>
      </c>
      <c r="O3660" s="2">
        <f>Table2[[#This Row],[GROSS_REVENUE]]-Table2[[#This Row],[DISCOUNT]]</f>
        <v>28026.010000000002</v>
      </c>
      <c r="P3660" s="3">
        <f>IFERROR((Table2[[#This Row],[NET_REVENUE]]-(Table2[[#This Row],[UNITS_SOLD]]*Table2[[#This Row],[UNIT_COGS]]))/Table2[[#This Row],[NET_REVENUE]],0)</f>
        <v>0.45051043655518574</v>
      </c>
      <c r="Q3660" s="4">
        <f>IFERROR(Table2[[#This Row],[GROSS_REVENUE]]/Table2[[#This Row],[AD_SPEND]],0)</f>
        <v>3.6008510799216542</v>
      </c>
      <c r="R3660" s="2">
        <f>IFERROR((Table2[[#This Row],[NET_REVENUE]]-(Table2[[#This Row],[UNITS_SOLD]]*Table2[[#This Row],[UNIT_COGS]])-Table2[[#This Row],[AD_SPEND]]),0)</f>
        <v>3635.0800000000017</v>
      </c>
      <c r="S3660" s="3">
        <f>IFERROR(Table2[[#This Row],[RETURNS_UNITS]]/Table2[[#This Row],[UNITS_SOLD]],0)</f>
        <v>4.5714285714285714E-2</v>
      </c>
      <c r="T3660" s="2" t="str">
        <f>TRIM(CLEAN(Table2[[#This Row],[CHANNEL]]))</f>
        <v>Flipkart</v>
      </c>
      <c r="U3660" s="1">
        <f t="shared" si="57"/>
        <v>45597</v>
      </c>
    </row>
    <row r="3661" spans="1:21" x14ac:dyDescent="0.3">
      <c r="A3661" s="1">
        <v>45505</v>
      </c>
      <c r="B3661" s="2" t="s">
        <v>24</v>
      </c>
      <c r="C3661" s="2" t="s">
        <v>22</v>
      </c>
      <c r="D3661" s="2" t="s">
        <v>36</v>
      </c>
      <c r="E3661" s="2" t="str">
        <f>TRIM(Table2[[#This Row],[SKU_CODE]])</f>
        <v>BEC-CLN-003</v>
      </c>
      <c r="F3661" s="2">
        <v>166</v>
      </c>
      <c r="G3661" s="2">
        <v>49634</v>
      </c>
      <c r="H3661" s="2">
        <v>2393.5700000000002</v>
      </c>
      <c r="I3661" s="2">
        <v>9014.5400000000009</v>
      </c>
      <c r="J3661" s="2">
        <v>26</v>
      </c>
      <c r="K3661" s="2" t="str">
        <f>_xlfn.XLOOKUP(E3661,[1]SKU_Master!A:A,[1]SKU_Master!C:C,"NOT FOUND")</f>
        <v>Cleaners</v>
      </c>
      <c r="L3661" s="2">
        <f>_xlfn.XLOOKUP(Table2[[#This Row],[SKU_CODE_CLEAN]],[1]SKU_Master!A:A,[1]SKU_Master!E:E,"Not Found")</f>
        <v>299</v>
      </c>
      <c r="M3661" s="2">
        <f>_xlfn.XLOOKUP(E3661,[1]SKU_Master!A:A,[1]SKU_Master!F:F,"NOT FOUND")</f>
        <v>150</v>
      </c>
      <c r="N3661" s="2" t="str">
        <f>IF(ISNUMBER(_xlfn.XMATCH(E3661,[1]SKU_Master!A:A)),"MATCH","NOT FOUND")</f>
        <v>MATCH</v>
      </c>
      <c r="O3661" s="2">
        <f>Table2[[#This Row],[GROSS_REVENUE]]-Table2[[#This Row],[DISCOUNT]]</f>
        <v>47240.43</v>
      </c>
      <c r="P3661" s="3">
        <f>IFERROR((Table2[[#This Row],[NET_REVENUE]]-(Table2[[#This Row],[UNITS_SOLD]]*Table2[[#This Row],[UNIT_COGS]]))/Table2[[#This Row],[NET_REVENUE]],0)</f>
        <v>0.47290911619559772</v>
      </c>
      <c r="Q3661" s="4">
        <f>IFERROR(Table2[[#This Row],[GROSS_REVENUE]]/Table2[[#This Row],[AD_SPEND]],0)</f>
        <v>5.5059936502583602</v>
      </c>
      <c r="R3661" s="2">
        <f>IFERROR((Table2[[#This Row],[NET_REVENUE]]-(Table2[[#This Row],[UNITS_SOLD]]*Table2[[#This Row],[UNIT_COGS]])-Table2[[#This Row],[AD_SPEND]]),0)</f>
        <v>13325.89</v>
      </c>
      <c r="S3661" s="3">
        <f>IFERROR(Table2[[#This Row],[RETURNS_UNITS]]/Table2[[#This Row],[UNITS_SOLD]],0)</f>
        <v>0.15662650602409639</v>
      </c>
      <c r="T3661" s="2" t="str">
        <f>TRIM(CLEAN(Table2[[#This Row],[CHANNEL]]))</f>
        <v>D2C</v>
      </c>
      <c r="U3661" s="1">
        <f t="shared" si="57"/>
        <v>45505</v>
      </c>
    </row>
    <row r="3662" spans="1:21" x14ac:dyDescent="0.3">
      <c r="A3662" s="1">
        <v>45689</v>
      </c>
      <c r="B3662" s="2" t="s">
        <v>39</v>
      </c>
      <c r="C3662" s="2" t="s">
        <v>22</v>
      </c>
      <c r="D3662" s="2" t="s">
        <v>30</v>
      </c>
      <c r="E3662" s="2" t="str">
        <f>TRIM(Table2[[#This Row],[SKU_CODE]])</f>
        <v>BEC-TIS-002</v>
      </c>
      <c r="F3662" s="2">
        <v>416</v>
      </c>
      <c r="G3662" s="2">
        <v>74880</v>
      </c>
      <c r="H3662" s="2">
        <v>4816.33</v>
      </c>
      <c r="I3662" s="2">
        <v>9016.94</v>
      </c>
      <c r="J3662" s="2">
        <v>12</v>
      </c>
      <c r="K3662" s="2" t="str">
        <f>_xlfn.XLOOKUP(E3662,[1]SKU_Master!A:A,[1]SKU_Master!C:C,"NOT FOUND")</f>
        <v>Tissues</v>
      </c>
      <c r="L3662" s="2">
        <f>_xlfn.XLOOKUP(Table2[[#This Row],[SKU_CODE_CLEAN]],[1]SKU_Master!A:A,[1]SKU_Master!E:E,"Not Found")</f>
        <v>180</v>
      </c>
      <c r="M3662" s="2">
        <f>_xlfn.XLOOKUP(E3662,[1]SKU_Master!A:A,[1]SKU_Master!F:F,"NOT FOUND")</f>
        <v>95</v>
      </c>
      <c r="N3662" s="2" t="str">
        <f>IF(ISNUMBER(_xlfn.XMATCH(E3662,[1]SKU_Master!A:A)),"MATCH","NOT FOUND")</f>
        <v>MATCH</v>
      </c>
      <c r="O3662" s="2">
        <f>Table2[[#This Row],[GROSS_REVENUE]]-Table2[[#This Row],[DISCOUNT]]</f>
        <v>70063.67</v>
      </c>
      <c r="P3662" s="3">
        <f>IFERROR((Table2[[#This Row],[NET_REVENUE]]-(Table2[[#This Row],[UNITS_SOLD]]*Table2[[#This Row],[UNIT_COGS]]))/Table2[[#This Row],[NET_REVENUE]],0)</f>
        <v>0.43594162281250753</v>
      </c>
      <c r="Q3662" s="4">
        <f>IFERROR(Table2[[#This Row],[GROSS_REVENUE]]/Table2[[#This Row],[AD_SPEND]],0)</f>
        <v>8.3043693315027038</v>
      </c>
      <c r="R3662" s="2">
        <f>IFERROR((Table2[[#This Row],[NET_REVENUE]]-(Table2[[#This Row],[UNITS_SOLD]]*Table2[[#This Row],[UNIT_COGS]])-Table2[[#This Row],[AD_SPEND]]),0)</f>
        <v>21526.729999999996</v>
      </c>
      <c r="S3662" s="3">
        <f>IFERROR(Table2[[#This Row],[RETURNS_UNITS]]/Table2[[#This Row],[UNITS_SOLD]],0)</f>
        <v>2.8846153846153848E-2</v>
      </c>
      <c r="T3662" s="2" t="str">
        <f>TRIM(CLEAN(Table2[[#This Row],[CHANNEL]]))</f>
        <v>Amazon</v>
      </c>
      <c r="U3662" s="1">
        <f t="shared" si="57"/>
        <v>45689</v>
      </c>
    </row>
    <row r="3663" spans="1:21" x14ac:dyDescent="0.3">
      <c r="A3663" s="1">
        <v>45597</v>
      </c>
      <c r="B3663" s="2" t="s">
        <v>21</v>
      </c>
      <c r="C3663" s="2" t="s">
        <v>28</v>
      </c>
      <c r="D3663" s="2" t="s">
        <v>36</v>
      </c>
      <c r="E3663" s="2" t="str">
        <f>TRIM(Table2[[#This Row],[SKU_CODE]])</f>
        <v>BEC-CLN-003</v>
      </c>
      <c r="F3663" s="2">
        <v>124</v>
      </c>
      <c r="G3663" s="2">
        <v>37076</v>
      </c>
      <c r="H3663" s="2">
        <v>6456.17</v>
      </c>
      <c r="I3663" s="2">
        <v>9023.59</v>
      </c>
      <c r="J3663" s="2">
        <v>4</v>
      </c>
      <c r="K3663" s="2" t="str">
        <f>_xlfn.XLOOKUP(E3663,[1]SKU_Master!A:A,[1]SKU_Master!C:C,"NOT FOUND")</f>
        <v>Cleaners</v>
      </c>
      <c r="L3663" s="2">
        <f>_xlfn.XLOOKUP(Table2[[#This Row],[SKU_CODE_CLEAN]],[1]SKU_Master!A:A,[1]SKU_Master!E:E,"Not Found")</f>
        <v>299</v>
      </c>
      <c r="M3663" s="2">
        <f>_xlfn.XLOOKUP(E3663,[1]SKU_Master!A:A,[1]SKU_Master!F:F,"NOT FOUND")</f>
        <v>150</v>
      </c>
      <c r="N3663" s="2" t="str">
        <f>IF(ISNUMBER(_xlfn.XMATCH(E3663,[1]SKU_Master!A:A)),"MATCH","NOT FOUND")</f>
        <v>MATCH</v>
      </c>
      <c r="O3663" s="2">
        <f>Table2[[#This Row],[GROSS_REVENUE]]-Table2[[#This Row],[DISCOUNT]]</f>
        <v>30619.83</v>
      </c>
      <c r="P3663" s="3">
        <f>IFERROR((Table2[[#This Row],[NET_REVENUE]]-(Table2[[#This Row],[UNITS_SOLD]]*Table2[[#This Row],[UNIT_COGS]]))/Table2[[#This Row],[NET_REVENUE]],0)</f>
        <v>0.39255051383368234</v>
      </c>
      <c r="Q3663" s="4">
        <f>IFERROR(Table2[[#This Row],[GROSS_REVENUE]]/Table2[[#This Row],[AD_SPEND]],0)</f>
        <v>4.1087859709938064</v>
      </c>
      <c r="R3663" s="2">
        <f>IFERROR((Table2[[#This Row],[NET_REVENUE]]-(Table2[[#This Row],[UNITS_SOLD]]*Table2[[#This Row],[UNIT_COGS]])-Table2[[#This Row],[AD_SPEND]]),0)</f>
        <v>2996.2400000000016</v>
      </c>
      <c r="S3663" s="3">
        <f>IFERROR(Table2[[#This Row],[RETURNS_UNITS]]/Table2[[#This Row],[UNITS_SOLD]],0)</f>
        <v>3.2258064516129031E-2</v>
      </c>
      <c r="T3663" s="2" t="str">
        <f>TRIM(CLEAN(Table2[[#This Row],[CHANNEL]]))</f>
        <v>Flipkart</v>
      </c>
      <c r="U3663" s="1">
        <f t="shared" si="57"/>
        <v>45597</v>
      </c>
    </row>
    <row r="3664" spans="1:21" x14ac:dyDescent="0.3">
      <c r="A3664" s="1">
        <v>45748</v>
      </c>
      <c r="B3664" s="2" t="s">
        <v>24</v>
      </c>
      <c r="C3664" s="2" t="s">
        <v>28</v>
      </c>
      <c r="D3664" s="2" t="s">
        <v>59</v>
      </c>
      <c r="E3664" s="2" t="str">
        <f>TRIM(Table2[[#This Row],[SKU_CODE]])</f>
        <v>BEC-CLN-001</v>
      </c>
      <c r="F3664" s="2">
        <v>225</v>
      </c>
      <c r="G3664" s="2">
        <v>44775</v>
      </c>
      <c r="H3664" s="2">
        <v>3235.44</v>
      </c>
      <c r="I3664" s="2">
        <v>9030.27</v>
      </c>
      <c r="J3664" s="2">
        <v>37</v>
      </c>
      <c r="K3664" s="2" t="str">
        <f>_xlfn.XLOOKUP(E3664,[1]SKU_Master!A:A,[1]SKU_Master!C:C,"NOT FOUND")</f>
        <v>Cleaners</v>
      </c>
      <c r="L3664" s="2">
        <f>_xlfn.XLOOKUP(Table2[[#This Row],[SKU_CODE_CLEAN]],[1]SKU_Master!A:A,[1]SKU_Master!E:E,"Not Found")</f>
        <v>199</v>
      </c>
      <c r="M3664" s="2">
        <f>_xlfn.XLOOKUP(E3664,[1]SKU_Master!A:A,[1]SKU_Master!F:F,"NOT FOUND")</f>
        <v>96</v>
      </c>
      <c r="N3664" s="2" t="str">
        <f>IF(ISNUMBER(_xlfn.XMATCH(E3664,[1]SKU_Master!A:A)),"MATCH","NOT FOUND")</f>
        <v>MATCH</v>
      </c>
      <c r="O3664" s="2">
        <f>Table2[[#This Row],[GROSS_REVENUE]]-Table2[[#This Row],[DISCOUNT]]</f>
        <v>41539.56</v>
      </c>
      <c r="P3664" s="3">
        <f>IFERROR((Table2[[#This Row],[NET_REVENUE]]-(Table2[[#This Row],[UNITS_SOLD]]*Table2[[#This Row],[UNIT_COGS]]))/Table2[[#This Row],[NET_REVENUE]],0)</f>
        <v>0.48001375074748021</v>
      </c>
      <c r="Q3664" s="4">
        <f>IFERROR(Table2[[#This Row],[GROSS_REVENUE]]/Table2[[#This Row],[AD_SPEND]],0)</f>
        <v>4.9583235052772503</v>
      </c>
      <c r="R3664" s="2">
        <f>IFERROR((Table2[[#This Row],[NET_REVENUE]]-(Table2[[#This Row],[UNITS_SOLD]]*Table2[[#This Row],[UNIT_COGS]])-Table2[[#This Row],[AD_SPEND]]),0)</f>
        <v>10909.289999999997</v>
      </c>
      <c r="S3664" s="3">
        <f>IFERROR(Table2[[#This Row],[RETURNS_UNITS]]/Table2[[#This Row],[UNITS_SOLD]],0)</f>
        <v>0.16444444444444445</v>
      </c>
      <c r="T3664" s="2" t="str">
        <f>TRIM(CLEAN(Table2[[#This Row],[CHANNEL]]))</f>
        <v>D2C</v>
      </c>
      <c r="U3664" s="1">
        <f t="shared" si="57"/>
        <v>45748</v>
      </c>
    </row>
    <row r="3665" spans="1:21" x14ac:dyDescent="0.3">
      <c r="A3665" s="1">
        <v>45536</v>
      </c>
      <c r="B3665" s="2" t="s">
        <v>24</v>
      </c>
      <c r="C3665" s="2" t="s">
        <v>28</v>
      </c>
      <c r="D3665" s="2" t="s">
        <v>38</v>
      </c>
      <c r="E3665" s="2" t="str">
        <f>TRIM(Table2[[#This Row],[SKU_CODE]])</f>
        <v>BEC-CLN-002</v>
      </c>
      <c r="F3665" s="2">
        <v>171</v>
      </c>
      <c r="G3665" s="2">
        <v>31635</v>
      </c>
      <c r="H3665" s="2">
        <v>717.86</v>
      </c>
      <c r="I3665" s="2">
        <v>9032.64</v>
      </c>
      <c r="J3665" s="2">
        <v>26</v>
      </c>
      <c r="K3665" s="2" t="str">
        <f>_xlfn.XLOOKUP(E3665,[1]SKU_Master!A:A,[1]SKU_Master!C:C,"NOT FOUND")</f>
        <v>Cleaners</v>
      </c>
      <c r="L3665" s="2">
        <f>_xlfn.XLOOKUP(Table2[[#This Row],[SKU_CODE_CLEAN]],[1]SKU_Master!A:A,[1]SKU_Master!E:E,"Not Found")</f>
        <v>185</v>
      </c>
      <c r="M3665" s="2">
        <f>_xlfn.XLOOKUP(E3665,[1]SKU_Master!A:A,[1]SKU_Master!F:F,"NOT FOUND")</f>
        <v>88</v>
      </c>
      <c r="N3665" s="2" t="str">
        <f>IF(ISNUMBER(_xlfn.XMATCH(E3665,[1]SKU_Master!A:A)),"MATCH","NOT FOUND")</f>
        <v>MATCH</v>
      </c>
      <c r="O3665" s="2">
        <f>Table2[[#This Row],[GROSS_REVENUE]]-Table2[[#This Row],[DISCOUNT]]</f>
        <v>30917.14</v>
      </c>
      <c r="P3665" s="3">
        <f>IFERROR((Table2[[#This Row],[NET_REVENUE]]-(Table2[[#This Row],[UNITS_SOLD]]*Table2[[#This Row],[UNIT_COGS]]))/Table2[[#This Row],[NET_REVENUE]],0)</f>
        <v>0.51327968887160969</v>
      </c>
      <c r="Q3665" s="4">
        <f>IFERROR(Table2[[#This Row],[GROSS_REVENUE]]/Table2[[#This Row],[AD_SPEND]],0)</f>
        <v>3.5022983313848446</v>
      </c>
      <c r="R3665" s="2">
        <f>IFERROR((Table2[[#This Row],[NET_REVENUE]]-(Table2[[#This Row],[UNITS_SOLD]]*Table2[[#This Row],[UNIT_COGS]])-Table2[[#This Row],[AD_SPEND]]),0)</f>
        <v>6836.5</v>
      </c>
      <c r="S3665" s="3">
        <f>IFERROR(Table2[[#This Row],[RETURNS_UNITS]]/Table2[[#This Row],[UNITS_SOLD]],0)</f>
        <v>0.15204678362573099</v>
      </c>
      <c r="T3665" s="2" t="str">
        <f>TRIM(CLEAN(Table2[[#This Row],[CHANNEL]]))</f>
        <v>D2C</v>
      </c>
      <c r="U3665" s="1">
        <f t="shared" si="57"/>
        <v>45536</v>
      </c>
    </row>
    <row r="3666" spans="1:21" x14ac:dyDescent="0.3">
      <c r="A3666" s="1">
        <v>45627</v>
      </c>
      <c r="B3666" s="2" t="s">
        <v>37</v>
      </c>
      <c r="C3666" s="2" t="s">
        <v>25</v>
      </c>
      <c r="D3666" s="2" t="s">
        <v>41</v>
      </c>
      <c r="E3666" s="2" t="str">
        <f>TRIM(Table2[[#This Row],[SKU_CODE]])</f>
        <v>BEC-KT-002</v>
      </c>
      <c r="F3666" s="2">
        <v>238</v>
      </c>
      <c r="G3666" s="2">
        <v>99960</v>
      </c>
      <c r="H3666" s="2">
        <v>28567.23</v>
      </c>
      <c r="I3666" s="2">
        <v>9040.59</v>
      </c>
      <c r="J3666" s="2">
        <v>6</v>
      </c>
      <c r="K3666" s="2" t="str">
        <f>_xlfn.XLOOKUP(E3666,[1]SKU_Master!A:A,[1]SKU_Master!C:C,"NOT FOUND")</f>
        <v>Kitchen Towel</v>
      </c>
      <c r="L3666" s="2">
        <f>_xlfn.XLOOKUP(Table2[[#This Row],[SKU_CODE_CLEAN]],[1]SKU_Master!A:A,[1]SKU_Master!E:E,"Not Found")</f>
        <v>420</v>
      </c>
      <c r="M3666" s="2">
        <f>_xlfn.XLOOKUP(E3666,[1]SKU_Master!A:A,[1]SKU_Master!F:F,"NOT FOUND")</f>
        <v>205</v>
      </c>
      <c r="N3666" s="2" t="str">
        <f>IF(ISNUMBER(_xlfn.XMATCH(E3666,[1]SKU_Master!A:A)),"MATCH","NOT FOUND")</f>
        <v>MATCH</v>
      </c>
      <c r="O3666" s="2">
        <f>Table2[[#This Row],[GROSS_REVENUE]]-Table2[[#This Row],[DISCOUNT]]</f>
        <v>71392.77</v>
      </c>
      <c r="P3666" s="3">
        <f>IFERROR((Table2[[#This Row],[NET_REVENUE]]-(Table2[[#This Row],[UNITS_SOLD]]*Table2[[#This Row],[UNIT_COGS]]))/Table2[[#This Row],[NET_REVENUE]],0)</f>
        <v>0.31659746498139801</v>
      </c>
      <c r="Q3666" s="4">
        <f>IFERROR(Table2[[#This Row],[GROSS_REVENUE]]/Table2[[#This Row],[AD_SPEND]],0)</f>
        <v>11.056800496427778</v>
      </c>
      <c r="R3666" s="2">
        <f>IFERROR((Table2[[#This Row],[NET_REVENUE]]-(Table2[[#This Row],[UNITS_SOLD]]*Table2[[#This Row],[UNIT_COGS]])-Table2[[#This Row],[AD_SPEND]]),0)</f>
        <v>13562.180000000004</v>
      </c>
      <c r="S3666" s="3">
        <f>IFERROR(Table2[[#This Row],[RETURNS_UNITS]]/Table2[[#This Row],[UNITS_SOLD]],0)</f>
        <v>2.5210084033613446E-2</v>
      </c>
      <c r="T3666" s="2" t="str">
        <f>TRIM(CLEAN(Table2[[#This Row],[CHANNEL]]))</f>
        <v>Blinkit</v>
      </c>
      <c r="U3666" s="1">
        <f t="shared" si="57"/>
        <v>45627</v>
      </c>
    </row>
    <row r="3667" spans="1:21" x14ac:dyDescent="0.3">
      <c r="A3667" s="1">
        <v>45566</v>
      </c>
      <c r="B3667" s="2" t="s">
        <v>33</v>
      </c>
      <c r="C3667" s="2" t="s">
        <v>22</v>
      </c>
      <c r="D3667" s="2" t="s">
        <v>36</v>
      </c>
      <c r="E3667" s="2" t="str">
        <f>TRIM(Table2[[#This Row],[SKU_CODE]])</f>
        <v>BEC-CLN-003</v>
      </c>
      <c r="F3667" s="2">
        <v>120</v>
      </c>
      <c r="G3667" s="2">
        <v>35880</v>
      </c>
      <c r="H3667" s="2">
        <v>2006.53</v>
      </c>
      <c r="I3667" s="2">
        <v>9041.8799999999992</v>
      </c>
      <c r="J3667" s="2">
        <v>7</v>
      </c>
      <c r="K3667" s="2" t="str">
        <f>_xlfn.XLOOKUP(E3667,[1]SKU_Master!A:A,[1]SKU_Master!C:C,"NOT FOUND")</f>
        <v>Cleaners</v>
      </c>
      <c r="L3667" s="2">
        <f>_xlfn.XLOOKUP(Table2[[#This Row],[SKU_CODE_CLEAN]],[1]SKU_Master!A:A,[1]SKU_Master!E:E,"Not Found")</f>
        <v>299</v>
      </c>
      <c r="M3667" s="2">
        <f>_xlfn.XLOOKUP(E3667,[1]SKU_Master!A:A,[1]SKU_Master!F:F,"NOT FOUND")</f>
        <v>150</v>
      </c>
      <c r="N3667" s="2" t="str">
        <f>IF(ISNUMBER(_xlfn.XMATCH(E3667,[1]SKU_Master!A:A)),"MATCH","NOT FOUND")</f>
        <v>MATCH</v>
      </c>
      <c r="O3667" s="2">
        <f>Table2[[#This Row],[GROSS_REVENUE]]-Table2[[#This Row],[DISCOUNT]]</f>
        <v>33873.47</v>
      </c>
      <c r="P3667" s="3">
        <f>IFERROR((Table2[[#This Row],[NET_REVENUE]]-(Table2[[#This Row],[UNITS_SOLD]]*Table2[[#This Row],[UNIT_COGS]]))/Table2[[#This Row],[NET_REVENUE]],0)</f>
        <v>0.46861068558963698</v>
      </c>
      <c r="Q3667" s="4">
        <f>IFERROR(Table2[[#This Row],[GROSS_REVENUE]]/Table2[[#This Row],[AD_SPEND]],0)</f>
        <v>3.9682013032687897</v>
      </c>
      <c r="R3667" s="2">
        <f>IFERROR((Table2[[#This Row],[NET_REVENUE]]-(Table2[[#This Row],[UNITS_SOLD]]*Table2[[#This Row],[UNIT_COGS]])-Table2[[#This Row],[AD_SPEND]]),0)</f>
        <v>6831.590000000002</v>
      </c>
      <c r="S3667" s="3">
        <f>IFERROR(Table2[[#This Row],[RETURNS_UNITS]]/Table2[[#This Row],[UNITS_SOLD]],0)</f>
        <v>5.8333333333333334E-2</v>
      </c>
      <c r="T3667" s="2" t="str">
        <f>TRIM(CLEAN(Table2[[#This Row],[CHANNEL]]))</f>
        <v>Swiggy Instamart</v>
      </c>
      <c r="U3667" s="1">
        <f t="shared" si="57"/>
        <v>45566</v>
      </c>
    </row>
    <row r="3668" spans="1:21" x14ac:dyDescent="0.3">
      <c r="A3668" s="1">
        <v>45809</v>
      </c>
      <c r="B3668" s="2" t="s">
        <v>37</v>
      </c>
      <c r="C3668" s="2" t="s">
        <v>28</v>
      </c>
      <c r="D3668" s="2" t="s">
        <v>59</v>
      </c>
      <c r="E3668" s="2" t="str">
        <f>TRIM(Table2[[#This Row],[SKU_CODE]])</f>
        <v>BEC-CLN-001</v>
      </c>
      <c r="F3668" s="2">
        <v>220</v>
      </c>
      <c r="G3668" s="2">
        <v>43780</v>
      </c>
      <c r="H3668" s="2">
        <v>12220.66</v>
      </c>
      <c r="I3668" s="2">
        <v>9044.7199999999993</v>
      </c>
      <c r="J3668" s="2">
        <v>10</v>
      </c>
      <c r="K3668" s="2" t="str">
        <f>_xlfn.XLOOKUP(E3668,[1]SKU_Master!A:A,[1]SKU_Master!C:C,"NOT FOUND")</f>
        <v>Cleaners</v>
      </c>
      <c r="L3668" s="2">
        <f>_xlfn.XLOOKUP(Table2[[#This Row],[SKU_CODE_CLEAN]],[1]SKU_Master!A:A,[1]SKU_Master!E:E,"Not Found")</f>
        <v>199</v>
      </c>
      <c r="M3668" s="2">
        <f>_xlfn.XLOOKUP(E3668,[1]SKU_Master!A:A,[1]SKU_Master!F:F,"NOT FOUND")</f>
        <v>96</v>
      </c>
      <c r="N3668" s="2" t="str">
        <f>IF(ISNUMBER(_xlfn.XMATCH(E3668,[1]SKU_Master!A:A)),"MATCH","NOT FOUND")</f>
        <v>MATCH</v>
      </c>
      <c r="O3668" s="2">
        <f>Table2[[#This Row],[GROSS_REVENUE]]-Table2[[#This Row],[DISCOUNT]]</f>
        <v>31559.34</v>
      </c>
      <c r="P3668" s="3">
        <f>IFERROR((Table2[[#This Row],[NET_REVENUE]]-(Table2[[#This Row],[UNITS_SOLD]]*Table2[[#This Row],[UNIT_COGS]]))/Table2[[#This Row],[NET_REVENUE]],0)</f>
        <v>0.33078448408616912</v>
      </c>
      <c r="Q3668" s="4">
        <f>IFERROR(Table2[[#This Row],[GROSS_REVENUE]]/Table2[[#This Row],[AD_SPEND]],0)</f>
        <v>4.8403930691055113</v>
      </c>
      <c r="R3668" s="2">
        <f>IFERROR((Table2[[#This Row],[NET_REVENUE]]-(Table2[[#This Row],[UNITS_SOLD]]*Table2[[#This Row],[UNIT_COGS]])-Table2[[#This Row],[AD_SPEND]]),0)</f>
        <v>1394.6200000000008</v>
      </c>
      <c r="S3668" s="3">
        <f>IFERROR(Table2[[#This Row],[RETURNS_UNITS]]/Table2[[#This Row],[UNITS_SOLD]],0)</f>
        <v>4.5454545454545456E-2</v>
      </c>
      <c r="T3668" s="2" t="str">
        <f>TRIM(CLEAN(Table2[[#This Row],[CHANNEL]]))</f>
        <v>Blinkit</v>
      </c>
      <c r="U3668" s="1">
        <f t="shared" si="57"/>
        <v>45809</v>
      </c>
    </row>
    <row r="3669" spans="1:21" x14ac:dyDescent="0.3">
      <c r="A3669" s="1">
        <v>45383</v>
      </c>
      <c r="B3669" s="2" t="s">
        <v>34</v>
      </c>
      <c r="C3669" s="2" t="s">
        <v>28</v>
      </c>
      <c r="D3669" s="2" t="s">
        <v>59</v>
      </c>
      <c r="E3669" s="2" t="str">
        <f>TRIM(Table2[[#This Row],[SKU_CODE]])</f>
        <v>BEC-CLN-001</v>
      </c>
      <c r="F3669" s="2">
        <v>197</v>
      </c>
      <c r="G3669" s="2">
        <v>39203</v>
      </c>
      <c r="H3669" s="2">
        <v>4622.16</v>
      </c>
      <c r="I3669" s="2">
        <v>9049.18</v>
      </c>
      <c r="J3669" s="2">
        <v>11</v>
      </c>
      <c r="K3669" s="2" t="str">
        <f>_xlfn.XLOOKUP(E3669,[1]SKU_Master!A:A,[1]SKU_Master!C:C,"NOT FOUND")</f>
        <v>Cleaners</v>
      </c>
      <c r="L3669" s="2">
        <f>_xlfn.XLOOKUP(Table2[[#This Row],[SKU_CODE_CLEAN]],[1]SKU_Master!A:A,[1]SKU_Master!E:E,"Not Found")</f>
        <v>199</v>
      </c>
      <c r="M3669" s="2">
        <f>_xlfn.XLOOKUP(E3669,[1]SKU_Master!A:A,[1]SKU_Master!F:F,"NOT FOUND")</f>
        <v>96</v>
      </c>
      <c r="N3669" s="2" t="str">
        <f>IF(ISNUMBER(_xlfn.XMATCH(E3669,[1]SKU_Master!A:A)),"MATCH","NOT FOUND")</f>
        <v>MATCH</v>
      </c>
      <c r="O3669" s="2">
        <f>Table2[[#This Row],[GROSS_REVENUE]]-Table2[[#This Row],[DISCOUNT]]</f>
        <v>34580.839999999997</v>
      </c>
      <c r="P3669" s="3">
        <f>IFERROR((Table2[[#This Row],[NET_REVENUE]]-(Table2[[#This Row],[UNITS_SOLD]]*Table2[[#This Row],[UNIT_COGS]]))/Table2[[#This Row],[NET_REVENUE]],0)</f>
        <v>0.45310755898352956</v>
      </c>
      <c r="Q3669" s="4">
        <f>IFERROR(Table2[[#This Row],[GROSS_REVENUE]]/Table2[[#This Row],[AD_SPEND]],0)</f>
        <v>4.3322157366744829</v>
      </c>
      <c r="R3669" s="2">
        <f>IFERROR((Table2[[#This Row],[NET_REVENUE]]-(Table2[[#This Row],[UNITS_SOLD]]*Table2[[#This Row],[UNIT_COGS]])-Table2[[#This Row],[AD_SPEND]]),0)</f>
        <v>6619.6599999999962</v>
      </c>
      <c r="S3669" s="3">
        <f>IFERROR(Table2[[#This Row],[RETURNS_UNITS]]/Table2[[#This Row],[UNITS_SOLD]],0)</f>
        <v>5.5837563451776651E-2</v>
      </c>
      <c r="T3669" s="2" t="str">
        <f>TRIM(CLEAN(Table2[[#This Row],[CHANNEL]]))</f>
        <v>Zepto</v>
      </c>
      <c r="U3669" s="1">
        <f t="shared" si="57"/>
        <v>45383</v>
      </c>
    </row>
    <row r="3670" spans="1:21" x14ac:dyDescent="0.3">
      <c r="A3670" s="1">
        <v>45536</v>
      </c>
      <c r="B3670" s="2" t="s">
        <v>27</v>
      </c>
      <c r="C3670" s="2" t="s">
        <v>25</v>
      </c>
      <c r="D3670" s="2" t="s">
        <v>59</v>
      </c>
      <c r="E3670" s="2" t="str">
        <f>TRIM(Table2[[#This Row],[SKU_CODE]])</f>
        <v>BEC-CLN-001</v>
      </c>
      <c r="F3670" s="2">
        <v>232</v>
      </c>
      <c r="G3670" s="2">
        <v>46168</v>
      </c>
      <c r="H3670" s="2">
        <v>2853.27</v>
      </c>
      <c r="I3670" s="2">
        <v>9072.94</v>
      </c>
      <c r="J3670" s="2">
        <v>13</v>
      </c>
      <c r="K3670" s="2" t="str">
        <f>_xlfn.XLOOKUP(E3670,[1]SKU_Master!A:A,[1]SKU_Master!C:C,"NOT FOUND")</f>
        <v>Cleaners</v>
      </c>
      <c r="L3670" s="2">
        <f>_xlfn.XLOOKUP(Table2[[#This Row],[SKU_CODE_CLEAN]],[1]SKU_Master!A:A,[1]SKU_Master!E:E,"Not Found")</f>
        <v>199</v>
      </c>
      <c r="M3670" s="2">
        <f>_xlfn.XLOOKUP(E3670,[1]SKU_Master!A:A,[1]SKU_Master!F:F,"NOT FOUND")</f>
        <v>96</v>
      </c>
      <c r="N3670" s="2" t="str">
        <f>IF(ISNUMBER(_xlfn.XMATCH(E3670,[1]SKU_Master!A:A)),"MATCH","NOT FOUND")</f>
        <v>MATCH</v>
      </c>
      <c r="O3670" s="2">
        <f>Table2[[#This Row],[GROSS_REVENUE]]-Table2[[#This Row],[DISCOUNT]]</f>
        <v>43314.73</v>
      </c>
      <c r="P3670" s="3">
        <f>IFERROR((Table2[[#This Row],[NET_REVENUE]]-(Table2[[#This Row],[UNITS_SOLD]]*Table2[[#This Row],[UNIT_COGS]]))/Table2[[#This Row],[NET_REVENUE]],0)</f>
        <v>0.48581002351855829</v>
      </c>
      <c r="Q3670" s="4">
        <f>IFERROR(Table2[[#This Row],[GROSS_REVENUE]]/Table2[[#This Row],[AD_SPEND]],0)</f>
        <v>5.0885380042191395</v>
      </c>
      <c r="R3670" s="2">
        <f>IFERROR((Table2[[#This Row],[NET_REVENUE]]-(Table2[[#This Row],[UNITS_SOLD]]*Table2[[#This Row],[UNIT_COGS]])-Table2[[#This Row],[AD_SPEND]]),0)</f>
        <v>11969.790000000003</v>
      </c>
      <c r="S3670" s="3">
        <f>IFERROR(Table2[[#This Row],[RETURNS_UNITS]]/Table2[[#This Row],[UNITS_SOLD]],0)</f>
        <v>5.6034482758620691E-2</v>
      </c>
      <c r="T3670" s="2" t="str">
        <f>TRIM(CLEAN(Table2[[#This Row],[CHANNEL]]))</f>
        <v>Zepto</v>
      </c>
      <c r="U3670" s="1">
        <f t="shared" si="57"/>
        <v>45536</v>
      </c>
    </row>
    <row r="3671" spans="1:21" x14ac:dyDescent="0.3">
      <c r="A3671" s="1">
        <v>45505</v>
      </c>
      <c r="B3671" s="2" t="s">
        <v>37</v>
      </c>
      <c r="C3671" s="2" t="s">
        <v>25</v>
      </c>
      <c r="D3671" s="2" t="s">
        <v>41</v>
      </c>
      <c r="E3671" s="2" t="str">
        <f>TRIM(Table2[[#This Row],[SKU_CODE]])</f>
        <v>BEC-KT-002</v>
      </c>
      <c r="F3671" s="2">
        <v>205</v>
      </c>
      <c r="G3671" s="2">
        <v>86100</v>
      </c>
      <c r="H3671" s="2">
        <v>20417.93</v>
      </c>
      <c r="I3671" s="2">
        <v>9103.4599999999991</v>
      </c>
      <c r="J3671" s="2">
        <v>6</v>
      </c>
      <c r="K3671" s="2" t="str">
        <f>_xlfn.XLOOKUP(E3671,[1]SKU_Master!A:A,[1]SKU_Master!C:C,"NOT FOUND")</f>
        <v>Kitchen Towel</v>
      </c>
      <c r="L3671" s="2">
        <f>_xlfn.XLOOKUP(Table2[[#This Row],[SKU_CODE_CLEAN]],[1]SKU_Master!A:A,[1]SKU_Master!E:E,"Not Found")</f>
        <v>420</v>
      </c>
      <c r="M3671" s="2">
        <f>_xlfn.XLOOKUP(E3671,[1]SKU_Master!A:A,[1]SKU_Master!F:F,"NOT FOUND")</f>
        <v>205</v>
      </c>
      <c r="N3671" s="2" t="str">
        <f>IF(ISNUMBER(_xlfn.XMATCH(E3671,[1]SKU_Master!A:A)),"MATCH","NOT FOUND")</f>
        <v>MATCH</v>
      </c>
      <c r="O3671" s="2">
        <f>Table2[[#This Row],[GROSS_REVENUE]]-Table2[[#This Row],[DISCOUNT]]</f>
        <v>65682.070000000007</v>
      </c>
      <c r="P3671" s="3">
        <f>IFERROR((Table2[[#This Row],[NET_REVENUE]]-(Table2[[#This Row],[UNITS_SOLD]]*Table2[[#This Row],[UNIT_COGS]]))/Table2[[#This Row],[NET_REVENUE]],0)</f>
        <v>0.36017546341033413</v>
      </c>
      <c r="Q3671" s="4">
        <f>IFERROR(Table2[[#This Row],[GROSS_REVENUE]]/Table2[[#This Row],[AD_SPEND]],0)</f>
        <v>9.4579423647711973</v>
      </c>
      <c r="R3671" s="2">
        <f>IFERROR((Table2[[#This Row],[NET_REVENUE]]-(Table2[[#This Row],[UNITS_SOLD]]*Table2[[#This Row],[UNIT_COGS]])-Table2[[#This Row],[AD_SPEND]]),0)</f>
        <v>14553.610000000008</v>
      </c>
      <c r="S3671" s="3">
        <f>IFERROR(Table2[[#This Row],[RETURNS_UNITS]]/Table2[[#This Row],[UNITS_SOLD]],0)</f>
        <v>2.9268292682926831E-2</v>
      </c>
      <c r="T3671" s="2" t="str">
        <f>TRIM(CLEAN(Table2[[#This Row],[CHANNEL]]))</f>
        <v>Blinkit</v>
      </c>
      <c r="U3671" s="1">
        <f t="shared" si="57"/>
        <v>45505</v>
      </c>
    </row>
    <row r="3672" spans="1:21" x14ac:dyDescent="0.3">
      <c r="A3672" s="1">
        <v>45383</v>
      </c>
      <c r="B3672" s="2" t="s">
        <v>24</v>
      </c>
      <c r="C3672" s="2" t="s">
        <v>25</v>
      </c>
      <c r="D3672" s="2" t="s">
        <v>29</v>
      </c>
      <c r="E3672" s="2" t="str">
        <f>TRIM(Table2[[#This Row],[SKU_CODE]])</f>
        <v>BEC-CLN-004</v>
      </c>
      <c r="F3672" s="2">
        <v>365</v>
      </c>
      <c r="G3672" s="2">
        <v>36135</v>
      </c>
      <c r="H3672" s="2">
        <v>5307.63</v>
      </c>
      <c r="I3672" s="2">
        <v>9107.7999999999993</v>
      </c>
      <c r="J3672" s="2">
        <v>36</v>
      </c>
      <c r="K3672" s="2" t="str">
        <f>_xlfn.XLOOKUP(E3672,[1]SKU_Master!A:A,[1]SKU_Master!C:C,"NOT FOUND")</f>
        <v>Cleaners</v>
      </c>
      <c r="L3672" s="2">
        <f>_xlfn.XLOOKUP(Table2[[#This Row],[SKU_CODE_CLEAN]],[1]SKU_Master!A:A,[1]SKU_Master!E:E,"Not Found")</f>
        <v>99</v>
      </c>
      <c r="M3672" s="2">
        <f>_xlfn.XLOOKUP(E3672,[1]SKU_Master!A:A,[1]SKU_Master!F:F,"NOT FOUND")</f>
        <v>44</v>
      </c>
      <c r="N3672" s="2" t="str">
        <f>IF(ISNUMBER(_xlfn.XMATCH(E3672,[1]SKU_Master!A:A)),"MATCH","NOT FOUND")</f>
        <v>MATCH</v>
      </c>
      <c r="O3672" s="2">
        <f>Table2[[#This Row],[GROSS_REVENUE]]-Table2[[#This Row],[DISCOUNT]]</f>
        <v>30827.37</v>
      </c>
      <c r="P3672" s="3">
        <f>IFERROR((Table2[[#This Row],[NET_REVENUE]]-(Table2[[#This Row],[UNITS_SOLD]]*Table2[[#This Row],[UNIT_COGS]]))/Table2[[#This Row],[NET_REVENUE]],0)</f>
        <v>0.47903437756772632</v>
      </c>
      <c r="Q3672" s="4">
        <f>IFERROR(Table2[[#This Row],[GROSS_REVENUE]]/Table2[[#This Row],[AD_SPEND]],0)</f>
        <v>3.9674784250861901</v>
      </c>
      <c r="R3672" s="2">
        <f>IFERROR((Table2[[#This Row],[NET_REVENUE]]-(Table2[[#This Row],[UNITS_SOLD]]*Table2[[#This Row],[UNIT_COGS]])-Table2[[#This Row],[AD_SPEND]]),0)</f>
        <v>5659.57</v>
      </c>
      <c r="S3672" s="3">
        <f>IFERROR(Table2[[#This Row],[RETURNS_UNITS]]/Table2[[#This Row],[UNITS_SOLD]],0)</f>
        <v>9.8630136986301367E-2</v>
      </c>
      <c r="T3672" s="2" t="str">
        <f>TRIM(CLEAN(Table2[[#This Row],[CHANNEL]]))</f>
        <v>D2C</v>
      </c>
      <c r="U3672" s="1">
        <f t="shared" si="57"/>
        <v>45383</v>
      </c>
    </row>
    <row r="3673" spans="1:21" x14ac:dyDescent="0.3">
      <c r="A3673" s="1">
        <v>45566</v>
      </c>
      <c r="B3673" s="2" t="s">
        <v>21</v>
      </c>
      <c r="C3673" s="2" t="s">
        <v>28</v>
      </c>
      <c r="D3673" s="2" t="s">
        <v>38</v>
      </c>
      <c r="E3673" s="2" t="str">
        <f>TRIM(Table2[[#This Row],[SKU_CODE]])</f>
        <v>BEC-CLN-002</v>
      </c>
      <c r="F3673" s="2">
        <v>168</v>
      </c>
      <c r="G3673" s="2">
        <v>31080</v>
      </c>
      <c r="H3673" s="2">
        <v>2743.73</v>
      </c>
      <c r="I3673" s="2">
        <v>9119.73</v>
      </c>
      <c r="J3673" s="2">
        <v>7</v>
      </c>
      <c r="K3673" s="2" t="str">
        <f>_xlfn.XLOOKUP(E3673,[1]SKU_Master!A:A,[1]SKU_Master!C:C,"NOT FOUND")</f>
        <v>Cleaners</v>
      </c>
      <c r="L3673" s="2">
        <f>_xlfn.XLOOKUP(Table2[[#This Row],[SKU_CODE_CLEAN]],[1]SKU_Master!A:A,[1]SKU_Master!E:E,"Not Found")</f>
        <v>185</v>
      </c>
      <c r="M3673" s="2">
        <f>_xlfn.XLOOKUP(E3673,[1]SKU_Master!A:A,[1]SKU_Master!F:F,"NOT FOUND")</f>
        <v>88</v>
      </c>
      <c r="N3673" s="2" t="str">
        <f>IF(ISNUMBER(_xlfn.XMATCH(E3673,[1]SKU_Master!A:A)),"MATCH","NOT FOUND")</f>
        <v>MATCH</v>
      </c>
      <c r="O3673" s="2">
        <f>Table2[[#This Row],[GROSS_REVENUE]]-Table2[[#This Row],[DISCOUNT]]</f>
        <v>28336.27</v>
      </c>
      <c r="P3673" s="3">
        <f>IFERROR((Table2[[#This Row],[NET_REVENUE]]-(Table2[[#This Row],[UNITS_SOLD]]*Table2[[#This Row],[UNIT_COGS]]))/Table2[[#This Row],[NET_REVENUE]],0)</f>
        <v>0.47826584091695906</v>
      </c>
      <c r="Q3673" s="4">
        <f>IFERROR(Table2[[#This Row],[GROSS_REVENUE]]/Table2[[#This Row],[AD_SPEND]],0)</f>
        <v>3.4079956314496154</v>
      </c>
      <c r="R3673" s="2">
        <f>IFERROR((Table2[[#This Row],[NET_REVENUE]]-(Table2[[#This Row],[UNITS_SOLD]]*Table2[[#This Row],[UNIT_COGS]])-Table2[[#This Row],[AD_SPEND]]),0)</f>
        <v>4432.5400000000009</v>
      </c>
      <c r="S3673" s="3">
        <f>IFERROR(Table2[[#This Row],[RETURNS_UNITS]]/Table2[[#This Row],[UNITS_SOLD]],0)</f>
        <v>4.1666666666666664E-2</v>
      </c>
      <c r="T3673" s="2" t="str">
        <f>TRIM(CLEAN(Table2[[#This Row],[CHANNEL]]))</f>
        <v>Flipkart</v>
      </c>
      <c r="U3673" s="1">
        <f t="shared" si="57"/>
        <v>45566</v>
      </c>
    </row>
    <row r="3674" spans="1:21" x14ac:dyDescent="0.3">
      <c r="A3674" s="1">
        <v>45748</v>
      </c>
      <c r="B3674" s="2" t="s">
        <v>21</v>
      </c>
      <c r="C3674" s="2" t="s">
        <v>22</v>
      </c>
      <c r="D3674" s="2" t="s">
        <v>38</v>
      </c>
      <c r="E3674" s="2" t="str">
        <f>TRIM(Table2[[#This Row],[SKU_CODE]])</f>
        <v>BEC-CLN-002</v>
      </c>
      <c r="F3674" s="2">
        <v>266</v>
      </c>
      <c r="G3674" s="2">
        <v>49210</v>
      </c>
      <c r="H3674" s="2">
        <v>11701.07</v>
      </c>
      <c r="I3674" s="2">
        <v>9145.91</v>
      </c>
      <c r="J3674" s="2">
        <v>10</v>
      </c>
      <c r="K3674" s="2" t="str">
        <f>_xlfn.XLOOKUP(E3674,[1]SKU_Master!A:A,[1]SKU_Master!C:C,"NOT FOUND")</f>
        <v>Cleaners</v>
      </c>
      <c r="L3674" s="2">
        <f>_xlfn.XLOOKUP(Table2[[#This Row],[SKU_CODE_CLEAN]],[1]SKU_Master!A:A,[1]SKU_Master!E:E,"Not Found")</f>
        <v>185</v>
      </c>
      <c r="M3674" s="2">
        <f>_xlfn.XLOOKUP(E3674,[1]SKU_Master!A:A,[1]SKU_Master!F:F,"NOT FOUND")</f>
        <v>88</v>
      </c>
      <c r="N3674" s="2" t="str">
        <f>IF(ISNUMBER(_xlfn.XMATCH(E3674,[1]SKU_Master!A:A)),"MATCH","NOT FOUND")</f>
        <v>MATCH</v>
      </c>
      <c r="O3674" s="2">
        <f>Table2[[#This Row],[GROSS_REVENUE]]-Table2[[#This Row],[DISCOUNT]]</f>
        <v>37508.93</v>
      </c>
      <c r="P3674" s="3">
        <f>IFERROR((Table2[[#This Row],[NET_REVENUE]]-(Table2[[#This Row],[UNITS_SOLD]]*Table2[[#This Row],[UNIT_COGS]]))/Table2[[#This Row],[NET_REVENUE]],0)</f>
        <v>0.37593527727930387</v>
      </c>
      <c r="Q3674" s="4">
        <f>IFERROR(Table2[[#This Row],[GROSS_REVENUE]]/Table2[[#This Row],[AD_SPEND]],0)</f>
        <v>5.3805471516776349</v>
      </c>
      <c r="R3674" s="2">
        <f>IFERROR((Table2[[#This Row],[NET_REVENUE]]-(Table2[[#This Row],[UNITS_SOLD]]*Table2[[#This Row],[UNIT_COGS]])-Table2[[#This Row],[AD_SPEND]]),0)</f>
        <v>4955.0200000000004</v>
      </c>
      <c r="S3674" s="3">
        <f>IFERROR(Table2[[#This Row],[RETURNS_UNITS]]/Table2[[#This Row],[UNITS_SOLD]],0)</f>
        <v>3.7593984962406013E-2</v>
      </c>
      <c r="T3674" s="2" t="str">
        <f>TRIM(CLEAN(Table2[[#This Row],[CHANNEL]]))</f>
        <v>Flipkart</v>
      </c>
      <c r="U3674" s="1">
        <f t="shared" si="57"/>
        <v>45748</v>
      </c>
    </row>
    <row r="3675" spans="1:21" x14ac:dyDescent="0.3">
      <c r="A3675" s="1">
        <v>45597</v>
      </c>
      <c r="B3675" s="2" t="s">
        <v>21</v>
      </c>
      <c r="C3675" s="2" t="s">
        <v>25</v>
      </c>
      <c r="D3675" s="2" t="s">
        <v>61</v>
      </c>
      <c r="E3675" s="2" t="str">
        <f>TRIM(Table2[[#This Row],[SKU_CODE]])</f>
        <v>BEC-CLN-002</v>
      </c>
      <c r="F3675" s="2">
        <v>330</v>
      </c>
      <c r="G3675" s="2">
        <v>61050</v>
      </c>
      <c r="H3675" s="2">
        <v>11319.34</v>
      </c>
      <c r="I3675" s="2">
        <v>9149.9</v>
      </c>
      <c r="J3675" s="2">
        <v>15</v>
      </c>
      <c r="K3675" s="2" t="str">
        <f>_xlfn.XLOOKUP(E3675,[1]SKU_Master!A:A,[1]SKU_Master!C:C,"NOT FOUND")</f>
        <v>Cleaners</v>
      </c>
      <c r="L3675" s="2">
        <f>_xlfn.XLOOKUP(Table2[[#This Row],[SKU_CODE_CLEAN]],[1]SKU_Master!A:A,[1]SKU_Master!E:E,"Not Found")</f>
        <v>185</v>
      </c>
      <c r="M3675" s="2">
        <f>_xlfn.XLOOKUP(E3675,[1]SKU_Master!A:A,[1]SKU_Master!F:F,"NOT FOUND")</f>
        <v>88</v>
      </c>
      <c r="N3675" s="2" t="str">
        <f>IF(ISNUMBER(_xlfn.XMATCH(E3675,[1]SKU_Master!A:A)),"MATCH","NOT FOUND")</f>
        <v>MATCH</v>
      </c>
      <c r="O3675" s="2">
        <f>Table2[[#This Row],[GROSS_REVENUE]]-Table2[[#This Row],[DISCOUNT]]</f>
        <v>49730.66</v>
      </c>
      <c r="P3675" s="3">
        <f>IFERROR((Table2[[#This Row],[NET_REVENUE]]-(Table2[[#This Row],[UNITS_SOLD]]*Table2[[#This Row],[UNIT_COGS]]))/Table2[[#This Row],[NET_REVENUE]],0)</f>
        <v>0.41605440185189585</v>
      </c>
      <c r="Q3675" s="4">
        <f>IFERROR(Table2[[#This Row],[GROSS_REVENUE]]/Table2[[#This Row],[AD_SPEND]],0)</f>
        <v>6.67220406780402</v>
      </c>
      <c r="R3675" s="2">
        <f>IFERROR((Table2[[#This Row],[NET_REVENUE]]-(Table2[[#This Row],[UNITS_SOLD]]*Table2[[#This Row],[UNIT_COGS]])-Table2[[#This Row],[AD_SPEND]]),0)</f>
        <v>11540.760000000004</v>
      </c>
      <c r="S3675" s="3">
        <f>IFERROR(Table2[[#This Row],[RETURNS_UNITS]]/Table2[[#This Row],[UNITS_SOLD]],0)</f>
        <v>4.5454545454545456E-2</v>
      </c>
      <c r="T3675" s="2" t="str">
        <f>TRIM(CLEAN(Table2[[#This Row],[CHANNEL]]))</f>
        <v>Flipkart</v>
      </c>
      <c r="U3675" s="1">
        <f t="shared" si="57"/>
        <v>45597</v>
      </c>
    </row>
    <row r="3676" spans="1:21" x14ac:dyDescent="0.3">
      <c r="A3676" s="1">
        <v>45717</v>
      </c>
      <c r="B3676" s="2" t="s">
        <v>21</v>
      </c>
      <c r="C3676" s="2" t="s">
        <v>22</v>
      </c>
      <c r="D3676" s="2" t="s">
        <v>38</v>
      </c>
      <c r="E3676" s="2" t="str">
        <f>TRIM(Table2[[#This Row],[SKU_CODE]])</f>
        <v>BEC-CLN-002</v>
      </c>
      <c r="F3676" s="2">
        <v>230</v>
      </c>
      <c r="G3676" s="2">
        <v>42550</v>
      </c>
      <c r="H3676" s="2">
        <v>3808.23</v>
      </c>
      <c r="I3676" s="2">
        <v>9152.64</v>
      </c>
      <c r="J3676" s="2">
        <v>7</v>
      </c>
      <c r="K3676" s="2" t="str">
        <f>_xlfn.XLOOKUP(E3676,[1]SKU_Master!A:A,[1]SKU_Master!C:C,"NOT FOUND")</f>
        <v>Cleaners</v>
      </c>
      <c r="L3676" s="2">
        <f>_xlfn.XLOOKUP(Table2[[#This Row],[SKU_CODE_CLEAN]],[1]SKU_Master!A:A,[1]SKU_Master!E:E,"Not Found")</f>
        <v>185</v>
      </c>
      <c r="M3676" s="2">
        <f>_xlfn.XLOOKUP(E3676,[1]SKU_Master!A:A,[1]SKU_Master!F:F,"NOT FOUND")</f>
        <v>88</v>
      </c>
      <c r="N3676" s="2" t="str">
        <f>IF(ISNUMBER(_xlfn.XMATCH(E3676,[1]SKU_Master!A:A)),"MATCH","NOT FOUND")</f>
        <v>MATCH</v>
      </c>
      <c r="O3676" s="2">
        <f>Table2[[#This Row],[GROSS_REVENUE]]-Table2[[#This Row],[DISCOUNT]]</f>
        <v>38741.769999999997</v>
      </c>
      <c r="P3676" s="3">
        <f>IFERROR((Table2[[#This Row],[NET_REVENUE]]-(Table2[[#This Row],[UNITS_SOLD]]*Table2[[#This Row],[UNIT_COGS]]))/Table2[[#This Row],[NET_REVENUE]],0)</f>
        <v>0.47756646121227808</v>
      </c>
      <c r="Q3676" s="4">
        <f>IFERROR(Table2[[#This Row],[GROSS_REVENUE]]/Table2[[#This Row],[AD_SPEND]],0)</f>
        <v>4.6489318928746242</v>
      </c>
      <c r="R3676" s="2">
        <f>IFERROR((Table2[[#This Row],[NET_REVENUE]]-(Table2[[#This Row],[UNITS_SOLD]]*Table2[[#This Row],[UNIT_COGS]])-Table2[[#This Row],[AD_SPEND]]),0)</f>
        <v>9349.1299999999974</v>
      </c>
      <c r="S3676" s="3">
        <f>IFERROR(Table2[[#This Row],[RETURNS_UNITS]]/Table2[[#This Row],[UNITS_SOLD]],0)</f>
        <v>3.0434782608695653E-2</v>
      </c>
      <c r="T3676" s="2" t="str">
        <f>TRIM(CLEAN(Table2[[#This Row],[CHANNEL]]))</f>
        <v>Flipkart</v>
      </c>
      <c r="U3676" s="1">
        <f t="shared" si="57"/>
        <v>45717</v>
      </c>
    </row>
    <row r="3677" spans="1:21" x14ac:dyDescent="0.3">
      <c r="A3677" s="1">
        <v>45383</v>
      </c>
      <c r="B3677" s="2" t="s">
        <v>39</v>
      </c>
      <c r="C3677" s="2" t="s">
        <v>22</v>
      </c>
      <c r="D3677" s="2" t="s">
        <v>29</v>
      </c>
      <c r="E3677" s="2" t="str">
        <f>TRIM(Table2[[#This Row],[SKU_CODE]])</f>
        <v>BEC-CLN-004</v>
      </c>
      <c r="F3677" s="2">
        <v>401</v>
      </c>
      <c r="G3677" s="2">
        <v>39699</v>
      </c>
      <c r="H3677" s="2">
        <v>7462.48</v>
      </c>
      <c r="I3677" s="2">
        <v>9159.7900000000009</v>
      </c>
      <c r="J3677" s="2">
        <v>12</v>
      </c>
      <c r="K3677" s="2" t="str">
        <f>_xlfn.XLOOKUP(E3677,[1]SKU_Master!A:A,[1]SKU_Master!C:C,"NOT FOUND")</f>
        <v>Cleaners</v>
      </c>
      <c r="L3677" s="2">
        <f>_xlfn.XLOOKUP(Table2[[#This Row],[SKU_CODE_CLEAN]],[1]SKU_Master!A:A,[1]SKU_Master!E:E,"Not Found")</f>
        <v>99</v>
      </c>
      <c r="M3677" s="2">
        <f>_xlfn.XLOOKUP(E3677,[1]SKU_Master!A:A,[1]SKU_Master!F:F,"NOT FOUND")</f>
        <v>44</v>
      </c>
      <c r="N3677" s="2" t="str">
        <f>IF(ISNUMBER(_xlfn.XMATCH(E3677,[1]SKU_Master!A:A)),"MATCH","NOT FOUND")</f>
        <v>MATCH</v>
      </c>
      <c r="O3677" s="2">
        <f>Table2[[#This Row],[GROSS_REVENUE]]-Table2[[#This Row],[DISCOUNT]]</f>
        <v>32236.52</v>
      </c>
      <c r="P3677" s="3">
        <f>IFERROR((Table2[[#This Row],[NET_REVENUE]]-(Table2[[#This Row],[UNITS_SOLD]]*Table2[[#This Row],[UNIT_COGS]]))/Table2[[#This Row],[NET_REVENUE]],0)</f>
        <v>0.45267044953983865</v>
      </c>
      <c r="Q3677" s="4">
        <f>IFERROR(Table2[[#This Row],[GROSS_REVENUE]]/Table2[[#This Row],[AD_SPEND]],0)</f>
        <v>4.33405132650421</v>
      </c>
      <c r="R3677" s="2">
        <f>IFERROR((Table2[[#This Row],[NET_REVENUE]]-(Table2[[#This Row],[UNITS_SOLD]]*Table2[[#This Row],[UNIT_COGS]])-Table2[[#This Row],[AD_SPEND]]),0)</f>
        <v>5432.73</v>
      </c>
      <c r="S3677" s="3">
        <f>IFERROR(Table2[[#This Row],[RETURNS_UNITS]]/Table2[[#This Row],[UNITS_SOLD]],0)</f>
        <v>2.9925187032418952E-2</v>
      </c>
      <c r="T3677" s="2" t="str">
        <f>TRIM(CLEAN(Table2[[#This Row],[CHANNEL]]))</f>
        <v>Amazon</v>
      </c>
      <c r="U3677" s="1">
        <f t="shared" si="57"/>
        <v>45383</v>
      </c>
    </row>
    <row r="3678" spans="1:21" x14ac:dyDescent="0.3">
      <c r="A3678" s="1">
        <v>45413</v>
      </c>
      <c r="B3678" s="2" t="s">
        <v>33</v>
      </c>
      <c r="C3678" s="2" t="s">
        <v>28</v>
      </c>
      <c r="D3678" s="2" t="s">
        <v>38</v>
      </c>
      <c r="E3678" s="2" t="str">
        <f>TRIM(Table2[[#This Row],[SKU_CODE]])</f>
        <v>BEC-CLN-002</v>
      </c>
      <c r="F3678" s="2">
        <v>174</v>
      </c>
      <c r="G3678" s="2">
        <v>32190</v>
      </c>
      <c r="H3678" s="2">
        <v>4927.12</v>
      </c>
      <c r="I3678" s="2">
        <v>9167.57</v>
      </c>
      <c r="J3678" s="2">
        <v>6</v>
      </c>
      <c r="K3678" s="2" t="str">
        <f>_xlfn.XLOOKUP(E3678,[1]SKU_Master!A:A,[1]SKU_Master!C:C,"NOT FOUND")</f>
        <v>Cleaners</v>
      </c>
      <c r="L3678" s="2">
        <f>_xlfn.XLOOKUP(Table2[[#This Row],[SKU_CODE_CLEAN]],[1]SKU_Master!A:A,[1]SKU_Master!E:E,"Not Found")</f>
        <v>185</v>
      </c>
      <c r="M3678" s="2">
        <f>_xlfn.XLOOKUP(E3678,[1]SKU_Master!A:A,[1]SKU_Master!F:F,"NOT FOUND")</f>
        <v>88</v>
      </c>
      <c r="N3678" s="2" t="str">
        <f>IF(ISNUMBER(_xlfn.XMATCH(E3678,[1]SKU_Master!A:A)),"MATCH","NOT FOUND")</f>
        <v>MATCH</v>
      </c>
      <c r="O3678" s="2">
        <f>Table2[[#This Row],[GROSS_REVENUE]]-Table2[[#This Row],[DISCOUNT]]</f>
        <v>27262.880000000001</v>
      </c>
      <c r="P3678" s="3">
        <f>IFERROR((Table2[[#This Row],[NET_REVENUE]]-(Table2[[#This Row],[UNITS_SOLD]]*Table2[[#This Row],[UNIT_COGS]]))/Table2[[#This Row],[NET_REVENUE]],0)</f>
        <v>0.43835720950978035</v>
      </c>
      <c r="Q3678" s="4">
        <f>IFERROR(Table2[[#This Row],[GROSS_REVENUE]]/Table2[[#This Row],[AD_SPEND]],0)</f>
        <v>3.5112903419335768</v>
      </c>
      <c r="R3678" s="2">
        <f>IFERROR((Table2[[#This Row],[NET_REVENUE]]-(Table2[[#This Row],[UNITS_SOLD]]*Table2[[#This Row],[UNIT_COGS]])-Table2[[#This Row],[AD_SPEND]]),0)</f>
        <v>2783.3100000000013</v>
      </c>
      <c r="S3678" s="3">
        <f>IFERROR(Table2[[#This Row],[RETURNS_UNITS]]/Table2[[#This Row],[UNITS_SOLD]],0)</f>
        <v>3.4482758620689655E-2</v>
      </c>
      <c r="T3678" s="2" t="str">
        <f>TRIM(CLEAN(Table2[[#This Row],[CHANNEL]]))</f>
        <v>Swiggy Instamart</v>
      </c>
      <c r="U3678" s="1">
        <f t="shared" si="57"/>
        <v>45413</v>
      </c>
    </row>
    <row r="3679" spans="1:21" x14ac:dyDescent="0.3">
      <c r="A3679" s="1">
        <v>45383</v>
      </c>
      <c r="B3679" s="2" t="s">
        <v>37</v>
      </c>
      <c r="C3679" s="2" t="s">
        <v>22</v>
      </c>
      <c r="D3679" s="2" t="s">
        <v>41</v>
      </c>
      <c r="E3679" s="2" t="str">
        <f>TRIM(Table2[[#This Row],[SKU_CODE]])</f>
        <v>BEC-KT-002</v>
      </c>
      <c r="F3679" s="2">
        <v>267</v>
      </c>
      <c r="G3679" s="2">
        <v>112140</v>
      </c>
      <c r="H3679" s="2">
        <v>23291.94</v>
      </c>
      <c r="I3679" s="2">
        <v>9177.6299999999992</v>
      </c>
      <c r="J3679" s="2">
        <v>14</v>
      </c>
      <c r="K3679" s="2" t="str">
        <f>_xlfn.XLOOKUP(E3679,[1]SKU_Master!A:A,[1]SKU_Master!C:C,"NOT FOUND")</f>
        <v>Kitchen Towel</v>
      </c>
      <c r="L3679" s="2">
        <f>_xlfn.XLOOKUP(Table2[[#This Row],[SKU_CODE_CLEAN]],[1]SKU_Master!A:A,[1]SKU_Master!E:E,"Not Found")</f>
        <v>420</v>
      </c>
      <c r="M3679" s="2">
        <f>_xlfn.XLOOKUP(E3679,[1]SKU_Master!A:A,[1]SKU_Master!F:F,"NOT FOUND")</f>
        <v>205</v>
      </c>
      <c r="N3679" s="2" t="str">
        <f>IF(ISNUMBER(_xlfn.XMATCH(E3679,[1]SKU_Master!A:A)),"MATCH","NOT FOUND")</f>
        <v>MATCH</v>
      </c>
      <c r="O3679" s="2">
        <f>Table2[[#This Row],[GROSS_REVENUE]]-Table2[[#This Row],[DISCOUNT]]</f>
        <v>88848.06</v>
      </c>
      <c r="P3679" s="3">
        <f>IFERROR((Table2[[#This Row],[NET_REVENUE]]-(Table2[[#This Row],[UNITS_SOLD]]*Table2[[#This Row],[UNIT_COGS]]))/Table2[[#This Row],[NET_REVENUE]],0)</f>
        <v>0.38394828204465015</v>
      </c>
      <c r="Q3679" s="4">
        <f>IFERROR(Table2[[#This Row],[GROSS_REVENUE]]/Table2[[#This Row],[AD_SPEND]],0)</f>
        <v>12.218840811843581</v>
      </c>
      <c r="R3679" s="2">
        <f>IFERROR((Table2[[#This Row],[NET_REVENUE]]-(Table2[[#This Row],[UNITS_SOLD]]*Table2[[#This Row],[UNIT_COGS]])-Table2[[#This Row],[AD_SPEND]]),0)</f>
        <v>24935.43</v>
      </c>
      <c r="S3679" s="3">
        <f>IFERROR(Table2[[#This Row],[RETURNS_UNITS]]/Table2[[#This Row],[UNITS_SOLD]],0)</f>
        <v>5.2434456928838954E-2</v>
      </c>
      <c r="T3679" s="2" t="str">
        <f>TRIM(CLEAN(Table2[[#This Row],[CHANNEL]]))</f>
        <v>Blinkit</v>
      </c>
      <c r="U3679" s="1">
        <f t="shared" si="57"/>
        <v>45383</v>
      </c>
    </row>
    <row r="3680" spans="1:21" x14ac:dyDescent="0.3">
      <c r="A3680" s="1">
        <v>45717</v>
      </c>
      <c r="B3680" s="2" t="s">
        <v>34</v>
      </c>
      <c r="C3680" s="2" t="s">
        <v>25</v>
      </c>
      <c r="D3680" s="2" t="s">
        <v>29</v>
      </c>
      <c r="E3680" s="2" t="str">
        <f>TRIM(Table2[[#This Row],[SKU_CODE]])</f>
        <v>BEC-CLN-004</v>
      </c>
      <c r="F3680" s="2">
        <v>412</v>
      </c>
      <c r="G3680" s="2">
        <v>40788</v>
      </c>
      <c r="H3680" s="2">
        <v>9641.2800000000007</v>
      </c>
      <c r="I3680" s="2">
        <v>9184.1200000000008</v>
      </c>
      <c r="J3680" s="2">
        <v>16</v>
      </c>
      <c r="K3680" s="2" t="str">
        <f>_xlfn.XLOOKUP(E3680,[1]SKU_Master!A:A,[1]SKU_Master!C:C,"NOT FOUND")</f>
        <v>Cleaners</v>
      </c>
      <c r="L3680" s="2">
        <f>_xlfn.XLOOKUP(Table2[[#This Row],[SKU_CODE_CLEAN]],[1]SKU_Master!A:A,[1]SKU_Master!E:E,"Not Found")</f>
        <v>99</v>
      </c>
      <c r="M3680" s="2">
        <f>_xlfn.XLOOKUP(E3680,[1]SKU_Master!A:A,[1]SKU_Master!F:F,"NOT FOUND")</f>
        <v>44</v>
      </c>
      <c r="N3680" s="2" t="str">
        <f>IF(ISNUMBER(_xlfn.XMATCH(E3680,[1]SKU_Master!A:A)),"MATCH","NOT FOUND")</f>
        <v>MATCH</v>
      </c>
      <c r="O3680" s="2">
        <f>Table2[[#This Row],[GROSS_REVENUE]]-Table2[[#This Row],[DISCOUNT]]</f>
        <v>31146.720000000001</v>
      </c>
      <c r="P3680" s="3">
        <f>IFERROR((Table2[[#This Row],[NET_REVENUE]]-(Table2[[#This Row],[UNITS_SOLD]]*Table2[[#This Row],[UNIT_COGS]]))/Table2[[#This Row],[NET_REVENUE]],0)</f>
        <v>0.41798044866361533</v>
      </c>
      <c r="Q3680" s="4">
        <f>IFERROR(Table2[[#This Row],[GROSS_REVENUE]]/Table2[[#This Row],[AD_SPEND]],0)</f>
        <v>4.4411440617065105</v>
      </c>
      <c r="R3680" s="2">
        <f>IFERROR((Table2[[#This Row],[NET_REVENUE]]-(Table2[[#This Row],[UNITS_SOLD]]*Table2[[#This Row],[UNIT_COGS]])-Table2[[#This Row],[AD_SPEND]]),0)</f>
        <v>3834.6000000000004</v>
      </c>
      <c r="S3680" s="3">
        <f>IFERROR(Table2[[#This Row],[RETURNS_UNITS]]/Table2[[#This Row],[UNITS_SOLD]],0)</f>
        <v>3.8834951456310676E-2</v>
      </c>
      <c r="T3680" s="2" t="str">
        <f>TRIM(CLEAN(Table2[[#This Row],[CHANNEL]]))</f>
        <v>Zepto</v>
      </c>
      <c r="U3680" s="1">
        <f t="shared" si="57"/>
        <v>45717</v>
      </c>
    </row>
    <row r="3681" spans="1:21" x14ac:dyDescent="0.3">
      <c r="A3681" s="1">
        <v>45444</v>
      </c>
      <c r="B3681" s="2" t="s">
        <v>37</v>
      </c>
      <c r="C3681" s="2" t="s">
        <v>22</v>
      </c>
      <c r="D3681" s="2" t="s">
        <v>38</v>
      </c>
      <c r="E3681" s="2" t="str">
        <f>TRIM(Table2[[#This Row],[SKU_CODE]])</f>
        <v>BEC-CLN-002</v>
      </c>
      <c r="F3681" s="2">
        <v>238</v>
      </c>
      <c r="G3681" s="2">
        <v>44030</v>
      </c>
      <c r="H3681" s="2">
        <v>9546.15</v>
      </c>
      <c r="I3681" s="2">
        <v>9187.56</v>
      </c>
      <c r="J3681" s="2">
        <v>6</v>
      </c>
      <c r="K3681" s="2" t="str">
        <f>_xlfn.XLOOKUP(E3681,[1]SKU_Master!A:A,[1]SKU_Master!C:C,"NOT FOUND")</f>
        <v>Cleaners</v>
      </c>
      <c r="L3681" s="2">
        <f>_xlfn.XLOOKUP(Table2[[#This Row],[SKU_CODE_CLEAN]],[1]SKU_Master!A:A,[1]SKU_Master!E:E,"Not Found")</f>
        <v>185</v>
      </c>
      <c r="M3681" s="2">
        <f>_xlfn.XLOOKUP(E3681,[1]SKU_Master!A:A,[1]SKU_Master!F:F,"NOT FOUND")</f>
        <v>88</v>
      </c>
      <c r="N3681" s="2" t="str">
        <f>IF(ISNUMBER(_xlfn.XMATCH(E3681,[1]SKU_Master!A:A)),"MATCH","NOT FOUND")</f>
        <v>MATCH</v>
      </c>
      <c r="O3681" s="2">
        <f>Table2[[#This Row],[GROSS_REVENUE]]-Table2[[#This Row],[DISCOUNT]]</f>
        <v>34483.85</v>
      </c>
      <c r="P3681" s="3">
        <f>IFERROR((Table2[[#This Row],[NET_REVENUE]]-(Table2[[#This Row],[UNITS_SOLD]]*Table2[[#This Row],[UNIT_COGS]]))/Table2[[#This Row],[NET_REVENUE]],0)</f>
        <v>0.39264322284199704</v>
      </c>
      <c r="Q3681" s="4">
        <f>IFERROR(Table2[[#This Row],[GROSS_REVENUE]]/Table2[[#This Row],[AD_SPEND]],0)</f>
        <v>4.7923496554036111</v>
      </c>
      <c r="R3681" s="2">
        <f>IFERROR((Table2[[#This Row],[NET_REVENUE]]-(Table2[[#This Row],[UNITS_SOLD]]*Table2[[#This Row],[UNIT_COGS]])-Table2[[#This Row],[AD_SPEND]]),0)</f>
        <v>4352.2899999999991</v>
      </c>
      <c r="S3681" s="3">
        <f>IFERROR(Table2[[#This Row],[RETURNS_UNITS]]/Table2[[#This Row],[UNITS_SOLD]],0)</f>
        <v>2.5210084033613446E-2</v>
      </c>
      <c r="T3681" s="2" t="str">
        <f>TRIM(CLEAN(Table2[[#This Row],[CHANNEL]]))</f>
        <v>Blinkit</v>
      </c>
      <c r="U3681" s="1">
        <f t="shared" si="57"/>
        <v>45444</v>
      </c>
    </row>
    <row r="3682" spans="1:21" x14ac:dyDescent="0.3">
      <c r="A3682" s="1">
        <v>45505</v>
      </c>
      <c r="B3682" s="2" t="s">
        <v>39</v>
      </c>
      <c r="C3682" s="2" t="s">
        <v>25</v>
      </c>
      <c r="D3682" s="2" t="s">
        <v>29</v>
      </c>
      <c r="E3682" s="2" t="str">
        <f>TRIM(Table2[[#This Row],[SKU_CODE]])</f>
        <v>BEC-CLN-004</v>
      </c>
      <c r="F3682" s="2">
        <v>482</v>
      </c>
      <c r="G3682" s="2">
        <v>47718</v>
      </c>
      <c r="H3682" s="2">
        <v>5317.65</v>
      </c>
      <c r="I3682" s="2">
        <v>9190.26</v>
      </c>
      <c r="J3682" s="2">
        <v>27</v>
      </c>
      <c r="K3682" s="2" t="str">
        <f>_xlfn.XLOOKUP(E3682,[1]SKU_Master!A:A,[1]SKU_Master!C:C,"NOT FOUND")</f>
        <v>Cleaners</v>
      </c>
      <c r="L3682" s="2">
        <f>_xlfn.XLOOKUP(Table2[[#This Row],[SKU_CODE_CLEAN]],[1]SKU_Master!A:A,[1]SKU_Master!E:E,"Not Found")</f>
        <v>99</v>
      </c>
      <c r="M3682" s="2">
        <f>_xlfn.XLOOKUP(E3682,[1]SKU_Master!A:A,[1]SKU_Master!F:F,"NOT FOUND")</f>
        <v>44</v>
      </c>
      <c r="N3682" s="2" t="str">
        <f>IF(ISNUMBER(_xlfn.XMATCH(E3682,[1]SKU_Master!A:A)),"MATCH","NOT FOUND")</f>
        <v>MATCH</v>
      </c>
      <c r="O3682" s="2">
        <f>Table2[[#This Row],[GROSS_REVENUE]]-Table2[[#This Row],[DISCOUNT]]</f>
        <v>42400.35</v>
      </c>
      <c r="P3682" s="3">
        <f>IFERROR((Table2[[#This Row],[NET_REVENUE]]-(Table2[[#This Row],[UNITS_SOLD]]*Table2[[#This Row],[UNIT_COGS]]))/Table2[[#This Row],[NET_REVENUE]],0)</f>
        <v>0.49981544963661856</v>
      </c>
      <c r="Q3682" s="4">
        <f>IFERROR(Table2[[#This Row],[GROSS_REVENUE]]/Table2[[#This Row],[AD_SPEND]],0)</f>
        <v>5.1922361282488199</v>
      </c>
      <c r="R3682" s="2">
        <f>IFERROR((Table2[[#This Row],[NET_REVENUE]]-(Table2[[#This Row],[UNITS_SOLD]]*Table2[[#This Row],[UNIT_COGS]])-Table2[[#This Row],[AD_SPEND]]),0)</f>
        <v>12002.089999999998</v>
      </c>
      <c r="S3682" s="3">
        <f>IFERROR(Table2[[#This Row],[RETURNS_UNITS]]/Table2[[#This Row],[UNITS_SOLD]],0)</f>
        <v>5.6016597510373446E-2</v>
      </c>
      <c r="T3682" s="2" t="str">
        <f>TRIM(CLEAN(Table2[[#This Row],[CHANNEL]]))</f>
        <v>Amazon</v>
      </c>
      <c r="U3682" s="1">
        <f t="shared" si="57"/>
        <v>45505</v>
      </c>
    </row>
    <row r="3683" spans="1:21" x14ac:dyDescent="0.3">
      <c r="A3683" s="1">
        <v>45444</v>
      </c>
      <c r="B3683" s="2" t="s">
        <v>27</v>
      </c>
      <c r="C3683" s="2" t="s">
        <v>25</v>
      </c>
      <c r="D3683" s="2" t="s">
        <v>29</v>
      </c>
      <c r="E3683" s="2" t="str">
        <f>TRIM(Table2[[#This Row],[SKU_CODE]])</f>
        <v>BEC-CLN-004</v>
      </c>
      <c r="F3683" s="2">
        <v>372</v>
      </c>
      <c r="G3683" s="2">
        <v>36828</v>
      </c>
      <c r="H3683" s="2">
        <v>8178.43</v>
      </c>
      <c r="I3683" s="2">
        <v>9196.07</v>
      </c>
      <c r="J3683" s="2">
        <v>15</v>
      </c>
      <c r="K3683" s="2" t="str">
        <f>_xlfn.XLOOKUP(E3683,[1]SKU_Master!A:A,[1]SKU_Master!C:C,"NOT FOUND")</f>
        <v>Cleaners</v>
      </c>
      <c r="L3683" s="2">
        <f>_xlfn.XLOOKUP(Table2[[#This Row],[SKU_CODE_CLEAN]],[1]SKU_Master!A:A,[1]SKU_Master!E:E,"Not Found")</f>
        <v>99</v>
      </c>
      <c r="M3683" s="2">
        <f>_xlfn.XLOOKUP(E3683,[1]SKU_Master!A:A,[1]SKU_Master!F:F,"NOT FOUND")</f>
        <v>44</v>
      </c>
      <c r="N3683" s="2" t="str">
        <f>IF(ISNUMBER(_xlfn.XMATCH(E3683,[1]SKU_Master!A:A)),"MATCH","NOT FOUND")</f>
        <v>MATCH</v>
      </c>
      <c r="O3683" s="2">
        <f>Table2[[#This Row],[GROSS_REVENUE]]-Table2[[#This Row],[DISCOUNT]]</f>
        <v>28649.57</v>
      </c>
      <c r="P3683" s="3">
        <f>IFERROR((Table2[[#This Row],[NET_REVENUE]]-(Table2[[#This Row],[UNITS_SOLD]]*Table2[[#This Row],[UNIT_COGS]]))/Table2[[#This Row],[NET_REVENUE]],0)</f>
        <v>0.42868252472899243</v>
      </c>
      <c r="Q3683" s="4">
        <f>IFERROR(Table2[[#This Row],[GROSS_REVENUE]]/Table2[[#This Row],[AD_SPEND]],0)</f>
        <v>4.0047542047853053</v>
      </c>
      <c r="R3683" s="2">
        <f>IFERROR((Table2[[#This Row],[NET_REVENUE]]-(Table2[[#This Row],[UNITS_SOLD]]*Table2[[#This Row],[UNIT_COGS]])-Table2[[#This Row],[AD_SPEND]]),0)</f>
        <v>3085.5</v>
      </c>
      <c r="S3683" s="3">
        <f>IFERROR(Table2[[#This Row],[RETURNS_UNITS]]/Table2[[#This Row],[UNITS_SOLD]],0)</f>
        <v>4.0322580645161289E-2</v>
      </c>
      <c r="T3683" s="2" t="str">
        <f>TRIM(CLEAN(Table2[[#This Row],[CHANNEL]]))</f>
        <v>Zepto</v>
      </c>
      <c r="U3683" s="1">
        <f t="shared" si="57"/>
        <v>45444</v>
      </c>
    </row>
    <row r="3684" spans="1:21" x14ac:dyDescent="0.3">
      <c r="A3684" s="1">
        <v>45444</v>
      </c>
      <c r="B3684" s="2" t="s">
        <v>24</v>
      </c>
      <c r="C3684" s="2" t="s">
        <v>28</v>
      </c>
      <c r="D3684" s="2" t="s">
        <v>38</v>
      </c>
      <c r="E3684" s="2" t="str">
        <f>TRIM(Table2[[#This Row],[SKU_CODE]])</f>
        <v>BEC-CLN-002</v>
      </c>
      <c r="F3684" s="2">
        <v>198</v>
      </c>
      <c r="G3684" s="2">
        <v>36630</v>
      </c>
      <c r="H3684" s="2">
        <v>1975.76</v>
      </c>
      <c r="I3684" s="2">
        <v>9197.2199999999993</v>
      </c>
      <c r="J3684" s="2">
        <v>25</v>
      </c>
      <c r="K3684" s="2" t="str">
        <f>_xlfn.XLOOKUP(E3684,[1]SKU_Master!A:A,[1]SKU_Master!C:C,"NOT FOUND")</f>
        <v>Cleaners</v>
      </c>
      <c r="L3684" s="2">
        <f>_xlfn.XLOOKUP(Table2[[#This Row],[SKU_CODE_CLEAN]],[1]SKU_Master!A:A,[1]SKU_Master!E:E,"Not Found")</f>
        <v>185</v>
      </c>
      <c r="M3684" s="2">
        <f>_xlfn.XLOOKUP(E3684,[1]SKU_Master!A:A,[1]SKU_Master!F:F,"NOT FOUND")</f>
        <v>88</v>
      </c>
      <c r="N3684" s="2" t="str">
        <f>IF(ISNUMBER(_xlfn.XMATCH(E3684,[1]SKU_Master!A:A)),"MATCH","NOT FOUND")</f>
        <v>MATCH</v>
      </c>
      <c r="O3684" s="2">
        <f>Table2[[#This Row],[GROSS_REVENUE]]-Table2[[#This Row],[DISCOUNT]]</f>
        <v>34654.239999999998</v>
      </c>
      <c r="P3684" s="3">
        <f>IFERROR((Table2[[#This Row],[NET_REVENUE]]-(Table2[[#This Row],[UNITS_SOLD]]*Table2[[#This Row],[UNIT_COGS]]))/Table2[[#This Row],[NET_REVENUE]],0)</f>
        <v>0.49720438249403243</v>
      </c>
      <c r="Q3684" s="4">
        <f>IFERROR(Table2[[#This Row],[GROSS_REVENUE]]/Table2[[#This Row],[AD_SPEND]],0)</f>
        <v>3.9827252147931662</v>
      </c>
      <c r="R3684" s="2">
        <f>IFERROR((Table2[[#This Row],[NET_REVENUE]]-(Table2[[#This Row],[UNITS_SOLD]]*Table2[[#This Row],[UNIT_COGS]])-Table2[[#This Row],[AD_SPEND]]),0)</f>
        <v>8033.0199999999986</v>
      </c>
      <c r="S3684" s="3">
        <f>IFERROR(Table2[[#This Row],[RETURNS_UNITS]]/Table2[[#This Row],[UNITS_SOLD]],0)</f>
        <v>0.12626262626262627</v>
      </c>
      <c r="T3684" s="2" t="str">
        <f>TRIM(CLEAN(Table2[[#This Row],[CHANNEL]]))</f>
        <v>D2C</v>
      </c>
      <c r="U3684" s="1">
        <f t="shared" si="57"/>
        <v>45444</v>
      </c>
    </row>
    <row r="3685" spans="1:21" x14ac:dyDescent="0.3">
      <c r="A3685" s="1">
        <v>45778</v>
      </c>
      <c r="B3685" s="2" t="s">
        <v>37</v>
      </c>
      <c r="C3685" s="2" t="s">
        <v>28</v>
      </c>
      <c r="D3685" s="2" t="s">
        <v>38</v>
      </c>
      <c r="E3685" s="2" t="str">
        <f>TRIM(Table2[[#This Row],[SKU_CODE]])</f>
        <v>BEC-CLN-002</v>
      </c>
      <c r="F3685" s="2">
        <v>235</v>
      </c>
      <c r="G3685" s="2">
        <v>43475</v>
      </c>
      <c r="H3685" s="2">
        <v>7123.24</v>
      </c>
      <c r="I3685" s="2">
        <v>9201.57</v>
      </c>
      <c r="J3685" s="2">
        <v>8</v>
      </c>
      <c r="K3685" s="2" t="str">
        <f>_xlfn.XLOOKUP(E3685,[1]SKU_Master!A:A,[1]SKU_Master!C:C,"NOT FOUND")</f>
        <v>Cleaners</v>
      </c>
      <c r="L3685" s="2">
        <f>_xlfn.XLOOKUP(Table2[[#This Row],[SKU_CODE_CLEAN]],[1]SKU_Master!A:A,[1]SKU_Master!E:E,"Not Found")</f>
        <v>185</v>
      </c>
      <c r="M3685" s="2">
        <f>_xlfn.XLOOKUP(E3685,[1]SKU_Master!A:A,[1]SKU_Master!F:F,"NOT FOUND")</f>
        <v>88</v>
      </c>
      <c r="N3685" s="2" t="str">
        <f>IF(ISNUMBER(_xlfn.XMATCH(E3685,[1]SKU_Master!A:A)),"MATCH","NOT FOUND")</f>
        <v>MATCH</v>
      </c>
      <c r="O3685" s="2">
        <f>Table2[[#This Row],[GROSS_REVENUE]]-Table2[[#This Row],[DISCOUNT]]</f>
        <v>36351.760000000002</v>
      </c>
      <c r="P3685" s="3">
        <f>IFERROR((Table2[[#This Row],[NET_REVENUE]]-(Table2[[#This Row],[UNITS_SOLD]]*Table2[[#This Row],[UNIT_COGS]]))/Table2[[#This Row],[NET_REVENUE]],0)</f>
        <v>0.43111420189834004</v>
      </c>
      <c r="Q3685" s="4">
        <f>IFERROR(Table2[[#This Row],[GROSS_REVENUE]]/Table2[[#This Row],[AD_SPEND]],0)</f>
        <v>4.7247371915879572</v>
      </c>
      <c r="R3685" s="2">
        <f>IFERROR((Table2[[#This Row],[NET_REVENUE]]-(Table2[[#This Row],[UNITS_SOLD]]*Table2[[#This Row],[UNIT_COGS]])-Table2[[#This Row],[AD_SPEND]]),0)</f>
        <v>6470.1900000000023</v>
      </c>
      <c r="S3685" s="3">
        <f>IFERROR(Table2[[#This Row],[RETURNS_UNITS]]/Table2[[#This Row],[UNITS_SOLD]],0)</f>
        <v>3.4042553191489362E-2</v>
      </c>
      <c r="T3685" s="2" t="str">
        <f>TRIM(CLEAN(Table2[[#This Row],[CHANNEL]]))</f>
        <v>Blinkit</v>
      </c>
      <c r="U3685" s="1">
        <f t="shared" si="57"/>
        <v>45778</v>
      </c>
    </row>
    <row r="3686" spans="1:21" x14ac:dyDescent="0.3">
      <c r="A3686" s="1">
        <v>45413</v>
      </c>
      <c r="B3686" s="2" t="s">
        <v>37</v>
      </c>
      <c r="C3686" s="2" t="s">
        <v>22</v>
      </c>
      <c r="D3686" s="2" t="s">
        <v>29</v>
      </c>
      <c r="E3686" s="2" t="str">
        <f>TRIM(Table2[[#This Row],[SKU_CODE]])</f>
        <v>BEC-CLN-004</v>
      </c>
      <c r="F3686" s="2">
        <v>434</v>
      </c>
      <c r="G3686" s="2">
        <v>42966</v>
      </c>
      <c r="H3686" s="2">
        <v>9289.41</v>
      </c>
      <c r="I3686" s="2">
        <v>9203.27</v>
      </c>
      <c r="J3686" s="2">
        <v>10</v>
      </c>
      <c r="K3686" s="2" t="str">
        <f>_xlfn.XLOOKUP(E3686,[1]SKU_Master!A:A,[1]SKU_Master!C:C,"NOT FOUND")</f>
        <v>Cleaners</v>
      </c>
      <c r="L3686" s="2">
        <f>_xlfn.XLOOKUP(Table2[[#This Row],[SKU_CODE_CLEAN]],[1]SKU_Master!A:A,[1]SKU_Master!E:E,"Not Found")</f>
        <v>99</v>
      </c>
      <c r="M3686" s="2">
        <f>_xlfn.XLOOKUP(E3686,[1]SKU_Master!A:A,[1]SKU_Master!F:F,"NOT FOUND")</f>
        <v>44</v>
      </c>
      <c r="N3686" s="2" t="str">
        <f>IF(ISNUMBER(_xlfn.XMATCH(E3686,[1]SKU_Master!A:A)),"MATCH","NOT FOUND")</f>
        <v>MATCH</v>
      </c>
      <c r="O3686" s="2">
        <f>Table2[[#This Row],[GROSS_REVENUE]]-Table2[[#This Row],[DISCOUNT]]</f>
        <v>33676.589999999997</v>
      </c>
      <c r="P3686" s="3">
        <f>IFERROR((Table2[[#This Row],[NET_REVENUE]]-(Table2[[#This Row],[UNITS_SOLD]]*Table2[[#This Row],[UNIT_COGS]]))/Table2[[#This Row],[NET_REVENUE]],0)</f>
        <v>0.43295921588260561</v>
      </c>
      <c r="Q3686" s="4">
        <f>IFERROR(Table2[[#This Row],[GROSS_REVENUE]]/Table2[[#This Row],[AD_SPEND]],0)</f>
        <v>4.6685580233982051</v>
      </c>
      <c r="R3686" s="2">
        <f>IFERROR((Table2[[#This Row],[NET_REVENUE]]-(Table2[[#This Row],[UNITS_SOLD]]*Table2[[#This Row],[UNIT_COGS]])-Table2[[#This Row],[AD_SPEND]]),0)</f>
        <v>5377.3199999999961</v>
      </c>
      <c r="S3686" s="3">
        <f>IFERROR(Table2[[#This Row],[RETURNS_UNITS]]/Table2[[#This Row],[UNITS_SOLD]],0)</f>
        <v>2.3041474654377881E-2</v>
      </c>
      <c r="T3686" s="2" t="str">
        <f>TRIM(CLEAN(Table2[[#This Row],[CHANNEL]]))</f>
        <v>Blinkit</v>
      </c>
      <c r="U3686" s="1">
        <f t="shared" si="57"/>
        <v>45413</v>
      </c>
    </row>
    <row r="3687" spans="1:21" x14ac:dyDescent="0.3">
      <c r="A3687" s="1">
        <v>45689</v>
      </c>
      <c r="B3687" s="2" t="s">
        <v>21</v>
      </c>
      <c r="C3687" s="2" t="s">
        <v>28</v>
      </c>
      <c r="D3687" s="2" t="s">
        <v>36</v>
      </c>
      <c r="E3687" s="2" t="str">
        <f>TRIM(Table2[[#This Row],[SKU_CODE]])</f>
        <v>BEC-CLN-003</v>
      </c>
      <c r="F3687" s="2">
        <v>196</v>
      </c>
      <c r="G3687" s="2">
        <v>58604</v>
      </c>
      <c r="H3687" s="2">
        <v>17526.47</v>
      </c>
      <c r="I3687" s="2">
        <v>9233.11</v>
      </c>
      <c r="J3687" s="2">
        <v>6</v>
      </c>
      <c r="K3687" s="2" t="str">
        <f>_xlfn.XLOOKUP(E3687,[1]SKU_Master!A:A,[1]SKU_Master!C:C,"NOT FOUND")</f>
        <v>Cleaners</v>
      </c>
      <c r="L3687" s="2">
        <f>_xlfn.XLOOKUP(Table2[[#This Row],[SKU_CODE_CLEAN]],[1]SKU_Master!A:A,[1]SKU_Master!E:E,"Not Found")</f>
        <v>299</v>
      </c>
      <c r="M3687" s="2">
        <f>_xlfn.XLOOKUP(E3687,[1]SKU_Master!A:A,[1]SKU_Master!F:F,"NOT FOUND")</f>
        <v>150</v>
      </c>
      <c r="N3687" s="2" t="str">
        <f>IF(ISNUMBER(_xlfn.XMATCH(E3687,[1]SKU_Master!A:A)),"MATCH","NOT FOUND")</f>
        <v>MATCH</v>
      </c>
      <c r="O3687" s="2">
        <f>Table2[[#This Row],[GROSS_REVENUE]]-Table2[[#This Row],[DISCOUNT]]</f>
        <v>41077.53</v>
      </c>
      <c r="P3687" s="3">
        <f>IFERROR((Table2[[#This Row],[NET_REVENUE]]-(Table2[[#This Row],[UNITS_SOLD]]*Table2[[#This Row],[UNIT_COGS]]))/Table2[[#This Row],[NET_REVENUE]],0)</f>
        <v>0.28428023788187845</v>
      </c>
      <c r="Q3687" s="4">
        <f>IFERROR(Table2[[#This Row],[GROSS_REVENUE]]/Table2[[#This Row],[AD_SPEND]],0)</f>
        <v>6.347157133403587</v>
      </c>
      <c r="R3687" s="2">
        <f>IFERROR((Table2[[#This Row],[NET_REVENUE]]-(Table2[[#This Row],[UNITS_SOLD]]*Table2[[#This Row],[UNIT_COGS]])-Table2[[#This Row],[AD_SPEND]]),0)</f>
        <v>2444.4199999999983</v>
      </c>
      <c r="S3687" s="3">
        <f>IFERROR(Table2[[#This Row],[RETURNS_UNITS]]/Table2[[#This Row],[UNITS_SOLD]],0)</f>
        <v>3.0612244897959183E-2</v>
      </c>
      <c r="T3687" s="2" t="str">
        <f>TRIM(CLEAN(Table2[[#This Row],[CHANNEL]]))</f>
        <v>Flipkart</v>
      </c>
      <c r="U3687" s="1">
        <f t="shared" si="57"/>
        <v>45689</v>
      </c>
    </row>
    <row r="3688" spans="1:21" x14ac:dyDescent="0.3">
      <c r="A3688" s="1">
        <v>45474</v>
      </c>
      <c r="B3688" s="2" t="s">
        <v>24</v>
      </c>
      <c r="C3688" s="2" t="s">
        <v>28</v>
      </c>
      <c r="D3688" s="2" t="s">
        <v>59</v>
      </c>
      <c r="E3688" s="2" t="str">
        <f>TRIM(Table2[[#This Row],[SKU_CODE]])</f>
        <v>BEC-CLN-001</v>
      </c>
      <c r="F3688" s="2">
        <v>185</v>
      </c>
      <c r="G3688" s="2">
        <v>36815</v>
      </c>
      <c r="H3688" s="2">
        <v>3026.56</v>
      </c>
      <c r="I3688" s="2">
        <v>9241.56</v>
      </c>
      <c r="J3688" s="2">
        <v>19</v>
      </c>
      <c r="K3688" s="2" t="str">
        <f>_xlfn.XLOOKUP(E3688,[1]SKU_Master!A:A,[1]SKU_Master!C:C,"NOT FOUND")</f>
        <v>Cleaners</v>
      </c>
      <c r="L3688" s="2">
        <f>_xlfn.XLOOKUP(Table2[[#This Row],[SKU_CODE_CLEAN]],[1]SKU_Master!A:A,[1]SKU_Master!E:E,"Not Found")</f>
        <v>199</v>
      </c>
      <c r="M3688" s="2">
        <f>_xlfn.XLOOKUP(E3688,[1]SKU_Master!A:A,[1]SKU_Master!F:F,"NOT FOUND")</f>
        <v>96</v>
      </c>
      <c r="N3688" s="2" t="str">
        <f>IF(ISNUMBER(_xlfn.XMATCH(E3688,[1]SKU_Master!A:A)),"MATCH","NOT FOUND")</f>
        <v>MATCH</v>
      </c>
      <c r="O3688" s="2">
        <f>Table2[[#This Row],[GROSS_REVENUE]]-Table2[[#This Row],[DISCOUNT]]</f>
        <v>33788.44</v>
      </c>
      <c r="P3688" s="3">
        <f>IFERROR((Table2[[#This Row],[NET_REVENUE]]-(Table2[[#This Row],[UNITS_SOLD]]*Table2[[#This Row],[UNIT_COGS]]))/Table2[[#This Row],[NET_REVENUE]],0)</f>
        <v>0.47437644354104541</v>
      </c>
      <c r="Q3688" s="4">
        <f>IFERROR(Table2[[#This Row],[GROSS_REVENUE]]/Table2[[#This Row],[AD_SPEND]],0)</f>
        <v>3.983634797588286</v>
      </c>
      <c r="R3688" s="2">
        <f>IFERROR((Table2[[#This Row],[NET_REVENUE]]-(Table2[[#This Row],[UNITS_SOLD]]*Table2[[#This Row],[UNIT_COGS]])-Table2[[#This Row],[AD_SPEND]]),0)</f>
        <v>6786.8800000000028</v>
      </c>
      <c r="S3688" s="3">
        <f>IFERROR(Table2[[#This Row],[RETURNS_UNITS]]/Table2[[#This Row],[UNITS_SOLD]],0)</f>
        <v>0.10270270270270271</v>
      </c>
      <c r="T3688" s="2" t="str">
        <f>TRIM(CLEAN(Table2[[#This Row],[CHANNEL]]))</f>
        <v>D2C</v>
      </c>
      <c r="U3688" s="1">
        <f t="shared" si="57"/>
        <v>45474</v>
      </c>
    </row>
    <row r="3689" spans="1:21" x14ac:dyDescent="0.3">
      <c r="A3689" s="1">
        <v>45809</v>
      </c>
      <c r="B3689" s="2" t="s">
        <v>21</v>
      </c>
      <c r="C3689" s="2" t="s">
        <v>28</v>
      </c>
      <c r="D3689" s="2" t="s">
        <v>36</v>
      </c>
      <c r="E3689" s="2" t="str">
        <f>TRIM(Table2[[#This Row],[SKU_CODE]])</f>
        <v>BEC-CLN-003</v>
      </c>
      <c r="F3689" s="2">
        <v>192</v>
      </c>
      <c r="G3689" s="2">
        <v>57408</v>
      </c>
      <c r="H3689" s="2">
        <v>11544.44</v>
      </c>
      <c r="I3689" s="2">
        <v>9272.31</v>
      </c>
      <c r="J3689" s="2">
        <v>6</v>
      </c>
      <c r="K3689" s="2" t="str">
        <f>_xlfn.XLOOKUP(E3689,[1]SKU_Master!A:A,[1]SKU_Master!C:C,"NOT FOUND")</f>
        <v>Cleaners</v>
      </c>
      <c r="L3689" s="2">
        <f>_xlfn.XLOOKUP(Table2[[#This Row],[SKU_CODE_CLEAN]],[1]SKU_Master!A:A,[1]SKU_Master!E:E,"Not Found")</f>
        <v>299</v>
      </c>
      <c r="M3689" s="2">
        <f>_xlfn.XLOOKUP(E3689,[1]SKU_Master!A:A,[1]SKU_Master!F:F,"NOT FOUND")</f>
        <v>150</v>
      </c>
      <c r="N3689" s="2" t="str">
        <f>IF(ISNUMBER(_xlfn.XMATCH(E3689,[1]SKU_Master!A:A)),"MATCH","NOT FOUND")</f>
        <v>MATCH</v>
      </c>
      <c r="O3689" s="2">
        <f>Table2[[#This Row],[GROSS_REVENUE]]-Table2[[#This Row],[DISCOUNT]]</f>
        <v>45863.56</v>
      </c>
      <c r="P3689" s="3">
        <f>IFERROR((Table2[[#This Row],[NET_REVENUE]]-(Table2[[#This Row],[UNITS_SOLD]]*Table2[[#This Row],[UNIT_COGS]]))/Table2[[#This Row],[NET_REVENUE]],0)</f>
        <v>0.37205049062916179</v>
      </c>
      <c r="Q3689" s="4">
        <f>IFERROR(Table2[[#This Row],[GROSS_REVENUE]]/Table2[[#This Row],[AD_SPEND]],0)</f>
        <v>6.1913374337139295</v>
      </c>
      <c r="R3689" s="2">
        <f>IFERROR((Table2[[#This Row],[NET_REVENUE]]-(Table2[[#This Row],[UNITS_SOLD]]*Table2[[#This Row],[UNIT_COGS]])-Table2[[#This Row],[AD_SPEND]]),0)</f>
        <v>7791.2499999999982</v>
      </c>
      <c r="S3689" s="3">
        <f>IFERROR(Table2[[#This Row],[RETURNS_UNITS]]/Table2[[#This Row],[UNITS_SOLD]],0)</f>
        <v>3.125E-2</v>
      </c>
      <c r="T3689" s="2" t="str">
        <f>TRIM(CLEAN(Table2[[#This Row],[CHANNEL]]))</f>
        <v>Flipkart</v>
      </c>
      <c r="U3689" s="1">
        <f t="shared" si="57"/>
        <v>45809</v>
      </c>
    </row>
    <row r="3690" spans="1:21" x14ac:dyDescent="0.3">
      <c r="A3690" s="1">
        <v>45778</v>
      </c>
      <c r="B3690" s="2" t="s">
        <v>33</v>
      </c>
      <c r="C3690" s="2" t="s">
        <v>22</v>
      </c>
      <c r="D3690" s="2" t="s">
        <v>38</v>
      </c>
      <c r="E3690" s="2" t="str">
        <f>TRIM(Table2[[#This Row],[SKU_CODE]])</f>
        <v>BEC-CLN-002</v>
      </c>
      <c r="F3690" s="2">
        <v>217</v>
      </c>
      <c r="G3690" s="2">
        <v>40145</v>
      </c>
      <c r="H3690" s="2">
        <v>2658.7</v>
      </c>
      <c r="I3690" s="2">
        <v>9275.74</v>
      </c>
      <c r="J3690" s="2">
        <v>5</v>
      </c>
      <c r="K3690" s="2" t="str">
        <f>_xlfn.XLOOKUP(E3690,[1]SKU_Master!A:A,[1]SKU_Master!C:C,"NOT FOUND")</f>
        <v>Cleaners</v>
      </c>
      <c r="L3690" s="2">
        <f>_xlfn.XLOOKUP(Table2[[#This Row],[SKU_CODE_CLEAN]],[1]SKU_Master!A:A,[1]SKU_Master!E:E,"Not Found")</f>
        <v>185</v>
      </c>
      <c r="M3690" s="2">
        <f>_xlfn.XLOOKUP(E3690,[1]SKU_Master!A:A,[1]SKU_Master!F:F,"NOT FOUND")</f>
        <v>88</v>
      </c>
      <c r="N3690" s="2" t="str">
        <f>IF(ISNUMBER(_xlfn.XMATCH(E3690,[1]SKU_Master!A:A)),"MATCH","NOT FOUND")</f>
        <v>MATCH</v>
      </c>
      <c r="O3690" s="2">
        <f>Table2[[#This Row],[GROSS_REVENUE]]-Table2[[#This Row],[DISCOUNT]]</f>
        <v>37486.300000000003</v>
      </c>
      <c r="P3690" s="3">
        <f>IFERROR((Table2[[#This Row],[NET_REVENUE]]-(Table2[[#This Row],[UNITS_SOLD]]*Table2[[#This Row],[UNIT_COGS]]))/Table2[[#This Row],[NET_REVENUE]],0)</f>
        <v>0.49058722786724757</v>
      </c>
      <c r="Q3690" s="4">
        <f>IFERROR(Table2[[#This Row],[GROSS_REVENUE]]/Table2[[#This Row],[AD_SPEND]],0)</f>
        <v>4.3279565835178646</v>
      </c>
      <c r="R3690" s="2">
        <f>IFERROR((Table2[[#This Row],[NET_REVENUE]]-(Table2[[#This Row],[UNITS_SOLD]]*Table2[[#This Row],[UNIT_COGS]])-Table2[[#This Row],[AD_SPEND]]),0)</f>
        <v>9114.5600000000031</v>
      </c>
      <c r="S3690" s="3">
        <f>IFERROR(Table2[[#This Row],[RETURNS_UNITS]]/Table2[[#This Row],[UNITS_SOLD]],0)</f>
        <v>2.3041474654377881E-2</v>
      </c>
      <c r="T3690" s="2" t="str">
        <f>TRIM(CLEAN(Table2[[#This Row],[CHANNEL]]))</f>
        <v>Swiggy Instamart</v>
      </c>
      <c r="U3690" s="1">
        <f t="shared" si="57"/>
        <v>45778</v>
      </c>
    </row>
    <row r="3691" spans="1:21" x14ac:dyDescent="0.3">
      <c r="A3691" s="1">
        <v>45778</v>
      </c>
      <c r="B3691" s="2" t="s">
        <v>27</v>
      </c>
      <c r="C3691" s="2" t="s">
        <v>22</v>
      </c>
      <c r="D3691" s="2" t="s">
        <v>41</v>
      </c>
      <c r="E3691" s="2" t="str">
        <f>TRIM(Table2[[#This Row],[SKU_CODE]])</f>
        <v>BEC-KT-002</v>
      </c>
      <c r="F3691" s="2">
        <v>182</v>
      </c>
      <c r="G3691" s="2">
        <v>76440</v>
      </c>
      <c r="H3691" s="2">
        <v>10253.299999999999</v>
      </c>
      <c r="I3691" s="2">
        <v>9301.4500000000007</v>
      </c>
      <c r="J3691" s="2">
        <v>4</v>
      </c>
      <c r="K3691" s="2" t="str">
        <f>_xlfn.XLOOKUP(E3691,[1]SKU_Master!A:A,[1]SKU_Master!C:C,"NOT FOUND")</f>
        <v>Kitchen Towel</v>
      </c>
      <c r="L3691" s="2">
        <f>_xlfn.XLOOKUP(Table2[[#This Row],[SKU_CODE_CLEAN]],[1]SKU_Master!A:A,[1]SKU_Master!E:E,"Not Found")</f>
        <v>420</v>
      </c>
      <c r="M3691" s="2">
        <f>_xlfn.XLOOKUP(E3691,[1]SKU_Master!A:A,[1]SKU_Master!F:F,"NOT FOUND")</f>
        <v>205</v>
      </c>
      <c r="N3691" s="2" t="str">
        <f>IF(ISNUMBER(_xlfn.XMATCH(E3691,[1]SKU_Master!A:A)),"MATCH","NOT FOUND")</f>
        <v>MATCH</v>
      </c>
      <c r="O3691" s="2">
        <f>Table2[[#This Row],[GROSS_REVENUE]]-Table2[[#This Row],[DISCOUNT]]</f>
        <v>66186.7</v>
      </c>
      <c r="P3691" s="3">
        <f>IFERROR((Table2[[#This Row],[NET_REVENUE]]-(Table2[[#This Row],[UNITS_SOLD]]*Table2[[#This Row],[UNIT_COGS]]))/Table2[[#This Row],[NET_REVENUE]],0)</f>
        <v>0.43629158123913109</v>
      </c>
      <c r="Q3691" s="4">
        <f>IFERROR(Table2[[#This Row],[GROSS_REVENUE]]/Table2[[#This Row],[AD_SPEND]],0)</f>
        <v>8.2180735261706506</v>
      </c>
      <c r="R3691" s="2">
        <f>IFERROR((Table2[[#This Row],[NET_REVENUE]]-(Table2[[#This Row],[UNITS_SOLD]]*Table2[[#This Row],[UNIT_COGS]])-Table2[[#This Row],[AD_SPEND]]),0)</f>
        <v>19575.249999999996</v>
      </c>
      <c r="S3691" s="3">
        <f>IFERROR(Table2[[#This Row],[RETURNS_UNITS]]/Table2[[#This Row],[UNITS_SOLD]],0)</f>
        <v>2.197802197802198E-2</v>
      </c>
      <c r="T3691" s="2" t="str">
        <f>TRIM(CLEAN(Table2[[#This Row],[CHANNEL]]))</f>
        <v>Zepto</v>
      </c>
      <c r="U3691" s="1">
        <f t="shared" si="57"/>
        <v>45778</v>
      </c>
    </row>
    <row r="3692" spans="1:21" x14ac:dyDescent="0.3">
      <c r="A3692" s="1">
        <v>45292</v>
      </c>
      <c r="B3692" s="2" t="s">
        <v>37</v>
      </c>
      <c r="C3692" s="2" t="s">
        <v>28</v>
      </c>
      <c r="D3692" s="2" t="s">
        <v>41</v>
      </c>
      <c r="E3692" s="2" t="str">
        <f>TRIM(Table2[[#This Row],[SKU_CODE]])</f>
        <v>BEC-KT-002</v>
      </c>
      <c r="F3692" s="2">
        <v>198</v>
      </c>
      <c r="G3692" s="2">
        <v>83160</v>
      </c>
      <c r="H3692" s="2">
        <v>17274.32</v>
      </c>
      <c r="I3692" s="2">
        <v>9312.44</v>
      </c>
      <c r="J3692" s="2">
        <v>11</v>
      </c>
      <c r="K3692" s="2" t="str">
        <f>_xlfn.XLOOKUP(E3692,[1]SKU_Master!A:A,[1]SKU_Master!C:C,"NOT FOUND")</f>
        <v>Kitchen Towel</v>
      </c>
      <c r="L3692" s="2">
        <f>_xlfn.XLOOKUP(Table2[[#This Row],[SKU_CODE_CLEAN]],[1]SKU_Master!A:A,[1]SKU_Master!E:E,"Not Found")</f>
        <v>420</v>
      </c>
      <c r="M3692" s="2">
        <f>_xlfn.XLOOKUP(E3692,[1]SKU_Master!A:A,[1]SKU_Master!F:F,"NOT FOUND")</f>
        <v>205</v>
      </c>
      <c r="N3692" s="2" t="str">
        <f>IF(ISNUMBER(_xlfn.XMATCH(E3692,[1]SKU_Master!A:A)),"MATCH","NOT FOUND")</f>
        <v>MATCH</v>
      </c>
      <c r="O3692" s="2">
        <f>Table2[[#This Row],[GROSS_REVENUE]]-Table2[[#This Row],[DISCOUNT]]</f>
        <v>65885.679999999993</v>
      </c>
      <c r="P3692" s="3">
        <f>IFERROR((Table2[[#This Row],[NET_REVENUE]]-(Table2[[#This Row],[UNITS_SOLD]]*Table2[[#This Row],[UNIT_COGS]]))/Table2[[#This Row],[NET_REVENUE]],0)</f>
        <v>0.38393289710298195</v>
      </c>
      <c r="Q3692" s="4">
        <f>IFERROR(Table2[[#This Row],[GROSS_REVENUE]]/Table2[[#This Row],[AD_SPEND]],0)</f>
        <v>8.9299904214147947</v>
      </c>
      <c r="R3692" s="2">
        <f>IFERROR((Table2[[#This Row],[NET_REVENUE]]-(Table2[[#This Row],[UNITS_SOLD]]*Table2[[#This Row],[UNIT_COGS]])-Table2[[#This Row],[AD_SPEND]]),0)</f>
        <v>15983.239999999993</v>
      </c>
      <c r="S3692" s="3">
        <f>IFERROR(Table2[[#This Row],[RETURNS_UNITS]]/Table2[[#This Row],[UNITS_SOLD]],0)</f>
        <v>5.5555555555555552E-2</v>
      </c>
      <c r="T3692" s="2" t="str">
        <f>TRIM(CLEAN(Table2[[#This Row],[CHANNEL]]))</f>
        <v>Blinkit</v>
      </c>
      <c r="U3692" s="1">
        <f t="shared" si="57"/>
        <v>45292</v>
      </c>
    </row>
    <row r="3693" spans="1:21" x14ac:dyDescent="0.3">
      <c r="A3693" s="1">
        <v>45536</v>
      </c>
      <c r="B3693" s="2" t="s">
        <v>37</v>
      </c>
      <c r="C3693" s="2" t="s">
        <v>22</v>
      </c>
      <c r="D3693" s="2" t="s">
        <v>38</v>
      </c>
      <c r="E3693" s="2" t="str">
        <f>TRIM(Table2[[#This Row],[SKU_CODE]])</f>
        <v>BEC-CLN-002</v>
      </c>
      <c r="F3693" s="2">
        <v>317</v>
      </c>
      <c r="G3693" s="2">
        <v>58645</v>
      </c>
      <c r="H3693" s="2">
        <v>13516.97</v>
      </c>
      <c r="I3693" s="2">
        <v>9335.26</v>
      </c>
      <c r="J3693" s="2">
        <v>16</v>
      </c>
      <c r="K3693" s="2" t="str">
        <f>_xlfn.XLOOKUP(E3693,[1]SKU_Master!A:A,[1]SKU_Master!C:C,"NOT FOUND")</f>
        <v>Cleaners</v>
      </c>
      <c r="L3693" s="2">
        <f>_xlfn.XLOOKUP(Table2[[#This Row],[SKU_CODE_CLEAN]],[1]SKU_Master!A:A,[1]SKU_Master!E:E,"Not Found")</f>
        <v>185</v>
      </c>
      <c r="M3693" s="2">
        <f>_xlfn.XLOOKUP(E3693,[1]SKU_Master!A:A,[1]SKU_Master!F:F,"NOT FOUND")</f>
        <v>88</v>
      </c>
      <c r="N3693" s="2" t="str">
        <f>IF(ISNUMBER(_xlfn.XMATCH(E3693,[1]SKU_Master!A:A)),"MATCH","NOT FOUND")</f>
        <v>MATCH</v>
      </c>
      <c r="O3693" s="2">
        <f>Table2[[#This Row],[GROSS_REVENUE]]-Table2[[#This Row],[DISCOUNT]]</f>
        <v>45128.03</v>
      </c>
      <c r="P3693" s="3">
        <f>IFERROR((Table2[[#This Row],[NET_REVENUE]]-(Table2[[#This Row],[UNITS_SOLD]]*Table2[[#This Row],[UNIT_COGS]]))/Table2[[#This Row],[NET_REVENUE]],0)</f>
        <v>0.38184760114722488</v>
      </c>
      <c r="Q3693" s="4">
        <f>IFERROR(Table2[[#This Row],[GROSS_REVENUE]]/Table2[[#This Row],[AD_SPEND]],0)</f>
        <v>6.2820960530290533</v>
      </c>
      <c r="R3693" s="2">
        <f>IFERROR((Table2[[#This Row],[NET_REVENUE]]-(Table2[[#This Row],[UNITS_SOLD]]*Table2[[#This Row],[UNIT_COGS]])-Table2[[#This Row],[AD_SPEND]]),0)</f>
        <v>7896.7699999999986</v>
      </c>
      <c r="S3693" s="3">
        <f>IFERROR(Table2[[#This Row],[RETURNS_UNITS]]/Table2[[#This Row],[UNITS_SOLD]],0)</f>
        <v>5.0473186119873815E-2</v>
      </c>
      <c r="T3693" s="2" t="str">
        <f>TRIM(CLEAN(Table2[[#This Row],[CHANNEL]]))</f>
        <v>Blinkit</v>
      </c>
      <c r="U3693" s="1">
        <f t="shared" si="57"/>
        <v>45536</v>
      </c>
    </row>
    <row r="3694" spans="1:21" x14ac:dyDescent="0.3">
      <c r="A3694" s="1">
        <v>45689</v>
      </c>
      <c r="B3694" s="2" t="s">
        <v>33</v>
      </c>
      <c r="C3694" s="2" t="s">
        <v>25</v>
      </c>
      <c r="D3694" s="2" t="s">
        <v>38</v>
      </c>
      <c r="E3694" s="2" t="str">
        <f>TRIM(Table2[[#This Row],[SKU_CODE]])</f>
        <v>BEC-CLN-002</v>
      </c>
      <c r="F3694" s="2">
        <v>216</v>
      </c>
      <c r="G3694" s="2">
        <v>39960</v>
      </c>
      <c r="H3694" s="2">
        <v>7347.16</v>
      </c>
      <c r="I3694" s="2">
        <v>9339.1200000000008</v>
      </c>
      <c r="J3694" s="2">
        <v>8</v>
      </c>
      <c r="K3694" s="2" t="str">
        <f>_xlfn.XLOOKUP(E3694,[1]SKU_Master!A:A,[1]SKU_Master!C:C,"NOT FOUND")</f>
        <v>Cleaners</v>
      </c>
      <c r="L3694" s="2">
        <f>_xlfn.XLOOKUP(Table2[[#This Row],[SKU_CODE_CLEAN]],[1]SKU_Master!A:A,[1]SKU_Master!E:E,"Not Found")</f>
        <v>185</v>
      </c>
      <c r="M3694" s="2">
        <f>_xlfn.XLOOKUP(E3694,[1]SKU_Master!A:A,[1]SKU_Master!F:F,"NOT FOUND")</f>
        <v>88</v>
      </c>
      <c r="N3694" s="2" t="str">
        <f>IF(ISNUMBER(_xlfn.XMATCH(E3694,[1]SKU_Master!A:A)),"MATCH","NOT FOUND")</f>
        <v>MATCH</v>
      </c>
      <c r="O3694" s="2">
        <f>Table2[[#This Row],[GROSS_REVENUE]]-Table2[[#This Row],[DISCOUNT]]</f>
        <v>32612.84</v>
      </c>
      <c r="P3694" s="3">
        <f>IFERROR((Table2[[#This Row],[NET_REVENUE]]-(Table2[[#This Row],[UNITS_SOLD]]*Table2[[#This Row],[UNIT_COGS]]))/Table2[[#This Row],[NET_REVENUE]],0)</f>
        <v>0.41716207481470491</v>
      </c>
      <c r="Q3694" s="4">
        <f>IFERROR(Table2[[#This Row],[GROSS_REVENUE]]/Table2[[#This Row],[AD_SPEND]],0)</f>
        <v>4.2787757304756759</v>
      </c>
      <c r="R3694" s="2">
        <f>IFERROR((Table2[[#This Row],[NET_REVENUE]]-(Table2[[#This Row],[UNITS_SOLD]]*Table2[[#This Row],[UNIT_COGS]])-Table2[[#This Row],[AD_SPEND]]),0)</f>
        <v>4265.7199999999993</v>
      </c>
      <c r="S3694" s="3">
        <f>IFERROR(Table2[[#This Row],[RETURNS_UNITS]]/Table2[[#This Row],[UNITS_SOLD]],0)</f>
        <v>3.7037037037037035E-2</v>
      </c>
      <c r="T3694" s="2" t="str">
        <f>TRIM(CLEAN(Table2[[#This Row],[CHANNEL]]))</f>
        <v>Swiggy Instamart</v>
      </c>
      <c r="U3694" s="1">
        <f t="shared" si="57"/>
        <v>45689</v>
      </c>
    </row>
    <row r="3695" spans="1:21" x14ac:dyDescent="0.3">
      <c r="A3695" s="1">
        <v>45323</v>
      </c>
      <c r="B3695" s="2" t="s">
        <v>37</v>
      </c>
      <c r="C3695" s="2" t="s">
        <v>22</v>
      </c>
      <c r="D3695" s="2" t="s">
        <v>29</v>
      </c>
      <c r="E3695" s="2" t="str">
        <f>TRIM(Table2[[#This Row],[SKU_CODE]])</f>
        <v>BEC-CLN-004</v>
      </c>
      <c r="F3695" s="2">
        <v>385</v>
      </c>
      <c r="G3695" s="2">
        <v>38115</v>
      </c>
      <c r="H3695" s="2">
        <v>7892.18</v>
      </c>
      <c r="I3695" s="2">
        <v>9339.24</v>
      </c>
      <c r="J3695" s="2">
        <v>8</v>
      </c>
      <c r="K3695" s="2" t="str">
        <f>_xlfn.XLOOKUP(E3695,[1]SKU_Master!A:A,[1]SKU_Master!C:C,"NOT FOUND")</f>
        <v>Cleaners</v>
      </c>
      <c r="L3695" s="2">
        <f>_xlfn.XLOOKUP(Table2[[#This Row],[SKU_CODE_CLEAN]],[1]SKU_Master!A:A,[1]SKU_Master!E:E,"Not Found")</f>
        <v>99</v>
      </c>
      <c r="M3695" s="2">
        <f>_xlfn.XLOOKUP(E3695,[1]SKU_Master!A:A,[1]SKU_Master!F:F,"NOT FOUND")</f>
        <v>44</v>
      </c>
      <c r="N3695" s="2" t="str">
        <f>IF(ISNUMBER(_xlfn.XMATCH(E3695,[1]SKU_Master!A:A)),"MATCH","NOT FOUND")</f>
        <v>MATCH</v>
      </c>
      <c r="O3695" s="2">
        <f>Table2[[#This Row],[GROSS_REVENUE]]-Table2[[#This Row],[DISCOUNT]]</f>
        <v>30222.82</v>
      </c>
      <c r="P3695" s="3">
        <f>IFERROR((Table2[[#This Row],[NET_REVENUE]]-(Table2[[#This Row],[UNITS_SOLD]]*Table2[[#This Row],[UNIT_COGS]]))/Table2[[#This Row],[NET_REVENUE]],0)</f>
        <v>0.43949638054953177</v>
      </c>
      <c r="Q3695" s="4">
        <f>IFERROR(Table2[[#This Row],[GROSS_REVENUE]]/Table2[[#This Row],[AD_SPEND]],0)</f>
        <v>4.0811672041836378</v>
      </c>
      <c r="R3695" s="2">
        <f>IFERROR((Table2[[#This Row],[NET_REVENUE]]-(Table2[[#This Row],[UNITS_SOLD]]*Table2[[#This Row],[UNIT_COGS]])-Table2[[#This Row],[AD_SPEND]]),0)</f>
        <v>3943.58</v>
      </c>
      <c r="S3695" s="3">
        <f>IFERROR(Table2[[#This Row],[RETURNS_UNITS]]/Table2[[#This Row],[UNITS_SOLD]],0)</f>
        <v>2.0779220779220779E-2</v>
      </c>
      <c r="T3695" s="2" t="str">
        <f>TRIM(CLEAN(Table2[[#This Row],[CHANNEL]]))</f>
        <v>Blinkit</v>
      </c>
      <c r="U3695" s="1">
        <f t="shared" si="57"/>
        <v>45323</v>
      </c>
    </row>
    <row r="3696" spans="1:21" x14ac:dyDescent="0.3">
      <c r="A3696" s="1">
        <v>45352</v>
      </c>
      <c r="B3696" s="2" t="s">
        <v>37</v>
      </c>
      <c r="C3696" s="2" t="s">
        <v>22</v>
      </c>
      <c r="D3696" s="2" t="s">
        <v>41</v>
      </c>
      <c r="E3696" s="2" t="str">
        <f>TRIM(Table2[[#This Row],[SKU_CODE]])</f>
        <v>BEC-KT-002</v>
      </c>
      <c r="F3696" s="2">
        <v>192</v>
      </c>
      <c r="G3696" s="2">
        <v>80640</v>
      </c>
      <c r="H3696" s="2">
        <v>11162.88</v>
      </c>
      <c r="I3696" s="2">
        <v>9341.4599999999991</v>
      </c>
      <c r="J3696" s="2">
        <v>8</v>
      </c>
      <c r="K3696" s="2" t="str">
        <f>_xlfn.XLOOKUP(E3696,[1]SKU_Master!A:A,[1]SKU_Master!C:C,"NOT FOUND")</f>
        <v>Kitchen Towel</v>
      </c>
      <c r="L3696" s="2">
        <f>_xlfn.XLOOKUP(Table2[[#This Row],[SKU_CODE_CLEAN]],[1]SKU_Master!A:A,[1]SKU_Master!E:E,"Not Found")</f>
        <v>420</v>
      </c>
      <c r="M3696" s="2">
        <f>_xlfn.XLOOKUP(E3696,[1]SKU_Master!A:A,[1]SKU_Master!F:F,"NOT FOUND")</f>
        <v>205</v>
      </c>
      <c r="N3696" s="2" t="str">
        <f>IF(ISNUMBER(_xlfn.XMATCH(E3696,[1]SKU_Master!A:A)),"MATCH","NOT FOUND")</f>
        <v>MATCH</v>
      </c>
      <c r="O3696" s="2">
        <f>Table2[[#This Row],[GROSS_REVENUE]]-Table2[[#This Row],[DISCOUNT]]</f>
        <v>69477.119999999995</v>
      </c>
      <c r="P3696" s="3">
        <f>IFERROR((Table2[[#This Row],[NET_REVENUE]]-(Table2[[#This Row],[UNITS_SOLD]]*Table2[[#This Row],[UNIT_COGS]]))/Table2[[#This Row],[NET_REVENUE]],0)</f>
        <v>0.43348256231691812</v>
      </c>
      <c r="Q3696" s="4">
        <f>IFERROR(Table2[[#This Row],[GROSS_REVENUE]]/Table2[[#This Row],[AD_SPEND]],0)</f>
        <v>8.6324835732315943</v>
      </c>
      <c r="R3696" s="2">
        <f>IFERROR((Table2[[#This Row],[NET_REVENUE]]-(Table2[[#This Row],[UNITS_SOLD]]*Table2[[#This Row],[UNIT_COGS]])-Table2[[#This Row],[AD_SPEND]]),0)</f>
        <v>20775.659999999996</v>
      </c>
      <c r="S3696" s="3">
        <f>IFERROR(Table2[[#This Row],[RETURNS_UNITS]]/Table2[[#This Row],[UNITS_SOLD]],0)</f>
        <v>4.1666666666666664E-2</v>
      </c>
      <c r="T3696" s="2" t="str">
        <f>TRIM(CLEAN(Table2[[#This Row],[CHANNEL]]))</f>
        <v>Blinkit</v>
      </c>
      <c r="U3696" s="1">
        <f t="shared" si="57"/>
        <v>45352</v>
      </c>
    </row>
    <row r="3697" spans="1:21" x14ac:dyDescent="0.3">
      <c r="A3697" s="1">
        <v>45352</v>
      </c>
      <c r="B3697" s="2" t="s">
        <v>27</v>
      </c>
      <c r="C3697" s="2" t="s">
        <v>22</v>
      </c>
      <c r="D3697" s="2" t="s">
        <v>38</v>
      </c>
      <c r="E3697" s="2" t="str">
        <f>TRIM(Table2[[#This Row],[SKU_CODE]])</f>
        <v>BEC-CLN-002</v>
      </c>
      <c r="F3697" s="2">
        <v>264</v>
      </c>
      <c r="G3697" s="2">
        <v>48840</v>
      </c>
      <c r="H3697" s="2">
        <v>7361.13</v>
      </c>
      <c r="I3697" s="2">
        <v>9341.58</v>
      </c>
      <c r="J3697" s="2">
        <v>7</v>
      </c>
      <c r="K3697" s="2" t="str">
        <f>_xlfn.XLOOKUP(E3697,[1]SKU_Master!A:A,[1]SKU_Master!C:C,"NOT FOUND")</f>
        <v>Cleaners</v>
      </c>
      <c r="L3697" s="2">
        <f>_xlfn.XLOOKUP(Table2[[#This Row],[SKU_CODE_CLEAN]],[1]SKU_Master!A:A,[1]SKU_Master!E:E,"Not Found")</f>
        <v>185</v>
      </c>
      <c r="M3697" s="2">
        <f>_xlfn.XLOOKUP(E3697,[1]SKU_Master!A:A,[1]SKU_Master!F:F,"NOT FOUND")</f>
        <v>88</v>
      </c>
      <c r="N3697" s="2" t="str">
        <f>IF(ISNUMBER(_xlfn.XMATCH(E3697,[1]SKU_Master!A:A)),"MATCH","NOT FOUND")</f>
        <v>MATCH</v>
      </c>
      <c r="O3697" s="2">
        <f>Table2[[#This Row],[GROSS_REVENUE]]-Table2[[#This Row],[DISCOUNT]]</f>
        <v>41478.870000000003</v>
      </c>
      <c r="P3697" s="3">
        <f>IFERROR((Table2[[#This Row],[NET_REVENUE]]-(Table2[[#This Row],[UNITS_SOLD]]*Table2[[#This Row],[UNIT_COGS]]))/Table2[[#This Row],[NET_REVENUE]],0)</f>
        <v>0.43990759632555088</v>
      </c>
      <c r="Q3697" s="4">
        <f>IFERROR(Table2[[#This Row],[GROSS_REVENUE]]/Table2[[#This Row],[AD_SPEND]],0)</f>
        <v>5.2282376214730268</v>
      </c>
      <c r="R3697" s="2">
        <f>IFERROR((Table2[[#This Row],[NET_REVENUE]]-(Table2[[#This Row],[UNITS_SOLD]]*Table2[[#This Row],[UNIT_COGS]])-Table2[[#This Row],[AD_SPEND]]),0)</f>
        <v>8905.2900000000027</v>
      </c>
      <c r="S3697" s="3">
        <f>IFERROR(Table2[[#This Row],[RETURNS_UNITS]]/Table2[[#This Row],[UNITS_SOLD]],0)</f>
        <v>2.6515151515151516E-2</v>
      </c>
      <c r="T3697" s="2" t="str">
        <f>TRIM(CLEAN(Table2[[#This Row],[CHANNEL]]))</f>
        <v>Zepto</v>
      </c>
      <c r="U3697" s="1">
        <f t="shared" si="57"/>
        <v>45352</v>
      </c>
    </row>
    <row r="3698" spans="1:21" x14ac:dyDescent="0.3">
      <c r="A3698" s="1">
        <v>45778</v>
      </c>
      <c r="B3698" s="2" t="s">
        <v>34</v>
      </c>
      <c r="C3698" s="2" t="s">
        <v>28</v>
      </c>
      <c r="D3698" s="2" t="s">
        <v>29</v>
      </c>
      <c r="E3698" s="2" t="str">
        <f>TRIM(Table2[[#This Row],[SKU_CODE]])</f>
        <v>BEC-CLN-004</v>
      </c>
      <c r="F3698" s="2">
        <v>361</v>
      </c>
      <c r="G3698" s="2">
        <v>35739</v>
      </c>
      <c r="H3698" s="2">
        <v>3496.8</v>
      </c>
      <c r="I3698" s="2">
        <v>9345.75</v>
      </c>
      <c r="J3698" s="2">
        <v>15</v>
      </c>
      <c r="K3698" s="2" t="str">
        <f>_xlfn.XLOOKUP(E3698,[1]SKU_Master!A:A,[1]SKU_Master!C:C,"NOT FOUND")</f>
        <v>Cleaners</v>
      </c>
      <c r="L3698" s="2">
        <f>_xlfn.XLOOKUP(Table2[[#This Row],[SKU_CODE_CLEAN]],[1]SKU_Master!A:A,[1]SKU_Master!E:E,"Not Found")</f>
        <v>99</v>
      </c>
      <c r="M3698" s="2">
        <f>_xlfn.XLOOKUP(E3698,[1]SKU_Master!A:A,[1]SKU_Master!F:F,"NOT FOUND")</f>
        <v>44</v>
      </c>
      <c r="N3698" s="2" t="str">
        <f>IF(ISNUMBER(_xlfn.XMATCH(E3698,[1]SKU_Master!A:A)),"MATCH","NOT FOUND")</f>
        <v>MATCH</v>
      </c>
      <c r="O3698" s="2">
        <f>Table2[[#This Row],[GROSS_REVENUE]]-Table2[[#This Row],[DISCOUNT]]</f>
        <v>32242.2</v>
      </c>
      <c r="P3698" s="3">
        <f>IFERROR((Table2[[#This Row],[NET_REVENUE]]-(Table2[[#This Row],[UNITS_SOLD]]*Table2[[#This Row],[UNIT_COGS]]))/Table2[[#This Row],[NET_REVENUE]],0)</f>
        <v>0.50735371655780315</v>
      </c>
      <c r="Q3698" s="4">
        <f>IFERROR(Table2[[#This Row],[GROSS_REVENUE]]/Table2[[#This Row],[AD_SPEND]],0)</f>
        <v>3.8240911644330309</v>
      </c>
      <c r="R3698" s="2">
        <f>IFERROR((Table2[[#This Row],[NET_REVENUE]]-(Table2[[#This Row],[UNITS_SOLD]]*Table2[[#This Row],[UNIT_COGS]])-Table2[[#This Row],[AD_SPEND]]),0)</f>
        <v>7012.4500000000007</v>
      </c>
      <c r="S3698" s="3">
        <f>IFERROR(Table2[[#This Row],[RETURNS_UNITS]]/Table2[[#This Row],[UNITS_SOLD]],0)</f>
        <v>4.1551246537396121E-2</v>
      </c>
      <c r="T3698" s="2" t="str">
        <f>TRIM(CLEAN(Table2[[#This Row],[CHANNEL]]))</f>
        <v>Zepto</v>
      </c>
      <c r="U3698" s="1">
        <f t="shared" si="57"/>
        <v>45778</v>
      </c>
    </row>
    <row r="3699" spans="1:21" x14ac:dyDescent="0.3">
      <c r="A3699" s="1">
        <v>45566</v>
      </c>
      <c r="B3699" s="2" t="s">
        <v>27</v>
      </c>
      <c r="C3699" s="2" t="s">
        <v>25</v>
      </c>
      <c r="D3699" s="2" t="s">
        <v>41</v>
      </c>
      <c r="E3699" s="2" t="str">
        <f>TRIM(Table2[[#This Row],[SKU_CODE]])</f>
        <v>BEC-KT-002</v>
      </c>
      <c r="F3699" s="2">
        <v>236</v>
      </c>
      <c r="G3699" s="2">
        <v>99120</v>
      </c>
      <c r="H3699" s="2">
        <v>19187.13</v>
      </c>
      <c r="I3699" s="2">
        <v>9349.5499999999993</v>
      </c>
      <c r="J3699" s="2">
        <v>5</v>
      </c>
      <c r="K3699" s="2" t="str">
        <f>_xlfn.XLOOKUP(E3699,[1]SKU_Master!A:A,[1]SKU_Master!C:C,"NOT FOUND")</f>
        <v>Kitchen Towel</v>
      </c>
      <c r="L3699" s="2">
        <f>_xlfn.XLOOKUP(Table2[[#This Row],[SKU_CODE_CLEAN]],[1]SKU_Master!A:A,[1]SKU_Master!E:E,"Not Found")</f>
        <v>420</v>
      </c>
      <c r="M3699" s="2">
        <f>_xlfn.XLOOKUP(E3699,[1]SKU_Master!A:A,[1]SKU_Master!F:F,"NOT FOUND")</f>
        <v>205</v>
      </c>
      <c r="N3699" s="2" t="str">
        <f>IF(ISNUMBER(_xlfn.XMATCH(E3699,[1]SKU_Master!A:A)),"MATCH","NOT FOUND")</f>
        <v>MATCH</v>
      </c>
      <c r="O3699" s="2">
        <f>Table2[[#This Row],[GROSS_REVENUE]]-Table2[[#This Row],[DISCOUNT]]</f>
        <v>79932.87</v>
      </c>
      <c r="P3699" s="3">
        <f>IFERROR((Table2[[#This Row],[NET_REVENUE]]-(Table2[[#This Row],[UNITS_SOLD]]*Table2[[#This Row],[UNIT_COGS]]))/Table2[[#This Row],[NET_REVENUE]],0)</f>
        <v>0.39474211297555056</v>
      </c>
      <c r="Q3699" s="4">
        <f>IFERROR(Table2[[#This Row],[GROSS_REVENUE]]/Table2[[#This Row],[AD_SPEND]],0)</f>
        <v>10.601579755175383</v>
      </c>
      <c r="R3699" s="2">
        <f>IFERROR((Table2[[#This Row],[NET_REVENUE]]-(Table2[[#This Row],[UNITS_SOLD]]*Table2[[#This Row],[UNIT_COGS]])-Table2[[#This Row],[AD_SPEND]]),0)</f>
        <v>22203.319999999996</v>
      </c>
      <c r="S3699" s="3">
        <f>IFERROR(Table2[[#This Row],[RETURNS_UNITS]]/Table2[[#This Row],[UNITS_SOLD]],0)</f>
        <v>2.1186440677966101E-2</v>
      </c>
      <c r="T3699" s="2" t="str">
        <f>TRIM(CLEAN(Table2[[#This Row],[CHANNEL]]))</f>
        <v>Zepto</v>
      </c>
      <c r="U3699" s="1">
        <f t="shared" si="57"/>
        <v>45566</v>
      </c>
    </row>
    <row r="3700" spans="1:21" x14ac:dyDescent="0.3">
      <c r="A3700" s="1">
        <v>45597</v>
      </c>
      <c r="B3700" s="2" t="s">
        <v>39</v>
      </c>
      <c r="C3700" s="2" t="s">
        <v>25</v>
      </c>
      <c r="D3700" s="2" t="s">
        <v>41</v>
      </c>
      <c r="E3700" s="2" t="str">
        <f>TRIM(Table2[[#This Row],[SKU_CODE]])</f>
        <v>BEC-KT-002</v>
      </c>
      <c r="F3700" s="2">
        <v>346</v>
      </c>
      <c r="G3700" s="2">
        <v>145320</v>
      </c>
      <c r="H3700" s="2">
        <v>40978.699999999997</v>
      </c>
      <c r="I3700" s="2">
        <v>9352.2900000000009</v>
      </c>
      <c r="J3700" s="2">
        <v>9</v>
      </c>
      <c r="K3700" s="2" t="str">
        <f>_xlfn.XLOOKUP(E3700,[1]SKU_Master!A:A,[1]SKU_Master!C:C,"NOT FOUND")</f>
        <v>Kitchen Towel</v>
      </c>
      <c r="L3700" s="2">
        <f>_xlfn.XLOOKUP(Table2[[#This Row],[SKU_CODE_CLEAN]],[1]SKU_Master!A:A,[1]SKU_Master!E:E,"Not Found")</f>
        <v>420</v>
      </c>
      <c r="M3700" s="2">
        <f>_xlfn.XLOOKUP(E3700,[1]SKU_Master!A:A,[1]SKU_Master!F:F,"NOT FOUND")</f>
        <v>205</v>
      </c>
      <c r="N3700" s="2" t="str">
        <f>IF(ISNUMBER(_xlfn.XMATCH(E3700,[1]SKU_Master!A:A)),"MATCH","NOT FOUND")</f>
        <v>MATCH</v>
      </c>
      <c r="O3700" s="2">
        <f>Table2[[#This Row],[GROSS_REVENUE]]-Table2[[#This Row],[DISCOUNT]]</f>
        <v>104341.3</v>
      </c>
      <c r="P3700" s="3">
        <f>IFERROR((Table2[[#This Row],[NET_REVENUE]]-(Table2[[#This Row],[UNITS_SOLD]]*Table2[[#This Row],[UNIT_COGS]]))/Table2[[#This Row],[NET_REVENUE]],0)</f>
        <v>0.32021165157037529</v>
      </c>
      <c r="Q3700" s="4">
        <f>IFERROR(Table2[[#This Row],[GROSS_REVENUE]]/Table2[[#This Row],[AD_SPEND]],0)</f>
        <v>15.5384403178259</v>
      </c>
      <c r="R3700" s="2">
        <f>IFERROR((Table2[[#This Row],[NET_REVENUE]]-(Table2[[#This Row],[UNITS_SOLD]]*Table2[[#This Row],[UNIT_COGS]])-Table2[[#This Row],[AD_SPEND]]),0)</f>
        <v>24059.010000000002</v>
      </c>
      <c r="S3700" s="3">
        <f>IFERROR(Table2[[#This Row],[RETURNS_UNITS]]/Table2[[#This Row],[UNITS_SOLD]],0)</f>
        <v>2.6011560693641619E-2</v>
      </c>
      <c r="T3700" s="2" t="str">
        <f>TRIM(CLEAN(Table2[[#This Row],[CHANNEL]]))</f>
        <v>Amazon</v>
      </c>
      <c r="U3700" s="1">
        <f t="shared" si="57"/>
        <v>45597</v>
      </c>
    </row>
    <row r="3701" spans="1:21" x14ac:dyDescent="0.3">
      <c r="A3701" s="1">
        <v>45292</v>
      </c>
      <c r="B3701" s="2" t="s">
        <v>24</v>
      </c>
      <c r="C3701" s="2" t="s">
        <v>25</v>
      </c>
      <c r="D3701" s="2" t="s">
        <v>59</v>
      </c>
      <c r="E3701" s="2" t="str">
        <f>TRIM(Table2[[#This Row],[SKU_CODE]])</f>
        <v>BEC-CLN-001</v>
      </c>
      <c r="F3701" s="2">
        <v>222</v>
      </c>
      <c r="G3701" s="2">
        <v>44178</v>
      </c>
      <c r="H3701" s="2">
        <v>4358.96</v>
      </c>
      <c r="I3701" s="2">
        <v>9360.86</v>
      </c>
      <c r="J3701" s="2">
        <v>34</v>
      </c>
      <c r="K3701" s="2" t="str">
        <f>_xlfn.XLOOKUP(E3701,[1]SKU_Master!A:A,[1]SKU_Master!C:C,"NOT FOUND")</f>
        <v>Cleaners</v>
      </c>
      <c r="L3701" s="2">
        <f>_xlfn.XLOOKUP(Table2[[#This Row],[SKU_CODE_CLEAN]],[1]SKU_Master!A:A,[1]SKU_Master!E:E,"Not Found")</f>
        <v>199</v>
      </c>
      <c r="M3701" s="2">
        <f>_xlfn.XLOOKUP(E3701,[1]SKU_Master!A:A,[1]SKU_Master!F:F,"NOT FOUND")</f>
        <v>96</v>
      </c>
      <c r="N3701" s="2" t="str">
        <f>IF(ISNUMBER(_xlfn.XMATCH(E3701,[1]SKU_Master!A:A)),"MATCH","NOT FOUND")</f>
        <v>MATCH</v>
      </c>
      <c r="O3701" s="2">
        <f>Table2[[#This Row],[GROSS_REVENUE]]-Table2[[#This Row],[DISCOUNT]]</f>
        <v>39819.040000000001</v>
      </c>
      <c r="P3701" s="3">
        <f>IFERROR((Table2[[#This Row],[NET_REVENUE]]-(Table2[[#This Row],[UNITS_SOLD]]*Table2[[#This Row],[UNIT_COGS]]))/Table2[[#This Row],[NET_REVENUE]],0)</f>
        <v>0.46477865865174051</v>
      </c>
      <c r="Q3701" s="4">
        <f>IFERROR(Table2[[#This Row],[GROSS_REVENUE]]/Table2[[#This Row],[AD_SPEND]],0)</f>
        <v>4.7194381712791342</v>
      </c>
      <c r="R3701" s="2">
        <f>IFERROR((Table2[[#This Row],[NET_REVENUE]]-(Table2[[#This Row],[UNITS_SOLD]]*Table2[[#This Row],[UNIT_COGS]])-Table2[[#This Row],[AD_SPEND]]),0)</f>
        <v>9146.18</v>
      </c>
      <c r="S3701" s="3">
        <f>IFERROR(Table2[[#This Row],[RETURNS_UNITS]]/Table2[[#This Row],[UNITS_SOLD]],0)</f>
        <v>0.15315315315315314</v>
      </c>
      <c r="T3701" s="2" t="str">
        <f>TRIM(CLEAN(Table2[[#This Row],[CHANNEL]]))</f>
        <v>D2C</v>
      </c>
      <c r="U3701" s="1">
        <f t="shared" si="57"/>
        <v>45292</v>
      </c>
    </row>
    <row r="3702" spans="1:21" x14ac:dyDescent="0.3">
      <c r="A3702" s="1">
        <v>45658</v>
      </c>
      <c r="B3702" s="2" t="s">
        <v>33</v>
      </c>
      <c r="C3702" s="2" t="s">
        <v>22</v>
      </c>
      <c r="D3702" s="2" t="s">
        <v>59</v>
      </c>
      <c r="E3702" s="2" t="str">
        <f>TRIM(Table2[[#This Row],[SKU_CODE]])</f>
        <v>BEC-CLN-001</v>
      </c>
      <c r="F3702" s="2">
        <v>258</v>
      </c>
      <c r="G3702" s="2">
        <v>51342</v>
      </c>
      <c r="H3702" s="2">
        <v>12082.79</v>
      </c>
      <c r="I3702" s="2">
        <v>9387.98</v>
      </c>
      <c r="J3702" s="2">
        <v>13</v>
      </c>
      <c r="K3702" s="2" t="str">
        <f>_xlfn.XLOOKUP(E3702,[1]SKU_Master!A:A,[1]SKU_Master!C:C,"NOT FOUND")</f>
        <v>Cleaners</v>
      </c>
      <c r="L3702" s="2">
        <f>_xlfn.XLOOKUP(Table2[[#This Row],[SKU_CODE_CLEAN]],[1]SKU_Master!A:A,[1]SKU_Master!E:E,"Not Found")</f>
        <v>199</v>
      </c>
      <c r="M3702" s="2">
        <f>_xlfn.XLOOKUP(E3702,[1]SKU_Master!A:A,[1]SKU_Master!F:F,"NOT FOUND")</f>
        <v>96</v>
      </c>
      <c r="N3702" s="2" t="str">
        <f>IF(ISNUMBER(_xlfn.XMATCH(E3702,[1]SKU_Master!A:A)),"MATCH","NOT FOUND")</f>
        <v>MATCH</v>
      </c>
      <c r="O3702" s="2">
        <f>Table2[[#This Row],[GROSS_REVENUE]]-Table2[[#This Row],[DISCOUNT]]</f>
        <v>39259.21</v>
      </c>
      <c r="P3702" s="3">
        <f>IFERROR((Table2[[#This Row],[NET_REVENUE]]-(Table2[[#This Row],[UNITS_SOLD]]*Table2[[#This Row],[UNIT_COGS]]))/Table2[[#This Row],[NET_REVENUE]],0)</f>
        <v>0.36911618955144537</v>
      </c>
      <c r="Q3702" s="4">
        <f>IFERROR(Table2[[#This Row],[GROSS_REVENUE]]/Table2[[#This Row],[AD_SPEND]],0)</f>
        <v>5.4689081144186504</v>
      </c>
      <c r="R3702" s="2">
        <f>IFERROR((Table2[[#This Row],[NET_REVENUE]]-(Table2[[#This Row],[UNITS_SOLD]]*Table2[[#This Row],[UNIT_COGS]])-Table2[[#This Row],[AD_SPEND]]),0)</f>
        <v>5103.2299999999996</v>
      </c>
      <c r="S3702" s="3">
        <f>IFERROR(Table2[[#This Row],[RETURNS_UNITS]]/Table2[[#This Row],[UNITS_SOLD]],0)</f>
        <v>5.0387596899224806E-2</v>
      </c>
      <c r="T3702" s="2" t="str">
        <f>TRIM(CLEAN(Table2[[#This Row],[CHANNEL]]))</f>
        <v>Swiggy Instamart</v>
      </c>
      <c r="U3702" s="1">
        <f t="shared" si="57"/>
        <v>45658</v>
      </c>
    </row>
    <row r="3703" spans="1:21" x14ac:dyDescent="0.3">
      <c r="A3703" s="1">
        <v>45689</v>
      </c>
      <c r="B3703" s="2" t="s">
        <v>33</v>
      </c>
      <c r="C3703" s="2" t="s">
        <v>28</v>
      </c>
      <c r="D3703" s="2" t="s">
        <v>59</v>
      </c>
      <c r="E3703" s="2" t="str">
        <f>TRIM(Table2[[#This Row],[SKU_CODE]])</f>
        <v>BEC-CLN-001</v>
      </c>
      <c r="F3703" s="2">
        <v>204</v>
      </c>
      <c r="G3703" s="2">
        <v>40596</v>
      </c>
      <c r="H3703" s="2">
        <v>2433.0700000000002</v>
      </c>
      <c r="I3703" s="2">
        <v>9389.52</v>
      </c>
      <c r="J3703" s="2">
        <v>8</v>
      </c>
      <c r="K3703" s="2" t="str">
        <f>_xlfn.XLOOKUP(E3703,[1]SKU_Master!A:A,[1]SKU_Master!C:C,"NOT FOUND")</f>
        <v>Cleaners</v>
      </c>
      <c r="L3703" s="2">
        <f>_xlfn.XLOOKUP(Table2[[#This Row],[SKU_CODE_CLEAN]],[1]SKU_Master!A:A,[1]SKU_Master!E:E,"Not Found")</f>
        <v>199</v>
      </c>
      <c r="M3703" s="2">
        <f>_xlfn.XLOOKUP(E3703,[1]SKU_Master!A:A,[1]SKU_Master!F:F,"NOT FOUND")</f>
        <v>96</v>
      </c>
      <c r="N3703" s="2" t="str">
        <f>IF(ISNUMBER(_xlfn.XMATCH(E3703,[1]SKU_Master!A:A)),"MATCH","NOT FOUND")</f>
        <v>MATCH</v>
      </c>
      <c r="O3703" s="2">
        <f>Table2[[#This Row],[GROSS_REVENUE]]-Table2[[#This Row],[DISCOUNT]]</f>
        <v>38162.93</v>
      </c>
      <c r="P3703" s="3">
        <f>IFERROR((Table2[[#This Row],[NET_REVENUE]]-(Table2[[#This Row],[UNITS_SOLD]]*Table2[[#This Row],[UNIT_COGS]]))/Table2[[#This Row],[NET_REVENUE]],0)</f>
        <v>0.48683185489164488</v>
      </c>
      <c r="Q3703" s="4">
        <f>IFERROR(Table2[[#This Row],[GROSS_REVENUE]]/Table2[[#This Row],[AD_SPEND]],0)</f>
        <v>4.3235436955243713</v>
      </c>
      <c r="R3703" s="2">
        <f>IFERROR((Table2[[#This Row],[NET_REVENUE]]-(Table2[[#This Row],[UNITS_SOLD]]*Table2[[#This Row],[UNIT_COGS]])-Table2[[#This Row],[AD_SPEND]]),0)</f>
        <v>9189.41</v>
      </c>
      <c r="S3703" s="3">
        <f>IFERROR(Table2[[#This Row],[RETURNS_UNITS]]/Table2[[#This Row],[UNITS_SOLD]],0)</f>
        <v>3.9215686274509803E-2</v>
      </c>
      <c r="T3703" s="2" t="str">
        <f>TRIM(CLEAN(Table2[[#This Row],[CHANNEL]]))</f>
        <v>Swiggy Instamart</v>
      </c>
      <c r="U3703" s="1">
        <f t="shared" si="57"/>
        <v>45689</v>
      </c>
    </row>
    <row r="3704" spans="1:21" x14ac:dyDescent="0.3">
      <c r="A3704" s="1">
        <v>45323</v>
      </c>
      <c r="B3704" s="2" t="s">
        <v>37</v>
      </c>
      <c r="C3704" s="2" t="s">
        <v>25</v>
      </c>
      <c r="D3704" s="2" t="s">
        <v>29</v>
      </c>
      <c r="E3704" s="2" t="str">
        <f>TRIM(Table2[[#This Row],[SKU_CODE]])</f>
        <v>BEC-CLN-004</v>
      </c>
      <c r="F3704" s="2">
        <v>503</v>
      </c>
      <c r="G3704" s="2">
        <v>49797</v>
      </c>
      <c r="H3704" s="2">
        <v>9998.34</v>
      </c>
      <c r="I3704" s="2">
        <v>9412.76</v>
      </c>
      <c r="J3704" s="2">
        <v>30</v>
      </c>
      <c r="K3704" s="2" t="str">
        <f>_xlfn.XLOOKUP(E3704,[1]SKU_Master!A:A,[1]SKU_Master!C:C,"NOT FOUND")</f>
        <v>Cleaners</v>
      </c>
      <c r="L3704" s="2">
        <f>_xlfn.XLOOKUP(Table2[[#This Row],[SKU_CODE_CLEAN]],[1]SKU_Master!A:A,[1]SKU_Master!E:E,"Not Found")</f>
        <v>99</v>
      </c>
      <c r="M3704" s="2">
        <f>_xlfn.XLOOKUP(E3704,[1]SKU_Master!A:A,[1]SKU_Master!F:F,"NOT FOUND")</f>
        <v>44</v>
      </c>
      <c r="N3704" s="2" t="str">
        <f>IF(ISNUMBER(_xlfn.XMATCH(E3704,[1]SKU_Master!A:A)),"MATCH","NOT FOUND")</f>
        <v>MATCH</v>
      </c>
      <c r="O3704" s="2">
        <f>Table2[[#This Row],[GROSS_REVENUE]]-Table2[[#This Row],[DISCOUNT]]</f>
        <v>39798.660000000003</v>
      </c>
      <c r="P3704" s="3">
        <f>IFERROR((Table2[[#This Row],[NET_REVENUE]]-(Table2[[#This Row],[UNITS_SOLD]]*Table2[[#This Row],[UNIT_COGS]]))/Table2[[#This Row],[NET_REVENUE]],0)</f>
        <v>0.44390087505458731</v>
      </c>
      <c r="Q3704" s="4">
        <f>IFERROR(Table2[[#This Row],[GROSS_REVENUE]]/Table2[[#This Row],[AD_SPEND]],0)</f>
        <v>5.2903717931828709</v>
      </c>
      <c r="R3704" s="2">
        <f>IFERROR((Table2[[#This Row],[NET_REVENUE]]-(Table2[[#This Row],[UNITS_SOLD]]*Table2[[#This Row],[UNIT_COGS]])-Table2[[#This Row],[AD_SPEND]]),0)</f>
        <v>8253.9000000000033</v>
      </c>
      <c r="S3704" s="3">
        <f>IFERROR(Table2[[#This Row],[RETURNS_UNITS]]/Table2[[#This Row],[UNITS_SOLD]],0)</f>
        <v>5.9642147117296221E-2</v>
      </c>
      <c r="T3704" s="2" t="str">
        <f>TRIM(CLEAN(Table2[[#This Row],[CHANNEL]]))</f>
        <v>Blinkit</v>
      </c>
      <c r="U3704" s="1">
        <f t="shared" si="57"/>
        <v>45323</v>
      </c>
    </row>
    <row r="3705" spans="1:21" x14ac:dyDescent="0.3">
      <c r="A3705" s="1">
        <v>45383</v>
      </c>
      <c r="B3705" s="2" t="s">
        <v>24</v>
      </c>
      <c r="C3705" s="2" t="s">
        <v>22</v>
      </c>
      <c r="D3705" s="2" t="s">
        <v>57</v>
      </c>
      <c r="E3705" s="2" t="str">
        <f>TRIM(Table2[[#This Row],[SKU_CODE]])</f>
        <v>BEC-KT-002</v>
      </c>
      <c r="F3705" s="2">
        <v>179</v>
      </c>
      <c r="G3705" s="2">
        <v>75180</v>
      </c>
      <c r="H3705" s="2">
        <v>6302.79</v>
      </c>
      <c r="I3705" s="2">
        <v>9418.42</v>
      </c>
      <c r="J3705" s="2">
        <v>23</v>
      </c>
      <c r="K3705" s="2" t="str">
        <f>_xlfn.XLOOKUP(E3705,[1]SKU_Master!A:A,[1]SKU_Master!C:C,"NOT FOUND")</f>
        <v>Kitchen Towel</v>
      </c>
      <c r="L3705" s="2">
        <f>_xlfn.XLOOKUP(Table2[[#This Row],[SKU_CODE_CLEAN]],[1]SKU_Master!A:A,[1]SKU_Master!E:E,"Not Found")</f>
        <v>420</v>
      </c>
      <c r="M3705" s="2">
        <f>_xlfn.XLOOKUP(E3705,[1]SKU_Master!A:A,[1]SKU_Master!F:F,"NOT FOUND")</f>
        <v>205</v>
      </c>
      <c r="N3705" s="2" t="str">
        <f>IF(ISNUMBER(_xlfn.XMATCH(E3705,[1]SKU_Master!A:A)),"MATCH","NOT FOUND")</f>
        <v>MATCH</v>
      </c>
      <c r="O3705" s="2">
        <f>Table2[[#This Row],[GROSS_REVENUE]]-Table2[[#This Row],[DISCOUNT]]</f>
        <v>68877.210000000006</v>
      </c>
      <c r="P3705" s="3">
        <f>IFERROR((Table2[[#This Row],[NET_REVENUE]]-(Table2[[#This Row],[UNITS_SOLD]]*Table2[[#This Row],[UNIT_COGS]]))/Table2[[#This Row],[NET_REVENUE]],0)</f>
        <v>0.46724032521061759</v>
      </c>
      <c r="Q3705" s="4">
        <f>IFERROR(Table2[[#This Row],[GROSS_REVENUE]]/Table2[[#This Row],[AD_SPEND]],0)</f>
        <v>7.9822305652115748</v>
      </c>
      <c r="R3705" s="2">
        <f>IFERROR((Table2[[#This Row],[NET_REVENUE]]-(Table2[[#This Row],[UNITS_SOLD]]*Table2[[#This Row],[UNIT_COGS]])-Table2[[#This Row],[AD_SPEND]]),0)</f>
        <v>22763.790000000008</v>
      </c>
      <c r="S3705" s="3">
        <f>IFERROR(Table2[[#This Row],[RETURNS_UNITS]]/Table2[[#This Row],[UNITS_SOLD]],0)</f>
        <v>0.12849162011173185</v>
      </c>
      <c r="T3705" s="2" t="str">
        <f>TRIM(CLEAN(Table2[[#This Row],[CHANNEL]]))</f>
        <v>D2C</v>
      </c>
      <c r="U3705" s="1">
        <f t="shared" si="57"/>
        <v>45383</v>
      </c>
    </row>
    <row r="3706" spans="1:21" x14ac:dyDescent="0.3">
      <c r="A3706" s="1">
        <v>45444</v>
      </c>
      <c r="B3706" s="2" t="s">
        <v>39</v>
      </c>
      <c r="C3706" s="2" t="s">
        <v>25</v>
      </c>
      <c r="D3706" s="2" t="s">
        <v>41</v>
      </c>
      <c r="E3706" s="2" t="str">
        <f>TRIM(Table2[[#This Row],[SKU_CODE]])</f>
        <v>BEC-KT-002</v>
      </c>
      <c r="F3706" s="2">
        <v>319</v>
      </c>
      <c r="G3706" s="2">
        <v>133980</v>
      </c>
      <c r="H3706" s="2">
        <v>22834.880000000001</v>
      </c>
      <c r="I3706" s="2">
        <v>9439.69</v>
      </c>
      <c r="J3706" s="2">
        <v>14</v>
      </c>
      <c r="K3706" s="2" t="str">
        <f>_xlfn.XLOOKUP(E3706,[1]SKU_Master!A:A,[1]SKU_Master!C:C,"NOT FOUND")</f>
        <v>Kitchen Towel</v>
      </c>
      <c r="L3706" s="2">
        <f>_xlfn.XLOOKUP(Table2[[#This Row],[SKU_CODE_CLEAN]],[1]SKU_Master!A:A,[1]SKU_Master!E:E,"Not Found")</f>
        <v>420</v>
      </c>
      <c r="M3706" s="2">
        <f>_xlfn.XLOOKUP(E3706,[1]SKU_Master!A:A,[1]SKU_Master!F:F,"NOT FOUND")</f>
        <v>205</v>
      </c>
      <c r="N3706" s="2" t="str">
        <f>IF(ISNUMBER(_xlfn.XMATCH(E3706,[1]SKU_Master!A:A)),"MATCH","NOT FOUND")</f>
        <v>MATCH</v>
      </c>
      <c r="O3706" s="2">
        <f>Table2[[#This Row],[GROSS_REVENUE]]-Table2[[#This Row],[DISCOUNT]]</f>
        <v>111145.12</v>
      </c>
      <c r="P3706" s="3">
        <f>IFERROR((Table2[[#This Row],[NET_REVENUE]]-(Table2[[#This Row],[UNITS_SOLD]]*Table2[[#This Row],[UNIT_COGS]]))/Table2[[#This Row],[NET_REVENUE]],0)</f>
        <v>0.41162508979251627</v>
      </c>
      <c r="Q3706" s="4">
        <f>IFERROR(Table2[[#This Row],[GROSS_REVENUE]]/Table2[[#This Row],[AD_SPEND]],0)</f>
        <v>14.193262702482814</v>
      </c>
      <c r="R3706" s="2">
        <f>IFERROR((Table2[[#This Row],[NET_REVENUE]]-(Table2[[#This Row],[UNITS_SOLD]]*Table2[[#This Row],[UNIT_COGS]])-Table2[[#This Row],[AD_SPEND]]),0)</f>
        <v>36310.429999999993</v>
      </c>
      <c r="S3706" s="3">
        <f>IFERROR(Table2[[#This Row],[RETURNS_UNITS]]/Table2[[#This Row],[UNITS_SOLD]],0)</f>
        <v>4.3887147335423198E-2</v>
      </c>
      <c r="T3706" s="2" t="str">
        <f>TRIM(CLEAN(Table2[[#This Row],[CHANNEL]]))</f>
        <v>Amazon</v>
      </c>
      <c r="U3706" s="1">
        <f t="shared" si="57"/>
        <v>45444</v>
      </c>
    </row>
    <row r="3707" spans="1:21" x14ac:dyDescent="0.3">
      <c r="A3707" s="1">
        <v>45689</v>
      </c>
      <c r="B3707" s="2" t="s">
        <v>24</v>
      </c>
      <c r="C3707" s="2" t="s">
        <v>28</v>
      </c>
      <c r="D3707" s="2" t="s">
        <v>38</v>
      </c>
      <c r="E3707" s="2" t="str">
        <f>TRIM(Table2[[#This Row],[SKU_CODE]])</f>
        <v>BEC-CLN-002</v>
      </c>
      <c r="F3707" s="2">
        <v>166</v>
      </c>
      <c r="G3707" s="2">
        <v>30710</v>
      </c>
      <c r="H3707" s="2">
        <v>1781.67</v>
      </c>
      <c r="I3707" s="2">
        <v>9446.98</v>
      </c>
      <c r="J3707" s="2">
        <v>21</v>
      </c>
      <c r="K3707" s="2" t="str">
        <f>_xlfn.XLOOKUP(E3707,[1]SKU_Master!A:A,[1]SKU_Master!C:C,"NOT FOUND")</f>
        <v>Cleaners</v>
      </c>
      <c r="L3707" s="2">
        <f>_xlfn.XLOOKUP(Table2[[#This Row],[SKU_CODE_CLEAN]],[1]SKU_Master!A:A,[1]SKU_Master!E:E,"Not Found")</f>
        <v>185</v>
      </c>
      <c r="M3707" s="2">
        <f>_xlfn.XLOOKUP(E3707,[1]SKU_Master!A:A,[1]SKU_Master!F:F,"NOT FOUND")</f>
        <v>88</v>
      </c>
      <c r="N3707" s="2" t="str">
        <f>IF(ISNUMBER(_xlfn.XMATCH(E3707,[1]SKU_Master!A:A)),"MATCH","NOT FOUND")</f>
        <v>MATCH</v>
      </c>
      <c r="O3707" s="2">
        <f>Table2[[#This Row],[GROSS_REVENUE]]-Table2[[#This Row],[DISCOUNT]]</f>
        <v>28928.33</v>
      </c>
      <c r="P3707" s="3">
        <f>IFERROR((Table2[[#This Row],[NET_REVENUE]]-(Table2[[#This Row],[UNITS_SOLD]]*Table2[[#This Row],[UNIT_COGS]]))/Table2[[#This Row],[NET_REVENUE]],0)</f>
        <v>0.49502788443024542</v>
      </c>
      <c r="Q3707" s="4">
        <f>IFERROR(Table2[[#This Row],[GROSS_REVENUE]]/Table2[[#This Row],[AD_SPEND]],0)</f>
        <v>3.2507743215292084</v>
      </c>
      <c r="R3707" s="2">
        <f>IFERROR((Table2[[#This Row],[NET_REVENUE]]-(Table2[[#This Row],[UNITS_SOLD]]*Table2[[#This Row],[UNIT_COGS]])-Table2[[#This Row],[AD_SPEND]]),0)</f>
        <v>4873.3500000000022</v>
      </c>
      <c r="S3707" s="3">
        <f>IFERROR(Table2[[#This Row],[RETURNS_UNITS]]/Table2[[#This Row],[UNITS_SOLD]],0)</f>
        <v>0.12650602409638553</v>
      </c>
      <c r="T3707" s="2" t="str">
        <f>TRIM(CLEAN(Table2[[#This Row],[CHANNEL]]))</f>
        <v>D2C</v>
      </c>
      <c r="U3707" s="1">
        <f t="shared" si="57"/>
        <v>45689</v>
      </c>
    </row>
    <row r="3708" spans="1:21" x14ac:dyDescent="0.3">
      <c r="A3708" s="1">
        <v>45566</v>
      </c>
      <c r="B3708" s="2" t="s">
        <v>21</v>
      </c>
      <c r="C3708" s="2" t="s">
        <v>22</v>
      </c>
      <c r="D3708" s="2" t="s">
        <v>38</v>
      </c>
      <c r="E3708" s="2" t="str">
        <f>TRIM(Table2[[#This Row],[SKU_CODE]])</f>
        <v>BEC-CLN-002</v>
      </c>
      <c r="F3708" s="2">
        <v>194</v>
      </c>
      <c r="G3708" s="2">
        <v>35890</v>
      </c>
      <c r="H3708" s="2">
        <v>8028.5</v>
      </c>
      <c r="I3708" s="2">
        <v>9449.99</v>
      </c>
      <c r="J3708" s="2">
        <v>6</v>
      </c>
      <c r="K3708" s="2" t="str">
        <f>_xlfn.XLOOKUP(E3708,[1]SKU_Master!A:A,[1]SKU_Master!C:C,"NOT FOUND")</f>
        <v>Cleaners</v>
      </c>
      <c r="L3708" s="2">
        <f>_xlfn.XLOOKUP(Table2[[#This Row],[SKU_CODE_CLEAN]],[1]SKU_Master!A:A,[1]SKU_Master!E:E,"Not Found")</f>
        <v>185</v>
      </c>
      <c r="M3708" s="2">
        <f>_xlfn.XLOOKUP(E3708,[1]SKU_Master!A:A,[1]SKU_Master!F:F,"NOT FOUND")</f>
        <v>88</v>
      </c>
      <c r="N3708" s="2" t="str">
        <f>IF(ISNUMBER(_xlfn.XMATCH(E3708,[1]SKU_Master!A:A)),"MATCH","NOT FOUND")</f>
        <v>MATCH</v>
      </c>
      <c r="O3708" s="2">
        <f>Table2[[#This Row],[GROSS_REVENUE]]-Table2[[#This Row],[DISCOUNT]]</f>
        <v>27861.5</v>
      </c>
      <c r="P3708" s="3">
        <f>IFERROR((Table2[[#This Row],[NET_REVENUE]]-(Table2[[#This Row],[UNITS_SOLD]]*Table2[[#This Row],[UNIT_COGS]]))/Table2[[#This Row],[NET_REVENUE]],0)</f>
        <v>0.38725481399063222</v>
      </c>
      <c r="Q3708" s="4">
        <f>IFERROR(Table2[[#This Row],[GROSS_REVENUE]]/Table2[[#This Row],[AD_SPEND]],0)</f>
        <v>3.797887616812293</v>
      </c>
      <c r="R3708" s="2">
        <f>IFERROR((Table2[[#This Row],[NET_REVENUE]]-(Table2[[#This Row],[UNITS_SOLD]]*Table2[[#This Row],[UNIT_COGS]])-Table2[[#This Row],[AD_SPEND]]),0)</f>
        <v>1339.5100000000002</v>
      </c>
      <c r="S3708" s="3">
        <f>IFERROR(Table2[[#This Row],[RETURNS_UNITS]]/Table2[[#This Row],[UNITS_SOLD]],0)</f>
        <v>3.0927835051546393E-2</v>
      </c>
      <c r="T3708" s="2" t="str">
        <f>TRIM(CLEAN(Table2[[#This Row],[CHANNEL]]))</f>
        <v>Flipkart</v>
      </c>
      <c r="U3708" s="1">
        <f t="shared" si="57"/>
        <v>45566</v>
      </c>
    </row>
    <row r="3709" spans="1:21" x14ac:dyDescent="0.3">
      <c r="A3709" s="1">
        <v>45474</v>
      </c>
      <c r="B3709" s="2" t="s">
        <v>33</v>
      </c>
      <c r="C3709" s="2" t="s">
        <v>22</v>
      </c>
      <c r="D3709" s="2" t="s">
        <v>36</v>
      </c>
      <c r="E3709" s="2" t="str">
        <f>TRIM(Table2[[#This Row],[SKU_CODE]])</f>
        <v>BEC-CLN-003</v>
      </c>
      <c r="F3709" s="2">
        <v>163</v>
      </c>
      <c r="G3709" s="2">
        <v>48737</v>
      </c>
      <c r="H3709" s="2">
        <v>7661.96</v>
      </c>
      <c r="I3709" s="2">
        <v>9473.9699999999993</v>
      </c>
      <c r="J3709" s="2">
        <v>4</v>
      </c>
      <c r="K3709" s="2" t="str">
        <f>_xlfn.XLOOKUP(E3709,[1]SKU_Master!A:A,[1]SKU_Master!C:C,"NOT FOUND")</f>
        <v>Cleaners</v>
      </c>
      <c r="L3709" s="2">
        <f>_xlfn.XLOOKUP(Table2[[#This Row],[SKU_CODE_CLEAN]],[1]SKU_Master!A:A,[1]SKU_Master!E:E,"Not Found")</f>
        <v>299</v>
      </c>
      <c r="M3709" s="2">
        <f>_xlfn.XLOOKUP(E3709,[1]SKU_Master!A:A,[1]SKU_Master!F:F,"NOT FOUND")</f>
        <v>150</v>
      </c>
      <c r="N3709" s="2" t="str">
        <f>IF(ISNUMBER(_xlfn.XMATCH(E3709,[1]SKU_Master!A:A)),"MATCH","NOT FOUND")</f>
        <v>MATCH</v>
      </c>
      <c r="O3709" s="2">
        <f>Table2[[#This Row],[GROSS_REVENUE]]-Table2[[#This Row],[DISCOUNT]]</f>
        <v>41075.040000000001</v>
      </c>
      <c r="P3709" s="3">
        <f>IFERROR((Table2[[#This Row],[NET_REVENUE]]-(Table2[[#This Row],[UNITS_SOLD]]*Table2[[#This Row],[UNIT_COGS]]))/Table2[[#This Row],[NET_REVENUE]],0)</f>
        <v>0.40474799294169889</v>
      </c>
      <c r="Q3709" s="4">
        <f>IFERROR(Table2[[#This Row],[GROSS_REVENUE]]/Table2[[#This Row],[AD_SPEND]],0)</f>
        <v>5.1443059245490543</v>
      </c>
      <c r="R3709" s="2">
        <f>IFERROR((Table2[[#This Row],[NET_REVENUE]]-(Table2[[#This Row],[UNITS_SOLD]]*Table2[[#This Row],[UNIT_COGS]])-Table2[[#This Row],[AD_SPEND]]),0)</f>
        <v>7151.0700000000015</v>
      </c>
      <c r="S3709" s="3">
        <f>IFERROR(Table2[[#This Row],[RETURNS_UNITS]]/Table2[[#This Row],[UNITS_SOLD]],0)</f>
        <v>2.4539877300613498E-2</v>
      </c>
      <c r="T3709" s="2" t="str">
        <f>TRIM(CLEAN(Table2[[#This Row],[CHANNEL]]))</f>
        <v>Swiggy Instamart</v>
      </c>
      <c r="U3709" s="1">
        <f t="shared" si="57"/>
        <v>45474</v>
      </c>
    </row>
    <row r="3710" spans="1:21" x14ac:dyDescent="0.3">
      <c r="A3710" s="1">
        <v>45444</v>
      </c>
      <c r="B3710" s="2" t="s">
        <v>37</v>
      </c>
      <c r="C3710" s="2" t="s">
        <v>28</v>
      </c>
      <c r="D3710" s="2" t="s">
        <v>38</v>
      </c>
      <c r="E3710" s="2" t="str">
        <f>TRIM(Table2[[#This Row],[SKU_CODE]])</f>
        <v>BEC-CLN-002</v>
      </c>
      <c r="F3710" s="2">
        <v>196</v>
      </c>
      <c r="G3710" s="2">
        <v>36260</v>
      </c>
      <c r="H3710" s="2">
        <v>6701.2</v>
      </c>
      <c r="I3710" s="2">
        <v>9482.9500000000007</v>
      </c>
      <c r="J3710" s="2">
        <v>10</v>
      </c>
      <c r="K3710" s="2" t="str">
        <f>_xlfn.XLOOKUP(E3710,[1]SKU_Master!A:A,[1]SKU_Master!C:C,"NOT FOUND")</f>
        <v>Cleaners</v>
      </c>
      <c r="L3710" s="2">
        <f>_xlfn.XLOOKUP(Table2[[#This Row],[SKU_CODE_CLEAN]],[1]SKU_Master!A:A,[1]SKU_Master!E:E,"Not Found")</f>
        <v>185</v>
      </c>
      <c r="M3710" s="2">
        <f>_xlfn.XLOOKUP(E3710,[1]SKU_Master!A:A,[1]SKU_Master!F:F,"NOT FOUND")</f>
        <v>88</v>
      </c>
      <c r="N3710" s="2" t="str">
        <f>IF(ISNUMBER(_xlfn.XMATCH(E3710,[1]SKU_Master!A:A)),"MATCH","NOT FOUND")</f>
        <v>MATCH</v>
      </c>
      <c r="O3710" s="2">
        <f>Table2[[#This Row],[GROSS_REVENUE]]-Table2[[#This Row],[DISCOUNT]]</f>
        <v>29558.799999999999</v>
      </c>
      <c r="P3710" s="3">
        <f>IFERROR((Table2[[#This Row],[NET_REVENUE]]-(Table2[[#This Row],[UNITS_SOLD]]*Table2[[#This Row],[UNIT_COGS]]))/Table2[[#This Row],[NET_REVENUE]],0)</f>
        <v>0.41648510764983693</v>
      </c>
      <c r="Q3710" s="4">
        <f>IFERROR(Table2[[#This Row],[GROSS_REVENUE]]/Table2[[#This Row],[AD_SPEND]],0)</f>
        <v>3.8237046488698132</v>
      </c>
      <c r="R3710" s="2">
        <f>IFERROR((Table2[[#This Row],[NET_REVENUE]]-(Table2[[#This Row],[UNITS_SOLD]]*Table2[[#This Row],[UNIT_COGS]])-Table2[[#This Row],[AD_SPEND]]),0)</f>
        <v>2827.8499999999985</v>
      </c>
      <c r="S3710" s="3">
        <f>IFERROR(Table2[[#This Row],[RETURNS_UNITS]]/Table2[[#This Row],[UNITS_SOLD]],0)</f>
        <v>5.1020408163265307E-2</v>
      </c>
      <c r="T3710" s="2" t="str">
        <f>TRIM(CLEAN(Table2[[#This Row],[CHANNEL]]))</f>
        <v>Blinkit</v>
      </c>
      <c r="U3710" s="1">
        <f t="shared" si="57"/>
        <v>45444</v>
      </c>
    </row>
    <row r="3711" spans="1:21" x14ac:dyDescent="0.3">
      <c r="A3711" s="1">
        <v>45536</v>
      </c>
      <c r="B3711" s="2" t="s">
        <v>24</v>
      </c>
      <c r="C3711" s="2" t="s">
        <v>25</v>
      </c>
      <c r="D3711" s="2" t="s">
        <v>38</v>
      </c>
      <c r="E3711" s="2" t="str">
        <f>TRIM(Table2[[#This Row],[SKU_CODE]])</f>
        <v>BEC-CLN-002</v>
      </c>
      <c r="F3711" s="2">
        <v>204</v>
      </c>
      <c r="G3711" s="2">
        <v>37740</v>
      </c>
      <c r="H3711" s="2">
        <v>3056.09</v>
      </c>
      <c r="I3711" s="2">
        <v>9493.7999999999993</v>
      </c>
      <c r="J3711" s="2">
        <v>28</v>
      </c>
      <c r="K3711" s="2" t="str">
        <f>_xlfn.XLOOKUP(E3711,[1]SKU_Master!A:A,[1]SKU_Master!C:C,"NOT FOUND")</f>
        <v>Cleaners</v>
      </c>
      <c r="L3711" s="2">
        <f>_xlfn.XLOOKUP(Table2[[#This Row],[SKU_CODE_CLEAN]],[1]SKU_Master!A:A,[1]SKU_Master!E:E,"Not Found")</f>
        <v>185</v>
      </c>
      <c r="M3711" s="2">
        <f>_xlfn.XLOOKUP(E3711,[1]SKU_Master!A:A,[1]SKU_Master!F:F,"NOT FOUND")</f>
        <v>88</v>
      </c>
      <c r="N3711" s="2" t="str">
        <f>IF(ISNUMBER(_xlfn.XMATCH(E3711,[1]SKU_Master!A:A)),"MATCH","NOT FOUND")</f>
        <v>MATCH</v>
      </c>
      <c r="O3711" s="2">
        <f>Table2[[#This Row],[GROSS_REVENUE]]-Table2[[#This Row],[DISCOUNT]]</f>
        <v>34683.910000000003</v>
      </c>
      <c r="P3711" s="3">
        <f>IFERROR((Table2[[#This Row],[NET_REVENUE]]-(Table2[[#This Row],[UNITS_SOLD]]*Table2[[#This Row],[UNIT_COGS]]))/Table2[[#This Row],[NET_REVENUE]],0)</f>
        <v>0.48241129676556077</v>
      </c>
      <c r="Q3711" s="4">
        <f>IFERROR(Table2[[#This Row],[GROSS_REVENUE]]/Table2[[#This Row],[AD_SPEND]],0)</f>
        <v>3.975225936927258</v>
      </c>
      <c r="R3711" s="2">
        <f>IFERROR((Table2[[#This Row],[NET_REVENUE]]-(Table2[[#This Row],[UNITS_SOLD]]*Table2[[#This Row],[UNIT_COGS]])-Table2[[#This Row],[AD_SPEND]]),0)</f>
        <v>7238.1100000000042</v>
      </c>
      <c r="S3711" s="3">
        <f>IFERROR(Table2[[#This Row],[RETURNS_UNITS]]/Table2[[#This Row],[UNITS_SOLD]],0)</f>
        <v>0.13725490196078433</v>
      </c>
      <c r="T3711" s="2" t="str">
        <f>TRIM(CLEAN(Table2[[#This Row],[CHANNEL]]))</f>
        <v>D2C</v>
      </c>
      <c r="U3711" s="1">
        <f t="shared" si="57"/>
        <v>45536</v>
      </c>
    </row>
    <row r="3712" spans="1:21" x14ac:dyDescent="0.3">
      <c r="A3712" s="1">
        <v>45717</v>
      </c>
      <c r="B3712" s="2" t="s">
        <v>37</v>
      </c>
      <c r="C3712" s="2" t="s">
        <v>25</v>
      </c>
      <c r="D3712" s="2" t="s">
        <v>30</v>
      </c>
      <c r="E3712" s="2" t="str">
        <f>TRIM(Table2[[#This Row],[SKU_CODE]])</f>
        <v>BEC-TIS-002</v>
      </c>
      <c r="F3712" s="2">
        <v>394</v>
      </c>
      <c r="G3712" s="2">
        <v>70920</v>
      </c>
      <c r="H3712" s="2">
        <v>6041.66</v>
      </c>
      <c r="I3712" s="2">
        <v>9515.18</v>
      </c>
      <c r="J3712" s="2">
        <v>18</v>
      </c>
      <c r="K3712" s="2" t="str">
        <f>_xlfn.XLOOKUP(E3712,[1]SKU_Master!A:A,[1]SKU_Master!C:C,"NOT FOUND")</f>
        <v>Tissues</v>
      </c>
      <c r="L3712" s="2">
        <f>_xlfn.XLOOKUP(Table2[[#This Row],[SKU_CODE_CLEAN]],[1]SKU_Master!A:A,[1]SKU_Master!E:E,"Not Found")</f>
        <v>180</v>
      </c>
      <c r="M3712" s="2">
        <f>_xlfn.XLOOKUP(E3712,[1]SKU_Master!A:A,[1]SKU_Master!F:F,"NOT FOUND")</f>
        <v>95</v>
      </c>
      <c r="N3712" s="2" t="str">
        <f>IF(ISNUMBER(_xlfn.XMATCH(E3712,[1]SKU_Master!A:A)),"MATCH","NOT FOUND")</f>
        <v>MATCH</v>
      </c>
      <c r="O3712" s="2">
        <f>Table2[[#This Row],[GROSS_REVENUE]]-Table2[[#This Row],[DISCOUNT]]</f>
        <v>64878.34</v>
      </c>
      <c r="P3712" s="3">
        <f>IFERROR((Table2[[#This Row],[NET_REVENUE]]-(Table2[[#This Row],[UNITS_SOLD]]*Table2[[#This Row],[UNIT_COGS]]))/Table2[[#This Row],[NET_REVENUE]],0)</f>
        <v>0.42307401823166252</v>
      </c>
      <c r="Q3712" s="4">
        <f>IFERROR(Table2[[#This Row],[GROSS_REVENUE]]/Table2[[#This Row],[AD_SPEND]],0)</f>
        <v>7.4533534835914823</v>
      </c>
      <c r="R3712" s="2">
        <f>IFERROR((Table2[[#This Row],[NET_REVENUE]]-(Table2[[#This Row],[UNITS_SOLD]]*Table2[[#This Row],[UNIT_COGS]])-Table2[[#This Row],[AD_SPEND]]),0)</f>
        <v>17933.159999999996</v>
      </c>
      <c r="S3712" s="3">
        <f>IFERROR(Table2[[#This Row],[RETURNS_UNITS]]/Table2[[#This Row],[UNITS_SOLD]],0)</f>
        <v>4.5685279187817257E-2</v>
      </c>
      <c r="T3712" s="2" t="str">
        <f>TRIM(CLEAN(Table2[[#This Row],[CHANNEL]]))</f>
        <v>Blinkit</v>
      </c>
      <c r="U3712" s="1">
        <f t="shared" si="57"/>
        <v>45717</v>
      </c>
    </row>
    <row r="3713" spans="1:21" x14ac:dyDescent="0.3">
      <c r="A3713" s="1">
        <v>45627</v>
      </c>
      <c r="B3713" s="2" t="s">
        <v>21</v>
      </c>
      <c r="C3713" s="2" t="s">
        <v>22</v>
      </c>
      <c r="D3713" s="2" t="s">
        <v>36</v>
      </c>
      <c r="E3713" s="2" t="str">
        <f>TRIM(Table2[[#This Row],[SKU_CODE]])</f>
        <v>BEC-CLN-003</v>
      </c>
      <c r="F3713" s="2">
        <v>212</v>
      </c>
      <c r="G3713" s="2">
        <v>63388</v>
      </c>
      <c r="H3713" s="2">
        <v>13847.99</v>
      </c>
      <c r="I3713" s="2">
        <v>9520.92</v>
      </c>
      <c r="J3713" s="2">
        <v>11</v>
      </c>
      <c r="K3713" s="2" t="str">
        <f>_xlfn.XLOOKUP(E3713,[1]SKU_Master!A:A,[1]SKU_Master!C:C,"NOT FOUND")</f>
        <v>Cleaners</v>
      </c>
      <c r="L3713" s="2">
        <f>_xlfn.XLOOKUP(Table2[[#This Row],[SKU_CODE_CLEAN]],[1]SKU_Master!A:A,[1]SKU_Master!E:E,"Not Found")</f>
        <v>299</v>
      </c>
      <c r="M3713" s="2">
        <f>_xlfn.XLOOKUP(E3713,[1]SKU_Master!A:A,[1]SKU_Master!F:F,"NOT FOUND")</f>
        <v>150</v>
      </c>
      <c r="N3713" s="2" t="str">
        <f>IF(ISNUMBER(_xlfn.XMATCH(E3713,[1]SKU_Master!A:A)),"MATCH","NOT FOUND")</f>
        <v>MATCH</v>
      </c>
      <c r="O3713" s="2">
        <f>Table2[[#This Row],[GROSS_REVENUE]]-Table2[[#This Row],[DISCOUNT]]</f>
        <v>49540.01</v>
      </c>
      <c r="P3713" s="3">
        <f>IFERROR((Table2[[#This Row],[NET_REVENUE]]-(Table2[[#This Row],[UNITS_SOLD]]*Table2[[#This Row],[UNIT_COGS]]))/Table2[[#This Row],[NET_REVENUE]],0)</f>
        <v>0.35809459868901927</v>
      </c>
      <c r="Q3713" s="4">
        <f>IFERROR(Table2[[#This Row],[GROSS_REVENUE]]/Table2[[#This Row],[AD_SPEND]],0)</f>
        <v>6.6577599643731906</v>
      </c>
      <c r="R3713" s="2">
        <f>IFERROR((Table2[[#This Row],[NET_REVENUE]]-(Table2[[#This Row],[UNITS_SOLD]]*Table2[[#This Row],[UNIT_COGS]])-Table2[[#This Row],[AD_SPEND]]),0)</f>
        <v>8219.090000000002</v>
      </c>
      <c r="S3713" s="3">
        <f>IFERROR(Table2[[#This Row],[RETURNS_UNITS]]/Table2[[#This Row],[UNITS_SOLD]],0)</f>
        <v>5.1886792452830191E-2</v>
      </c>
      <c r="T3713" s="2" t="str">
        <f>TRIM(CLEAN(Table2[[#This Row],[CHANNEL]]))</f>
        <v>Flipkart</v>
      </c>
      <c r="U3713" s="1">
        <f t="shared" si="57"/>
        <v>45627</v>
      </c>
    </row>
    <row r="3714" spans="1:21" x14ac:dyDescent="0.3">
      <c r="A3714" s="1">
        <v>45627</v>
      </c>
      <c r="B3714" s="2" t="s">
        <v>33</v>
      </c>
      <c r="C3714" s="2" t="s">
        <v>28</v>
      </c>
      <c r="D3714" s="2" t="s">
        <v>38</v>
      </c>
      <c r="E3714" s="2" t="str">
        <f>TRIM(Table2[[#This Row],[SKU_CODE]])</f>
        <v>BEC-CLN-002</v>
      </c>
      <c r="F3714" s="2">
        <v>201</v>
      </c>
      <c r="G3714" s="2">
        <v>37185</v>
      </c>
      <c r="H3714" s="2">
        <v>2980.67</v>
      </c>
      <c r="I3714" s="2">
        <v>9524.44</v>
      </c>
      <c r="J3714" s="2">
        <v>10</v>
      </c>
      <c r="K3714" s="2" t="str">
        <f>_xlfn.XLOOKUP(E3714,[1]SKU_Master!A:A,[1]SKU_Master!C:C,"NOT FOUND")</f>
        <v>Cleaners</v>
      </c>
      <c r="L3714" s="2">
        <f>_xlfn.XLOOKUP(Table2[[#This Row],[SKU_CODE_CLEAN]],[1]SKU_Master!A:A,[1]SKU_Master!E:E,"Not Found")</f>
        <v>185</v>
      </c>
      <c r="M3714" s="2">
        <f>_xlfn.XLOOKUP(E3714,[1]SKU_Master!A:A,[1]SKU_Master!F:F,"NOT FOUND")</f>
        <v>88</v>
      </c>
      <c r="N3714" s="2" t="str">
        <f>IF(ISNUMBER(_xlfn.XMATCH(E3714,[1]SKU_Master!A:A)),"MATCH","NOT FOUND")</f>
        <v>MATCH</v>
      </c>
      <c r="O3714" s="2">
        <f>Table2[[#This Row],[GROSS_REVENUE]]-Table2[[#This Row],[DISCOUNT]]</f>
        <v>34204.33</v>
      </c>
      <c r="P3714" s="3">
        <f>IFERROR((Table2[[#This Row],[NET_REVENUE]]-(Table2[[#This Row],[UNITS_SOLD]]*Table2[[#This Row],[UNIT_COGS]]))/Table2[[#This Row],[NET_REVENUE]],0)</f>
        <v>0.4828724901204029</v>
      </c>
      <c r="Q3714" s="4">
        <f>IFERROR(Table2[[#This Row],[GROSS_REVENUE]]/Table2[[#This Row],[AD_SPEND]],0)</f>
        <v>3.9041665441747755</v>
      </c>
      <c r="R3714" s="2">
        <f>IFERROR((Table2[[#This Row],[NET_REVENUE]]-(Table2[[#This Row],[UNITS_SOLD]]*Table2[[#This Row],[UNIT_COGS]])-Table2[[#This Row],[AD_SPEND]]),0)</f>
        <v>6991.8900000000012</v>
      </c>
      <c r="S3714" s="3">
        <f>IFERROR(Table2[[#This Row],[RETURNS_UNITS]]/Table2[[#This Row],[UNITS_SOLD]],0)</f>
        <v>4.975124378109453E-2</v>
      </c>
      <c r="T3714" s="2" t="str">
        <f>TRIM(CLEAN(Table2[[#This Row],[CHANNEL]]))</f>
        <v>Swiggy Instamart</v>
      </c>
      <c r="U3714" s="1">
        <f t="shared" si="57"/>
        <v>45627</v>
      </c>
    </row>
    <row r="3715" spans="1:21" x14ac:dyDescent="0.3">
      <c r="A3715" s="1">
        <v>45292</v>
      </c>
      <c r="B3715" s="2" t="s">
        <v>24</v>
      </c>
      <c r="C3715" s="2" t="s">
        <v>22</v>
      </c>
      <c r="D3715" s="2" t="s">
        <v>36</v>
      </c>
      <c r="E3715" s="2" t="str">
        <f>TRIM(Table2[[#This Row],[SKU_CODE]])</f>
        <v>BEC-CLN-003</v>
      </c>
      <c r="F3715" s="2">
        <v>154</v>
      </c>
      <c r="G3715" s="2">
        <v>46046</v>
      </c>
      <c r="H3715" s="2">
        <v>1277.69</v>
      </c>
      <c r="I3715" s="2">
        <v>9533.56</v>
      </c>
      <c r="J3715" s="2">
        <v>22</v>
      </c>
      <c r="K3715" s="2" t="str">
        <f>_xlfn.XLOOKUP(E3715,[1]SKU_Master!A:A,[1]SKU_Master!C:C,"NOT FOUND")</f>
        <v>Cleaners</v>
      </c>
      <c r="L3715" s="2">
        <f>_xlfn.XLOOKUP(Table2[[#This Row],[SKU_CODE_CLEAN]],[1]SKU_Master!A:A,[1]SKU_Master!E:E,"Not Found")</f>
        <v>299</v>
      </c>
      <c r="M3715" s="2">
        <f>_xlfn.XLOOKUP(E3715,[1]SKU_Master!A:A,[1]SKU_Master!F:F,"NOT FOUND")</f>
        <v>150</v>
      </c>
      <c r="N3715" s="2" t="str">
        <f>IF(ISNUMBER(_xlfn.XMATCH(E3715,[1]SKU_Master!A:A)),"MATCH","NOT FOUND")</f>
        <v>MATCH</v>
      </c>
      <c r="O3715" s="2">
        <f>Table2[[#This Row],[GROSS_REVENUE]]-Table2[[#This Row],[DISCOUNT]]</f>
        <v>44768.31</v>
      </c>
      <c r="P3715" s="3">
        <f>IFERROR((Table2[[#This Row],[NET_REVENUE]]-(Table2[[#This Row],[UNITS_SOLD]]*Table2[[#This Row],[UNIT_COGS]]))/Table2[[#This Row],[NET_REVENUE]],0)</f>
        <v>0.48401000618517875</v>
      </c>
      <c r="Q3715" s="4">
        <f>IFERROR(Table2[[#This Row],[GROSS_REVENUE]]/Table2[[#This Row],[AD_SPEND]],0)</f>
        <v>4.8298851635695375</v>
      </c>
      <c r="R3715" s="2">
        <f>IFERROR((Table2[[#This Row],[NET_REVENUE]]-(Table2[[#This Row],[UNITS_SOLD]]*Table2[[#This Row],[UNIT_COGS]])-Table2[[#This Row],[AD_SPEND]]),0)</f>
        <v>12134.749999999998</v>
      </c>
      <c r="S3715" s="3">
        <f>IFERROR(Table2[[#This Row],[RETURNS_UNITS]]/Table2[[#This Row],[UNITS_SOLD]],0)</f>
        <v>0.14285714285714285</v>
      </c>
      <c r="T3715" s="2" t="str">
        <f>TRIM(CLEAN(Table2[[#This Row],[CHANNEL]]))</f>
        <v>D2C</v>
      </c>
      <c r="U3715" s="1">
        <f t="shared" ref="U3715:U3778" si="58">IF(AND(MONTH(A3715)=1,DAY(A3715)&gt;1),DATE(YEAR(A3715),DAY(A3715),1),A3715)</f>
        <v>45292</v>
      </c>
    </row>
    <row r="3716" spans="1:21" x14ac:dyDescent="0.3">
      <c r="A3716" s="1">
        <v>45292</v>
      </c>
      <c r="B3716" s="2" t="s">
        <v>34</v>
      </c>
      <c r="C3716" s="2" t="s">
        <v>25</v>
      </c>
      <c r="D3716" s="2" t="s">
        <v>59</v>
      </c>
      <c r="E3716" s="2" t="str">
        <f>TRIM(Table2[[#This Row],[SKU_CODE]])</f>
        <v>BEC-CLN-001</v>
      </c>
      <c r="F3716" s="2">
        <v>267</v>
      </c>
      <c r="G3716" s="2">
        <v>53133</v>
      </c>
      <c r="H3716" s="2">
        <v>14633.23</v>
      </c>
      <c r="I3716" s="2">
        <v>9540.27</v>
      </c>
      <c r="J3716" s="2">
        <v>14</v>
      </c>
      <c r="K3716" s="2" t="str">
        <f>_xlfn.XLOOKUP(E3716,[1]SKU_Master!A:A,[1]SKU_Master!C:C,"NOT FOUND")</f>
        <v>Cleaners</v>
      </c>
      <c r="L3716" s="2">
        <f>_xlfn.XLOOKUP(Table2[[#This Row],[SKU_CODE_CLEAN]],[1]SKU_Master!A:A,[1]SKU_Master!E:E,"Not Found")</f>
        <v>199</v>
      </c>
      <c r="M3716" s="2">
        <f>_xlfn.XLOOKUP(E3716,[1]SKU_Master!A:A,[1]SKU_Master!F:F,"NOT FOUND")</f>
        <v>96</v>
      </c>
      <c r="N3716" s="2" t="str">
        <f>IF(ISNUMBER(_xlfn.XMATCH(E3716,[1]SKU_Master!A:A)),"MATCH","NOT FOUND")</f>
        <v>MATCH</v>
      </c>
      <c r="O3716" s="2">
        <f>Table2[[#This Row],[GROSS_REVENUE]]-Table2[[#This Row],[DISCOUNT]]</f>
        <v>38499.770000000004</v>
      </c>
      <c r="P3716" s="3">
        <f>IFERROR((Table2[[#This Row],[NET_REVENUE]]-(Table2[[#This Row],[UNITS_SOLD]]*Table2[[#This Row],[UNIT_COGS]]))/Table2[[#This Row],[NET_REVENUE]],0)</f>
        <v>0.33422978890523247</v>
      </c>
      <c r="Q3716" s="4">
        <f>IFERROR(Table2[[#This Row],[GROSS_REVENUE]]/Table2[[#This Row],[AD_SPEND]],0)</f>
        <v>5.5693392325374438</v>
      </c>
      <c r="R3716" s="2">
        <f>IFERROR((Table2[[#This Row],[NET_REVENUE]]-(Table2[[#This Row],[UNITS_SOLD]]*Table2[[#This Row],[UNIT_COGS]])-Table2[[#This Row],[AD_SPEND]]),0)</f>
        <v>3327.5000000000036</v>
      </c>
      <c r="S3716" s="3">
        <f>IFERROR(Table2[[#This Row],[RETURNS_UNITS]]/Table2[[#This Row],[UNITS_SOLD]],0)</f>
        <v>5.2434456928838954E-2</v>
      </c>
      <c r="T3716" s="2" t="str">
        <f>TRIM(CLEAN(Table2[[#This Row],[CHANNEL]]))</f>
        <v>Zepto</v>
      </c>
      <c r="U3716" s="1">
        <f t="shared" si="58"/>
        <v>45292</v>
      </c>
    </row>
    <row r="3717" spans="1:21" x14ac:dyDescent="0.3">
      <c r="A3717" s="1">
        <v>45292</v>
      </c>
      <c r="B3717" s="2" t="s">
        <v>21</v>
      </c>
      <c r="C3717" s="2" t="s">
        <v>28</v>
      </c>
      <c r="D3717" s="2" t="s">
        <v>59</v>
      </c>
      <c r="E3717" s="2" t="str">
        <f>TRIM(Table2[[#This Row],[SKU_CODE]])</f>
        <v>BEC-CLN-001</v>
      </c>
      <c r="F3717" s="2">
        <v>193</v>
      </c>
      <c r="G3717" s="2">
        <v>38407</v>
      </c>
      <c r="H3717" s="2">
        <v>8134.61</v>
      </c>
      <c r="I3717" s="2">
        <v>9546.67</v>
      </c>
      <c r="J3717" s="2">
        <v>9</v>
      </c>
      <c r="K3717" s="2" t="str">
        <f>_xlfn.XLOOKUP(E3717,[1]SKU_Master!A:A,[1]SKU_Master!C:C,"NOT FOUND")</f>
        <v>Cleaners</v>
      </c>
      <c r="L3717" s="2">
        <f>_xlfn.XLOOKUP(Table2[[#This Row],[SKU_CODE_CLEAN]],[1]SKU_Master!A:A,[1]SKU_Master!E:E,"Not Found")</f>
        <v>199</v>
      </c>
      <c r="M3717" s="2">
        <f>_xlfn.XLOOKUP(E3717,[1]SKU_Master!A:A,[1]SKU_Master!F:F,"NOT FOUND")</f>
        <v>96</v>
      </c>
      <c r="N3717" s="2" t="str">
        <f>IF(ISNUMBER(_xlfn.XMATCH(E3717,[1]SKU_Master!A:A)),"MATCH","NOT FOUND")</f>
        <v>MATCH</v>
      </c>
      <c r="O3717" s="2">
        <f>Table2[[#This Row],[GROSS_REVENUE]]-Table2[[#This Row],[DISCOUNT]]</f>
        <v>30272.39</v>
      </c>
      <c r="P3717" s="3">
        <f>IFERROR((Table2[[#This Row],[NET_REVENUE]]-(Table2[[#This Row],[UNITS_SOLD]]*Table2[[#This Row],[UNIT_COGS]]))/Table2[[#This Row],[NET_REVENUE]],0)</f>
        <v>0.38795714510813317</v>
      </c>
      <c r="Q3717" s="4">
        <f>IFERROR(Table2[[#This Row],[GROSS_REVENUE]]/Table2[[#This Row],[AD_SPEND]],0)</f>
        <v>4.0230782042324709</v>
      </c>
      <c r="R3717" s="2">
        <f>IFERROR((Table2[[#This Row],[NET_REVENUE]]-(Table2[[#This Row],[UNITS_SOLD]]*Table2[[#This Row],[UNIT_COGS]])-Table2[[#This Row],[AD_SPEND]]),0)</f>
        <v>2197.7199999999993</v>
      </c>
      <c r="S3717" s="3">
        <f>IFERROR(Table2[[#This Row],[RETURNS_UNITS]]/Table2[[#This Row],[UNITS_SOLD]],0)</f>
        <v>4.6632124352331605E-2</v>
      </c>
      <c r="T3717" s="2" t="str">
        <f>TRIM(CLEAN(Table2[[#This Row],[CHANNEL]]))</f>
        <v>Flipkart</v>
      </c>
      <c r="U3717" s="1">
        <f t="shared" si="58"/>
        <v>45292</v>
      </c>
    </row>
    <row r="3718" spans="1:21" x14ac:dyDescent="0.3">
      <c r="A3718" s="1">
        <v>45689</v>
      </c>
      <c r="B3718" s="2" t="s">
        <v>21</v>
      </c>
      <c r="C3718" s="2" t="s">
        <v>28</v>
      </c>
      <c r="D3718" s="2" t="s">
        <v>38</v>
      </c>
      <c r="E3718" s="2" t="str">
        <f>TRIM(Table2[[#This Row],[SKU_CODE]])</f>
        <v>BEC-CLN-002</v>
      </c>
      <c r="F3718" s="2">
        <v>256</v>
      </c>
      <c r="G3718" s="2">
        <v>47360</v>
      </c>
      <c r="H3718" s="2">
        <v>8697.57</v>
      </c>
      <c r="I3718" s="2">
        <v>9554.8799999999992</v>
      </c>
      <c r="J3718" s="2">
        <v>15</v>
      </c>
      <c r="K3718" s="2" t="str">
        <f>_xlfn.XLOOKUP(E3718,[1]SKU_Master!A:A,[1]SKU_Master!C:C,"NOT FOUND")</f>
        <v>Cleaners</v>
      </c>
      <c r="L3718" s="2">
        <f>_xlfn.XLOOKUP(Table2[[#This Row],[SKU_CODE_CLEAN]],[1]SKU_Master!A:A,[1]SKU_Master!E:E,"Not Found")</f>
        <v>185</v>
      </c>
      <c r="M3718" s="2">
        <f>_xlfn.XLOOKUP(E3718,[1]SKU_Master!A:A,[1]SKU_Master!F:F,"NOT FOUND")</f>
        <v>88</v>
      </c>
      <c r="N3718" s="2" t="str">
        <f>IF(ISNUMBER(_xlfn.XMATCH(E3718,[1]SKU_Master!A:A)),"MATCH","NOT FOUND")</f>
        <v>MATCH</v>
      </c>
      <c r="O3718" s="2">
        <f>Table2[[#This Row],[GROSS_REVENUE]]-Table2[[#This Row],[DISCOUNT]]</f>
        <v>38662.43</v>
      </c>
      <c r="P3718" s="3">
        <f>IFERROR((Table2[[#This Row],[NET_REVENUE]]-(Table2[[#This Row],[UNITS_SOLD]]*Table2[[#This Row],[UNIT_COGS]]))/Table2[[#This Row],[NET_REVENUE]],0)</f>
        <v>0.41731546620323656</v>
      </c>
      <c r="Q3718" s="4">
        <f>IFERROR(Table2[[#This Row],[GROSS_REVENUE]]/Table2[[#This Row],[AD_SPEND]],0)</f>
        <v>4.9566294919454776</v>
      </c>
      <c r="R3718" s="2">
        <f>IFERROR((Table2[[#This Row],[NET_REVENUE]]-(Table2[[#This Row],[UNITS_SOLD]]*Table2[[#This Row],[UNIT_COGS]])-Table2[[#This Row],[AD_SPEND]]),0)</f>
        <v>6579.5500000000011</v>
      </c>
      <c r="S3718" s="3">
        <f>IFERROR(Table2[[#This Row],[RETURNS_UNITS]]/Table2[[#This Row],[UNITS_SOLD]],0)</f>
        <v>5.859375E-2</v>
      </c>
      <c r="T3718" s="2" t="str">
        <f>TRIM(CLEAN(Table2[[#This Row],[CHANNEL]]))</f>
        <v>Flipkart</v>
      </c>
      <c r="U3718" s="1">
        <f t="shared" si="58"/>
        <v>45689</v>
      </c>
    </row>
    <row r="3719" spans="1:21" x14ac:dyDescent="0.3">
      <c r="A3719" s="1">
        <v>45717</v>
      </c>
      <c r="B3719" s="2" t="s">
        <v>33</v>
      </c>
      <c r="C3719" s="2" t="s">
        <v>22</v>
      </c>
      <c r="D3719" s="2" t="s">
        <v>38</v>
      </c>
      <c r="E3719" s="2" t="str">
        <f>TRIM(Table2[[#This Row],[SKU_CODE]])</f>
        <v>BEC-CLN-002</v>
      </c>
      <c r="F3719" s="2">
        <v>279</v>
      </c>
      <c r="G3719" s="2">
        <v>51615</v>
      </c>
      <c r="H3719" s="2">
        <v>7882.17</v>
      </c>
      <c r="I3719" s="2">
        <v>9563.11</v>
      </c>
      <c r="J3719" s="2">
        <v>16</v>
      </c>
      <c r="K3719" s="2" t="str">
        <f>_xlfn.XLOOKUP(E3719,[1]SKU_Master!A:A,[1]SKU_Master!C:C,"NOT FOUND")</f>
        <v>Cleaners</v>
      </c>
      <c r="L3719" s="2">
        <f>_xlfn.XLOOKUP(Table2[[#This Row],[SKU_CODE_CLEAN]],[1]SKU_Master!A:A,[1]SKU_Master!E:E,"Not Found")</f>
        <v>185</v>
      </c>
      <c r="M3719" s="2">
        <f>_xlfn.XLOOKUP(E3719,[1]SKU_Master!A:A,[1]SKU_Master!F:F,"NOT FOUND")</f>
        <v>88</v>
      </c>
      <c r="N3719" s="2" t="str">
        <f>IF(ISNUMBER(_xlfn.XMATCH(E3719,[1]SKU_Master!A:A)),"MATCH","NOT FOUND")</f>
        <v>MATCH</v>
      </c>
      <c r="O3719" s="2">
        <f>Table2[[#This Row],[GROSS_REVENUE]]-Table2[[#This Row],[DISCOUNT]]</f>
        <v>43732.83</v>
      </c>
      <c r="P3719" s="3">
        <f>IFERROR((Table2[[#This Row],[NET_REVENUE]]-(Table2[[#This Row],[UNITS_SOLD]]*Table2[[#This Row],[UNIT_COGS]]))/Table2[[#This Row],[NET_REVENUE]],0)</f>
        <v>0.43859109963841814</v>
      </c>
      <c r="Q3719" s="4">
        <f>IFERROR(Table2[[#This Row],[GROSS_REVENUE]]/Table2[[#This Row],[AD_SPEND]],0)</f>
        <v>5.3973027602945063</v>
      </c>
      <c r="R3719" s="2">
        <f>IFERROR((Table2[[#This Row],[NET_REVENUE]]-(Table2[[#This Row],[UNITS_SOLD]]*Table2[[#This Row],[UNIT_COGS]])-Table2[[#This Row],[AD_SPEND]]),0)</f>
        <v>9617.7200000000012</v>
      </c>
      <c r="S3719" s="3">
        <f>IFERROR(Table2[[#This Row],[RETURNS_UNITS]]/Table2[[#This Row],[UNITS_SOLD]],0)</f>
        <v>5.7347670250896057E-2</v>
      </c>
      <c r="T3719" s="2" t="str">
        <f>TRIM(CLEAN(Table2[[#This Row],[CHANNEL]]))</f>
        <v>Swiggy Instamart</v>
      </c>
      <c r="U3719" s="1">
        <f t="shared" si="58"/>
        <v>45717</v>
      </c>
    </row>
    <row r="3720" spans="1:21" x14ac:dyDescent="0.3">
      <c r="A3720" s="1">
        <v>45717</v>
      </c>
      <c r="B3720" s="2" t="s">
        <v>33</v>
      </c>
      <c r="C3720" s="2" t="s">
        <v>22</v>
      </c>
      <c r="D3720" s="2" t="s">
        <v>59</v>
      </c>
      <c r="E3720" s="2" t="str">
        <f>TRIM(Table2[[#This Row],[SKU_CODE]])</f>
        <v>BEC-CLN-001</v>
      </c>
      <c r="F3720" s="2">
        <v>183</v>
      </c>
      <c r="G3720" s="2">
        <v>36417</v>
      </c>
      <c r="H3720" s="2">
        <v>1883.89</v>
      </c>
      <c r="I3720" s="2">
        <v>9564.49</v>
      </c>
      <c r="J3720" s="2">
        <v>8</v>
      </c>
      <c r="K3720" s="2" t="str">
        <f>_xlfn.XLOOKUP(E3720,[1]SKU_Master!A:A,[1]SKU_Master!C:C,"NOT FOUND")</f>
        <v>Cleaners</v>
      </c>
      <c r="L3720" s="2">
        <f>_xlfn.XLOOKUP(Table2[[#This Row],[SKU_CODE_CLEAN]],[1]SKU_Master!A:A,[1]SKU_Master!E:E,"Not Found")</f>
        <v>199</v>
      </c>
      <c r="M3720" s="2">
        <f>_xlfn.XLOOKUP(E3720,[1]SKU_Master!A:A,[1]SKU_Master!F:F,"NOT FOUND")</f>
        <v>96</v>
      </c>
      <c r="N3720" s="2" t="str">
        <f>IF(ISNUMBER(_xlfn.XMATCH(E3720,[1]SKU_Master!A:A)),"MATCH","NOT FOUND")</f>
        <v>MATCH</v>
      </c>
      <c r="O3720" s="2">
        <f>Table2[[#This Row],[GROSS_REVENUE]]-Table2[[#This Row],[DISCOUNT]]</f>
        <v>34533.11</v>
      </c>
      <c r="P3720" s="3">
        <f>IFERROR((Table2[[#This Row],[NET_REVENUE]]-(Table2[[#This Row],[UNITS_SOLD]]*Table2[[#This Row],[UNIT_COGS]]))/Table2[[#This Row],[NET_REVENUE]],0)</f>
        <v>0.49127084123034387</v>
      </c>
      <c r="Q3720" s="4">
        <f>IFERROR(Table2[[#This Row],[GROSS_REVENUE]]/Table2[[#This Row],[AD_SPEND]],0)</f>
        <v>3.8075213628745495</v>
      </c>
      <c r="R3720" s="2">
        <f>IFERROR((Table2[[#This Row],[NET_REVENUE]]-(Table2[[#This Row],[UNITS_SOLD]]*Table2[[#This Row],[UNIT_COGS]])-Table2[[#This Row],[AD_SPEND]]),0)</f>
        <v>7400.6200000000008</v>
      </c>
      <c r="S3720" s="3">
        <f>IFERROR(Table2[[#This Row],[RETURNS_UNITS]]/Table2[[#This Row],[UNITS_SOLD]],0)</f>
        <v>4.3715846994535519E-2</v>
      </c>
      <c r="T3720" s="2" t="str">
        <f>TRIM(CLEAN(Table2[[#This Row],[CHANNEL]]))</f>
        <v>Swiggy Instamart</v>
      </c>
      <c r="U3720" s="1">
        <f t="shared" si="58"/>
        <v>45717</v>
      </c>
    </row>
    <row r="3721" spans="1:21" x14ac:dyDescent="0.3">
      <c r="A3721" s="1">
        <v>45383</v>
      </c>
      <c r="B3721" s="2" t="s">
        <v>39</v>
      </c>
      <c r="C3721" s="2" t="s">
        <v>25</v>
      </c>
      <c r="D3721" s="2" t="s">
        <v>30</v>
      </c>
      <c r="E3721" s="2" t="str">
        <f>TRIM(Table2[[#This Row],[SKU_CODE]])</f>
        <v>BEC-TIS-002</v>
      </c>
      <c r="F3721" s="2">
        <v>637</v>
      </c>
      <c r="G3721" s="2">
        <v>114660</v>
      </c>
      <c r="H3721" s="2">
        <v>34133.78</v>
      </c>
      <c r="I3721" s="2">
        <v>9566.59</v>
      </c>
      <c r="J3721" s="2">
        <v>20</v>
      </c>
      <c r="K3721" s="2" t="str">
        <f>_xlfn.XLOOKUP(E3721,[1]SKU_Master!A:A,[1]SKU_Master!C:C,"NOT FOUND")</f>
        <v>Tissues</v>
      </c>
      <c r="L3721" s="2">
        <f>_xlfn.XLOOKUP(Table2[[#This Row],[SKU_CODE_CLEAN]],[1]SKU_Master!A:A,[1]SKU_Master!E:E,"Not Found")</f>
        <v>180</v>
      </c>
      <c r="M3721" s="2">
        <f>_xlfn.XLOOKUP(E3721,[1]SKU_Master!A:A,[1]SKU_Master!F:F,"NOT FOUND")</f>
        <v>95</v>
      </c>
      <c r="N3721" s="2" t="str">
        <f>IF(ISNUMBER(_xlfn.XMATCH(E3721,[1]SKU_Master!A:A)),"MATCH","NOT FOUND")</f>
        <v>MATCH</v>
      </c>
      <c r="O3721" s="2">
        <f>Table2[[#This Row],[GROSS_REVENUE]]-Table2[[#This Row],[DISCOUNT]]</f>
        <v>80526.22</v>
      </c>
      <c r="P3721" s="3">
        <f>IFERROR((Table2[[#This Row],[NET_REVENUE]]-(Table2[[#This Row],[UNITS_SOLD]]*Table2[[#This Row],[UNIT_COGS]]))/Table2[[#This Row],[NET_REVENUE]],0)</f>
        <v>0.24850564201324737</v>
      </c>
      <c r="Q3721" s="4">
        <f>IFERROR(Table2[[#This Row],[GROSS_REVENUE]]/Table2[[#This Row],[AD_SPEND]],0)</f>
        <v>11.985461904398537</v>
      </c>
      <c r="R3721" s="2">
        <f>IFERROR((Table2[[#This Row],[NET_REVENUE]]-(Table2[[#This Row],[UNITS_SOLD]]*Table2[[#This Row],[UNIT_COGS]])-Table2[[#This Row],[AD_SPEND]]),0)</f>
        <v>10444.630000000001</v>
      </c>
      <c r="S3721" s="3">
        <f>IFERROR(Table2[[#This Row],[RETURNS_UNITS]]/Table2[[#This Row],[UNITS_SOLD]],0)</f>
        <v>3.1397174254317109E-2</v>
      </c>
      <c r="T3721" s="2" t="str">
        <f>TRIM(CLEAN(Table2[[#This Row],[CHANNEL]]))</f>
        <v>Amazon</v>
      </c>
      <c r="U3721" s="1">
        <f t="shared" si="58"/>
        <v>45383</v>
      </c>
    </row>
    <row r="3722" spans="1:21" x14ac:dyDescent="0.3">
      <c r="A3722" s="1">
        <v>45536</v>
      </c>
      <c r="B3722" s="2" t="s">
        <v>39</v>
      </c>
      <c r="C3722" s="2" t="s">
        <v>25</v>
      </c>
      <c r="D3722" s="2" t="s">
        <v>41</v>
      </c>
      <c r="E3722" s="2" t="str">
        <f>TRIM(Table2[[#This Row],[SKU_CODE]])</f>
        <v>BEC-KT-002</v>
      </c>
      <c r="F3722" s="2">
        <v>368</v>
      </c>
      <c r="G3722" s="2">
        <v>154560</v>
      </c>
      <c r="H3722" s="2">
        <v>7841.77</v>
      </c>
      <c r="I3722" s="2">
        <v>9581.6200000000008</v>
      </c>
      <c r="J3722" s="2">
        <v>10</v>
      </c>
      <c r="K3722" s="2" t="str">
        <f>_xlfn.XLOOKUP(E3722,[1]SKU_Master!A:A,[1]SKU_Master!C:C,"NOT FOUND")</f>
        <v>Kitchen Towel</v>
      </c>
      <c r="L3722" s="2">
        <f>_xlfn.XLOOKUP(Table2[[#This Row],[SKU_CODE_CLEAN]],[1]SKU_Master!A:A,[1]SKU_Master!E:E,"Not Found")</f>
        <v>420</v>
      </c>
      <c r="M3722" s="2">
        <f>_xlfn.XLOOKUP(E3722,[1]SKU_Master!A:A,[1]SKU_Master!F:F,"NOT FOUND")</f>
        <v>205</v>
      </c>
      <c r="N3722" s="2" t="str">
        <f>IF(ISNUMBER(_xlfn.XMATCH(E3722,[1]SKU_Master!A:A)),"MATCH","NOT FOUND")</f>
        <v>MATCH</v>
      </c>
      <c r="O3722" s="2">
        <f>Table2[[#This Row],[GROSS_REVENUE]]-Table2[[#This Row],[DISCOUNT]]</f>
        <v>146718.23000000001</v>
      </c>
      <c r="P3722" s="3">
        <f>IFERROR((Table2[[#This Row],[NET_REVENUE]]-(Table2[[#This Row],[UNITS_SOLD]]*Table2[[#This Row],[UNIT_COGS]]))/Table2[[#This Row],[NET_REVENUE]],0)</f>
        <v>0.48581713397169529</v>
      </c>
      <c r="Q3722" s="4">
        <f>IFERROR(Table2[[#This Row],[GROSS_REVENUE]]/Table2[[#This Row],[AD_SPEND]],0)</f>
        <v>16.130883921508051</v>
      </c>
      <c r="R3722" s="2">
        <f>IFERROR((Table2[[#This Row],[NET_REVENUE]]-(Table2[[#This Row],[UNITS_SOLD]]*Table2[[#This Row],[UNIT_COGS]])-Table2[[#This Row],[AD_SPEND]]),0)</f>
        <v>61696.610000000008</v>
      </c>
      <c r="S3722" s="3">
        <f>IFERROR(Table2[[#This Row],[RETURNS_UNITS]]/Table2[[#This Row],[UNITS_SOLD]],0)</f>
        <v>2.717391304347826E-2</v>
      </c>
      <c r="T3722" s="2" t="str">
        <f>TRIM(CLEAN(Table2[[#This Row],[CHANNEL]]))</f>
        <v>Amazon</v>
      </c>
      <c r="U3722" s="1">
        <f t="shared" si="58"/>
        <v>45536</v>
      </c>
    </row>
    <row r="3723" spans="1:21" x14ac:dyDescent="0.3">
      <c r="A3723" s="1">
        <v>45444</v>
      </c>
      <c r="B3723" s="2" t="s">
        <v>39</v>
      </c>
      <c r="C3723" s="2" t="s">
        <v>28</v>
      </c>
      <c r="D3723" s="2" t="s">
        <v>38</v>
      </c>
      <c r="E3723" s="2" t="str">
        <f>TRIM(Table2[[#This Row],[SKU_CODE]])</f>
        <v>BEC-CLN-002</v>
      </c>
      <c r="F3723" s="2">
        <v>370</v>
      </c>
      <c r="G3723" s="2">
        <v>68450</v>
      </c>
      <c r="H3723" s="2">
        <v>18268.34</v>
      </c>
      <c r="I3723" s="2">
        <v>9586.92</v>
      </c>
      <c r="J3723" s="2">
        <v>14</v>
      </c>
      <c r="K3723" s="2" t="str">
        <f>_xlfn.XLOOKUP(E3723,[1]SKU_Master!A:A,[1]SKU_Master!C:C,"NOT FOUND")</f>
        <v>Cleaners</v>
      </c>
      <c r="L3723" s="2">
        <f>_xlfn.XLOOKUP(Table2[[#This Row],[SKU_CODE_CLEAN]],[1]SKU_Master!A:A,[1]SKU_Master!E:E,"Not Found")</f>
        <v>185</v>
      </c>
      <c r="M3723" s="2">
        <f>_xlfn.XLOOKUP(E3723,[1]SKU_Master!A:A,[1]SKU_Master!F:F,"NOT FOUND")</f>
        <v>88</v>
      </c>
      <c r="N3723" s="2" t="str">
        <f>IF(ISNUMBER(_xlfn.XMATCH(E3723,[1]SKU_Master!A:A)),"MATCH","NOT FOUND")</f>
        <v>MATCH</v>
      </c>
      <c r="O3723" s="2">
        <f>Table2[[#This Row],[GROSS_REVENUE]]-Table2[[#This Row],[DISCOUNT]]</f>
        <v>50181.66</v>
      </c>
      <c r="P3723" s="3">
        <f>IFERROR((Table2[[#This Row],[NET_REVENUE]]-(Table2[[#This Row],[UNITS_SOLD]]*Table2[[#This Row],[UNIT_COGS]]))/Table2[[#This Row],[NET_REVENUE]],0)</f>
        <v>0.351157375025059</v>
      </c>
      <c r="Q3723" s="4">
        <f>IFERROR(Table2[[#This Row],[GROSS_REVENUE]]/Table2[[#This Row],[AD_SPEND]],0)</f>
        <v>7.139936496810237</v>
      </c>
      <c r="R3723" s="2">
        <f>IFERROR((Table2[[#This Row],[NET_REVENUE]]-(Table2[[#This Row],[UNITS_SOLD]]*Table2[[#This Row],[UNIT_COGS]])-Table2[[#This Row],[AD_SPEND]]),0)</f>
        <v>8034.7400000000034</v>
      </c>
      <c r="S3723" s="3">
        <f>IFERROR(Table2[[#This Row],[RETURNS_UNITS]]/Table2[[#This Row],[UNITS_SOLD]],0)</f>
        <v>3.783783783783784E-2</v>
      </c>
      <c r="T3723" s="2" t="str">
        <f>TRIM(CLEAN(Table2[[#This Row],[CHANNEL]]))</f>
        <v>Amazon</v>
      </c>
      <c r="U3723" s="1">
        <f t="shared" si="58"/>
        <v>45444</v>
      </c>
    </row>
    <row r="3724" spans="1:21" x14ac:dyDescent="0.3">
      <c r="A3724" s="1">
        <v>45444</v>
      </c>
      <c r="B3724" s="2" t="s">
        <v>24</v>
      </c>
      <c r="C3724" s="2" t="s">
        <v>25</v>
      </c>
      <c r="D3724" s="2" t="s">
        <v>38</v>
      </c>
      <c r="E3724" s="2" t="str">
        <f>TRIM(Table2[[#This Row],[SKU_CODE]])</f>
        <v>BEC-CLN-002</v>
      </c>
      <c r="F3724" s="2">
        <v>322</v>
      </c>
      <c r="G3724" s="2">
        <v>59570</v>
      </c>
      <c r="H3724" s="2">
        <v>6647.8</v>
      </c>
      <c r="I3724" s="2">
        <v>9589.23</v>
      </c>
      <c r="J3724" s="2">
        <v>30</v>
      </c>
      <c r="K3724" s="2" t="str">
        <f>_xlfn.XLOOKUP(E3724,[1]SKU_Master!A:A,[1]SKU_Master!C:C,"NOT FOUND")</f>
        <v>Cleaners</v>
      </c>
      <c r="L3724" s="2">
        <f>_xlfn.XLOOKUP(Table2[[#This Row],[SKU_CODE_CLEAN]],[1]SKU_Master!A:A,[1]SKU_Master!E:E,"Not Found")</f>
        <v>185</v>
      </c>
      <c r="M3724" s="2">
        <f>_xlfn.XLOOKUP(E3724,[1]SKU_Master!A:A,[1]SKU_Master!F:F,"NOT FOUND")</f>
        <v>88</v>
      </c>
      <c r="N3724" s="2" t="str">
        <f>IF(ISNUMBER(_xlfn.XMATCH(E3724,[1]SKU_Master!A:A)),"MATCH","NOT FOUND")</f>
        <v>MATCH</v>
      </c>
      <c r="O3724" s="2">
        <f>Table2[[#This Row],[GROSS_REVENUE]]-Table2[[#This Row],[DISCOUNT]]</f>
        <v>52922.2</v>
      </c>
      <c r="P3724" s="3">
        <f>IFERROR((Table2[[#This Row],[NET_REVENUE]]-(Table2[[#This Row],[UNITS_SOLD]]*Table2[[#This Row],[UNIT_COGS]]))/Table2[[#This Row],[NET_REVENUE]],0)</f>
        <v>0.46457252344006861</v>
      </c>
      <c r="Q3724" s="4">
        <f>IFERROR(Table2[[#This Row],[GROSS_REVENUE]]/Table2[[#This Row],[AD_SPEND]],0)</f>
        <v>6.212177620100884</v>
      </c>
      <c r="R3724" s="2">
        <f>IFERROR((Table2[[#This Row],[NET_REVENUE]]-(Table2[[#This Row],[UNITS_SOLD]]*Table2[[#This Row],[UNIT_COGS]])-Table2[[#This Row],[AD_SPEND]]),0)</f>
        <v>14996.969999999998</v>
      </c>
      <c r="S3724" s="3">
        <f>IFERROR(Table2[[#This Row],[RETURNS_UNITS]]/Table2[[#This Row],[UNITS_SOLD]],0)</f>
        <v>9.3167701863354033E-2</v>
      </c>
      <c r="T3724" s="2" t="str">
        <f>TRIM(CLEAN(Table2[[#This Row],[CHANNEL]]))</f>
        <v>D2C</v>
      </c>
      <c r="U3724" s="1">
        <f t="shared" si="58"/>
        <v>45444</v>
      </c>
    </row>
    <row r="3725" spans="1:21" x14ac:dyDescent="0.3">
      <c r="A3725" s="1">
        <v>45597</v>
      </c>
      <c r="B3725" s="2" t="s">
        <v>34</v>
      </c>
      <c r="C3725" s="2" t="s">
        <v>28</v>
      </c>
      <c r="D3725" s="2" t="s">
        <v>59</v>
      </c>
      <c r="E3725" s="2" t="str">
        <f>TRIM(Table2[[#This Row],[SKU_CODE]])</f>
        <v>BEC-CLN-001</v>
      </c>
      <c r="F3725" s="2">
        <v>226</v>
      </c>
      <c r="G3725" s="2">
        <v>44974</v>
      </c>
      <c r="H3725" s="2">
        <v>10810.9</v>
      </c>
      <c r="I3725" s="2">
        <v>9601.2199999999993</v>
      </c>
      <c r="J3725" s="2">
        <v>4</v>
      </c>
      <c r="K3725" s="2" t="str">
        <f>_xlfn.XLOOKUP(E3725,[1]SKU_Master!A:A,[1]SKU_Master!C:C,"NOT FOUND")</f>
        <v>Cleaners</v>
      </c>
      <c r="L3725" s="2">
        <f>_xlfn.XLOOKUP(Table2[[#This Row],[SKU_CODE_CLEAN]],[1]SKU_Master!A:A,[1]SKU_Master!E:E,"Not Found")</f>
        <v>199</v>
      </c>
      <c r="M3725" s="2">
        <f>_xlfn.XLOOKUP(E3725,[1]SKU_Master!A:A,[1]SKU_Master!F:F,"NOT FOUND")</f>
        <v>96</v>
      </c>
      <c r="N3725" s="2" t="str">
        <f>IF(ISNUMBER(_xlfn.XMATCH(E3725,[1]SKU_Master!A:A)),"MATCH","NOT FOUND")</f>
        <v>MATCH</v>
      </c>
      <c r="O3725" s="2">
        <f>Table2[[#This Row],[GROSS_REVENUE]]-Table2[[#This Row],[DISCOUNT]]</f>
        <v>34163.1</v>
      </c>
      <c r="P3725" s="3">
        <f>IFERROR((Table2[[#This Row],[NET_REVENUE]]-(Table2[[#This Row],[UNITS_SOLD]]*Table2[[#This Row],[UNIT_COGS]]))/Table2[[#This Row],[NET_REVENUE]],0)</f>
        <v>0.36492882671654503</v>
      </c>
      <c r="Q3725" s="4">
        <f>IFERROR(Table2[[#This Row],[GROSS_REVENUE]]/Table2[[#This Row],[AD_SPEND]],0)</f>
        <v>4.6841963833762792</v>
      </c>
      <c r="R3725" s="2">
        <f>IFERROR((Table2[[#This Row],[NET_REVENUE]]-(Table2[[#This Row],[UNITS_SOLD]]*Table2[[#This Row],[UNIT_COGS]])-Table2[[#This Row],[AD_SPEND]]),0)</f>
        <v>2865.8799999999992</v>
      </c>
      <c r="S3725" s="3">
        <f>IFERROR(Table2[[#This Row],[RETURNS_UNITS]]/Table2[[#This Row],[UNITS_SOLD]],0)</f>
        <v>1.7699115044247787E-2</v>
      </c>
      <c r="T3725" s="2" t="str">
        <f>TRIM(CLEAN(Table2[[#This Row],[CHANNEL]]))</f>
        <v>Zepto</v>
      </c>
      <c r="U3725" s="1">
        <f t="shared" si="58"/>
        <v>45597</v>
      </c>
    </row>
    <row r="3726" spans="1:21" x14ac:dyDescent="0.3">
      <c r="A3726" s="1">
        <v>45323</v>
      </c>
      <c r="B3726" s="2" t="s">
        <v>24</v>
      </c>
      <c r="C3726" s="2" t="s">
        <v>28</v>
      </c>
      <c r="D3726" s="2" t="s">
        <v>59</v>
      </c>
      <c r="E3726" s="2" t="str">
        <f>TRIM(Table2[[#This Row],[SKU_CODE]])</f>
        <v>BEC-CLN-001</v>
      </c>
      <c r="F3726" s="2">
        <v>182</v>
      </c>
      <c r="G3726" s="2">
        <v>36218</v>
      </c>
      <c r="H3726" s="2">
        <v>4607.59</v>
      </c>
      <c r="I3726" s="2">
        <v>9603.3799999999992</v>
      </c>
      <c r="J3726" s="2">
        <v>22</v>
      </c>
      <c r="K3726" s="2" t="str">
        <f>_xlfn.XLOOKUP(E3726,[1]SKU_Master!A:A,[1]SKU_Master!C:C,"NOT FOUND")</f>
        <v>Cleaners</v>
      </c>
      <c r="L3726" s="2">
        <f>_xlfn.XLOOKUP(Table2[[#This Row],[SKU_CODE_CLEAN]],[1]SKU_Master!A:A,[1]SKU_Master!E:E,"Not Found")</f>
        <v>199</v>
      </c>
      <c r="M3726" s="2">
        <f>_xlfn.XLOOKUP(E3726,[1]SKU_Master!A:A,[1]SKU_Master!F:F,"NOT FOUND")</f>
        <v>96</v>
      </c>
      <c r="N3726" s="2" t="str">
        <f>IF(ISNUMBER(_xlfn.XMATCH(E3726,[1]SKU_Master!A:A)),"MATCH","NOT FOUND")</f>
        <v>MATCH</v>
      </c>
      <c r="O3726" s="2">
        <f>Table2[[#This Row],[GROSS_REVENUE]]-Table2[[#This Row],[DISCOUNT]]</f>
        <v>31610.41</v>
      </c>
      <c r="P3726" s="3">
        <f>IFERROR((Table2[[#This Row],[NET_REVENUE]]-(Table2[[#This Row],[UNITS_SOLD]]*Table2[[#This Row],[UNIT_COGS]]))/Table2[[#This Row],[NET_REVENUE]],0)</f>
        <v>0.44727069342030046</v>
      </c>
      <c r="Q3726" s="4">
        <f>IFERROR(Table2[[#This Row],[GROSS_REVENUE]]/Table2[[#This Row],[AD_SPEND]],0)</f>
        <v>3.7713804931180483</v>
      </c>
      <c r="R3726" s="2">
        <f>IFERROR((Table2[[#This Row],[NET_REVENUE]]-(Table2[[#This Row],[UNITS_SOLD]]*Table2[[#This Row],[UNIT_COGS]])-Table2[[#This Row],[AD_SPEND]]),0)</f>
        <v>4535.0300000000007</v>
      </c>
      <c r="S3726" s="3">
        <f>IFERROR(Table2[[#This Row],[RETURNS_UNITS]]/Table2[[#This Row],[UNITS_SOLD]],0)</f>
        <v>0.12087912087912088</v>
      </c>
      <c r="T3726" s="2" t="str">
        <f>TRIM(CLEAN(Table2[[#This Row],[CHANNEL]]))</f>
        <v>D2C</v>
      </c>
      <c r="U3726" s="1">
        <f t="shared" si="58"/>
        <v>45323</v>
      </c>
    </row>
    <row r="3727" spans="1:21" x14ac:dyDescent="0.3">
      <c r="A3727" s="1">
        <v>45748</v>
      </c>
      <c r="B3727" s="2" t="s">
        <v>37</v>
      </c>
      <c r="C3727" s="2" t="s">
        <v>28</v>
      </c>
      <c r="D3727" s="2" t="s">
        <v>38</v>
      </c>
      <c r="E3727" s="2" t="str">
        <f>TRIM(Table2[[#This Row],[SKU_CODE]])</f>
        <v>BEC-CLN-002</v>
      </c>
      <c r="F3727" s="2">
        <v>273</v>
      </c>
      <c r="G3727" s="2">
        <v>50505</v>
      </c>
      <c r="H3727" s="2">
        <v>4564.26</v>
      </c>
      <c r="I3727" s="2">
        <v>9605.0300000000007</v>
      </c>
      <c r="J3727" s="2">
        <v>16</v>
      </c>
      <c r="K3727" s="2" t="str">
        <f>_xlfn.XLOOKUP(E3727,[1]SKU_Master!A:A,[1]SKU_Master!C:C,"NOT FOUND")</f>
        <v>Cleaners</v>
      </c>
      <c r="L3727" s="2">
        <f>_xlfn.XLOOKUP(Table2[[#This Row],[SKU_CODE_CLEAN]],[1]SKU_Master!A:A,[1]SKU_Master!E:E,"Not Found")</f>
        <v>185</v>
      </c>
      <c r="M3727" s="2">
        <f>_xlfn.XLOOKUP(E3727,[1]SKU_Master!A:A,[1]SKU_Master!F:F,"NOT FOUND")</f>
        <v>88</v>
      </c>
      <c r="N3727" s="2" t="str">
        <f>IF(ISNUMBER(_xlfn.XMATCH(E3727,[1]SKU_Master!A:A)),"MATCH","NOT FOUND")</f>
        <v>MATCH</v>
      </c>
      <c r="O3727" s="2">
        <f>Table2[[#This Row],[GROSS_REVENUE]]-Table2[[#This Row],[DISCOUNT]]</f>
        <v>45940.74</v>
      </c>
      <c r="P3727" s="3">
        <f>IFERROR((Table2[[#This Row],[NET_REVENUE]]-(Table2[[#This Row],[UNITS_SOLD]]*Table2[[#This Row],[UNIT_COGS]]))/Table2[[#This Row],[NET_REVENUE]],0)</f>
        <v>0.47706545432224207</v>
      </c>
      <c r="Q3727" s="4">
        <f>IFERROR(Table2[[#This Row],[GROSS_REVENUE]]/Table2[[#This Row],[AD_SPEND]],0)</f>
        <v>5.25818243149683</v>
      </c>
      <c r="R3727" s="2">
        <f>IFERROR((Table2[[#This Row],[NET_REVENUE]]-(Table2[[#This Row],[UNITS_SOLD]]*Table2[[#This Row],[UNIT_COGS]])-Table2[[#This Row],[AD_SPEND]]),0)</f>
        <v>12311.709999999997</v>
      </c>
      <c r="S3727" s="3">
        <f>IFERROR(Table2[[#This Row],[RETURNS_UNITS]]/Table2[[#This Row],[UNITS_SOLD]],0)</f>
        <v>5.8608058608058608E-2</v>
      </c>
      <c r="T3727" s="2" t="str">
        <f>TRIM(CLEAN(Table2[[#This Row],[CHANNEL]]))</f>
        <v>Blinkit</v>
      </c>
      <c r="U3727" s="1">
        <f t="shared" si="58"/>
        <v>45748</v>
      </c>
    </row>
    <row r="3728" spans="1:21" x14ac:dyDescent="0.3">
      <c r="A3728" s="1">
        <v>45717</v>
      </c>
      <c r="B3728" s="2" t="s">
        <v>39</v>
      </c>
      <c r="C3728" s="2" t="s">
        <v>28</v>
      </c>
      <c r="D3728" s="2" t="s">
        <v>31</v>
      </c>
      <c r="E3728" s="2" t="str">
        <f>TRIM(Table2[[#This Row],[SKU_CODE]])</f>
        <v>BEC-GB-002</v>
      </c>
      <c r="F3728" s="2">
        <v>415</v>
      </c>
      <c r="G3728" s="2">
        <v>74285</v>
      </c>
      <c r="H3728" s="2">
        <v>9493.2099999999991</v>
      </c>
      <c r="I3728" s="2">
        <v>9617.44</v>
      </c>
      <c r="J3728" s="2">
        <v>22</v>
      </c>
      <c r="K3728" s="2" t="str">
        <f>_xlfn.XLOOKUP(E3728,[1]SKU_Master!A:A,[1]SKU_Master!C:C,"NOT FOUND")</f>
        <v>Garbage Bags</v>
      </c>
      <c r="L3728" s="2">
        <f>_xlfn.XLOOKUP(Table2[[#This Row],[SKU_CODE_CLEAN]],[1]SKU_Master!A:A,[1]SKU_Master!E:E,"Not Found")</f>
        <v>179</v>
      </c>
      <c r="M3728" s="2">
        <f>_xlfn.XLOOKUP(E3728,[1]SKU_Master!A:A,[1]SKU_Master!F:F,"NOT FOUND")</f>
        <v>86</v>
      </c>
      <c r="N3728" s="2" t="str">
        <f>IF(ISNUMBER(_xlfn.XMATCH(E3728,[1]SKU_Master!A:A)),"MATCH","NOT FOUND")</f>
        <v>MATCH</v>
      </c>
      <c r="O3728" s="2">
        <f>Table2[[#This Row],[GROSS_REVENUE]]-Table2[[#This Row],[DISCOUNT]]</f>
        <v>64791.79</v>
      </c>
      <c r="P3728" s="3">
        <f>IFERROR((Table2[[#This Row],[NET_REVENUE]]-(Table2[[#This Row],[UNITS_SOLD]]*Table2[[#This Row],[UNIT_COGS]]))/Table2[[#This Row],[NET_REVENUE]],0)</f>
        <v>0.44915860481706094</v>
      </c>
      <c r="Q3728" s="4">
        <f>IFERROR(Table2[[#This Row],[GROSS_REVENUE]]/Table2[[#This Row],[AD_SPEND]],0)</f>
        <v>7.7239889201284333</v>
      </c>
      <c r="R3728" s="2">
        <f>IFERROR((Table2[[#This Row],[NET_REVENUE]]-(Table2[[#This Row],[UNITS_SOLD]]*Table2[[#This Row],[UNIT_COGS]])-Table2[[#This Row],[AD_SPEND]]),0)</f>
        <v>19484.349999999999</v>
      </c>
      <c r="S3728" s="3">
        <f>IFERROR(Table2[[#This Row],[RETURNS_UNITS]]/Table2[[#This Row],[UNITS_SOLD]],0)</f>
        <v>5.3012048192771083E-2</v>
      </c>
      <c r="T3728" s="2" t="str">
        <f>TRIM(CLEAN(Table2[[#This Row],[CHANNEL]]))</f>
        <v>Amazon</v>
      </c>
      <c r="U3728" s="1">
        <f t="shared" si="58"/>
        <v>45717</v>
      </c>
    </row>
    <row r="3729" spans="1:21" x14ac:dyDescent="0.3">
      <c r="A3729" s="1">
        <v>45323</v>
      </c>
      <c r="B3729" s="2" t="s">
        <v>24</v>
      </c>
      <c r="C3729" s="2" t="s">
        <v>28</v>
      </c>
      <c r="D3729" s="2" t="s">
        <v>36</v>
      </c>
      <c r="E3729" s="2" t="str">
        <f>TRIM(Table2[[#This Row],[SKU_CODE]])</f>
        <v>BEC-CLN-003</v>
      </c>
      <c r="F3729" s="2">
        <v>177</v>
      </c>
      <c r="G3729" s="2">
        <v>52923</v>
      </c>
      <c r="H3729" s="2">
        <v>3895.89</v>
      </c>
      <c r="I3729" s="2">
        <v>9625.34</v>
      </c>
      <c r="J3729" s="2">
        <v>25</v>
      </c>
      <c r="K3729" s="2" t="str">
        <f>_xlfn.XLOOKUP(E3729,[1]SKU_Master!A:A,[1]SKU_Master!C:C,"NOT FOUND")</f>
        <v>Cleaners</v>
      </c>
      <c r="L3729" s="2">
        <f>_xlfn.XLOOKUP(Table2[[#This Row],[SKU_CODE_CLEAN]],[1]SKU_Master!A:A,[1]SKU_Master!E:E,"Not Found")</f>
        <v>299</v>
      </c>
      <c r="M3729" s="2">
        <f>_xlfn.XLOOKUP(E3729,[1]SKU_Master!A:A,[1]SKU_Master!F:F,"NOT FOUND")</f>
        <v>150</v>
      </c>
      <c r="N3729" s="2" t="str">
        <f>IF(ISNUMBER(_xlfn.XMATCH(E3729,[1]SKU_Master!A:A)),"MATCH","NOT FOUND")</f>
        <v>MATCH</v>
      </c>
      <c r="O3729" s="2">
        <f>Table2[[#This Row],[GROSS_REVENUE]]-Table2[[#This Row],[DISCOUNT]]</f>
        <v>49027.11</v>
      </c>
      <c r="P3729" s="3">
        <f>IFERROR((Table2[[#This Row],[NET_REVENUE]]-(Table2[[#This Row],[UNITS_SOLD]]*Table2[[#This Row],[UNIT_COGS]]))/Table2[[#This Row],[NET_REVENUE]],0)</f>
        <v>0.45846287900714522</v>
      </c>
      <c r="Q3729" s="4">
        <f>IFERROR(Table2[[#This Row],[GROSS_REVENUE]]/Table2[[#This Row],[AD_SPEND]],0)</f>
        <v>5.498299280856572</v>
      </c>
      <c r="R3729" s="2">
        <f>IFERROR((Table2[[#This Row],[NET_REVENUE]]-(Table2[[#This Row],[UNITS_SOLD]]*Table2[[#This Row],[UNIT_COGS]])-Table2[[#This Row],[AD_SPEND]]),0)</f>
        <v>12851.77</v>
      </c>
      <c r="S3729" s="3">
        <f>IFERROR(Table2[[#This Row],[RETURNS_UNITS]]/Table2[[#This Row],[UNITS_SOLD]],0)</f>
        <v>0.14124293785310735</v>
      </c>
      <c r="T3729" s="2" t="str">
        <f>TRIM(CLEAN(Table2[[#This Row],[CHANNEL]]))</f>
        <v>D2C</v>
      </c>
      <c r="U3729" s="1">
        <f t="shared" si="58"/>
        <v>45323</v>
      </c>
    </row>
    <row r="3730" spans="1:21" x14ac:dyDescent="0.3">
      <c r="A3730" s="1">
        <v>45663</v>
      </c>
      <c r="B3730" s="2" t="s">
        <v>33</v>
      </c>
      <c r="C3730" s="2" t="s">
        <v>25</v>
      </c>
      <c r="D3730" s="2" t="s">
        <v>38</v>
      </c>
      <c r="E3730" s="2" t="str">
        <f>TRIM(Table2[[#This Row],[SKU_CODE]])</f>
        <v>BEC-CLN-002</v>
      </c>
      <c r="F3730" s="2">
        <v>260</v>
      </c>
      <c r="G3730" s="2">
        <v>48100</v>
      </c>
      <c r="H3730" s="2">
        <v>5257.08</v>
      </c>
      <c r="I3730" s="2">
        <v>9627.15</v>
      </c>
      <c r="J3730" s="2">
        <v>5</v>
      </c>
      <c r="K3730" s="2" t="str">
        <f>_xlfn.XLOOKUP(E3730,[1]SKU_Master!A:A,[1]SKU_Master!C:C,"NOT FOUND")</f>
        <v>Cleaners</v>
      </c>
      <c r="L3730" s="2">
        <f>_xlfn.XLOOKUP(Table2[[#This Row],[SKU_CODE_CLEAN]],[1]SKU_Master!A:A,[1]SKU_Master!E:E,"Not Found")</f>
        <v>185</v>
      </c>
      <c r="M3730" s="2">
        <f>_xlfn.XLOOKUP(E3730,[1]SKU_Master!A:A,[1]SKU_Master!F:F,"NOT FOUND")</f>
        <v>88</v>
      </c>
      <c r="N3730" s="2" t="str">
        <f>IF(ISNUMBER(_xlfn.XMATCH(E3730,[1]SKU_Master!A:A)),"MATCH","NOT FOUND")</f>
        <v>MATCH</v>
      </c>
      <c r="O3730" s="2">
        <f>Table2[[#This Row],[GROSS_REVENUE]]-Table2[[#This Row],[DISCOUNT]]</f>
        <v>42842.92</v>
      </c>
      <c r="P3730" s="3">
        <f>IFERROR((Table2[[#This Row],[NET_REVENUE]]-(Table2[[#This Row],[UNITS_SOLD]]*Table2[[#This Row],[UNIT_COGS]]))/Table2[[#This Row],[NET_REVENUE]],0)</f>
        <v>0.46595610196503878</v>
      </c>
      <c r="Q3730" s="4">
        <f>IFERROR(Table2[[#This Row],[GROSS_REVENUE]]/Table2[[#This Row],[AD_SPEND]],0)</f>
        <v>4.9962865437850246</v>
      </c>
      <c r="R3730" s="2">
        <f>IFERROR((Table2[[#This Row],[NET_REVENUE]]-(Table2[[#This Row],[UNITS_SOLD]]*Table2[[#This Row],[UNIT_COGS]])-Table2[[#This Row],[AD_SPEND]]),0)</f>
        <v>10335.769999999999</v>
      </c>
      <c r="S3730" s="3">
        <f>IFERROR(Table2[[#This Row],[RETURNS_UNITS]]/Table2[[#This Row],[UNITS_SOLD]],0)</f>
        <v>1.9230769230769232E-2</v>
      </c>
      <c r="T3730" s="2" t="str">
        <f>TRIM(CLEAN(Table2[[#This Row],[CHANNEL]]))</f>
        <v>Swiggy Instamart</v>
      </c>
      <c r="U3730" s="1">
        <f t="shared" si="58"/>
        <v>45809</v>
      </c>
    </row>
    <row r="3731" spans="1:21" x14ac:dyDescent="0.3">
      <c r="A3731" s="1">
        <v>45352</v>
      </c>
      <c r="B3731" s="2" t="s">
        <v>39</v>
      </c>
      <c r="C3731" s="2" t="s">
        <v>28</v>
      </c>
      <c r="D3731" s="2" t="s">
        <v>41</v>
      </c>
      <c r="E3731" s="2" t="str">
        <f>TRIM(Table2[[#This Row],[SKU_CODE]])</f>
        <v>BEC-KT-002</v>
      </c>
      <c r="F3731" s="2">
        <v>299</v>
      </c>
      <c r="G3731" s="2">
        <v>125580</v>
      </c>
      <c r="H3731" s="2">
        <v>24977.73</v>
      </c>
      <c r="I3731" s="2">
        <v>9671.8700000000008</v>
      </c>
      <c r="J3731" s="2">
        <v>6</v>
      </c>
      <c r="K3731" s="2" t="str">
        <f>_xlfn.XLOOKUP(E3731,[1]SKU_Master!A:A,[1]SKU_Master!C:C,"NOT FOUND")</f>
        <v>Kitchen Towel</v>
      </c>
      <c r="L3731" s="2">
        <f>_xlfn.XLOOKUP(Table2[[#This Row],[SKU_CODE_CLEAN]],[1]SKU_Master!A:A,[1]SKU_Master!E:E,"Not Found")</f>
        <v>420</v>
      </c>
      <c r="M3731" s="2">
        <f>_xlfn.XLOOKUP(E3731,[1]SKU_Master!A:A,[1]SKU_Master!F:F,"NOT FOUND")</f>
        <v>205</v>
      </c>
      <c r="N3731" s="2" t="str">
        <f>IF(ISNUMBER(_xlfn.XMATCH(E3731,[1]SKU_Master!A:A)),"MATCH","NOT FOUND")</f>
        <v>MATCH</v>
      </c>
      <c r="O3731" s="2">
        <f>Table2[[#This Row],[GROSS_REVENUE]]-Table2[[#This Row],[DISCOUNT]]</f>
        <v>100602.27</v>
      </c>
      <c r="P3731" s="3">
        <f>IFERROR((Table2[[#This Row],[NET_REVENUE]]-(Table2[[#This Row],[UNITS_SOLD]]*Table2[[#This Row],[UNIT_COGS]]))/Table2[[#This Row],[NET_REVENUE]],0)</f>
        <v>0.39071951358552848</v>
      </c>
      <c r="Q3731" s="4">
        <f>IFERROR(Table2[[#This Row],[GROSS_REVENUE]]/Table2[[#This Row],[AD_SPEND]],0)</f>
        <v>12.984045484482317</v>
      </c>
      <c r="R3731" s="2">
        <f>IFERROR((Table2[[#This Row],[NET_REVENUE]]-(Table2[[#This Row],[UNITS_SOLD]]*Table2[[#This Row],[UNIT_COGS]])-Table2[[#This Row],[AD_SPEND]]),0)</f>
        <v>29635.4</v>
      </c>
      <c r="S3731" s="3">
        <f>IFERROR(Table2[[#This Row],[RETURNS_UNITS]]/Table2[[#This Row],[UNITS_SOLD]],0)</f>
        <v>2.0066889632107024E-2</v>
      </c>
      <c r="T3731" s="2" t="str">
        <f>TRIM(CLEAN(Table2[[#This Row],[CHANNEL]]))</f>
        <v>Amazon</v>
      </c>
      <c r="U3731" s="1">
        <f t="shared" si="58"/>
        <v>45352</v>
      </c>
    </row>
    <row r="3732" spans="1:21" x14ac:dyDescent="0.3">
      <c r="A3732" s="1">
        <v>45292</v>
      </c>
      <c r="B3732" s="2" t="s">
        <v>24</v>
      </c>
      <c r="C3732" s="2" t="s">
        <v>22</v>
      </c>
      <c r="D3732" s="2" t="s">
        <v>59</v>
      </c>
      <c r="E3732" s="2" t="str">
        <f>TRIM(Table2[[#This Row],[SKU_CODE]])</f>
        <v>BEC-CLN-001</v>
      </c>
      <c r="F3732" s="2">
        <v>254</v>
      </c>
      <c r="G3732" s="2">
        <v>50546</v>
      </c>
      <c r="H3732" s="2">
        <v>2913.94</v>
      </c>
      <c r="I3732" s="2">
        <v>9673.16</v>
      </c>
      <c r="J3732" s="2">
        <v>25</v>
      </c>
      <c r="K3732" s="2" t="str">
        <f>_xlfn.XLOOKUP(E3732,[1]SKU_Master!A:A,[1]SKU_Master!C:C,"NOT FOUND")</f>
        <v>Cleaners</v>
      </c>
      <c r="L3732" s="2">
        <f>_xlfn.XLOOKUP(Table2[[#This Row],[SKU_CODE_CLEAN]],[1]SKU_Master!A:A,[1]SKU_Master!E:E,"Not Found")</f>
        <v>199</v>
      </c>
      <c r="M3732" s="2">
        <f>_xlfn.XLOOKUP(E3732,[1]SKU_Master!A:A,[1]SKU_Master!F:F,"NOT FOUND")</f>
        <v>96</v>
      </c>
      <c r="N3732" s="2" t="str">
        <f>IF(ISNUMBER(_xlfn.XMATCH(E3732,[1]SKU_Master!A:A)),"MATCH","NOT FOUND")</f>
        <v>MATCH</v>
      </c>
      <c r="O3732" s="2">
        <f>Table2[[#This Row],[GROSS_REVENUE]]-Table2[[#This Row],[DISCOUNT]]</f>
        <v>47632.06</v>
      </c>
      <c r="P3732" s="3">
        <f>IFERROR((Table2[[#This Row],[NET_REVENUE]]-(Table2[[#This Row],[UNITS_SOLD]]*Table2[[#This Row],[UNIT_COGS]]))/Table2[[#This Row],[NET_REVENUE]],0)</f>
        <v>0.48807588838274052</v>
      </c>
      <c r="Q3732" s="4">
        <f>IFERROR(Table2[[#This Row],[GROSS_REVENUE]]/Table2[[#This Row],[AD_SPEND]],0)</f>
        <v>5.2253865334595933</v>
      </c>
      <c r="R3732" s="2">
        <f>IFERROR((Table2[[#This Row],[NET_REVENUE]]-(Table2[[#This Row],[UNITS_SOLD]]*Table2[[#This Row],[UNIT_COGS]])-Table2[[#This Row],[AD_SPEND]]),0)</f>
        <v>13574.899999999998</v>
      </c>
      <c r="S3732" s="3">
        <f>IFERROR(Table2[[#This Row],[RETURNS_UNITS]]/Table2[[#This Row],[UNITS_SOLD]],0)</f>
        <v>9.8425196850393706E-2</v>
      </c>
      <c r="T3732" s="2" t="str">
        <f>TRIM(CLEAN(Table2[[#This Row],[CHANNEL]]))</f>
        <v>D2C</v>
      </c>
      <c r="U3732" s="1">
        <f t="shared" si="58"/>
        <v>45292</v>
      </c>
    </row>
    <row r="3733" spans="1:21" x14ac:dyDescent="0.3">
      <c r="A3733" s="1">
        <v>45536</v>
      </c>
      <c r="B3733" s="2" t="s">
        <v>39</v>
      </c>
      <c r="C3733" s="2" t="s">
        <v>22</v>
      </c>
      <c r="D3733" s="2" t="s">
        <v>41</v>
      </c>
      <c r="E3733" s="2" t="str">
        <f>TRIM(Table2[[#This Row],[SKU_CODE]])</f>
        <v>BEC-KT-002</v>
      </c>
      <c r="F3733" s="2">
        <v>292</v>
      </c>
      <c r="G3733" s="2">
        <v>122640</v>
      </c>
      <c r="H3733" s="2">
        <v>21143.200000000001</v>
      </c>
      <c r="I3733" s="2">
        <v>9677.67</v>
      </c>
      <c r="J3733" s="2">
        <v>13</v>
      </c>
      <c r="K3733" s="2" t="str">
        <f>_xlfn.XLOOKUP(E3733,[1]SKU_Master!A:A,[1]SKU_Master!C:C,"NOT FOUND")</f>
        <v>Kitchen Towel</v>
      </c>
      <c r="L3733" s="2">
        <f>_xlfn.XLOOKUP(Table2[[#This Row],[SKU_CODE_CLEAN]],[1]SKU_Master!A:A,[1]SKU_Master!E:E,"Not Found")</f>
        <v>420</v>
      </c>
      <c r="M3733" s="2">
        <f>_xlfn.XLOOKUP(E3733,[1]SKU_Master!A:A,[1]SKU_Master!F:F,"NOT FOUND")</f>
        <v>205</v>
      </c>
      <c r="N3733" s="2" t="str">
        <f>IF(ISNUMBER(_xlfn.XMATCH(E3733,[1]SKU_Master!A:A)),"MATCH","NOT FOUND")</f>
        <v>MATCH</v>
      </c>
      <c r="O3733" s="2">
        <f>Table2[[#This Row],[GROSS_REVENUE]]-Table2[[#This Row],[DISCOUNT]]</f>
        <v>101496.8</v>
      </c>
      <c r="P3733" s="3">
        <f>IFERROR((Table2[[#This Row],[NET_REVENUE]]-(Table2[[#This Row],[UNITS_SOLD]]*Table2[[#This Row],[UNIT_COGS]]))/Table2[[#This Row],[NET_REVENUE]],0)</f>
        <v>0.41022771161258287</v>
      </c>
      <c r="Q3733" s="4">
        <f>IFERROR(Table2[[#This Row],[GROSS_REVENUE]]/Table2[[#This Row],[AD_SPEND]],0)</f>
        <v>12.672471782980821</v>
      </c>
      <c r="R3733" s="2">
        <f>IFERROR((Table2[[#This Row],[NET_REVENUE]]-(Table2[[#This Row],[UNITS_SOLD]]*Table2[[#This Row],[UNIT_COGS]])-Table2[[#This Row],[AD_SPEND]]),0)</f>
        <v>31959.130000000005</v>
      </c>
      <c r="S3733" s="3">
        <f>IFERROR(Table2[[#This Row],[RETURNS_UNITS]]/Table2[[#This Row],[UNITS_SOLD]],0)</f>
        <v>4.4520547945205477E-2</v>
      </c>
      <c r="T3733" s="2" t="str">
        <f>TRIM(CLEAN(Table2[[#This Row],[CHANNEL]]))</f>
        <v>Amazon</v>
      </c>
      <c r="U3733" s="1">
        <f t="shared" si="58"/>
        <v>45536</v>
      </c>
    </row>
    <row r="3734" spans="1:21" x14ac:dyDescent="0.3">
      <c r="A3734" s="1">
        <v>45505</v>
      </c>
      <c r="B3734" s="2" t="s">
        <v>39</v>
      </c>
      <c r="C3734" s="2" t="s">
        <v>28</v>
      </c>
      <c r="D3734" s="2" t="s">
        <v>59</v>
      </c>
      <c r="E3734" s="2" t="str">
        <f>TRIM(Table2[[#This Row],[SKU_CODE]])</f>
        <v>BEC-CLN-001</v>
      </c>
      <c r="F3734" s="2">
        <v>232</v>
      </c>
      <c r="G3734" s="2">
        <v>46168</v>
      </c>
      <c r="H3734" s="2">
        <v>3220.85</v>
      </c>
      <c r="I3734" s="2">
        <v>9695.1200000000008</v>
      </c>
      <c r="J3734" s="2">
        <v>10</v>
      </c>
      <c r="K3734" s="2" t="str">
        <f>_xlfn.XLOOKUP(E3734,[1]SKU_Master!A:A,[1]SKU_Master!C:C,"NOT FOUND")</f>
        <v>Cleaners</v>
      </c>
      <c r="L3734" s="2">
        <f>_xlfn.XLOOKUP(Table2[[#This Row],[SKU_CODE_CLEAN]],[1]SKU_Master!A:A,[1]SKU_Master!E:E,"Not Found")</f>
        <v>199</v>
      </c>
      <c r="M3734" s="2">
        <f>_xlfn.XLOOKUP(E3734,[1]SKU_Master!A:A,[1]SKU_Master!F:F,"NOT FOUND")</f>
        <v>96</v>
      </c>
      <c r="N3734" s="2" t="str">
        <f>IF(ISNUMBER(_xlfn.XMATCH(E3734,[1]SKU_Master!A:A)),"MATCH","NOT FOUND")</f>
        <v>MATCH</v>
      </c>
      <c r="O3734" s="2">
        <f>Table2[[#This Row],[GROSS_REVENUE]]-Table2[[#This Row],[DISCOUNT]]</f>
        <v>42947.15</v>
      </c>
      <c r="P3734" s="3">
        <f>IFERROR((Table2[[#This Row],[NET_REVENUE]]-(Table2[[#This Row],[UNITS_SOLD]]*Table2[[#This Row],[UNIT_COGS]]))/Table2[[#This Row],[NET_REVENUE]],0)</f>
        <v>0.48140912726455659</v>
      </c>
      <c r="Q3734" s="4">
        <f>IFERROR(Table2[[#This Row],[GROSS_REVENUE]]/Table2[[#This Row],[AD_SPEND]],0)</f>
        <v>4.7619833483236924</v>
      </c>
      <c r="R3734" s="2">
        <f>IFERROR((Table2[[#This Row],[NET_REVENUE]]-(Table2[[#This Row],[UNITS_SOLD]]*Table2[[#This Row],[UNIT_COGS]])-Table2[[#This Row],[AD_SPEND]]),0)</f>
        <v>10980.03</v>
      </c>
      <c r="S3734" s="3">
        <f>IFERROR(Table2[[#This Row],[RETURNS_UNITS]]/Table2[[#This Row],[UNITS_SOLD]],0)</f>
        <v>4.3103448275862072E-2</v>
      </c>
      <c r="T3734" s="2" t="str">
        <f>TRIM(CLEAN(Table2[[#This Row],[CHANNEL]]))</f>
        <v>Amazon</v>
      </c>
      <c r="U3734" s="1">
        <f t="shared" si="58"/>
        <v>45505</v>
      </c>
    </row>
    <row r="3735" spans="1:21" x14ac:dyDescent="0.3">
      <c r="A3735" s="1">
        <v>45536</v>
      </c>
      <c r="B3735" s="2" t="s">
        <v>34</v>
      </c>
      <c r="C3735" s="2" t="s">
        <v>28</v>
      </c>
      <c r="D3735" s="2" t="s">
        <v>36</v>
      </c>
      <c r="E3735" s="2" t="str">
        <f>TRIM(Table2[[#This Row],[SKU_CODE]])</f>
        <v>BEC-CLN-003</v>
      </c>
      <c r="F3735" s="2">
        <v>212</v>
      </c>
      <c r="G3735" s="2">
        <v>63388</v>
      </c>
      <c r="H3735" s="2">
        <v>11146.8</v>
      </c>
      <c r="I3735" s="2">
        <v>9717.77</v>
      </c>
      <c r="J3735" s="2">
        <v>5</v>
      </c>
      <c r="K3735" s="2" t="str">
        <f>_xlfn.XLOOKUP(E3735,[1]SKU_Master!A:A,[1]SKU_Master!C:C,"NOT FOUND")</f>
        <v>Cleaners</v>
      </c>
      <c r="L3735" s="2">
        <f>_xlfn.XLOOKUP(Table2[[#This Row],[SKU_CODE_CLEAN]],[1]SKU_Master!A:A,[1]SKU_Master!E:E,"Not Found")</f>
        <v>299</v>
      </c>
      <c r="M3735" s="2">
        <f>_xlfn.XLOOKUP(E3735,[1]SKU_Master!A:A,[1]SKU_Master!F:F,"NOT FOUND")</f>
        <v>150</v>
      </c>
      <c r="N3735" s="2" t="str">
        <f>IF(ISNUMBER(_xlfn.XMATCH(E3735,[1]SKU_Master!A:A)),"MATCH","NOT FOUND")</f>
        <v>MATCH</v>
      </c>
      <c r="O3735" s="2">
        <f>Table2[[#This Row],[GROSS_REVENUE]]-Table2[[#This Row],[DISCOUNT]]</f>
        <v>52241.2</v>
      </c>
      <c r="P3735" s="3">
        <f>IFERROR((Table2[[#This Row],[NET_REVENUE]]-(Table2[[#This Row],[UNITS_SOLD]]*Table2[[#This Row],[UNIT_COGS]]))/Table2[[#This Row],[NET_REVENUE]],0)</f>
        <v>0.39128503939419457</v>
      </c>
      <c r="Q3735" s="4">
        <f>IFERROR(Table2[[#This Row],[GROSS_REVENUE]]/Table2[[#This Row],[AD_SPEND]],0)</f>
        <v>6.5228956849153663</v>
      </c>
      <c r="R3735" s="2">
        <f>IFERROR((Table2[[#This Row],[NET_REVENUE]]-(Table2[[#This Row],[UNITS_SOLD]]*Table2[[#This Row],[UNIT_COGS]])-Table2[[#This Row],[AD_SPEND]]),0)</f>
        <v>10723.429999999997</v>
      </c>
      <c r="S3735" s="3">
        <f>IFERROR(Table2[[#This Row],[RETURNS_UNITS]]/Table2[[#This Row],[UNITS_SOLD]],0)</f>
        <v>2.358490566037736E-2</v>
      </c>
      <c r="T3735" s="2" t="str">
        <f>TRIM(CLEAN(Table2[[#This Row],[CHANNEL]]))</f>
        <v>Zepto</v>
      </c>
      <c r="U3735" s="1">
        <f t="shared" si="58"/>
        <v>45536</v>
      </c>
    </row>
    <row r="3736" spans="1:21" x14ac:dyDescent="0.3">
      <c r="A3736" s="1">
        <v>45474</v>
      </c>
      <c r="B3736" s="2" t="s">
        <v>34</v>
      </c>
      <c r="C3736" s="2" t="s">
        <v>25</v>
      </c>
      <c r="D3736" s="2" t="s">
        <v>38</v>
      </c>
      <c r="E3736" s="2" t="str">
        <f>TRIM(Table2[[#This Row],[SKU_CODE]])</f>
        <v>BEC-CLN-002</v>
      </c>
      <c r="F3736" s="2">
        <v>255</v>
      </c>
      <c r="G3736" s="2">
        <v>47175</v>
      </c>
      <c r="H3736" s="2">
        <v>10804.7</v>
      </c>
      <c r="I3736" s="2">
        <v>9730.58</v>
      </c>
      <c r="J3736" s="2">
        <v>14</v>
      </c>
      <c r="K3736" s="2" t="str">
        <f>_xlfn.XLOOKUP(E3736,[1]SKU_Master!A:A,[1]SKU_Master!C:C,"NOT FOUND")</f>
        <v>Cleaners</v>
      </c>
      <c r="L3736" s="2">
        <f>_xlfn.XLOOKUP(Table2[[#This Row],[SKU_CODE_CLEAN]],[1]SKU_Master!A:A,[1]SKU_Master!E:E,"Not Found")</f>
        <v>185</v>
      </c>
      <c r="M3736" s="2">
        <f>_xlfn.XLOOKUP(E3736,[1]SKU_Master!A:A,[1]SKU_Master!F:F,"NOT FOUND")</f>
        <v>88</v>
      </c>
      <c r="N3736" s="2" t="str">
        <f>IF(ISNUMBER(_xlfn.XMATCH(E3736,[1]SKU_Master!A:A)),"MATCH","NOT FOUND")</f>
        <v>MATCH</v>
      </c>
      <c r="O3736" s="2">
        <f>Table2[[#This Row],[GROSS_REVENUE]]-Table2[[#This Row],[DISCOUNT]]</f>
        <v>36370.300000000003</v>
      </c>
      <c r="P3736" s="3">
        <f>IFERROR((Table2[[#This Row],[NET_REVENUE]]-(Table2[[#This Row],[UNITS_SOLD]]*Table2[[#This Row],[UNIT_COGS]]))/Table2[[#This Row],[NET_REVENUE]],0)</f>
        <v>0.38301306285623166</v>
      </c>
      <c r="Q3736" s="4">
        <f>IFERROR(Table2[[#This Row],[GROSS_REVENUE]]/Table2[[#This Row],[AD_SPEND]],0)</f>
        <v>4.8481179950218793</v>
      </c>
      <c r="R3736" s="2">
        <f>IFERROR((Table2[[#This Row],[NET_REVENUE]]-(Table2[[#This Row],[UNITS_SOLD]]*Table2[[#This Row],[UNIT_COGS]])-Table2[[#This Row],[AD_SPEND]]),0)</f>
        <v>4199.720000000003</v>
      </c>
      <c r="S3736" s="3">
        <f>IFERROR(Table2[[#This Row],[RETURNS_UNITS]]/Table2[[#This Row],[UNITS_SOLD]],0)</f>
        <v>5.4901960784313725E-2</v>
      </c>
      <c r="T3736" s="2" t="str">
        <f>TRIM(CLEAN(Table2[[#This Row],[CHANNEL]]))</f>
        <v>Zepto</v>
      </c>
      <c r="U3736" s="1">
        <f t="shared" si="58"/>
        <v>45474</v>
      </c>
    </row>
    <row r="3737" spans="1:21" x14ac:dyDescent="0.3">
      <c r="A3737" s="1">
        <v>45536</v>
      </c>
      <c r="B3737" s="2" t="s">
        <v>27</v>
      </c>
      <c r="C3737" s="2" t="s">
        <v>22</v>
      </c>
      <c r="D3737" s="2" t="s">
        <v>59</v>
      </c>
      <c r="E3737" s="2" t="str">
        <f>TRIM(Table2[[#This Row],[SKU_CODE]])</f>
        <v>BEC-CLN-001</v>
      </c>
      <c r="F3737" s="2">
        <v>184</v>
      </c>
      <c r="G3737" s="2">
        <v>36616</v>
      </c>
      <c r="H3737" s="2">
        <v>5535.23</v>
      </c>
      <c r="I3737" s="2">
        <v>9736.4699999999993</v>
      </c>
      <c r="J3737" s="2">
        <v>10</v>
      </c>
      <c r="K3737" s="2" t="str">
        <f>_xlfn.XLOOKUP(E3737,[1]SKU_Master!A:A,[1]SKU_Master!C:C,"NOT FOUND")</f>
        <v>Cleaners</v>
      </c>
      <c r="L3737" s="2">
        <f>_xlfn.XLOOKUP(Table2[[#This Row],[SKU_CODE_CLEAN]],[1]SKU_Master!A:A,[1]SKU_Master!E:E,"Not Found")</f>
        <v>199</v>
      </c>
      <c r="M3737" s="2">
        <f>_xlfn.XLOOKUP(E3737,[1]SKU_Master!A:A,[1]SKU_Master!F:F,"NOT FOUND")</f>
        <v>96</v>
      </c>
      <c r="N3737" s="2" t="str">
        <f>IF(ISNUMBER(_xlfn.XMATCH(E3737,[1]SKU_Master!A:A)),"MATCH","NOT FOUND")</f>
        <v>MATCH</v>
      </c>
      <c r="O3737" s="2">
        <f>Table2[[#This Row],[GROSS_REVENUE]]-Table2[[#This Row],[DISCOUNT]]</f>
        <v>31080.77</v>
      </c>
      <c r="P3737" s="3">
        <f>IFERROR((Table2[[#This Row],[NET_REVENUE]]-(Table2[[#This Row],[UNITS_SOLD]]*Table2[[#This Row],[UNIT_COGS]]))/Table2[[#This Row],[NET_REVENUE]],0)</f>
        <v>0.43167431180115551</v>
      </c>
      <c r="Q3737" s="4">
        <f>IFERROR(Table2[[#This Row],[GROSS_REVENUE]]/Table2[[#This Row],[AD_SPEND]],0)</f>
        <v>3.7607058821112789</v>
      </c>
      <c r="R3737" s="2">
        <f>IFERROR((Table2[[#This Row],[NET_REVENUE]]-(Table2[[#This Row],[UNITS_SOLD]]*Table2[[#This Row],[UNIT_COGS]])-Table2[[#This Row],[AD_SPEND]]),0)</f>
        <v>3680.3000000000011</v>
      </c>
      <c r="S3737" s="3">
        <f>IFERROR(Table2[[#This Row],[RETURNS_UNITS]]/Table2[[#This Row],[UNITS_SOLD]],0)</f>
        <v>5.434782608695652E-2</v>
      </c>
      <c r="T3737" s="2" t="str">
        <f>TRIM(CLEAN(Table2[[#This Row],[CHANNEL]]))</f>
        <v>Zepto</v>
      </c>
      <c r="U3737" s="1">
        <f t="shared" si="58"/>
        <v>45536</v>
      </c>
    </row>
    <row r="3738" spans="1:21" x14ac:dyDescent="0.3">
      <c r="A3738" s="1">
        <v>45444</v>
      </c>
      <c r="B3738" s="2" t="s">
        <v>27</v>
      </c>
      <c r="C3738" s="2" t="s">
        <v>22</v>
      </c>
      <c r="D3738" s="2" t="s">
        <v>41</v>
      </c>
      <c r="E3738" s="2" t="str">
        <f>TRIM(Table2[[#This Row],[SKU_CODE]])</f>
        <v>BEC-KT-002</v>
      </c>
      <c r="F3738" s="2">
        <v>219</v>
      </c>
      <c r="G3738" s="2">
        <v>91980</v>
      </c>
      <c r="H3738" s="2">
        <v>11597.75</v>
      </c>
      <c r="I3738" s="2">
        <v>9737.4500000000007</v>
      </c>
      <c r="J3738" s="2">
        <v>11</v>
      </c>
      <c r="K3738" s="2" t="str">
        <f>_xlfn.XLOOKUP(E3738,[1]SKU_Master!A:A,[1]SKU_Master!C:C,"NOT FOUND")</f>
        <v>Kitchen Towel</v>
      </c>
      <c r="L3738" s="2">
        <f>_xlfn.XLOOKUP(Table2[[#This Row],[SKU_CODE_CLEAN]],[1]SKU_Master!A:A,[1]SKU_Master!E:E,"Not Found")</f>
        <v>420</v>
      </c>
      <c r="M3738" s="2">
        <f>_xlfn.XLOOKUP(E3738,[1]SKU_Master!A:A,[1]SKU_Master!F:F,"NOT FOUND")</f>
        <v>205</v>
      </c>
      <c r="N3738" s="2" t="str">
        <f>IF(ISNUMBER(_xlfn.XMATCH(E3738,[1]SKU_Master!A:A)),"MATCH","NOT FOUND")</f>
        <v>MATCH</v>
      </c>
      <c r="O3738" s="2">
        <f>Table2[[#This Row],[GROSS_REVENUE]]-Table2[[#This Row],[DISCOUNT]]</f>
        <v>80382.25</v>
      </c>
      <c r="P3738" s="3">
        <f>IFERROR((Table2[[#This Row],[NET_REVENUE]]-(Table2[[#This Row],[UNITS_SOLD]]*Table2[[#This Row],[UNIT_COGS]]))/Table2[[#This Row],[NET_REVENUE]],0)</f>
        <v>0.4414811727713519</v>
      </c>
      <c r="Q3738" s="4">
        <f>IFERROR(Table2[[#This Row],[GROSS_REVENUE]]/Table2[[#This Row],[AD_SPEND]],0)</f>
        <v>9.4460048575345699</v>
      </c>
      <c r="R3738" s="2">
        <f>IFERROR((Table2[[#This Row],[NET_REVENUE]]-(Table2[[#This Row],[UNITS_SOLD]]*Table2[[#This Row],[UNIT_COGS]])-Table2[[#This Row],[AD_SPEND]]),0)</f>
        <v>25749.8</v>
      </c>
      <c r="S3738" s="3">
        <f>IFERROR(Table2[[#This Row],[RETURNS_UNITS]]/Table2[[#This Row],[UNITS_SOLD]],0)</f>
        <v>5.0228310502283102E-2</v>
      </c>
      <c r="T3738" s="2" t="str">
        <f>TRIM(CLEAN(Table2[[#This Row],[CHANNEL]]))</f>
        <v>Zepto</v>
      </c>
      <c r="U3738" s="1">
        <f t="shared" si="58"/>
        <v>45444</v>
      </c>
    </row>
    <row r="3739" spans="1:21" x14ac:dyDescent="0.3">
      <c r="A3739" s="1">
        <v>45597</v>
      </c>
      <c r="B3739" s="2" t="s">
        <v>24</v>
      </c>
      <c r="C3739" s="2" t="s">
        <v>28</v>
      </c>
      <c r="D3739" s="2" t="s">
        <v>38</v>
      </c>
      <c r="E3739" s="2" t="str">
        <f>TRIM(Table2[[#This Row],[SKU_CODE]])</f>
        <v>BEC-CLN-002</v>
      </c>
      <c r="F3739" s="2">
        <v>161</v>
      </c>
      <c r="G3739" s="2">
        <v>29785</v>
      </c>
      <c r="H3739" s="2">
        <v>903.88</v>
      </c>
      <c r="I3739" s="2">
        <v>9741.07</v>
      </c>
      <c r="J3739" s="2">
        <v>19</v>
      </c>
      <c r="K3739" s="2" t="str">
        <f>_xlfn.XLOOKUP(E3739,[1]SKU_Master!A:A,[1]SKU_Master!C:C,"NOT FOUND")</f>
        <v>Cleaners</v>
      </c>
      <c r="L3739" s="2">
        <f>_xlfn.XLOOKUP(Table2[[#This Row],[SKU_CODE_CLEAN]],[1]SKU_Master!A:A,[1]SKU_Master!E:E,"Not Found")</f>
        <v>185</v>
      </c>
      <c r="M3739" s="2">
        <f>_xlfn.XLOOKUP(E3739,[1]SKU_Master!A:A,[1]SKU_Master!F:F,"NOT FOUND")</f>
        <v>88</v>
      </c>
      <c r="N3739" s="2" t="str">
        <f>IF(ISNUMBER(_xlfn.XMATCH(E3739,[1]SKU_Master!A:A)),"MATCH","NOT FOUND")</f>
        <v>MATCH</v>
      </c>
      <c r="O3739" s="2">
        <f>Table2[[#This Row],[GROSS_REVENUE]]-Table2[[#This Row],[DISCOUNT]]</f>
        <v>28881.119999999999</v>
      </c>
      <c r="P3739" s="3">
        <f>IFERROR((Table2[[#This Row],[NET_REVENUE]]-(Table2[[#This Row],[UNITS_SOLD]]*Table2[[#This Row],[UNIT_COGS]]))/Table2[[#This Row],[NET_REVENUE]],0)</f>
        <v>0.50943730714044333</v>
      </c>
      <c r="Q3739" s="4">
        <f>IFERROR(Table2[[#This Row],[GROSS_REVENUE]]/Table2[[#This Row],[AD_SPEND]],0)</f>
        <v>3.0576723090995137</v>
      </c>
      <c r="R3739" s="2">
        <f>IFERROR((Table2[[#This Row],[NET_REVENUE]]-(Table2[[#This Row],[UNITS_SOLD]]*Table2[[#This Row],[UNIT_COGS]])-Table2[[#This Row],[AD_SPEND]]),0)</f>
        <v>4972.0499999999993</v>
      </c>
      <c r="S3739" s="3">
        <f>IFERROR(Table2[[#This Row],[RETURNS_UNITS]]/Table2[[#This Row],[UNITS_SOLD]],0)</f>
        <v>0.11801242236024845</v>
      </c>
      <c r="T3739" s="2" t="str">
        <f>TRIM(CLEAN(Table2[[#This Row],[CHANNEL]]))</f>
        <v>D2C</v>
      </c>
      <c r="U3739" s="1">
        <f t="shared" si="58"/>
        <v>45597</v>
      </c>
    </row>
    <row r="3740" spans="1:21" x14ac:dyDescent="0.3">
      <c r="A3740" s="1">
        <v>45717</v>
      </c>
      <c r="B3740" s="2" t="s">
        <v>50</v>
      </c>
      <c r="C3740" s="2" t="s">
        <v>25</v>
      </c>
      <c r="D3740" s="2" t="s">
        <v>43</v>
      </c>
      <c r="E3740" s="2" t="str">
        <f>TRIM(Table2[[#This Row],[SKU_CODE]])</f>
        <v>BEC-GB-001</v>
      </c>
      <c r="F3740" s="2">
        <v>549</v>
      </c>
      <c r="G3740" s="2">
        <v>81801</v>
      </c>
      <c r="H3740" s="2">
        <v>15365.05</v>
      </c>
      <c r="I3740" s="2">
        <v>9752.2000000000007</v>
      </c>
      <c r="J3740" s="2">
        <v>13</v>
      </c>
      <c r="K3740" s="2" t="str">
        <f>_xlfn.XLOOKUP(E3740,[1]SKU_Master!A:A,[1]SKU_Master!C:C,"NOT FOUND")</f>
        <v>Garbage Bags</v>
      </c>
      <c r="L3740" s="2">
        <f>_xlfn.XLOOKUP(Table2[[#This Row],[SKU_CODE_CLEAN]],[1]SKU_Master!A:A,[1]SKU_Master!E:E,"Not Found")</f>
        <v>149</v>
      </c>
      <c r="M3740" s="2">
        <f>_xlfn.XLOOKUP(E3740,[1]SKU_Master!A:A,[1]SKU_Master!F:F,"NOT FOUND")</f>
        <v>70</v>
      </c>
      <c r="N3740" s="2" t="str">
        <f>IF(ISNUMBER(_xlfn.XMATCH(E3740,[1]SKU_Master!A:A)),"MATCH","NOT FOUND")</f>
        <v>MATCH</v>
      </c>
      <c r="O3740" s="2">
        <f>Table2[[#This Row],[GROSS_REVENUE]]-Table2[[#This Row],[DISCOUNT]]</f>
        <v>66435.95</v>
      </c>
      <c r="P3740" s="3">
        <f>IFERROR((Table2[[#This Row],[NET_REVENUE]]-(Table2[[#This Row],[UNITS_SOLD]]*Table2[[#This Row],[UNIT_COGS]]))/Table2[[#This Row],[NET_REVENUE]],0)</f>
        <v>0.42154812266551467</v>
      </c>
      <c r="Q3740" s="4">
        <f>IFERROR(Table2[[#This Row],[GROSS_REVENUE]]/Table2[[#This Row],[AD_SPEND]],0)</f>
        <v>8.3879534874182227</v>
      </c>
      <c r="R3740" s="2">
        <f>IFERROR((Table2[[#This Row],[NET_REVENUE]]-(Table2[[#This Row],[UNITS_SOLD]]*Table2[[#This Row],[UNIT_COGS]])-Table2[[#This Row],[AD_SPEND]]),0)</f>
        <v>18253.749999999996</v>
      </c>
      <c r="S3740" s="3">
        <f>IFERROR(Table2[[#This Row],[RETURNS_UNITS]]/Table2[[#This Row],[UNITS_SOLD]],0)</f>
        <v>2.3679417122040074E-2</v>
      </c>
      <c r="T3740" s="2" t="str">
        <f>TRIM(CLEAN(Table2[[#This Row],[CHANNEL]]))</f>
        <v>Amazon</v>
      </c>
      <c r="U3740" s="1">
        <f t="shared" si="58"/>
        <v>45717</v>
      </c>
    </row>
    <row r="3741" spans="1:21" x14ac:dyDescent="0.3">
      <c r="A3741" s="1">
        <v>45292</v>
      </c>
      <c r="B3741" s="2" t="s">
        <v>39</v>
      </c>
      <c r="C3741" s="2" t="s">
        <v>22</v>
      </c>
      <c r="D3741" s="2" t="s">
        <v>41</v>
      </c>
      <c r="E3741" s="2" t="str">
        <f>TRIM(Table2[[#This Row],[SKU_CODE]])</f>
        <v>BEC-KT-002</v>
      </c>
      <c r="F3741" s="2">
        <v>227</v>
      </c>
      <c r="G3741" s="2">
        <v>95340</v>
      </c>
      <c r="H3741" s="2">
        <v>8141.06</v>
      </c>
      <c r="I3741" s="2">
        <v>9758.44</v>
      </c>
      <c r="J3741" s="2">
        <v>5</v>
      </c>
      <c r="K3741" s="2" t="str">
        <f>_xlfn.XLOOKUP(E3741,[1]SKU_Master!A:A,[1]SKU_Master!C:C,"NOT FOUND")</f>
        <v>Kitchen Towel</v>
      </c>
      <c r="L3741" s="2">
        <f>_xlfn.XLOOKUP(Table2[[#This Row],[SKU_CODE_CLEAN]],[1]SKU_Master!A:A,[1]SKU_Master!E:E,"Not Found")</f>
        <v>420</v>
      </c>
      <c r="M3741" s="2">
        <f>_xlfn.XLOOKUP(E3741,[1]SKU_Master!A:A,[1]SKU_Master!F:F,"NOT FOUND")</f>
        <v>205</v>
      </c>
      <c r="N3741" s="2" t="str">
        <f>IF(ISNUMBER(_xlfn.XMATCH(E3741,[1]SKU_Master!A:A)),"MATCH","NOT FOUND")</f>
        <v>MATCH</v>
      </c>
      <c r="O3741" s="2">
        <f>Table2[[#This Row],[GROSS_REVENUE]]-Table2[[#This Row],[DISCOUNT]]</f>
        <v>87198.94</v>
      </c>
      <c r="P3741" s="3">
        <f>IFERROR((Table2[[#This Row],[NET_REVENUE]]-(Table2[[#This Row],[UNITS_SOLD]]*Table2[[#This Row],[UNIT_COGS]]))/Table2[[#This Row],[NET_REVENUE]],0)</f>
        <v>0.46633525591022096</v>
      </c>
      <c r="Q3741" s="4">
        <f>IFERROR(Table2[[#This Row],[GROSS_REVENUE]]/Table2[[#This Row],[AD_SPEND]],0)</f>
        <v>9.7700042219862997</v>
      </c>
      <c r="R3741" s="2">
        <f>IFERROR((Table2[[#This Row],[NET_REVENUE]]-(Table2[[#This Row],[UNITS_SOLD]]*Table2[[#This Row],[UNIT_COGS]])-Table2[[#This Row],[AD_SPEND]]),0)</f>
        <v>30905.5</v>
      </c>
      <c r="S3741" s="3">
        <f>IFERROR(Table2[[#This Row],[RETURNS_UNITS]]/Table2[[#This Row],[UNITS_SOLD]],0)</f>
        <v>2.2026431718061675E-2</v>
      </c>
      <c r="T3741" s="2" t="str">
        <f>TRIM(CLEAN(Table2[[#This Row],[CHANNEL]]))</f>
        <v>Amazon</v>
      </c>
      <c r="U3741" s="1">
        <f t="shared" si="58"/>
        <v>45292</v>
      </c>
    </row>
    <row r="3742" spans="1:21" x14ac:dyDescent="0.3">
      <c r="A3742" s="1">
        <v>45658</v>
      </c>
      <c r="B3742" s="2" t="s">
        <v>34</v>
      </c>
      <c r="C3742" s="2" t="s">
        <v>28</v>
      </c>
      <c r="D3742" s="2" t="s">
        <v>41</v>
      </c>
      <c r="E3742" s="2" t="str">
        <f>TRIM(Table2[[#This Row],[SKU_CODE]])</f>
        <v>BEC-KT-002</v>
      </c>
      <c r="F3742" s="2">
        <v>215</v>
      </c>
      <c r="G3742" s="2">
        <v>90300</v>
      </c>
      <c r="H3742" s="2">
        <v>15842.3</v>
      </c>
      <c r="I3742" s="2">
        <v>9781.61</v>
      </c>
      <c r="J3742" s="2">
        <v>5</v>
      </c>
      <c r="K3742" s="2" t="str">
        <f>_xlfn.XLOOKUP(E3742,[1]SKU_Master!A:A,[1]SKU_Master!C:C,"NOT FOUND")</f>
        <v>Kitchen Towel</v>
      </c>
      <c r="L3742" s="2">
        <f>_xlfn.XLOOKUP(Table2[[#This Row],[SKU_CODE_CLEAN]],[1]SKU_Master!A:A,[1]SKU_Master!E:E,"Not Found")</f>
        <v>420</v>
      </c>
      <c r="M3742" s="2">
        <f>_xlfn.XLOOKUP(E3742,[1]SKU_Master!A:A,[1]SKU_Master!F:F,"NOT FOUND")</f>
        <v>205</v>
      </c>
      <c r="N3742" s="2" t="str">
        <f>IF(ISNUMBER(_xlfn.XMATCH(E3742,[1]SKU_Master!A:A)),"MATCH","NOT FOUND")</f>
        <v>MATCH</v>
      </c>
      <c r="O3742" s="2">
        <f>Table2[[#This Row],[GROSS_REVENUE]]-Table2[[#This Row],[DISCOUNT]]</f>
        <v>74457.7</v>
      </c>
      <c r="P3742" s="3">
        <f>IFERROR((Table2[[#This Row],[NET_REVENUE]]-(Table2[[#This Row],[UNITS_SOLD]]*Table2[[#This Row],[UNIT_COGS]]))/Table2[[#This Row],[NET_REVENUE]],0)</f>
        <v>0.40805316307111283</v>
      </c>
      <c r="Q3742" s="4">
        <f>IFERROR(Table2[[#This Row],[GROSS_REVENUE]]/Table2[[#This Row],[AD_SPEND]],0)</f>
        <v>9.2316091113835039</v>
      </c>
      <c r="R3742" s="2">
        <f>IFERROR((Table2[[#This Row],[NET_REVENUE]]-(Table2[[#This Row],[UNITS_SOLD]]*Table2[[#This Row],[UNIT_COGS]])-Table2[[#This Row],[AD_SPEND]]),0)</f>
        <v>20601.089999999997</v>
      </c>
      <c r="S3742" s="3">
        <f>IFERROR(Table2[[#This Row],[RETURNS_UNITS]]/Table2[[#This Row],[UNITS_SOLD]],0)</f>
        <v>2.3255813953488372E-2</v>
      </c>
      <c r="T3742" s="2" t="str">
        <f>TRIM(CLEAN(Table2[[#This Row],[CHANNEL]]))</f>
        <v>Zepto</v>
      </c>
      <c r="U3742" s="1">
        <f t="shared" si="58"/>
        <v>45658</v>
      </c>
    </row>
    <row r="3743" spans="1:21" x14ac:dyDescent="0.3">
      <c r="A3743" s="1">
        <v>45383</v>
      </c>
      <c r="B3743" s="2" t="s">
        <v>39</v>
      </c>
      <c r="C3743" s="2" t="s">
        <v>28</v>
      </c>
      <c r="D3743" s="2" t="s">
        <v>26</v>
      </c>
      <c r="E3743" s="2" t="str">
        <f>TRIM(Table2[[#This Row],[SKU_CODE]])</f>
        <v>BEC-TIS-002</v>
      </c>
      <c r="F3743" s="2">
        <v>412</v>
      </c>
      <c r="G3743" s="2">
        <v>74160</v>
      </c>
      <c r="H3743" s="2">
        <v>5369.03</v>
      </c>
      <c r="I3743" s="2">
        <v>9803.3799999999992</v>
      </c>
      <c r="J3743" s="2">
        <v>15</v>
      </c>
      <c r="K3743" s="2" t="str">
        <f>_xlfn.XLOOKUP(E3743,[1]SKU_Master!A:A,[1]SKU_Master!C:C,"NOT FOUND")</f>
        <v>Tissues</v>
      </c>
      <c r="L3743" s="2">
        <f>_xlfn.XLOOKUP(Table2[[#This Row],[SKU_CODE_CLEAN]],[1]SKU_Master!A:A,[1]SKU_Master!E:E,"Not Found")</f>
        <v>180</v>
      </c>
      <c r="M3743" s="2">
        <f>_xlfn.XLOOKUP(E3743,[1]SKU_Master!A:A,[1]SKU_Master!F:F,"NOT FOUND")</f>
        <v>95</v>
      </c>
      <c r="N3743" s="2" t="str">
        <f>IF(ISNUMBER(_xlfn.XMATCH(E3743,[1]SKU_Master!A:A)),"MATCH","NOT FOUND")</f>
        <v>MATCH</v>
      </c>
      <c r="O3743" s="2">
        <f>Table2[[#This Row],[GROSS_REVENUE]]-Table2[[#This Row],[DISCOUNT]]</f>
        <v>68790.97</v>
      </c>
      <c r="P3743" s="3">
        <f>IFERROR((Table2[[#This Row],[NET_REVENUE]]-(Table2[[#This Row],[UNITS_SOLD]]*Table2[[#This Row],[UNIT_COGS]]))/Table2[[#This Row],[NET_REVENUE]],0)</f>
        <v>0.43102997384685809</v>
      </c>
      <c r="Q3743" s="4">
        <f>IFERROR(Table2[[#This Row],[GROSS_REVENUE]]/Table2[[#This Row],[AD_SPEND]],0)</f>
        <v>7.5647378761202777</v>
      </c>
      <c r="R3743" s="2">
        <f>IFERROR((Table2[[#This Row],[NET_REVENUE]]-(Table2[[#This Row],[UNITS_SOLD]]*Table2[[#This Row],[UNIT_COGS]])-Table2[[#This Row],[AD_SPEND]]),0)</f>
        <v>19847.590000000004</v>
      </c>
      <c r="S3743" s="3">
        <f>IFERROR(Table2[[#This Row],[RETURNS_UNITS]]/Table2[[#This Row],[UNITS_SOLD]],0)</f>
        <v>3.640776699029126E-2</v>
      </c>
      <c r="T3743" s="2" t="str">
        <f>TRIM(CLEAN(Table2[[#This Row],[CHANNEL]]))</f>
        <v>Amazon</v>
      </c>
      <c r="U3743" s="1">
        <f t="shared" si="58"/>
        <v>45383</v>
      </c>
    </row>
    <row r="3744" spans="1:21" x14ac:dyDescent="0.3">
      <c r="A3744" s="1">
        <v>45292</v>
      </c>
      <c r="B3744" s="2" t="s">
        <v>27</v>
      </c>
      <c r="C3744" s="2" t="s">
        <v>25</v>
      </c>
      <c r="D3744" s="2" t="s">
        <v>38</v>
      </c>
      <c r="E3744" s="2" t="str">
        <f>TRIM(Table2[[#This Row],[SKU_CODE]])</f>
        <v>BEC-CLN-002</v>
      </c>
      <c r="F3744" s="2">
        <v>349</v>
      </c>
      <c r="G3744" s="2">
        <v>64565</v>
      </c>
      <c r="H3744" s="2">
        <v>15706.32</v>
      </c>
      <c r="I3744" s="2">
        <v>9810.6299999999992</v>
      </c>
      <c r="J3744" s="2">
        <v>7</v>
      </c>
      <c r="K3744" s="2" t="str">
        <f>_xlfn.XLOOKUP(E3744,[1]SKU_Master!A:A,[1]SKU_Master!C:C,"NOT FOUND")</f>
        <v>Cleaners</v>
      </c>
      <c r="L3744" s="2">
        <f>_xlfn.XLOOKUP(Table2[[#This Row],[SKU_CODE_CLEAN]],[1]SKU_Master!A:A,[1]SKU_Master!E:E,"Not Found")</f>
        <v>185</v>
      </c>
      <c r="M3744" s="2">
        <f>_xlfn.XLOOKUP(E3744,[1]SKU_Master!A:A,[1]SKU_Master!F:F,"NOT FOUND")</f>
        <v>88</v>
      </c>
      <c r="N3744" s="2" t="str">
        <f>IF(ISNUMBER(_xlfn.XMATCH(E3744,[1]SKU_Master!A:A)),"MATCH","NOT FOUND")</f>
        <v>MATCH</v>
      </c>
      <c r="O3744" s="2">
        <f>Table2[[#This Row],[GROSS_REVENUE]]-Table2[[#This Row],[DISCOUNT]]</f>
        <v>48858.68</v>
      </c>
      <c r="P3744" s="3">
        <f>IFERROR((Table2[[#This Row],[NET_REVENUE]]-(Table2[[#This Row],[UNITS_SOLD]]*Table2[[#This Row],[UNIT_COGS]]))/Table2[[#This Row],[NET_REVENUE]],0)</f>
        <v>0.3714115895067161</v>
      </c>
      <c r="Q3744" s="4">
        <f>IFERROR(Table2[[#This Row],[GROSS_REVENUE]]/Table2[[#This Row],[AD_SPEND]],0)</f>
        <v>6.5811267981770802</v>
      </c>
      <c r="R3744" s="2">
        <f>IFERROR((Table2[[#This Row],[NET_REVENUE]]-(Table2[[#This Row],[UNITS_SOLD]]*Table2[[#This Row],[UNIT_COGS]])-Table2[[#This Row],[AD_SPEND]]),0)</f>
        <v>8336.0500000000011</v>
      </c>
      <c r="S3744" s="3">
        <f>IFERROR(Table2[[#This Row],[RETURNS_UNITS]]/Table2[[#This Row],[UNITS_SOLD]],0)</f>
        <v>2.0057306590257881E-2</v>
      </c>
      <c r="T3744" s="2" t="str">
        <f>TRIM(CLEAN(Table2[[#This Row],[CHANNEL]]))</f>
        <v>Zepto</v>
      </c>
      <c r="U3744" s="1">
        <f t="shared" si="58"/>
        <v>45292</v>
      </c>
    </row>
    <row r="3745" spans="1:21" x14ac:dyDescent="0.3">
      <c r="A3745" s="1">
        <v>45717</v>
      </c>
      <c r="B3745" s="2" t="s">
        <v>39</v>
      </c>
      <c r="C3745" s="2" t="s">
        <v>25</v>
      </c>
      <c r="D3745" s="2" t="s">
        <v>31</v>
      </c>
      <c r="E3745" s="2" t="str">
        <f>TRIM(Table2[[#This Row],[SKU_CODE]])</f>
        <v>BEC-GB-002</v>
      </c>
      <c r="F3745" s="2">
        <v>480</v>
      </c>
      <c r="G3745" s="2">
        <v>85920</v>
      </c>
      <c r="H3745" s="2">
        <v>13149.2</v>
      </c>
      <c r="I3745" s="2">
        <v>9815.33</v>
      </c>
      <c r="J3745" s="2">
        <v>28</v>
      </c>
      <c r="K3745" s="2" t="str">
        <f>_xlfn.XLOOKUP(E3745,[1]SKU_Master!A:A,[1]SKU_Master!C:C,"NOT FOUND")</f>
        <v>Garbage Bags</v>
      </c>
      <c r="L3745" s="2">
        <f>_xlfn.XLOOKUP(Table2[[#This Row],[SKU_CODE_CLEAN]],[1]SKU_Master!A:A,[1]SKU_Master!E:E,"Not Found")</f>
        <v>179</v>
      </c>
      <c r="M3745" s="2">
        <f>_xlfn.XLOOKUP(E3745,[1]SKU_Master!A:A,[1]SKU_Master!F:F,"NOT FOUND")</f>
        <v>86</v>
      </c>
      <c r="N3745" s="2" t="str">
        <f>IF(ISNUMBER(_xlfn.XMATCH(E3745,[1]SKU_Master!A:A)),"MATCH","NOT FOUND")</f>
        <v>MATCH</v>
      </c>
      <c r="O3745" s="2">
        <f>Table2[[#This Row],[GROSS_REVENUE]]-Table2[[#This Row],[DISCOUNT]]</f>
        <v>72770.8</v>
      </c>
      <c r="P3745" s="3">
        <f>IFERROR((Table2[[#This Row],[NET_REVENUE]]-(Table2[[#This Row],[UNITS_SOLD]]*Table2[[#This Row],[UNIT_COGS]]))/Table2[[#This Row],[NET_REVENUE]],0)</f>
        <v>0.43273950540601452</v>
      </c>
      <c r="Q3745" s="4">
        <f>IFERROR(Table2[[#This Row],[GROSS_REVENUE]]/Table2[[#This Row],[AD_SPEND]],0)</f>
        <v>8.7536537233083358</v>
      </c>
      <c r="R3745" s="2">
        <f>IFERROR((Table2[[#This Row],[NET_REVENUE]]-(Table2[[#This Row],[UNITS_SOLD]]*Table2[[#This Row],[UNIT_COGS]])-Table2[[#This Row],[AD_SPEND]]),0)</f>
        <v>21675.47</v>
      </c>
      <c r="S3745" s="3">
        <f>IFERROR(Table2[[#This Row],[RETURNS_UNITS]]/Table2[[#This Row],[UNITS_SOLD]],0)</f>
        <v>5.8333333333333334E-2</v>
      </c>
      <c r="T3745" s="2" t="str">
        <f>TRIM(CLEAN(Table2[[#This Row],[CHANNEL]]))</f>
        <v>Amazon</v>
      </c>
      <c r="U3745" s="1">
        <f t="shared" si="58"/>
        <v>45717</v>
      </c>
    </row>
    <row r="3746" spans="1:21" x14ac:dyDescent="0.3">
      <c r="A3746" s="1">
        <v>45352</v>
      </c>
      <c r="B3746" s="2" t="s">
        <v>21</v>
      </c>
      <c r="C3746" s="2" t="s">
        <v>25</v>
      </c>
      <c r="D3746" s="2" t="s">
        <v>41</v>
      </c>
      <c r="E3746" s="2" t="str">
        <f>TRIM(Table2[[#This Row],[SKU_CODE]])</f>
        <v>BEC-KT-002</v>
      </c>
      <c r="F3746" s="2">
        <v>210</v>
      </c>
      <c r="G3746" s="2">
        <v>88200</v>
      </c>
      <c r="H3746" s="2">
        <v>11165.73</v>
      </c>
      <c r="I3746" s="2">
        <v>9819.01</v>
      </c>
      <c r="J3746" s="2">
        <v>6</v>
      </c>
      <c r="K3746" s="2" t="str">
        <f>_xlfn.XLOOKUP(E3746,[1]SKU_Master!A:A,[1]SKU_Master!C:C,"NOT FOUND")</f>
        <v>Kitchen Towel</v>
      </c>
      <c r="L3746" s="2">
        <f>_xlfn.XLOOKUP(Table2[[#This Row],[SKU_CODE_CLEAN]],[1]SKU_Master!A:A,[1]SKU_Master!E:E,"Not Found")</f>
        <v>420</v>
      </c>
      <c r="M3746" s="2">
        <f>_xlfn.XLOOKUP(E3746,[1]SKU_Master!A:A,[1]SKU_Master!F:F,"NOT FOUND")</f>
        <v>205</v>
      </c>
      <c r="N3746" s="2" t="str">
        <f>IF(ISNUMBER(_xlfn.XMATCH(E3746,[1]SKU_Master!A:A)),"MATCH","NOT FOUND")</f>
        <v>MATCH</v>
      </c>
      <c r="O3746" s="2">
        <f>Table2[[#This Row],[GROSS_REVENUE]]-Table2[[#This Row],[DISCOUNT]]</f>
        <v>77034.27</v>
      </c>
      <c r="P3746" s="3">
        <f>IFERROR((Table2[[#This Row],[NET_REVENUE]]-(Table2[[#This Row],[UNITS_SOLD]]*Table2[[#This Row],[UNIT_COGS]]))/Table2[[#This Row],[NET_REVENUE]],0)</f>
        <v>0.44115781197121751</v>
      </c>
      <c r="Q3746" s="4">
        <f>IFERROR(Table2[[#This Row],[GROSS_REVENUE]]/Table2[[#This Row],[AD_SPEND]],0)</f>
        <v>8.9825756364440004</v>
      </c>
      <c r="R3746" s="2">
        <f>IFERROR((Table2[[#This Row],[NET_REVENUE]]-(Table2[[#This Row],[UNITS_SOLD]]*Table2[[#This Row],[UNIT_COGS]])-Table2[[#This Row],[AD_SPEND]]),0)</f>
        <v>24165.260000000002</v>
      </c>
      <c r="S3746" s="3">
        <f>IFERROR(Table2[[#This Row],[RETURNS_UNITS]]/Table2[[#This Row],[UNITS_SOLD]],0)</f>
        <v>2.8571428571428571E-2</v>
      </c>
      <c r="T3746" s="2" t="str">
        <f>TRIM(CLEAN(Table2[[#This Row],[CHANNEL]]))</f>
        <v>Flipkart</v>
      </c>
      <c r="U3746" s="1">
        <f t="shared" si="58"/>
        <v>45352</v>
      </c>
    </row>
    <row r="3747" spans="1:21" x14ac:dyDescent="0.3">
      <c r="A3747" s="1">
        <v>45383</v>
      </c>
      <c r="B3747" s="2" t="s">
        <v>21</v>
      </c>
      <c r="C3747" s="2" t="s">
        <v>25</v>
      </c>
      <c r="D3747" s="2" t="s">
        <v>38</v>
      </c>
      <c r="E3747" s="2" t="str">
        <f>TRIM(Table2[[#This Row],[SKU_CODE]])</f>
        <v>BEC-CLN-002</v>
      </c>
      <c r="F3747" s="2">
        <v>247</v>
      </c>
      <c r="G3747" s="2">
        <v>45695</v>
      </c>
      <c r="H3747" s="2">
        <v>13523.16</v>
      </c>
      <c r="I3747" s="2">
        <v>9836.7999999999993</v>
      </c>
      <c r="J3747" s="2">
        <v>11</v>
      </c>
      <c r="K3747" s="2" t="str">
        <f>_xlfn.XLOOKUP(E3747,[1]SKU_Master!A:A,[1]SKU_Master!C:C,"NOT FOUND")</f>
        <v>Cleaners</v>
      </c>
      <c r="L3747" s="2">
        <f>_xlfn.XLOOKUP(Table2[[#This Row],[SKU_CODE_CLEAN]],[1]SKU_Master!A:A,[1]SKU_Master!E:E,"Not Found")</f>
        <v>185</v>
      </c>
      <c r="M3747" s="2">
        <f>_xlfn.XLOOKUP(E3747,[1]SKU_Master!A:A,[1]SKU_Master!F:F,"NOT FOUND")</f>
        <v>88</v>
      </c>
      <c r="N3747" s="2" t="str">
        <f>IF(ISNUMBER(_xlfn.XMATCH(E3747,[1]SKU_Master!A:A)),"MATCH","NOT FOUND")</f>
        <v>MATCH</v>
      </c>
      <c r="O3747" s="2">
        <f>Table2[[#This Row],[GROSS_REVENUE]]-Table2[[#This Row],[DISCOUNT]]</f>
        <v>32171.84</v>
      </c>
      <c r="P3747" s="3">
        <f>IFERROR((Table2[[#This Row],[NET_REVENUE]]-(Table2[[#This Row],[UNITS_SOLD]]*Table2[[#This Row],[UNIT_COGS]]))/Table2[[#This Row],[NET_REVENUE]],0)</f>
        <v>0.32437808965853365</v>
      </c>
      <c r="Q3747" s="4">
        <f>IFERROR(Table2[[#This Row],[GROSS_REVENUE]]/Table2[[#This Row],[AD_SPEND]],0)</f>
        <v>4.6453114834092393</v>
      </c>
      <c r="R3747" s="2">
        <f>IFERROR((Table2[[#This Row],[NET_REVENUE]]-(Table2[[#This Row],[UNITS_SOLD]]*Table2[[#This Row],[UNIT_COGS]])-Table2[[#This Row],[AD_SPEND]]),0)</f>
        <v>599.04000000000087</v>
      </c>
      <c r="S3747" s="3">
        <f>IFERROR(Table2[[#This Row],[RETURNS_UNITS]]/Table2[[#This Row],[UNITS_SOLD]],0)</f>
        <v>4.4534412955465584E-2</v>
      </c>
      <c r="T3747" s="2" t="str">
        <f>TRIM(CLEAN(Table2[[#This Row],[CHANNEL]]))</f>
        <v>Flipkart</v>
      </c>
      <c r="U3747" s="1">
        <f t="shared" si="58"/>
        <v>45383</v>
      </c>
    </row>
    <row r="3748" spans="1:21" x14ac:dyDescent="0.3">
      <c r="A3748" s="1">
        <v>45778</v>
      </c>
      <c r="B3748" s="2" t="s">
        <v>24</v>
      </c>
      <c r="C3748" s="2" t="s">
        <v>22</v>
      </c>
      <c r="D3748" s="2" t="s">
        <v>59</v>
      </c>
      <c r="E3748" s="2" t="str">
        <f>TRIM(Table2[[#This Row],[SKU_CODE]])</f>
        <v>BEC-CLN-001</v>
      </c>
      <c r="F3748" s="2">
        <v>209</v>
      </c>
      <c r="G3748" s="2">
        <v>41591</v>
      </c>
      <c r="H3748" s="2">
        <v>4066.16</v>
      </c>
      <c r="I3748" s="2">
        <v>9838.91</v>
      </c>
      <c r="J3748" s="2">
        <v>34</v>
      </c>
      <c r="K3748" s="2" t="str">
        <f>_xlfn.XLOOKUP(E3748,[1]SKU_Master!A:A,[1]SKU_Master!C:C,"NOT FOUND")</f>
        <v>Cleaners</v>
      </c>
      <c r="L3748" s="2">
        <f>_xlfn.XLOOKUP(Table2[[#This Row],[SKU_CODE_CLEAN]],[1]SKU_Master!A:A,[1]SKU_Master!E:E,"Not Found")</f>
        <v>199</v>
      </c>
      <c r="M3748" s="2">
        <f>_xlfn.XLOOKUP(E3748,[1]SKU_Master!A:A,[1]SKU_Master!F:F,"NOT FOUND")</f>
        <v>96</v>
      </c>
      <c r="N3748" s="2" t="str">
        <f>IF(ISNUMBER(_xlfn.XMATCH(E3748,[1]SKU_Master!A:A)),"MATCH","NOT FOUND")</f>
        <v>MATCH</v>
      </c>
      <c r="O3748" s="2">
        <f>Table2[[#This Row],[GROSS_REVENUE]]-Table2[[#This Row],[DISCOUNT]]</f>
        <v>37524.839999999997</v>
      </c>
      <c r="P3748" s="3">
        <f>IFERROR((Table2[[#This Row],[NET_REVENUE]]-(Table2[[#This Row],[UNITS_SOLD]]*Table2[[#This Row],[UNIT_COGS]]))/Table2[[#This Row],[NET_REVENUE]],0)</f>
        <v>0.46531417588989049</v>
      </c>
      <c r="Q3748" s="4">
        <f>IFERROR(Table2[[#This Row],[GROSS_REVENUE]]/Table2[[#This Row],[AD_SPEND]],0)</f>
        <v>4.2271958987326848</v>
      </c>
      <c r="R3748" s="2">
        <f>IFERROR((Table2[[#This Row],[NET_REVENUE]]-(Table2[[#This Row],[UNITS_SOLD]]*Table2[[#This Row],[UNIT_COGS]])-Table2[[#This Row],[AD_SPEND]]),0)</f>
        <v>7621.9299999999967</v>
      </c>
      <c r="S3748" s="3">
        <f>IFERROR(Table2[[#This Row],[RETURNS_UNITS]]/Table2[[#This Row],[UNITS_SOLD]],0)</f>
        <v>0.16267942583732056</v>
      </c>
      <c r="T3748" s="2" t="str">
        <f>TRIM(CLEAN(Table2[[#This Row],[CHANNEL]]))</f>
        <v>D2C</v>
      </c>
      <c r="U3748" s="1">
        <f t="shared" si="58"/>
        <v>45778</v>
      </c>
    </row>
    <row r="3749" spans="1:21" x14ac:dyDescent="0.3">
      <c r="A3749" s="1">
        <v>45536</v>
      </c>
      <c r="B3749" s="2" t="s">
        <v>34</v>
      </c>
      <c r="C3749" s="2" t="s">
        <v>28</v>
      </c>
      <c r="D3749" s="2" t="s">
        <v>38</v>
      </c>
      <c r="E3749" s="2" t="str">
        <f>TRIM(Table2[[#This Row],[SKU_CODE]])</f>
        <v>BEC-CLN-002</v>
      </c>
      <c r="F3749" s="2">
        <v>197</v>
      </c>
      <c r="G3749" s="2">
        <v>36445</v>
      </c>
      <c r="H3749" s="2">
        <v>7259.95</v>
      </c>
      <c r="I3749" s="2">
        <v>9848.56</v>
      </c>
      <c r="J3749" s="2">
        <v>7</v>
      </c>
      <c r="K3749" s="2" t="str">
        <f>_xlfn.XLOOKUP(E3749,[1]SKU_Master!A:A,[1]SKU_Master!C:C,"NOT FOUND")</f>
        <v>Cleaners</v>
      </c>
      <c r="L3749" s="2">
        <f>_xlfn.XLOOKUP(Table2[[#This Row],[SKU_CODE_CLEAN]],[1]SKU_Master!A:A,[1]SKU_Master!E:E,"Not Found")</f>
        <v>185</v>
      </c>
      <c r="M3749" s="2">
        <f>_xlfn.XLOOKUP(E3749,[1]SKU_Master!A:A,[1]SKU_Master!F:F,"NOT FOUND")</f>
        <v>88</v>
      </c>
      <c r="N3749" s="2" t="str">
        <f>IF(ISNUMBER(_xlfn.XMATCH(E3749,[1]SKU_Master!A:A)),"MATCH","NOT FOUND")</f>
        <v>MATCH</v>
      </c>
      <c r="O3749" s="2">
        <f>Table2[[#This Row],[GROSS_REVENUE]]-Table2[[#This Row],[DISCOUNT]]</f>
        <v>29185.05</v>
      </c>
      <c r="P3749" s="3">
        <f>IFERROR((Table2[[#This Row],[NET_REVENUE]]-(Table2[[#This Row],[UNITS_SOLD]]*Table2[[#This Row],[UNIT_COGS]]))/Table2[[#This Row],[NET_REVENUE]],0)</f>
        <v>0.40599724859131642</v>
      </c>
      <c r="Q3749" s="4">
        <f>IFERROR(Table2[[#This Row],[GROSS_REVENUE]]/Table2[[#This Row],[AD_SPEND]],0)</f>
        <v>3.700540992794886</v>
      </c>
      <c r="R3749" s="2">
        <f>IFERROR((Table2[[#This Row],[NET_REVENUE]]-(Table2[[#This Row],[UNITS_SOLD]]*Table2[[#This Row],[UNIT_COGS]])-Table2[[#This Row],[AD_SPEND]]),0)</f>
        <v>2000.4899999999998</v>
      </c>
      <c r="S3749" s="3">
        <f>IFERROR(Table2[[#This Row],[RETURNS_UNITS]]/Table2[[#This Row],[UNITS_SOLD]],0)</f>
        <v>3.553299492385787E-2</v>
      </c>
      <c r="T3749" s="2" t="str">
        <f>TRIM(CLEAN(Table2[[#This Row],[CHANNEL]]))</f>
        <v>Zepto</v>
      </c>
      <c r="U3749" s="1">
        <f t="shared" si="58"/>
        <v>45536</v>
      </c>
    </row>
    <row r="3750" spans="1:21" x14ac:dyDescent="0.3">
      <c r="A3750" s="1">
        <v>45658</v>
      </c>
      <c r="B3750" s="2" t="s">
        <v>37</v>
      </c>
      <c r="C3750" s="2" t="s">
        <v>28</v>
      </c>
      <c r="D3750" s="2" t="s">
        <v>59</v>
      </c>
      <c r="E3750" s="2" t="str">
        <f>TRIM(Table2[[#This Row],[SKU_CODE]])</f>
        <v>BEC-CLN-001</v>
      </c>
      <c r="F3750" s="2">
        <v>310</v>
      </c>
      <c r="G3750" s="2">
        <v>61690</v>
      </c>
      <c r="H3750" s="2">
        <v>10016.93</v>
      </c>
      <c r="I3750" s="2">
        <v>9878.41</v>
      </c>
      <c r="J3750" s="2">
        <v>15</v>
      </c>
      <c r="K3750" s="2" t="str">
        <f>_xlfn.XLOOKUP(E3750,[1]SKU_Master!A:A,[1]SKU_Master!C:C,"NOT FOUND")</f>
        <v>Cleaners</v>
      </c>
      <c r="L3750" s="2">
        <f>_xlfn.XLOOKUP(Table2[[#This Row],[SKU_CODE_CLEAN]],[1]SKU_Master!A:A,[1]SKU_Master!E:E,"Not Found")</f>
        <v>199</v>
      </c>
      <c r="M3750" s="2">
        <f>_xlfn.XLOOKUP(E3750,[1]SKU_Master!A:A,[1]SKU_Master!F:F,"NOT FOUND")</f>
        <v>96</v>
      </c>
      <c r="N3750" s="2" t="str">
        <f>IF(ISNUMBER(_xlfn.XMATCH(E3750,[1]SKU_Master!A:A)),"MATCH","NOT FOUND")</f>
        <v>MATCH</v>
      </c>
      <c r="O3750" s="2">
        <f>Table2[[#This Row],[GROSS_REVENUE]]-Table2[[#This Row],[DISCOUNT]]</f>
        <v>51673.07</v>
      </c>
      <c r="P3750" s="3">
        <f>IFERROR((Table2[[#This Row],[NET_REVENUE]]-(Table2[[#This Row],[UNITS_SOLD]]*Table2[[#This Row],[UNIT_COGS]]))/Table2[[#This Row],[NET_REVENUE]],0)</f>
        <v>0.42407137799244365</v>
      </c>
      <c r="Q3750" s="4">
        <f>IFERROR(Table2[[#This Row],[GROSS_REVENUE]]/Table2[[#This Row],[AD_SPEND]],0)</f>
        <v>6.2449321297658225</v>
      </c>
      <c r="R3750" s="2">
        <f>IFERROR((Table2[[#This Row],[NET_REVENUE]]-(Table2[[#This Row],[UNITS_SOLD]]*Table2[[#This Row],[UNIT_COGS]])-Table2[[#This Row],[AD_SPEND]]),0)</f>
        <v>12034.66</v>
      </c>
      <c r="S3750" s="3">
        <f>IFERROR(Table2[[#This Row],[RETURNS_UNITS]]/Table2[[#This Row],[UNITS_SOLD]],0)</f>
        <v>4.8387096774193547E-2</v>
      </c>
      <c r="T3750" s="2" t="str">
        <f>TRIM(CLEAN(Table2[[#This Row],[CHANNEL]]))</f>
        <v>Blinkit</v>
      </c>
      <c r="U3750" s="1">
        <f t="shared" si="58"/>
        <v>45658</v>
      </c>
    </row>
    <row r="3751" spans="1:21" x14ac:dyDescent="0.3">
      <c r="A3751" s="1">
        <v>45444</v>
      </c>
      <c r="B3751" s="2" t="s">
        <v>37</v>
      </c>
      <c r="C3751" s="2" t="s">
        <v>25</v>
      </c>
      <c r="D3751" s="2" t="s">
        <v>41</v>
      </c>
      <c r="E3751" s="2" t="str">
        <f>TRIM(Table2[[#This Row],[SKU_CODE]])</f>
        <v>BEC-KT-002</v>
      </c>
      <c r="F3751" s="2">
        <v>318</v>
      </c>
      <c r="G3751" s="2">
        <v>133560</v>
      </c>
      <c r="H3751" s="2">
        <v>12054.44</v>
      </c>
      <c r="I3751" s="2">
        <v>9879.02</v>
      </c>
      <c r="J3751" s="2">
        <v>17</v>
      </c>
      <c r="K3751" s="2" t="str">
        <f>_xlfn.XLOOKUP(E3751,[1]SKU_Master!A:A,[1]SKU_Master!C:C,"NOT FOUND")</f>
        <v>Kitchen Towel</v>
      </c>
      <c r="L3751" s="2">
        <f>_xlfn.XLOOKUP(Table2[[#This Row],[SKU_CODE_CLEAN]],[1]SKU_Master!A:A,[1]SKU_Master!E:E,"Not Found")</f>
        <v>420</v>
      </c>
      <c r="M3751" s="2">
        <f>_xlfn.XLOOKUP(E3751,[1]SKU_Master!A:A,[1]SKU_Master!F:F,"NOT FOUND")</f>
        <v>205</v>
      </c>
      <c r="N3751" s="2" t="str">
        <f>IF(ISNUMBER(_xlfn.XMATCH(E3751,[1]SKU_Master!A:A)),"MATCH","NOT FOUND")</f>
        <v>MATCH</v>
      </c>
      <c r="O3751" s="2">
        <f>Table2[[#This Row],[GROSS_REVENUE]]-Table2[[#This Row],[DISCOUNT]]</f>
        <v>121505.56</v>
      </c>
      <c r="P3751" s="3">
        <f>IFERROR((Table2[[#This Row],[NET_REVENUE]]-(Table2[[#This Row],[UNITS_SOLD]]*Table2[[#This Row],[UNIT_COGS]]))/Table2[[#This Row],[NET_REVENUE]],0)</f>
        <v>0.46348134192377699</v>
      </c>
      <c r="Q3751" s="4">
        <f>IFERROR(Table2[[#This Row],[GROSS_REVENUE]]/Table2[[#This Row],[AD_SPEND]],0)</f>
        <v>13.519559632433175</v>
      </c>
      <c r="R3751" s="2">
        <f>IFERROR((Table2[[#This Row],[NET_REVENUE]]-(Table2[[#This Row],[UNITS_SOLD]]*Table2[[#This Row],[UNIT_COGS]])-Table2[[#This Row],[AD_SPEND]]),0)</f>
        <v>46436.539999999994</v>
      </c>
      <c r="S3751" s="3">
        <f>IFERROR(Table2[[#This Row],[RETURNS_UNITS]]/Table2[[#This Row],[UNITS_SOLD]],0)</f>
        <v>5.3459119496855348E-2</v>
      </c>
      <c r="T3751" s="2" t="str">
        <f>TRIM(CLEAN(Table2[[#This Row],[CHANNEL]]))</f>
        <v>Blinkit</v>
      </c>
      <c r="U3751" s="1">
        <f t="shared" si="58"/>
        <v>45444</v>
      </c>
    </row>
    <row r="3752" spans="1:21" x14ac:dyDescent="0.3">
      <c r="A3752" s="1">
        <v>45658</v>
      </c>
      <c r="B3752" s="2" t="s">
        <v>34</v>
      </c>
      <c r="C3752" s="2" t="s">
        <v>25</v>
      </c>
      <c r="D3752" s="2" t="s">
        <v>30</v>
      </c>
      <c r="E3752" s="2" t="str">
        <f>TRIM(Table2[[#This Row],[SKU_CODE]])</f>
        <v>BEC-TIS-002</v>
      </c>
      <c r="F3752" s="2">
        <v>447</v>
      </c>
      <c r="G3752" s="2">
        <v>80460</v>
      </c>
      <c r="H3752" s="2">
        <v>13012.39</v>
      </c>
      <c r="I3752" s="2">
        <v>9886.16</v>
      </c>
      <c r="J3752" s="2">
        <v>20</v>
      </c>
      <c r="K3752" s="2" t="str">
        <f>_xlfn.XLOOKUP(E3752,[1]SKU_Master!A:A,[1]SKU_Master!C:C,"NOT FOUND")</f>
        <v>Tissues</v>
      </c>
      <c r="L3752" s="2">
        <f>_xlfn.XLOOKUP(Table2[[#This Row],[SKU_CODE_CLEAN]],[1]SKU_Master!A:A,[1]SKU_Master!E:E,"Not Found")</f>
        <v>180</v>
      </c>
      <c r="M3752" s="2">
        <f>_xlfn.XLOOKUP(E3752,[1]SKU_Master!A:A,[1]SKU_Master!F:F,"NOT FOUND")</f>
        <v>95</v>
      </c>
      <c r="N3752" s="2" t="str">
        <f>IF(ISNUMBER(_xlfn.XMATCH(E3752,[1]SKU_Master!A:A)),"MATCH","NOT FOUND")</f>
        <v>MATCH</v>
      </c>
      <c r="O3752" s="2">
        <f>Table2[[#This Row],[GROSS_REVENUE]]-Table2[[#This Row],[DISCOUNT]]</f>
        <v>67447.61</v>
      </c>
      <c r="P3752" s="3">
        <f>IFERROR((Table2[[#This Row],[NET_REVENUE]]-(Table2[[#This Row],[UNITS_SOLD]]*Table2[[#This Row],[UNIT_COGS]]))/Table2[[#This Row],[NET_REVENUE]],0)</f>
        <v>0.37040022619037205</v>
      </c>
      <c r="Q3752" s="4">
        <f>IFERROR(Table2[[#This Row],[GROSS_REVENUE]]/Table2[[#This Row],[AD_SPEND]],0)</f>
        <v>8.1386503961093091</v>
      </c>
      <c r="R3752" s="2">
        <f>IFERROR((Table2[[#This Row],[NET_REVENUE]]-(Table2[[#This Row],[UNITS_SOLD]]*Table2[[#This Row],[UNIT_COGS]])-Table2[[#This Row],[AD_SPEND]]),0)</f>
        <v>15096.45</v>
      </c>
      <c r="S3752" s="3">
        <f>IFERROR(Table2[[#This Row],[RETURNS_UNITS]]/Table2[[#This Row],[UNITS_SOLD]],0)</f>
        <v>4.4742729306487698E-2</v>
      </c>
      <c r="T3752" s="2" t="str">
        <f>TRIM(CLEAN(Table2[[#This Row],[CHANNEL]]))</f>
        <v>Zepto</v>
      </c>
      <c r="U3752" s="1">
        <f t="shared" si="58"/>
        <v>45658</v>
      </c>
    </row>
    <row r="3753" spans="1:21" x14ac:dyDescent="0.3">
      <c r="A3753" s="1">
        <v>45383</v>
      </c>
      <c r="B3753" s="2" t="s">
        <v>21</v>
      </c>
      <c r="C3753" s="2" t="s">
        <v>22</v>
      </c>
      <c r="D3753" s="2" t="s">
        <v>38</v>
      </c>
      <c r="E3753" s="2" t="str">
        <f>TRIM(Table2[[#This Row],[SKU_CODE]])</f>
        <v>BEC-CLN-002</v>
      </c>
      <c r="F3753" s="2">
        <v>296</v>
      </c>
      <c r="G3753" s="2">
        <v>54760</v>
      </c>
      <c r="H3753" s="2">
        <v>15208.47</v>
      </c>
      <c r="I3753" s="2">
        <v>9902.7000000000007</v>
      </c>
      <c r="J3753" s="2">
        <v>14</v>
      </c>
      <c r="K3753" s="2" t="str">
        <f>_xlfn.XLOOKUP(E3753,[1]SKU_Master!A:A,[1]SKU_Master!C:C,"NOT FOUND")</f>
        <v>Cleaners</v>
      </c>
      <c r="L3753" s="2">
        <f>_xlfn.XLOOKUP(Table2[[#This Row],[SKU_CODE_CLEAN]],[1]SKU_Master!A:A,[1]SKU_Master!E:E,"Not Found")</f>
        <v>185</v>
      </c>
      <c r="M3753" s="2">
        <f>_xlfn.XLOOKUP(E3753,[1]SKU_Master!A:A,[1]SKU_Master!F:F,"NOT FOUND")</f>
        <v>88</v>
      </c>
      <c r="N3753" s="2" t="str">
        <f>IF(ISNUMBER(_xlfn.XMATCH(E3753,[1]SKU_Master!A:A)),"MATCH","NOT FOUND")</f>
        <v>MATCH</v>
      </c>
      <c r="O3753" s="2">
        <f>Table2[[#This Row],[GROSS_REVENUE]]-Table2[[#This Row],[DISCOUNT]]</f>
        <v>39551.53</v>
      </c>
      <c r="P3753" s="3">
        <f>IFERROR((Table2[[#This Row],[NET_REVENUE]]-(Table2[[#This Row],[UNITS_SOLD]]*Table2[[#This Row],[UNIT_COGS]]))/Table2[[#This Row],[NET_REVENUE]],0)</f>
        <v>0.34141612220816742</v>
      </c>
      <c r="Q3753" s="4">
        <f>IFERROR(Table2[[#This Row],[GROSS_REVENUE]]/Table2[[#This Row],[AD_SPEND]],0)</f>
        <v>5.5298050026760377</v>
      </c>
      <c r="R3753" s="2">
        <f>IFERROR((Table2[[#This Row],[NET_REVENUE]]-(Table2[[#This Row],[UNITS_SOLD]]*Table2[[#This Row],[UNIT_COGS]])-Table2[[#This Row],[AD_SPEND]]),0)</f>
        <v>3600.8299999999981</v>
      </c>
      <c r="S3753" s="3">
        <f>IFERROR(Table2[[#This Row],[RETURNS_UNITS]]/Table2[[#This Row],[UNITS_SOLD]],0)</f>
        <v>4.72972972972973E-2</v>
      </c>
      <c r="T3753" s="2" t="str">
        <f>TRIM(CLEAN(Table2[[#This Row],[CHANNEL]]))</f>
        <v>Flipkart</v>
      </c>
      <c r="U3753" s="1">
        <f t="shared" si="58"/>
        <v>45383</v>
      </c>
    </row>
    <row r="3754" spans="1:21" x14ac:dyDescent="0.3">
      <c r="A3754" s="1">
        <v>45352</v>
      </c>
      <c r="B3754" s="2" t="s">
        <v>33</v>
      </c>
      <c r="C3754" s="2" t="s">
        <v>25</v>
      </c>
      <c r="D3754" s="2" t="s">
        <v>59</v>
      </c>
      <c r="E3754" s="2" t="str">
        <f>TRIM(Table2[[#This Row],[SKU_CODE]])</f>
        <v>BEC-CLN-001</v>
      </c>
      <c r="F3754" s="2">
        <v>285</v>
      </c>
      <c r="G3754" s="2">
        <v>56715</v>
      </c>
      <c r="H3754" s="2">
        <v>16155.86</v>
      </c>
      <c r="I3754" s="2">
        <v>9909.36</v>
      </c>
      <c r="J3754" s="2">
        <v>13</v>
      </c>
      <c r="K3754" s="2" t="str">
        <f>_xlfn.XLOOKUP(E3754,[1]SKU_Master!A:A,[1]SKU_Master!C:C,"NOT FOUND")</f>
        <v>Cleaners</v>
      </c>
      <c r="L3754" s="2">
        <f>_xlfn.XLOOKUP(Table2[[#This Row],[SKU_CODE_CLEAN]],[1]SKU_Master!A:A,[1]SKU_Master!E:E,"Not Found")</f>
        <v>199</v>
      </c>
      <c r="M3754" s="2">
        <f>_xlfn.XLOOKUP(E3754,[1]SKU_Master!A:A,[1]SKU_Master!F:F,"NOT FOUND")</f>
        <v>96</v>
      </c>
      <c r="N3754" s="2" t="str">
        <f>IF(ISNUMBER(_xlfn.XMATCH(E3754,[1]SKU_Master!A:A)),"MATCH","NOT FOUND")</f>
        <v>MATCH</v>
      </c>
      <c r="O3754" s="2">
        <f>Table2[[#This Row],[GROSS_REVENUE]]-Table2[[#This Row],[DISCOUNT]]</f>
        <v>40559.14</v>
      </c>
      <c r="P3754" s="3">
        <f>IFERROR((Table2[[#This Row],[NET_REVENUE]]-(Table2[[#This Row],[UNITS_SOLD]]*Table2[[#This Row],[UNIT_COGS]]))/Table2[[#This Row],[NET_REVENUE]],0)</f>
        <v>0.32542948395848631</v>
      </c>
      <c r="Q3754" s="4">
        <f>IFERROR(Table2[[#This Row],[GROSS_REVENUE]]/Table2[[#This Row],[AD_SPEND]],0)</f>
        <v>5.7233766862844826</v>
      </c>
      <c r="R3754" s="2">
        <f>IFERROR((Table2[[#This Row],[NET_REVENUE]]-(Table2[[#This Row],[UNITS_SOLD]]*Table2[[#This Row],[UNIT_COGS]])-Table2[[#This Row],[AD_SPEND]]),0)</f>
        <v>3289.7799999999988</v>
      </c>
      <c r="S3754" s="3">
        <f>IFERROR(Table2[[#This Row],[RETURNS_UNITS]]/Table2[[#This Row],[UNITS_SOLD]],0)</f>
        <v>4.5614035087719301E-2</v>
      </c>
      <c r="T3754" s="2" t="str">
        <f>TRIM(CLEAN(Table2[[#This Row],[CHANNEL]]))</f>
        <v>Swiggy Instamart</v>
      </c>
      <c r="U3754" s="1">
        <f t="shared" si="58"/>
        <v>45352</v>
      </c>
    </row>
    <row r="3755" spans="1:21" x14ac:dyDescent="0.3">
      <c r="A3755" s="1">
        <v>45748</v>
      </c>
      <c r="B3755" s="2" t="s">
        <v>39</v>
      </c>
      <c r="C3755" s="2" t="s">
        <v>28</v>
      </c>
      <c r="D3755" s="2" t="s">
        <v>41</v>
      </c>
      <c r="E3755" s="2" t="str">
        <f>TRIM(Table2[[#This Row],[SKU_CODE]])</f>
        <v>BEC-KT-002</v>
      </c>
      <c r="F3755" s="2">
        <v>234</v>
      </c>
      <c r="G3755" s="2">
        <v>98280</v>
      </c>
      <c r="H3755" s="2">
        <v>10464.68</v>
      </c>
      <c r="I3755" s="2">
        <v>9928.15</v>
      </c>
      <c r="J3755" s="2">
        <v>6</v>
      </c>
      <c r="K3755" s="2" t="str">
        <f>_xlfn.XLOOKUP(E3755,[1]SKU_Master!A:A,[1]SKU_Master!C:C,"NOT FOUND")</f>
        <v>Kitchen Towel</v>
      </c>
      <c r="L3755" s="2">
        <f>_xlfn.XLOOKUP(Table2[[#This Row],[SKU_CODE_CLEAN]],[1]SKU_Master!A:A,[1]SKU_Master!E:E,"Not Found")</f>
        <v>420</v>
      </c>
      <c r="M3755" s="2">
        <f>_xlfn.XLOOKUP(E3755,[1]SKU_Master!A:A,[1]SKU_Master!F:F,"NOT FOUND")</f>
        <v>205</v>
      </c>
      <c r="N3755" s="2" t="str">
        <f>IF(ISNUMBER(_xlfn.XMATCH(E3755,[1]SKU_Master!A:A)),"MATCH","NOT FOUND")</f>
        <v>MATCH</v>
      </c>
      <c r="O3755" s="2">
        <f>Table2[[#This Row],[GROSS_REVENUE]]-Table2[[#This Row],[DISCOUNT]]</f>
        <v>87815.32</v>
      </c>
      <c r="P3755" s="3">
        <f>IFERROR((Table2[[#This Row],[NET_REVENUE]]-(Table2[[#This Row],[UNITS_SOLD]]*Table2[[#This Row],[UNIT_COGS]]))/Table2[[#This Row],[NET_REVENUE]],0)</f>
        <v>0.45373996245757581</v>
      </c>
      <c r="Q3755" s="4">
        <f>IFERROR(Table2[[#This Row],[GROSS_REVENUE]]/Table2[[#This Row],[AD_SPEND]],0)</f>
        <v>9.8991252146673858</v>
      </c>
      <c r="R3755" s="2">
        <f>IFERROR((Table2[[#This Row],[NET_REVENUE]]-(Table2[[#This Row],[UNITS_SOLD]]*Table2[[#This Row],[UNIT_COGS]])-Table2[[#This Row],[AD_SPEND]]),0)</f>
        <v>29917.170000000006</v>
      </c>
      <c r="S3755" s="3">
        <f>IFERROR(Table2[[#This Row],[RETURNS_UNITS]]/Table2[[#This Row],[UNITS_SOLD]],0)</f>
        <v>2.564102564102564E-2</v>
      </c>
      <c r="T3755" s="2" t="str">
        <f>TRIM(CLEAN(Table2[[#This Row],[CHANNEL]]))</f>
        <v>Amazon</v>
      </c>
      <c r="U3755" s="1">
        <f t="shared" si="58"/>
        <v>45748</v>
      </c>
    </row>
    <row r="3756" spans="1:21" x14ac:dyDescent="0.3">
      <c r="A3756" s="1">
        <v>45809</v>
      </c>
      <c r="B3756" s="2" t="s">
        <v>21</v>
      </c>
      <c r="C3756" s="2" t="s">
        <v>25</v>
      </c>
      <c r="D3756" s="2" t="s">
        <v>38</v>
      </c>
      <c r="E3756" s="2" t="str">
        <f>TRIM(Table2[[#This Row],[SKU_CODE]])</f>
        <v>BEC-CLN-002</v>
      </c>
      <c r="F3756" s="2">
        <v>413</v>
      </c>
      <c r="G3756" s="2">
        <v>76405</v>
      </c>
      <c r="H3756" s="2">
        <v>22324.5</v>
      </c>
      <c r="I3756" s="2">
        <v>9929.3799999999992</v>
      </c>
      <c r="J3756" s="2">
        <v>16</v>
      </c>
      <c r="K3756" s="2" t="str">
        <f>_xlfn.XLOOKUP(E3756,[1]SKU_Master!A:A,[1]SKU_Master!C:C,"NOT FOUND")</f>
        <v>Cleaners</v>
      </c>
      <c r="L3756" s="2">
        <f>_xlfn.XLOOKUP(Table2[[#This Row],[SKU_CODE_CLEAN]],[1]SKU_Master!A:A,[1]SKU_Master!E:E,"Not Found")</f>
        <v>185</v>
      </c>
      <c r="M3756" s="2">
        <f>_xlfn.XLOOKUP(E3756,[1]SKU_Master!A:A,[1]SKU_Master!F:F,"NOT FOUND")</f>
        <v>88</v>
      </c>
      <c r="N3756" s="2" t="str">
        <f>IF(ISNUMBER(_xlfn.XMATCH(E3756,[1]SKU_Master!A:A)),"MATCH","NOT FOUND")</f>
        <v>MATCH</v>
      </c>
      <c r="O3756" s="2">
        <f>Table2[[#This Row],[GROSS_REVENUE]]-Table2[[#This Row],[DISCOUNT]]</f>
        <v>54080.5</v>
      </c>
      <c r="P3756" s="3">
        <f>IFERROR((Table2[[#This Row],[NET_REVENUE]]-(Table2[[#This Row],[UNITS_SOLD]]*Table2[[#This Row],[UNIT_COGS]]))/Table2[[#This Row],[NET_REVENUE]],0)</f>
        <v>0.32796479322491473</v>
      </c>
      <c r="Q3756" s="4">
        <f>IFERROR(Table2[[#This Row],[GROSS_REVENUE]]/Table2[[#This Row],[AD_SPEND]],0)</f>
        <v>7.6948409669083073</v>
      </c>
      <c r="R3756" s="2">
        <f>IFERROR((Table2[[#This Row],[NET_REVENUE]]-(Table2[[#This Row],[UNITS_SOLD]]*Table2[[#This Row],[UNIT_COGS]])-Table2[[#This Row],[AD_SPEND]]),0)</f>
        <v>7807.1200000000008</v>
      </c>
      <c r="S3756" s="3">
        <f>IFERROR(Table2[[#This Row],[RETURNS_UNITS]]/Table2[[#This Row],[UNITS_SOLD]],0)</f>
        <v>3.8740920096852302E-2</v>
      </c>
      <c r="T3756" s="2" t="str">
        <f>TRIM(CLEAN(Table2[[#This Row],[CHANNEL]]))</f>
        <v>Flipkart</v>
      </c>
      <c r="U3756" s="1">
        <f t="shared" si="58"/>
        <v>45809</v>
      </c>
    </row>
    <row r="3757" spans="1:21" x14ac:dyDescent="0.3">
      <c r="A3757" s="1">
        <v>45717</v>
      </c>
      <c r="B3757" s="2" t="s">
        <v>24</v>
      </c>
      <c r="C3757" s="2" t="s">
        <v>28</v>
      </c>
      <c r="D3757" s="2" t="s">
        <v>38</v>
      </c>
      <c r="E3757" s="2" t="str">
        <f>TRIM(Table2[[#This Row],[SKU_CODE]])</f>
        <v>BEC-CLN-002</v>
      </c>
      <c r="F3757" s="2">
        <v>202</v>
      </c>
      <c r="G3757" s="2">
        <v>37370</v>
      </c>
      <c r="H3757" s="2">
        <v>4235.9399999999996</v>
      </c>
      <c r="I3757" s="2">
        <v>9935.8700000000008</v>
      </c>
      <c r="J3757" s="2">
        <v>33</v>
      </c>
      <c r="K3757" s="2" t="str">
        <f>_xlfn.XLOOKUP(E3757,[1]SKU_Master!A:A,[1]SKU_Master!C:C,"NOT FOUND")</f>
        <v>Cleaners</v>
      </c>
      <c r="L3757" s="2">
        <f>_xlfn.XLOOKUP(Table2[[#This Row],[SKU_CODE_CLEAN]],[1]SKU_Master!A:A,[1]SKU_Master!E:E,"Not Found")</f>
        <v>185</v>
      </c>
      <c r="M3757" s="2">
        <f>_xlfn.XLOOKUP(E3757,[1]SKU_Master!A:A,[1]SKU_Master!F:F,"NOT FOUND")</f>
        <v>88</v>
      </c>
      <c r="N3757" s="2" t="str">
        <f>IF(ISNUMBER(_xlfn.XMATCH(E3757,[1]SKU_Master!A:A)),"MATCH","NOT FOUND")</f>
        <v>MATCH</v>
      </c>
      <c r="O3757" s="2">
        <f>Table2[[#This Row],[GROSS_REVENUE]]-Table2[[#This Row],[DISCOUNT]]</f>
        <v>33134.06</v>
      </c>
      <c r="P3757" s="3">
        <f>IFERROR((Table2[[#This Row],[NET_REVENUE]]-(Table2[[#This Row],[UNITS_SOLD]]*Table2[[#This Row],[UNIT_COGS]]))/Table2[[#This Row],[NET_REVENUE]],0)</f>
        <v>0.46351277205389252</v>
      </c>
      <c r="Q3757" s="4">
        <f>IFERROR(Table2[[#This Row],[GROSS_REVENUE]]/Table2[[#This Row],[AD_SPEND]],0)</f>
        <v>3.7611200629637866</v>
      </c>
      <c r="R3757" s="2">
        <f>IFERROR((Table2[[#This Row],[NET_REVENUE]]-(Table2[[#This Row],[UNITS_SOLD]]*Table2[[#This Row],[UNIT_COGS]])-Table2[[#This Row],[AD_SPEND]]),0)</f>
        <v>5422.1899999999969</v>
      </c>
      <c r="S3757" s="3">
        <f>IFERROR(Table2[[#This Row],[RETURNS_UNITS]]/Table2[[#This Row],[UNITS_SOLD]],0)</f>
        <v>0.16336633663366337</v>
      </c>
      <c r="T3757" s="2" t="str">
        <f>TRIM(CLEAN(Table2[[#This Row],[CHANNEL]]))</f>
        <v>D2C</v>
      </c>
      <c r="U3757" s="1">
        <f t="shared" si="58"/>
        <v>45717</v>
      </c>
    </row>
    <row r="3758" spans="1:21" x14ac:dyDescent="0.3">
      <c r="A3758" s="1">
        <v>45292</v>
      </c>
      <c r="B3758" s="2" t="s">
        <v>33</v>
      </c>
      <c r="C3758" s="2" t="s">
        <v>28</v>
      </c>
      <c r="D3758" s="2" t="s">
        <v>36</v>
      </c>
      <c r="E3758" s="2" t="str">
        <f>TRIM(Table2[[#This Row],[SKU_CODE]])</f>
        <v>BEC-CLN-003</v>
      </c>
      <c r="F3758" s="2">
        <v>176</v>
      </c>
      <c r="G3758" s="2">
        <v>52624</v>
      </c>
      <c r="H3758" s="2">
        <v>7919.29</v>
      </c>
      <c r="I3758" s="2">
        <v>9936.89</v>
      </c>
      <c r="J3758" s="2">
        <v>3</v>
      </c>
      <c r="K3758" s="2" t="str">
        <f>_xlfn.XLOOKUP(E3758,[1]SKU_Master!A:A,[1]SKU_Master!C:C,"NOT FOUND")</f>
        <v>Cleaners</v>
      </c>
      <c r="L3758" s="2">
        <f>_xlfn.XLOOKUP(Table2[[#This Row],[SKU_CODE_CLEAN]],[1]SKU_Master!A:A,[1]SKU_Master!E:E,"Not Found")</f>
        <v>299</v>
      </c>
      <c r="M3758" s="2">
        <f>_xlfn.XLOOKUP(E3758,[1]SKU_Master!A:A,[1]SKU_Master!F:F,"NOT FOUND")</f>
        <v>150</v>
      </c>
      <c r="N3758" s="2" t="str">
        <f>IF(ISNUMBER(_xlfn.XMATCH(E3758,[1]SKU_Master!A:A)),"MATCH","NOT FOUND")</f>
        <v>MATCH</v>
      </c>
      <c r="O3758" s="2">
        <f>Table2[[#This Row],[GROSS_REVENUE]]-Table2[[#This Row],[DISCOUNT]]</f>
        <v>44704.71</v>
      </c>
      <c r="P3758" s="3">
        <f>IFERROR((Table2[[#This Row],[NET_REVENUE]]-(Table2[[#This Row],[UNITS_SOLD]]*Table2[[#This Row],[UNIT_COGS]]))/Table2[[#This Row],[NET_REVENUE]],0)</f>
        <v>0.40945819802879829</v>
      </c>
      <c r="Q3758" s="4">
        <f>IFERROR(Table2[[#This Row],[GROSS_REVENUE]]/Table2[[#This Row],[AD_SPEND]],0)</f>
        <v>5.2958219322142037</v>
      </c>
      <c r="R3758" s="2">
        <f>IFERROR((Table2[[#This Row],[NET_REVENUE]]-(Table2[[#This Row],[UNITS_SOLD]]*Table2[[#This Row],[UNIT_COGS]])-Table2[[#This Row],[AD_SPEND]]),0)</f>
        <v>8367.82</v>
      </c>
      <c r="S3758" s="3">
        <f>IFERROR(Table2[[#This Row],[RETURNS_UNITS]]/Table2[[#This Row],[UNITS_SOLD]],0)</f>
        <v>1.7045454545454544E-2</v>
      </c>
      <c r="T3758" s="2" t="str">
        <f>TRIM(CLEAN(Table2[[#This Row],[CHANNEL]]))</f>
        <v>Swiggy Instamart</v>
      </c>
      <c r="U3758" s="1">
        <f t="shared" si="58"/>
        <v>45292</v>
      </c>
    </row>
    <row r="3759" spans="1:21" x14ac:dyDescent="0.3">
      <c r="A3759" s="1">
        <v>45323</v>
      </c>
      <c r="B3759" s="2" t="s">
        <v>34</v>
      </c>
      <c r="C3759" s="2" t="s">
        <v>25</v>
      </c>
      <c r="D3759" s="2" t="s">
        <v>29</v>
      </c>
      <c r="E3759" s="2" t="str">
        <f>TRIM(Table2[[#This Row],[SKU_CODE]])</f>
        <v>BEC-CLN-004</v>
      </c>
      <c r="F3759" s="2">
        <v>385</v>
      </c>
      <c r="G3759" s="2">
        <v>38115</v>
      </c>
      <c r="H3759" s="2">
        <v>3871.77</v>
      </c>
      <c r="I3759" s="2">
        <v>9944.9500000000007</v>
      </c>
      <c r="J3759" s="2">
        <v>7</v>
      </c>
      <c r="K3759" s="2" t="str">
        <f>_xlfn.XLOOKUP(E3759,[1]SKU_Master!A:A,[1]SKU_Master!C:C,"NOT FOUND")</f>
        <v>Cleaners</v>
      </c>
      <c r="L3759" s="2">
        <f>_xlfn.XLOOKUP(Table2[[#This Row],[SKU_CODE_CLEAN]],[1]SKU_Master!A:A,[1]SKU_Master!E:E,"Not Found")</f>
        <v>99</v>
      </c>
      <c r="M3759" s="2">
        <f>_xlfn.XLOOKUP(E3759,[1]SKU_Master!A:A,[1]SKU_Master!F:F,"NOT FOUND")</f>
        <v>44</v>
      </c>
      <c r="N3759" s="2" t="str">
        <f>IF(ISNUMBER(_xlfn.XMATCH(E3759,[1]SKU_Master!A:A)),"MATCH","NOT FOUND")</f>
        <v>MATCH</v>
      </c>
      <c r="O3759" s="2">
        <f>Table2[[#This Row],[GROSS_REVENUE]]-Table2[[#This Row],[DISCOUNT]]</f>
        <v>34243.230000000003</v>
      </c>
      <c r="P3759" s="3">
        <f>IFERROR((Table2[[#This Row],[NET_REVENUE]]-(Table2[[#This Row],[UNITS_SOLD]]*Table2[[#This Row],[UNIT_COGS]]))/Table2[[#This Row],[NET_REVENUE]],0)</f>
        <v>0.50530367608429472</v>
      </c>
      <c r="Q3759" s="4">
        <f>IFERROR(Table2[[#This Row],[GROSS_REVENUE]]/Table2[[#This Row],[AD_SPEND]],0)</f>
        <v>3.8325984544919782</v>
      </c>
      <c r="R3759" s="2">
        <f>IFERROR((Table2[[#This Row],[NET_REVENUE]]-(Table2[[#This Row],[UNITS_SOLD]]*Table2[[#This Row],[UNIT_COGS]])-Table2[[#This Row],[AD_SPEND]]),0)</f>
        <v>7358.2800000000025</v>
      </c>
      <c r="S3759" s="3">
        <f>IFERROR(Table2[[#This Row],[RETURNS_UNITS]]/Table2[[#This Row],[UNITS_SOLD]],0)</f>
        <v>1.8181818181818181E-2</v>
      </c>
      <c r="T3759" s="2" t="str">
        <f>TRIM(CLEAN(Table2[[#This Row],[CHANNEL]]))</f>
        <v>Zepto</v>
      </c>
      <c r="U3759" s="1">
        <f t="shared" si="58"/>
        <v>45323</v>
      </c>
    </row>
    <row r="3760" spans="1:21" x14ac:dyDescent="0.3">
      <c r="A3760" s="1">
        <v>45778</v>
      </c>
      <c r="B3760" s="2" t="s">
        <v>39</v>
      </c>
      <c r="C3760" s="2" t="s">
        <v>28</v>
      </c>
      <c r="D3760" s="2" t="s">
        <v>29</v>
      </c>
      <c r="E3760" s="2" t="str">
        <f>TRIM(Table2[[#This Row],[SKU_CODE]])</f>
        <v>BEC-CLN-004</v>
      </c>
      <c r="F3760" s="2">
        <v>433</v>
      </c>
      <c r="G3760" s="2">
        <v>42867</v>
      </c>
      <c r="H3760" s="2">
        <v>9327.2800000000007</v>
      </c>
      <c r="I3760" s="2">
        <v>9950.31</v>
      </c>
      <c r="J3760" s="2">
        <v>15</v>
      </c>
      <c r="K3760" s="2" t="str">
        <f>_xlfn.XLOOKUP(E3760,[1]SKU_Master!A:A,[1]SKU_Master!C:C,"NOT FOUND")</f>
        <v>Cleaners</v>
      </c>
      <c r="L3760" s="2">
        <f>_xlfn.XLOOKUP(Table2[[#This Row],[SKU_CODE_CLEAN]],[1]SKU_Master!A:A,[1]SKU_Master!E:E,"Not Found")</f>
        <v>99</v>
      </c>
      <c r="M3760" s="2">
        <f>_xlfn.XLOOKUP(E3760,[1]SKU_Master!A:A,[1]SKU_Master!F:F,"NOT FOUND")</f>
        <v>44</v>
      </c>
      <c r="N3760" s="2" t="str">
        <f>IF(ISNUMBER(_xlfn.XMATCH(E3760,[1]SKU_Master!A:A)),"MATCH","NOT FOUND")</f>
        <v>MATCH</v>
      </c>
      <c r="O3760" s="2">
        <f>Table2[[#This Row],[GROSS_REVENUE]]-Table2[[#This Row],[DISCOUNT]]</f>
        <v>33539.72</v>
      </c>
      <c r="P3760" s="3">
        <f>IFERROR((Table2[[#This Row],[NET_REVENUE]]-(Table2[[#This Row],[UNITS_SOLD]]*Table2[[#This Row],[UNIT_COGS]]))/Table2[[#This Row],[NET_REVENUE]],0)</f>
        <v>0.43195709445397878</v>
      </c>
      <c r="Q3760" s="4">
        <f>IFERROR(Table2[[#This Row],[GROSS_REVENUE]]/Table2[[#This Row],[AD_SPEND]],0)</f>
        <v>4.3081069836015162</v>
      </c>
      <c r="R3760" s="2">
        <f>IFERROR((Table2[[#This Row],[NET_REVENUE]]-(Table2[[#This Row],[UNITS_SOLD]]*Table2[[#This Row],[UNIT_COGS]])-Table2[[#This Row],[AD_SPEND]]),0)</f>
        <v>4537.4100000000017</v>
      </c>
      <c r="S3760" s="3">
        <f>IFERROR(Table2[[#This Row],[RETURNS_UNITS]]/Table2[[#This Row],[UNITS_SOLD]],0)</f>
        <v>3.4642032332563508E-2</v>
      </c>
      <c r="T3760" s="2" t="str">
        <f>TRIM(CLEAN(Table2[[#This Row],[CHANNEL]]))</f>
        <v>Amazon</v>
      </c>
      <c r="U3760" s="1">
        <f t="shared" si="58"/>
        <v>45778</v>
      </c>
    </row>
    <row r="3761" spans="1:21" x14ac:dyDescent="0.3">
      <c r="A3761" s="1">
        <v>45413</v>
      </c>
      <c r="B3761" s="2" t="s">
        <v>39</v>
      </c>
      <c r="C3761" s="2" t="s">
        <v>25</v>
      </c>
      <c r="D3761" s="2" t="s">
        <v>29</v>
      </c>
      <c r="E3761" s="2" t="str">
        <f>TRIM(Table2[[#This Row],[SKU_CODE]])</f>
        <v>BEC-CLN-004</v>
      </c>
      <c r="F3761" s="2">
        <v>511</v>
      </c>
      <c r="G3761" s="2">
        <v>50589</v>
      </c>
      <c r="H3761" s="2">
        <v>10452.67</v>
      </c>
      <c r="I3761" s="2">
        <v>9955.25</v>
      </c>
      <c r="J3761" s="2">
        <v>30</v>
      </c>
      <c r="K3761" s="2" t="str">
        <f>_xlfn.XLOOKUP(E3761,[1]SKU_Master!A:A,[1]SKU_Master!C:C,"NOT FOUND")</f>
        <v>Cleaners</v>
      </c>
      <c r="L3761" s="2">
        <f>_xlfn.XLOOKUP(Table2[[#This Row],[SKU_CODE_CLEAN]],[1]SKU_Master!A:A,[1]SKU_Master!E:E,"Not Found")</f>
        <v>99</v>
      </c>
      <c r="M3761" s="2">
        <f>_xlfn.XLOOKUP(E3761,[1]SKU_Master!A:A,[1]SKU_Master!F:F,"NOT FOUND")</f>
        <v>44</v>
      </c>
      <c r="N3761" s="2" t="str">
        <f>IF(ISNUMBER(_xlfn.XMATCH(E3761,[1]SKU_Master!A:A)),"MATCH","NOT FOUND")</f>
        <v>MATCH</v>
      </c>
      <c r="O3761" s="2">
        <f>Table2[[#This Row],[GROSS_REVENUE]]-Table2[[#This Row],[DISCOUNT]]</f>
        <v>40136.33</v>
      </c>
      <c r="P3761" s="3">
        <f>IFERROR((Table2[[#This Row],[NET_REVENUE]]-(Table2[[#This Row],[UNITS_SOLD]]*Table2[[#This Row],[UNIT_COGS]]))/Table2[[#This Row],[NET_REVENUE]],0)</f>
        <v>0.43980927005533393</v>
      </c>
      <c r="Q3761" s="4">
        <f>IFERROR(Table2[[#This Row],[GROSS_REVENUE]]/Table2[[#This Row],[AD_SPEND]],0)</f>
        <v>5.0816403405238439</v>
      </c>
      <c r="R3761" s="2">
        <f>IFERROR((Table2[[#This Row],[NET_REVENUE]]-(Table2[[#This Row],[UNITS_SOLD]]*Table2[[#This Row],[UNIT_COGS]])-Table2[[#This Row],[AD_SPEND]]),0)</f>
        <v>7697.0800000000017</v>
      </c>
      <c r="S3761" s="3">
        <f>IFERROR(Table2[[#This Row],[RETURNS_UNITS]]/Table2[[#This Row],[UNITS_SOLD]],0)</f>
        <v>5.8708414872798431E-2</v>
      </c>
      <c r="T3761" s="2" t="str">
        <f>TRIM(CLEAN(Table2[[#This Row],[CHANNEL]]))</f>
        <v>Amazon</v>
      </c>
      <c r="U3761" s="1">
        <f t="shared" si="58"/>
        <v>45413</v>
      </c>
    </row>
    <row r="3762" spans="1:21" x14ac:dyDescent="0.3">
      <c r="A3762" s="1">
        <v>45323</v>
      </c>
      <c r="B3762" s="2" t="s">
        <v>50</v>
      </c>
      <c r="C3762" s="2" t="s">
        <v>25</v>
      </c>
      <c r="D3762" s="2" t="s">
        <v>30</v>
      </c>
      <c r="E3762" s="2" t="str">
        <f>TRIM(Table2[[#This Row],[SKU_CODE]])</f>
        <v>BEC-TIS-002</v>
      </c>
      <c r="F3762" s="2">
        <v>528</v>
      </c>
      <c r="G3762" s="2">
        <v>95040</v>
      </c>
      <c r="H3762" s="2">
        <v>24735.77</v>
      </c>
      <c r="I3762" s="2">
        <v>9956.82</v>
      </c>
      <c r="J3762" s="2">
        <v>21</v>
      </c>
      <c r="K3762" s="2" t="str">
        <f>_xlfn.XLOOKUP(E3762,[1]SKU_Master!A:A,[1]SKU_Master!C:C,"NOT FOUND")</f>
        <v>Tissues</v>
      </c>
      <c r="L3762" s="2">
        <f>_xlfn.XLOOKUP(Table2[[#This Row],[SKU_CODE_CLEAN]],[1]SKU_Master!A:A,[1]SKU_Master!E:E,"Not Found")</f>
        <v>180</v>
      </c>
      <c r="M3762" s="2">
        <f>_xlfn.XLOOKUP(E3762,[1]SKU_Master!A:A,[1]SKU_Master!F:F,"NOT FOUND")</f>
        <v>95</v>
      </c>
      <c r="N3762" s="2" t="str">
        <f>IF(ISNUMBER(_xlfn.XMATCH(E3762,[1]SKU_Master!A:A)),"MATCH","NOT FOUND")</f>
        <v>MATCH</v>
      </c>
      <c r="O3762" s="2">
        <f>Table2[[#This Row],[GROSS_REVENUE]]-Table2[[#This Row],[DISCOUNT]]</f>
        <v>70304.23</v>
      </c>
      <c r="P3762" s="3">
        <f>IFERROR((Table2[[#This Row],[NET_REVENUE]]-(Table2[[#This Row],[UNITS_SOLD]]*Table2[[#This Row],[UNIT_COGS]]))/Table2[[#This Row],[NET_REVENUE]],0)</f>
        <v>0.28652941650879327</v>
      </c>
      <c r="Q3762" s="4">
        <f>IFERROR(Table2[[#This Row],[GROSS_REVENUE]]/Table2[[#This Row],[AD_SPEND]],0)</f>
        <v>9.5452162437404713</v>
      </c>
      <c r="R3762" s="2">
        <f>IFERROR((Table2[[#This Row],[NET_REVENUE]]-(Table2[[#This Row],[UNITS_SOLD]]*Table2[[#This Row],[UNIT_COGS]])-Table2[[#This Row],[AD_SPEND]]),0)</f>
        <v>10187.409999999996</v>
      </c>
      <c r="S3762" s="3">
        <f>IFERROR(Table2[[#This Row],[RETURNS_UNITS]]/Table2[[#This Row],[UNITS_SOLD]],0)</f>
        <v>3.9772727272727272E-2</v>
      </c>
      <c r="T3762" s="2" t="str">
        <f>TRIM(CLEAN(Table2[[#This Row],[CHANNEL]]))</f>
        <v>Amazon</v>
      </c>
      <c r="U3762" s="1">
        <f t="shared" si="58"/>
        <v>45323</v>
      </c>
    </row>
    <row r="3763" spans="1:21" x14ac:dyDescent="0.3">
      <c r="A3763" s="1">
        <v>45444</v>
      </c>
      <c r="B3763" s="2" t="s">
        <v>37</v>
      </c>
      <c r="C3763" s="2" t="s">
        <v>22</v>
      </c>
      <c r="D3763" s="2" t="s">
        <v>59</v>
      </c>
      <c r="E3763" s="2" t="str">
        <f>TRIM(Table2[[#This Row],[SKU_CODE]])</f>
        <v>BEC-CLN-001</v>
      </c>
      <c r="F3763" s="2">
        <v>366</v>
      </c>
      <c r="G3763" s="2">
        <v>72834</v>
      </c>
      <c r="H3763" s="2">
        <v>19596.55</v>
      </c>
      <c r="I3763" s="2">
        <v>9964.7900000000009</v>
      </c>
      <c r="J3763" s="2">
        <v>21</v>
      </c>
      <c r="K3763" s="2" t="str">
        <f>_xlfn.XLOOKUP(E3763,[1]SKU_Master!A:A,[1]SKU_Master!C:C,"NOT FOUND")</f>
        <v>Cleaners</v>
      </c>
      <c r="L3763" s="2">
        <f>_xlfn.XLOOKUP(Table2[[#This Row],[SKU_CODE_CLEAN]],[1]SKU_Master!A:A,[1]SKU_Master!E:E,"Not Found")</f>
        <v>199</v>
      </c>
      <c r="M3763" s="2">
        <f>_xlfn.XLOOKUP(E3763,[1]SKU_Master!A:A,[1]SKU_Master!F:F,"NOT FOUND")</f>
        <v>96</v>
      </c>
      <c r="N3763" s="2" t="str">
        <f>IF(ISNUMBER(_xlfn.XMATCH(E3763,[1]SKU_Master!A:A)),"MATCH","NOT FOUND")</f>
        <v>MATCH</v>
      </c>
      <c r="O3763" s="2">
        <f>Table2[[#This Row],[GROSS_REVENUE]]-Table2[[#This Row],[DISCOUNT]]</f>
        <v>53237.45</v>
      </c>
      <c r="P3763" s="3">
        <f>IFERROR((Table2[[#This Row],[NET_REVENUE]]-(Table2[[#This Row],[UNITS_SOLD]]*Table2[[#This Row],[UNIT_COGS]]))/Table2[[#This Row],[NET_REVENUE]],0)</f>
        <v>0.34001346796287196</v>
      </c>
      <c r="Q3763" s="4">
        <f>IFERROR(Table2[[#This Row],[GROSS_REVENUE]]/Table2[[#This Row],[AD_SPEND]],0)</f>
        <v>7.3091354659757002</v>
      </c>
      <c r="R3763" s="2">
        <f>IFERROR((Table2[[#This Row],[NET_REVENUE]]-(Table2[[#This Row],[UNITS_SOLD]]*Table2[[#This Row],[UNIT_COGS]])-Table2[[#This Row],[AD_SPEND]]),0)</f>
        <v>8136.6599999999962</v>
      </c>
      <c r="S3763" s="3">
        <f>IFERROR(Table2[[#This Row],[RETURNS_UNITS]]/Table2[[#This Row],[UNITS_SOLD]],0)</f>
        <v>5.737704918032787E-2</v>
      </c>
      <c r="T3763" s="2" t="str">
        <f>TRIM(CLEAN(Table2[[#This Row],[CHANNEL]]))</f>
        <v>Blinkit</v>
      </c>
      <c r="U3763" s="1">
        <f t="shared" si="58"/>
        <v>45444</v>
      </c>
    </row>
    <row r="3764" spans="1:21" x14ac:dyDescent="0.3">
      <c r="A3764" s="1">
        <v>45383</v>
      </c>
      <c r="B3764" s="2" t="s">
        <v>33</v>
      </c>
      <c r="C3764" s="2" t="s">
        <v>22</v>
      </c>
      <c r="D3764" s="2" t="s">
        <v>59</v>
      </c>
      <c r="E3764" s="2" t="str">
        <f>TRIM(Table2[[#This Row],[SKU_CODE]])</f>
        <v>BEC-CLN-001</v>
      </c>
      <c r="F3764" s="2">
        <v>173</v>
      </c>
      <c r="G3764" s="2">
        <v>34427</v>
      </c>
      <c r="H3764" s="2">
        <v>2469.5300000000002</v>
      </c>
      <c r="I3764" s="2">
        <v>9976.16</v>
      </c>
      <c r="J3764" s="2">
        <v>6</v>
      </c>
      <c r="K3764" s="2" t="str">
        <f>_xlfn.XLOOKUP(E3764,[1]SKU_Master!A:A,[1]SKU_Master!C:C,"NOT FOUND")</f>
        <v>Cleaners</v>
      </c>
      <c r="L3764" s="2">
        <f>_xlfn.XLOOKUP(Table2[[#This Row],[SKU_CODE_CLEAN]],[1]SKU_Master!A:A,[1]SKU_Master!E:E,"Not Found")</f>
        <v>199</v>
      </c>
      <c r="M3764" s="2">
        <f>_xlfn.XLOOKUP(E3764,[1]SKU_Master!A:A,[1]SKU_Master!F:F,"NOT FOUND")</f>
        <v>96</v>
      </c>
      <c r="N3764" s="2" t="str">
        <f>IF(ISNUMBER(_xlfn.XMATCH(E3764,[1]SKU_Master!A:A)),"MATCH","NOT FOUND")</f>
        <v>MATCH</v>
      </c>
      <c r="O3764" s="2">
        <f>Table2[[#This Row],[GROSS_REVENUE]]-Table2[[#This Row],[DISCOUNT]]</f>
        <v>31957.47</v>
      </c>
      <c r="P3764" s="3">
        <f>IFERROR((Table2[[#This Row],[NET_REVENUE]]-(Table2[[#This Row],[UNITS_SOLD]]*Table2[[#This Row],[UNIT_COGS]]))/Table2[[#This Row],[NET_REVENUE]],0)</f>
        <v>0.48030929857714022</v>
      </c>
      <c r="Q3764" s="4">
        <f>IFERROR(Table2[[#This Row],[GROSS_REVENUE]]/Table2[[#This Row],[AD_SPEND]],0)</f>
        <v>3.4509270099918203</v>
      </c>
      <c r="R3764" s="2">
        <f>IFERROR((Table2[[#This Row],[NET_REVENUE]]-(Table2[[#This Row],[UNITS_SOLD]]*Table2[[#This Row],[UNIT_COGS]])-Table2[[#This Row],[AD_SPEND]]),0)</f>
        <v>5373.3100000000013</v>
      </c>
      <c r="S3764" s="3">
        <f>IFERROR(Table2[[#This Row],[RETURNS_UNITS]]/Table2[[#This Row],[UNITS_SOLD]],0)</f>
        <v>3.4682080924855488E-2</v>
      </c>
      <c r="T3764" s="2" t="str">
        <f>TRIM(CLEAN(Table2[[#This Row],[CHANNEL]]))</f>
        <v>Swiggy Instamart</v>
      </c>
      <c r="U3764" s="1">
        <f t="shared" si="58"/>
        <v>45383</v>
      </c>
    </row>
    <row r="3765" spans="1:21" x14ac:dyDescent="0.3">
      <c r="A3765" s="1">
        <v>45292</v>
      </c>
      <c r="B3765" s="2" t="s">
        <v>50</v>
      </c>
      <c r="C3765" s="2" t="s">
        <v>28</v>
      </c>
      <c r="D3765" s="2" t="s">
        <v>41</v>
      </c>
      <c r="E3765" s="2" t="str">
        <f>TRIM(Table2[[#This Row],[SKU_CODE]])</f>
        <v>BEC-KT-002</v>
      </c>
      <c r="F3765" s="2">
        <v>274</v>
      </c>
      <c r="G3765" s="2">
        <v>115080</v>
      </c>
      <c r="H3765" s="2">
        <v>30196.639999999999</v>
      </c>
      <c r="I3765" s="2">
        <v>9982.06</v>
      </c>
      <c r="J3765" s="2">
        <v>15</v>
      </c>
      <c r="K3765" s="2" t="str">
        <f>_xlfn.XLOOKUP(E3765,[1]SKU_Master!A:A,[1]SKU_Master!C:C,"NOT FOUND")</f>
        <v>Kitchen Towel</v>
      </c>
      <c r="L3765" s="2">
        <f>_xlfn.XLOOKUP(Table2[[#This Row],[SKU_CODE_CLEAN]],[1]SKU_Master!A:A,[1]SKU_Master!E:E,"Not Found")</f>
        <v>420</v>
      </c>
      <c r="M3765" s="2">
        <f>_xlfn.XLOOKUP(E3765,[1]SKU_Master!A:A,[1]SKU_Master!F:F,"NOT FOUND")</f>
        <v>205</v>
      </c>
      <c r="N3765" s="2" t="str">
        <f>IF(ISNUMBER(_xlfn.XMATCH(E3765,[1]SKU_Master!A:A)),"MATCH","NOT FOUND")</f>
        <v>MATCH</v>
      </c>
      <c r="O3765" s="2">
        <f>Table2[[#This Row],[GROSS_REVENUE]]-Table2[[#This Row],[DISCOUNT]]</f>
        <v>84883.36</v>
      </c>
      <c r="P3765" s="3">
        <f>IFERROR((Table2[[#This Row],[NET_REVENUE]]-(Table2[[#This Row],[UNITS_SOLD]]*Table2[[#This Row],[UNIT_COGS]]))/Table2[[#This Row],[NET_REVENUE]],0)</f>
        <v>0.33826841915777134</v>
      </c>
      <c r="Q3765" s="4">
        <f>IFERROR(Table2[[#This Row],[GROSS_REVENUE]]/Table2[[#This Row],[AD_SPEND]],0)</f>
        <v>11.528682456326651</v>
      </c>
      <c r="R3765" s="2">
        <f>IFERROR((Table2[[#This Row],[NET_REVENUE]]-(Table2[[#This Row],[UNITS_SOLD]]*Table2[[#This Row],[UNIT_COGS]])-Table2[[#This Row],[AD_SPEND]]),0)</f>
        <v>18731.300000000003</v>
      </c>
      <c r="S3765" s="3">
        <f>IFERROR(Table2[[#This Row],[RETURNS_UNITS]]/Table2[[#This Row],[UNITS_SOLD]],0)</f>
        <v>5.4744525547445258E-2</v>
      </c>
      <c r="T3765" s="2" t="str">
        <f>TRIM(CLEAN(Table2[[#This Row],[CHANNEL]]))</f>
        <v>Amazon</v>
      </c>
      <c r="U3765" s="1">
        <f t="shared" si="58"/>
        <v>45292</v>
      </c>
    </row>
    <row r="3766" spans="1:21" x14ac:dyDescent="0.3">
      <c r="A3766" s="1">
        <v>45474</v>
      </c>
      <c r="B3766" s="2" t="s">
        <v>24</v>
      </c>
      <c r="C3766" s="2" t="s">
        <v>25</v>
      </c>
      <c r="D3766" s="2" t="s">
        <v>59</v>
      </c>
      <c r="E3766" s="2" t="str">
        <f>TRIM(Table2[[#This Row],[SKU_CODE]])</f>
        <v>BEC-CLN-001</v>
      </c>
      <c r="F3766" s="2">
        <v>285</v>
      </c>
      <c r="G3766" s="2">
        <v>56715</v>
      </c>
      <c r="H3766" s="2">
        <v>6767.51</v>
      </c>
      <c r="I3766" s="2">
        <v>9984.25</v>
      </c>
      <c r="J3766" s="2">
        <v>37</v>
      </c>
      <c r="K3766" s="2" t="str">
        <f>_xlfn.XLOOKUP(E3766,[1]SKU_Master!A:A,[1]SKU_Master!C:C,"NOT FOUND")</f>
        <v>Cleaners</v>
      </c>
      <c r="L3766" s="2">
        <f>_xlfn.XLOOKUP(Table2[[#This Row],[SKU_CODE_CLEAN]],[1]SKU_Master!A:A,[1]SKU_Master!E:E,"Not Found")</f>
        <v>199</v>
      </c>
      <c r="M3766" s="2">
        <f>_xlfn.XLOOKUP(E3766,[1]SKU_Master!A:A,[1]SKU_Master!F:F,"NOT FOUND")</f>
        <v>96</v>
      </c>
      <c r="N3766" s="2" t="str">
        <f>IF(ISNUMBER(_xlfn.XMATCH(E3766,[1]SKU_Master!A:A)),"MATCH","NOT FOUND")</f>
        <v>MATCH</v>
      </c>
      <c r="O3766" s="2">
        <f>Table2[[#This Row],[GROSS_REVENUE]]-Table2[[#This Row],[DISCOUNT]]</f>
        <v>49947.49</v>
      </c>
      <c r="P3766" s="3">
        <f>IFERROR((Table2[[#This Row],[NET_REVENUE]]-(Table2[[#This Row],[UNITS_SOLD]]*Table2[[#This Row],[UNIT_COGS]]))/Table2[[#This Row],[NET_REVENUE]],0)</f>
        <v>0.45222472640767331</v>
      </c>
      <c r="Q3766" s="4">
        <f>IFERROR(Table2[[#This Row],[GROSS_REVENUE]]/Table2[[#This Row],[AD_SPEND]],0)</f>
        <v>5.6804467035581041</v>
      </c>
      <c r="R3766" s="2">
        <f>IFERROR((Table2[[#This Row],[NET_REVENUE]]-(Table2[[#This Row],[UNITS_SOLD]]*Table2[[#This Row],[UNIT_COGS]])-Table2[[#This Row],[AD_SPEND]]),0)</f>
        <v>12603.239999999998</v>
      </c>
      <c r="S3766" s="3">
        <f>IFERROR(Table2[[#This Row],[RETURNS_UNITS]]/Table2[[#This Row],[UNITS_SOLD]],0)</f>
        <v>0.12982456140350876</v>
      </c>
      <c r="T3766" s="2" t="str">
        <f>TRIM(CLEAN(Table2[[#This Row],[CHANNEL]]))</f>
        <v>D2C</v>
      </c>
      <c r="U3766" s="1">
        <f t="shared" si="58"/>
        <v>45474</v>
      </c>
    </row>
    <row r="3767" spans="1:21" x14ac:dyDescent="0.3">
      <c r="A3767" s="1">
        <v>45474</v>
      </c>
      <c r="B3767" s="2" t="s">
        <v>50</v>
      </c>
      <c r="C3767" s="2" t="s">
        <v>25</v>
      </c>
      <c r="D3767" s="2" t="s">
        <v>29</v>
      </c>
      <c r="E3767" s="2" t="str">
        <f>TRIM(Table2[[#This Row],[SKU_CODE]])</f>
        <v>BEC-CLN-004</v>
      </c>
      <c r="F3767" s="2">
        <v>387</v>
      </c>
      <c r="G3767" s="2">
        <v>38313</v>
      </c>
      <c r="H3767" s="2">
        <v>8154.72</v>
      </c>
      <c r="I3767" s="2">
        <v>9991.5400000000009</v>
      </c>
      <c r="J3767" s="2">
        <v>10</v>
      </c>
      <c r="K3767" s="2" t="str">
        <f>_xlfn.XLOOKUP(E3767,[1]SKU_Master!A:A,[1]SKU_Master!C:C,"NOT FOUND")</f>
        <v>Cleaners</v>
      </c>
      <c r="L3767" s="2">
        <f>_xlfn.XLOOKUP(Table2[[#This Row],[SKU_CODE_CLEAN]],[1]SKU_Master!A:A,[1]SKU_Master!E:E,"Not Found")</f>
        <v>99</v>
      </c>
      <c r="M3767" s="2">
        <f>_xlfn.XLOOKUP(E3767,[1]SKU_Master!A:A,[1]SKU_Master!F:F,"NOT FOUND")</f>
        <v>44</v>
      </c>
      <c r="N3767" s="2" t="str">
        <f>IF(ISNUMBER(_xlfn.XMATCH(E3767,[1]SKU_Master!A:A)),"MATCH","NOT FOUND")</f>
        <v>MATCH</v>
      </c>
      <c r="O3767" s="2">
        <f>Table2[[#This Row],[GROSS_REVENUE]]-Table2[[#This Row],[DISCOUNT]]</f>
        <v>30158.28</v>
      </c>
      <c r="P3767" s="3">
        <f>IFERROR((Table2[[#This Row],[NET_REVENUE]]-(Table2[[#This Row],[UNITS_SOLD]]*Table2[[#This Row],[UNIT_COGS]]))/Table2[[#This Row],[NET_REVENUE]],0)</f>
        <v>0.43537894070882022</v>
      </c>
      <c r="Q3767" s="4">
        <f>IFERROR(Table2[[#This Row],[GROSS_REVENUE]]/Table2[[#This Row],[AD_SPEND]],0)</f>
        <v>3.8345440242445106</v>
      </c>
      <c r="R3767" s="2">
        <f>IFERROR((Table2[[#This Row],[NET_REVENUE]]-(Table2[[#This Row],[UNITS_SOLD]]*Table2[[#This Row],[UNIT_COGS]])-Table2[[#This Row],[AD_SPEND]]),0)</f>
        <v>3138.739999999998</v>
      </c>
      <c r="S3767" s="3">
        <f>IFERROR(Table2[[#This Row],[RETURNS_UNITS]]/Table2[[#This Row],[UNITS_SOLD]],0)</f>
        <v>2.5839793281653745E-2</v>
      </c>
      <c r="T3767" s="2" t="str">
        <f>TRIM(CLEAN(Table2[[#This Row],[CHANNEL]]))</f>
        <v>Amazon</v>
      </c>
      <c r="U3767" s="1">
        <f t="shared" si="58"/>
        <v>45474</v>
      </c>
    </row>
    <row r="3768" spans="1:21" x14ac:dyDescent="0.3">
      <c r="A3768" s="1">
        <v>45689</v>
      </c>
      <c r="B3768" s="2" t="s">
        <v>24</v>
      </c>
      <c r="C3768" s="2" t="s">
        <v>25</v>
      </c>
      <c r="D3768" s="2" t="s">
        <v>41</v>
      </c>
      <c r="E3768" s="2" t="str">
        <f>TRIM(Table2[[#This Row],[SKU_CODE]])</f>
        <v>BEC-KT-002</v>
      </c>
      <c r="F3768" s="2">
        <v>249</v>
      </c>
      <c r="G3768" s="2">
        <v>104580</v>
      </c>
      <c r="H3768" s="2">
        <v>6892.57</v>
      </c>
      <c r="I3768" s="2">
        <v>9995.73</v>
      </c>
      <c r="J3768" s="2">
        <v>40</v>
      </c>
      <c r="K3768" s="2" t="str">
        <f>_xlfn.XLOOKUP(E3768,[1]SKU_Master!A:A,[1]SKU_Master!C:C,"NOT FOUND")</f>
        <v>Kitchen Towel</v>
      </c>
      <c r="L3768" s="2">
        <f>_xlfn.XLOOKUP(Table2[[#This Row],[SKU_CODE_CLEAN]],[1]SKU_Master!A:A,[1]SKU_Master!E:E,"Not Found")</f>
        <v>420</v>
      </c>
      <c r="M3768" s="2">
        <f>_xlfn.XLOOKUP(E3768,[1]SKU_Master!A:A,[1]SKU_Master!F:F,"NOT FOUND")</f>
        <v>205</v>
      </c>
      <c r="N3768" s="2" t="str">
        <f>IF(ISNUMBER(_xlfn.XMATCH(E3768,[1]SKU_Master!A:A)),"MATCH","NOT FOUND")</f>
        <v>MATCH</v>
      </c>
      <c r="O3768" s="2">
        <f>Table2[[#This Row],[GROSS_REVENUE]]-Table2[[#This Row],[DISCOUNT]]</f>
        <v>97687.43</v>
      </c>
      <c r="P3768" s="3">
        <f>IFERROR((Table2[[#This Row],[NET_REVENUE]]-(Table2[[#This Row],[UNITS_SOLD]]*Table2[[#This Row],[UNIT_COGS]]))/Table2[[#This Row],[NET_REVENUE]],0)</f>
        <v>0.47746603631603368</v>
      </c>
      <c r="Q3768" s="4">
        <f>IFERROR(Table2[[#This Row],[GROSS_REVENUE]]/Table2[[#This Row],[AD_SPEND]],0)</f>
        <v>10.462467473611232</v>
      </c>
      <c r="R3768" s="2">
        <f>IFERROR((Table2[[#This Row],[NET_REVENUE]]-(Table2[[#This Row],[UNITS_SOLD]]*Table2[[#This Row],[UNIT_COGS]])-Table2[[#This Row],[AD_SPEND]]),0)</f>
        <v>36646.699999999997</v>
      </c>
      <c r="S3768" s="3">
        <f>IFERROR(Table2[[#This Row],[RETURNS_UNITS]]/Table2[[#This Row],[UNITS_SOLD]],0)</f>
        <v>0.1606425702811245</v>
      </c>
      <c r="T3768" s="2" t="str">
        <f>TRIM(CLEAN(Table2[[#This Row],[CHANNEL]]))</f>
        <v>D2C</v>
      </c>
      <c r="U3768" s="1">
        <f t="shared" si="58"/>
        <v>45689</v>
      </c>
    </row>
    <row r="3769" spans="1:21" x14ac:dyDescent="0.3">
      <c r="A3769" s="1">
        <v>45505</v>
      </c>
      <c r="B3769" s="2" t="s">
        <v>33</v>
      </c>
      <c r="C3769" s="2" t="s">
        <v>22</v>
      </c>
      <c r="D3769" s="2" t="s">
        <v>36</v>
      </c>
      <c r="E3769" s="2" t="str">
        <f>TRIM(Table2[[#This Row],[SKU_CODE]])</f>
        <v>BEC-CLN-003</v>
      </c>
      <c r="F3769" s="2">
        <v>162</v>
      </c>
      <c r="G3769" s="2">
        <v>48438</v>
      </c>
      <c r="H3769" s="2">
        <v>13977.46</v>
      </c>
      <c r="I3769" s="2">
        <v>10014.93</v>
      </c>
      <c r="J3769" s="2">
        <v>5</v>
      </c>
      <c r="K3769" s="2" t="str">
        <f>_xlfn.XLOOKUP(E3769,[1]SKU_Master!A:A,[1]SKU_Master!C:C,"NOT FOUND")</f>
        <v>Cleaners</v>
      </c>
      <c r="L3769" s="2">
        <f>_xlfn.XLOOKUP(Table2[[#This Row],[SKU_CODE_CLEAN]],[1]SKU_Master!A:A,[1]SKU_Master!E:E,"Not Found")</f>
        <v>299</v>
      </c>
      <c r="M3769" s="2">
        <f>_xlfn.XLOOKUP(E3769,[1]SKU_Master!A:A,[1]SKU_Master!F:F,"NOT FOUND")</f>
        <v>150</v>
      </c>
      <c r="N3769" s="2" t="str">
        <f>IF(ISNUMBER(_xlfn.XMATCH(E3769,[1]SKU_Master!A:A)),"MATCH","NOT FOUND")</f>
        <v>MATCH</v>
      </c>
      <c r="O3769" s="2">
        <f>Table2[[#This Row],[GROSS_REVENUE]]-Table2[[#This Row],[DISCOUNT]]</f>
        <v>34460.54</v>
      </c>
      <c r="P3769" s="3">
        <f>IFERROR((Table2[[#This Row],[NET_REVENUE]]-(Table2[[#This Row],[UNITS_SOLD]]*Table2[[#This Row],[UNIT_COGS]]))/Table2[[#This Row],[NET_REVENUE]],0)</f>
        <v>0.29484564084021903</v>
      </c>
      <c r="Q3769" s="4">
        <f>IFERROR(Table2[[#This Row],[GROSS_REVENUE]]/Table2[[#This Row],[AD_SPEND]],0)</f>
        <v>4.8365789875715555</v>
      </c>
      <c r="R3769" s="2">
        <f>IFERROR((Table2[[#This Row],[NET_REVENUE]]-(Table2[[#This Row],[UNITS_SOLD]]*Table2[[#This Row],[UNIT_COGS]])-Table2[[#This Row],[AD_SPEND]]),0)</f>
        <v>145.61000000000058</v>
      </c>
      <c r="S3769" s="3">
        <f>IFERROR(Table2[[#This Row],[RETURNS_UNITS]]/Table2[[#This Row],[UNITS_SOLD]],0)</f>
        <v>3.0864197530864196E-2</v>
      </c>
      <c r="T3769" s="2" t="str">
        <f>TRIM(CLEAN(Table2[[#This Row],[CHANNEL]]))</f>
        <v>Swiggy Instamart</v>
      </c>
      <c r="U3769" s="1">
        <f t="shared" si="58"/>
        <v>45505</v>
      </c>
    </row>
    <row r="3770" spans="1:21" x14ac:dyDescent="0.3">
      <c r="A3770" s="1">
        <v>45292</v>
      </c>
      <c r="B3770" s="2" t="s">
        <v>33</v>
      </c>
      <c r="C3770" s="2" t="s">
        <v>25</v>
      </c>
      <c r="D3770" s="2" t="s">
        <v>38</v>
      </c>
      <c r="E3770" s="2" t="str">
        <f>TRIM(Table2[[#This Row],[SKU_CODE]])</f>
        <v>BEC-CLN-002</v>
      </c>
      <c r="F3770" s="2">
        <v>216</v>
      </c>
      <c r="G3770" s="2">
        <v>39960</v>
      </c>
      <c r="H3770" s="2">
        <v>4115.54</v>
      </c>
      <c r="I3770" s="2">
        <v>10022.81</v>
      </c>
      <c r="J3770" s="2">
        <v>4</v>
      </c>
      <c r="K3770" s="2" t="str">
        <f>_xlfn.XLOOKUP(E3770,[1]SKU_Master!A:A,[1]SKU_Master!C:C,"NOT FOUND")</f>
        <v>Cleaners</v>
      </c>
      <c r="L3770" s="2">
        <f>_xlfn.XLOOKUP(Table2[[#This Row],[SKU_CODE_CLEAN]],[1]SKU_Master!A:A,[1]SKU_Master!E:E,"Not Found")</f>
        <v>185</v>
      </c>
      <c r="M3770" s="2">
        <f>_xlfn.XLOOKUP(E3770,[1]SKU_Master!A:A,[1]SKU_Master!F:F,"NOT FOUND")</f>
        <v>88</v>
      </c>
      <c r="N3770" s="2" t="str">
        <f>IF(ISNUMBER(_xlfn.XMATCH(E3770,[1]SKU_Master!A:A)),"MATCH","NOT FOUND")</f>
        <v>MATCH</v>
      </c>
      <c r="O3770" s="2">
        <f>Table2[[#This Row],[GROSS_REVENUE]]-Table2[[#This Row],[DISCOUNT]]</f>
        <v>35844.46</v>
      </c>
      <c r="P3770" s="3">
        <f>IFERROR((Table2[[#This Row],[NET_REVENUE]]-(Table2[[#This Row],[UNITS_SOLD]]*Table2[[#This Row],[UNIT_COGS]]))/Table2[[#This Row],[NET_REVENUE]],0)</f>
        <v>0.46970884761550319</v>
      </c>
      <c r="Q3770" s="4">
        <f>IFERROR(Table2[[#This Row],[GROSS_REVENUE]]/Table2[[#This Row],[AD_SPEND]],0)</f>
        <v>3.9869058677157407</v>
      </c>
      <c r="R3770" s="2">
        <f>IFERROR((Table2[[#This Row],[NET_REVENUE]]-(Table2[[#This Row],[UNITS_SOLD]]*Table2[[#This Row],[UNIT_COGS]])-Table2[[#This Row],[AD_SPEND]]),0)</f>
        <v>6813.65</v>
      </c>
      <c r="S3770" s="3">
        <f>IFERROR(Table2[[#This Row],[RETURNS_UNITS]]/Table2[[#This Row],[UNITS_SOLD]],0)</f>
        <v>1.8518518518518517E-2</v>
      </c>
      <c r="T3770" s="2" t="str">
        <f>TRIM(CLEAN(Table2[[#This Row],[CHANNEL]]))</f>
        <v>Swiggy Instamart</v>
      </c>
      <c r="U3770" s="1">
        <f t="shared" si="58"/>
        <v>45292</v>
      </c>
    </row>
    <row r="3771" spans="1:21" x14ac:dyDescent="0.3">
      <c r="A3771" s="1">
        <v>45292</v>
      </c>
      <c r="B3771" s="2" t="s">
        <v>39</v>
      </c>
      <c r="C3771" s="2" t="s">
        <v>22</v>
      </c>
      <c r="D3771" s="2" t="s">
        <v>29</v>
      </c>
      <c r="E3771" s="2" t="str">
        <f>TRIM(Table2[[#This Row],[SKU_CODE]])</f>
        <v>BEC-CLN-004</v>
      </c>
      <c r="F3771" s="2">
        <v>398</v>
      </c>
      <c r="G3771" s="2">
        <v>39402</v>
      </c>
      <c r="H3771" s="2">
        <v>6975.69</v>
      </c>
      <c r="I3771" s="2">
        <v>10025.5</v>
      </c>
      <c r="J3771" s="2">
        <v>16</v>
      </c>
      <c r="K3771" s="2" t="str">
        <f>_xlfn.XLOOKUP(E3771,[1]SKU_Master!A:A,[1]SKU_Master!C:C,"NOT FOUND")</f>
        <v>Cleaners</v>
      </c>
      <c r="L3771" s="2">
        <f>_xlfn.XLOOKUP(Table2[[#This Row],[SKU_CODE_CLEAN]],[1]SKU_Master!A:A,[1]SKU_Master!E:E,"Not Found")</f>
        <v>99</v>
      </c>
      <c r="M3771" s="2">
        <f>_xlfn.XLOOKUP(E3771,[1]SKU_Master!A:A,[1]SKU_Master!F:F,"NOT FOUND")</f>
        <v>44</v>
      </c>
      <c r="N3771" s="2" t="str">
        <f>IF(ISNUMBER(_xlfn.XMATCH(E3771,[1]SKU_Master!A:A)),"MATCH","NOT FOUND")</f>
        <v>MATCH</v>
      </c>
      <c r="O3771" s="2">
        <f>Table2[[#This Row],[GROSS_REVENUE]]-Table2[[#This Row],[DISCOUNT]]</f>
        <v>32426.31</v>
      </c>
      <c r="P3771" s="3">
        <f>IFERROR((Table2[[#This Row],[NET_REVENUE]]-(Table2[[#This Row],[UNITS_SOLD]]*Table2[[#This Row],[UNIT_COGS]]))/Table2[[#This Row],[NET_REVENUE]],0)</f>
        <v>0.45994471773075629</v>
      </c>
      <c r="Q3771" s="4">
        <f>IFERROR(Table2[[#This Row],[GROSS_REVENUE]]/Table2[[#This Row],[AD_SPEND]],0)</f>
        <v>3.930178045982744</v>
      </c>
      <c r="R3771" s="2">
        <f>IFERROR((Table2[[#This Row],[NET_REVENUE]]-(Table2[[#This Row],[UNITS_SOLD]]*Table2[[#This Row],[UNIT_COGS]])-Table2[[#This Row],[AD_SPEND]]),0)</f>
        <v>4888.8100000000013</v>
      </c>
      <c r="S3771" s="3">
        <f>IFERROR(Table2[[#This Row],[RETURNS_UNITS]]/Table2[[#This Row],[UNITS_SOLD]],0)</f>
        <v>4.0201005025125629E-2</v>
      </c>
      <c r="T3771" s="2" t="str">
        <f>TRIM(CLEAN(Table2[[#This Row],[CHANNEL]]))</f>
        <v>Amazon</v>
      </c>
      <c r="U3771" s="1">
        <f t="shared" si="58"/>
        <v>45292</v>
      </c>
    </row>
    <row r="3772" spans="1:21" x14ac:dyDescent="0.3">
      <c r="A3772" s="1">
        <v>45748</v>
      </c>
      <c r="B3772" s="2" t="s">
        <v>34</v>
      </c>
      <c r="C3772" s="2" t="s">
        <v>22</v>
      </c>
      <c r="D3772" s="2" t="s">
        <v>41</v>
      </c>
      <c r="E3772" s="2" t="str">
        <f>TRIM(Table2[[#This Row],[SKU_CODE]])</f>
        <v>BEC-KT-002</v>
      </c>
      <c r="F3772" s="2">
        <v>266</v>
      </c>
      <c r="G3772" s="2">
        <v>111720</v>
      </c>
      <c r="H3772" s="2">
        <v>28703.47</v>
      </c>
      <c r="I3772" s="2">
        <v>10027.25</v>
      </c>
      <c r="J3772" s="2">
        <v>15</v>
      </c>
      <c r="K3772" s="2" t="str">
        <f>_xlfn.XLOOKUP(E3772,[1]SKU_Master!A:A,[1]SKU_Master!C:C,"NOT FOUND")</f>
        <v>Kitchen Towel</v>
      </c>
      <c r="L3772" s="2">
        <f>_xlfn.XLOOKUP(Table2[[#This Row],[SKU_CODE_CLEAN]],[1]SKU_Master!A:A,[1]SKU_Master!E:E,"Not Found")</f>
        <v>420</v>
      </c>
      <c r="M3772" s="2">
        <f>_xlfn.XLOOKUP(E3772,[1]SKU_Master!A:A,[1]SKU_Master!F:F,"NOT FOUND")</f>
        <v>205</v>
      </c>
      <c r="N3772" s="2" t="str">
        <f>IF(ISNUMBER(_xlfn.XMATCH(E3772,[1]SKU_Master!A:A)),"MATCH","NOT FOUND")</f>
        <v>MATCH</v>
      </c>
      <c r="O3772" s="2">
        <f>Table2[[#This Row],[GROSS_REVENUE]]-Table2[[#This Row],[DISCOUNT]]</f>
        <v>83016.53</v>
      </c>
      <c r="P3772" s="3">
        <f>IFERROR((Table2[[#This Row],[NET_REVENUE]]-(Table2[[#This Row],[UNITS_SOLD]]*Table2[[#This Row],[UNIT_COGS]]))/Table2[[#This Row],[NET_REVENUE]],0)</f>
        <v>0.34314286564374585</v>
      </c>
      <c r="Q3772" s="4">
        <f>IFERROR(Table2[[#This Row],[GROSS_REVENUE]]/Table2[[#This Row],[AD_SPEND]],0)</f>
        <v>11.14163903363335</v>
      </c>
      <c r="R3772" s="2">
        <f>IFERROR((Table2[[#This Row],[NET_REVENUE]]-(Table2[[#This Row],[UNITS_SOLD]]*Table2[[#This Row],[UNIT_COGS]])-Table2[[#This Row],[AD_SPEND]]),0)</f>
        <v>18459.28</v>
      </c>
      <c r="S3772" s="3">
        <f>IFERROR(Table2[[#This Row],[RETURNS_UNITS]]/Table2[[#This Row],[UNITS_SOLD]],0)</f>
        <v>5.6390977443609019E-2</v>
      </c>
      <c r="T3772" s="2" t="str">
        <f>TRIM(CLEAN(Table2[[#This Row],[CHANNEL]]))</f>
        <v>Zepto</v>
      </c>
      <c r="U3772" s="1">
        <f t="shared" si="58"/>
        <v>45748</v>
      </c>
    </row>
    <row r="3773" spans="1:21" x14ac:dyDescent="0.3">
      <c r="A3773" s="1">
        <v>45717</v>
      </c>
      <c r="B3773" s="2" t="s">
        <v>33</v>
      </c>
      <c r="C3773" s="2" t="s">
        <v>25</v>
      </c>
      <c r="D3773" s="2" t="s">
        <v>41</v>
      </c>
      <c r="E3773" s="2" t="str">
        <f>TRIM(Table2[[#This Row],[SKU_CODE]])</f>
        <v>BEC-KT-002</v>
      </c>
      <c r="F3773" s="2">
        <v>230</v>
      </c>
      <c r="G3773" s="2">
        <v>96600</v>
      </c>
      <c r="H3773" s="2">
        <v>23876.73</v>
      </c>
      <c r="I3773" s="2">
        <v>10029.549999999999</v>
      </c>
      <c r="J3773" s="2">
        <v>12</v>
      </c>
      <c r="K3773" s="2" t="str">
        <f>_xlfn.XLOOKUP(E3773,[1]SKU_Master!A:A,[1]SKU_Master!C:C,"NOT FOUND")</f>
        <v>Kitchen Towel</v>
      </c>
      <c r="L3773" s="2">
        <f>_xlfn.XLOOKUP(Table2[[#This Row],[SKU_CODE_CLEAN]],[1]SKU_Master!A:A,[1]SKU_Master!E:E,"Not Found")</f>
        <v>420</v>
      </c>
      <c r="M3773" s="2">
        <f>_xlfn.XLOOKUP(E3773,[1]SKU_Master!A:A,[1]SKU_Master!F:F,"NOT FOUND")</f>
        <v>205</v>
      </c>
      <c r="N3773" s="2" t="str">
        <f>IF(ISNUMBER(_xlfn.XMATCH(E3773,[1]SKU_Master!A:A)),"MATCH","NOT FOUND")</f>
        <v>MATCH</v>
      </c>
      <c r="O3773" s="2">
        <f>Table2[[#This Row],[GROSS_REVENUE]]-Table2[[#This Row],[DISCOUNT]]</f>
        <v>72723.27</v>
      </c>
      <c r="P3773" s="3">
        <f>IFERROR((Table2[[#This Row],[NET_REVENUE]]-(Table2[[#This Row],[UNITS_SOLD]]*Table2[[#This Row],[UNIT_COGS]]))/Table2[[#This Row],[NET_REVENUE]],0)</f>
        <v>0.35165181653685268</v>
      </c>
      <c r="Q3773" s="4">
        <f>IFERROR(Table2[[#This Row],[GROSS_REVENUE]]/Table2[[#This Row],[AD_SPEND]],0)</f>
        <v>9.6315388028376159</v>
      </c>
      <c r="R3773" s="2">
        <f>IFERROR((Table2[[#This Row],[NET_REVENUE]]-(Table2[[#This Row],[UNITS_SOLD]]*Table2[[#This Row],[UNIT_COGS]])-Table2[[#This Row],[AD_SPEND]]),0)</f>
        <v>15543.720000000005</v>
      </c>
      <c r="S3773" s="3">
        <f>IFERROR(Table2[[#This Row],[RETURNS_UNITS]]/Table2[[#This Row],[UNITS_SOLD]],0)</f>
        <v>5.2173913043478258E-2</v>
      </c>
      <c r="T3773" s="2" t="str">
        <f>TRIM(CLEAN(Table2[[#This Row],[CHANNEL]]))</f>
        <v>Swiggy Instamart</v>
      </c>
      <c r="U3773" s="1">
        <f t="shared" si="58"/>
        <v>45717</v>
      </c>
    </row>
    <row r="3774" spans="1:21" x14ac:dyDescent="0.3">
      <c r="A3774" s="1">
        <v>45444</v>
      </c>
      <c r="B3774" s="2" t="s">
        <v>21</v>
      </c>
      <c r="C3774" s="2" t="s">
        <v>28</v>
      </c>
      <c r="D3774" s="2" t="s">
        <v>59</v>
      </c>
      <c r="E3774" s="2" t="str">
        <f>TRIM(Table2[[#This Row],[SKU_CODE]])</f>
        <v>BEC-CLN-001</v>
      </c>
      <c r="F3774" s="2">
        <v>228</v>
      </c>
      <c r="G3774" s="2">
        <v>45372</v>
      </c>
      <c r="H3774" s="2">
        <v>8843.4</v>
      </c>
      <c r="I3774" s="2">
        <v>10056.6</v>
      </c>
      <c r="J3774" s="2">
        <v>13</v>
      </c>
      <c r="K3774" s="2" t="str">
        <f>_xlfn.XLOOKUP(E3774,[1]SKU_Master!A:A,[1]SKU_Master!C:C,"NOT FOUND")</f>
        <v>Cleaners</v>
      </c>
      <c r="L3774" s="2">
        <f>_xlfn.XLOOKUP(Table2[[#This Row],[SKU_CODE_CLEAN]],[1]SKU_Master!A:A,[1]SKU_Master!E:E,"Not Found")</f>
        <v>199</v>
      </c>
      <c r="M3774" s="2">
        <f>_xlfn.XLOOKUP(E3774,[1]SKU_Master!A:A,[1]SKU_Master!F:F,"NOT FOUND")</f>
        <v>96</v>
      </c>
      <c r="N3774" s="2" t="str">
        <f>IF(ISNUMBER(_xlfn.XMATCH(E3774,[1]SKU_Master!A:A)),"MATCH","NOT FOUND")</f>
        <v>MATCH</v>
      </c>
      <c r="O3774" s="2">
        <f>Table2[[#This Row],[GROSS_REVENUE]]-Table2[[#This Row],[DISCOUNT]]</f>
        <v>36528.6</v>
      </c>
      <c r="P3774" s="3">
        <f>IFERROR((Table2[[#This Row],[NET_REVENUE]]-(Table2[[#This Row],[UNITS_SOLD]]*Table2[[#This Row],[UNIT_COGS]]))/Table2[[#This Row],[NET_REVENUE]],0)</f>
        <v>0.40079827860908984</v>
      </c>
      <c r="Q3774" s="4">
        <f>IFERROR(Table2[[#This Row],[GROSS_REVENUE]]/Table2[[#This Row],[AD_SPEND]],0)</f>
        <v>4.5116639818626574</v>
      </c>
      <c r="R3774" s="2">
        <f>IFERROR((Table2[[#This Row],[NET_REVENUE]]-(Table2[[#This Row],[UNITS_SOLD]]*Table2[[#This Row],[UNIT_COGS]])-Table2[[#This Row],[AD_SPEND]]),0)</f>
        <v>4583.9999999999982</v>
      </c>
      <c r="S3774" s="3">
        <f>IFERROR(Table2[[#This Row],[RETURNS_UNITS]]/Table2[[#This Row],[UNITS_SOLD]],0)</f>
        <v>5.701754385964912E-2</v>
      </c>
      <c r="T3774" s="2" t="str">
        <f>TRIM(CLEAN(Table2[[#This Row],[CHANNEL]]))</f>
        <v>Flipkart</v>
      </c>
      <c r="U3774" s="1">
        <f t="shared" si="58"/>
        <v>45444</v>
      </c>
    </row>
    <row r="3775" spans="1:21" x14ac:dyDescent="0.3">
      <c r="A3775" s="1">
        <v>45505</v>
      </c>
      <c r="B3775" s="2" t="s">
        <v>33</v>
      </c>
      <c r="C3775" s="2" t="s">
        <v>25</v>
      </c>
      <c r="D3775" s="2" t="s">
        <v>59</v>
      </c>
      <c r="E3775" s="2" t="str">
        <f>TRIM(Table2[[#This Row],[SKU_CODE]])</f>
        <v>BEC-CLN-001</v>
      </c>
      <c r="F3775" s="2">
        <v>161</v>
      </c>
      <c r="G3775" s="2">
        <v>32039</v>
      </c>
      <c r="H3775" s="2">
        <v>1720.24</v>
      </c>
      <c r="I3775" s="2">
        <v>10062.9</v>
      </c>
      <c r="J3775" s="2">
        <v>9</v>
      </c>
      <c r="K3775" s="2" t="str">
        <f>_xlfn.XLOOKUP(E3775,[1]SKU_Master!A:A,[1]SKU_Master!C:C,"NOT FOUND")</f>
        <v>Cleaners</v>
      </c>
      <c r="L3775" s="2">
        <f>_xlfn.XLOOKUP(Table2[[#This Row],[SKU_CODE_CLEAN]],[1]SKU_Master!A:A,[1]SKU_Master!E:E,"Not Found")</f>
        <v>199</v>
      </c>
      <c r="M3775" s="2">
        <f>_xlfn.XLOOKUP(E3775,[1]SKU_Master!A:A,[1]SKU_Master!F:F,"NOT FOUND")</f>
        <v>96</v>
      </c>
      <c r="N3775" s="2" t="str">
        <f>IF(ISNUMBER(_xlfn.XMATCH(E3775,[1]SKU_Master!A:A)),"MATCH","NOT FOUND")</f>
        <v>MATCH</v>
      </c>
      <c r="O3775" s="2">
        <f>Table2[[#This Row],[GROSS_REVENUE]]-Table2[[#This Row],[DISCOUNT]]</f>
        <v>30318.76</v>
      </c>
      <c r="P3775" s="3">
        <f>IFERROR((Table2[[#This Row],[NET_REVENUE]]-(Table2[[#This Row],[UNITS_SOLD]]*Table2[[#This Row],[UNIT_COGS]]))/Table2[[#This Row],[NET_REVENUE]],0)</f>
        <v>0.49021661835774283</v>
      </c>
      <c r="Q3775" s="4">
        <f>IFERROR(Table2[[#This Row],[GROSS_REVENUE]]/Table2[[#This Row],[AD_SPEND]],0)</f>
        <v>3.1838734360870129</v>
      </c>
      <c r="R3775" s="2">
        <f>IFERROR((Table2[[#This Row],[NET_REVENUE]]-(Table2[[#This Row],[UNITS_SOLD]]*Table2[[#This Row],[UNIT_COGS]])-Table2[[#This Row],[AD_SPEND]]),0)</f>
        <v>4799.8599999999988</v>
      </c>
      <c r="S3775" s="3">
        <f>IFERROR(Table2[[#This Row],[RETURNS_UNITS]]/Table2[[#This Row],[UNITS_SOLD]],0)</f>
        <v>5.5900621118012424E-2</v>
      </c>
      <c r="T3775" s="2" t="str">
        <f>TRIM(CLEAN(Table2[[#This Row],[CHANNEL]]))</f>
        <v>Swiggy Instamart</v>
      </c>
      <c r="U3775" s="1">
        <f t="shared" si="58"/>
        <v>45505</v>
      </c>
    </row>
    <row r="3776" spans="1:21" x14ac:dyDescent="0.3">
      <c r="A3776" s="1">
        <v>45597</v>
      </c>
      <c r="B3776" s="2" t="s">
        <v>33</v>
      </c>
      <c r="C3776" s="2" t="s">
        <v>25</v>
      </c>
      <c r="D3776" s="2" t="s">
        <v>36</v>
      </c>
      <c r="E3776" s="2" t="str">
        <f>TRIM(Table2[[#This Row],[SKU_CODE]])</f>
        <v>BEC-CLN-003</v>
      </c>
      <c r="F3776" s="2">
        <v>190</v>
      </c>
      <c r="G3776" s="2">
        <v>56810</v>
      </c>
      <c r="H3776" s="2">
        <v>13832.53</v>
      </c>
      <c r="I3776" s="2">
        <v>10066.15</v>
      </c>
      <c r="J3776" s="2">
        <v>10</v>
      </c>
      <c r="K3776" s="2" t="str">
        <f>_xlfn.XLOOKUP(E3776,[1]SKU_Master!A:A,[1]SKU_Master!C:C,"NOT FOUND")</f>
        <v>Cleaners</v>
      </c>
      <c r="L3776" s="2">
        <f>_xlfn.XLOOKUP(Table2[[#This Row],[SKU_CODE_CLEAN]],[1]SKU_Master!A:A,[1]SKU_Master!E:E,"Not Found")</f>
        <v>299</v>
      </c>
      <c r="M3776" s="2">
        <f>_xlfn.XLOOKUP(E3776,[1]SKU_Master!A:A,[1]SKU_Master!F:F,"NOT FOUND")</f>
        <v>150</v>
      </c>
      <c r="N3776" s="2" t="str">
        <f>IF(ISNUMBER(_xlfn.XMATCH(E3776,[1]SKU_Master!A:A)),"MATCH","NOT FOUND")</f>
        <v>MATCH</v>
      </c>
      <c r="O3776" s="2">
        <f>Table2[[#This Row],[GROSS_REVENUE]]-Table2[[#This Row],[DISCOUNT]]</f>
        <v>42977.47</v>
      </c>
      <c r="P3776" s="3">
        <f>IFERROR((Table2[[#This Row],[NET_REVENUE]]-(Table2[[#This Row],[UNITS_SOLD]]*Table2[[#This Row],[UNIT_COGS]]))/Table2[[#This Row],[NET_REVENUE]],0)</f>
        <v>0.33686184877797604</v>
      </c>
      <c r="Q3776" s="4">
        <f>IFERROR(Table2[[#This Row],[GROSS_REVENUE]]/Table2[[#This Row],[AD_SPEND]],0)</f>
        <v>5.6436671418566187</v>
      </c>
      <c r="R3776" s="2">
        <f>IFERROR((Table2[[#This Row],[NET_REVENUE]]-(Table2[[#This Row],[UNITS_SOLD]]*Table2[[#This Row],[UNIT_COGS]])-Table2[[#This Row],[AD_SPEND]]),0)</f>
        <v>4411.3200000000015</v>
      </c>
      <c r="S3776" s="3">
        <f>IFERROR(Table2[[#This Row],[RETURNS_UNITS]]/Table2[[#This Row],[UNITS_SOLD]],0)</f>
        <v>5.2631578947368418E-2</v>
      </c>
      <c r="T3776" s="2" t="str">
        <f>TRIM(CLEAN(Table2[[#This Row],[CHANNEL]]))</f>
        <v>Swiggy Instamart</v>
      </c>
      <c r="U3776" s="1">
        <f t="shared" si="58"/>
        <v>45597</v>
      </c>
    </row>
    <row r="3777" spans="1:21" x14ac:dyDescent="0.3">
      <c r="A3777" s="1">
        <v>45323</v>
      </c>
      <c r="B3777" s="2" t="s">
        <v>39</v>
      </c>
      <c r="C3777" s="2" t="s">
        <v>28</v>
      </c>
      <c r="D3777" s="2" t="s">
        <v>62</v>
      </c>
      <c r="E3777" s="2" t="str">
        <f>TRIM(Table2[[#This Row],[SKU_CODE]])</f>
        <v>BEC-CLN-001</v>
      </c>
      <c r="F3777" s="2">
        <v>311</v>
      </c>
      <c r="G3777" s="2">
        <v>61889</v>
      </c>
      <c r="H3777" s="2">
        <v>16566.5</v>
      </c>
      <c r="I3777" s="2">
        <v>10089.85</v>
      </c>
      <c r="J3777" s="2">
        <v>11</v>
      </c>
      <c r="K3777" s="2" t="str">
        <f>_xlfn.XLOOKUP(E3777,[1]SKU_Master!A:A,[1]SKU_Master!C:C,"NOT FOUND")</f>
        <v>Cleaners</v>
      </c>
      <c r="L3777" s="2">
        <f>_xlfn.XLOOKUP(Table2[[#This Row],[SKU_CODE_CLEAN]],[1]SKU_Master!A:A,[1]SKU_Master!E:E,"Not Found")</f>
        <v>199</v>
      </c>
      <c r="M3777" s="2">
        <f>_xlfn.XLOOKUP(E3777,[1]SKU_Master!A:A,[1]SKU_Master!F:F,"NOT FOUND")</f>
        <v>96</v>
      </c>
      <c r="N3777" s="2" t="str">
        <f>IF(ISNUMBER(_xlfn.XMATCH(E3777,[1]SKU_Master!A:A)),"MATCH","NOT FOUND")</f>
        <v>MATCH</v>
      </c>
      <c r="O3777" s="2">
        <f>Table2[[#This Row],[GROSS_REVENUE]]-Table2[[#This Row],[DISCOUNT]]</f>
        <v>45322.5</v>
      </c>
      <c r="P3777" s="3">
        <f>IFERROR((Table2[[#This Row],[NET_REVENUE]]-(Table2[[#This Row],[UNITS_SOLD]]*Table2[[#This Row],[UNIT_COGS]]))/Table2[[#This Row],[NET_REVENUE]],0)</f>
        <v>0.34125434386893927</v>
      </c>
      <c r="Q3777" s="4">
        <f>IFERROR(Table2[[#This Row],[GROSS_REVENUE]]/Table2[[#This Row],[AD_SPEND]],0)</f>
        <v>6.1337879155785267</v>
      </c>
      <c r="R3777" s="2">
        <f>IFERROR((Table2[[#This Row],[NET_REVENUE]]-(Table2[[#This Row],[UNITS_SOLD]]*Table2[[#This Row],[UNIT_COGS]])-Table2[[#This Row],[AD_SPEND]]),0)</f>
        <v>5376.65</v>
      </c>
      <c r="S3777" s="3">
        <f>IFERROR(Table2[[#This Row],[RETURNS_UNITS]]/Table2[[#This Row],[UNITS_SOLD]],0)</f>
        <v>3.5369774919614148E-2</v>
      </c>
      <c r="T3777" s="2" t="str">
        <f>TRIM(CLEAN(Table2[[#This Row],[CHANNEL]]))</f>
        <v>Amazon</v>
      </c>
      <c r="U3777" s="1">
        <f t="shared" si="58"/>
        <v>45323</v>
      </c>
    </row>
    <row r="3778" spans="1:21" x14ac:dyDescent="0.3">
      <c r="A3778" s="1">
        <v>45748</v>
      </c>
      <c r="B3778" s="2" t="s">
        <v>50</v>
      </c>
      <c r="C3778" s="2" t="s">
        <v>22</v>
      </c>
      <c r="D3778" s="2" t="s">
        <v>29</v>
      </c>
      <c r="E3778" s="2" t="str">
        <f>TRIM(Table2[[#This Row],[SKU_CODE]])</f>
        <v>BEC-CLN-004</v>
      </c>
      <c r="F3778" s="2">
        <v>504</v>
      </c>
      <c r="G3778" s="2">
        <v>49896</v>
      </c>
      <c r="H3778" s="2">
        <v>7089.8</v>
      </c>
      <c r="I3778" s="2">
        <v>10094.07</v>
      </c>
      <c r="J3778" s="2">
        <v>16</v>
      </c>
      <c r="K3778" s="2" t="str">
        <f>_xlfn.XLOOKUP(E3778,[1]SKU_Master!A:A,[1]SKU_Master!C:C,"NOT FOUND")</f>
        <v>Cleaners</v>
      </c>
      <c r="L3778" s="2">
        <f>_xlfn.XLOOKUP(Table2[[#This Row],[SKU_CODE_CLEAN]],[1]SKU_Master!A:A,[1]SKU_Master!E:E,"Not Found")</f>
        <v>99</v>
      </c>
      <c r="M3778" s="2">
        <f>_xlfn.XLOOKUP(E3778,[1]SKU_Master!A:A,[1]SKU_Master!F:F,"NOT FOUND")</f>
        <v>44</v>
      </c>
      <c r="N3778" s="2" t="str">
        <f>IF(ISNUMBER(_xlfn.XMATCH(E3778,[1]SKU_Master!A:A)),"MATCH","NOT FOUND")</f>
        <v>MATCH</v>
      </c>
      <c r="O3778" s="2">
        <f>Table2[[#This Row],[GROSS_REVENUE]]-Table2[[#This Row],[DISCOUNT]]</f>
        <v>42806.2</v>
      </c>
      <c r="P3778" s="3">
        <f>IFERROR((Table2[[#This Row],[NET_REVENUE]]-(Table2[[#This Row],[UNITS_SOLD]]*Table2[[#This Row],[UNIT_COGS]]))/Table2[[#This Row],[NET_REVENUE]],0)</f>
        <v>0.48194420434423046</v>
      </c>
      <c r="Q3778" s="4">
        <f>IFERROR(Table2[[#This Row],[GROSS_REVENUE]]/Table2[[#This Row],[AD_SPEND]],0)</f>
        <v>4.9431002558928165</v>
      </c>
      <c r="R3778" s="2">
        <f>IFERROR((Table2[[#This Row],[NET_REVENUE]]-(Table2[[#This Row],[UNITS_SOLD]]*Table2[[#This Row],[UNIT_COGS]])-Table2[[#This Row],[AD_SPEND]]),0)</f>
        <v>10536.129999999997</v>
      </c>
      <c r="S3778" s="3">
        <f>IFERROR(Table2[[#This Row],[RETURNS_UNITS]]/Table2[[#This Row],[UNITS_SOLD]],0)</f>
        <v>3.1746031746031744E-2</v>
      </c>
      <c r="T3778" s="2" t="str">
        <f>TRIM(CLEAN(Table2[[#This Row],[CHANNEL]]))</f>
        <v>Amazon</v>
      </c>
      <c r="U3778" s="1">
        <f t="shared" si="58"/>
        <v>45748</v>
      </c>
    </row>
    <row r="3779" spans="1:21" x14ac:dyDescent="0.3">
      <c r="A3779" s="1">
        <v>45413</v>
      </c>
      <c r="B3779" s="2" t="s">
        <v>24</v>
      </c>
      <c r="C3779" s="2" t="s">
        <v>25</v>
      </c>
      <c r="D3779" s="2" t="s">
        <v>59</v>
      </c>
      <c r="E3779" s="2" t="str">
        <f>TRIM(Table2[[#This Row],[SKU_CODE]])</f>
        <v>BEC-CLN-001</v>
      </c>
      <c r="F3779" s="2">
        <v>219</v>
      </c>
      <c r="G3779" s="2">
        <v>43581</v>
      </c>
      <c r="H3779" s="2">
        <v>3346.01</v>
      </c>
      <c r="I3779" s="2">
        <v>10102.780000000001</v>
      </c>
      <c r="J3779" s="2">
        <v>22</v>
      </c>
      <c r="K3779" s="2" t="str">
        <f>_xlfn.XLOOKUP(E3779,[1]SKU_Master!A:A,[1]SKU_Master!C:C,"NOT FOUND")</f>
        <v>Cleaners</v>
      </c>
      <c r="L3779" s="2">
        <f>_xlfn.XLOOKUP(Table2[[#This Row],[SKU_CODE_CLEAN]],[1]SKU_Master!A:A,[1]SKU_Master!E:E,"Not Found")</f>
        <v>199</v>
      </c>
      <c r="M3779" s="2">
        <f>_xlfn.XLOOKUP(E3779,[1]SKU_Master!A:A,[1]SKU_Master!F:F,"NOT FOUND")</f>
        <v>96</v>
      </c>
      <c r="N3779" s="2" t="str">
        <f>IF(ISNUMBER(_xlfn.XMATCH(E3779,[1]SKU_Master!A:A)),"MATCH","NOT FOUND")</f>
        <v>MATCH</v>
      </c>
      <c r="O3779" s="2">
        <f>Table2[[#This Row],[GROSS_REVENUE]]-Table2[[#This Row],[DISCOUNT]]</f>
        <v>40234.99</v>
      </c>
      <c r="P3779" s="3">
        <f>IFERROR((Table2[[#This Row],[NET_REVENUE]]-(Table2[[#This Row],[UNITS_SOLD]]*Table2[[#This Row],[UNIT_COGS]]))/Table2[[#This Row],[NET_REVENUE]],0)</f>
        <v>0.4774697346762109</v>
      </c>
      <c r="Q3779" s="4">
        <f>IFERROR(Table2[[#This Row],[GROSS_REVENUE]]/Table2[[#This Row],[AD_SPEND]],0)</f>
        <v>4.3137631424221849</v>
      </c>
      <c r="R3779" s="2">
        <f>IFERROR((Table2[[#This Row],[NET_REVENUE]]-(Table2[[#This Row],[UNITS_SOLD]]*Table2[[#This Row],[UNIT_COGS]])-Table2[[#This Row],[AD_SPEND]]),0)</f>
        <v>9108.2099999999973</v>
      </c>
      <c r="S3779" s="3">
        <f>IFERROR(Table2[[#This Row],[RETURNS_UNITS]]/Table2[[#This Row],[UNITS_SOLD]],0)</f>
        <v>0.1004566210045662</v>
      </c>
      <c r="T3779" s="2" t="str">
        <f>TRIM(CLEAN(Table2[[#This Row],[CHANNEL]]))</f>
        <v>D2C</v>
      </c>
      <c r="U3779" s="1">
        <f t="shared" ref="U3779:U3842" si="59">IF(AND(MONTH(A3779)=1,DAY(A3779)&gt;1),DATE(YEAR(A3779),DAY(A3779),1),A3779)</f>
        <v>45413</v>
      </c>
    </row>
    <row r="3780" spans="1:21" x14ac:dyDescent="0.3">
      <c r="A3780" s="1">
        <v>45597</v>
      </c>
      <c r="B3780" s="2" t="s">
        <v>34</v>
      </c>
      <c r="C3780" s="2" t="s">
        <v>28</v>
      </c>
      <c r="D3780" s="2" t="s">
        <v>36</v>
      </c>
      <c r="E3780" s="2" t="str">
        <f>TRIM(Table2[[#This Row],[SKU_CODE]])</f>
        <v>BEC-CLN-003</v>
      </c>
      <c r="F3780" s="2">
        <v>171</v>
      </c>
      <c r="G3780" s="2">
        <v>51129</v>
      </c>
      <c r="H3780" s="2">
        <v>7307.53</v>
      </c>
      <c r="I3780" s="2">
        <v>10113.31</v>
      </c>
      <c r="J3780" s="2">
        <v>4</v>
      </c>
      <c r="K3780" s="2" t="str">
        <f>_xlfn.XLOOKUP(E3780,[1]SKU_Master!A:A,[1]SKU_Master!C:C,"NOT FOUND")</f>
        <v>Cleaners</v>
      </c>
      <c r="L3780" s="2">
        <f>_xlfn.XLOOKUP(Table2[[#This Row],[SKU_CODE_CLEAN]],[1]SKU_Master!A:A,[1]SKU_Master!E:E,"Not Found")</f>
        <v>299</v>
      </c>
      <c r="M3780" s="2">
        <f>_xlfn.XLOOKUP(E3780,[1]SKU_Master!A:A,[1]SKU_Master!F:F,"NOT FOUND")</f>
        <v>150</v>
      </c>
      <c r="N3780" s="2" t="str">
        <f>IF(ISNUMBER(_xlfn.XMATCH(E3780,[1]SKU_Master!A:A)),"MATCH","NOT FOUND")</f>
        <v>MATCH</v>
      </c>
      <c r="O3780" s="2">
        <f>Table2[[#This Row],[GROSS_REVENUE]]-Table2[[#This Row],[DISCOUNT]]</f>
        <v>43821.47</v>
      </c>
      <c r="P3780" s="3">
        <f>IFERROR((Table2[[#This Row],[NET_REVENUE]]-(Table2[[#This Row],[UNITS_SOLD]]*Table2[[#This Row],[UNIT_COGS]]))/Table2[[#This Row],[NET_REVENUE]],0)</f>
        <v>0.41467048001812812</v>
      </c>
      <c r="Q3780" s="4">
        <f>IFERROR(Table2[[#This Row],[GROSS_REVENUE]]/Table2[[#This Row],[AD_SPEND]],0)</f>
        <v>5.0556148283796309</v>
      </c>
      <c r="R3780" s="2">
        <f>IFERROR((Table2[[#This Row],[NET_REVENUE]]-(Table2[[#This Row],[UNITS_SOLD]]*Table2[[#This Row],[UNIT_COGS]])-Table2[[#This Row],[AD_SPEND]]),0)</f>
        <v>8058.1600000000017</v>
      </c>
      <c r="S3780" s="3">
        <f>IFERROR(Table2[[#This Row],[RETURNS_UNITS]]/Table2[[#This Row],[UNITS_SOLD]],0)</f>
        <v>2.3391812865497075E-2</v>
      </c>
      <c r="T3780" s="2" t="str">
        <f>TRIM(CLEAN(Table2[[#This Row],[CHANNEL]]))</f>
        <v>Zepto</v>
      </c>
      <c r="U3780" s="1">
        <f t="shared" si="59"/>
        <v>45597</v>
      </c>
    </row>
    <row r="3781" spans="1:21" x14ac:dyDescent="0.3">
      <c r="A3781" s="1">
        <v>45627</v>
      </c>
      <c r="B3781" s="2" t="s">
        <v>33</v>
      </c>
      <c r="C3781" s="2" t="s">
        <v>25</v>
      </c>
      <c r="D3781" s="2" t="s">
        <v>59</v>
      </c>
      <c r="E3781" s="2" t="str">
        <f>TRIM(Table2[[#This Row],[SKU_CODE]])</f>
        <v>BEC-CLN-001</v>
      </c>
      <c r="F3781" s="2">
        <v>237</v>
      </c>
      <c r="G3781" s="2">
        <v>47163</v>
      </c>
      <c r="H3781" s="2">
        <v>7030.48</v>
      </c>
      <c r="I3781" s="2">
        <v>10142.91</v>
      </c>
      <c r="J3781" s="2">
        <v>12</v>
      </c>
      <c r="K3781" s="2" t="str">
        <f>_xlfn.XLOOKUP(E3781,[1]SKU_Master!A:A,[1]SKU_Master!C:C,"NOT FOUND")</f>
        <v>Cleaners</v>
      </c>
      <c r="L3781" s="2">
        <f>_xlfn.XLOOKUP(Table2[[#This Row],[SKU_CODE_CLEAN]],[1]SKU_Master!A:A,[1]SKU_Master!E:E,"Not Found")</f>
        <v>199</v>
      </c>
      <c r="M3781" s="2">
        <f>_xlfn.XLOOKUP(E3781,[1]SKU_Master!A:A,[1]SKU_Master!F:F,"NOT FOUND")</f>
        <v>96</v>
      </c>
      <c r="N3781" s="2" t="str">
        <f>IF(ISNUMBER(_xlfn.XMATCH(E3781,[1]SKU_Master!A:A)),"MATCH","NOT FOUND")</f>
        <v>MATCH</v>
      </c>
      <c r="O3781" s="2">
        <f>Table2[[#This Row],[GROSS_REVENUE]]-Table2[[#This Row],[DISCOUNT]]</f>
        <v>40132.520000000004</v>
      </c>
      <c r="P3781" s="3">
        <f>IFERROR((Table2[[#This Row],[NET_REVENUE]]-(Table2[[#This Row],[UNITS_SOLD]]*Table2[[#This Row],[UNIT_COGS]]))/Table2[[#This Row],[NET_REVENUE]],0)</f>
        <v>0.43307821188402829</v>
      </c>
      <c r="Q3781" s="4">
        <f>IFERROR(Table2[[#This Row],[GROSS_REVENUE]]/Table2[[#This Row],[AD_SPEND]],0)</f>
        <v>4.6498490078291139</v>
      </c>
      <c r="R3781" s="2">
        <f>IFERROR((Table2[[#This Row],[NET_REVENUE]]-(Table2[[#This Row],[UNITS_SOLD]]*Table2[[#This Row],[UNIT_COGS]])-Table2[[#This Row],[AD_SPEND]]),0)</f>
        <v>7237.6100000000042</v>
      </c>
      <c r="S3781" s="3">
        <f>IFERROR(Table2[[#This Row],[RETURNS_UNITS]]/Table2[[#This Row],[UNITS_SOLD]],0)</f>
        <v>5.0632911392405063E-2</v>
      </c>
      <c r="T3781" s="2" t="str">
        <f>TRIM(CLEAN(Table2[[#This Row],[CHANNEL]]))</f>
        <v>Swiggy Instamart</v>
      </c>
      <c r="U3781" s="1">
        <f t="shared" si="59"/>
        <v>45627</v>
      </c>
    </row>
    <row r="3782" spans="1:21" x14ac:dyDescent="0.3">
      <c r="A3782" s="1">
        <v>45536</v>
      </c>
      <c r="B3782" s="2" t="s">
        <v>39</v>
      </c>
      <c r="C3782" s="2" t="s">
        <v>28</v>
      </c>
      <c r="D3782" s="2" t="s">
        <v>61</v>
      </c>
      <c r="E3782" s="2" t="str">
        <f>TRIM(Table2[[#This Row],[SKU_CODE]])</f>
        <v>BEC-CLN-002</v>
      </c>
      <c r="F3782" s="2">
        <v>335</v>
      </c>
      <c r="G3782" s="2">
        <v>61975</v>
      </c>
      <c r="H3782" s="2">
        <v>18112.240000000002</v>
      </c>
      <c r="I3782" s="2">
        <v>10143.459999999999</v>
      </c>
      <c r="J3782" s="2">
        <v>9</v>
      </c>
      <c r="K3782" s="2" t="str">
        <f>_xlfn.XLOOKUP(E3782,[1]SKU_Master!A:A,[1]SKU_Master!C:C,"NOT FOUND")</f>
        <v>Cleaners</v>
      </c>
      <c r="L3782" s="2">
        <f>_xlfn.XLOOKUP(Table2[[#This Row],[SKU_CODE_CLEAN]],[1]SKU_Master!A:A,[1]SKU_Master!E:E,"Not Found")</f>
        <v>185</v>
      </c>
      <c r="M3782" s="2">
        <f>_xlfn.XLOOKUP(E3782,[1]SKU_Master!A:A,[1]SKU_Master!F:F,"NOT FOUND")</f>
        <v>88</v>
      </c>
      <c r="N3782" s="2" t="str">
        <f>IF(ISNUMBER(_xlfn.XMATCH(E3782,[1]SKU_Master!A:A)),"MATCH","NOT FOUND")</f>
        <v>MATCH</v>
      </c>
      <c r="O3782" s="2">
        <f>Table2[[#This Row],[GROSS_REVENUE]]-Table2[[#This Row],[DISCOUNT]]</f>
        <v>43862.759999999995</v>
      </c>
      <c r="P3782" s="3">
        <f>IFERROR((Table2[[#This Row],[NET_REVENUE]]-(Table2[[#This Row],[UNITS_SOLD]]*Table2[[#This Row],[UNIT_COGS]]))/Table2[[#This Row],[NET_REVENUE]],0)</f>
        <v>0.32790367044846236</v>
      </c>
      <c r="Q3782" s="4">
        <f>IFERROR(Table2[[#This Row],[GROSS_REVENUE]]/Table2[[#This Row],[AD_SPEND]],0)</f>
        <v>6.1098481188864557</v>
      </c>
      <c r="R3782" s="2">
        <f>IFERROR((Table2[[#This Row],[NET_REVENUE]]-(Table2[[#This Row],[UNITS_SOLD]]*Table2[[#This Row],[UNIT_COGS]])-Table2[[#This Row],[AD_SPEND]]),0)</f>
        <v>4239.2999999999956</v>
      </c>
      <c r="S3782" s="3">
        <f>IFERROR(Table2[[#This Row],[RETURNS_UNITS]]/Table2[[#This Row],[UNITS_SOLD]],0)</f>
        <v>2.6865671641791045E-2</v>
      </c>
      <c r="T3782" s="2" t="str">
        <f>TRIM(CLEAN(Table2[[#This Row],[CHANNEL]]))</f>
        <v>Amazon</v>
      </c>
      <c r="U3782" s="1">
        <f t="shared" si="59"/>
        <v>45536</v>
      </c>
    </row>
    <row r="3783" spans="1:21" x14ac:dyDescent="0.3">
      <c r="A3783" s="1">
        <v>45778</v>
      </c>
      <c r="B3783" s="2" t="s">
        <v>34</v>
      </c>
      <c r="C3783" s="2" t="s">
        <v>28</v>
      </c>
      <c r="D3783" s="2" t="s">
        <v>38</v>
      </c>
      <c r="E3783" s="2" t="str">
        <f>TRIM(Table2[[#This Row],[SKU_CODE]])</f>
        <v>BEC-CLN-002</v>
      </c>
      <c r="F3783" s="2">
        <v>304</v>
      </c>
      <c r="G3783" s="2">
        <v>56240</v>
      </c>
      <c r="H3783" s="2">
        <v>12485.73</v>
      </c>
      <c r="I3783" s="2">
        <v>10156.200000000001</v>
      </c>
      <c r="J3783" s="2">
        <v>13</v>
      </c>
      <c r="K3783" s="2" t="str">
        <f>_xlfn.XLOOKUP(E3783,[1]SKU_Master!A:A,[1]SKU_Master!C:C,"NOT FOUND")</f>
        <v>Cleaners</v>
      </c>
      <c r="L3783" s="2">
        <f>_xlfn.XLOOKUP(Table2[[#This Row],[SKU_CODE_CLEAN]],[1]SKU_Master!A:A,[1]SKU_Master!E:E,"Not Found")</f>
        <v>185</v>
      </c>
      <c r="M3783" s="2">
        <f>_xlfn.XLOOKUP(E3783,[1]SKU_Master!A:A,[1]SKU_Master!F:F,"NOT FOUND")</f>
        <v>88</v>
      </c>
      <c r="N3783" s="2" t="str">
        <f>IF(ISNUMBER(_xlfn.XMATCH(E3783,[1]SKU_Master!A:A)),"MATCH","NOT FOUND")</f>
        <v>MATCH</v>
      </c>
      <c r="O3783" s="2">
        <f>Table2[[#This Row],[GROSS_REVENUE]]-Table2[[#This Row],[DISCOUNT]]</f>
        <v>43754.270000000004</v>
      </c>
      <c r="P3783" s="3">
        <f>IFERROR((Table2[[#This Row],[NET_REVENUE]]-(Table2[[#This Row],[UNITS_SOLD]]*Table2[[#This Row],[UNIT_COGS]]))/Table2[[#This Row],[NET_REVENUE]],0)</f>
        <v>0.38858538835181122</v>
      </c>
      <c r="Q3783" s="4">
        <f>IFERROR(Table2[[#This Row],[GROSS_REVENUE]]/Table2[[#This Row],[AD_SPEND]],0)</f>
        <v>5.5375041846359858</v>
      </c>
      <c r="R3783" s="2">
        <f>IFERROR((Table2[[#This Row],[NET_REVENUE]]-(Table2[[#This Row],[UNITS_SOLD]]*Table2[[#This Row],[UNIT_COGS]])-Table2[[#This Row],[AD_SPEND]]),0)</f>
        <v>6846.0700000000033</v>
      </c>
      <c r="S3783" s="3">
        <f>IFERROR(Table2[[#This Row],[RETURNS_UNITS]]/Table2[[#This Row],[UNITS_SOLD]],0)</f>
        <v>4.2763157894736843E-2</v>
      </c>
      <c r="T3783" s="2" t="str">
        <f>TRIM(CLEAN(Table2[[#This Row],[CHANNEL]]))</f>
        <v>Zepto</v>
      </c>
      <c r="U3783" s="1">
        <f t="shared" si="59"/>
        <v>45778</v>
      </c>
    </row>
    <row r="3784" spans="1:21" x14ac:dyDescent="0.3">
      <c r="A3784" s="1">
        <v>45505</v>
      </c>
      <c r="B3784" s="2" t="s">
        <v>34</v>
      </c>
      <c r="C3784" s="2" t="s">
        <v>22</v>
      </c>
      <c r="D3784" s="2" t="s">
        <v>38</v>
      </c>
      <c r="E3784" s="2" t="str">
        <f>TRIM(Table2[[#This Row],[SKU_CODE]])</f>
        <v>BEC-CLN-002</v>
      </c>
      <c r="F3784" s="2">
        <v>245</v>
      </c>
      <c r="G3784" s="2">
        <v>45325</v>
      </c>
      <c r="H3784" s="2">
        <v>2322.08</v>
      </c>
      <c r="I3784" s="2">
        <v>10163.99</v>
      </c>
      <c r="J3784" s="2">
        <v>10</v>
      </c>
      <c r="K3784" s="2" t="str">
        <f>_xlfn.XLOOKUP(E3784,[1]SKU_Master!A:A,[1]SKU_Master!C:C,"NOT FOUND")</f>
        <v>Cleaners</v>
      </c>
      <c r="L3784" s="2">
        <f>_xlfn.XLOOKUP(Table2[[#This Row],[SKU_CODE_CLEAN]],[1]SKU_Master!A:A,[1]SKU_Master!E:E,"Not Found")</f>
        <v>185</v>
      </c>
      <c r="M3784" s="2">
        <f>_xlfn.XLOOKUP(E3784,[1]SKU_Master!A:A,[1]SKU_Master!F:F,"NOT FOUND")</f>
        <v>88</v>
      </c>
      <c r="N3784" s="2" t="str">
        <f>IF(ISNUMBER(_xlfn.XMATCH(E3784,[1]SKU_Master!A:A)),"MATCH","NOT FOUND")</f>
        <v>MATCH</v>
      </c>
      <c r="O3784" s="2">
        <f>Table2[[#This Row],[GROSS_REVENUE]]-Table2[[#This Row],[DISCOUNT]]</f>
        <v>43002.92</v>
      </c>
      <c r="P3784" s="3">
        <f>IFERROR((Table2[[#This Row],[NET_REVENUE]]-(Table2[[#This Row],[UNITS_SOLD]]*Table2[[#This Row],[UNIT_COGS]]))/Table2[[#This Row],[NET_REVENUE]],0)</f>
        <v>0.49863869709312764</v>
      </c>
      <c r="Q3784" s="4">
        <f>IFERROR(Table2[[#This Row],[GROSS_REVENUE]]/Table2[[#This Row],[AD_SPEND]],0)</f>
        <v>4.4593707786017109</v>
      </c>
      <c r="R3784" s="2">
        <f>IFERROR((Table2[[#This Row],[NET_REVENUE]]-(Table2[[#This Row],[UNITS_SOLD]]*Table2[[#This Row],[UNIT_COGS]])-Table2[[#This Row],[AD_SPEND]]),0)</f>
        <v>11278.929999999998</v>
      </c>
      <c r="S3784" s="3">
        <f>IFERROR(Table2[[#This Row],[RETURNS_UNITS]]/Table2[[#This Row],[UNITS_SOLD]],0)</f>
        <v>4.0816326530612242E-2</v>
      </c>
      <c r="T3784" s="2" t="str">
        <f>TRIM(CLEAN(Table2[[#This Row],[CHANNEL]]))</f>
        <v>Zepto</v>
      </c>
      <c r="U3784" s="1">
        <f t="shared" si="59"/>
        <v>45505</v>
      </c>
    </row>
    <row r="3785" spans="1:21" x14ac:dyDescent="0.3">
      <c r="A3785" s="1">
        <v>45566</v>
      </c>
      <c r="B3785" s="2" t="s">
        <v>39</v>
      </c>
      <c r="C3785" s="2" t="s">
        <v>25</v>
      </c>
      <c r="D3785" s="2" t="s">
        <v>41</v>
      </c>
      <c r="E3785" s="2" t="str">
        <f>TRIM(Table2[[#This Row],[SKU_CODE]])</f>
        <v>BEC-KT-002</v>
      </c>
      <c r="F3785" s="2">
        <v>263</v>
      </c>
      <c r="G3785" s="2">
        <v>110460</v>
      </c>
      <c r="H3785" s="2">
        <v>18772.79</v>
      </c>
      <c r="I3785" s="2">
        <v>10166.52</v>
      </c>
      <c r="J3785" s="2">
        <v>15</v>
      </c>
      <c r="K3785" s="2" t="str">
        <f>_xlfn.XLOOKUP(E3785,[1]SKU_Master!A:A,[1]SKU_Master!C:C,"NOT FOUND")</f>
        <v>Kitchen Towel</v>
      </c>
      <c r="L3785" s="2">
        <f>_xlfn.XLOOKUP(Table2[[#This Row],[SKU_CODE_CLEAN]],[1]SKU_Master!A:A,[1]SKU_Master!E:E,"Not Found")</f>
        <v>420</v>
      </c>
      <c r="M3785" s="2">
        <f>_xlfn.XLOOKUP(E3785,[1]SKU_Master!A:A,[1]SKU_Master!F:F,"NOT FOUND")</f>
        <v>205</v>
      </c>
      <c r="N3785" s="2" t="str">
        <f>IF(ISNUMBER(_xlfn.XMATCH(E3785,[1]SKU_Master!A:A)),"MATCH","NOT FOUND")</f>
        <v>MATCH</v>
      </c>
      <c r="O3785" s="2">
        <f>Table2[[#This Row],[GROSS_REVENUE]]-Table2[[#This Row],[DISCOUNT]]</f>
        <v>91687.209999999992</v>
      </c>
      <c r="P3785" s="3">
        <f>IFERROR((Table2[[#This Row],[NET_REVENUE]]-(Table2[[#This Row],[UNITS_SOLD]]*Table2[[#This Row],[UNIT_COGS]]))/Table2[[#This Row],[NET_REVENUE]],0)</f>
        <v>0.41196814692038286</v>
      </c>
      <c r="Q3785" s="4">
        <f>IFERROR(Table2[[#This Row],[GROSS_REVENUE]]/Table2[[#This Row],[AD_SPEND]],0)</f>
        <v>10.86507477484921</v>
      </c>
      <c r="R3785" s="2">
        <f>IFERROR((Table2[[#This Row],[NET_REVENUE]]-(Table2[[#This Row],[UNITS_SOLD]]*Table2[[#This Row],[UNIT_COGS]])-Table2[[#This Row],[AD_SPEND]]),0)</f>
        <v>27605.689999999991</v>
      </c>
      <c r="S3785" s="3">
        <f>IFERROR(Table2[[#This Row],[RETURNS_UNITS]]/Table2[[#This Row],[UNITS_SOLD]],0)</f>
        <v>5.7034220532319393E-2</v>
      </c>
      <c r="T3785" s="2" t="str">
        <f>TRIM(CLEAN(Table2[[#This Row],[CHANNEL]]))</f>
        <v>Amazon</v>
      </c>
      <c r="U3785" s="1">
        <f t="shared" si="59"/>
        <v>45566</v>
      </c>
    </row>
    <row r="3786" spans="1:21" x14ac:dyDescent="0.3">
      <c r="A3786" s="1">
        <v>45627</v>
      </c>
      <c r="B3786" s="2" t="s">
        <v>27</v>
      </c>
      <c r="C3786" s="2" t="s">
        <v>28</v>
      </c>
      <c r="D3786" s="2" t="s">
        <v>38</v>
      </c>
      <c r="E3786" s="2" t="str">
        <f>TRIM(Table2[[#This Row],[SKU_CODE]])</f>
        <v>BEC-CLN-002</v>
      </c>
      <c r="F3786" s="2">
        <v>230</v>
      </c>
      <c r="G3786" s="2">
        <v>42550</v>
      </c>
      <c r="H3786" s="2">
        <v>8932.7800000000007</v>
      </c>
      <c r="I3786" s="2">
        <v>10174.59</v>
      </c>
      <c r="J3786" s="2">
        <v>7</v>
      </c>
      <c r="K3786" s="2" t="str">
        <f>_xlfn.XLOOKUP(E3786,[1]SKU_Master!A:A,[1]SKU_Master!C:C,"NOT FOUND")</f>
        <v>Cleaners</v>
      </c>
      <c r="L3786" s="2">
        <f>_xlfn.XLOOKUP(Table2[[#This Row],[SKU_CODE_CLEAN]],[1]SKU_Master!A:A,[1]SKU_Master!E:E,"Not Found")</f>
        <v>185</v>
      </c>
      <c r="M3786" s="2">
        <f>_xlfn.XLOOKUP(E3786,[1]SKU_Master!A:A,[1]SKU_Master!F:F,"NOT FOUND")</f>
        <v>88</v>
      </c>
      <c r="N3786" s="2" t="str">
        <f>IF(ISNUMBER(_xlfn.XMATCH(E3786,[1]SKU_Master!A:A)),"MATCH","NOT FOUND")</f>
        <v>MATCH</v>
      </c>
      <c r="O3786" s="2">
        <f>Table2[[#This Row],[GROSS_REVENUE]]-Table2[[#This Row],[DISCOUNT]]</f>
        <v>33617.22</v>
      </c>
      <c r="P3786" s="3">
        <f>IFERROR((Table2[[#This Row],[NET_REVENUE]]-(Table2[[#This Row],[UNITS_SOLD]]*Table2[[#This Row],[UNIT_COGS]]))/Table2[[#This Row],[NET_REVENUE]],0)</f>
        <v>0.3979276097190666</v>
      </c>
      <c r="Q3786" s="4">
        <f>IFERROR(Table2[[#This Row],[GROSS_REVENUE]]/Table2[[#This Row],[AD_SPEND]],0)</f>
        <v>4.1819866943041442</v>
      </c>
      <c r="R3786" s="2">
        <f>IFERROR((Table2[[#This Row],[NET_REVENUE]]-(Table2[[#This Row],[UNITS_SOLD]]*Table2[[#This Row],[UNIT_COGS]])-Table2[[#This Row],[AD_SPEND]]),0)</f>
        <v>3202.630000000001</v>
      </c>
      <c r="S3786" s="3">
        <f>IFERROR(Table2[[#This Row],[RETURNS_UNITS]]/Table2[[#This Row],[UNITS_SOLD]],0)</f>
        <v>3.0434782608695653E-2</v>
      </c>
      <c r="T3786" s="2" t="str">
        <f>TRIM(CLEAN(Table2[[#This Row],[CHANNEL]]))</f>
        <v>Zepto</v>
      </c>
      <c r="U3786" s="1">
        <f t="shared" si="59"/>
        <v>45627</v>
      </c>
    </row>
    <row r="3787" spans="1:21" x14ac:dyDescent="0.3">
      <c r="A3787" s="1">
        <v>45627</v>
      </c>
      <c r="B3787" s="2" t="s">
        <v>21</v>
      </c>
      <c r="C3787" s="2" t="s">
        <v>25</v>
      </c>
      <c r="D3787" s="2" t="s">
        <v>41</v>
      </c>
      <c r="E3787" s="2" t="str">
        <f>TRIM(Table2[[#This Row],[SKU_CODE]])</f>
        <v>BEC-KT-002</v>
      </c>
      <c r="F3787" s="2">
        <v>251</v>
      </c>
      <c r="G3787" s="2">
        <v>105420</v>
      </c>
      <c r="H3787" s="2">
        <v>8923.1200000000008</v>
      </c>
      <c r="I3787" s="2">
        <v>10174.66</v>
      </c>
      <c r="J3787" s="2">
        <v>12</v>
      </c>
      <c r="K3787" s="2" t="str">
        <f>_xlfn.XLOOKUP(E3787,[1]SKU_Master!A:A,[1]SKU_Master!C:C,"NOT FOUND")</f>
        <v>Kitchen Towel</v>
      </c>
      <c r="L3787" s="2">
        <f>_xlfn.XLOOKUP(Table2[[#This Row],[SKU_CODE_CLEAN]],[1]SKU_Master!A:A,[1]SKU_Master!E:E,"Not Found")</f>
        <v>420</v>
      </c>
      <c r="M3787" s="2">
        <f>_xlfn.XLOOKUP(E3787,[1]SKU_Master!A:A,[1]SKU_Master!F:F,"NOT FOUND")</f>
        <v>205</v>
      </c>
      <c r="N3787" s="2" t="str">
        <f>IF(ISNUMBER(_xlfn.XMATCH(E3787,[1]SKU_Master!A:A)),"MATCH","NOT FOUND")</f>
        <v>MATCH</v>
      </c>
      <c r="O3787" s="2">
        <f>Table2[[#This Row],[GROSS_REVENUE]]-Table2[[#This Row],[DISCOUNT]]</f>
        <v>96496.88</v>
      </c>
      <c r="P3787" s="3">
        <f>IFERROR((Table2[[#This Row],[NET_REVENUE]]-(Table2[[#This Row],[UNITS_SOLD]]*Table2[[#This Row],[UNIT_COGS]]))/Table2[[#This Row],[NET_REVENUE]],0)</f>
        <v>0.46677032459495066</v>
      </c>
      <c r="Q3787" s="4">
        <f>IFERROR(Table2[[#This Row],[GROSS_REVENUE]]/Table2[[#This Row],[AD_SPEND]],0)</f>
        <v>10.361034177063411</v>
      </c>
      <c r="R3787" s="2">
        <f>IFERROR((Table2[[#This Row],[NET_REVENUE]]-(Table2[[#This Row],[UNITS_SOLD]]*Table2[[#This Row],[UNIT_COGS]])-Table2[[#This Row],[AD_SPEND]]),0)</f>
        <v>34867.22</v>
      </c>
      <c r="S3787" s="3">
        <f>IFERROR(Table2[[#This Row],[RETURNS_UNITS]]/Table2[[#This Row],[UNITS_SOLD]],0)</f>
        <v>4.7808764940239043E-2</v>
      </c>
      <c r="T3787" s="2" t="str">
        <f>TRIM(CLEAN(Table2[[#This Row],[CHANNEL]]))</f>
        <v>Flipkart</v>
      </c>
      <c r="U3787" s="1">
        <f t="shared" si="59"/>
        <v>45627</v>
      </c>
    </row>
    <row r="3788" spans="1:21" x14ac:dyDescent="0.3">
      <c r="A3788" s="1">
        <v>45627</v>
      </c>
      <c r="B3788" s="2" t="s">
        <v>37</v>
      </c>
      <c r="C3788" s="2" t="s">
        <v>25</v>
      </c>
      <c r="D3788" s="2" t="s">
        <v>29</v>
      </c>
      <c r="E3788" s="2" t="str">
        <f>TRIM(Table2[[#This Row],[SKU_CODE]])</f>
        <v>BEC-CLN-004</v>
      </c>
      <c r="F3788" s="2">
        <v>535</v>
      </c>
      <c r="G3788" s="2">
        <v>52965</v>
      </c>
      <c r="H3788" s="2">
        <v>9040.77</v>
      </c>
      <c r="I3788" s="2">
        <v>10184</v>
      </c>
      <c r="J3788" s="2">
        <v>32</v>
      </c>
      <c r="K3788" s="2" t="str">
        <f>_xlfn.XLOOKUP(E3788,[1]SKU_Master!A:A,[1]SKU_Master!C:C,"NOT FOUND")</f>
        <v>Cleaners</v>
      </c>
      <c r="L3788" s="2">
        <f>_xlfn.XLOOKUP(Table2[[#This Row],[SKU_CODE_CLEAN]],[1]SKU_Master!A:A,[1]SKU_Master!E:E,"Not Found")</f>
        <v>99</v>
      </c>
      <c r="M3788" s="2">
        <f>_xlfn.XLOOKUP(E3788,[1]SKU_Master!A:A,[1]SKU_Master!F:F,"NOT FOUND")</f>
        <v>44</v>
      </c>
      <c r="N3788" s="2" t="str">
        <f>IF(ISNUMBER(_xlfn.XMATCH(E3788,[1]SKU_Master!A:A)),"MATCH","NOT FOUND")</f>
        <v>MATCH</v>
      </c>
      <c r="O3788" s="2">
        <f>Table2[[#This Row],[GROSS_REVENUE]]-Table2[[#This Row],[DISCOUNT]]</f>
        <v>43924.229999999996</v>
      </c>
      <c r="P3788" s="3">
        <f>IFERROR((Table2[[#This Row],[NET_REVENUE]]-(Table2[[#This Row],[UNITS_SOLD]]*Table2[[#This Row],[UNIT_COGS]]))/Table2[[#This Row],[NET_REVENUE]],0)</f>
        <v>0.46407711643436889</v>
      </c>
      <c r="Q3788" s="4">
        <f>IFERROR(Table2[[#This Row],[GROSS_REVENUE]]/Table2[[#This Row],[AD_SPEND]],0)</f>
        <v>5.2008051846032997</v>
      </c>
      <c r="R3788" s="2">
        <f>IFERROR((Table2[[#This Row],[NET_REVENUE]]-(Table2[[#This Row],[UNITS_SOLD]]*Table2[[#This Row],[UNIT_COGS]])-Table2[[#This Row],[AD_SPEND]]),0)</f>
        <v>10200.229999999996</v>
      </c>
      <c r="S3788" s="3">
        <f>IFERROR(Table2[[#This Row],[RETURNS_UNITS]]/Table2[[#This Row],[UNITS_SOLD]],0)</f>
        <v>5.9813084112149535E-2</v>
      </c>
      <c r="T3788" s="2" t="str">
        <f>TRIM(CLEAN(Table2[[#This Row],[CHANNEL]]))</f>
        <v>Blinkit</v>
      </c>
      <c r="U3788" s="1">
        <f t="shared" si="59"/>
        <v>45627</v>
      </c>
    </row>
    <row r="3789" spans="1:21" x14ac:dyDescent="0.3">
      <c r="A3789" s="1">
        <v>45748</v>
      </c>
      <c r="B3789" s="2" t="s">
        <v>37</v>
      </c>
      <c r="C3789" s="2" t="s">
        <v>22</v>
      </c>
      <c r="D3789" s="2" t="s">
        <v>29</v>
      </c>
      <c r="E3789" s="2" t="str">
        <f>TRIM(Table2[[#This Row],[SKU_CODE]])</f>
        <v>BEC-CLN-004</v>
      </c>
      <c r="F3789" s="2">
        <v>466</v>
      </c>
      <c r="G3789" s="2">
        <v>46134</v>
      </c>
      <c r="H3789" s="2">
        <v>2873.9</v>
      </c>
      <c r="I3789" s="2">
        <v>10193.68</v>
      </c>
      <c r="J3789" s="2">
        <v>15</v>
      </c>
      <c r="K3789" s="2" t="str">
        <f>_xlfn.XLOOKUP(E3789,[1]SKU_Master!A:A,[1]SKU_Master!C:C,"NOT FOUND")</f>
        <v>Cleaners</v>
      </c>
      <c r="L3789" s="2">
        <f>_xlfn.XLOOKUP(Table2[[#This Row],[SKU_CODE_CLEAN]],[1]SKU_Master!A:A,[1]SKU_Master!E:E,"Not Found")</f>
        <v>99</v>
      </c>
      <c r="M3789" s="2">
        <f>_xlfn.XLOOKUP(E3789,[1]SKU_Master!A:A,[1]SKU_Master!F:F,"NOT FOUND")</f>
        <v>44</v>
      </c>
      <c r="N3789" s="2" t="str">
        <f>IF(ISNUMBER(_xlfn.XMATCH(E3789,[1]SKU_Master!A:A)),"MATCH","NOT FOUND")</f>
        <v>MATCH</v>
      </c>
      <c r="O3789" s="2">
        <f>Table2[[#This Row],[GROSS_REVENUE]]-Table2[[#This Row],[DISCOUNT]]</f>
        <v>43260.1</v>
      </c>
      <c r="P3789" s="3">
        <f>IFERROR((Table2[[#This Row],[NET_REVENUE]]-(Table2[[#This Row],[UNITS_SOLD]]*Table2[[#This Row],[UNIT_COGS]]))/Table2[[#This Row],[NET_REVENUE]],0)</f>
        <v>0.52602975952436537</v>
      </c>
      <c r="Q3789" s="4">
        <f>IFERROR(Table2[[#This Row],[GROSS_REVENUE]]/Table2[[#This Row],[AD_SPEND]],0)</f>
        <v>4.5257453637940372</v>
      </c>
      <c r="R3789" s="2">
        <f>IFERROR((Table2[[#This Row],[NET_REVENUE]]-(Table2[[#This Row],[UNITS_SOLD]]*Table2[[#This Row],[UNIT_COGS]])-Table2[[#This Row],[AD_SPEND]]),0)</f>
        <v>12562.419999999998</v>
      </c>
      <c r="S3789" s="3">
        <f>IFERROR(Table2[[#This Row],[RETURNS_UNITS]]/Table2[[#This Row],[UNITS_SOLD]],0)</f>
        <v>3.2188841201716736E-2</v>
      </c>
      <c r="T3789" s="2" t="str">
        <f>TRIM(CLEAN(Table2[[#This Row],[CHANNEL]]))</f>
        <v>Blinkit</v>
      </c>
      <c r="U3789" s="1">
        <f t="shared" si="59"/>
        <v>45748</v>
      </c>
    </row>
    <row r="3790" spans="1:21" x14ac:dyDescent="0.3">
      <c r="A3790" s="1">
        <v>45352</v>
      </c>
      <c r="B3790" s="2" t="s">
        <v>50</v>
      </c>
      <c r="C3790" s="2" t="s">
        <v>22</v>
      </c>
      <c r="D3790" s="2" t="s">
        <v>29</v>
      </c>
      <c r="E3790" s="2" t="str">
        <f>TRIM(Table2[[#This Row],[SKU_CODE]])</f>
        <v>BEC-CLN-004</v>
      </c>
      <c r="F3790" s="2">
        <v>602</v>
      </c>
      <c r="G3790" s="2">
        <v>59598</v>
      </c>
      <c r="H3790" s="2">
        <v>17582.87</v>
      </c>
      <c r="I3790" s="2">
        <v>10194.56</v>
      </c>
      <c r="J3790" s="2">
        <v>12</v>
      </c>
      <c r="K3790" s="2" t="str">
        <f>_xlfn.XLOOKUP(E3790,[1]SKU_Master!A:A,[1]SKU_Master!C:C,"NOT FOUND")</f>
        <v>Cleaners</v>
      </c>
      <c r="L3790" s="2">
        <f>_xlfn.XLOOKUP(Table2[[#This Row],[SKU_CODE_CLEAN]],[1]SKU_Master!A:A,[1]SKU_Master!E:E,"Not Found")</f>
        <v>99</v>
      </c>
      <c r="M3790" s="2">
        <f>_xlfn.XLOOKUP(E3790,[1]SKU_Master!A:A,[1]SKU_Master!F:F,"NOT FOUND")</f>
        <v>44</v>
      </c>
      <c r="N3790" s="2" t="str">
        <f>IF(ISNUMBER(_xlfn.XMATCH(E3790,[1]SKU_Master!A:A)),"MATCH","NOT FOUND")</f>
        <v>MATCH</v>
      </c>
      <c r="O3790" s="2">
        <f>Table2[[#This Row],[GROSS_REVENUE]]-Table2[[#This Row],[DISCOUNT]]</f>
        <v>42015.130000000005</v>
      </c>
      <c r="P3790" s="3">
        <f>IFERROR((Table2[[#This Row],[NET_REVENUE]]-(Table2[[#This Row],[UNITS_SOLD]]*Table2[[#This Row],[UNIT_COGS]]))/Table2[[#This Row],[NET_REVENUE]],0)</f>
        <v>0.36956044167898572</v>
      </c>
      <c r="Q3790" s="4">
        <f>IFERROR(Table2[[#This Row],[GROSS_REVENUE]]/Table2[[#This Row],[AD_SPEND]],0)</f>
        <v>5.8460590746437315</v>
      </c>
      <c r="R3790" s="2">
        <f>IFERROR((Table2[[#This Row],[NET_REVENUE]]-(Table2[[#This Row],[UNITS_SOLD]]*Table2[[#This Row],[UNIT_COGS]])-Table2[[#This Row],[AD_SPEND]]),0)</f>
        <v>5332.5700000000052</v>
      </c>
      <c r="S3790" s="3">
        <f>IFERROR(Table2[[#This Row],[RETURNS_UNITS]]/Table2[[#This Row],[UNITS_SOLD]],0)</f>
        <v>1.9933554817275746E-2</v>
      </c>
      <c r="T3790" s="2" t="str">
        <f>TRIM(CLEAN(Table2[[#This Row],[CHANNEL]]))</f>
        <v>Amazon</v>
      </c>
      <c r="U3790" s="1">
        <f t="shared" si="59"/>
        <v>45352</v>
      </c>
    </row>
    <row r="3791" spans="1:21" x14ac:dyDescent="0.3">
      <c r="A3791" s="1">
        <v>45748</v>
      </c>
      <c r="B3791" s="2" t="s">
        <v>39</v>
      </c>
      <c r="C3791" s="2" t="s">
        <v>25</v>
      </c>
      <c r="D3791" s="2" t="s">
        <v>43</v>
      </c>
      <c r="E3791" s="2" t="str">
        <f>TRIM(Table2[[#This Row],[SKU_CODE]])</f>
        <v>BEC-GB-001</v>
      </c>
      <c r="F3791" s="2">
        <v>617</v>
      </c>
      <c r="G3791" s="2">
        <v>91933</v>
      </c>
      <c r="H3791" s="2">
        <v>8267.39</v>
      </c>
      <c r="I3791" s="2">
        <v>10195.459999999999</v>
      </c>
      <c r="J3791" s="2">
        <v>30</v>
      </c>
      <c r="K3791" s="2" t="str">
        <f>_xlfn.XLOOKUP(E3791,[1]SKU_Master!A:A,[1]SKU_Master!C:C,"NOT FOUND")</f>
        <v>Garbage Bags</v>
      </c>
      <c r="L3791" s="2">
        <f>_xlfn.XLOOKUP(Table2[[#This Row],[SKU_CODE_CLEAN]],[1]SKU_Master!A:A,[1]SKU_Master!E:E,"Not Found")</f>
        <v>149</v>
      </c>
      <c r="M3791" s="2">
        <f>_xlfn.XLOOKUP(E3791,[1]SKU_Master!A:A,[1]SKU_Master!F:F,"NOT FOUND")</f>
        <v>70</v>
      </c>
      <c r="N3791" s="2" t="str">
        <f>IF(ISNUMBER(_xlfn.XMATCH(E3791,[1]SKU_Master!A:A)),"MATCH","NOT FOUND")</f>
        <v>MATCH</v>
      </c>
      <c r="O3791" s="2">
        <f>Table2[[#This Row],[GROSS_REVENUE]]-Table2[[#This Row],[DISCOUNT]]</f>
        <v>83665.61</v>
      </c>
      <c r="P3791" s="3">
        <f>IFERROR((Table2[[#This Row],[NET_REVENUE]]-(Table2[[#This Row],[UNITS_SOLD]]*Table2[[#This Row],[UNIT_COGS]]))/Table2[[#This Row],[NET_REVENUE]],0)</f>
        <v>0.48377834094558086</v>
      </c>
      <c r="Q3791" s="4">
        <f>IFERROR(Table2[[#This Row],[GROSS_REVENUE]]/Table2[[#This Row],[AD_SPEND]],0)</f>
        <v>9.0170526881572783</v>
      </c>
      <c r="R3791" s="2">
        <f>IFERROR((Table2[[#This Row],[NET_REVENUE]]-(Table2[[#This Row],[UNITS_SOLD]]*Table2[[#This Row],[UNIT_COGS]])-Table2[[#This Row],[AD_SPEND]]),0)</f>
        <v>30280.15</v>
      </c>
      <c r="S3791" s="3">
        <f>IFERROR(Table2[[#This Row],[RETURNS_UNITS]]/Table2[[#This Row],[UNITS_SOLD]],0)</f>
        <v>4.8622366288492709E-2</v>
      </c>
      <c r="T3791" s="2" t="str">
        <f>TRIM(CLEAN(Table2[[#This Row],[CHANNEL]]))</f>
        <v>Amazon</v>
      </c>
      <c r="U3791" s="1">
        <f t="shared" si="59"/>
        <v>45748</v>
      </c>
    </row>
    <row r="3792" spans="1:21" x14ac:dyDescent="0.3">
      <c r="A3792" s="1">
        <v>45296</v>
      </c>
      <c r="B3792" s="2" t="s">
        <v>33</v>
      </c>
      <c r="C3792" s="2" t="s">
        <v>22</v>
      </c>
      <c r="D3792" s="2" t="s">
        <v>36</v>
      </c>
      <c r="E3792" s="2" t="str">
        <f>TRIM(Table2[[#This Row],[SKU_CODE]])</f>
        <v>BEC-CLN-003</v>
      </c>
      <c r="F3792" s="2">
        <v>222</v>
      </c>
      <c r="G3792" s="2">
        <v>66378</v>
      </c>
      <c r="H3792" s="2">
        <v>14146.84</v>
      </c>
      <c r="I3792" s="2">
        <v>10196.01</v>
      </c>
      <c r="J3792" s="2">
        <v>12</v>
      </c>
      <c r="K3792" s="2" t="str">
        <f>_xlfn.XLOOKUP(E3792,[1]SKU_Master!A:A,[1]SKU_Master!C:C,"NOT FOUND")</f>
        <v>Cleaners</v>
      </c>
      <c r="L3792" s="2">
        <f>_xlfn.XLOOKUP(Table2[[#This Row],[SKU_CODE_CLEAN]],[1]SKU_Master!A:A,[1]SKU_Master!E:E,"Not Found")</f>
        <v>299</v>
      </c>
      <c r="M3792" s="2">
        <f>_xlfn.XLOOKUP(E3792,[1]SKU_Master!A:A,[1]SKU_Master!F:F,"NOT FOUND")</f>
        <v>150</v>
      </c>
      <c r="N3792" s="2" t="str">
        <f>IF(ISNUMBER(_xlfn.XMATCH(E3792,[1]SKU_Master!A:A)),"MATCH","NOT FOUND")</f>
        <v>MATCH</v>
      </c>
      <c r="O3792" s="2">
        <f>Table2[[#This Row],[GROSS_REVENUE]]-Table2[[#This Row],[DISCOUNT]]</f>
        <v>52231.16</v>
      </c>
      <c r="P3792" s="3">
        <f>IFERROR((Table2[[#This Row],[NET_REVENUE]]-(Table2[[#This Row],[UNITS_SOLD]]*Table2[[#This Row],[UNIT_COGS]]))/Table2[[#This Row],[NET_REVENUE]],0)</f>
        <v>0.36244954161462245</v>
      </c>
      <c r="Q3792" s="4">
        <f>IFERROR(Table2[[#This Row],[GROSS_REVENUE]]/Table2[[#This Row],[AD_SPEND]],0)</f>
        <v>6.5101936934153652</v>
      </c>
      <c r="R3792" s="2">
        <f>IFERROR((Table2[[#This Row],[NET_REVENUE]]-(Table2[[#This Row],[UNITS_SOLD]]*Table2[[#This Row],[UNIT_COGS]])-Table2[[#This Row],[AD_SPEND]]),0)</f>
        <v>8735.1500000000033</v>
      </c>
      <c r="S3792" s="3">
        <f>IFERROR(Table2[[#This Row],[RETURNS_UNITS]]/Table2[[#This Row],[UNITS_SOLD]],0)</f>
        <v>5.4054054054054057E-2</v>
      </c>
      <c r="T3792" s="2" t="str">
        <f>TRIM(CLEAN(Table2[[#This Row],[CHANNEL]]))</f>
        <v>Swiggy Instamart</v>
      </c>
      <c r="U3792" s="1">
        <f t="shared" si="59"/>
        <v>45413</v>
      </c>
    </row>
    <row r="3793" spans="1:21" x14ac:dyDescent="0.3">
      <c r="A3793" s="1">
        <v>45778</v>
      </c>
      <c r="B3793" s="2" t="s">
        <v>34</v>
      </c>
      <c r="C3793" s="2" t="s">
        <v>22</v>
      </c>
      <c r="D3793" s="2" t="s">
        <v>38</v>
      </c>
      <c r="E3793" s="2" t="str">
        <f>TRIM(Table2[[#This Row],[SKU_CODE]])</f>
        <v>BEC-CLN-002</v>
      </c>
      <c r="F3793" s="2">
        <v>252</v>
      </c>
      <c r="G3793" s="2">
        <v>46620</v>
      </c>
      <c r="H3793" s="2">
        <v>3398.66</v>
      </c>
      <c r="I3793" s="2">
        <v>10211.85</v>
      </c>
      <c r="J3793" s="2">
        <v>14</v>
      </c>
      <c r="K3793" s="2" t="str">
        <f>_xlfn.XLOOKUP(E3793,[1]SKU_Master!A:A,[1]SKU_Master!C:C,"NOT FOUND")</f>
        <v>Cleaners</v>
      </c>
      <c r="L3793" s="2">
        <f>_xlfn.XLOOKUP(Table2[[#This Row],[SKU_CODE_CLEAN]],[1]SKU_Master!A:A,[1]SKU_Master!E:E,"Not Found")</f>
        <v>185</v>
      </c>
      <c r="M3793" s="2">
        <f>_xlfn.XLOOKUP(E3793,[1]SKU_Master!A:A,[1]SKU_Master!F:F,"NOT FOUND")</f>
        <v>88</v>
      </c>
      <c r="N3793" s="2" t="str">
        <f>IF(ISNUMBER(_xlfn.XMATCH(E3793,[1]SKU_Master!A:A)),"MATCH","NOT FOUND")</f>
        <v>MATCH</v>
      </c>
      <c r="O3793" s="2">
        <f>Table2[[#This Row],[GROSS_REVENUE]]-Table2[[#This Row],[DISCOUNT]]</f>
        <v>43221.34</v>
      </c>
      <c r="P3793" s="3">
        <f>IFERROR((Table2[[#This Row],[NET_REVENUE]]-(Table2[[#This Row],[UNITS_SOLD]]*Table2[[#This Row],[UNIT_COGS]]))/Table2[[#This Row],[NET_REVENUE]],0)</f>
        <v>0.4869201186265858</v>
      </c>
      <c r="Q3793" s="4">
        <f>IFERROR(Table2[[#This Row],[GROSS_REVENUE]]/Table2[[#This Row],[AD_SPEND]],0)</f>
        <v>4.565284448949015</v>
      </c>
      <c r="R3793" s="2">
        <f>IFERROR((Table2[[#This Row],[NET_REVENUE]]-(Table2[[#This Row],[UNITS_SOLD]]*Table2[[#This Row],[UNIT_COGS]])-Table2[[#This Row],[AD_SPEND]]),0)</f>
        <v>10833.489999999996</v>
      </c>
      <c r="S3793" s="3">
        <f>IFERROR(Table2[[#This Row],[RETURNS_UNITS]]/Table2[[#This Row],[UNITS_SOLD]],0)</f>
        <v>5.5555555555555552E-2</v>
      </c>
      <c r="T3793" s="2" t="str">
        <f>TRIM(CLEAN(Table2[[#This Row],[CHANNEL]]))</f>
        <v>Zepto</v>
      </c>
      <c r="U3793" s="1">
        <f t="shared" si="59"/>
        <v>45778</v>
      </c>
    </row>
    <row r="3794" spans="1:21" x14ac:dyDescent="0.3">
      <c r="A3794" s="1">
        <v>45413</v>
      </c>
      <c r="B3794" s="2" t="s">
        <v>37</v>
      </c>
      <c r="C3794" s="2" t="s">
        <v>25</v>
      </c>
      <c r="D3794" s="2" t="s">
        <v>41</v>
      </c>
      <c r="E3794" s="2" t="str">
        <f>TRIM(Table2[[#This Row],[SKU_CODE]])</f>
        <v>BEC-KT-002</v>
      </c>
      <c r="F3794" s="2">
        <v>269</v>
      </c>
      <c r="G3794" s="2">
        <v>112980</v>
      </c>
      <c r="H3794" s="2">
        <v>23253.85</v>
      </c>
      <c r="I3794" s="2">
        <v>10212.290000000001</v>
      </c>
      <c r="J3794" s="2">
        <v>9</v>
      </c>
      <c r="K3794" s="2" t="str">
        <f>_xlfn.XLOOKUP(E3794,[1]SKU_Master!A:A,[1]SKU_Master!C:C,"NOT FOUND")</f>
        <v>Kitchen Towel</v>
      </c>
      <c r="L3794" s="2">
        <f>_xlfn.XLOOKUP(Table2[[#This Row],[SKU_CODE_CLEAN]],[1]SKU_Master!A:A,[1]SKU_Master!E:E,"Not Found")</f>
        <v>420</v>
      </c>
      <c r="M3794" s="2">
        <f>_xlfn.XLOOKUP(E3794,[1]SKU_Master!A:A,[1]SKU_Master!F:F,"NOT FOUND")</f>
        <v>205</v>
      </c>
      <c r="N3794" s="2" t="str">
        <f>IF(ISNUMBER(_xlfn.XMATCH(E3794,[1]SKU_Master!A:A)),"MATCH","NOT FOUND")</f>
        <v>MATCH</v>
      </c>
      <c r="O3794" s="2">
        <f>Table2[[#This Row],[GROSS_REVENUE]]-Table2[[#This Row],[DISCOUNT]]</f>
        <v>89726.15</v>
      </c>
      <c r="P3794" s="3">
        <f>IFERROR((Table2[[#This Row],[NET_REVENUE]]-(Table2[[#This Row],[UNITS_SOLD]]*Table2[[#This Row],[UNIT_COGS]]))/Table2[[#This Row],[NET_REVENUE]],0)</f>
        <v>0.38540771001541912</v>
      </c>
      <c r="Q3794" s="4">
        <f>IFERROR(Table2[[#This Row],[GROSS_REVENUE]]/Table2[[#This Row],[AD_SPEND]],0)</f>
        <v>11.06314058844784</v>
      </c>
      <c r="R3794" s="2">
        <f>IFERROR((Table2[[#This Row],[NET_REVENUE]]-(Table2[[#This Row],[UNITS_SOLD]]*Table2[[#This Row],[UNIT_COGS]])-Table2[[#This Row],[AD_SPEND]]),0)</f>
        <v>24368.859999999993</v>
      </c>
      <c r="S3794" s="3">
        <f>IFERROR(Table2[[#This Row],[RETURNS_UNITS]]/Table2[[#This Row],[UNITS_SOLD]],0)</f>
        <v>3.3457249070631967E-2</v>
      </c>
      <c r="T3794" s="2" t="str">
        <f>TRIM(CLEAN(Table2[[#This Row],[CHANNEL]]))</f>
        <v>Blinkit</v>
      </c>
      <c r="U3794" s="1">
        <f t="shared" si="59"/>
        <v>45413</v>
      </c>
    </row>
    <row r="3795" spans="1:21" x14ac:dyDescent="0.3">
      <c r="A3795" s="1">
        <v>45352</v>
      </c>
      <c r="B3795" s="2" t="s">
        <v>33</v>
      </c>
      <c r="C3795" s="2" t="s">
        <v>25</v>
      </c>
      <c r="D3795" s="2" t="s">
        <v>36</v>
      </c>
      <c r="E3795" s="2" t="str">
        <f>TRIM(Table2[[#This Row],[SKU_CODE]])</f>
        <v>BEC-CLN-003</v>
      </c>
      <c r="F3795" s="2">
        <v>224</v>
      </c>
      <c r="G3795" s="2">
        <v>66976</v>
      </c>
      <c r="H3795" s="2">
        <v>18519</v>
      </c>
      <c r="I3795" s="2">
        <v>10213.98</v>
      </c>
      <c r="J3795" s="2">
        <v>8</v>
      </c>
      <c r="K3795" s="2" t="str">
        <f>_xlfn.XLOOKUP(E3795,[1]SKU_Master!A:A,[1]SKU_Master!C:C,"NOT FOUND")</f>
        <v>Cleaners</v>
      </c>
      <c r="L3795" s="2">
        <f>_xlfn.XLOOKUP(Table2[[#This Row],[SKU_CODE_CLEAN]],[1]SKU_Master!A:A,[1]SKU_Master!E:E,"Not Found")</f>
        <v>299</v>
      </c>
      <c r="M3795" s="2">
        <f>_xlfn.XLOOKUP(E3795,[1]SKU_Master!A:A,[1]SKU_Master!F:F,"NOT FOUND")</f>
        <v>150</v>
      </c>
      <c r="N3795" s="2" t="str">
        <f>IF(ISNUMBER(_xlfn.XMATCH(E3795,[1]SKU_Master!A:A)),"MATCH","NOT FOUND")</f>
        <v>MATCH</v>
      </c>
      <c r="O3795" s="2">
        <f>Table2[[#This Row],[GROSS_REVENUE]]-Table2[[#This Row],[DISCOUNT]]</f>
        <v>48457</v>
      </c>
      <c r="P3795" s="3">
        <f>IFERROR((Table2[[#This Row],[NET_REVENUE]]-(Table2[[#This Row],[UNITS_SOLD]]*Table2[[#This Row],[UNIT_COGS]]))/Table2[[#This Row],[NET_REVENUE]],0)</f>
        <v>0.30660172936830593</v>
      </c>
      <c r="Q3795" s="4">
        <f>IFERROR(Table2[[#This Row],[GROSS_REVENUE]]/Table2[[#This Row],[AD_SPEND]],0)</f>
        <v>6.5572871691544341</v>
      </c>
      <c r="R3795" s="2">
        <f>IFERROR((Table2[[#This Row],[NET_REVENUE]]-(Table2[[#This Row],[UNITS_SOLD]]*Table2[[#This Row],[UNIT_COGS]])-Table2[[#This Row],[AD_SPEND]]),0)</f>
        <v>4643.0200000000004</v>
      </c>
      <c r="S3795" s="3">
        <f>IFERROR(Table2[[#This Row],[RETURNS_UNITS]]/Table2[[#This Row],[UNITS_SOLD]],0)</f>
        <v>3.5714285714285712E-2</v>
      </c>
      <c r="T3795" s="2" t="str">
        <f>TRIM(CLEAN(Table2[[#This Row],[CHANNEL]]))</f>
        <v>Swiggy Instamart</v>
      </c>
      <c r="U3795" s="1">
        <f t="shared" si="59"/>
        <v>45352</v>
      </c>
    </row>
    <row r="3796" spans="1:21" x14ac:dyDescent="0.3">
      <c r="A3796" s="1">
        <v>45323</v>
      </c>
      <c r="B3796" s="2" t="s">
        <v>50</v>
      </c>
      <c r="C3796" s="2" t="s">
        <v>28</v>
      </c>
      <c r="D3796" s="2" t="s">
        <v>41</v>
      </c>
      <c r="E3796" s="2" t="str">
        <f>TRIM(Table2[[#This Row],[SKU_CODE]])</f>
        <v>BEC-KT-002</v>
      </c>
      <c r="F3796" s="2">
        <v>227</v>
      </c>
      <c r="G3796" s="2">
        <v>95340</v>
      </c>
      <c r="H3796" s="2">
        <v>12679.72</v>
      </c>
      <c r="I3796" s="2">
        <v>10217.33</v>
      </c>
      <c r="J3796" s="2">
        <v>6</v>
      </c>
      <c r="K3796" s="2" t="str">
        <f>_xlfn.XLOOKUP(E3796,[1]SKU_Master!A:A,[1]SKU_Master!C:C,"NOT FOUND")</f>
        <v>Kitchen Towel</v>
      </c>
      <c r="L3796" s="2">
        <f>_xlfn.XLOOKUP(Table2[[#This Row],[SKU_CODE_CLEAN]],[1]SKU_Master!A:A,[1]SKU_Master!E:E,"Not Found")</f>
        <v>420</v>
      </c>
      <c r="M3796" s="2">
        <f>_xlfn.XLOOKUP(E3796,[1]SKU_Master!A:A,[1]SKU_Master!F:F,"NOT FOUND")</f>
        <v>205</v>
      </c>
      <c r="N3796" s="2" t="str">
        <f>IF(ISNUMBER(_xlfn.XMATCH(E3796,[1]SKU_Master!A:A)),"MATCH","NOT FOUND")</f>
        <v>MATCH</v>
      </c>
      <c r="O3796" s="2">
        <f>Table2[[#This Row],[GROSS_REVENUE]]-Table2[[#This Row],[DISCOUNT]]</f>
        <v>82660.28</v>
      </c>
      <c r="P3796" s="3">
        <f>IFERROR((Table2[[#This Row],[NET_REVENUE]]-(Table2[[#This Row],[UNITS_SOLD]]*Table2[[#This Row],[UNIT_COGS]]))/Table2[[#This Row],[NET_REVENUE]],0)</f>
        <v>0.43703311917162629</v>
      </c>
      <c r="Q3796" s="4">
        <f>IFERROR(Table2[[#This Row],[GROSS_REVENUE]]/Table2[[#This Row],[AD_SPEND]],0)</f>
        <v>9.3312049233997527</v>
      </c>
      <c r="R3796" s="2">
        <f>IFERROR((Table2[[#This Row],[NET_REVENUE]]-(Table2[[#This Row],[UNITS_SOLD]]*Table2[[#This Row],[UNIT_COGS]])-Table2[[#This Row],[AD_SPEND]]),0)</f>
        <v>25907.949999999997</v>
      </c>
      <c r="S3796" s="3">
        <f>IFERROR(Table2[[#This Row],[RETURNS_UNITS]]/Table2[[#This Row],[UNITS_SOLD]],0)</f>
        <v>2.643171806167401E-2</v>
      </c>
      <c r="T3796" s="2" t="str">
        <f>TRIM(CLEAN(Table2[[#This Row],[CHANNEL]]))</f>
        <v>Amazon</v>
      </c>
      <c r="U3796" s="1">
        <f t="shared" si="59"/>
        <v>45323</v>
      </c>
    </row>
    <row r="3797" spans="1:21" x14ac:dyDescent="0.3">
      <c r="A3797" s="1">
        <v>45689</v>
      </c>
      <c r="B3797" s="2" t="s">
        <v>34</v>
      </c>
      <c r="C3797" s="2" t="s">
        <v>25</v>
      </c>
      <c r="D3797" s="2" t="s">
        <v>29</v>
      </c>
      <c r="E3797" s="2" t="str">
        <f>TRIM(Table2[[#This Row],[SKU_CODE]])</f>
        <v>BEC-CLN-004</v>
      </c>
      <c r="F3797" s="2">
        <v>586</v>
      </c>
      <c r="G3797" s="2">
        <v>58014</v>
      </c>
      <c r="H3797" s="2">
        <v>17050.97</v>
      </c>
      <c r="I3797" s="2">
        <v>10222.74</v>
      </c>
      <c r="J3797" s="2">
        <v>33</v>
      </c>
      <c r="K3797" s="2" t="str">
        <f>_xlfn.XLOOKUP(E3797,[1]SKU_Master!A:A,[1]SKU_Master!C:C,"NOT FOUND")</f>
        <v>Cleaners</v>
      </c>
      <c r="L3797" s="2">
        <f>_xlfn.XLOOKUP(Table2[[#This Row],[SKU_CODE_CLEAN]],[1]SKU_Master!A:A,[1]SKU_Master!E:E,"Not Found")</f>
        <v>99</v>
      </c>
      <c r="M3797" s="2">
        <f>_xlfn.XLOOKUP(E3797,[1]SKU_Master!A:A,[1]SKU_Master!F:F,"NOT FOUND")</f>
        <v>44</v>
      </c>
      <c r="N3797" s="2" t="str">
        <f>IF(ISNUMBER(_xlfn.XMATCH(E3797,[1]SKU_Master!A:A)),"MATCH","NOT FOUND")</f>
        <v>MATCH</v>
      </c>
      <c r="O3797" s="2">
        <f>Table2[[#This Row],[GROSS_REVENUE]]-Table2[[#This Row],[DISCOUNT]]</f>
        <v>40963.03</v>
      </c>
      <c r="P3797" s="3">
        <f>IFERROR((Table2[[#This Row],[NET_REVENUE]]-(Table2[[#This Row],[UNITS_SOLD]]*Table2[[#This Row],[UNIT_COGS]]))/Table2[[#This Row],[NET_REVENUE]],0)</f>
        <v>0.37055437549419562</v>
      </c>
      <c r="Q3797" s="4">
        <f>IFERROR(Table2[[#This Row],[GROSS_REVENUE]]/Table2[[#This Row],[AD_SPEND]],0)</f>
        <v>5.674995157853961</v>
      </c>
      <c r="R3797" s="2">
        <f>IFERROR((Table2[[#This Row],[NET_REVENUE]]-(Table2[[#This Row],[UNITS_SOLD]]*Table2[[#This Row],[UNIT_COGS]])-Table2[[#This Row],[AD_SPEND]]),0)</f>
        <v>4956.2899999999991</v>
      </c>
      <c r="S3797" s="3">
        <f>IFERROR(Table2[[#This Row],[RETURNS_UNITS]]/Table2[[#This Row],[UNITS_SOLD]],0)</f>
        <v>5.6313993174061432E-2</v>
      </c>
      <c r="T3797" s="2" t="str">
        <f>TRIM(CLEAN(Table2[[#This Row],[CHANNEL]]))</f>
        <v>Zepto</v>
      </c>
      <c r="U3797" s="1">
        <f t="shared" si="59"/>
        <v>45689</v>
      </c>
    </row>
    <row r="3798" spans="1:21" x14ac:dyDescent="0.3">
      <c r="A3798" s="1">
        <v>45323</v>
      </c>
      <c r="B3798" s="2" t="s">
        <v>24</v>
      </c>
      <c r="C3798" s="2" t="s">
        <v>25</v>
      </c>
      <c r="D3798" s="2" t="s">
        <v>38</v>
      </c>
      <c r="E3798" s="2" t="str">
        <f>TRIM(Table2[[#This Row],[SKU_CODE]])</f>
        <v>BEC-CLN-002</v>
      </c>
      <c r="F3798" s="2">
        <v>254</v>
      </c>
      <c r="G3798" s="2">
        <v>46990</v>
      </c>
      <c r="H3798" s="2">
        <v>950.09</v>
      </c>
      <c r="I3798" s="2">
        <v>10224.870000000001</v>
      </c>
      <c r="J3798" s="2">
        <v>31</v>
      </c>
      <c r="K3798" s="2" t="str">
        <f>_xlfn.XLOOKUP(E3798,[1]SKU_Master!A:A,[1]SKU_Master!C:C,"NOT FOUND")</f>
        <v>Cleaners</v>
      </c>
      <c r="L3798" s="2">
        <f>_xlfn.XLOOKUP(Table2[[#This Row],[SKU_CODE_CLEAN]],[1]SKU_Master!A:A,[1]SKU_Master!E:E,"Not Found")</f>
        <v>185</v>
      </c>
      <c r="M3798" s="2">
        <f>_xlfn.XLOOKUP(E3798,[1]SKU_Master!A:A,[1]SKU_Master!F:F,"NOT FOUND")</f>
        <v>88</v>
      </c>
      <c r="N3798" s="2" t="str">
        <f>IF(ISNUMBER(_xlfn.XMATCH(E3798,[1]SKU_Master!A:A)),"MATCH","NOT FOUND")</f>
        <v>MATCH</v>
      </c>
      <c r="O3798" s="2">
        <f>Table2[[#This Row],[GROSS_REVENUE]]-Table2[[#This Row],[DISCOUNT]]</f>
        <v>46039.91</v>
      </c>
      <c r="P3798" s="3">
        <f>IFERROR((Table2[[#This Row],[NET_REVENUE]]-(Table2[[#This Row],[UNITS_SOLD]]*Table2[[#This Row],[UNIT_COGS]]))/Table2[[#This Row],[NET_REVENUE]],0)</f>
        <v>0.51450817345212019</v>
      </c>
      <c r="Q3798" s="4">
        <f>IFERROR(Table2[[#This Row],[GROSS_REVENUE]]/Table2[[#This Row],[AD_SPEND]],0)</f>
        <v>4.5956574509015757</v>
      </c>
      <c r="R3798" s="2">
        <f>IFERROR((Table2[[#This Row],[NET_REVENUE]]-(Table2[[#This Row],[UNITS_SOLD]]*Table2[[#This Row],[UNIT_COGS]])-Table2[[#This Row],[AD_SPEND]]),0)</f>
        <v>13463.040000000003</v>
      </c>
      <c r="S3798" s="3">
        <f>IFERROR(Table2[[#This Row],[RETURNS_UNITS]]/Table2[[#This Row],[UNITS_SOLD]],0)</f>
        <v>0.12204724409448819</v>
      </c>
      <c r="T3798" s="2" t="str">
        <f>TRIM(CLEAN(Table2[[#This Row],[CHANNEL]]))</f>
        <v>D2C</v>
      </c>
      <c r="U3798" s="1">
        <f t="shared" si="59"/>
        <v>45323</v>
      </c>
    </row>
    <row r="3799" spans="1:21" x14ac:dyDescent="0.3">
      <c r="A3799" s="1">
        <v>45597</v>
      </c>
      <c r="B3799" s="2" t="s">
        <v>37</v>
      </c>
      <c r="C3799" s="2" t="s">
        <v>28</v>
      </c>
      <c r="D3799" s="2" t="s">
        <v>36</v>
      </c>
      <c r="E3799" s="2" t="str">
        <f>TRIM(Table2[[#This Row],[SKU_CODE]])</f>
        <v>BEC-CLN-003</v>
      </c>
      <c r="F3799" s="2">
        <v>219</v>
      </c>
      <c r="G3799" s="2">
        <v>65481</v>
      </c>
      <c r="H3799" s="2">
        <v>15476.96</v>
      </c>
      <c r="I3799" s="2">
        <v>10242.99</v>
      </c>
      <c r="J3799" s="2">
        <v>9</v>
      </c>
      <c r="K3799" s="2" t="str">
        <f>_xlfn.XLOOKUP(E3799,[1]SKU_Master!A:A,[1]SKU_Master!C:C,"NOT FOUND")</f>
        <v>Cleaners</v>
      </c>
      <c r="L3799" s="2">
        <f>_xlfn.XLOOKUP(Table2[[#This Row],[SKU_CODE_CLEAN]],[1]SKU_Master!A:A,[1]SKU_Master!E:E,"Not Found")</f>
        <v>299</v>
      </c>
      <c r="M3799" s="2">
        <f>_xlfn.XLOOKUP(E3799,[1]SKU_Master!A:A,[1]SKU_Master!F:F,"NOT FOUND")</f>
        <v>150</v>
      </c>
      <c r="N3799" s="2" t="str">
        <f>IF(ISNUMBER(_xlfn.XMATCH(E3799,[1]SKU_Master!A:A)),"MATCH","NOT FOUND")</f>
        <v>MATCH</v>
      </c>
      <c r="O3799" s="2">
        <f>Table2[[#This Row],[GROSS_REVENUE]]-Table2[[#This Row],[DISCOUNT]]</f>
        <v>50004.04</v>
      </c>
      <c r="P3799" s="3">
        <f>IFERROR((Table2[[#This Row],[NET_REVENUE]]-(Table2[[#This Row],[UNITS_SOLD]]*Table2[[#This Row],[UNIT_COGS]]))/Table2[[#This Row],[NET_REVENUE]],0)</f>
        <v>0.34305308131103007</v>
      </c>
      <c r="Q3799" s="4">
        <f>IFERROR(Table2[[#This Row],[GROSS_REVENUE]]/Table2[[#This Row],[AD_SPEND]],0)</f>
        <v>6.3927622696107287</v>
      </c>
      <c r="R3799" s="2">
        <f>IFERROR((Table2[[#This Row],[NET_REVENUE]]-(Table2[[#This Row],[UNITS_SOLD]]*Table2[[#This Row],[UNIT_COGS]])-Table2[[#This Row],[AD_SPEND]]),0)</f>
        <v>6911.0500000000011</v>
      </c>
      <c r="S3799" s="3">
        <f>IFERROR(Table2[[#This Row],[RETURNS_UNITS]]/Table2[[#This Row],[UNITS_SOLD]],0)</f>
        <v>4.1095890410958902E-2</v>
      </c>
      <c r="T3799" s="2" t="str">
        <f>TRIM(CLEAN(Table2[[#This Row],[CHANNEL]]))</f>
        <v>Blinkit</v>
      </c>
      <c r="U3799" s="1">
        <f t="shared" si="59"/>
        <v>45597</v>
      </c>
    </row>
    <row r="3800" spans="1:21" x14ac:dyDescent="0.3">
      <c r="A3800" s="1">
        <v>45597</v>
      </c>
      <c r="B3800" s="2" t="s">
        <v>27</v>
      </c>
      <c r="C3800" s="2" t="s">
        <v>22</v>
      </c>
      <c r="D3800" s="2" t="s">
        <v>62</v>
      </c>
      <c r="E3800" s="2" t="str">
        <f>TRIM(Table2[[#This Row],[SKU_CODE]])</f>
        <v>BEC-CLN-001</v>
      </c>
      <c r="F3800" s="2">
        <v>330</v>
      </c>
      <c r="G3800" s="2">
        <v>65670</v>
      </c>
      <c r="H3800" s="2">
        <v>15765.29</v>
      </c>
      <c r="I3800" s="2">
        <v>10247.44</v>
      </c>
      <c r="J3800" s="2">
        <v>19</v>
      </c>
      <c r="K3800" s="2" t="str">
        <f>_xlfn.XLOOKUP(E3800,[1]SKU_Master!A:A,[1]SKU_Master!C:C,"NOT FOUND")</f>
        <v>Cleaners</v>
      </c>
      <c r="L3800" s="2">
        <f>_xlfn.XLOOKUP(Table2[[#This Row],[SKU_CODE_CLEAN]],[1]SKU_Master!A:A,[1]SKU_Master!E:E,"Not Found")</f>
        <v>199</v>
      </c>
      <c r="M3800" s="2">
        <f>_xlfn.XLOOKUP(E3800,[1]SKU_Master!A:A,[1]SKU_Master!F:F,"NOT FOUND")</f>
        <v>96</v>
      </c>
      <c r="N3800" s="2" t="str">
        <f>IF(ISNUMBER(_xlfn.XMATCH(E3800,[1]SKU_Master!A:A)),"MATCH","NOT FOUND")</f>
        <v>MATCH</v>
      </c>
      <c r="O3800" s="2">
        <f>Table2[[#This Row],[GROSS_REVENUE]]-Table2[[#This Row],[DISCOUNT]]</f>
        <v>49904.71</v>
      </c>
      <c r="P3800" s="3">
        <f>IFERROR((Table2[[#This Row],[NET_REVENUE]]-(Table2[[#This Row],[UNITS_SOLD]]*Table2[[#This Row],[UNIT_COGS]]))/Table2[[#This Row],[NET_REVENUE]],0)</f>
        <v>0.36519017944398435</v>
      </c>
      <c r="Q3800" s="4">
        <f>IFERROR(Table2[[#This Row],[GROSS_REVENUE]]/Table2[[#This Row],[AD_SPEND]],0)</f>
        <v>6.4084298127141999</v>
      </c>
      <c r="R3800" s="2">
        <f>IFERROR((Table2[[#This Row],[NET_REVENUE]]-(Table2[[#This Row],[UNITS_SOLD]]*Table2[[#This Row],[UNIT_COGS]])-Table2[[#This Row],[AD_SPEND]]),0)</f>
        <v>7977.2699999999986</v>
      </c>
      <c r="S3800" s="3">
        <f>IFERROR(Table2[[#This Row],[RETURNS_UNITS]]/Table2[[#This Row],[UNITS_SOLD]],0)</f>
        <v>5.7575757575757579E-2</v>
      </c>
      <c r="T3800" s="2" t="str">
        <f>TRIM(CLEAN(Table2[[#This Row],[CHANNEL]]))</f>
        <v>Zepto</v>
      </c>
      <c r="U3800" s="1">
        <f t="shared" si="59"/>
        <v>45597</v>
      </c>
    </row>
    <row r="3801" spans="1:21" x14ac:dyDescent="0.3">
      <c r="A3801" s="1">
        <v>45597</v>
      </c>
      <c r="B3801" s="2" t="s">
        <v>39</v>
      </c>
      <c r="C3801" s="2" t="s">
        <v>25</v>
      </c>
      <c r="D3801" s="2" t="s">
        <v>26</v>
      </c>
      <c r="E3801" s="2" t="str">
        <f>TRIM(Table2[[#This Row],[SKU_CODE]])</f>
        <v>BEC-TIS-002</v>
      </c>
      <c r="F3801" s="2">
        <v>563</v>
      </c>
      <c r="G3801" s="2">
        <v>101340</v>
      </c>
      <c r="H3801" s="2">
        <v>5248.32</v>
      </c>
      <c r="I3801" s="2">
        <v>10259.16</v>
      </c>
      <c r="J3801" s="2">
        <v>17</v>
      </c>
      <c r="K3801" s="2" t="str">
        <f>_xlfn.XLOOKUP(E3801,[1]SKU_Master!A:A,[1]SKU_Master!C:C,"NOT FOUND")</f>
        <v>Tissues</v>
      </c>
      <c r="L3801" s="2">
        <f>_xlfn.XLOOKUP(Table2[[#This Row],[SKU_CODE_CLEAN]],[1]SKU_Master!A:A,[1]SKU_Master!E:E,"Not Found")</f>
        <v>180</v>
      </c>
      <c r="M3801" s="2">
        <f>_xlfn.XLOOKUP(E3801,[1]SKU_Master!A:A,[1]SKU_Master!F:F,"NOT FOUND")</f>
        <v>95</v>
      </c>
      <c r="N3801" s="2" t="str">
        <f>IF(ISNUMBER(_xlfn.XMATCH(E3801,[1]SKU_Master!A:A)),"MATCH","NOT FOUND")</f>
        <v>MATCH</v>
      </c>
      <c r="O3801" s="2">
        <f>Table2[[#This Row],[GROSS_REVENUE]]-Table2[[#This Row],[DISCOUNT]]</f>
        <v>96091.68</v>
      </c>
      <c r="P3801" s="3">
        <f>IFERROR((Table2[[#This Row],[NET_REVENUE]]-(Table2[[#This Row],[UNITS_SOLD]]*Table2[[#This Row],[UNIT_COGS]]))/Table2[[#This Row],[NET_REVENUE]],0)</f>
        <v>0.44339614001961458</v>
      </c>
      <c r="Q3801" s="4">
        <f>IFERROR(Table2[[#This Row],[GROSS_REVENUE]]/Table2[[#This Row],[AD_SPEND]],0)</f>
        <v>9.878001707742154</v>
      </c>
      <c r="R3801" s="2">
        <f>IFERROR((Table2[[#This Row],[NET_REVENUE]]-(Table2[[#This Row],[UNITS_SOLD]]*Table2[[#This Row],[UNIT_COGS]])-Table2[[#This Row],[AD_SPEND]]),0)</f>
        <v>32347.519999999993</v>
      </c>
      <c r="S3801" s="3">
        <f>IFERROR(Table2[[#This Row],[RETURNS_UNITS]]/Table2[[#This Row],[UNITS_SOLD]],0)</f>
        <v>3.0195381882770871E-2</v>
      </c>
      <c r="T3801" s="2" t="str">
        <f>TRIM(CLEAN(Table2[[#This Row],[CHANNEL]]))</f>
        <v>Amazon</v>
      </c>
      <c r="U3801" s="1">
        <f t="shared" si="59"/>
        <v>45597</v>
      </c>
    </row>
    <row r="3802" spans="1:21" x14ac:dyDescent="0.3">
      <c r="A3802" s="1">
        <v>45323</v>
      </c>
      <c r="B3802" s="2" t="s">
        <v>34</v>
      </c>
      <c r="C3802" s="2" t="s">
        <v>25</v>
      </c>
      <c r="D3802" s="2" t="s">
        <v>41</v>
      </c>
      <c r="E3802" s="2" t="str">
        <f>TRIM(Table2[[#This Row],[SKU_CODE]])</f>
        <v>BEC-KT-002</v>
      </c>
      <c r="F3802" s="2">
        <v>232</v>
      </c>
      <c r="G3802" s="2">
        <v>97440</v>
      </c>
      <c r="H3802" s="2">
        <v>7126.26</v>
      </c>
      <c r="I3802" s="2">
        <v>10264.209999999999</v>
      </c>
      <c r="J3802" s="2">
        <v>5</v>
      </c>
      <c r="K3802" s="2" t="str">
        <f>_xlfn.XLOOKUP(E3802,[1]SKU_Master!A:A,[1]SKU_Master!C:C,"NOT FOUND")</f>
        <v>Kitchen Towel</v>
      </c>
      <c r="L3802" s="2">
        <f>_xlfn.XLOOKUP(Table2[[#This Row],[SKU_CODE_CLEAN]],[1]SKU_Master!A:A,[1]SKU_Master!E:E,"Not Found")</f>
        <v>420</v>
      </c>
      <c r="M3802" s="2">
        <f>_xlfn.XLOOKUP(E3802,[1]SKU_Master!A:A,[1]SKU_Master!F:F,"NOT FOUND")</f>
        <v>205</v>
      </c>
      <c r="N3802" s="2" t="str">
        <f>IF(ISNUMBER(_xlfn.XMATCH(E3802,[1]SKU_Master!A:A)),"MATCH","NOT FOUND")</f>
        <v>MATCH</v>
      </c>
      <c r="O3802" s="2">
        <f>Table2[[#This Row],[GROSS_REVENUE]]-Table2[[#This Row],[DISCOUNT]]</f>
        <v>90313.74</v>
      </c>
      <c r="P3802" s="3">
        <f>IFERROR((Table2[[#This Row],[NET_REVENUE]]-(Table2[[#This Row],[UNITS_SOLD]]*Table2[[#This Row],[UNIT_COGS]]))/Table2[[#This Row],[NET_REVENUE]],0)</f>
        <v>0.47339131343691448</v>
      </c>
      <c r="Q3802" s="4">
        <f>IFERROR(Table2[[#This Row],[GROSS_REVENUE]]/Table2[[#This Row],[AD_SPEND]],0)</f>
        <v>9.4931806734273767</v>
      </c>
      <c r="R3802" s="2">
        <f>IFERROR((Table2[[#This Row],[NET_REVENUE]]-(Table2[[#This Row],[UNITS_SOLD]]*Table2[[#This Row],[UNIT_COGS]])-Table2[[#This Row],[AD_SPEND]]),0)</f>
        <v>32489.530000000006</v>
      </c>
      <c r="S3802" s="3">
        <f>IFERROR(Table2[[#This Row],[RETURNS_UNITS]]/Table2[[#This Row],[UNITS_SOLD]],0)</f>
        <v>2.1551724137931036E-2</v>
      </c>
      <c r="T3802" s="2" t="str">
        <f>TRIM(CLEAN(Table2[[#This Row],[CHANNEL]]))</f>
        <v>Zepto</v>
      </c>
      <c r="U3802" s="1">
        <f t="shared" si="59"/>
        <v>45323</v>
      </c>
    </row>
    <row r="3803" spans="1:21" x14ac:dyDescent="0.3">
      <c r="A3803" s="1">
        <v>45717</v>
      </c>
      <c r="B3803" s="2" t="s">
        <v>37</v>
      </c>
      <c r="C3803" s="2" t="s">
        <v>25</v>
      </c>
      <c r="D3803" s="2" t="s">
        <v>38</v>
      </c>
      <c r="E3803" s="2" t="str">
        <f>TRIM(Table2[[#This Row],[SKU_CODE]])</f>
        <v>BEC-CLN-002</v>
      </c>
      <c r="F3803" s="2">
        <v>392</v>
      </c>
      <c r="G3803" s="2">
        <v>72520</v>
      </c>
      <c r="H3803" s="2">
        <v>15552.51</v>
      </c>
      <c r="I3803" s="2">
        <v>10267.01</v>
      </c>
      <c r="J3803" s="2">
        <v>18</v>
      </c>
      <c r="K3803" s="2" t="str">
        <f>_xlfn.XLOOKUP(E3803,[1]SKU_Master!A:A,[1]SKU_Master!C:C,"NOT FOUND")</f>
        <v>Cleaners</v>
      </c>
      <c r="L3803" s="2">
        <f>_xlfn.XLOOKUP(Table2[[#This Row],[SKU_CODE_CLEAN]],[1]SKU_Master!A:A,[1]SKU_Master!E:E,"Not Found")</f>
        <v>185</v>
      </c>
      <c r="M3803" s="2">
        <f>_xlfn.XLOOKUP(E3803,[1]SKU_Master!A:A,[1]SKU_Master!F:F,"NOT FOUND")</f>
        <v>88</v>
      </c>
      <c r="N3803" s="2" t="str">
        <f>IF(ISNUMBER(_xlfn.XMATCH(E3803,[1]SKU_Master!A:A)),"MATCH","NOT FOUND")</f>
        <v>MATCH</v>
      </c>
      <c r="O3803" s="2">
        <f>Table2[[#This Row],[GROSS_REVENUE]]-Table2[[#This Row],[DISCOUNT]]</f>
        <v>56967.49</v>
      </c>
      <c r="P3803" s="3">
        <f>IFERROR((Table2[[#This Row],[NET_REVENUE]]-(Table2[[#This Row],[UNITS_SOLD]]*Table2[[#This Row],[UNIT_COGS]]))/Table2[[#This Row],[NET_REVENUE]],0)</f>
        <v>0.39446164821374435</v>
      </c>
      <c r="Q3803" s="4">
        <f>IFERROR(Table2[[#This Row],[GROSS_REVENUE]]/Table2[[#This Row],[AD_SPEND]],0)</f>
        <v>7.0634001525273664</v>
      </c>
      <c r="R3803" s="2">
        <f>IFERROR((Table2[[#This Row],[NET_REVENUE]]-(Table2[[#This Row],[UNITS_SOLD]]*Table2[[#This Row],[UNIT_COGS]])-Table2[[#This Row],[AD_SPEND]]),0)</f>
        <v>12204.479999999998</v>
      </c>
      <c r="S3803" s="3">
        <f>IFERROR(Table2[[#This Row],[RETURNS_UNITS]]/Table2[[#This Row],[UNITS_SOLD]],0)</f>
        <v>4.5918367346938778E-2</v>
      </c>
      <c r="T3803" s="2" t="str">
        <f>TRIM(CLEAN(Table2[[#This Row],[CHANNEL]]))</f>
        <v>Blinkit</v>
      </c>
      <c r="U3803" s="1">
        <f t="shared" si="59"/>
        <v>45717</v>
      </c>
    </row>
    <row r="3804" spans="1:21" x14ac:dyDescent="0.3">
      <c r="A3804" s="1">
        <v>45597</v>
      </c>
      <c r="B3804" s="2" t="s">
        <v>39</v>
      </c>
      <c r="C3804" s="2" t="s">
        <v>22</v>
      </c>
      <c r="D3804" s="2" t="s">
        <v>41</v>
      </c>
      <c r="E3804" s="2" t="str">
        <f>TRIM(Table2[[#This Row],[SKU_CODE]])</f>
        <v>BEC-KT-002</v>
      </c>
      <c r="F3804" s="2">
        <v>232</v>
      </c>
      <c r="G3804" s="2">
        <v>97440</v>
      </c>
      <c r="H3804" s="2">
        <v>14391.51</v>
      </c>
      <c r="I3804" s="2">
        <v>10277.68</v>
      </c>
      <c r="J3804" s="2">
        <v>9</v>
      </c>
      <c r="K3804" s="2" t="str">
        <f>_xlfn.XLOOKUP(E3804,[1]SKU_Master!A:A,[1]SKU_Master!C:C,"NOT FOUND")</f>
        <v>Kitchen Towel</v>
      </c>
      <c r="L3804" s="2">
        <f>_xlfn.XLOOKUP(Table2[[#This Row],[SKU_CODE_CLEAN]],[1]SKU_Master!A:A,[1]SKU_Master!E:E,"Not Found")</f>
        <v>420</v>
      </c>
      <c r="M3804" s="2">
        <f>_xlfn.XLOOKUP(E3804,[1]SKU_Master!A:A,[1]SKU_Master!F:F,"NOT FOUND")</f>
        <v>205</v>
      </c>
      <c r="N3804" s="2" t="str">
        <f>IF(ISNUMBER(_xlfn.XMATCH(E3804,[1]SKU_Master!A:A)),"MATCH","NOT FOUND")</f>
        <v>MATCH</v>
      </c>
      <c r="O3804" s="2">
        <f>Table2[[#This Row],[GROSS_REVENUE]]-Table2[[#This Row],[DISCOUNT]]</f>
        <v>83048.490000000005</v>
      </c>
      <c r="P3804" s="3">
        <f>IFERROR((Table2[[#This Row],[NET_REVENUE]]-(Table2[[#This Row],[UNITS_SOLD]]*Table2[[#This Row],[UNIT_COGS]]))/Table2[[#This Row],[NET_REVENUE]],0)</f>
        <v>0.42732251965086904</v>
      </c>
      <c r="Q3804" s="4">
        <f>IFERROR(Table2[[#This Row],[GROSS_REVENUE]]/Table2[[#This Row],[AD_SPEND]],0)</f>
        <v>9.4807388437857565</v>
      </c>
      <c r="R3804" s="2">
        <f>IFERROR((Table2[[#This Row],[NET_REVENUE]]-(Table2[[#This Row],[UNITS_SOLD]]*Table2[[#This Row],[UNIT_COGS]])-Table2[[#This Row],[AD_SPEND]]),0)</f>
        <v>25210.810000000005</v>
      </c>
      <c r="S3804" s="3">
        <f>IFERROR(Table2[[#This Row],[RETURNS_UNITS]]/Table2[[#This Row],[UNITS_SOLD]],0)</f>
        <v>3.8793103448275863E-2</v>
      </c>
      <c r="T3804" s="2" t="str">
        <f>TRIM(CLEAN(Table2[[#This Row],[CHANNEL]]))</f>
        <v>Amazon</v>
      </c>
      <c r="U3804" s="1">
        <f t="shared" si="59"/>
        <v>45597</v>
      </c>
    </row>
    <row r="3805" spans="1:21" x14ac:dyDescent="0.3">
      <c r="A3805" s="1">
        <v>45444</v>
      </c>
      <c r="B3805" s="2" t="s">
        <v>37</v>
      </c>
      <c r="C3805" s="2" t="s">
        <v>25</v>
      </c>
      <c r="D3805" s="2" t="s">
        <v>29</v>
      </c>
      <c r="E3805" s="2" t="str">
        <f>TRIM(Table2[[#This Row],[SKU_CODE]])</f>
        <v>BEC-CLN-004</v>
      </c>
      <c r="F3805" s="2">
        <v>529</v>
      </c>
      <c r="G3805" s="2">
        <v>52371</v>
      </c>
      <c r="H3805" s="2">
        <v>14333.96</v>
      </c>
      <c r="I3805" s="2">
        <v>10285.11</v>
      </c>
      <c r="J3805" s="2">
        <v>21</v>
      </c>
      <c r="K3805" s="2" t="str">
        <f>_xlfn.XLOOKUP(E3805,[1]SKU_Master!A:A,[1]SKU_Master!C:C,"NOT FOUND")</f>
        <v>Cleaners</v>
      </c>
      <c r="L3805" s="2">
        <f>_xlfn.XLOOKUP(Table2[[#This Row],[SKU_CODE_CLEAN]],[1]SKU_Master!A:A,[1]SKU_Master!E:E,"Not Found")</f>
        <v>99</v>
      </c>
      <c r="M3805" s="2">
        <f>_xlfn.XLOOKUP(E3805,[1]SKU_Master!A:A,[1]SKU_Master!F:F,"NOT FOUND")</f>
        <v>44</v>
      </c>
      <c r="N3805" s="2" t="str">
        <f>IF(ISNUMBER(_xlfn.XMATCH(E3805,[1]SKU_Master!A:A)),"MATCH","NOT FOUND")</f>
        <v>MATCH</v>
      </c>
      <c r="O3805" s="2">
        <f>Table2[[#This Row],[GROSS_REVENUE]]-Table2[[#This Row],[DISCOUNT]]</f>
        <v>38037.040000000001</v>
      </c>
      <c r="P3805" s="3">
        <f>IFERROR((Table2[[#This Row],[NET_REVENUE]]-(Table2[[#This Row],[UNITS_SOLD]]*Table2[[#This Row],[UNIT_COGS]]))/Table2[[#This Row],[NET_REVENUE]],0)</f>
        <v>0.38807015477545048</v>
      </c>
      <c r="Q3805" s="4">
        <f>IFERROR(Table2[[#This Row],[GROSS_REVENUE]]/Table2[[#This Row],[AD_SPEND]],0)</f>
        <v>5.0919241505438437</v>
      </c>
      <c r="R3805" s="2">
        <f>IFERROR((Table2[[#This Row],[NET_REVENUE]]-(Table2[[#This Row],[UNITS_SOLD]]*Table2[[#This Row],[UNIT_COGS]])-Table2[[#This Row],[AD_SPEND]]),0)</f>
        <v>4475.93</v>
      </c>
      <c r="S3805" s="3">
        <f>IFERROR(Table2[[#This Row],[RETURNS_UNITS]]/Table2[[#This Row],[UNITS_SOLD]],0)</f>
        <v>3.9697542533081283E-2</v>
      </c>
      <c r="T3805" s="2" t="str">
        <f>TRIM(CLEAN(Table2[[#This Row],[CHANNEL]]))</f>
        <v>Blinkit</v>
      </c>
      <c r="U3805" s="1">
        <f t="shared" si="59"/>
        <v>45444</v>
      </c>
    </row>
    <row r="3806" spans="1:21" x14ac:dyDescent="0.3">
      <c r="A3806" s="1">
        <v>45413</v>
      </c>
      <c r="B3806" s="2" t="s">
        <v>33</v>
      </c>
      <c r="C3806" s="2" t="s">
        <v>28</v>
      </c>
      <c r="D3806" s="2" t="s">
        <v>36</v>
      </c>
      <c r="E3806" s="2" t="str">
        <f>TRIM(Table2[[#This Row],[SKU_CODE]])</f>
        <v>BEC-CLN-003</v>
      </c>
      <c r="F3806" s="2">
        <v>150</v>
      </c>
      <c r="G3806" s="2">
        <v>44850</v>
      </c>
      <c r="H3806" s="2">
        <v>4329.09</v>
      </c>
      <c r="I3806" s="2">
        <v>10299.67</v>
      </c>
      <c r="J3806" s="2">
        <v>6</v>
      </c>
      <c r="K3806" s="2" t="str">
        <f>_xlfn.XLOOKUP(E3806,[1]SKU_Master!A:A,[1]SKU_Master!C:C,"NOT FOUND")</f>
        <v>Cleaners</v>
      </c>
      <c r="L3806" s="2">
        <f>_xlfn.XLOOKUP(Table2[[#This Row],[SKU_CODE_CLEAN]],[1]SKU_Master!A:A,[1]SKU_Master!E:E,"Not Found")</f>
        <v>299</v>
      </c>
      <c r="M3806" s="2">
        <f>_xlfn.XLOOKUP(E3806,[1]SKU_Master!A:A,[1]SKU_Master!F:F,"NOT FOUND")</f>
        <v>150</v>
      </c>
      <c r="N3806" s="2" t="str">
        <f>IF(ISNUMBER(_xlfn.XMATCH(E3806,[1]SKU_Master!A:A)),"MATCH","NOT FOUND")</f>
        <v>MATCH</v>
      </c>
      <c r="O3806" s="2">
        <f>Table2[[#This Row],[GROSS_REVENUE]]-Table2[[#This Row],[DISCOUNT]]</f>
        <v>40520.910000000003</v>
      </c>
      <c r="P3806" s="3">
        <f>IFERROR((Table2[[#This Row],[NET_REVENUE]]-(Table2[[#This Row],[UNITS_SOLD]]*Table2[[#This Row],[UNIT_COGS]]))/Table2[[#This Row],[NET_REVENUE]],0)</f>
        <v>0.44473112770665818</v>
      </c>
      <c r="Q3806" s="4">
        <f>IFERROR(Table2[[#This Row],[GROSS_REVENUE]]/Table2[[#This Row],[AD_SPEND]],0)</f>
        <v>4.3545084454162124</v>
      </c>
      <c r="R3806" s="2">
        <f>IFERROR((Table2[[#This Row],[NET_REVENUE]]-(Table2[[#This Row],[UNITS_SOLD]]*Table2[[#This Row],[UNIT_COGS]])-Table2[[#This Row],[AD_SPEND]]),0)</f>
        <v>7721.2400000000034</v>
      </c>
      <c r="S3806" s="3">
        <f>IFERROR(Table2[[#This Row],[RETURNS_UNITS]]/Table2[[#This Row],[UNITS_SOLD]],0)</f>
        <v>0.04</v>
      </c>
      <c r="T3806" s="2" t="str">
        <f>TRIM(CLEAN(Table2[[#This Row],[CHANNEL]]))</f>
        <v>Swiggy Instamart</v>
      </c>
      <c r="U3806" s="1">
        <f t="shared" si="59"/>
        <v>45413</v>
      </c>
    </row>
    <row r="3807" spans="1:21" x14ac:dyDescent="0.3">
      <c r="A3807" s="1">
        <v>45413</v>
      </c>
      <c r="B3807" s="2" t="s">
        <v>34</v>
      </c>
      <c r="C3807" s="2" t="s">
        <v>22</v>
      </c>
      <c r="D3807" s="2" t="s">
        <v>41</v>
      </c>
      <c r="E3807" s="2" t="str">
        <f>TRIM(Table2[[#This Row],[SKU_CODE]])</f>
        <v>BEC-KT-002</v>
      </c>
      <c r="F3807" s="2">
        <v>231</v>
      </c>
      <c r="G3807" s="2">
        <v>97020</v>
      </c>
      <c r="H3807" s="2">
        <v>7695.55</v>
      </c>
      <c r="I3807" s="2">
        <v>10299.68</v>
      </c>
      <c r="J3807" s="2">
        <v>7</v>
      </c>
      <c r="K3807" s="2" t="str">
        <f>_xlfn.XLOOKUP(E3807,[1]SKU_Master!A:A,[1]SKU_Master!C:C,"NOT FOUND")</f>
        <v>Kitchen Towel</v>
      </c>
      <c r="L3807" s="2">
        <f>_xlfn.XLOOKUP(Table2[[#This Row],[SKU_CODE_CLEAN]],[1]SKU_Master!A:A,[1]SKU_Master!E:E,"Not Found")</f>
        <v>420</v>
      </c>
      <c r="M3807" s="2">
        <f>_xlfn.XLOOKUP(E3807,[1]SKU_Master!A:A,[1]SKU_Master!F:F,"NOT FOUND")</f>
        <v>205</v>
      </c>
      <c r="N3807" s="2" t="str">
        <f>IF(ISNUMBER(_xlfn.XMATCH(E3807,[1]SKU_Master!A:A)),"MATCH","NOT FOUND")</f>
        <v>MATCH</v>
      </c>
      <c r="O3807" s="2">
        <f>Table2[[#This Row],[GROSS_REVENUE]]-Table2[[#This Row],[DISCOUNT]]</f>
        <v>89324.45</v>
      </c>
      <c r="P3807" s="3">
        <f>IFERROR((Table2[[#This Row],[NET_REVENUE]]-(Table2[[#This Row],[UNITS_SOLD]]*Table2[[#This Row],[UNIT_COGS]]))/Table2[[#This Row],[NET_REVENUE]],0)</f>
        <v>0.46985399854127285</v>
      </c>
      <c r="Q3807" s="4">
        <f>IFERROR(Table2[[#This Row],[GROSS_REVENUE]]/Table2[[#This Row],[AD_SPEND]],0)</f>
        <v>9.4197101269165646</v>
      </c>
      <c r="R3807" s="2">
        <f>IFERROR((Table2[[#This Row],[NET_REVENUE]]-(Table2[[#This Row],[UNITS_SOLD]]*Table2[[#This Row],[UNIT_COGS]])-Table2[[#This Row],[AD_SPEND]]),0)</f>
        <v>31669.769999999997</v>
      </c>
      <c r="S3807" s="3">
        <f>IFERROR(Table2[[#This Row],[RETURNS_UNITS]]/Table2[[#This Row],[UNITS_SOLD]],0)</f>
        <v>3.0303030303030304E-2</v>
      </c>
      <c r="T3807" s="2" t="str">
        <f>TRIM(CLEAN(Table2[[#This Row],[CHANNEL]]))</f>
        <v>Zepto</v>
      </c>
      <c r="U3807" s="1">
        <f t="shared" si="59"/>
        <v>45413</v>
      </c>
    </row>
    <row r="3808" spans="1:21" x14ac:dyDescent="0.3">
      <c r="A3808" s="1">
        <v>45717</v>
      </c>
      <c r="B3808" s="2" t="s">
        <v>34</v>
      </c>
      <c r="C3808" s="2" t="s">
        <v>28</v>
      </c>
      <c r="D3808" s="2" t="s">
        <v>36</v>
      </c>
      <c r="E3808" s="2" t="str">
        <f>TRIM(Table2[[#This Row],[SKU_CODE]])</f>
        <v>BEC-CLN-003</v>
      </c>
      <c r="F3808" s="2">
        <v>216</v>
      </c>
      <c r="G3808" s="2">
        <v>64584</v>
      </c>
      <c r="H3808" s="2">
        <v>12096.09</v>
      </c>
      <c r="I3808" s="2">
        <v>10305.290000000001</v>
      </c>
      <c r="J3808" s="2">
        <v>10</v>
      </c>
      <c r="K3808" s="2" t="str">
        <f>_xlfn.XLOOKUP(E3808,[1]SKU_Master!A:A,[1]SKU_Master!C:C,"NOT FOUND")</f>
        <v>Cleaners</v>
      </c>
      <c r="L3808" s="2">
        <f>_xlfn.XLOOKUP(Table2[[#This Row],[SKU_CODE_CLEAN]],[1]SKU_Master!A:A,[1]SKU_Master!E:E,"Not Found")</f>
        <v>299</v>
      </c>
      <c r="M3808" s="2">
        <f>_xlfn.XLOOKUP(E3808,[1]SKU_Master!A:A,[1]SKU_Master!F:F,"NOT FOUND")</f>
        <v>150</v>
      </c>
      <c r="N3808" s="2" t="str">
        <f>IF(ISNUMBER(_xlfn.XMATCH(E3808,[1]SKU_Master!A:A)),"MATCH","NOT FOUND")</f>
        <v>MATCH</v>
      </c>
      <c r="O3808" s="2">
        <f>Table2[[#This Row],[GROSS_REVENUE]]-Table2[[#This Row],[DISCOUNT]]</f>
        <v>52487.91</v>
      </c>
      <c r="P3808" s="3">
        <f>IFERROR((Table2[[#This Row],[NET_REVENUE]]-(Table2[[#This Row],[UNITS_SOLD]]*Table2[[#This Row],[UNIT_COGS]]))/Table2[[#This Row],[NET_REVENUE]],0)</f>
        <v>0.38271499093791317</v>
      </c>
      <c r="Q3808" s="4">
        <f>IFERROR(Table2[[#This Row],[GROSS_REVENUE]]/Table2[[#This Row],[AD_SPEND]],0)</f>
        <v>6.2670725423544598</v>
      </c>
      <c r="R3808" s="2">
        <f>IFERROR((Table2[[#This Row],[NET_REVENUE]]-(Table2[[#This Row],[UNITS_SOLD]]*Table2[[#This Row],[UNIT_COGS]])-Table2[[#This Row],[AD_SPEND]]),0)</f>
        <v>9782.6200000000026</v>
      </c>
      <c r="S3808" s="3">
        <f>IFERROR(Table2[[#This Row],[RETURNS_UNITS]]/Table2[[#This Row],[UNITS_SOLD]],0)</f>
        <v>4.6296296296296294E-2</v>
      </c>
      <c r="T3808" s="2" t="str">
        <f>TRIM(CLEAN(Table2[[#This Row],[CHANNEL]]))</f>
        <v>Zepto</v>
      </c>
      <c r="U3808" s="1">
        <f t="shared" si="59"/>
        <v>45717</v>
      </c>
    </row>
    <row r="3809" spans="1:21" x14ac:dyDescent="0.3">
      <c r="A3809" s="1">
        <v>45717</v>
      </c>
      <c r="B3809" s="2" t="s">
        <v>37</v>
      </c>
      <c r="C3809" s="2" t="s">
        <v>25</v>
      </c>
      <c r="D3809" s="2" t="s">
        <v>29</v>
      </c>
      <c r="E3809" s="2" t="str">
        <f>TRIM(Table2[[#This Row],[SKU_CODE]])</f>
        <v>BEC-CLN-004</v>
      </c>
      <c r="F3809" s="2">
        <v>707</v>
      </c>
      <c r="G3809" s="2">
        <v>69993</v>
      </c>
      <c r="H3809" s="2">
        <v>15173.81</v>
      </c>
      <c r="I3809" s="2">
        <v>10323.82</v>
      </c>
      <c r="J3809" s="2">
        <v>32</v>
      </c>
      <c r="K3809" s="2" t="str">
        <f>_xlfn.XLOOKUP(E3809,[1]SKU_Master!A:A,[1]SKU_Master!C:C,"NOT FOUND")</f>
        <v>Cleaners</v>
      </c>
      <c r="L3809" s="2">
        <f>_xlfn.XLOOKUP(Table2[[#This Row],[SKU_CODE_CLEAN]],[1]SKU_Master!A:A,[1]SKU_Master!E:E,"Not Found")</f>
        <v>99</v>
      </c>
      <c r="M3809" s="2">
        <f>_xlfn.XLOOKUP(E3809,[1]SKU_Master!A:A,[1]SKU_Master!F:F,"NOT FOUND")</f>
        <v>44</v>
      </c>
      <c r="N3809" s="2" t="str">
        <f>IF(ISNUMBER(_xlfn.XMATCH(E3809,[1]SKU_Master!A:A)),"MATCH","NOT FOUND")</f>
        <v>MATCH</v>
      </c>
      <c r="O3809" s="2">
        <f>Table2[[#This Row],[GROSS_REVENUE]]-Table2[[#This Row],[DISCOUNT]]</f>
        <v>54819.19</v>
      </c>
      <c r="P3809" s="3">
        <f>IFERROR((Table2[[#This Row],[NET_REVENUE]]-(Table2[[#This Row],[UNITS_SOLD]]*Table2[[#This Row],[UNIT_COGS]]))/Table2[[#This Row],[NET_REVENUE]],0)</f>
        <v>0.43253448290644209</v>
      </c>
      <c r="Q3809" s="4">
        <f>IFERROR(Table2[[#This Row],[GROSS_REVENUE]]/Table2[[#This Row],[AD_SPEND]],0)</f>
        <v>6.7797578803194947</v>
      </c>
      <c r="R3809" s="2">
        <f>IFERROR((Table2[[#This Row],[NET_REVENUE]]-(Table2[[#This Row],[UNITS_SOLD]]*Table2[[#This Row],[UNIT_COGS]])-Table2[[#This Row],[AD_SPEND]]),0)</f>
        <v>13387.370000000003</v>
      </c>
      <c r="S3809" s="3">
        <f>IFERROR(Table2[[#This Row],[RETURNS_UNITS]]/Table2[[#This Row],[UNITS_SOLD]],0)</f>
        <v>4.5261669024045263E-2</v>
      </c>
      <c r="T3809" s="2" t="str">
        <f>TRIM(CLEAN(Table2[[#This Row],[CHANNEL]]))</f>
        <v>Blinkit</v>
      </c>
      <c r="U3809" s="1">
        <f t="shared" si="59"/>
        <v>45717</v>
      </c>
    </row>
    <row r="3810" spans="1:21" x14ac:dyDescent="0.3">
      <c r="A3810" s="1">
        <v>45689</v>
      </c>
      <c r="B3810" s="2" t="s">
        <v>33</v>
      </c>
      <c r="C3810" s="2" t="s">
        <v>28</v>
      </c>
      <c r="D3810" s="2" t="s">
        <v>36</v>
      </c>
      <c r="E3810" s="2" t="str">
        <f>TRIM(Table2[[#This Row],[SKU_CODE]])</f>
        <v>BEC-CLN-003</v>
      </c>
      <c r="F3810" s="2">
        <v>187</v>
      </c>
      <c r="G3810" s="2">
        <v>55913</v>
      </c>
      <c r="H3810" s="2">
        <v>15274.89</v>
      </c>
      <c r="I3810" s="2">
        <v>10349.82</v>
      </c>
      <c r="J3810" s="2">
        <v>6</v>
      </c>
      <c r="K3810" s="2" t="str">
        <f>_xlfn.XLOOKUP(E3810,[1]SKU_Master!A:A,[1]SKU_Master!C:C,"NOT FOUND")</f>
        <v>Cleaners</v>
      </c>
      <c r="L3810" s="2">
        <f>_xlfn.XLOOKUP(Table2[[#This Row],[SKU_CODE_CLEAN]],[1]SKU_Master!A:A,[1]SKU_Master!E:E,"Not Found")</f>
        <v>299</v>
      </c>
      <c r="M3810" s="2">
        <f>_xlfn.XLOOKUP(E3810,[1]SKU_Master!A:A,[1]SKU_Master!F:F,"NOT FOUND")</f>
        <v>150</v>
      </c>
      <c r="N3810" s="2" t="str">
        <f>IF(ISNUMBER(_xlfn.XMATCH(E3810,[1]SKU_Master!A:A)),"MATCH","NOT FOUND")</f>
        <v>MATCH</v>
      </c>
      <c r="O3810" s="2">
        <f>Table2[[#This Row],[GROSS_REVENUE]]-Table2[[#This Row],[DISCOUNT]]</f>
        <v>40638.11</v>
      </c>
      <c r="P3810" s="3">
        <f>IFERROR((Table2[[#This Row],[NET_REVENUE]]-(Table2[[#This Row],[UNITS_SOLD]]*Table2[[#This Row],[UNIT_COGS]]))/Table2[[#This Row],[NET_REVENUE]],0)</f>
        <v>0.30976120690652198</v>
      </c>
      <c r="Q3810" s="4">
        <f>IFERROR(Table2[[#This Row],[GROSS_REVENUE]]/Table2[[#This Row],[AD_SPEND]],0)</f>
        <v>5.4023161755470142</v>
      </c>
      <c r="R3810" s="2">
        <f>IFERROR((Table2[[#This Row],[NET_REVENUE]]-(Table2[[#This Row],[UNITS_SOLD]]*Table2[[#This Row],[UNIT_COGS]])-Table2[[#This Row],[AD_SPEND]]),0)</f>
        <v>2238.2900000000009</v>
      </c>
      <c r="S3810" s="3">
        <f>IFERROR(Table2[[#This Row],[RETURNS_UNITS]]/Table2[[#This Row],[UNITS_SOLD]],0)</f>
        <v>3.2085561497326207E-2</v>
      </c>
      <c r="T3810" s="2" t="str">
        <f>TRIM(CLEAN(Table2[[#This Row],[CHANNEL]]))</f>
        <v>Swiggy Instamart</v>
      </c>
      <c r="U3810" s="1">
        <f t="shared" si="59"/>
        <v>45689</v>
      </c>
    </row>
    <row r="3811" spans="1:21" x14ac:dyDescent="0.3">
      <c r="A3811" s="1">
        <v>45778</v>
      </c>
      <c r="B3811" s="2" t="s">
        <v>34</v>
      </c>
      <c r="C3811" s="2" t="s">
        <v>22</v>
      </c>
      <c r="D3811" s="2" t="s">
        <v>29</v>
      </c>
      <c r="E3811" s="2" t="str">
        <f>TRIM(Table2[[#This Row],[SKU_CODE]])</f>
        <v>BEC-CLN-004</v>
      </c>
      <c r="F3811" s="2">
        <v>382</v>
      </c>
      <c r="G3811" s="2">
        <v>37818</v>
      </c>
      <c r="H3811" s="2">
        <v>2099.64</v>
      </c>
      <c r="I3811" s="2">
        <v>10354.52</v>
      </c>
      <c r="J3811" s="2">
        <v>14</v>
      </c>
      <c r="K3811" s="2" t="str">
        <f>_xlfn.XLOOKUP(E3811,[1]SKU_Master!A:A,[1]SKU_Master!C:C,"NOT FOUND")</f>
        <v>Cleaners</v>
      </c>
      <c r="L3811" s="2">
        <f>_xlfn.XLOOKUP(Table2[[#This Row],[SKU_CODE_CLEAN]],[1]SKU_Master!A:A,[1]SKU_Master!E:E,"Not Found")</f>
        <v>99</v>
      </c>
      <c r="M3811" s="2">
        <f>_xlfn.XLOOKUP(E3811,[1]SKU_Master!A:A,[1]SKU_Master!F:F,"NOT FOUND")</f>
        <v>44</v>
      </c>
      <c r="N3811" s="2" t="str">
        <f>IF(ISNUMBER(_xlfn.XMATCH(E3811,[1]SKU_Master!A:A)),"MATCH","NOT FOUND")</f>
        <v>MATCH</v>
      </c>
      <c r="O3811" s="2">
        <f>Table2[[#This Row],[GROSS_REVENUE]]-Table2[[#This Row],[DISCOUNT]]</f>
        <v>35718.36</v>
      </c>
      <c r="P3811" s="3">
        <f>IFERROR((Table2[[#This Row],[NET_REVENUE]]-(Table2[[#This Row],[UNITS_SOLD]]*Table2[[#This Row],[UNIT_COGS]]))/Table2[[#This Row],[NET_REVENUE]],0)</f>
        <v>0.5294296826618019</v>
      </c>
      <c r="Q3811" s="4">
        <f>IFERROR(Table2[[#This Row],[GROSS_REVENUE]]/Table2[[#This Row],[AD_SPEND]],0)</f>
        <v>3.652318021501721</v>
      </c>
      <c r="R3811" s="2">
        <f>IFERROR((Table2[[#This Row],[NET_REVENUE]]-(Table2[[#This Row],[UNITS_SOLD]]*Table2[[#This Row],[UNIT_COGS]])-Table2[[#This Row],[AD_SPEND]]),0)</f>
        <v>8555.84</v>
      </c>
      <c r="S3811" s="3">
        <f>IFERROR(Table2[[#This Row],[RETURNS_UNITS]]/Table2[[#This Row],[UNITS_SOLD]],0)</f>
        <v>3.6649214659685861E-2</v>
      </c>
      <c r="T3811" s="2" t="str">
        <f>TRIM(CLEAN(Table2[[#This Row],[CHANNEL]]))</f>
        <v>Zepto</v>
      </c>
      <c r="U3811" s="1">
        <f t="shared" si="59"/>
        <v>45778</v>
      </c>
    </row>
    <row r="3812" spans="1:21" x14ac:dyDescent="0.3">
      <c r="A3812" s="1">
        <v>45295</v>
      </c>
      <c r="B3812" s="2" t="s">
        <v>34</v>
      </c>
      <c r="C3812" s="2" t="s">
        <v>25</v>
      </c>
      <c r="D3812" s="2" t="s">
        <v>41</v>
      </c>
      <c r="E3812" s="2" t="str">
        <f>TRIM(Table2[[#This Row],[SKU_CODE]])</f>
        <v>BEC-KT-002</v>
      </c>
      <c r="F3812" s="2">
        <v>237</v>
      </c>
      <c r="G3812" s="2">
        <v>99540</v>
      </c>
      <c r="H3812" s="2">
        <v>14145.58</v>
      </c>
      <c r="I3812" s="2">
        <v>10359.049999999999</v>
      </c>
      <c r="J3812" s="2">
        <v>5</v>
      </c>
      <c r="K3812" s="2" t="str">
        <f>_xlfn.XLOOKUP(E3812,[1]SKU_Master!A:A,[1]SKU_Master!C:C,"NOT FOUND")</f>
        <v>Kitchen Towel</v>
      </c>
      <c r="L3812" s="2">
        <f>_xlfn.XLOOKUP(Table2[[#This Row],[SKU_CODE_CLEAN]],[1]SKU_Master!A:A,[1]SKU_Master!E:E,"Not Found")</f>
        <v>420</v>
      </c>
      <c r="M3812" s="2">
        <f>_xlfn.XLOOKUP(E3812,[1]SKU_Master!A:A,[1]SKU_Master!F:F,"NOT FOUND")</f>
        <v>205</v>
      </c>
      <c r="N3812" s="2" t="str">
        <f>IF(ISNUMBER(_xlfn.XMATCH(E3812,[1]SKU_Master!A:A)),"MATCH","NOT FOUND")</f>
        <v>MATCH</v>
      </c>
      <c r="O3812" s="2">
        <f>Table2[[#This Row],[GROSS_REVENUE]]-Table2[[#This Row],[DISCOUNT]]</f>
        <v>85394.42</v>
      </c>
      <c r="P3812" s="3">
        <f>IFERROR((Table2[[#This Row],[NET_REVENUE]]-(Table2[[#This Row],[UNITS_SOLD]]*Table2[[#This Row],[UNIT_COGS]]))/Table2[[#This Row],[NET_REVENUE]],0)</f>
        <v>0.43105181813987375</v>
      </c>
      <c r="Q3812" s="4">
        <f>IFERROR(Table2[[#This Row],[GROSS_REVENUE]]/Table2[[#This Row],[AD_SPEND]],0)</f>
        <v>9.6089892412914324</v>
      </c>
      <c r="R3812" s="2">
        <f>IFERROR((Table2[[#This Row],[NET_REVENUE]]-(Table2[[#This Row],[UNITS_SOLD]]*Table2[[#This Row],[UNIT_COGS]])-Table2[[#This Row],[AD_SPEND]]),0)</f>
        <v>26450.37</v>
      </c>
      <c r="S3812" s="3">
        <f>IFERROR(Table2[[#This Row],[RETURNS_UNITS]]/Table2[[#This Row],[UNITS_SOLD]],0)</f>
        <v>2.1097046413502109E-2</v>
      </c>
      <c r="T3812" s="2" t="str">
        <f>TRIM(CLEAN(Table2[[#This Row],[CHANNEL]]))</f>
        <v>Zepto</v>
      </c>
      <c r="U3812" s="1">
        <f t="shared" si="59"/>
        <v>45383</v>
      </c>
    </row>
    <row r="3813" spans="1:21" x14ac:dyDescent="0.3">
      <c r="A3813" s="1">
        <v>45748</v>
      </c>
      <c r="B3813" s="2" t="s">
        <v>24</v>
      </c>
      <c r="C3813" s="2" t="s">
        <v>22</v>
      </c>
      <c r="D3813" s="2" t="s">
        <v>38</v>
      </c>
      <c r="E3813" s="2" t="str">
        <f>TRIM(Table2[[#This Row],[SKU_CODE]])</f>
        <v>BEC-CLN-002</v>
      </c>
      <c r="F3813" s="2">
        <v>209</v>
      </c>
      <c r="G3813" s="2">
        <v>38665</v>
      </c>
      <c r="H3813" s="2">
        <v>4922.1400000000003</v>
      </c>
      <c r="I3813" s="2">
        <v>10377.4</v>
      </c>
      <c r="J3813" s="2">
        <v>26</v>
      </c>
      <c r="K3813" s="2" t="str">
        <f>_xlfn.XLOOKUP(E3813,[1]SKU_Master!A:A,[1]SKU_Master!C:C,"NOT FOUND")</f>
        <v>Cleaners</v>
      </c>
      <c r="L3813" s="2">
        <f>_xlfn.XLOOKUP(Table2[[#This Row],[SKU_CODE_CLEAN]],[1]SKU_Master!A:A,[1]SKU_Master!E:E,"Not Found")</f>
        <v>185</v>
      </c>
      <c r="M3813" s="2">
        <f>_xlfn.XLOOKUP(E3813,[1]SKU_Master!A:A,[1]SKU_Master!F:F,"NOT FOUND")</f>
        <v>88</v>
      </c>
      <c r="N3813" s="2" t="str">
        <f>IF(ISNUMBER(_xlfn.XMATCH(E3813,[1]SKU_Master!A:A)),"MATCH","NOT FOUND")</f>
        <v>MATCH</v>
      </c>
      <c r="O3813" s="2">
        <f>Table2[[#This Row],[GROSS_REVENUE]]-Table2[[#This Row],[DISCOUNT]]</f>
        <v>33742.86</v>
      </c>
      <c r="P3813" s="3">
        <f>IFERROR((Table2[[#This Row],[NET_REVENUE]]-(Table2[[#This Row],[UNITS_SOLD]]*Table2[[#This Row],[UNIT_COGS]]))/Table2[[#This Row],[NET_REVENUE]],0)</f>
        <v>0.45493654064889583</v>
      </c>
      <c r="Q3813" s="4">
        <f>IFERROR(Table2[[#This Row],[GROSS_REVENUE]]/Table2[[#This Row],[AD_SPEND]],0)</f>
        <v>3.7258850964596144</v>
      </c>
      <c r="R3813" s="2">
        <f>IFERROR((Table2[[#This Row],[NET_REVENUE]]-(Table2[[#This Row],[UNITS_SOLD]]*Table2[[#This Row],[UNIT_COGS]])-Table2[[#This Row],[AD_SPEND]]),0)</f>
        <v>4973.4600000000009</v>
      </c>
      <c r="S3813" s="3">
        <f>IFERROR(Table2[[#This Row],[RETURNS_UNITS]]/Table2[[#This Row],[UNITS_SOLD]],0)</f>
        <v>0.12440191387559808</v>
      </c>
      <c r="T3813" s="2" t="str">
        <f>TRIM(CLEAN(Table2[[#This Row],[CHANNEL]]))</f>
        <v>D2C</v>
      </c>
      <c r="U3813" s="1">
        <f t="shared" si="59"/>
        <v>45748</v>
      </c>
    </row>
    <row r="3814" spans="1:21" x14ac:dyDescent="0.3">
      <c r="A3814" s="1">
        <v>45748</v>
      </c>
      <c r="B3814" s="2" t="s">
        <v>21</v>
      </c>
      <c r="C3814" s="2" t="s">
        <v>25</v>
      </c>
      <c r="D3814" s="2" t="s">
        <v>41</v>
      </c>
      <c r="E3814" s="2" t="str">
        <f>TRIM(Table2[[#This Row],[SKU_CODE]])</f>
        <v>BEC-KT-002</v>
      </c>
      <c r="F3814" s="2">
        <v>244</v>
      </c>
      <c r="G3814" s="2">
        <v>102480</v>
      </c>
      <c r="H3814" s="2">
        <v>20836.61</v>
      </c>
      <c r="I3814" s="2">
        <v>10397.73</v>
      </c>
      <c r="J3814" s="2">
        <v>12</v>
      </c>
      <c r="K3814" s="2" t="str">
        <f>_xlfn.XLOOKUP(E3814,[1]SKU_Master!A:A,[1]SKU_Master!C:C,"NOT FOUND")</f>
        <v>Kitchen Towel</v>
      </c>
      <c r="L3814" s="2">
        <f>_xlfn.XLOOKUP(Table2[[#This Row],[SKU_CODE_CLEAN]],[1]SKU_Master!A:A,[1]SKU_Master!E:E,"Not Found")</f>
        <v>420</v>
      </c>
      <c r="M3814" s="2">
        <f>_xlfn.XLOOKUP(E3814,[1]SKU_Master!A:A,[1]SKU_Master!F:F,"NOT FOUND")</f>
        <v>205</v>
      </c>
      <c r="N3814" s="2" t="str">
        <f>IF(ISNUMBER(_xlfn.XMATCH(E3814,[1]SKU_Master!A:A)),"MATCH","NOT FOUND")</f>
        <v>MATCH</v>
      </c>
      <c r="O3814" s="2">
        <f>Table2[[#This Row],[GROSS_REVENUE]]-Table2[[#This Row],[DISCOUNT]]</f>
        <v>81643.39</v>
      </c>
      <c r="P3814" s="3">
        <f>IFERROR((Table2[[#This Row],[NET_REVENUE]]-(Table2[[#This Row],[UNITS_SOLD]]*Table2[[#This Row],[UNIT_COGS]]))/Table2[[#This Row],[NET_REVENUE]],0)</f>
        <v>0.38733558221920966</v>
      </c>
      <c r="Q3814" s="4">
        <f>IFERROR(Table2[[#This Row],[GROSS_REVENUE]]/Table2[[#This Row],[AD_SPEND]],0)</f>
        <v>9.8559974148203509</v>
      </c>
      <c r="R3814" s="2">
        <f>IFERROR((Table2[[#This Row],[NET_REVENUE]]-(Table2[[#This Row],[UNITS_SOLD]]*Table2[[#This Row],[UNIT_COGS]])-Table2[[#This Row],[AD_SPEND]]),0)</f>
        <v>21225.66</v>
      </c>
      <c r="S3814" s="3">
        <f>IFERROR(Table2[[#This Row],[RETURNS_UNITS]]/Table2[[#This Row],[UNITS_SOLD]],0)</f>
        <v>4.9180327868852458E-2</v>
      </c>
      <c r="T3814" s="2" t="str">
        <f>TRIM(CLEAN(Table2[[#This Row],[CHANNEL]]))</f>
        <v>Flipkart</v>
      </c>
      <c r="U3814" s="1">
        <f t="shared" si="59"/>
        <v>45748</v>
      </c>
    </row>
    <row r="3815" spans="1:21" x14ac:dyDescent="0.3">
      <c r="A3815" s="1">
        <v>45627</v>
      </c>
      <c r="B3815" s="2" t="s">
        <v>21</v>
      </c>
      <c r="C3815" s="2" t="s">
        <v>28</v>
      </c>
      <c r="D3815" s="2" t="s">
        <v>36</v>
      </c>
      <c r="E3815" s="2" t="str">
        <f>TRIM(Table2[[#This Row],[SKU_CODE]])</f>
        <v>BEC-CLN-003</v>
      </c>
      <c r="F3815" s="2">
        <v>212</v>
      </c>
      <c r="G3815" s="2">
        <v>63388</v>
      </c>
      <c r="H3815" s="2">
        <v>0</v>
      </c>
      <c r="I3815" s="2">
        <v>10405.86</v>
      </c>
      <c r="J3815" s="2">
        <v>5</v>
      </c>
      <c r="K3815" s="2" t="str">
        <f>_xlfn.XLOOKUP(E3815,[1]SKU_Master!A:A,[1]SKU_Master!C:C,"NOT FOUND")</f>
        <v>Cleaners</v>
      </c>
      <c r="L3815" s="2">
        <f>_xlfn.XLOOKUP(Table2[[#This Row],[SKU_CODE_CLEAN]],[1]SKU_Master!A:A,[1]SKU_Master!E:E,"Not Found")</f>
        <v>299</v>
      </c>
      <c r="M3815" s="2">
        <f>_xlfn.XLOOKUP(E3815,[1]SKU_Master!A:A,[1]SKU_Master!F:F,"NOT FOUND")</f>
        <v>150</v>
      </c>
      <c r="N3815" s="2" t="str">
        <f>IF(ISNUMBER(_xlfn.XMATCH(E3815,[1]SKU_Master!A:A)),"MATCH","NOT FOUND")</f>
        <v>MATCH</v>
      </c>
      <c r="O3815" s="2">
        <f>Table2[[#This Row],[GROSS_REVENUE]]-Table2[[#This Row],[DISCOUNT]]</f>
        <v>63388</v>
      </c>
      <c r="P3815" s="3">
        <f>IFERROR((Table2[[#This Row],[NET_REVENUE]]-(Table2[[#This Row],[UNITS_SOLD]]*Table2[[#This Row],[UNIT_COGS]]))/Table2[[#This Row],[NET_REVENUE]],0)</f>
        <v>0.49832775919732442</v>
      </c>
      <c r="Q3815" s="4">
        <f>IFERROR(Table2[[#This Row],[GROSS_REVENUE]]/Table2[[#This Row],[AD_SPEND]],0)</f>
        <v>6.0915676359282172</v>
      </c>
      <c r="R3815" s="2">
        <f>IFERROR((Table2[[#This Row],[NET_REVENUE]]-(Table2[[#This Row],[UNITS_SOLD]]*Table2[[#This Row],[UNIT_COGS]])-Table2[[#This Row],[AD_SPEND]]),0)</f>
        <v>21182.14</v>
      </c>
      <c r="S3815" s="3">
        <f>IFERROR(Table2[[#This Row],[RETURNS_UNITS]]/Table2[[#This Row],[UNITS_SOLD]],0)</f>
        <v>2.358490566037736E-2</v>
      </c>
      <c r="T3815" s="2" t="str">
        <f>TRIM(CLEAN(Table2[[#This Row],[CHANNEL]]))</f>
        <v>Flipkart</v>
      </c>
      <c r="U3815" s="1">
        <f t="shared" si="59"/>
        <v>45627</v>
      </c>
    </row>
    <row r="3816" spans="1:21" x14ac:dyDescent="0.3">
      <c r="A3816" s="1">
        <v>45292</v>
      </c>
      <c r="B3816" s="2" t="s">
        <v>37</v>
      </c>
      <c r="C3816" s="2" t="s">
        <v>28</v>
      </c>
      <c r="D3816" s="2" t="s">
        <v>38</v>
      </c>
      <c r="E3816" s="2" t="str">
        <f>TRIM(Table2[[#This Row],[SKU_CODE]])</f>
        <v>BEC-CLN-002</v>
      </c>
      <c r="F3816" s="2">
        <v>334</v>
      </c>
      <c r="G3816" s="2">
        <v>61790</v>
      </c>
      <c r="H3816" s="2">
        <v>11587.3</v>
      </c>
      <c r="I3816" s="2">
        <v>10408.129999999999</v>
      </c>
      <c r="J3816" s="2">
        <v>12</v>
      </c>
      <c r="K3816" s="2" t="str">
        <f>_xlfn.XLOOKUP(E3816,[1]SKU_Master!A:A,[1]SKU_Master!C:C,"NOT FOUND")</f>
        <v>Cleaners</v>
      </c>
      <c r="L3816" s="2">
        <f>_xlfn.XLOOKUP(Table2[[#This Row],[SKU_CODE_CLEAN]],[1]SKU_Master!A:A,[1]SKU_Master!E:E,"Not Found")</f>
        <v>185</v>
      </c>
      <c r="M3816" s="2">
        <f>_xlfn.XLOOKUP(E3816,[1]SKU_Master!A:A,[1]SKU_Master!F:F,"NOT FOUND")</f>
        <v>88</v>
      </c>
      <c r="N3816" s="2" t="str">
        <f>IF(ISNUMBER(_xlfn.XMATCH(E3816,[1]SKU_Master!A:A)),"MATCH","NOT FOUND")</f>
        <v>MATCH</v>
      </c>
      <c r="O3816" s="2">
        <f>Table2[[#This Row],[GROSS_REVENUE]]-Table2[[#This Row],[DISCOUNT]]</f>
        <v>50202.7</v>
      </c>
      <c r="P3816" s="3">
        <f>IFERROR((Table2[[#This Row],[NET_REVENUE]]-(Table2[[#This Row],[UNITS_SOLD]]*Table2[[#This Row],[UNIT_COGS]]))/Table2[[#This Row],[NET_REVENUE]],0)</f>
        <v>0.41453348126694378</v>
      </c>
      <c r="Q3816" s="4">
        <f>IFERROR(Table2[[#This Row],[GROSS_REVENUE]]/Table2[[#This Row],[AD_SPEND]],0)</f>
        <v>5.9367052486854028</v>
      </c>
      <c r="R3816" s="2">
        <f>IFERROR((Table2[[#This Row],[NET_REVENUE]]-(Table2[[#This Row],[UNITS_SOLD]]*Table2[[#This Row],[UNIT_COGS]])-Table2[[#This Row],[AD_SPEND]]),0)</f>
        <v>10402.569999999998</v>
      </c>
      <c r="S3816" s="3">
        <f>IFERROR(Table2[[#This Row],[RETURNS_UNITS]]/Table2[[#This Row],[UNITS_SOLD]],0)</f>
        <v>3.5928143712574849E-2</v>
      </c>
      <c r="T3816" s="2" t="str">
        <f>TRIM(CLEAN(Table2[[#This Row],[CHANNEL]]))</f>
        <v>Blinkit</v>
      </c>
      <c r="U3816" s="1">
        <f t="shared" si="59"/>
        <v>45292</v>
      </c>
    </row>
    <row r="3817" spans="1:21" x14ac:dyDescent="0.3">
      <c r="A3817" s="1">
        <v>45809</v>
      </c>
      <c r="B3817" s="2" t="s">
        <v>21</v>
      </c>
      <c r="C3817" s="2" t="s">
        <v>22</v>
      </c>
      <c r="D3817" s="2" t="s">
        <v>59</v>
      </c>
      <c r="E3817" s="2" t="str">
        <f>TRIM(Table2[[#This Row],[SKU_CODE]])</f>
        <v>BEC-CLN-001</v>
      </c>
      <c r="F3817" s="2">
        <v>224</v>
      </c>
      <c r="G3817" s="2">
        <v>44576</v>
      </c>
      <c r="H3817" s="2">
        <v>7158.12</v>
      </c>
      <c r="I3817" s="2">
        <v>10421.26</v>
      </c>
      <c r="J3817" s="2">
        <v>10</v>
      </c>
      <c r="K3817" s="2" t="str">
        <f>_xlfn.XLOOKUP(E3817,[1]SKU_Master!A:A,[1]SKU_Master!C:C,"NOT FOUND")</f>
        <v>Cleaners</v>
      </c>
      <c r="L3817" s="2">
        <f>_xlfn.XLOOKUP(Table2[[#This Row],[SKU_CODE_CLEAN]],[1]SKU_Master!A:A,[1]SKU_Master!E:E,"Not Found")</f>
        <v>199</v>
      </c>
      <c r="M3817" s="2">
        <f>_xlfn.XLOOKUP(E3817,[1]SKU_Master!A:A,[1]SKU_Master!F:F,"NOT FOUND")</f>
        <v>96</v>
      </c>
      <c r="N3817" s="2" t="str">
        <f>IF(ISNUMBER(_xlfn.XMATCH(E3817,[1]SKU_Master!A:A)),"MATCH","NOT FOUND")</f>
        <v>MATCH</v>
      </c>
      <c r="O3817" s="2">
        <f>Table2[[#This Row],[GROSS_REVENUE]]-Table2[[#This Row],[DISCOUNT]]</f>
        <v>37417.879999999997</v>
      </c>
      <c r="P3817" s="3">
        <f>IFERROR((Table2[[#This Row],[NET_REVENUE]]-(Table2[[#This Row],[UNITS_SOLD]]*Table2[[#This Row],[UNIT_COGS]]))/Table2[[#This Row],[NET_REVENUE]],0)</f>
        <v>0.42530148688274155</v>
      </c>
      <c r="Q3817" s="4">
        <f>IFERROR(Table2[[#This Row],[GROSS_REVENUE]]/Table2[[#This Row],[AD_SPEND]],0)</f>
        <v>4.2774098333598811</v>
      </c>
      <c r="R3817" s="2">
        <f>IFERROR((Table2[[#This Row],[NET_REVENUE]]-(Table2[[#This Row],[UNITS_SOLD]]*Table2[[#This Row],[UNIT_COGS]])-Table2[[#This Row],[AD_SPEND]]),0)</f>
        <v>5492.6199999999972</v>
      </c>
      <c r="S3817" s="3">
        <f>IFERROR(Table2[[#This Row],[RETURNS_UNITS]]/Table2[[#This Row],[UNITS_SOLD]],0)</f>
        <v>4.4642857142857144E-2</v>
      </c>
      <c r="T3817" s="2" t="str">
        <f>TRIM(CLEAN(Table2[[#This Row],[CHANNEL]]))</f>
        <v>Flipkart</v>
      </c>
      <c r="U3817" s="1">
        <f t="shared" si="59"/>
        <v>45809</v>
      </c>
    </row>
    <row r="3818" spans="1:21" x14ac:dyDescent="0.3">
      <c r="A3818" s="1">
        <v>45778</v>
      </c>
      <c r="B3818" s="2" t="s">
        <v>21</v>
      </c>
      <c r="C3818" s="2" t="s">
        <v>28</v>
      </c>
      <c r="D3818" s="2" t="s">
        <v>36</v>
      </c>
      <c r="E3818" s="2" t="str">
        <f>TRIM(Table2[[#This Row],[SKU_CODE]])</f>
        <v>BEC-CLN-003</v>
      </c>
      <c r="F3818" s="2">
        <v>226</v>
      </c>
      <c r="G3818" s="2">
        <v>67574</v>
      </c>
      <c r="H3818" s="2">
        <v>12364.3</v>
      </c>
      <c r="I3818" s="2">
        <v>10422.75</v>
      </c>
      <c r="J3818" s="2">
        <v>8</v>
      </c>
      <c r="K3818" s="2" t="str">
        <f>_xlfn.XLOOKUP(E3818,[1]SKU_Master!A:A,[1]SKU_Master!C:C,"NOT FOUND")</f>
        <v>Cleaners</v>
      </c>
      <c r="L3818" s="2">
        <f>_xlfn.XLOOKUP(Table2[[#This Row],[SKU_CODE_CLEAN]],[1]SKU_Master!A:A,[1]SKU_Master!E:E,"Not Found")</f>
        <v>299</v>
      </c>
      <c r="M3818" s="2">
        <f>_xlfn.XLOOKUP(E3818,[1]SKU_Master!A:A,[1]SKU_Master!F:F,"NOT FOUND")</f>
        <v>150</v>
      </c>
      <c r="N3818" s="2" t="str">
        <f>IF(ISNUMBER(_xlfn.XMATCH(E3818,[1]SKU_Master!A:A)),"MATCH","NOT FOUND")</f>
        <v>MATCH</v>
      </c>
      <c r="O3818" s="2">
        <f>Table2[[#This Row],[GROSS_REVENUE]]-Table2[[#This Row],[DISCOUNT]]</f>
        <v>55209.7</v>
      </c>
      <c r="P3818" s="3">
        <f>IFERROR((Table2[[#This Row],[NET_REVENUE]]-(Table2[[#This Row],[UNITS_SOLD]]*Table2[[#This Row],[UNIT_COGS]]))/Table2[[#This Row],[NET_REVENUE]],0)</f>
        <v>0.38597746410503947</v>
      </c>
      <c r="Q3818" s="4">
        <f>IFERROR(Table2[[#This Row],[GROSS_REVENUE]]/Table2[[#This Row],[AD_SPEND]],0)</f>
        <v>6.4833177424384161</v>
      </c>
      <c r="R3818" s="2">
        <f>IFERROR((Table2[[#This Row],[NET_REVENUE]]-(Table2[[#This Row],[UNITS_SOLD]]*Table2[[#This Row],[UNIT_COGS]])-Table2[[#This Row],[AD_SPEND]]),0)</f>
        <v>10886.949999999997</v>
      </c>
      <c r="S3818" s="3">
        <f>IFERROR(Table2[[#This Row],[RETURNS_UNITS]]/Table2[[#This Row],[UNITS_SOLD]],0)</f>
        <v>3.5398230088495575E-2</v>
      </c>
      <c r="T3818" s="2" t="str">
        <f>TRIM(CLEAN(Table2[[#This Row],[CHANNEL]]))</f>
        <v>Flipkart</v>
      </c>
      <c r="U3818" s="1">
        <f t="shared" si="59"/>
        <v>45778</v>
      </c>
    </row>
    <row r="3819" spans="1:21" x14ac:dyDescent="0.3">
      <c r="A3819" s="1">
        <v>45597</v>
      </c>
      <c r="B3819" s="2" t="s">
        <v>39</v>
      </c>
      <c r="C3819" s="2" t="s">
        <v>25</v>
      </c>
      <c r="D3819" s="2" t="s">
        <v>29</v>
      </c>
      <c r="E3819" s="2" t="str">
        <f>TRIM(Table2[[#This Row],[SKU_CODE]])</f>
        <v>BEC-CLN-004</v>
      </c>
      <c r="F3819" s="2">
        <v>502</v>
      </c>
      <c r="G3819" s="2">
        <v>49698</v>
      </c>
      <c r="H3819" s="2">
        <v>8867.91</v>
      </c>
      <c r="I3819" s="2">
        <v>10424.51</v>
      </c>
      <c r="J3819" s="2">
        <v>16</v>
      </c>
      <c r="K3819" s="2" t="str">
        <f>_xlfn.XLOOKUP(E3819,[1]SKU_Master!A:A,[1]SKU_Master!C:C,"NOT FOUND")</f>
        <v>Cleaners</v>
      </c>
      <c r="L3819" s="2">
        <f>_xlfn.XLOOKUP(Table2[[#This Row],[SKU_CODE_CLEAN]],[1]SKU_Master!A:A,[1]SKU_Master!E:E,"Not Found")</f>
        <v>99</v>
      </c>
      <c r="M3819" s="2">
        <f>_xlfn.XLOOKUP(E3819,[1]SKU_Master!A:A,[1]SKU_Master!F:F,"NOT FOUND")</f>
        <v>44</v>
      </c>
      <c r="N3819" s="2" t="str">
        <f>IF(ISNUMBER(_xlfn.XMATCH(E3819,[1]SKU_Master!A:A)),"MATCH","NOT FOUND")</f>
        <v>MATCH</v>
      </c>
      <c r="O3819" s="2">
        <f>Table2[[#This Row],[GROSS_REVENUE]]-Table2[[#This Row],[DISCOUNT]]</f>
        <v>40830.089999999997</v>
      </c>
      <c r="P3819" s="3">
        <f>IFERROR((Table2[[#This Row],[NET_REVENUE]]-(Table2[[#This Row],[UNITS_SOLD]]*Table2[[#This Row],[UNIT_COGS]]))/Table2[[#This Row],[NET_REVENUE]],0)</f>
        <v>0.4590264189963823</v>
      </c>
      <c r="Q3819" s="4">
        <f>IFERROR(Table2[[#This Row],[GROSS_REVENUE]]/Table2[[#This Row],[AD_SPEND]],0)</f>
        <v>4.7674183246982347</v>
      </c>
      <c r="R3819" s="2">
        <f>IFERROR((Table2[[#This Row],[NET_REVENUE]]-(Table2[[#This Row],[UNITS_SOLD]]*Table2[[#This Row],[UNIT_COGS]])-Table2[[#This Row],[AD_SPEND]]),0)</f>
        <v>8317.5799999999963</v>
      </c>
      <c r="S3819" s="3">
        <f>IFERROR(Table2[[#This Row],[RETURNS_UNITS]]/Table2[[#This Row],[UNITS_SOLD]],0)</f>
        <v>3.1872509960159362E-2</v>
      </c>
      <c r="T3819" s="2" t="str">
        <f>TRIM(CLEAN(Table2[[#This Row],[CHANNEL]]))</f>
        <v>Amazon</v>
      </c>
      <c r="U3819" s="1">
        <f t="shared" si="59"/>
        <v>45597</v>
      </c>
    </row>
    <row r="3820" spans="1:21" x14ac:dyDescent="0.3">
      <c r="A3820" s="1">
        <v>45778</v>
      </c>
      <c r="B3820" s="2" t="s">
        <v>39</v>
      </c>
      <c r="C3820" s="2" t="s">
        <v>22</v>
      </c>
      <c r="D3820" s="2" t="s">
        <v>29</v>
      </c>
      <c r="E3820" s="2" t="str">
        <f>TRIM(Table2[[#This Row],[SKU_CODE]])</f>
        <v>BEC-CLN-004</v>
      </c>
      <c r="F3820" s="2">
        <v>500</v>
      </c>
      <c r="G3820" s="2">
        <v>49500</v>
      </c>
      <c r="H3820" s="2">
        <v>7111.25</v>
      </c>
      <c r="I3820" s="2">
        <v>10430.700000000001</v>
      </c>
      <c r="J3820" s="2">
        <v>14</v>
      </c>
      <c r="K3820" s="2" t="str">
        <f>_xlfn.XLOOKUP(E3820,[1]SKU_Master!A:A,[1]SKU_Master!C:C,"NOT FOUND")</f>
        <v>Cleaners</v>
      </c>
      <c r="L3820" s="2">
        <f>_xlfn.XLOOKUP(Table2[[#This Row],[SKU_CODE_CLEAN]],[1]SKU_Master!A:A,[1]SKU_Master!E:E,"Not Found")</f>
        <v>99</v>
      </c>
      <c r="M3820" s="2">
        <f>_xlfn.XLOOKUP(E3820,[1]SKU_Master!A:A,[1]SKU_Master!F:F,"NOT FOUND")</f>
        <v>44</v>
      </c>
      <c r="N3820" s="2" t="str">
        <f>IF(ISNUMBER(_xlfn.XMATCH(E3820,[1]SKU_Master!A:A)),"MATCH","NOT FOUND")</f>
        <v>MATCH</v>
      </c>
      <c r="O3820" s="2">
        <f>Table2[[#This Row],[GROSS_REVENUE]]-Table2[[#This Row],[DISCOUNT]]</f>
        <v>42388.75</v>
      </c>
      <c r="P3820" s="3">
        <f>IFERROR((Table2[[#This Row],[NET_REVENUE]]-(Table2[[#This Row],[UNITS_SOLD]]*Table2[[#This Row],[UNIT_COGS]]))/Table2[[#This Row],[NET_REVENUE]],0)</f>
        <v>0.48099436760933029</v>
      </c>
      <c r="Q3820" s="4">
        <f>IFERROR(Table2[[#This Row],[GROSS_REVENUE]]/Table2[[#This Row],[AD_SPEND]],0)</f>
        <v>4.7456067186286628</v>
      </c>
      <c r="R3820" s="2">
        <f>IFERROR((Table2[[#This Row],[NET_REVENUE]]-(Table2[[#This Row],[UNITS_SOLD]]*Table2[[#This Row],[UNIT_COGS]])-Table2[[#This Row],[AD_SPEND]]),0)</f>
        <v>9958.0499999999993</v>
      </c>
      <c r="S3820" s="3">
        <f>IFERROR(Table2[[#This Row],[RETURNS_UNITS]]/Table2[[#This Row],[UNITS_SOLD]],0)</f>
        <v>2.8000000000000001E-2</v>
      </c>
      <c r="T3820" s="2" t="str">
        <f>TRIM(CLEAN(Table2[[#This Row],[CHANNEL]]))</f>
        <v>Amazon</v>
      </c>
      <c r="U3820" s="1">
        <f t="shared" si="59"/>
        <v>45778</v>
      </c>
    </row>
    <row r="3821" spans="1:21" x14ac:dyDescent="0.3">
      <c r="A3821" s="1">
        <v>45748</v>
      </c>
      <c r="B3821" s="2" t="s">
        <v>33</v>
      </c>
      <c r="C3821" s="2" t="s">
        <v>25</v>
      </c>
      <c r="D3821" s="2" t="s">
        <v>38</v>
      </c>
      <c r="E3821" s="2" t="str">
        <f>TRIM(Table2[[#This Row],[SKU_CODE]])</f>
        <v>BEC-CLN-002</v>
      </c>
      <c r="F3821" s="2">
        <v>259</v>
      </c>
      <c r="G3821" s="2">
        <v>47915</v>
      </c>
      <c r="H3821" s="2">
        <v>12410.12</v>
      </c>
      <c r="I3821" s="2">
        <v>10462.5</v>
      </c>
      <c r="J3821" s="2">
        <v>6</v>
      </c>
      <c r="K3821" s="2" t="str">
        <f>_xlfn.XLOOKUP(E3821,[1]SKU_Master!A:A,[1]SKU_Master!C:C,"NOT FOUND")</f>
        <v>Cleaners</v>
      </c>
      <c r="L3821" s="2">
        <f>_xlfn.XLOOKUP(Table2[[#This Row],[SKU_CODE_CLEAN]],[1]SKU_Master!A:A,[1]SKU_Master!E:E,"Not Found")</f>
        <v>185</v>
      </c>
      <c r="M3821" s="2">
        <f>_xlfn.XLOOKUP(E3821,[1]SKU_Master!A:A,[1]SKU_Master!F:F,"NOT FOUND")</f>
        <v>88</v>
      </c>
      <c r="N3821" s="2" t="str">
        <f>IF(ISNUMBER(_xlfn.XMATCH(E3821,[1]SKU_Master!A:A)),"MATCH","NOT FOUND")</f>
        <v>MATCH</v>
      </c>
      <c r="O3821" s="2">
        <f>Table2[[#This Row],[GROSS_REVENUE]]-Table2[[#This Row],[DISCOUNT]]</f>
        <v>35504.879999999997</v>
      </c>
      <c r="P3821" s="3">
        <f>IFERROR((Table2[[#This Row],[NET_REVENUE]]-(Table2[[#This Row],[UNITS_SOLD]]*Table2[[#This Row],[UNIT_COGS]]))/Table2[[#This Row],[NET_REVENUE]],0)</f>
        <v>0.35806007512206767</v>
      </c>
      <c r="Q3821" s="4">
        <f>IFERROR(Table2[[#This Row],[GROSS_REVENUE]]/Table2[[#This Row],[AD_SPEND]],0)</f>
        <v>4.5796893667861411</v>
      </c>
      <c r="R3821" s="2">
        <f>IFERROR((Table2[[#This Row],[NET_REVENUE]]-(Table2[[#This Row],[UNITS_SOLD]]*Table2[[#This Row],[UNIT_COGS]])-Table2[[#This Row],[AD_SPEND]]),0)</f>
        <v>2250.3799999999974</v>
      </c>
      <c r="S3821" s="3">
        <f>IFERROR(Table2[[#This Row],[RETURNS_UNITS]]/Table2[[#This Row],[UNITS_SOLD]],0)</f>
        <v>2.3166023166023165E-2</v>
      </c>
      <c r="T3821" s="2" t="str">
        <f>TRIM(CLEAN(Table2[[#This Row],[CHANNEL]]))</f>
        <v>Swiggy Instamart</v>
      </c>
      <c r="U3821" s="1">
        <f t="shared" si="59"/>
        <v>45748</v>
      </c>
    </row>
    <row r="3822" spans="1:21" x14ac:dyDescent="0.3">
      <c r="A3822" s="1">
        <v>45597</v>
      </c>
      <c r="B3822" s="2" t="s">
        <v>33</v>
      </c>
      <c r="C3822" s="2" t="s">
        <v>22</v>
      </c>
      <c r="D3822" s="2" t="s">
        <v>36</v>
      </c>
      <c r="E3822" s="2" t="str">
        <f>TRIM(Table2[[#This Row],[SKU_CODE]])</f>
        <v>BEC-CLN-003</v>
      </c>
      <c r="F3822" s="2">
        <v>171</v>
      </c>
      <c r="G3822" s="2">
        <v>51129</v>
      </c>
      <c r="H3822" s="2">
        <v>13522.19</v>
      </c>
      <c r="I3822" s="2">
        <v>10466.01</v>
      </c>
      <c r="J3822" s="2">
        <v>6</v>
      </c>
      <c r="K3822" s="2" t="str">
        <f>_xlfn.XLOOKUP(E3822,[1]SKU_Master!A:A,[1]SKU_Master!C:C,"NOT FOUND")</f>
        <v>Cleaners</v>
      </c>
      <c r="L3822" s="2">
        <f>_xlfn.XLOOKUP(Table2[[#This Row],[SKU_CODE_CLEAN]],[1]SKU_Master!A:A,[1]SKU_Master!E:E,"Not Found")</f>
        <v>299</v>
      </c>
      <c r="M3822" s="2">
        <f>_xlfn.XLOOKUP(E3822,[1]SKU_Master!A:A,[1]SKU_Master!F:F,"NOT FOUND")</f>
        <v>150</v>
      </c>
      <c r="N3822" s="2" t="str">
        <f>IF(ISNUMBER(_xlfn.XMATCH(E3822,[1]SKU_Master!A:A)),"MATCH","NOT FOUND")</f>
        <v>MATCH</v>
      </c>
      <c r="O3822" s="2">
        <f>Table2[[#This Row],[GROSS_REVENUE]]-Table2[[#This Row],[DISCOUNT]]</f>
        <v>37606.81</v>
      </c>
      <c r="P3822" s="3">
        <f>IFERROR((Table2[[#This Row],[NET_REVENUE]]-(Table2[[#This Row],[UNITS_SOLD]]*Table2[[#This Row],[UNIT_COGS]]))/Table2[[#This Row],[NET_REVENUE]],0)</f>
        <v>0.31794268112610452</v>
      </c>
      <c r="Q3822" s="4">
        <f>IFERROR(Table2[[#This Row],[GROSS_REVENUE]]/Table2[[#This Row],[AD_SPEND]],0)</f>
        <v>4.8852428002648569</v>
      </c>
      <c r="R3822" s="2">
        <f>IFERROR((Table2[[#This Row],[NET_REVENUE]]-(Table2[[#This Row],[UNITS_SOLD]]*Table2[[#This Row],[UNIT_COGS]])-Table2[[#This Row],[AD_SPEND]]),0)</f>
        <v>1490.7999999999975</v>
      </c>
      <c r="S3822" s="3">
        <f>IFERROR(Table2[[#This Row],[RETURNS_UNITS]]/Table2[[#This Row],[UNITS_SOLD]],0)</f>
        <v>3.5087719298245612E-2</v>
      </c>
      <c r="T3822" s="2" t="str">
        <f>TRIM(CLEAN(Table2[[#This Row],[CHANNEL]]))</f>
        <v>Swiggy Instamart</v>
      </c>
      <c r="U3822" s="1">
        <f t="shared" si="59"/>
        <v>45597</v>
      </c>
    </row>
    <row r="3823" spans="1:21" x14ac:dyDescent="0.3">
      <c r="A3823" s="1">
        <v>45566</v>
      </c>
      <c r="B3823" s="2" t="s">
        <v>39</v>
      </c>
      <c r="C3823" s="2" t="s">
        <v>22</v>
      </c>
      <c r="D3823" s="2" t="s">
        <v>41</v>
      </c>
      <c r="E3823" s="2" t="str">
        <f>TRIM(Table2[[#This Row],[SKU_CODE]])</f>
        <v>BEC-KT-002</v>
      </c>
      <c r="F3823" s="2">
        <v>235</v>
      </c>
      <c r="G3823" s="2">
        <v>98700</v>
      </c>
      <c r="H3823" s="2">
        <v>27012.26</v>
      </c>
      <c r="I3823" s="2">
        <v>10472.75</v>
      </c>
      <c r="J3823" s="2">
        <v>6</v>
      </c>
      <c r="K3823" s="2" t="str">
        <f>_xlfn.XLOOKUP(E3823,[1]SKU_Master!A:A,[1]SKU_Master!C:C,"NOT FOUND")</f>
        <v>Kitchen Towel</v>
      </c>
      <c r="L3823" s="2">
        <f>_xlfn.XLOOKUP(Table2[[#This Row],[SKU_CODE_CLEAN]],[1]SKU_Master!A:A,[1]SKU_Master!E:E,"Not Found")</f>
        <v>420</v>
      </c>
      <c r="M3823" s="2">
        <f>_xlfn.XLOOKUP(E3823,[1]SKU_Master!A:A,[1]SKU_Master!F:F,"NOT FOUND")</f>
        <v>205</v>
      </c>
      <c r="N3823" s="2" t="str">
        <f>IF(ISNUMBER(_xlfn.XMATCH(E3823,[1]SKU_Master!A:A)),"MATCH","NOT FOUND")</f>
        <v>MATCH</v>
      </c>
      <c r="O3823" s="2">
        <f>Table2[[#This Row],[GROSS_REVENUE]]-Table2[[#This Row],[DISCOUNT]]</f>
        <v>71687.740000000005</v>
      </c>
      <c r="P3823" s="3">
        <f>IFERROR((Table2[[#This Row],[NET_REVENUE]]-(Table2[[#This Row],[UNITS_SOLD]]*Table2[[#This Row],[UNIT_COGS]]))/Table2[[#This Row],[NET_REVENUE]],0)</f>
        <v>0.32798830037046783</v>
      </c>
      <c r="Q3823" s="4">
        <f>IFERROR(Table2[[#This Row],[GROSS_REVENUE]]/Table2[[#This Row],[AD_SPEND]],0)</f>
        <v>9.424458714282304</v>
      </c>
      <c r="R3823" s="2">
        <f>IFERROR((Table2[[#This Row],[NET_REVENUE]]-(Table2[[#This Row],[UNITS_SOLD]]*Table2[[#This Row],[UNIT_COGS]])-Table2[[#This Row],[AD_SPEND]]),0)</f>
        <v>13039.990000000005</v>
      </c>
      <c r="S3823" s="3">
        <f>IFERROR(Table2[[#This Row],[RETURNS_UNITS]]/Table2[[#This Row],[UNITS_SOLD]],0)</f>
        <v>2.553191489361702E-2</v>
      </c>
      <c r="T3823" s="2" t="str">
        <f>TRIM(CLEAN(Table2[[#This Row],[CHANNEL]]))</f>
        <v>Amazon</v>
      </c>
      <c r="U3823" s="1">
        <f t="shared" si="59"/>
        <v>45566</v>
      </c>
    </row>
    <row r="3824" spans="1:21" x14ac:dyDescent="0.3">
      <c r="A3824" s="1">
        <v>45658</v>
      </c>
      <c r="B3824" s="2" t="s">
        <v>27</v>
      </c>
      <c r="C3824" s="2" t="s">
        <v>22</v>
      </c>
      <c r="D3824" s="2" t="s">
        <v>41</v>
      </c>
      <c r="E3824" s="2" t="str">
        <f>TRIM(Table2[[#This Row],[SKU_CODE]])</f>
        <v>BEC-KT-002</v>
      </c>
      <c r="F3824" s="2">
        <v>201</v>
      </c>
      <c r="G3824" s="2">
        <v>84420</v>
      </c>
      <c r="H3824" s="2">
        <v>11499.26</v>
      </c>
      <c r="I3824" s="2">
        <v>10489.6</v>
      </c>
      <c r="J3824" s="2">
        <v>7</v>
      </c>
      <c r="K3824" s="2" t="str">
        <f>_xlfn.XLOOKUP(E3824,[1]SKU_Master!A:A,[1]SKU_Master!C:C,"NOT FOUND")</f>
        <v>Kitchen Towel</v>
      </c>
      <c r="L3824" s="2">
        <f>_xlfn.XLOOKUP(Table2[[#This Row],[SKU_CODE_CLEAN]],[1]SKU_Master!A:A,[1]SKU_Master!E:E,"Not Found")</f>
        <v>420</v>
      </c>
      <c r="M3824" s="2">
        <f>_xlfn.XLOOKUP(E3824,[1]SKU_Master!A:A,[1]SKU_Master!F:F,"NOT FOUND")</f>
        <v>205</v>
      </c>
      <c r="N3824" s="2" t="str">
        <f>IF(ISNUMBER(_xlfn.XMATCH(E3824,[1]SKU_Master!A:A)),"MATCH","NOT FOUND")</f>
        <v>MATCH</v>
      </c>
      <c r="O3824" s="2">
        <f>Table2[[#This Row],[GROSS_REVENUE]]-Table2[[#This Row],[DISCOUNT]]</f>
        <v>72920.740000000005</v>
      </c>
      <c r="P3824" s="3">
        <f>IFERROR((Table2[[#This Row],[NET_REVENUE]]-(Table2[[#This Row],[UNITS_SOLD]]*Table2[[#This Row],[UNIT_COGS]]))/Table2[[#This Row],[NET_REVENUE]],0)</f>
        <v>0.43493442332044358</v>
      </c>
      <c r="Q3824" s="4">
        <f>IFERROR(Table2[[#This Row],[GROSS_REVENUE]]/Table2[[#This Row],[AD_SPEND]],0)</f>
        <v>8.0479713239780359</v>
      </c>
      <c r="R3824" s="2">
        <f>IFERROR((Table2[[#This Row],[NET_REVENUE]]-(Table2[[#This Row],[UNITS_SOLD]]*Table2[[#This Row],[UNIT_COGS]])-Table2[[#This Row],[AD_SPEND]]),0)</f>
        <v>21226.140000000007</v>
      </c>
      <c r="S3824" s="3">
        <f>IFERROR(Table2[[#This Row],[RETURNS_UNITS]]/Table2[[#This Row],[UNITS_SOLD]],0)</f>
        <v>3.482587064676617E-2</v>
      </c>
      <c r="T3824" s="2" t="str">
        <f>TRIM(CLEAN(Table2[[#This Row],[CHANNEL]]))</f>
        <v>Zepto</v>
      </c>
      <c r="U3824" s="1">
        <f t="shared" si="59"/>
        <v>45658</v>
      </c>
    </row>
    <row r="3825" spans="1:21" x14ac:dyDescent="0.3">
      <c r="A3825" s="1">
        <v>45748</v>
      </c>
      <c r="B3825" s="2" t="s">
        <v>33</v>
      </c>
      <c r="C3825" s="2" t="s">
        <v>25</v>
      </c>
      <c r="D3825" s="2" t="s">
        <v>58</v>
      </c>
      <c r="E3825" s="2" t="str">
        <f>TRIM(Table2[[#This Row],[SKU_CODE]])</f>
        <v>BEC-CLN-004</v>
      </c>
      <c r="F3825" s="2">
        <v>395</v>
      </c>
      <c r="G3825" s="2">
        <v>39105</v>
      </c>
      <c r="H3825" s="2">
        <v>7809.16</v>
      </c>
      <c r="I3825" s="2">
        <v>10502.11</v>
      </c>
      <c r="J3825" s="2">
        <v>18</v>
      </c>
      <c r="K3825" s="2" t="str">
        <f>_xlfn.XLOOKUP(E3825,[1]SKU_Master!A:A,[1]SKU_Master!C:C,"NOT FOUND")</f>
        <v>Cleaners</v>
      </c>
      <c r="L3825" s="2">
        <f>_xlfn.XLOOKUP(Table2[[#This Row],[SKU_CODE_CLEAN]],[1]SKU_Master!A:A,[1]SKU_Master!E:E,"Not Found")</f>
        <v>99</v>
      </c>
      <c r="M3825" s="2">
        <f>_xlfn.XLOOKUP(E3825,[1]SKU_Master!A:A,[1]SKU_Master!F:F,"NOT FOUND")</f>
        <v>44</v>
      </c>
      <c r="N3825" s="2" t="str">
        <f>IF(ISNUMBER(_xlfn.XMATCH(E3825,[1]SKU_Master!A:A)),"MATCH","NOT FOUND")</f>
        <v>MATCH</v>
      </c>
      <c r="O3825" s="2">
        <f>Table2[[#This Row],[GROSS_REVENUE]]-Table2[[#This Row],[DISCOUNT]]</f>
        <v>31295.84</v>
      </c>
      <c r="P3825" s="3">
        <f>IFERROR((Table2[[#This Row],[NET_REVENUE]]-(Table2[[#This Row],[UNITS_SOLD]]*Table2[[#This Row],[UNIT_COGS]]))/Table2[[#This Row],[NET_REVENUE]],0)</f>
        <v>0.44465462502364533</v>
      </c>
      <c r="Q3825" s="4">
        <f>IFERROR(Table2[[#This Row],[GROSS_REVENUE]]/Table2[[#This Row],[AD_SPEND]],0)</f>
        <v>3.7235374605674476</v>
      </c>
      <c r="R3825" s="2">
        <f>IFERROR((Table2[[#This Row],[NET_REVENUE]]-(Table2[[#This Row],[UNITS_SOLD]]*Table2[[#This Row],[UNIT_COGS]])-Table2[[#This Row],[AD_SPEND]]),0)</f>
        <v>3413.7299999999996</v>
      </c>
      <c r="S3825" s="3">
        <f>IFERROR(Table2[[#This Row],[RETURNS_UNITS]]/Table2[[#This Row],[UNITS_SOLD]],0)</f>
        <v>4.5569620253164557E-2</v>
      </c>
      <c r="T3825" s="2" t="str">
        <f>TRIM(CLEAN(Table2[[#This Row],[CHANNEL]]))</f>
        <v>Swiggy Instamart</v>
      </c>
      <c r="U3825" s="1">
        <f t="shared" si="59"/>
        <v>45748</v>
      </c>
    </row>
    <row r="3826" spans="1:21" x14ac:dyDescent="0.3">
      <c r="A3826" s="1">
        <v>45658</v>
      </c>
      <c r="B3826" s="2" t="s">
        <v>24</v>
      </c>
      <c r="C3826" s="2" t="s">
        <v>28</v>
      </c>
      <c r="D3826" s="2" t="s">
        <v>38</v>
      </c>
      <c r="E3826" s="2" t="str">
        <f>TRIM(Table2[[#This Row],[SKU_CODE]])</f>
        <v>BEC-CLN-002</v>
      </c>
      <c r="F3826" s="2">
        <v>219</v>
      </c>
      <c r="G3826" s="2">
        <v>40515</v>
      </c>
      <c r="H3826" s="2">
        <v>2694.78</v>
      </c>
      <c r="I3826" s="2">
        <v>10524.07</v>
      </c>
      <c r="J3826" s="2">
        <v>30</v>
      </c>
      <c r="K3826" s="2" t="str">
        <f>_xlfn.XLOOKUP(E3826,[1]SKU_Master!A:A,[1]SKU_Master!C:C,"NOT FOUND")</f>
        <v>Cleaners</v>
      </c>
      <c r="L3826" s="2">
        <f>_xlfn.XLOOKUP(Table2[[#This Row],[SKU_CODE_CLEAN]],[1]SKU_Master!A:A,[1]SKU_Master!E:E,"Not Found")</f>
        <v>185</v>
      </c>
      <c r="M3826" s="2">
        <f>_xlfn.XLOOKUP(E3826,[1]SKU_Master!A:A,[1]SKU_Master!F:F,"NOT FOUND")</f>
        <v>88</v>
      </c>
      <c r="N3826" s="2" t="str">
        <f>IF(ISNUMBER(_xlfn.XMATCH(E3826,[1]SKU_Master!A:A)),"MATCH","NOT FOUND")</f>
        <v>MATCH</v>
      </c>
      <c r="O3826" s="2">
        <f>Table2[[#This Row],[GROSS_REVENUE]]-Table2[[#This Row],[DISCOUNT]]</f>
        <v>37820.22</v>
      </c>
      <c r="P3826" s="3">
        <f>IFERROR((Table2[[#This Row],[NET_REVENUE]]-(Table2[[#This Row],[UNITS_SOLD]]*Table2[[#This Row],[UNIT_COGS]]))/Table2[[#This Row],[NET_REVENUE]],0)</f>
        <v>0.49043130896647352</v>
      </c>
      <c r="Q3826" s="4">
        <f>IFERROR(Table2[[#This Row],[GROSS_REVENUE]]/Table2[[#This Row],[AD_SPEND]],0)</f>
        <v>3.8497463433823609</v>
      </c>
      <c r="R3826" s="2">
        <f>IFERROR((Table2[[#This Row],[NET_REVENUE]]-(Table2[[#This Row],[UNITS_SOLD]]*Table2[[#This Row],[UNIT_COGS]])-Table2[[#This Row],[AD_SPEND]]),0)</f>
        <v>8024.1500000000015</v>
      </c>
      <c r="S3826" s="3">
        <f>IFERROR(Table2[[#This Row],[RETURNS_UNITS]]/Table2[[#This Row],[UNITS_SOLD]],0)</f>
        <v>0.13698630136986301</v>
      </c>
      <c r="T3826" s="2" t="str">
        <f>TRIM(CLEAN(Table2[[#This Row],[CHANNEL]]))</f>
        <v>D2C</v>
      </c>
      <c r="U3826" s="1">
        <f t="shared" si="59"/>
        <v>45658</v>
      </c>
    </row>
    <row r="3827" spans="1:21" x14ac:dyDescent="0.3">
      <c r="A3827" s="1">
        <v>45717</v>
      </c>
      <c r="B3827" s="2" t="s">
        <v>21</v>
      </c>
      <c r="C3827" s="2" t="s">
        <v>22</v>
      </c>
      <c r="D3827" s="2" t="s">
        <v>59</v>
      </c>
      <c r="E3827" s="2" t="str">
        <f>TRIM(Table2[[#This Row],[SKU_CODE]])</f>
        <v>BEC-CLN-001</v>
      </c>
      <c r="F3827" s="2">
        <v>304</v>
      </c>
      <c r="G3827" s="2">
        <v>60496</v>
      </c>
      <c r="H3827" s="2">
        <v>15590.06</v>
      </c>
      <c r="I3827" s="2">
        <v>10538.78</v>
      </c>
      <c r="J3827" s="2">
        <v>14</v>
      </c>
      <c r="K3827" s="2" t="str">
        <f>_xlfn.XLOOKUP(E3827,[1]SKU_Master!A:A,[1]SKU_Master!C:C,"NOT FOUND")</f>
        <v>Cleaners</v>
      </c>
      <c r="L3827" s="2">
        <f>_xlfn.XLOOKUP(Table2[[#This Row],[SKU_CODE_CLEAN]],[1]SKU_Master!A:A,[1]SKU_Master!E:E,"Not Found")</f>
        <v>199</v>
      </c>
      <c r="M3827" s="2">
        <f>_xlfn.XLOOKUP(E3827,[1]SKU_Master!A:A,[1]SKU_Master!F:F,"NOT FOUND")</f>
        <v>96</v>
      </c>
      <c r="N3827" s="2" t="str">
        <f>IF(ISNUMBER(_xlfn.XMATCH(E3827,[1]SKU_Master!A:A)),"MATCH","NOT FOUND")</f>
        <v>MATCH</v>
      </c>
      <c r="O3827" s="2">
        <f>Table2[[#This Row],[GROSS_REVENUE]]-Table2[[#This Row],[DISCOUNT]]</f>
        <v>44905.94</v>
      </c>
      <c r="P3827" s="3">
        <f>IFERROR((Table2[[#This Row],[NET_REVENUE]]-(Table2[[#This Row],[UNITS_SOLD]]*Table2[[#This Row],[UNIT_COGS]]))/Table2[[#This Row],[NET_REVENUE]],0)</f>
        <v>0.35010824848561239</v>
      </c>
      <c r="Q3827" s="4">
        <f>IFERROR(Table2[[#This Row],[GROSS_REVENUE]]/Table2[[#This Row],[AD_SPEND]],0)</f>
        <v>5.7403228836734419</v>
      </c>
      <c r="R3827" s="2">
        <f>IFERROR((Table2[[#This Row],[NET_REVENUE]]-(Table2[[#This Row],[UNITS_SOLD]]*Table2[[#This Row],[UNIT_COGS]])-Table2[[#This Row],[AD_SPEND]]),0)</f>
        <v>5183.1600000000017</v>
      </c>
      <c r="S3827" s="3">
        <f>IFERROR(Table2[[#This Row],[RETURNS_UNITS]]/Table2[[#This Row],[UNITS_SOLD]],0)</f>
        <v>4.6052631578947366E-2</v>
      </c>
      <c r="T3827" s="2" t="str">
        <f>TRIM(CLEAN(Table2[[#This Row],[CHANNEL]]))</f>
        <v>Flipkart</v>
      </c>
      <c r="U3827" s="1">
        <f t="shared" si="59"/>
        <v>45717</v>
      </c>
    </row>
    <row r="3828" spans="1:21" x14ac:dyDescent="0.3">
      <c r="A3828" s="1">
        <v>45292</v>
      </c>
      <c r="B3828" s="2" t="s">
        <v>39</v>
      </c>
      <c r="C3828" s="2" t="s">
        <v>25</v>
      </c>
      <c r="D3828" s="2" t="s">
        <v>29</v>
      </c>
      <c r="E3828" s="2" t="str">
        <f>TRIM(Table2[[#This Row],[SKU_CODE]])</f>
        <v>BEC-CLN-004</v>
      </c>
      <c r="F3828" s="2">
        <v>502</v>
      </c>
      <c r="G3828" s="2">
        <v>49698</v>
      </c>
      <c r="H3828" s="2">
        <v>9760.48</v>
      </c>
      <c r="I3828" s="2">
        <v>10570.28</v>
      </c>
      <c r="J3828" s="2">
        <v>25</v>
      </c>
      <c r="K3828" s="2" t="str">
        <f>_xlfn.XLOOKUP(E3828,[1]SKU_Master!A:A,[1]SKU_Master!C:C,"NOT FOUND")</f>
        <v>Cleaners</v>
      </c>
      <c r="L3828" s="2">
        <f>_xlfn.XLOOKUP(Table2[[#This Row],[SKU_CODE_CLEAN]],[1]SKU_Master!A:A,[1]SKU_Master!E:E,"Not Found")</f>
        <v>99</v>
      </c>
      <c r="M3828" s="2">
        <f>_xlfn.XLOOKUP(E3828,[1]SKU_Master!A:A,[1]SKU_Master!F:F,"NOT FOUND")</f>
        <v>44</v>
      </c>
      <c r="N3828" s="2" t="str">
        <f>IF(ISNUMBER(_xlfn.XMATCH(E3828,[1]SKU_Master!A:A)),"MATCH","NOT FOUND")</f>
        <v>MATCH</v>
      </c>
      <c r="O3828" s="2">
        <f>Table2[[#This Row],[GROSS_REVENUE]]-Table2[[#This Row],[DISCOUNT]]</f>
        <v>39937.520000000004</v>
      </c>
      <c r="P3828" s="3">
        <f>IFERROR((Table2[[#This Row],[NET_REVENUE]]-(Table2[[#This Row],[UNITS_SOLD]]*Table2[[#This Row],[UNIT_COGS]]))/Table2[[#This Row],[NET_REVENUE]],0)</f>
        <v>0.4469361142103967</v>
      </c>
      <c r="Q3828" s="4">
        <f>IFERROR(Table2[[#This Row],[GROSS_REVENUE]]/Table2[[#This Row],[AD_SPEND]],0)</f>
        <v>4.7016729925791934</v>
      </c>
      <c r="R3828" s="2">
        <f>IFERROR((Table2[[#This Row],[NET_REVENUE]]-(Table2[[#This Row],[UNITS_SOLD]]*Table2[[#This Row],[UNIT_COGS]])-Table2[[#This Row],[AD_SPEND]]),0)</f>
        <v>7279.2400000000034</v>
      </c>
      <c r="S3828" s="3">
        <f>IFERROR(Table2[[#This Row],[RETURNS_UNITS]]/Table2[[#This Row],[UNITS_SOLD]],0)</f>
        <v>4.9800796812749001E-2</v>
      </c>
      <c r="T3828" s="2" t="str">
        <f>TRIM(CLEAN(Table2[[#This Row],[CHANNEL]]))</f>
        <v>Amazon</v>
      </c>
      <c r="U3828" s="1">
        <f t="shared" si="59"/>
        <v>45292</v>
      </c>
    </row>
    <row r="3829" spans="1:21" x14ac:dyDescent="0.3">
      <c r="A3829" s="1">
        <v>45536</v>
      </c>
      <c r="B3829" s="2" t="s">
        <v>21</v>
      </c>
      <c r="C3829" s="2" t="s">
        <v>25</v>
      </c>
      <c r="D3829" s="2" t="s">
        <v>36</v>
      </c>
      <c r="E3829" s="2" t="str">
        <f>TRIM(Table2[[#This Row],[SKU_CODE]])</f>
        <v>BEC-CLN-003</v>
      </c>
      <c r="F3829" s="2">
        <v>255</v>
      </c>
      <c r="G3829" s="2">
        <v>76245</v>
      </c>
      <c r="H3829" s="2">
        <v>20308.63</v>
      </c>
      <c r="I3829" s="2">
        <v>10577.63</v>
      </c>
      <c r="J3829" s="2">
        <v>6</v>
      </c>
      <c r="K3829" s="2" t="str">
        <f>_xlfn.XLOOKUP(E3829,[1]SKU_Master!A:A,[1]SKU_Master!C:C,"NOT FOUND")</f>
        <v>Cleaners</v>
      </c>
      <c r="L3829" s="2">
        <f>_xlfn.XLOOKUP(Table2[[#This Row],[SKU_CODE_CLEAN]],[1]SKU_Master!A:A,[1]SKU_Master!E:E,"Not Found")</f>
        <v>299</v>
      </c>
      <c r="M3829" s="2">
        <f>_xlfn.XLOOKUP(E3829,[1]SKU_Master!A:A,[1]SKU_Master!F:F,"NOT FOUND")</f>
        <v>150</v>
      </c>
      <c r="N3829" s="2" t="str">
        <f>IF(ISNUMBER(_xlfn.XMATCH(E3829,[1]SKU_Master!A:A)),"MATCH","NOT FOUND")</f>
        <v>MATCH</v>
      </c>
      <c r="O3829" s="2">
        <f>Table2[[#This Row],[GROSS_REVENUE]]-Table2[[#This Row],[DISCOUNT]]</f>
        <v>55936.369999999995</v>
      </c>
      <c r="P3829" s="3">
        <f>IFERROR((Table2[[#This Row],[NET_REVENUE]]-(Table2[[#This Row],[UNITS_SOLD]]*Table2[[#This Row],[UNIT_COGS]]))/Table2[[#This Row],[NET_REVENUE]],0)</f>
        <v>0.31618730353793062</v>
      </c>
      <c r="Q3829" s="4">
        <f>IFERROR(Table2[[#This Row],[GROSS_REVENUE]]/Table2[[#This Row],[AD_SPEND]],0)</f>
        <v>7.2081364161915289</v>
      </c>
      <c r="R3829" s="2">
        <f>IFERROR((Table2[[#This Row],[NET_REVENUE]]-(Table2[[#This Row],[UNITS_SOLD]]*Table2[[#This Row],[UNIT_COGS]])-Table2[[#This Row],[AD_SPEND]]),0)</f>
        <v>7108.7399999999961</v>
      </c>
      <c r="S3829" s="3">
        <f>IFERROR(Table2[[#This Row],[RETURNS_UNITS]]/Table2[[#This Row],[UNITS_SOLD]],0)</f>
        <v>2.3529411764705882E-2</v>
      </c>
      <c r="T3829" s="2" t="str">
        <f>TRIM(CLEAN(Table2[[#This Row],[CHANNEL]]))</f>
        <v>Flipkart</v>
      </c>
      <c r="U3829" s="1">
        <f t="shared" si="59"/>
        <v>45536</v>
      </c>
    </row>
    <row r="3830" spans="1:21" x14ac:dyDescent="0.3">
      <c r="A3830" s="1">
        <v>45323</v>
      </c>
      <c r="B3830" s="2" t="s">
        <v>24</v>
      </c>
      <c r="C3830" s="2" t="s">
        <v>22</v>
      </c>
      <c r="D3830" s="2" t="s">
        <v>36</v>
      </c>
      <c r="E3830" s="2" t="str">
        <f>TRIM(Table2[[#This Row],[SKU_CODE]])</f>
        <v>BEC-CLN-003</v>
      </c>
      <c r="F3830" s="2">
        <v>169</v>
      </c>
      <c r="G3830" s="2">
        <v>50531</v>
      </c>
      <c r="H3830" s="2">
        <v>5339.77</v>
      </c>
      <c r="I3830" s="2">
        <v>10602.31</v>
      </c>
      <c r="J3830" s="2">
        <v>25</v>
      </c>
      <c r="K3830" s="2" t="str">
        <f>_xlfn.XLOOKUP(E3830,[1]SKU_Master!A:A,[1]SKU_Master!C:C,"NOT FOUND")</f>
        <v>Cleaners</v>
      </c>
      <c r="L3830" s="2">
        <f>_xlfn.XLOOKUP(Table2[[#This Row],[SKU_CODE_CLEAN]],[1]SKU_Master!A:A,[1]SKU_Master!E:E,"Not Found")</f>
        <v>299</v>
      </c>
      <c r="M3830" s="2">
        <f>_xlfn.XLOOKUP(E3830,[1]SKU_Master!A:A,[1]SKU_Master!F:F,"NOT FOUND")</f>
        <v>150</v>
      </c>
      <c r="N3830" s="2" t="str">
        <f>IF(ISNUMBER(_xlfn.XMATCH(E3830,[1]SKU_Master!A:A)),"MATCH","NOT FOUND")</f>
        <v>MATCH</v>
      </c>
      <c r="O3830" s="2">
        <f>Table2[[#This Row],[GROSS_REVENUE]]-Table2[[#This Row],[DISCOUNT]]</f>
        <v>45191.229999999996</v>
      </c>
      <c r="P3830" s="3">
        <f>IFERROR((Table2[[#This Row],[NET_REVENUE]]-(Table2[[#This Row],[UNITS_SOLD]]*Table2[[#This Row],[UNIT_COGS]]))/Table2[[#This Row],[NET_REVENUE]],0)</f>
        <v>0.43905045293080092</v>
      </c>
      <c r="Q3830" s="4">
        <f>IFERROR(Table2[[#This Row],[GROSS_REVENUE]]/Table2[[#This Row],[AD_SPEND]],0)</f>
        <v>4.7660368353688964</v>
      </c>
      <c r="R3830" s="2">
        <f>IFERROR((Table2[[#This Row],[NET_REVENUE]]-(Table2[[#This Row],[UNITS_SOLD]]*Table2[[#This Row],[UNIT_COGS]])-Table2[[#This Row],[AD_SPEND]]),0)</f>
        <v>9238.9199999999964</v>
      </c>
      <c r="S3830" s="3">
        <f>IFERROR(Table2[[#This Row],[RETURNS_UNITS]]/Table2[[#This Row],[UNITS_SOLD]],0)</f>
        <v>0.14792899408284024</v>
      </c>
      <c r="T3830" s="2" t="str">
        <f>TRIM(CLEAN(Table2[[#This Row],[CHANNEL]]))</f>
        <v>D2C</v>
      </c>
      <c r="U3830" s="1">
        <f t="shared" si="59"/>
        <v>45323</v>
      </c>
    </row>
    <row r="3831" spans="1:21" x14ac:dyDescent="0.3">
      <c r="A3831" s="1">
        <v>45323</v>
      </c>
      <c r="B3831" s="2" t="s">
        <v>34</v>
      </c>
      <c r="C3831" s="2" t="s">
        <v>28</v>
      </c>
      <c r="D3831" s="2" t="s">
        <v>62</v>
      </c>
      <c r="E3831" s="2" t="str">
        <f>TRIM(Table2[[#This Row],[SKU_CODE]])</f>
        <v>BEC-CLN-001</v>
      </c>
      <c r="F3831" s="2">
        <v>202</v>
      </c>
      <c r="G3831" s="2">
        <v>40198</v>
      </c>
      <c r="H3831" s="2">
        <v>5693.86</v>
      </c>
      <c r="I3831" s="2">
        <v>10623.91</v>
      </c>
      <c r="J3831" s="2">
        <v>9</v>
      </c>
      <c r="K3831" s="2" t="str">
        <f>_xlfn.XLOOKUP(E3831,[1]SKU_Master!A:A,[1]SKU_Master!C:C,"NOT FOUND")</f>
        <v>Cleaners</v>
      </c>
      <c r="L3831" s="2">
        <f>_xlfn.XLOOKUP(Table2[[#This Row],[SKU_CODE_CLEAN]],[1]SKU_Master!A:A,[1]SKU_Master!E:E,"Not Found")</f>
        <v>199</v>
      </c>
      <c r="M3831" s="2">
        <f>_xlfn.XLOOKUP(E3831,[1]SKU_Master!A:A,[1]SKU_Master!F:F,"NOT FOUND")</f>
        <v>96</v>
      </c>
      <c r="N3831" s="2" t="str">
        <f>IF(ISNUMBER(_xlfn.XMATCH(E3831,[1]SKU_Master!A:A)),"MATCH","NOT FOUND")</f>
        <v>MATCH</v>
      </c>
      <c r="O3831" s="2">
        <f>Table2[[#This Row],[GROSS_REVENUE]]-Table2[[#This Row],[DISCOUNT]]</f>
        <v>34504.14</v>
      </c>
      <c r="P3831" s="3">
        <f>IFERROR((Table2[[#This Row],[NET_REVENUE]]-(Table2[[#This Row],[UNITS_SOLD]]*Table2[[#This Row],[UNIT_COGS]]))/Table2[[#This Row],[NET_REVENUE]],0)</f>
        <v>0.43798048581996246</v>
      </c>
      <c r="Q3831" s="4">
        <f>IFERROR(Table2[[#This Row],[GROSS_REVENUE]]/Table2[[#This Row],[AD_SPEND]],0)</f>
        <v>3.7837293425866747</v>
      </c>
      <c r="R3831" s="2">
        <f>IFERROR((Table2[[#This Row],[NET_REVENUE]]-(Table2[[#This Row],[UNITS_SOLD]]*Table2[[#This Row],[UNIT_COGS]])-Table2[[#This Row],[AD_SPEND]]),0)</f>
        <v>4488.2299999999996</v>
      </c>
      <c r="S3831" s="3">
        <f>IFERROR(Table2[[#This Row],[RETURNS_UNITS]]/Table2[[#This Row],[UNITS_SOLD]],0)</f>
        <v>4.4554455445544552E-2</v>
      </c>
      <c r="T3831" s="2" t="str">
        <f>TRIM(CLEAN(Table2[[#This Row],[CHANNEL]]))</f>
        <v>Zepto</v>
      </c>
      <c r="U3831" s="1">
        <f t="shared" si="59"/>
        <v>45323</v>
      </c>
    </row>
    <row r="3832" spans="1:21" x14ac:dyDescent="0.3">
      <c r="A3832" s="1">
        <v>45809</v>
      </c>
      <c r="B3832" s="2" t="s">
        <v>37</v>
      </c>
      <c r="C3832" s="2" t="s">
        <v>22</v>
      </c>
      <c r="D3832" s="2" t="s">
        <v>29</v>
      </c>
      <c r="E3832" s="2" t="str">
        <f>TRIM(Table2[[#This Row],[SKU_CODE]])</f>
        <v>BEC-CLN-004</v>
      </c>
      <c r="F3832" s="2">
        <v>434</v>
      </c>
      <c r="G3832" s="2">
        <v>42966</v>
      </c>
      <c r="H3832" s="2">
        <v>10578.2</v>
      </c>
      <c r="I3832" s="2">
        <v>10624.55</v>
      </c>
      <c r="J3832" s="2">
        <v>14</v>
      </c>
      <c r="K3832" s="2" t="str">
        <f>_xlfn.XLOOKUP(E3832,[1]SKU_Master!A:A,[1]SKU_Master!C:C,"NOT FOUND")</f>
        <v>Cleaners</v>
      </c>
      <c r="L3832" s="2">
        <f>_xlfn.XLOOKUP(Table2[[#This Row],[SKU_CODE_CLEAN]],[1]SKU_Master!A:A,[1]SKU_Master!E:E,"Not Found")</f>
        <v>99</v>
      </c>
      <c r="M3832" s="2">
        <f>_xlfn.XLOOKUP(E3832,[1]SKU_Master!A:A,[1]SKU_Master!F:F,"NOT FOUND")</f>
        <v>44</v>
      </c>
      <c r="N3832" s="2" t="str">
        <f>IF(ISNUMBER(_xlfn.XMATCH(E3832,[1]SKU_Master!A:A)),"MATCH","NOT FOUND")</f>
        <v>MATCH</v>
      </c>
      <c r="O3832" s="2">
        <f>Table2[[#This Row],[GROSS_REVENUE]]-Table2[[#This Row],[DISCOUNT]]</f>
        <v>32387.8</v>
      </c>
      <c r="P3832" s="3">
        <f>IFERROR((Table2[[#This Row],[NET_REVENUE]]-(Table2[[#This Row],[UNITS_SOLD]]*Table2[[#This Row],[UNIT_COGS]]))/Table2[[#This Row],[NET_REVENUE]],0)</f>
        <v>0.41039527229388845</v>
      </c>
      <c r="Q3832" s="4">
        <f>IFERROR(Table2[[#This Row],[GROSS_REVENUE]]/Table2[[#This Row],[AD_SPEND]],0)</f>
        <v>4.0440301000983574</v>
      </c>
      <c r="R3832" s="2">
        <f>IFERROR((Table2[[#This Row],[NET_REVENUE]]-(Table2[[#This Row],[UNITS_SOLD]]*Table2[[#This Row],[UNIT_COGS]])-Table2[[#This Row],[AD_SPEND]]),0)</f>
        <v>2667.25</v>
      </c>
      <c r="S3832" s="3">
        <f>IFERROR(Table2[[#This Row],[RETURNS_UNITS]]/Table2[[#This Row],[UNITS_SOLD]],0)</f>
        <v>3.2258064516129031E-2</v>
      </c>
      <c r="T3832" s="2" t="str">
        <f>TRIM(CLEAN(Table2[[#This Row],[CHANNEL]]))</f>
        <v>Blinkit</v>
      </c>
      <c r="U3832" s="1">
        <f t="shared" si="59"/>
        <v>45809</v>
      </c>
    </row>
    <row r="3833" spans="1:21" x14ac:dyDescent="0.3">
      <c r="A3833" s="1">
        <v>45597</v>
      </c>
      <c r="B3833" s="2" t="s">
        <v>50</v>
      </c>
      <c r="C3833" s="2" t="s">
        <v>28</v>
      </c>
      <c r="D3833" s="2" t="s">
        <v>38</v>
      </c>
      <c r="E3833" s="2" t="str">
        <f>TRIM(Table2[[#This Row],[SKU_CODE]])</f>
        <v>BEC-CLN-002</v>
      </c>
      <c r="F3833" s="2">
        <v>316</v>
      </c>
      <c r="G3833" s="2">
        <v>58460</v>
      </c>
      <c r="H3833" s="2">
        <v>3748.21</v>
      </c>
      <c r="I3833" s="2">
        <v>10629.81</v>
      </c>
      <c r="J3833" s="2">
        <v>18</v>
      </c>
      <c r="K3833" s="2" t="str">
        <f>_xlfn.XLOOKUP(E3833,[1]SKU_Master!A:A,[1]SKU_Master!C:C,"NOT FOUND")</f>
        <v>Cleaners</v>
      </c>
      <c r="L3833" s="2">
        <f>_xlfn.XLOOKUP(Table2[[#This Row],[SKU_CODE_CLEAN]],[1]SKU_Master!A:A,[1]SKU_Master!E:E,"Not Found")</f>
        <v>185</v>
      </c>
      <c r="M3833" s="2">
        <f>_xlfn.XLOOKUP(E3833,[1]SKU_Master!A:A,[1]SKU_Master!F:F,"NOT FOUND")</f>
        <v>88</v>
      </c>
      <c r="N3833" s="2" t="str">
        <f>IF(ISNUMBER(_xlfn.XMATCH(E3833,[1]SKU_Master!A:A)),"MATCH","NOT FOUND")</f>
        <v>MATCH</v>
      </c>
      <c r="O3833" s="2">
        <f>Table2[[#This Row],[GROSS_REVENUE]]-Table2[[#This Row],[DISCOUNT]]</f>
        <v>54711.79</v>
      </c>
      <c r="P3833" s="3">
        <f>IFERROR((Table2[[#This Row],[NET_REVENUE]]-(Table2[[#This Row],[UNITS_SOLD]]*Table2[[#This Row],[UNIT_COGS]]))/Table2[[#This Row],[NET_REVENUE]],0)</f>
        <v>0.49173660741130937</v>
      </c>
      <c r="Q3833" s="4">
        <f>IFERROR(Table2[[#This Row],[GROSS_REVENUE]]/Table2[[#This Row],[AD_SPEND]],0)</f>
        <v>5.4996279331427376</v>
      </c>
      <c r="R3833" s="2">
        <f>IFERROR((Table2[[#This Row],[NET_REVENUE]]-(Table2[[#This Row],[UNITS_SOLD]]*Table2[[#This Row],[UNIT_COGS]])-Table2[[#This Row],[AD_SPEND]]),0)</f>
        <v>16273.980000000001</v>
      </c>
      <c r="S3833" s="3">
        <f>IFERROR(Table2[[#This Row],[RETURNS_UNITS]]/Table2[[#This Row],[UNITS_SOLD]],0)</f>
        <v>5.6962025316455694E-2</v>
      </c>
      <c r="T3833" s="2" t="str">
        <f>TRIM(CLEAN(Table2[[#This Row],[CHANNEL]]))</f>
        <v>Amazon</v>
      </c>
      <c r="U3833" s="1">
        <f t="shared" si="59"/>
        <v>45597</v>
      </c>
    </row>
    <row r="3834" spans="1:21" x14ac:dyDescent="0.3">
      <c r="A3834" s="1">
        <v>45383</v>
      </c>
      <c r="B3834" s="2" t="s">
        <v>39</v>
      </c>
      <c r="C3834" s="2" t="s">
        <v>25</v>
      </c>
      <c r="D3834" s="2" t="s">
        <v>31</v>
      </c>
      <c r="E3834" s="2" t="str">
        <f>TRIM(Table2[[#This Row],[SKU_CODE]])</f>
        <v>BEC-GB-002</v>
      </c>
      <c r="F3834" s="2">
        <v>522</v>
      </c>
      <c r="G3834" s="2">
        <v>93438</v>
      </c>
      <c r="H3834" s="2">
        <v>15328.88</v>
      </c>
      <c r="I3834" s="2">
        <v>10650.85</v>
      </c>
      <c r="J3834" s="2">
        <v>18</v>
      </c>
      <c r="K3834" s="2" t="str">
        <f>_xlfn.XLOOKUP(E3834,[1]SKU_Master!A:A,[1]SKU_Master!C:C,"NOT FOUND")</f>
        <v>Garbage Bags</v>
      </c>
      <c r="L3834" s="2">
        <f>_xlfn.XLOOKUP(Table2[[#This Row],[SKU_CODE_CLEAN]],[1]SKU_Master!A:A,[1]SKU_Master!E:E,"Not Found")</f>
        <v>179</v>
      </c>
      <c r="M3834" s="2">
        <f>_xlfn.XLOOKUP(E3834,[1]SKU_Master!A:A,[1]SKU_Master!F:F,"NOT FOUND")</f>
        <v>86</v>
      </c>
      <c r="N3834" s="2" t="str">
        <f>IF(ISNUMBER(_xlfn.XMATCH(E3834,[1]SKU_Master!A:A)),"MATCH","NOT FOUND")</f>
        <v>MATCH</v>
      </c>
      <c r="O3834" s="2">
        <f>Table2[[#This Row],[GROSS_REVENUE]]-Table2[[#This Row],[DISCOUNT]]</f>
        <v>78109.119999999995</v>
      </c>
      <c r="P3834" s="3">
        <f>IFERROR((Table2[[#This Row],[NET_REVENUE]]-(Table2[[#This Row],[UNITS_SOLD]]*Table2[[#This Row],[UNIT_COGS]]))/Table2[[#This Row],[NET_REVENUE]],0)</f>
        <v>0.42526557718228036</v>
      </c>
      <c r="Q3834" s="4">
        <f>IFERROR(Table2[[#This Row],[GROSS_REVENUE]]/Table2[[#This Row],[AD_SPEND]],0)</f>
        <v>8.7728209485627904</v>
      </c>
      <c r="R3834" s="2">
        <f>IFERROR((Table2[[#This Row],[NET_REVENUE]]-(Table2[[#This Row],[UNITS_SOLD]]*Table2[[#This Row],[UNIT_COGS]])-Table2[[#This Row],[AD_SPEND]]),0)</f>
        <v>22566.269999999997</v>
      </c>
      <c r="S3834" s="3">
        <f>IFERROR(Table2[[#This Row],[RETURNS_UNITS]]/Table2[[#This Row],[UNITS_SOLD]],0)</f>
        <v>3.4482758620689655E-2</v>
      </c>
      <c r="T3834" s="2" t="str">
        <f>TRIM(CLEAN(Table2[[#This Row],[CHANNEL]]))</f>
        <v>Amazon</v>
      </c>
      <c r="U3834" s="1">
        <f t="shared" si="59"/>
        <v>45383</v>
      </c>
    </row>
    <row r="3835" spans="1:21" x14ac:dyDescent="0.3">
      <c r="A3835" s="1">
        <v>45627</v>
      </c>
      <c r="B3835" s="2" t="s">
        <v>39</v>
      </c>
      <c r="C3835" s="2" t="s">
        <v>25</v>
      </c>
      <c r="D3835" s="2" t="s">
        <v>30</v>
      </c>
      <c r="E3835" s="2" t="str">
        <f>TRIM(Table2[[#This Row],[SKU_CODE]])</f>
        <v>BEC-TIS-002</v>
      </c>
      <c r="F3835" s="2">
        <v>497</v>
      </c>
      <c r="G3835" s="2">
        <v>89460</v>
      </c>
      <c r="H3835" s="2">
        <v>11491.95</v>
      </c>
      <c r="I3835" s="2">
        <v>10664.22</v>
      </c>
      <c r="J3835" s="2">
        <v>15</v>
      </c>
      <c r="K3835" s="2" t="str">
        <f>_xlfn.XLOOKUP(E3835,[1]SKU_Master!A:A,[1]SKU_Master!C:C,"NOT FOUND")</f>
        <v>Tissues</v>
      </c>
      <c r="L3835" s="2">
        <f>_xlfn.XLOOKUP(Table2[[#This Row],[SKU_CODE_CLEAN]],[1]SKU_Master!A:A,[1]SKU_Master!E:E,"Not Found")</f>
        <v>180</v>
      </c>
      <c r="M3835" s="2">
        <f>_xlfn.XLOOKUP(E3835,[1]SKU_Master!A:A,[1]SKU_Master!F:F,"NOT FOUND")</f>
        <v>95</v>
      </c>
      <c r="N3835" s="2" t="str">
        <f>IF(ISNUMBER(_xlfn.XMATCH(E3835,[1]SKU_Master!A:A)),"MATCH","NOT FOUND")</f>
        <v>MATCH</v>
      </c>
      <c r="O3835" s="2">
        <f>Table2[[#This Row],[GROSS_REVENUE]]-Table2[[#This Row],[DISCOUNT]]</f>
        <v>77968.05</v>
      </c>
      <c r="P3835" s="3">
        <f>IFERROR((Table2[[#This Row],[NET_REVENUE]]-(Table2[[#This Row],[UNITS_SOLD]]*Table2[[#This Row],[UNIT_COGS]]))/Table2[[#This Row],[NET_REVENUE]],0)</f>
        <v>0.39443143697963462</v>
      </c>
      <c r="Q3835" s="4">
        <f>IFERROR(Table2[[#This Row],[GROSS_REVENUE]]/Table2[[#This Row],[AD_SPEND]],0)</f>
        <v>8.3887991808121001</v>
      </c>
      <c r="R3835" s="2">
        <f>IFERROR((Table2[[#This Row],[NET_REVENUE]]-(Table2[[#This Row],[UNITS_SOLD]]*Table2[[#This Row],[UNIT_COGS]])-Table2[[#This Row],[AD_SPEND]]),0)</f>
        <v>20088.830000000002</v>
      </c>
      <c r="S3835" s="3">
        <f>IFERROR(Table2[[#This Row],[RETURNS_UNITS]]/Table2[[#This Row],[UNITS_SOLD]],0)</f>
        <v>3.0181086519114688E-2</v>
      </c>
      <c r="T3835" s="2" t="str">
        <f>TRIM(CLEAN(Table2[[#This Row],[CHANNEL]]))</f>
        <v>Amazon</v>
      </c>
      <c r="U3835" s="1">
        <f t="shared" si="59"/>
        <v>45627</v>
      </c>
    </row>
    <row r="3836" spans="1:21" x14ac:dyDescent="0.3">
      <c r="A3836" s="1">
        <v>45383</v>
      </c>
      <c r="B3836" s="2" t="s">
        <v>24</v>
      </c>
      <c r="C3836" s="2" t="s">
        <v>22</v>
      </c>
      <c r="D3836" s="2" t="s">
        <v>36</v>
      </c>
      <c r="E3836" s="2" t="str">
        <f>TRIM(Table2[[#This Row],[SKU_CODE]])</f>
        <v>BEC-CLN-003</v>
      </c>
      <c r="F3836" s="2">
        <v>160</v>
      </c>
      <c r="G3836" s="2">
        <v>47840</v>
      </c>
      <c r="H3836" s="2">
        <v>2397.88</v>
      </c>
      <c r="I3836" s="2">
        <v>10679.31</v>
      </c>
      <c r="J3836" s="2">
        <v>24</v>
      </c>
      <c r="K3836" s="2" t="str">
        <f>_xlfn.XLOOKUP(E3836,[1]SKU_Master!A:A,[1]SKU_Master!C:C,"NOT FOUND")</f>
        <v>Cleaners</v>
      </c>
      <c r="L3836" s="2">
        <f>_xlfn.XLOOKUP(Table2[[#This Row],[SKU_CODE_CLEAN]],[1]SKU_Master!A:A,[1]SKU_Master!E:E,"Not Found")</f>
        <v>299</v>
      </c>
      <c r="M3836" s="2">
        <f>_xlfn.XLOOKUP(E3836,[1]SKU_Master!A:A,[1]SKU_Master!F:F,"NOT FOUND")</f>
        <v>150</v>
      </c>
      <c r="N3836" s="2" t="str">
        <f>IF(ISNUMBER(_xlfn.XMATCH(E3836,[1]SKU_Master!A:A)),"MATCH","NOT FOUND")</f>
        <v>MATCH</v>
      </c>
      <c r="O3836" s="2">
        <f>Table2[[#This Row],[GROSS_REVENUE]]-Table2[[#This Row],[DISCOUNT]]</f>
        <v>45442.12</v>
      </c>
      <c r="P3836" s="3">
        <f>IFERROR((Table2[[#This Row],[NET_REVENUE]]-(Table2[[#This Row],[UNITS_SOLD]]*Table2[[#This Row],[UNIT_COGS]]))/Table2[[#This Row],[NET_REVENUE]],0)</f>
        <v>0.47185562645404749</v>
      </c>
      <c r="Q3836" s="4">
        <f>IFERROR(Table2[[#This Row],[GROSS_REVENUE]]/Table2[[#This Row],[AD_SPEND]],0)</f>
        <v>4.4796901672486333</v>
      </c>
      <c r="R3836" s="2">
        <f>IFERROR((Table2[[#This Row],[NET_REVENUE]]-(Table2[[#This Row],[UNITS_SOLD]]*Table2[[#This Row],[UNIT_COGS]])-Table2[[#This Row],[AD_SPEND]]),0)</f>
        <v>10762.810000000003</v>
      </c>
      <c r="S3836" s="3">
        <f>IFERROR(Table2[[#This Row],[RETURNS_UNITS]]/Table2[[#This Row],[UNITS_SOLD]],0)</f>
        <v>0.15</v>
      </c>
      <c r="T3836" s="2" t="str">
        <f>TRIM(CLEAN(Table2[[#This Row],[CHANNEL]]))</f>
        <v>D2C</v>
      </c>
      <c r="U3836" s="1">
        <f t="shared" si="59"/>
        <v>45383</v>
      </c>
    </row>
    <row r="3837" spans="1:21" x14ac:dyDescent="0.3">
      <c r="A3837" s="1">
        <v>45809</v>
      </c>
      <c r="B3837" s="2" t="s">
        <v>39</v>
      </c>
      <c r="C3837" s="2" t="s">
        <v>22</v>
      </c>
      <c r="D3837" s="2" t="s">
        <v>41</v>
      </c>
      <c r="E3837" s="2" t="str">
        <f>TRIM(Table2[[#This Row],[SKU_CODE]])</f>
        <v>BEC-KT-002</v>
      </c>
      <c r="F3837" s="2">
        <v>230</v>
      </c>
      <c r="G3837" s="2">
        <v>96600</v>
      </c>
      <c r="H3837" s="2">
        <v>5539.66</v>
      </c>
      <c r="I3837" s="2">
        <v>10691.21</v>
      </c>
      <c r="J3837" s="2">
        <v>12</v>
      </c>
      <c r="K3837" s="2" t="str">
        <f>_xlfn.XLOOKUP(E3837,[1]SKU_Master!A:A,[1]SKU_Master!C:C,"NOT FOUND")</f>
        <v>Kitchen Towel</v>
      </c>
      <c r="L3837" s="2">
        <f>_xlfn.XLOOKUP(Table2[[#This Row],[SKU_CODE_CLEAN]],[1]SKU_Master!A:A,[1]SKU_Master!E:E,"Not Found")</f>
        <v>420</v>
      </c>
      <c r="M3837" s="2">
        <f>_xlfn.XLOOKUP(E3837,[1]SKU_Master!A:A,[1]SKU_Master!F:F,"NOT FOUND")</f>
        <v>205</v>
      </c>
      <c r="N3837" s="2" t="str">
        <f>IF(ISNUMBER(_xlfn.XMATCH(E3837,[1]SKU_Master!A:A)),"MATCH","NOT FOUND")</f>
        <v>MATCH</v>
      </c>
      <c r="O3837" s="2">
        <f>Table2[[#This Row],[GROSS_REVENUE]]-Table2[[#This Row],[DISCOUNT]]</f>
        <v>91060.34</v>
      </c>
      <c r="P3837" s="3">
        <f>IFERROR((Table2[[#This Row],[NET_REVENUE]]-(Table2[[#This Row],[UNITS_SOLD]]*Table2[[#This Row],[UNIT_COGS]]))/Table2[[#This Row],[NET_REVENUE]],0)</f>
        <v>0.48221146549639499</v>
      </c>
      <c r="Q3837" s="4">
        <f>IFERROR(Table2[[#This Row],[GROSS_REVENUE]]/Table2[[#This Row],[AD_SPEND]],0)</f>
        <v>9.0354599713222363</v>
      </c>
      <c r="R3837" s="2">
        <f>IFERROR((Table2[[#This Row],[NET_REVENUE]]-(Table2[[#This Row],[UNITS_SOLD]]*Table2[[#This Row],[UNIT_COGS]])-Table2[[#This Row],[AD_SPEND]]),0)</f>
        <v>33219.129999999997</v>
      </c>
      <c r="S3837" s="3">
        <f>IFERROR(Table2[[#This Row],[RETURNS_UNITS]]/Table2[[#This Row],[UNITS_SOLD]],0)</f>
        <v>5.2173913043478258E-2</v>
      </c>
      <c r="T3837" s="2" t="str">
        <f>TRIM(CLEAN(Table2[[#This Row],[CHANNEL]]))</f>
        <v>Amazon</v>
      </c>
      <c r="U3837" s="1">
        <f t="shared" si="59"/>
        <v>45809</v>
      </c>
    </row>
    <row r="3838" spans="1:21" x14ac:dyDescent="0.3">
      <c r="A3838" s="1">
        <v>45292</v>
      </c>
      <c r="B3838" s="2" t="s">
        <v>37</v>
      </c>
      <c r="C3838" s="2" t="s">
        <v>25</v>
      </c>
      <c r="D3838" s="2" t="s">
        <v>29</v>
      </c>
      <c r="E3838" s="2" t="str">
        <f>TRIM(Table2[[#This Row],[SKU_CODE]])</f>
        <v>BEC-CLN-004</v>
      </c>
      <c r="F3838" s="2">
        <v>366</v>
      </c>
      <c r="G3838" s="2">
        <v>36234</v>
      </c>
      <c r="H3838" s="2">
        <v>4049.68</v>
      </c>
      <c r="I3838" s="2">
        <v>10739.85</v>
      </c>
      <c r="J3838" s="2">
        <v>17</v>
      </c>
      <c r="K3838" s="2" t="str">
        <f>_xlfn.XLOOKUP(E3838,[1]SKU_Master!A:A,[1]SKU_Master!C:C,"NOT FOUND")</f>
        <v>Cleaners</v>
      </c>
      <c r="L3838" s="2">
        <f>_xlfn.XLOOKUP(Table2[[#This Row],[SKU_CODE_CLEAN]],[1]SKU_Master!A:A,[1]SKU_Master!E:E,"Not Found")</f>
        <v>99</v>
      </c>
      <c r="M3838" s="2">
        <f>_xlfn.XLOOKUP(E3838,[1]SKU_Master!A:A,[1]SKU_Master!F:F,"NOT FOUND")</f>
        <v>44</v>
      </c>
      <c r="N3838" s="2" t="str">
        <f>IF(ISNUMBER(_xlfn.XMATCH(E3838,[1]SKU_Master!A:A)),"MATCH","NOT FOUND")</f>
        <v>MATCH</v>
      </c>
      <c r="O3838" s="2">
        <f>Table2[[#This Row],[GROSS_REVENUE]]-Table2[[#This Row],[DISCOUNT]]</f>
        <v>32184.32</v>
      </c>
      <c r="P3838" s="3">
        <f>IFERROR((Table2[[#This Row],[NET_REVENUE]]-(Table2[[#This Row],[UNITS_SOLD]]*Table2[[#This Row],[UNIT_COGS]]))/Table2[[#This Row],[NET_REVENUE]],0)</f>
        <v>0.49963211899459115</v>
      </c>
      <c r="Q3838" s="4">
        <f>IFERROR(Table2[[#This Row],[GROSS_REVENUE]]/Table2[[#This Row],[AD_SPEND]],0)</f>
        <v>3.3737901367337533</v>
      </c>
      <c r="R3838" s="2">
        <f>IFERROR((Table2[[#This Row],[NET_REVENUE]]-(Table2[[#This Row],[UNITS_SOLD]]*Table2[[#This Row],[UNIT_COGS]])-Table2[[#This Row],[AD_SPEND]]),0)</f>
        <v>5340.4699999999993</v>
      </c>
      <c r="S3838" s="3">
        <f>IFERROR(Table2[[#This Row],[RETURNS_UNITS]]/Table2[[#This Row],[UNITS_SOLD]],0)</f>
        <v>4.6448087431693992E-2</v>
      </c>
      <c r="T3838" s="2" t="str">
        <f>TRIM(CLEAN(Table2[[#This Row],[CHANNEL]]))</f>
        <v>Blinkit</v>
      </c>
      <c r="U3838" s="1">
        <f t="shared" si="59"/>
        <v>45292</v>
      </c>
    </row>
    <row r="3839" spans="1:21" x14ac:dyDescent="0.3">
      <c r="A3839" s="1">
        <v>45748</v>
      </c>
      <c r="B3839" s="2" t="s">
        <v>33</v>
      </c>
      <c r="C3839" s="2" t="s">
        <v>22</v>
      </c>
      <c r="D3839" s="2" t="s">
        <v>59</v>
      </c>
      <c r="E3839" s="2" t="str">
        <f>TRIM(Table2[[#This Row],[SKU_CODE]])</f>
        <v>BEC-CLN-001</v>
      </c>
      <c r="F3839" s="2">
        <v>227</v>
      </c>
      <c r="G3839" s="2">
        <v>45173</v>
      </c>
      <c r="H3839" s="2">
        <v>3390.33</v>
      </c>
      <c r="I3839" s="2">
        <v>10746.01</v>
      </c>
      <c r="J3839" s="2">
        <v>6</v>
      </c>
      <c r="K3839" s="2" t="str">
        <f>_xlfn.XLOOKUP(E3839,[1]SKU_Master!A:A,[1]SKU_Master!C:C,"NOT FOUND")</f>
        <v>Cleaners</v>
      </c>
      <c r="L3839" s="2">
        <f>_xlfn.XLOOKUP(Table2[[#This Row],[SKU_CODE_CLEAN]],[1]SKU_Master!A:A,[1]SKU_Master!E:E,"Not Found")</f>
        <v>199</v>
      </c>
      <c r="M3839" s="2">
        <f>_xlfn.XLOOKUP(E3839,[1]SKU_Master!A:A,[1]SKU_Master!F:F,"NOT FOUND")</f>
        <v>96</v>
      </c>
      <c r="N3839" s="2" t="str">
        <f>IF(ISNUMBER(_xlfn.XMATCH(E3839,[1]SKU_Master!A:A)),"MATCH","NOT FOUND")</f>
        <v>MATCH</v>
      </c>
      <c r="O3839" s="2">
        <f>Table2[[#This Row],[GROSS_REVENUE]]-Table2[[#This Row],[DISCOUNT]]</f>
        <v>41782.67</v>
      </c>
      <c r="P3839" s="3">
        <f>IFERROR((Table2[[#This Row],[NET_REVENUE]]-(Table2[[#This Row],[UNITS_SOLD]]*Table2[[#This Row],[UNIT_COGS]]))/Table2[[#This Row],[NET_REVENUE]],0)</f>
        <v>0.47844405347958852</v>
      </c>
      <c r="Q3839" s="4">
        <f>IFERROR(Table2[[#This Row],[GROSS_REVENUE]]/Table2[[#This Row],[AD_SPEND]],0)</f>
        <v>4.2036997918297114</v>
      </c>
      <c r="R3839" s="2">
        <f>IFERROR((Table2[[#This Row],[NET_REVENUE]]-(Table2[[#This Row],[UNITS_SOLD]]*Table2[[#This Row],[UNIT_COGS]])-Table2[[#This Row],[AD_SPEND]]),0)</f>
        <v>9244.659999999998</v>
      </c>
      <c r="S3839" s="3">
        <f>IFERROR(Table2[[#This Row],[RETURNS_UNITS]]/Table2[[#This Row],[UNITS_SOLD]],0)</f>
        <v>2.643171806167401E-2</v>
      </c>
      <c r="T3839" s="2" t="str">
        <f>TRIM(CLEAN(Table2[[#This Row],[CHANNEL]]))</f>
        <v>Swiggy Instamart</v>
      </c>
      <c r="U3839" s="1">
        <f t="shared" si="59"/>
        <v>45748</v>
      </c>
    </row>
    <row r="3840" spans="1:21" x14ac:dyDescent="0.3">
      <c r="A3840" s="1">
        <v>45474</v>
      </c>
      <c r="B3840" s="2" t="s">
        <v>37</v>
      </c>
      <c r="C3840" s="2" t="s">
        <v>25</v>
      </c>
      <c r="D3840" s="2" t="s">
        <v>59</v>
      </c>
      <c r="E3840" s="2" t="str">
        <f>TRIM(Table2[[#This Row],[SKU_CODE]])</f>
        <v>BEC-CLN-001</v>
      </c>
      <c r="F3840" s="2">
        <v>334</v>
      </c>
      <c r="G3840" s="2">
        <v>66466</v>
      </c>
      <c r="H3840" s="2">
        <v>15085.07</v>
      </c>
      <c r="I3840" s="2">
        <v>10752.14</v>
      </c>
      <c r="J3840" s="2">
        <v>9</v>
      </c>
      <c r="K3840" s="2" t="str">
        <f>_xlfn.XLOOKUP(E3840,[1]SKU_Master!A:A,[1]SKU_Master!C:C,"NOT FOUND")</f>
        <v>Cleaners</v>
      </c>
      <c r="L3840" s="2">
        <f>_xlfn.XLOOKUP(Table2[[#This Row],[SKU_CODE_CLEAN]],[1]SKU_Master!A:A,[1]SKU_Master!E:E,"Not Found")</f>
        <v>199</v>
      </c>
      <c r="M3840" s="2">
        <f>_xlfn.XLOOKUP(E3840,[1]SKU_Master!A:A,[1]SKU_Master!F:F,"NOT FOUND")</f>
        <v>96</v>
      </c>
      <c r="N3840" s="2" t="str">
        <f>IF(ISNUMBER(_xlfn.XMATCH(E3840,[1]SKU_Master!A:A)),"MATCH","NOT FOUND")</f>
        <v>MATCH</v>
      </c>
      <c r="O3840" s="2">
        <f>Table2[[#This Row],[GROSS_REVENUE]]-Table2[[#This Row],[DISCOUNT]]</f>
        <v>51380.93</v>
      </c>
      <c r="P3840" s="3">
        <f>IFERROR((Table2[[#This Row],[NET_REVENUE]]-(Table2[[#This Row],[UNITS_SOLD]]*Table2[[#This Row],[UNIT_COGS]]))/Table2[[#This Row],[NET_REVENUE]],0)</f>
        <v>0.37595524253842816</v>
      </c>
      <c r="Q3840" s="4">
        <f>IFERROR(Table2[[#This Row],[GROSS_REVENUE]]/Table2[[#This Row],[AD_SPEND]],0)</f>
        <v>6.1816531406771125</v>
      </c>
      <c r="R3840" s="2">
        <f>IFERROR((Table2[[#This Row],[NET_REVENUE]]-(Table2[[#This Row],[UNITS_SOLD]]*Table2[[#This Row],[UNIT_COGS]])-Table2[[#This Row],[AD_SPEND]]),0)</f>
        <v>8564.7900000000009</v>
      </c>
      <c r="S3840" s="3">
        <f>IFERROR(Table2[[#This Row],[RETURNS_UNITS]]/Table2[[#This Row],[UNITS_SOLD]],0)</f>
        <v>2.6946107784431138E-2</v>
      </c>
      <c r="T3840" s="2" t="str">
        <f>TRIM(CLEAN(Table2[[#This Row],[CHANNEL]]))</f>
        <v>Blinkit</v>
      </c>
      <c r="U3840" s="1">
        <f t="shared" si="59"/>
        <v>45474</v>
      </c>
    </row>
    <row r="3841" spans="1:21" x14ac:dyDescent="0.3">
      <c r="A3841" s="1">
        <v>45292</v>
      </c>
      <c r="B3841" s="2" t="s">
        <v>27</v>
      </c>
      <c r="C3841" s="2" t="s">
        <v>28</v>
      </c>
      <c r="D3841" s="2" t="s">
        <v>36</v>
      </c>
      <c r="E3841" s="2" t="str">
        <f>TRIM(Table2[[#This Row],[SKU_CODE]])</f>
        <v>BEC-CLN-003</v>
      </c>
      <c r="F3841" s="2">
        <v>198</v>
      </c>
      <c r="G3841" s="2">
        <v>59202</v>
      </c>
      <c r="H3841" s="2">
        <v>6591.26</v>
      </c>
      <c r="I3841" s="2">
        <v>10760.56</v>
      </c>
      <c r="J3841" s="2">
        <v>10</v>
      </c>
      <c r="K3841" s="2" t="str">
        <f>_xlfn.XLOOKUP(E3841,[1]SKU_Master!A:A,[1]SKU_Master!C:C,"NOT FOUND")</f>
        <v>Cleaners</v>
      </c>
      <c r="L3841" s="2">
        <f>_xlfn.XLOOKUP(Table2[[#This Row],[SKU_CODE_CLEAN]],[1]SKU_Master!A:A,[1]SKU_Master!E:E,"Not Found")</f>
        <v>299</v>
      </c>
      <c r="M3841" s="2">
        <f>_xlfn.XLOOKUP(E3841,[1]SKU_Master!A:A,[1]SKU_Master!F:F,"NOT FOUND")</f>
        <v>150</v>
      </c>
      <c r="N3841" s="2" t="str">
        <f>IF(ISNUMBER(_xlfn.XMATCH(E3841,[1]SKU_Master!A:A)),"MATCH","NOT FOUND")</f>
        <v>MATCH</v>
      </c>
      <c r="O3841" s="2">
        <f>Table2[[#This Row],[GROSS_REVENUE]]-Table2[[#This Row],[DISCOUNT]]</f>
        <v>52610.74</v>
      </c>
      <c r="P3841" s="3">
        <f>IFERROR((Table2[[#This Row],[NET_REVENUE]]-(Table2[[#This Row],[UNITS_SOLD]]*Table2[[#This Row],[UNIT_COGS]]))/Table2[[#This Row],[NET_REVENUE]],0)</f>
        <v>0.43547648255850419</v>
      </c>
      <c r="Q3841" s="4">
        <f>IFERROR(Table2[[#This Row],[GROSS_REVENUE]]/Table2[[#This Row],[AD_SPEND]],0)</f>
        <v>5.501758272803646</v>
      </c>
      <c r="R3841" s="2">
        <f>IFERROR((Table2[[#This Row],[NET_REVENUE]]-(Table2[[#This Row],[UNITS_SOLD]]*Table2[[#This Row],[UNIT_COGS]])-Table2[[#This Row],[AD_SPEND]]),0)</f>
        <v>12150.179999999998</v>
      </c>
      <c r="S3841" s="3">
        <f>IFERROR(Table2[[#This Row],[RETURNS_UNITS]]/Table2[[#This Row],[UNITS_SOLD]],0)</f>
        <v>5.0505050505050504E-2</v>
      </c>
      <c r="T3841" s="2" t="str">
        <f>TRIM(CLEAN(Table2[[#This Row],[CHANNEL]]))</f>
        <v>Zepto</v>
      </c>
      <c r="U3841" s="1">
        <f t="shared" si="59"/>
        <v>45292</v>
      </c>
    </row>
    <row r="3842" spans="1:21" x14ac:dyDescent="0.3">
      <c r="A3842" s="1">
        <v>45627</v>
      </c>
      <c r="B3842" s="2" t="s">
        <v>21</v>
      </c>
      <c r="C3842" s="2" t="s">
        <v>25</v>
      </c>
      <c r="D3842" s="2" t="s">
        <v>59</v>
      </c>
      <c r="E3842" s="2" t="str">
        <f>TRIM(Table2[[#This Row],[SKU_CODE]])</f>
        <v>BEC-CLN-001</v>
      </c>
      <c r="F3842" s="2">
        <v>361</v>
      </c>
      <c r="G3842" s="2">
        <v>71839</v>
      </c>
      <c r="H3842" s="2">
        <v>15367.43</v>
      </c>
      <c r="I3842" s="2">
        <v>10760.82</v>
      </c>
      <c r="J3842" s="2">
        <v>10</v>
      </c>
      <c r="K3842" s="2" t="str">
        <f>_xlfn.XLOOKUP(E3842,[1]SKU_Master!A:A,[1]SKU_Master!C:C,"NOT FOUND")</f>
        <v>Cleaners</v>
      </c>
      <c r="L3842" s="2">
        <f>_xlfn.XLOOKUP(Table2[[#This Row],[SKU_CODE_CLEAN]],[1]SKU_Master!A:A,[1]SKU_Master!E:E,"Not Found")</f>
        <v>199</v>
      </c>
      <c r="M3842" s="2">
        <f>_xlfn.XLOOKUP(E3842,[1]SKU_Master!A:A,[1]SKU_Master!F:F,"NOT FOUND")</f>
        <v>96</v>
      </c>
      <c r="N3842" s="2" t="str">
        <f>IF(ISNUMBER(_xlfn.XMATCH(E3842,[1]SKU_Master!A:A)),"MATCH","NOT FOUND")</f>
        <v>MATCH</v>
      </c>
      <c r="O3842" s="2">
        <f>Table2[[#This Row],[GROSS_REVENUE]]-Table2[[#This Row],[DISCOUNT]]</f>
        <v>56471.57</v>
      </c>
      <c r="P3842" s="3">
        <f>IFERROR((Table2[[#This Row],[NET_REVENUE]]-(Table2[[#This Row],[UNITS_SOLD]]*Table2[[#This Row],[UNIT_COGS]]))/Table2[[#This Row],[NET_REVENUE]],0)</f>
        <v>0.38631066924471907</v>
      </c>
      <c r="Q3842" s="4">
        <f>IFERROR(Table2[[#This Row],[GROSS_REVENUE]]/Table2[[#This Row],[AD_SPEND]],0)</f>
        <v>6.6759782247077828</v>
      </c>
      <c r="R3842" s="2">
        <f>IFERROR((Table2[[#This Row],[NET_REVENUE]]-(Table2[[#This Row],[UNITS_SOLD]]*Table2[[#This Row],[UNIT_COGS]])-Table2[[#This Row],[AD_SPEND]]),0)</f>
        <v>11054.75</v>
      </c>
      <c r="S3842" s="3">
        <f>IFERROR(Table2[[#This Row],[RETURNS_UNITS]]/Table2[[#This Row],[UNITS_SOLD]],0)</f>
        <v>2.7700831024930747E-2</v>
      </c>
      <c r="T3842" s="2" t="str">
        <f>TRIM(CLEAN(Table2[[#This Row],[CHANNEL]]))</f>
        <v>Flipkart</v>
      </c>
      <c r="U3842" s="1">
        <f t="shared" si="59"/>
        <v>45627</v>
      </c>
    </row>
    <row r="3843" spans="1:21" x14ac:dyDescent="0.3">
      <c r="A3843" s="1">
        <v>45474</v>
      </c>
      <c r="B3843" s="2" t="s">
        <v>21</v>
      </c>
      <c r="C3843" s="2" t="s">
        <v>25</v>
      </c>
      <c r="D3843" s="2" t="s">
        <v>36</v>
      </c>
      <c r="E3843" s="2" t="str">
        <f>TRIM(Table2[[#This Row],[SKU_CODE]])</f>
        <v>BEC-CLN-003</v>
      </c>
      <c r="F3843" s="2">
        <v>191</v>
      </c>
      <c r="G3843" s="2">
        <v>57109</v>
      </c>
      <c r="H3843" s="2">
        <v>11234.55</v>
      </c>
      <c r="I3843" s="2">
        <v>10771.2</v>
      </c>
      <c r="J3843" s="2">
        <v>9</v>
      </c>
      <c r="K3843" s="2" t="str">
        <f>_xlfn.XLOOKUP(E3843,[1]SKU_Master!A:A,[1]SKU_Master!C:C,"NOT FOUND")</f>
        <v>Cleaners</v>
      </c>
      <c r="L3843" s="2">
        <f>_xlfn.XLOOKUP(Table2[[#This Row],[SKU_CODE_CLEAN]],[1]SKU_Master!A:A,[1]SKU_Master!E:E,"Not Found")</f>
        <v>299</v>
      </c>
      <c r="M3843" s="2">
        <f>_xlfn.XLOOKUP(E3843,[1]SKU_Master!A:A,[1]SKU_Master!F:F,"NOT FOUND")</f>
        <v>150</v>
      </c>
      <c r="N3843" s="2" t="str">
        <f>IF(ISNUMBER(_xlfn.XMATCH(E3843,[1]SKU_Master!A:A)),"MATCH","NOT FOUND")</f>
        <v>MATCH</v>
      </c>
      <c r="O3843" s="2">
        <f>Table2[[#This Row],[GROSS_REVENUE]]-Table2[[#This Row],[DISCOUNT]]</f>
        <v>45874.45</v>
      </c>
      <c r="P3843" s="3">
        <f>IFERROR((Table2[[#This Row],[NET_REVENUE]]-(Table2[[#This Row],[UNITS_SOLD]]*Table2[[#This Row],[UNIT_COGS]]))/Table2[[#This Row],[NET_REVENUE]],0)</f>
        <v>0.37546935167615086</v>
      </c>
      <c r="Q3843" s="4">
        <f>IFERROR(Table2[[#This Row],[GROSS_REVENUE]]/Table2[[#This Row],[AD_SPEND]],0)</f>
        <v>5.3020090612002377</v>
      </c>
      <c r="R3843" s="2">
        <f>IFERROR((Table2[[#This Row],[NET_REVENUE]]-(Table2[[#This Row],[UNITS_SOLD]]*Table2[[#This Row],[UNIT_COGS]])-Table2[[#This Row],[AD_SPEND]]),0)</f>
        <v>6453.2499999999964</v>
      </c>
      <c r="S3843" s="3">
        <f>IFERROR(Table2[[#This Row],[RETURNS_UNITS]]/Table2[[#This Row],[UNITS_SOLD]],0)</f>
        <v>4.712041884816754E-2</v>
      </c>
      <c r="T3843" s="2" t="str">
        <f>TRIM(CLEAN(Table2[[#This Row],[CHANNEL]]))</f>
        <v>Flipkart</v>
      </c>
      <c r="U3843" s="1">
        <f t="shared" ref="U3843:U3906" si="60">IF(AND(MONTH(A3843)=1,DAY(A3843)&gt;1),DATE(YEAR(A3843),DAY(A3843),1),A3843)</f>
        <v>45474</v>
      </c>
    </row>
    <row r="3844" spans="1:21" x14ac:dyDescent="0.3">
      <c r="A3844" s="1">
        <v>45383</v>
      </c>
      <c r="B3844" s="2" t="s">
        <v>33</v>
      </c>
      <c r="C3844" s="2" t="s">
        <v>28</v>
      </c>
      <c r="D3844" s="2" t="s">
        <v>59</v>
      </c>
      <c r="E3844" s="2" t="str">
        <f>TRIM(Table2[[#This Row],[SKU_CODE]])</f>
        <v>BEC-CLN-001</v>
      </c>
      <c r="F3844" s="2">
        <v>202</v>
      </c>
      <c r="G3844" s="2">
        <v>40198</v>
      </c>
      <c r="H3844" s="2">
        <v>5051.42</v>
      </c>
      <c r="I3844" s="2">
        <v>10786.47</v>
      </c>
      <c r="J3844" s="2">
        <v>5</v>
      </c>
      <c r="K3844" s="2" t="str">
        <f>_xlfn.XLOOKUP(E3844,[1]SKU_Master!A:A,[1]SKU_Master!C:C,"NOT FOUND")</f>
        <v>Cleaners</v>
      </c>
      <c r="L3844" s="2">
        <f>_xlfn.XLOOKUP(Table2[[#This Row],[SKU_CODE_CLEAN]],[1]SKU_Master!A:A,[1]SKU_Master!E:E,"Not Found")</f>
        <v>199</v>
      </c>
      <c r="M3844" s="2">
        <f>_xlfn.XLOOKUP(E3844,[1]SKU_Master!A:A,[1]SKU_Master!F:F,"NOT FOUND")</f>
        <v>96</v>
      </c>
      <c r="N3844" s="2" t="str">
        <f>IF(ISNUMBER(_xlfn.XMATCH(E3844,[1]SKU_Master!A:A)),"MATCH","NOT FOUND")</f>
        <v>MATCH</v>
      </c>
      <c r="O3844" s="2">
        <f>Table2[[#This Row],[GROSS_REVENUE]]-Table2[[#This Row],[DISCOUNT]]</f>
        <v>35146.58</v>
      </c>
      <c r="P3844" s="3">
        <f>IFERROR((Table2[[#This Row],[NET_REVENUE]]-(Table2[[#This Row],[UNITS_SOLD]]*Table2[[#This Row],[UNIT_COGS]]))/Table2[[#This Row],[NET_REVENUE]],0)</f>
        <v>0.44825357118672715</v>
      </c>
      <c r="Q3844" s="4">
        <f>IFERROR(Table2[[#This Row],[GROSS_REVENUE]]/Table2[[#This Row],[AD_SPEND]],0)</f>
        <v>3.7267057712115275</v>
      </c>
      <c r="R3844" s="2">
        <f>IFERROR((Table2[[#This Row],[NET_REVENUE]]-(Table2[[#This Row],[UNITS_SOLD]]*Table2[[#This Row],[UNIT_COGS]])-Table2[[#This Row],[AD_SPEND]]),0)</f>
        <v>4968.1100000000024</v>
      </c>
      <c r="S3844" s="3">
        <f>IFERROR(Table2[[#This Row],[RETURNS_UNITS]]/Table2[[#This Row],[UNITS_SOLD]],0)</f>
        <v>2.4752475247524754E-2</v>
      </c>
      <c r="T3844" s="2" t="str">
        <f>TRIM(CLEAN(Table2[[#This Row],[CHANNEL]]))</f>
        <v>Swiggy Instamart</v>
      </c>
      <c r="U3844" s="1">
        <f t="shared" si="60"/>
        <v>45383</v>
      </c>
    </row>
    <row r="3845" spans="1:21" x14ac:dyDescent="0.3">
      <c r="A3845" s="1">
        <v>45323</v>
      </c>
      <c r="B3845" s="2" t="s">
        <v>50</v>
      </c>
      <c r="C3845" s="2" t="s">
        <v>22</v>
      </c>
      <c r="D3845" s="2" t="s">
        <v>29</v>
      </c>
      <c r="E3845" s="2" t="str">
        <f>TRIM(Table2[[#This Row],[SKU_CODE]])</f>
        <v>BEC-CLN-004</v>
      </c>
      <c r="F3845" s="2">
        <v>535</v>
      </c>
      <c r="G3845" s="2">
        <v>52965</v>
      </c>
      <c r="H3845" s="2">
        <v>15312.45</v>
      </c>
      <c r="I3845" s="2">
        <v>10812.13</v>
      </c>
      <c r="J3845" s="2">
        <v>19</v>
      </c>
      <c r="K3845" s="2" t="str">
        <f>_xlfn.XLOOKUP(E3845,[1]SKU_Master!A:A,[1]SKU_Master!C:C,"NOT FOUND")</f>
        <v>Cleaners</v>
      </c>
      <c r="L3845" s="2">
        <f>_xlfn.XLOOKUP(Table2[[#This Row],[SKU_CODE_CLEAN]],[1]SKU_Master!A:A,[1]SKU_Master!E:E,"Not Found")</f>
        <v>99</v>
      </c>
      <c r="M3845" s="2">
        <f>_xlfn.XLOOKUP(E3845,[1]SKU_Master!A:A,[1]SKU_Master!F:F,"NOT FOUND")</f>
        <v>44</v>
      </c>
      <c r="N3845" s="2" t="str">
        <f>IF(ISNUMBER(_xlfn.XMATCH(E3845,[1]SKU_Master!A:A)),"MATCH","NOT FOUND")</f>
        <v>MATCH</v>
      </c>
      <c r="O3845" s="2">
        <f>Table2[[#This Row],[GROSS_REVENUE]]-Table2[[#This Row],[DISCOUNT]]</f>
        <v>37652.550000000003</v>
      </c>
      <c r="P3845" s="3">
        <f>IFERROR((Table2[[#This Row],[NET_REVENUE]]-(Table2[[#This Row],[UNITS_SOLD]]*Table2[[#This Row],[UNIT_COGS]]))/Table2[[#This Row],[NET_REVENUE]],0)</f>
        <v>0.37480993983143246</v>
      </c>
      <c r="Q3845" s="4">
        <f>IFERROR(Table2[[#This Row],[GROSS_REVENUE]]/Table2[[#This Row],[AD_SPEND]],0)</f>
        <v>4.8986647404350485</v>
      </c>
      <c r="R3845" s="2">
        <f>IFERROR((Table2[[#This Row],[NET_REVENUE]]-(Table2[[#This Row],[UNITS_SOLD]]*Table2[[#This Row],[UNIT_COGS]])-Table2[[#This Row],[AD_SPEND]]),0)</f>
        <v>3300.4200000000037</v>
      </c>
      <c r="S3845" s="3">
        <f>IFERROR(Table2[[#This Row],[RETURNS_UNITS]]/Table2[[#This Row],[UNITS_SOLD]],0)</f>
        <v>3.5514018691588788E-2</v>
      </c>
      <c r="T3845" s="2" t="str">
        <f>TRIM(CLEAN(Table2[[#This Row],[CHANNEL]]))</f>
        <v>Amazon</v>
      </c>
      <c r="U3845" s="1">
        <f t="shared" si="60"/>
        <v>45323</v>
      </c>
    </row>
    <row r="3846" spans="1:21" x14ac:dyDescent="0.3">
      <c r="A3846" s="1">
        <v>45778</v>
      </c>
      <c r="B3846" s="2" t="s">
        <v>21</v>
      </c>
      <c r="C3846" s="2" t="s">
        <v>25</v>
      </c>
      <c r="D3846" s="2" t="s">
        <v>59</v>
      </c>
      <c r="E3846" s="2" t="str">
        <f>TRIM(Table2[[#This Row],[SKU_CODE]])</f>
        <v>BEC-CLN-001</v>
      </c>
      <c r="F3846" s="2">
        <v>279</v>
      </c>
      <c r="G3846" s="2">
        <v>55521</v>
      </c>
      <c r="H3846" s="2">
        <v>16521.11</v>
      </c>
      <c r="I3846" s="2">
        <v>10835.09</v>
      </c>
      <c r="J3846" s="2">
        <v>8</v>
      </c>
      <c r="K3846" s="2" t="str">
        <f>_xlfn.XLOOKUP(E3846,[1]SKU_Master!A:A,[1]SKU_Master!C:C,"NOT FOUND")</f>
        <v>Cleaners</v>
      </c>
      <c r="L3846" s="2">
        <f>_xlfn.XLOOKUP(Table2[[#This Row],[SKU_CODE_CLEAN]],[1]SKU_Master!A:A,[1]SKU_Master!E:E,"Not Found")</f>
        <v>199</v>
      </c>
      <c r="M3846" s="2">
        <f>_xlfn.XLOOKUP(E3846,[1]SKU_Master!A:A,[1]SKU_Master!F:F,"NOT FOUND")</f>
        <v>96</v>
      </c>
      <c r="N3846" s="2" t="str">
        <f>IF(ISNUMBER(_xlfn.XMATCH(E3846,[1]SKU_Master!A:A)),"MATCH","NOT FOUND")</f>
        <v>MATCH</v>
      </c>
      <c r="O3846" s="2">
        <f>Table2[[#This Row],[GROSS_REVENUE]]-Table2[[#This Row],[DISCOUNT]]</f>
        <v>38999.89</v>
      </c>
      <c r="P3846" s="3">
        <f>IFERROR((Table2[[#This Row],[NET_REVENUE]]-(Table2[[#This Row],[UNITS_SOLD]]*Table2[[#This Row],[UNIT_COGS]]))/Table2[[#This Row],[NET_REVENUE]],0)</f>
        <v>0.31322883218388564</v>
      </c>
      <c r="Q3846" s="4">
        <f>IFERROR(Table2[[#This Row],[GROSS_REVENUE]]/Table2[[#This Row],[AD_SPEND]],0)</f>
        <v>5.1241844783938113</v>
      </c>
      <c r="R3846" s="2">
        <f>IFERROR((Table2[[#This Row],[NET_REVENUE]]-(Table2[[#This Row],[UNITS_SOLD]]*Table2[[#This Row],[UNIT_COGS]])-Table2[[#This Row],[AD_SPEND]]),0)</f>
        <v>1380.7999999999993</v>
      </c>
      <c r="S3846" s="3">
        <f>IFERROR(Table2[[#This Row],[RETURNS_UNITS]]/Table2[[#This Row],[UNITS_SOLD]],0)</f>
        <v>2.8673835125448029E-2</v>
      </c>
      <c r="T3846" s="2" t="str">
        <f>TRIM(CLEAN(Table2[[#This Row],[CHANNEL]]))</f>
        <v>Flipkart</v>
      </c>
      <c r="U3846" s="1">
        <f t="shared" si="60"/>
        <v>45778</v>
      </c>
    </row>
    <row r="3847" spans="1:21" x14ac:dyDescent="0.3">
      <c r="A3847" s="1">
        <v>45444</v>
      </c>
      <c r="B3847" s="2" t="s">
        <v>33</v>
      </c>
      <c r="C3847" s="2" t="s">
        <v>22</v>
      </c>
      <c r="D3847" s="2" t="s">
        <v>38</v>
      </c>
      <c r="E3847" s="2" t="str">
        <f>TRIM(Table2[[#This Row],[SKU_CODE]])</f>
        <v>BEC-CLN-002</v>
      </c>
      <c r="F3847" s="2">
        <v>207</v>
      </c>
      <c r="G3847" s="2">
        <v>38295</v>
      </c>
      <c r="H3847" s="2">
        <v>3946.58</v>
      </c>
      <c r="I3847" s="2">
        <v>10865.14</v>
      </c>
      <c r="J3847" s="2">
        <v>4</v>
      </c>
      <c r="K3847" s="2" t="str">
        <f>_xlfn.XLOOKUP(E3847,[1]SKU_Master!A:A,[1]SKU_Master!C:C,"NOT FOUND")</f>
        <v>Cleaners</v>
      </c>
      <c r="L3847" s="2">
        <f>_xlfn.XLOOKUP(Table2[[#This Row],[SKU_CODE_CLEAN]],[1]SKU_Master!A:A,[1]SKU_Master!E:E,"Not Found")</f>
        <v>185</v>
      </c>
      <c r="M3847" s="2">
        <f>_xlfn.XLOOKUP(E3847,[1]SKU_Master!A:A,[1]SKU_Master!F:F,"NOT FOUND")</f>
        <v>88</v>
      </c>
      <c r="N3847" s="2" t="str">
        <f>IF(ISNUMBER(_xlfn.XMATCH(E3847,[1]SKU_Master!A:A)),"MATCH","NOT FOUND")</f>
        <v>MATCH</v>
      </c>
      <c r="O3847" s="2">
        <f>Table2[[#This Row],[GROSS_REVENUE]]-Table2[[#This Row],[DISCOUNT]]</f>
        <v>34348.42</v>
      </c>
      <c r="P3847" s="3">
        <f>IFERROR((Table2[[#This Row],[NET_REVENUE]]-(Table2[[#This Row],[UNITS_SOLD]]*Table2[[#This Row],[UNIT_COGS]]))/Table2[[#This Row],[NET_REVENUE]],0)</f>
        <v>0.46966992950476322</v>
      </c>
      <c r="Q3847" s="4">
        <f>IFERROR(Table2[[#This Row],[GROSS_REVENUE]]/Table2[[#This Row],[AD_SPEND]],0)</f>
        <v>3.524574924943443</v>
      </c>
      <c r="R3847" s="2">
        <f>IFERROR((Table2[[#This Row],[NET_REVENUE]]-(Table2[[#This Row],[UNITS_SOLD]]*Table2[[#This Row],[UNIT_COGS]])-Table2[[#This Row],[AD_SPEND]]),0)</f>
        <v>5267.2799999999988</v>
      </c>
      <c r="S3847" s="3">
        <f>IFERROR(Table2[[#This Row],[RETURNS_UNITS]]/Table2[[#This Row],[UNITS_SOLD]],0)</f>
        <v>1.932367149758454E-2</v>
      </c>
      <c r="T3847" s="2" t="str">
        <f>TRIM(CLEAN(Table2[[#This Row],[CHANNEL]]))</f>
        <v>Swiggy Instamart</v>
      </c>
      <c r="U3847" s="1">
        <f t="shared" si="60"/>
        <v>45444</v>
      </c>
    </row>
    <row r="3848" spans="1:21" x14ac:dyDescent="0.3">
      <c r="A3848" s="1">
        <v>45658</v>
      </c>
      <c r="B3848" s="2" t="s">
        <v>34</v>
      </c>
      <c r="C3848" s="2" t="s">
        <v>22</v>
      </c>
      <c r="D3848" s="2" t="s">
        <v>38</v>
      </c>
      <c r="E3848" s="2" t="str">
        <f>TRIM(Table2[[#This Row],[SKU_CODE]])</f>
        <v>BEC-CLN-002</v>
      </c>
      <c r="F3848" s="2">
        <v>250</v>
      </c>
      <c r="G3848" s="2">
        <v>46250</v>
      </c>
      <c r="H3848" s="2">
        <v>8856.33</v>
      </c>
      <c r="I3848" s="2">
        <v>10886.92</v>
      </c>
      <c r="J3848" s="2">
        <v>14</v>
      </c>
      <c r="K3848" s="2" t="str">
        <f>_xlfn.XLOOKUP(E3848,[1]SKU_Master!A:A,[1]SKU_Master!C:C,"NOT FOUND")</f>
        <v>Cleaners</v>
      </c>
      <c r="L3848" s="2">
        <f>_xlfn.XLOOKUP(Table2[[#This Row],[SKU_CODE_CLEAN]],[1]SKU_Master!A:A,[1]SKU_Master!E:E,"Not Found")</f>
        <v>185</v>
      </c>
      <c r="M3848" s="2">
        <f>_xlfn.XLOOKUP(E3848,[1]SKU_Master!A:A,[1]SKU_Master!F:F,"NOT FOUND")</f>
        <v>88</v>
      </c>
      <c r="N3848" s="2" t="str">
        <f>IF(ISNUMBER(_xlfn.XMATCH(E3848,[1]SKU_Master!A:A)),"MATCH","NOT FOUND")</f>
        <v>MATCH</v>
      </c>
      <c r="O3848" s="2">
        <f>Table2[[#This Row],[GROSS_REVENUE]]-Table2[[#This Row],[DISCOUNT]]</f>
        <v>37393.67</v>
      </c>
      <c r="P3848" s="3">
        <f>IFERROR((Table2[[#This Row],[NET_REVENUE]]-(Table2[[#This Row],[UNITS_SOLD]]*Table2[[#This Row],[UNIT_COGS]]))/Table2[[#This Row],[NET_REVENUE]],0)</f>
        <v>0.4116651294189631</v>
      </c>
      <c r="Q3848" s="4">
        <f>IFERROR(Table2[[#This Row],[GROSS_REVENUE]]/Table2[[#This Row],[AD_SPEND]],0)</f>
        <v>4.2482171266069741</v>
      </c>
      <c r="R3848" s="2">
        <f>IFERROR((Table2[[#This Row],[NET_REVENUE]]-(Table2[[#This Row],[UNITS_SOLD]]*Table2[[#This Row],[UNIT_COGS]])-Table2[[#This Row],[AD_SPEND]]),0)</f>
        <v>4506.7499999999982</v>
      </c>
      <c r="S3848" s="3">
        <f>IFERROR(Table2[[#This Row],[RETURNS_UNITS]]/Table2[[#This Row],[UNITS_SOLD]],0)</f>
        <v>5.6000000000000001E-2</v>
      </c>
      <c r="T3848" s="2" t="str">
        <f>TRIM(CLEAN(Table2[[#This Row],[CHANNEL]]))</f>
        <v>Zepto</v>
      </c>
      <c r="U3848" s="1">
        <f t="shared" si="60"/>
        <v>45658</v>
      </c>
    </row>
    <row r="3849" spans="1:21" x14ac:dyDescent="0.3">
      <c r="A3849" s="1">
        <v>45505</v>
      </c>
      <c r="B3849" s="2" t="s">
        <v>37</v>
      </c>
      <c r="C3849" s="2" t="s">
        <v>28</v>
      </c>
      <c r="D3849" s="2" t="s">
        <v>59</v>
      </c>
      <c r="E3849" s="2" t="str">
        <f>TRIM(Table2[[#This Row],[SKU_CODE]])</f>
        <v>BEC-CLN-001</v>
      </c>
      <c r="F3849" s="2">
        <v>289</v>
      </c>
      <c r="G3849" s="2">
        <v>57511</v>
      </c>
      <c r="H3849" s="2">
        <v>4685.8900000000003</v>
      </c>
      <c r="I3849" s="2">
        <v>10895.26</v>
      </c>
      <c r="J3849" s="2">
        <v>12</v>
      </c>
      <c r="K3849" s="2" t="str">
        <f>_xlfn.XLOOKUP(E3849,[1]SKU_Master!A:A,[1]SKU_Master!C:C,"NOT FOUND")</f>
        <v>Cleaners</v>
      </c>
      <c r="L3849" s="2">
        <f>_xlfn.XLOOKUP(Table2[[#This Row],[SKU_CODE_CLEAN]],[1]SKU_Master!A:A,[1]SKU_Master!E:E,"Not Found")</f>
        <v>199</v>
      </c>
      <c r="M3849" s="2">
        <f>_xlfn.XLOOKUP(E3849,[1]SKU_Master!A:A,[1]SKU_Master!F:F,"NOT FOUND")</f>
        <v>96</v>
      </c>
      <c r="N3849" s="2" t="str">
        <f>IF(ISNUMBER(_xlfn.XMATCH(E3849,[1]SKU_Master!A:A)),"MATCH","NOT FOUND")</f>
        <v>MATCH</v>
      </c>
      <c r="O3849" s="2">
        <f>Table2[[#This Row],[GROSS_REVENUE]]-Table2[[#This Row],[DISCOUNT]]</f>
        <v>52825.11</v>
      </c>
      <c r="P3849" s="3">
        <f>IFERROR((Table2[[#This Row],[NET_REVENUE]]-(Table2[[#This Row],[UNITS_SOLD]]*Table2[[#This Row],[UNIT_COGS]]))/Table2[[#This Row],[NET_REVENUE]],0)</f>
        <v>0.4747952252252764</v>
      </c>
      <c r="Q3849" s="4">
        <f>IFERROR(Table2[[#This Row],[GROSS_REVENUE]]/Table2[[#This Row],[AD_SPEND]],0)</f>
        <v>5.2785339679824066</v>
      </c>
      <c r="R3849" s="2">
        <f>IFERROR((Table2[[#This Row],[NET_REVENUE]]-(Table2[[#This Row],[UNITS_SOLD]]*Table2[[#This Row],[UNIT_COGS]])-Table2[[#This Row],[AD_SPEND]]),0)</f>
        <v>14185.85</v>
      </c>
      <c r="S3849" s="3">
        <f>IFERROR(Table2[[#This Row],[RETURNS_UNITS]]/Table2[[#This Row],[UNITS_SOLD]],0)</f>
        <v>4.1522491349480967E-2</v>
      </c>
      <c r="T3849" s="2" t="str">
        <f>TRIM(CLEAN(Table2[[#This Row],[CHANNEL]]))</f>
        <v>Blinkit</v>
      </c>
      <c r="U3849" s="1">
        <f t="shared" si="60"/>
        <v>45505</v>
      </c>
    </row>
    <row r="3850" spans="1:21" x14ac:dyDescent="0.3">
      <c r="A3850" s="1">
        <v>45689</v>
      </c>
      <c r="B3850" s="2" t="s">
        <v>37</v>
      </c>
      <c r="C3850" s="2" t="s">
        <v>22</v>
      </c>
      <c r="D3850" s="2" t="s">
        <v>29</v>
      </c>
      <c r="E3850" s="2" t="str">
        <f>TRIM(Table2[[#This Row],[SKU_CODE]])</f>
        <v>BEC-CLN-004</v>
      </c>
      <c r="F3850" s="2">
        <v>479</v>
      </c>
      <c r="G3850" s="2">
        <v>47421</v>
      </c>
      <c r="H3850" s="2">
        <v>4846.34</v>
      </c>
      <c r="I3850" s="2">
        <v>10896.67</v>
      </c>
      <c r="J3850" s="2">
        <v>20</v>
      </c>
      <c r="K3850" s="2" t="str">
        <f>_xlfn.XLOOKUP(E3850,[1]SKU_Master!A:A,[1]SKU_Master!C:C,"NOT FOUND")</f>
        <v>Cleaners</v>
      </c>
      <c r="L3850" s="2">
        <f>_xlfn.XLOOKUP(Table2[[#This Row],[SKU_CODE_CLEAN]],[1]SKU_Master!A:A,[1]SKU_Master!E:E,"Not Found")</f>
        <v>99</v>
      </c>
      <c r="M3850" s="2">
        <f>_xlfn.XLOOKUP(E3850,[1]SKU_Master!A:A,[1]SKU_Master!F:F,"NOT FOUND")</f>
        <v>44</v>
      </c>
      <c r="N3850" s="2" t="str">
        <f>IF(ISNUMBER(_xlfn.XMATCH(E3850,[1]SKU_Master!A:A)),"MATCH","NOT FOUND")</f>
        <v>MATCH</v>
      </c>
      <c r="O3850" s="2">
        <f>Table2[[#This Row],[GROSS_REVENUE]]-Table2[[#This Row],[DISCOUNT]]</f>
        <v>42574.66</v>
      </c>
      <c r="P3850" s="3">
        <f>IFERROR((Table2[[#This Row],[NET_REVENUE]]-(Table2[[#This Row],[UNITS_SOLD]]*Table2[[#This Row],[UNIT_COGS]]))/Table2[[#This Row],[NET_REVENUE]],0)</f>
        <v>0.50496375073811517</v>
      </c>
      <c r="Q3850" s="4">
        <f>IFERROR(Table2[[#This Row],[GROSS_REVENUE]]/Table2[[#This Row],[AD_SPEND]],0)</f>
        <v>4.3518799780116311</v>
      </c>
      <c r="R3850" s="2">
        <f>IFERROR((Table2[[#This Row],[NET_REVENUE]]-(Table2[[#This Row],[UNITS_SOLD]]*Table2[[#This Row],[UNIT_COGS]])-Table2[[#This Row],[AD_SPEND]]),0)</f>
        <v>10601.990000000003</v>
      </c>
      <c r="S3850" s="3">
        <f>IFERROR(Table2[[#This Row],[RETURNS_UNITS]]/Table2[[#This Row],[UNITS_SOLD]],0)</f>
        <v>4.1753653444676408E-2</v>
      </c>
      <c r="T3850" s="2" t="str">
        <f>TRIM(CLEAN(Table2[[#This Row],[CHANNEL]]))</f>
        <v>Blinkit</v>
      </c>
      <c r="U3850" s="1">
        <f t="shared" si="60"/>
        <v>45689</v>
      </c>
    </row>
    <row r="3851" spans="1:21" x14ac:dyDescent="0.3">
      <c r="A3851" s="1">
        <v>45748</v>
      </c>
      <c r="B3851" s="2" t="s">
        <v>34</v>
      </c>
      <c r="C3851" s="2" t="s">
        <v>25</v>
      </c>
      <c r="D3851" s="2" t="s">
        <v>29</v>
      </c>
      <c r="E3851" s="2" t="str">
        <f>TRIM(Table2[[#This Row],[SKU_CODE]])</f>
        <v>BEC-CLN-004</v>
      </c>
      <c r="F3851" s="2">
        <v>446</v>
      </c>
      <c r="G3851" s="2">
        <v>44154</v>
      </c>
      <c r="H3851" s="2">
        <v>8038.18</v>
      </c>
      <c r="I3851" s="2">
        <v>10896.8</v>
      </c>
      <c r="J3851" s="2">
        <v>12</v>
      </c>
      <c r="K3851" s="2" t="str">
        <f>_xlfn.XLOOKUP(E3851,[1]SKU_Master!A:A,[1]SKU_Master!C:C,"NOT FOUND")</f>
        <v>Cleaners</v>
      </c>
      <c r="L3851" s="2">
        <f>_xlfn.XLOOKUP(Table2[[#This Row],[SKU_CODE_CLEAN]],[1]SKU_Master!A:A,[1]SKU_Master!E:E,"Not Found")</f>
        <v>99</v>
      </c>
      <c r="M3851" s="2">
        <f>_xlfn.XLOOKUP(E3851,[1]SKU_Master!A:A,[1]SKU_Master!F:F,"NOT FOUND")</f>
        <v>44</v>
      </c>
      <c r="N3851" s="2" t="str">
        <f>IF(ISNUMBER(_xlfn.XMATCH(E3851,[1]SKU_Master!A:A)),"MATCH","NOT FOUND")</f>
        <v>MATCH</v>
      </c>
      <c r="O3851" s="2">
        <f>Table2[[#This Row],[GROSS_REVENUE]]-Table2[[#This Row],[DISCOUNT]]</f>
        <v>36115.82</v>
      </c>
      <c r="P3851" s="3">
        <f>IFERROR((Table2[[#This Row],[NET_REVENUE]]-(Table2[[#This Row],[UNITS_SOLD]]*Table2[[#This Row],[UNIT_COGS]]))/Table2[[#This Row],[NET_REVENUE]],0)</f>
        <v>0.45663700838026106</v>
      </c>
      <c r="Q3851" s="4">
        <f>IFERROR(Table2[[#This Row],[GROSS_REVENUE]]/Table2[[#This Row],[AD_SPEND]],0)</f>
        <v>4.0520152705381403</v>
      </c>
      <c r="R3851" s="2">
        <f>IFERROR((Table2[[#This Row],[NET_REVENUE]]-(Table2[[#This Row],[UNITS_SOLD]]*Table2[[#This Row],[UNIT_COGS]])-Table2[[#This Row],[AD_SPEND]]),0)</f>
        <v>5595.02</v>
      </c>
      <c r="S3851" s="3">
        <f>IFERROR(Table2[[#This Row],[RETURNS_UNITS]]/Table2[[#This Row],[UNITS_SOLD]],0)</f>
        <v>2.6905829596412557E-2</v>
      </c>
      <c r="T3851" s="2" t="str">
        <f>TRIM(CLEAN(Table2[[#This Row],[CHANNEL]]))</f>
        <v>Zepto</v>
      </c>
      <c r="U3851" s="1">
        <f t="shared" si="60"/>
        <v>45748</v>
      </c>
    </row>
    <row r="3852" spans="1:21" x14ac:dyDescent="0.3">
      <c r="A3852" s="1">
        <v>45809</v>
      </c>
      <c r="B3852" s="2" t="s">
        <v>37</v>
      </c>
      <c r="C3852" s="2" t="s">
        <v>28</v>
      </c>
      <c r="D3852" s="2" t="s">
        <v>38</v>
      </c>
      <c r="E3852" s="2" t="str">
        <f>TRIM(Table2[[#This Row],[SKU_CODE]])</f>
        <v>BEC-CLN-002</v>
      </c>
      <c r="F3852" s="2">
        <v>257</v>
      </c>
      <c r="G3852" s="2">
        <v>47545</v>
      </c>
      <c r="H3852" s="2">
        <v>6988.45</v>
      </c>
      <c r="I3852" s="2">
        <v>10915.09</v>
      </c>
      <c r="J3852" s="2">
        <v>6</v>
      </c>
      <c r="K3852" s="2" t="str">
        <f>_xlfn.XLOOKUP(E3852,[1]SKU_Master!A:A,[1]SKU_Master!C:C,"NOT FOUND")</f>
        <v>Cleaners</v>
      </c>
      <c r="L3852" s="2">
        <f>_xlfn.XLOOKUP(Table2[[#This Row],[SKU_CODE_CLEAN]],[1]SKU_Master!A:A,[1]SKU_Master!E:E,"Not Found")</f>
        <v>185</v>
      </c>
      <c r="M3852" s="2">
        <f>_xlfn.XLOOKUP(E3852,[1]SKU_Master!A:A,[1]SKU_Master!F:F,"NOT FOUND")</f>
        <v>88</v>
      </c>
      <c r="N3852" s="2" t="str">
        <f>IF(ISNUMBER(_xlfn.XMATCH(E3852,[1]SKU_Master!A:A)),"MATCH","NOT FOUND")</f>
        <v>MATCH</v>
      </c>
      <c r="O3852" s="2">
        <f>Table2[[#This Row],[GROSS_REVENUE]]-Table2[[#This Row],[DISCOUNT]]</f>
        <v>40556.550000000003</v>
      </c>
      <c r="P3852" s="3">
        <f>IFERROR((Table2[[#This Row],[NET_REVENUE]]-(Table2[[#This Row],[UNITS_SOLD]]*Table2[[#This Row],[UNIT_COGS]]))/Table2[[#This Row],[NET_REVENUE]],0)</f>
        <v>0.44235887914529221</v>
      </c>
      <c r="Q3852" s="4">
        <f>IFERROR(Table2[[#This Row],[GROSS_REVENUE]]/Table2[[#This Row],[AD_SPEND]],0)</f>
        <v>4.3558962867003386</v>
      </c>
      <c r="R3852" s="2">
        <f>IFERROR((Table2[[#This Row],[NET_REVENUE]]-(Table2[[#This Row],[UNITS_SOLD]]*Table2[[#This Row],[UNIT_COGS]])-Table2[[#This Row],[AD_SPEND]]),0)</f>
        <v>7025.4600000000028</v>
      </c>
      <c r="S3852" s="3">
        <f>IFERROR(Table2[[#This Row],[RETURNS_UNITS]]/Table2[[#This Row],[UNITS_SOLD]],0)</f>
        <v>2.3346303501945526E-2</v>
      </c>
      <c r="T3852" s="2" t="str">
        <f>TRIM(CLEAN(Table2[[#This Row],[CHANNEL]]))</f>
        <v>Blinkit</v>
      </c>
      <c r="U3852" s="1">
        <f t="shared" si="60"/>
        <v>45809</v>
      </c>
    </row>
    <row r="3853" spans="1:21" x14ac:dyDescent="0.3">
      <c r="A3853" s="1">
        <v>45658</v>
      </c>
      <c r="B3853" s="2" t="s">
        <v>21</v>
      </c>
      <c r="C3853" s="2" t="s">
        <v>28</v>
      </c>
      <c r="D3853" s="2" t="s">
        <v>36</v>
      </c>
      <c r="E3853" s="2" t="str">
        <f>TRIM(Table2[[#This Row],[SKU_CODE]])</f>
        <v>BEC-CLN-003</v>
      </c>
      <c r="F3853" s="2">
        <v>211</v>
      </c>
      <c r="G3853" s="2">
        <v>63089</v>
      </c>
      <c r="H3853" s="2">
        <v>11649.24</v>
      </c>
      <c r="I3853" s="2">
        <v>10916.25</v>
      </c>
      <c r="J3853" s="2">
        <v>4</v>
      </c>
      <c r="K3853" s="2" t="str">
        <f>_xlfn.XLOOKUP(E3853,[1]SKU_Master!A:A,[1]SKU_Master!C:C,"NOT FOUND")</f>
        <v>Cleaners</v>
      </c>
      <c r="L3853" s="2">
        <f>_xlfn.XLOOKUP(Table2[[#This Row],[SKU_CODE_CLEAN]],[1]SKU_Master!A:A,[1]SKU_Master!E:E,"Not Found")</f>
        <v>299</v>
      </c>
      <c r="M3853" s="2">
        <f>_xlfn.XLOOKUP(E3853,[1]SKU_Master!A:A,[1]SKU_Master!F:F,"NOT FOUND")</f>
        <v>150</v>
      </c>
      <c r="N3853" s="2" t="str">
        <f>IF(ISNUMBER(_xlfn.XMATCH(E3853,[1]SKU_Master!A:A)),"MATCH","NOT FOUND")</f>
        <v>MATCH</v>
      </c>
      <c r="O3853" s="2">
        <f>Table2[[#This Row],[GROSS_REVENUE]]-Table2[[#This Row],[DISCOUNT]]</f>
        <v>51439.76</v>
      </c>
      <c r="P3853" s="3">
        <f>IFERROR((Table2[[#This Row],[NET_REVENUE]]-(Table2[[#This Row],[UNITS_SOLD]]*Table2[[#This Row],[UNIT_COGS]]))/Table2[[#This Row],[NET_REVENUE]],0)</f>
        <v>0.38471719152655459</v>
      </c>
      <c r="Q3853" s="4">
        <f>IFERROR(Table2[[#This Row],[GROSS_REVENUE]]/Table2[[#This Row],[AD_SPEND]],0)</f>
        <v>5.7793656246421623</v>
      </c>
      <c r="R3853" s="2">
        <f>IFERROR((Table2[[#This Row],[NET_REVENUE]]-(Table2[[#This Row],[UNITS_SOLD]]*Table2[[#This Row],[UNIT_COGS]])-Table2[[#This Row],[AD_SPEND]]),0)</f>
        <v>8873.510000000002</v>
      </c>
      <c r="S3853" s="3">
        <f>IFERROR(Table2[[#This Row],[RETURNS_UNITS]]/Table2[[#This Row],[UNITS_SOLD]],0)</f>
        <v>1.8957345971563982E-2</v>
      </c>
      <c r="T3853" s="2" t="str">
        <f>TRIM(CLEAN(Table2[[#This Row],[CHANNEL]]))</f>
        <v>Flipkart</v>
      </c>
      <c r="U3853" s="1">
        <f t="shared" si="60"/>
        <v>45658</v>
      </c>
    </row>
    <row r="3854" spans="1:21" x14ac:dyDescent="0.3">
      <c r="A3854" s="1">
        <v>45413</v>
      </c>
      <c r="B3854" s="2" t="s">
        <v>33</v>
      </c>
      <c r="C3854" s="2" t="s">
        <v>25</v>
      </c>
      <c r="D3854" s="2" t="s">
        <v>36</v>
      </c>
      <c r="E3854" s="2" t="str">
        <f>TRIM(Table2[[#This Row],[SKU_CODE]])</f>
        <v>BEC-CLN-003</v>
      </c>
      <c r="F3854" s="2">
        <v>198</v>
      </c>
      <c r="G3854" s="2">
        <v>59202</v>
      </c>
      <c r="H3854" s="2">
        <v>3158.02</v>
      </c>
      <c r="I3854" s="2">
        <v>10920.53</v>
      </c>
      <c r="J3854" s="2">
        <v>10</v>
      </c>
      <c r="K3854" s="2" t="str">
        <f>_xlfn.XLOOKUP(E3854,[1]SKU_Master!A:A,[1]SKU_Master!C:C,"NOT FOUND")</f>
        <v>Cleaners</v>
      </c>
      <c r="L3854" s="2">
        <f>_xlfn.XLOOKUP(Table2[[#This Row],[SKU_CODE_CLEAN]],[1]SKU_Master!A:A,[1]SKU_Master!E:E,"Not Found")</f>
        <v>299</v>
      </c>
      <c r="M3854" s="2">
        <f>_xlfn.XLOOKUP(E3854,[1]SKU_Master!A:A,[1]SKU_Master!F:F,"NOT FOUND")</f>
        <v>150</v>
      </c>
      <c r="N3854" s="2" t="str">
        <f>IF(ISNUMBER(_xlfn.XMATCH(E3854,[1]SKU_Master!A:A)),"MATCH","NOT FOUND")</f>
        <v>MATCH</v>
      </c>
      <c r="O3854" s="2">
        <f>Table2[[#This Row],[GROSS_REVENUE]]-Table2[[#This Row],[DISCOUNT]]</f>
        <v>56043.98</v>
      </c>
      <c r="P3854" s="3">
        <f>IFERROR((Table2[[#This Row],[NET_REVENUE]]-(Table2[[#This Row],[UNITS_SOLD]]*Table2[[#This Row],[UNIT_COGS]]))/Table2[[#This Row],[NET_REVENUE]],0)</f>
        <v>0.47005905005319037</v>
      </c>
      <c r="Q3854" s="4">
        <f>IFERROR(Table2[[#This Row],[GROSS_REVENUE]]/Table2[[#This Row],[AD_SPEND]],0)</f>
        <v>5.421165456255328</v>
      </c>
      <c r="R3854" s="2">
        <f>IFERROR((Table2[[#This Row],[NET_REVENUE]]-(Table2[[#This Row],[UNITS_SOLD]]*Table2[[#This Row],[UNIT_COGS]])-Table2[[#This Row],[AD_SPEND]]),0)</f>
        <v>15423.450000000003</v>
      </c>
      <c r="S3854" s="3">
        <f>IFERROR(Table2[[#This Row],[RETURNS_UNITS]]/Table2[[#This Row],[UNITS_SOLD]],0)</f>
        <v>5.0505050505050504E-2</v>
      </c>
      <c r="T3854" s="2" t="str">
        <f>TRIM(CLEAN(Table2[[#This Row],[CHANNEL]]))</f>
        <v>Swiggy Instamart</v>
      </c>
      <c r="U3854" s="1">
        <f t="shared" si="60"/>
        <v>45413</v>
      </c>
    </row>
    <row r="3855" spans="1:21" x14ac:dyDescent="0.3">
      <c r="A3855" s="1">
        <v>45717</v>
      </c>
      <c r="B3855" s="2" t="s">
        <v>24</v>
      </c>
      <c r="C3855" s="2" t="s">
        <v>28</v>
      </c>
      <c r="D3855" s="2" t="s">
        <v>36</v>
      </c>
      <c r="E3855" s="2" t="str">
        <f>TRIM(Table2[[#This Row],[SKU_CODE]])</f>
        <v>BEC-CLN-003</v>
      </c>
      <c r="F3855" s="2">
        <v>149</v>
      </c>
      <c r="G3855" s="2">
        <v>44551</v>
      </c>
      <c r="H3855" s="2">
        <v>5149.03</v>
      </c>
      <c r="I3855" s="2">
        <v>10929.91</v>
      </c>
      <c r="J3855" s="2">
        <v>17</v>
      </c>
      <c r="K3855" s="2" t="str">
        <f>_xlfn.XLOOKUP(E3855,[1]SKU_Master!A:A,[1]SKU_Master!C:C,"NOT FOUND")</f>
        <v>Cleaners</v>
      </c>
      <c r="L3855" s="2">
        <f>_xlfn.XLOOKUP(Table2[[#This Row],[SKU_CODE_CLEAN]],[1]SKU_Master!A:A,[1]SKU_Master!E:E,"Not Found")</f>
        <v>299</v>
      </c>
      <c r="M3855" s="2">
        <f>_xlfn.XLOOKUP(E3855,[1]SKU_Master!A:A,[1]SKU_Master!F:F,"NOT FOUND")</f>
        <v>150</v>
      </c>
      <c r="N3855" s="2" t="str">
        <f>IF(ISNUMBER(_xlfn.XMATCH(E3855,[1]SKU_Master!A:A)),"MATCH","NOT FOUND")</f>
        <v>MATCH</v>
      </c>
      <c r="O3855" s="2">
        <f>Table2[[#This Row],[GROSS_REVENUE]]-Table2[[#This Row],[DISCOUNT]]</f>
        <v>39401.97</v>
      </c>
      <c r="P3855" s="3">
        <f>IFERROR((Table2[[#This Row],[NET_REVENUE]]-(Table2[[#This Row],[UNITS_SOLD]]*Table2[[#This Row],[UNIT_COGS]]))/Table2[[#This Row],[NET_REVENUE]],0)</f>
        <v>0.43276947827735518</v>
      </c>
      <c r="Q3855" s="4">
        <f>IFERROR(Table2[[#This Row],[GROSS_REVENUE]]/Table2[[#This Row],[AD_SPEND]],0)</f>
        <v>4.0760628404076522</v>
      </c>
      <c r="R3855" s="2">
        <f>IFERROR((Table2[[#This Row],[NET_REVENUE]]-(Table2[[#This Row],[UNITS_SOLD]]*Table2[[#This Row],[UNIT_COGS]])-Table2[[#This Row],[AD_SPEND]]),0)</f>
        <v>6122.0600000000013</v>
      </c>
      <c r="S3855" s="3">
        <f>IFERROR(Table2[[#This Row],[RETURNS_UNITS]]/Table2[[#This Row],[UNITS_SOLD]],0)</f>
        <v>0.11409395973154363</v>
      </c>
      <c r="T3855" s="2" t="str">
        <f>TRIM(CLEAN(Table2[[#This Row],[CHANNEL]]))</f>
        <v>D2C</v>
      </c>
      <c r="U3855" s="1">
        <f t="shared" si="60"/>
        <v>45717</v>
      </c>
    </row>
    <row r="3856" spans="1:21" x14ac:dyDescent="0.3">
      <c r="A3856" s="1">
        <v>45383</v>
      </c>
      <c r="B3856" s="2" t="s">
        <v>24</v>
      </c>
      <c r="C3856" s="2" t="s">
        <v>25</v>
      </c>
      <c r="D3856" s="2" t="s">
        <v>38</v>
      </c>
      <c r="E3856" s="2" t="str">
        <f>TRIM(Table2[[#This Row],[SKU_CODE]])</f>
        <v>BEC-CLN-002</v>
      </c>
      <c r="F3856" s="2">
        <v>218</v>
      </c>
      <c r="G3856" s="2">
        <v>40330</v>
      </c>
      <c r="H3856" s="2">
        <v>4863.62</v>
      </c>
      <c r="I3856" s="2">
        <v>10938.88</v>
      </c>
      <c r="J3856" s="2">
        <v>35</v>
      </c>
      <c r="K3856" s="2" t="str">
        <f>_xlfn.XLOOKUP(E3856,[1]SKU_Master!A:A,[1]SKU_Master!C:C,"NOT FOUND")</f>
        <v>Cleaners</v>
      </c>
      <c r="L3856" s="2">
        <f>_xlfn.XLOOKUP(Table2[[#This Row],[SKU_CODE_CLEAN]],[1]SKU_Master!A:A,[1]SKU_Master!E:E,"Not Found")</f>
        <v>185</v>
      </c>
      <c r="M3856" s="2">
        <f>_xlfn.XLOOKUP(E3856,[1]SKU_Master!A:A,[1]SKU_Master!F:F,"NOT FOUND")</f>
        <v>88</v>
      </c>
      <c r="N3856" s="2" t="str">
        <f>IF(ISNUMBER(_xlfn.XMATCH(E3856,[1]SKU_Master!A:A)),"MATCH","NOT FOUND")</f>
        <v>MATCH</v>
      </c>
      <c r="O3856" s="2">
        <f>Table2[[#This Row],[GROSS_REVENUE]]-Table2[[#This Row],[DISCOUNT]]</f>
        <v>35466.379999999997</v>
      </c>
      <c r="P3856" s="3">
        <f>IFERROR((Table2[[#This Row],[NET_REVENUE]]-(Table2[[#This Row],[UNITS_SOLD]]*Table2[[#This Row],[UNIT_COGS]]))/Table2[[#This Row],[NET_REVENUE]],0)</f>
        <v>0.45909337237124281</v>
      </c>
      <c r="Q3856" s="4">
        <f>IFERROR(Table2[[#This Row],[GROSS_REVENUE]]/Table2[[#This Row],[AD_SPEND]],0)</f>
        <v>3.6868491106950625</v>
      </c>
      <c r="R3856" s="2">
        <f>IFERROR((Table2[[#This Row],[NET_REVENUE]]-(Table2[[#This Row],[UNITS_SOLD]]*Table2[[#This Row],[UNIT_COGS]])-Table2[[#This Row],[AD_SPEND]]),0)</f>
        <v>5343.4999999999982</v>
      </c>
      <c r="S3856" s="3">
        <f>IFERROR(Table2[[#This Row],[RETURNS_UNITS]]/Table2[[#This Row],[UNITS_SOLD]],0)</f>
        <v>0.16055045871559634</v>
      </c>
      <c r="T3856" s="2" t="str">
        <f>TRIM(CLEAN(Table2[[#This Row],[CHANNEL]]))</f>
        <v>D2C</v>
      </c>
      <c r="U3856" s="1">
        <f t="shared" si="60"/>
        <v>45383</v>
      </c>
    </row>
    <row r="3857" spans="1:21" x14ac:dyDescent="0.3">
      <c r="A3857" s="1">
        <v>45323</v>
      </c>
      <c r="B3857" s="2" t="s">
        <v>33</v>
      </c>
      <c r="C3857" s="2" t="s">
        <v>22</v>
      </c>
      <c r="D3857" s="2" t="s">
        <v>59</v>
      </c>
      <c r="E3857" s="2" t="str">
        <f>TRIM(Table2[[#This Row],[SKU_CODE]])</f>
        <v>BEC-CLN-001</v>
      </c>
      <c r="F3857" s="2">
        <v>256</v>
      </c>
      <c r="G3857" s="2">
        <v>50944</v>
      </c>
      <c r="H3857" s="2">
        <v>8843.6200000000008</v>
      </c>
      <c r="I3857" s="2">
        <v>10942.93</v>
      </c>
      <c r="J3857" s="2">
        <v>6</v>
      </c>
      <c r="K3857" s="2" t="str">
        <f>_xlfn.XLOOKUP(E3857,[1]SKU_Master!A:A,[1]SKU_Master!C:C,"NOT FOUND")</f>
        <v>Cleaners</v>
      </c>
      <c r="L3857" s="2">
        <f>_xlfn.XLOOKUP(Table2[[#This Row],[SKU_CODE_CLEAN]],[1]SKU_Master!A:A,[1]SKU_Master!E:E,"Not Found")</f>
        <v>199</v>
      </c>
      <c r="M3857" s="2">
        <f>_xlfn.XLOOKUP(E3857,[1]SKU_Master!A:A,[1]SKU_Master!F:F,"NOT FOUND")</f>
        <v>96</v>
      </c>
      <c r="N3857" s="2" t="str">
        <f>IF(ISNUMBER(_xlfn.XMATCH(E3857,[1]SKU_Master!A:A)),"MATCH","NOT FOUND")</f>
        <v>MATCH</v>
      </c>
      <c r="O3857" s="2">
        <f>Table2[[#This Row],[GROSS_REVENUE]]-Table2[[#This Row],[DISCOUNT]]</f>
        <v>42100.38</v>
      </c>
      <c r="P3857" s="3">
        <f>IFERROR((Table2[[#This Row],[NET_REVENUE]]-(Table2[[#This Row],[UNITS_SOLD]]*Table2[[#This Row],[UNIT_COGS]]))/Table2[[#This Row],[NET_REVENUE]],0)</f>
        <v>0.41625229986047629</v>
      </c>
      <c r="Q3857" s="4">
        <f>IFERROR(Table2[[#This Row],[GROSS_REVENUE]]/Table2[[#This Row],[AD_SPEND]],0)</f>
        <v>4.655425923404426</v>
      </c>
      <c r="R3857" s="2">
        <f>IFERROR((Table2[[#This Row],[NET_REVENUE]]-(Table2[[#This Row],[UNITS_SOLD]]*Table2[[#This Row],[UNIT_COGS]])-Table2[[#This Row],[AD_SPEND]]),0)</f>
        <v>6581.4499999999971</v>
      </c>
      <c r="S3857" s="3">
        <f>IFERROR(Table2[[#This Row],[RETURNS_UNITS]]/Table2[[#This Row],[UNITS_SOLD]],0)</f>
        <v>2.34375E-2</v>
      </c>
      <c r="T3857" s="2" t="str">
        <f>TRIM(CLEAN(Table2[[#This Row],[CHANNEL]]))</f>
        <v>Swiggy Instamart</v>
      </c>
      <c r="U3857" s="1">
        <f t="shared" si="60"/>
        <v>45323</v>
      </c>
    </row>
    <row r="3858" spans="1:21" x14ac:dyDescent="0.3">
      <c r="A3858" s="1">
        <v>45474</v>
      </c>
      <c r="B3858" s="2" t="s">
        <v>27</v>
      </c>
      <c r="C3858" s="2" t="s">
        <v>25</v>
      </c>
      <c r="D3858" s="2" t="s">
        <v>59</v>
      </c>
      <c r="E3858" s="2" t="str">
        <f>TRIM(Table2[[#This Row],[SKU_CODE]])</f>
        <v>BEC-CLN-001</v>
      </c>
      <c r="F3858" s="2">
        <v>380</v>
      </c>
      <c r="G3858" s="2">
        <v>75620</v>
      </c>
      <c r="H3858" s="2">
        <v>18170.23</v>
      </c>
      <c r="I3858" s="2">
        <v>10964.07</v>
      </c>
      <c r="J3858" s="2">
        <v>10</v>
      </c>
      <c r="K3858" s="2" t="str">
        <f>_xlfn.XLOOKUP(E3858,[1]SKU_Master!A:A,[1]SKU_Master!C:C,"NOT FOUND")</f>
        <v>Cleaners</v>
      </c>
      <c r="L3858" s="2">
        <f>_xlfn.XLOOKUP(Table2[[#This Row],[SKU_CODE_CLEAN]],[1]SKU_Master!A:A,[1]SKU_Master!E:E,"Not Found")</f>
        <v>199</v>
      </c>
      <c r="M3858" s="2">
        <f>_xlfn.XLOOKUP(E3858,[1]SKU_Master!A:A,[1]SKU_Master!F:F,"NOT FOUND")</f>
        <v>96</v>
      </c>
      <c r="N3858" s="2" t="str">
        <f>IF(ISNUMBER(_xlfn.XMATCH(E3858,[1]SKU_Master!A:A)),"MATCH","NOT FOUND")</f>
        <v>MATCH</v>
      </c>
      <c r="O3858" s="2">
        <f>Table2[[#This Row],[GROSS_REVENUE]]-Table2[[#This Row],[DISCOUNT]]</f>
        <v>57449.770000000004</v>
      </c>
      <c r="P3858" s="3">
        <f>IFERROR((Table2[[#This Row],[NET_REVENUE]]-(Table2[[#This Row],[UNITS_SOLD]]*Table2[[#This Row],[UNIT_COGS]]))/Table2[[#This Row],[NET_REVENUE]],0)</f>
        <v>0.36501051266175655</v>
      </c>
      <c r="Q3858" s="4">
        <f>IFERROR(Table2[[#This Row],[GROSS_REVENUE]]/Table2[[#This Row],[AD_SPEND]],0)</f>
        <v>6.8970738056214529</v>
      </c>
      <c r="R3858" s="2">
        <f>IFERROR((Table2[[#This Row],[NET_REVENUE]]-(Table2[[#This Row],[UNITS_SOLD]]*Table2[[#This Row],[UNIT_COGS]])-Table2[[#This Row],[AD_SPEND]]),0)</f>
        <v>10005.700000000004</v>
      </c>
      <c r="S3858" s="3">
        <f>IFERROR(Table2[[#This Row],[RETURNS_UNITS]]/Table2[[#This Row],[UNITS_SOLD]],0)</f>
        <v>2.6315789473684209E-2</v>
      </c>
      <c r="T3858" s="2" t="str">
        <f>TRIM(CLEAN(Table2[[#This Row],[CHANNEL]]))</f>
        <v>Zepto</v>
      </c>
      <c r="U3858" s="1">
        <f t="shared" si="60"/>
        <v>45474</v>
      </c>
    </row>
    <row r="3859" spans="1:21" x14ac:dyDescent="0.3">
      <c r="A3859" s="1">
        <v>45383</v>
      </c>
      <c r="B3859" s="2" t="s">
        <v>27</v>
      </c>
      <c r="C3859" s="2" t="s">
        <v>22</v>
      </c>
      <c r="D3859" s="2" t="s">
        <v>38</v>
      </c>
      <c r="E3859" s="2" t="str">
        <f>TRIM(Table2[[#This Row],[SKU_CODE]])</f>
        <v>BEC-CLN-002</v>
      </c>
      <c r="F3859" s="2">
        <v>352</v>
      </c>
      <c r="G3859" s="2">
        <v>65120</v>
      </c>
      <c r="H3859" s="2">
        <v>5351.02</v>
      </c>
      <c r="I3859" s="2">
        <v>10972.45</v>
      </c>
      <c r="J3859" s="2">
        <v>13</v>
      </c>
      <c r="K3859" s="2" t="str">
        <f>_xlfn.XLOOKUP(E3859,[1]SKU_Master!A:A,[1]SKU_Master!C:C,"NOT FOUND")</f>
        <v>Cleaners</v>
      </c>
      <c r="L3859" s="2">
        <f>_xlfn.XLOOKUP(Table2[[#This Row],[SKU_CODE_CLEAN]],[1]SKU_Master!A:A,[1]SKU_Master!E:E,"Not Found")</f>
        <v>185</v>
      </c>
      <c r="M3859" s="2">
        <f>_xlfn.XLOOKUP(E3859,[1]SKU_Master!A:A,[1]SKU_Master!F:F,"NOT FOUND")</f>
        <v>88</v>
      </c>
      <c r="N3859" s="2" t="str">
        <f>IF(ISNUMBER(_xlfn.XMATCH(E3859,[1]SKU_Master!A:A)),"MATCH","NOT FOUND")</f>
        <v>MATCH</v>
      </c>
      <c r="O3859" s="2">
        <f>Table2[[#This Row],[GROSS_REVENUE]]-Table2[[#This Row],[DISCOUNT]]</f>
        <v>59768.979999999996</v>
      </c>
      <c r="P3859" s="3">
        <f>IFERROR((Table2[[#This Row],[NET_REVENUE]]-(Table2[[#This Row],[UNITS_SOLD]]*Table2[[#This Row],[UNIT_COGS]]))/Table2[[#This Row],[NET_REVENUE]],0)</f>
        <v>0.48173785130681496</v>
      </c>
      <c r="Q3859" s="4">
        <f>IFERROR(Table2[[#This Row],[GROSS_REVENUE]]/Table2[[#This Row],[AD_SPEND]],0)</f>
        <v>5.9348641369976622</v>
      </c>
      <c r="R3859" s="2">
        <f>IFERROR((Table2[[#This Row],[NET_REVENUE]]-(Table2[[#This Row],[UNITS_SOLD]]*Table2[[#This Row],[UNIT_COGS]])-Table2[[#This Row],[AD_SPEND]]),0)</f>
        <v>17820.529999999995</v>
      </c>
      <c r="S3859" s="3">
        <f>IFERROR(Table2[[#This Row],[RETURNS_UNITS]]/Table2[[#This Row],[UNITS_SOLD]],0)</f>
        <v>3.6931818181818184E-2</v>
      </c>
      <c r="T3859" s="2" t="str">
        <f>TRIM(CLEAN(Table2[[#This Row],[CHANNEL]]))</f>
        <v>Zepto</v>
      </c>
      <c r="U3859" s="1">
        <f t="shared" si="60"/>
        <v>45383</v>
      </c>
    </row>
    <row r="3860" spans="1:21" x14ac:dyDescent="0.3">
      <c r="A3860" s="1">
        <v>45658</v>
      </c>
      <c r="B3860" s="2" t="s">
        <v>21</v>
      </c>
      <c r="C3860" s="2" t="s">
        <v>22</v>
      </c>
      <c r="D3860" s="2" t="s">
        <v>38</v>
      </c>
      <c r="E3860" s="2" t="str">
        <f>TRIM(Table2[[#This Row],[SKU_CODE]])</f>
        <v>BEC-CLN-002</v>
      </c>
      <c r="F3860" s="2">
        <v>214</v>
      </c>
      <c r="G3860" s="2">
        <v>39590</v>
      </c>
      <c r="H3860" s="2">
        <v>4991.47</v>
      </c>
      <c r="I3860" s="2">
        <v>10973.22</v>
      </c>
      <c r="J3860" s="2">
        <v>5</v>
      </c>
      <c r="K3860" s="2" t="str">
        <f>_xlfn.XLOOKUP(E3860,[1]SKU_Master!A:A,[1]SKU_Master!C:C,"NOT FOUND")</f>
        <v>Cleaners</v>
      </c>
      <c r="L3860" s="2">
        <f>_xlfn.XLOOKUP(Table2[[#This Row],[SKU_CODE_CLEAN]],[1]SKU_Master!A:A,[1]SKU_Master!E:E,"Not Found")</f>
        <v>185</v>
      </c>
      <c r="M3860" s="2">
        <f>_xlfn.XLOOKUP(E3860,[1]SKU_Master!A:A,[1]SKU_Master!F:F,"NOT FOUND")</f>
        <v>88</v>
      </c>
      <c r="N3860" s="2" t="str">
        <f>IF(ISNUMBER(_xlfn.XMATCH(E3860,[1]SKU_Master!A:A)),"MATCH","NOT FOUND")</f>
        <v>MATCH</v>
      </c>
      <c r="O3860" s="2">
        <f>Table2[[#This Row],[GROSS_REVENUE]]-Table2[[#This Row],[DISCOUNT]]</f>
        <v>34598.53</v>
      </c>
      <c r="P3860" s="3">
        <f>IFERROR((Table2[[#This Row],[NET_REVENUE]]-(Table2[[#This Row],[UNITS_SOLD]]*Table2[[#This Row],[UNIT_COGS]]))/Table2[[#This Row],[NET_REVENUE]],0)</f>
        <v>0.45569941844350031</v>
      </c>
      <c r="Q3860" s="4">
        <f>IFERROR(Table2[[#This Row],[GROSS_REVENUE]]/Table2[[#This Row],[AD_SPEND]],0)</f>
        <v>3.6078744434177028</v>
      </c>
      <c r="R3860" s="2">
        <f>IFERROR((Table2[[#This Row],[NET_REVENUE]]-(Table2[[#This Row],[UNITS_SOLD]]*Table2[[#This Row],[UNIT_COGS]])-Table2[[#This Row],[AD_SPEND]]),0)</f>
        <v>4793.3099999999995</v>
      </c>
      <c r="S3860" s="3">
        <f>IFERROR(Table2[[#This Row],[RETURNS_UNITS]]/Table2[[#This Row],[UNITS_SOLD]],0)</f>
        <v>2.336448598130841E-2</v>
      </c>
      <c r="T3860" s="2" t="str">
        <f>TRIM(CLEAN(Table2[[#This Row],[CHANNEL]]))</f>
        <v>Flipkart</v>
      </c>
      <c r="U3860" s="1">
        <f t="shared" si="60"/>
        <v>45658</v>
      </c>
    </row>
    <row r="3861" spans="1:21" x14ac:dyDescent="0.3">
      <c r="A3861" s="1">
        <v>45536</v>
      </c>
      <c r="B3861" s="2" t="s">
        <v>24</v>
      </c>
      <c r="C3861" s="2" t="s">
        <v>22</v>
      </c>
      <c r="D3861" s="2" t="s">
        <v>59</v>
      </c>
      <c r="E3861" s="2" t="str">
        <f>TRIM(Table2[[#This Row],[SKU_CODE]])</f>
        <v>BEC-CLN-001</v>
      </c>
      <c r="F3861" s="2">
        <v>221</v>
      </c>
      <c r="G3861" s="2">
        <v>43979</v>
      </c>
      <c r="H3861" s="2">
        <v>4151</v>
      </c>
      <c r="I3861" s="2">
        <v>10981.01</v>
      </c>
      <c r="J3861" s="2">
        <v>33</v>
      </c>
      <c r="K3861" s="2" t="str">
        <f>_xlfn.XLOOKUP(E3861,[1]SKU_Master!A:A,[1]SKU_Master!C:C,"NOT FOUND")</f>
        <v>Cleaners</v>
      </c>
      <c r="L3861" s="2">
        <f>_xlfn.XLOOKUP(Table2[[#This Row],[SKU_CODE_CLEAN]],[1]SKU_Master!A:A,[1]SKU_Master!E:E,"Not Found")</f>
        <v>199</v>
      </c>
      <c r="M3861" s="2">
        <f>_xlfn.XLOOKUP(E3861,[1]SKU_Master!A:A,[1]SKU_Master!F:F,"NOT FOUND")</f>
        <v>96</v>
      </c>
      <c r="N3861" s="2" t="str">
        <f>IF(ISNUMBER(_xlfn.XMATCH(E3861,[1]SKU_Master!A:A)),"MATCH","NOT FOUND")</f>
        <v>MATCH</v>
      </c>
      <c r="O3861" s="2">
        <f>Table2[[#This Row],[GROSS_REVENUE]]-Table2[[#This Row],[DISCOUNT]]</f>
        <v>39828</v>
      </c>
      <c r="P3861" s="3">
        <f>IFERROR((Table2[[#This Row],[NET_REVENUE]]-(Table2[[#This Row],[UNITS_SOLD]]*Table2[[#This Row],[UNIT_COGS]]))/Table2[[#This Row],[NET_REVENUE]],0)</f>
        <v>0.46730943055137092</v>
      </c>
      <c r="Q3861" s="4">
        <f>IFERROR(Table2[[#This Row],[GROSS_REVENUE]]/Table2[[#This Row],[AD_SPEND]],0)</f>
        <v>4.0050050040934302</v>
      </c>
      <c r="R3861" s="2">
        <f>IFERROR((Table2[[#This Row],[NET_REVENUE]]-(Table2[[#This Row],[UNITS_SOLD]]*Table2[[#This Row],[UNIT_COGS]])-Table2[[#This Row],[AD_SPEND]]),0)</f>
        <v>7630.99</v>
      </c>
      <c r="S3861" s="3">
        <f>IFERROR(Table2[[#This Row],[RETURNS_UNITS]]/Table2[[#This Row],[UNITS_SOLD]],0)</f>
        <v>0.14932126696832579</v>
      </c>
      <c r="T3861" s="2" t="str">
        <f>TRIM(CLEAN(Table2[[#This Row],[CHANNEL]]))</f>
        <v>D2C</v>
      </c>
      <c r="U3861" s="1">
        <f t="shared" si="60"/>
        <v>45536</v>
      </c>
    </row>
    <row r="3862" spans="1:21" x14ac:dyDescent="0.3">
      <c r="A3862" s="1">
        <v>45352</v>
      </c>
      <c r="B3862" s="2" t="s">
        <v>34</v>
      </c>
      <c r="C3862" s="2" t="s">
        <v>28</v>
      </c>
      <c r="D3862" s="2" t="s">
        <v>59</v>
      </c>
      <c r="E3862" s="2" t="str">
        <f>TRIM(Table2[[#This Row],[SKU_CODE]])</f>
        <v>BEC-CLN-001</v>
      </c>
      <c r="F3862" s="2">
        <v>281</v>
      </c>
      <c r="G3862" s="2">
        <v>55919</v>
      </c>
      <c r="H3862" s="2">
        <v>5671.87</v>
      </c>
      <c r="I3862" s="2">
        <v>11001.41</v>
      </c>
      <c r="J3862" s="2">
        <v>15</v>
      </c>
      <c r="K3862" s="2" t="str">
        <f>_xlfn.XLOOKUP(E3862,[1]SKU_Master!A:A,[1]SKU_Master!C:C,"NOT FOUND")</f>
        <v>Cleaners</v>
      </c>
      <c r="L3862" s="2">
        <f>_xlfn.XLOOKUP(Table2[[#This Row],[SKU_CODE_CLEAN]],[1]SKU_Master!A:A,[1]SKU_Master!E:E,"Not Found")</f>
        <v>199</v>
      </c>
      <c r="M3862" s="2">
        <f>_xlfn.XLOOKUP(E3862,[1]SKU_Master!A:A,[1]SKU_Master!F:F,"NOT FOUND")</f>
        <v>96</v>
      </c>
      <c r="N3862" s="2" t="str">
        <f>IF(ISNUMBER(_xlfn.XMATCH(E3862,[1]SKU_Master!A:A)),"MATCH","NOT FOUND")</f>
        <v>MATCH</v>
      </c>
      <c r="O3862" s="2">
        <f>Table2[[#This Row],[GROSS_REVENUE]]-Table2[[#This Row],[DISCOUNT]]</f>
        <v>50247.13</v>
      </c>
      <c r="P3862" s="3">
        <f>IFERROR((Table2[[#This Row],[NET_REVENUE]]-(Table2[[#This Row],[UNITS_SOLD]]*Table2[[#This Row],[UNIT_COGS]]))/Table2[[#This Row],[NET_REVENUE]],0)</f>
        <v>0.4631335162824225</v>
      </c>
      <c r="Q3862" s="4">
        <f>IFERROR(Table2[[#This Row],[GROSS_REVENUE]]/Table2[[#This Row],[AD_SPEND]],0)</f>
        <v>5.0828939199611689</v>
      </c>
      <c r="R3862" s="2">
        <f>IFERROR((Table2[[#This Row],[NET_REVENUE]]-(Table2[[#This Row],[UNITS_SOLD]]*Table2[[#This Row],[UNIT_COGS]])-Table2[[#This Row],[AD_SPEND]]),0)</f>
        <v>12269.719999999998</v>
      </c>
      <c r="S3862" s="3">
        <f>IFERROR(Table2[[#This Row],[RETURNS_UNITS]]/Table2[[#This Row],[UNITS_SOLD]],0)</f>
        <v>5.3380782918149468E-2</v>
      </c>
      <c r="T3862" s="2" t="str">
        <f>TRIM(CLEAN(Table2[[#This Row],[CHANNEL]]))</f>
        <v>Zepto</v>
      </c>
      <c r="U3862" s="1">
        <f t="shared" si="60"/>
        <v>45352</v>
      </c>
    </row>
    <row r="3863" spans="1:21" x14ac:dyDescent="0.3">
      <c r="A3863" s="1">
        <v>45661</v>
      </c>
      <c r="B3863" s="2" t="s">
        <v>24</v>
      </c>
      <c r="C3863" s="2" t="s">
        <v>25</v>
      </c>
      <c r="D3863" s="2" t="s">
        <v>41</v>
      </c>
      <c r="E3863" s="2" t="str">
        <f>TRIM(Table2[[#This Row],[SKU_CODE]])</f>
        <v>BEC-KT-002</v>
      </c>
      <c r="F3863" s="2">
        <v>222</v>
      </c>
      <c r="G3863" s="2">
        <v>93240</v>
      </c>
      <c r="H3863" s="2">
        <v>12212.35</v>
      </c>
      <c r="I3863" s="2">
        <v>11015.9</v>
      </c>
      <c r="J3863" s="2">
        <v>27</v>
      </c>
      <c r="K3863" s="2" t="str">
        <f>_xlfn.XLOOKUP(E3863,[1]SKU_Master!A:A,[1]SKU_Master!C:C,"NOT FOUND")</f>
        <v>Kitchen Towel</v>
      </c>
      <c r="L3863" s="2">
        <f>_xlfn.XLOOKUP(Table2[[#This Row],[SKU_CODE_CLEAN]],[1]SKU_Master!A:A,[1]SKU_Master!E:E,"Not Found")</f>
        <v>420</v>
      </c>
      <c r="M3863" s="2">
        <f>_xlfn.XLOOKUP(E3863,[1]SKU_Master!A:A,[1]SKU_Master!F:F,"NOT FOUND")</f>
        <v>205</v>
      </c>
      <c r="N3863" s="2" t="str">
        <f>IF(ISNUMBER(_xlfn.XMATCH(E3863,[1]SKU_Master!A:A)),"MATCH","NOT FOUND")</f>
        <v>MATCH</v>
      </c>
      <c r="O3863" s="2">
        <f>Table2[[#This Row],[GROSS_REVENUE]]-Table2[[#This Row],[DISCOUNT]]</f>
        <v>81027.649999999994</v>
      </c>
      <c r="P3863" s="3">
        <f>IFERROR((Table2[[#This Row],[NET_REVENUE]]-(Table2[[#This Row],[UNITS_SOLD]]*Table2[[#This Row],[UNIT_COGS]]))/Table2[[#This Row],[NET_REVENUE]],0)</f>
        <v>0.43833987533885033</v>
      </c>
      <c r="Q3863" s="4">
        <f>IFERROR(Table2[[#This Row],[GROSS_REVENUE]]/Table2[[#This Row],[AD_SPEND]],0)</f>
        <v>8.4641291224502773</v>
      </c>
      <c r="R3863" s="2">
        <f>IFERROR((Table2[[#This Row],[NET_REVENUE]]-(Table2[[#This Row],[UNITS_SOLD]]*Table2[[#This Row],[UNIT_COGS]])-Table2[[#This Row],[AD_SPEND]]),0)</f>
        <v>24501.749999999993</v>
      </c>
      <c r="S3863" s="3">
        <f>IFERROR(Table2[[#This Row],[RETURNS_UNITS]]/Table2[[#This Row],[UNITS_SOLD]],0)</f>
        <v>0.12162162162162163</v>
      </c>
      <c r="T3863" s="2" t="str">
        <f>TRIM(CLEAN(Table2[[#This Row],[CHANNEL]]))</f>
        <v>D2C</v>
      </c>
      <c r="U3863" s="1">
        <f t="shared" si="60"/>
        <v>45748</v>
      </c>
    </row>
    <row r="3864" spans="1:21" x14ac:dyDescent="0.3">
      <c r="A3864" s="1">
        <v>45505</v>
      </c>
      <c r="B3864" s="2" t="s">
        <v>37</v>
      </c>
      <c r="C3864" s="2" t="s">
        <v>22</v>
      </c>
      <c r="D3864" s="2" t="s">
        <v>36</v>
      </c>
      <c r="E3864" s="2" t="str">
        <f>TRIM(Table2[[#This Row],[SKU_CODE]])</f>
        <v>BEC-CLN-003</v>
      </c>
      <c r="F3864" s="2">
        <v>243</v>
      </c>
      <c r="G3864" s="2">
        <v>72657</v>
      </c>
      <c r="H3864" s="2">
        <v>14876.61</v>
      </c>
      <c r="I3864" s="2">
        <v>11022.9</v>
      </c>
      <c r="J3864" s="2">
        <v>13</v>
      </c>
      <c r="K3864" s="2" t="str">
        <f>_xlfn.XLOOKUP(E3864,[1]SKU_Master!A:A,[1]SKU_Master!C:C,"NOT FOUND")</f>
        <v>Cleaners</v>
      </c>
      <c r="L3864" s="2">
        <f>_xlfn.XLOOKUP(Table2[[#This Row],[SKU_CODE_CLEAN]],[1]SKU_Master!A:A,[1]SKU_Master!E:E,"Not Found")</f>
        <v>299</v>
      </c>
      <c r="M3864" s="2">
        <f>_xlfn.XLOOKUP(E3864,[1]SKU_Master!A:A,[1]SKU_Master!F:F,"NOT FOUND")</f>
        <v>150</v>
      </c>
      <c r="N3864" s="2" t="str">
        <f>IF(ISNUMBER(_xlfn.XMATCH(E3864,[1]SKU_Master!A:A)),"MATCH","NOT FOUND")</f>
        <v>MATCH</v>
      </c>
      <c r="O3864" s="2">
        <f>Table2[[#This Row],[GROSS_REVENUE]]-Table2[[#This Row],[DISCOUNT]]</f>
        <v>57780.39</v>
      </c>
      <c r="P3864" s="3">
        <f>IFERROR((Table2[[#This Row],[NET_REVENUE]]-(Table2[[#This Row],[UNITS_SOLD]]*Table2[[#This Row],[UNIT_COGS]]))/Table2[[#This Row],[NET_REVENUE]],0)</f>
        <v>0.36916313648973292</v>
      </c>
      <c r="Q3864" s="4">
        <f>IFERROR(Table2[[#This Row],[GROSS_REVENUE]]/Table2[[#This Row],[AD_SPEND]],0)</f>
        <v>6.5914595977465096</v>
      </c>
      <c r="R3864" s="2">
        <f>IFERROR((Table2[[#This Row],[NET_REVENUE]]-(Table2[[#This Row],[UNITS_SOLD]]*Table2[[#This Row],[UNIT_COGS]])-Table2[[#This Row],[AD_SPEND]]),0)</f>
        <v>10307.49</v>
      </c>
      <c r="S3864" s="3">
        <f>IFERROR(Table2[[#This Row],[RETURNS_UNITS]]/Table2[[#This Row],[UNITS_SOLD]],0)</f>
        <v>5.3497942386831275E-2</v>
      </c>
      <c r="T3864" s="2" t="str">
        <f>TRIM(CLEAN(Table2[[#This Row],[CHANNEL]]))</f>
        <v>Blinkit</v>
      </c>
      <c r="U3864" s="1">
        <f t="shared" si="60"/>
        <v>45505</v>
      </c>
    </row>
    <row r="3865" spans="1:21" x14ac:dyDescent="0.3">
      <c r="A3865" s="1">
        <v>45323</v>
      </c>
      <c r="B3865" s="2" t="s">
        <v>21</v>
      </c>
      <c r="C3865" s="2" t="s">
        <v>22</v>
      </c>
      <c r="D3865" s="2" t="s">
        <v>36</v>
      </c>
      <c r="E3865" s="2" t="str">
        <f>TRIM(Table2[[#This Row],[SKU_CODE]])</f>
        <v>BEC-CLN-003</v>
      </c>
      <c r="F3865" s="2">
        <v>208</v>
      </c>
      <c r="G3865" s="2">
        <v>62192</v>
      </c>
      <c r="H3865" s="2">
        <v>3421.58</v>
      </c>
      <c r="I3865" s="2">
        <v>11027.16</v>
      </c>
      <c r="J3865" s="2">
        <v>7</v>
      </c>
      <c r="K3865" s="2" t="str">
        <f>_xlfn.XLOOKUP(E3865,[1]SKU_Master!A:A,[1]SKU_Master!C:C,"NOT FOUND")</f>
        <v>Cleaners</v>
      </c>
      <c r="L3865" s="2">
        <f>_xlfn.XLOOKUP(Table2[[#This Row],[SKU_CODE_CLEAN]],[1]SKU_Master!A:A,[1]SKU_Master!E:E,"Not Found")</f>
        <v>299</v>
      </c>
      <c r="M3865" s="2">
        <f>_xlfn.XLOOKUP(E3865,[1]SKU_Master!A:A,[1]SKU_Master!F:F,"NOT FOUND")</f>
        <v>150</v>
      </c>
      <c r="N3865" s="2" t="str">
        <f>IF(ISNUMBER(_xlfn.XMATCH(E3865,[1]SKU_Master!A:A)),"MATCH","NOT FOUND")</f>
        <v>MATCH</v>
      </c>
      <c r="O3865" s="2">
        <f>Table2[[#This Row],[GROSS_REVENUE]]-Table2[[#This Row],[DISCOUNT]]</f>
        <v>58770.42</v>
      </c>
      <c r="P3865" s="3">
        <f>IFERROR((Table2[[#This Row],[NET_REVENUE]]-(Table2[[#This Row],[UNITS_SOLD]]*Table2[[#This Row],[UNIT_COGS]]))/Table2[[#This Row],[NET_REVENUE]],0)</f>
        <v>0.46912069030645004</v>
      </c>
      <c r="Q3865" s="4">
        <f>IFERROR(Table2[[#This Row],[GROSS_REVENUE]]/Table2[[#This Row],[AD_SPEND]],0)</f>
        <v>5.6398927738420408</v>
      </c>
      <c r="R3865" s="2">
        <f>IFERROR((Table2[[#This Row],[NET_REVENUE]]-(Table2[[#This Row],[UNITS_SOLD]]*Table2[[#This Row],[UNIT_COGS]])-Table2[[#This Row],[AD_SPEND]]),0)</f>
        <v>16543.259999999998</v>
      </c>
      <c r="S3865" s="3">
        <f>IFERROR(Table2[[#This Row],[RETURNS_UNITS]]/Table2[[#This Row],[UNITS_SOLD]],0)</f>
        <v>3.3653846153846152E-2</v>
      </c>
      <c r="T3865" s="2" t="str">
        <f>TRIM(CLEAN(Table2[[#This Row],[CHANNEL]]))</f>
        <v>Flipkart</v>
      </c>
      <c r="U3865" s="1">
        <f t="shared" si="60"/>
        <v>45323</v>
      </c>
    </row>
    <row r="3866" spans="1:21" x14ac:dyDescent="0.3">
      <c r="A3866" s="1">
        <v>45717</v>
      </c>
      <c r="B3866" s="2" t="s">
        <v>37</v>
      </c>
      <c r="C3866" s="2" t="s">
        <v>28</v>
      </c>
      <c r="D3866" s="2" t="s">
        <v>59</v>
      </c>
      <c r="E3866" s="2" t="str">
        <f>TRIM(Table2[[#This Row],[SKU_CODE]])</f>
        <v>BEC-CLN-001</v>
      </c>
      <c r="F3866" s="2">
        <v>268</v>
      </c>
      <c r="G3866" s="2">
        <v>53332</v>
      </c>
      <c r="H3866" s="2">
        <v>14111.25</v>
      </c>
      <c r="I3866" s="2">
        <v>11035.62</v>
      </c>
      <c r="J3866" s="2">
        <v>14</v>
      </c>
      <c r="K3866" s="2" t="str">
        <f>_xlfn.XLOOKUP(E3866,[1]SKU_Master!A:A,[1]SKU_Master!C:C,"NOT FOUND")</f>
        <v>Cleaners</v>
      </c>
      <c r="L3866" s="2">
        <f>_xlfn.XLOOKUP(Table2[[#This Row],[SKU_CODE_CLEAN]],[1]SKU_Master!A:A,[1]SKU_Master!E:E,"Not Found")</f>
        <v>199</v>
      </c>
      <c r="M3866" s="2">
        <f>_xlfn.XLOOKUP(E3866,[1]SKU_Master!A:A,[1]SKU_Master!F:F,"NOT FOUND")</f>
        <v>96</v>
      </c>
      <c r="N3866" s="2" t="str">
        <f>IF(ISNUMBER(_xlfn.XMATCH(E3866,[1]SKU_Master!A:A)),"MATCH","NOT FOUND")</f>
        <v>MATCH</v>
      </c>
      <c r="O3866" s="2">
        <f>Table2[[#This Row],[GROSS_REVENUE]]-Table2[[#This Row],[DISCOUNT]]</f>
        <v>39220.75</v>
      </c>
      <c r="P3866" s="3">
        <f>IFERROR((Table2[[#This Row],[NET_REVENUE]]-(Table2[[#This Row],[UNITS_SOLD]]*Table2[[#This Row],[UNIT_COGS]]))/Table2[[#This Row],[NET_REVENUE]],0)</f>
        <v>0.34402070332668294</v>
      </c>
      <c r="Q3866" s="4">
        <f>IFERROR(Table2[[#This Row],[GROSS_REVENUE]]/Table2[[#This Row],[AD_SPEND]],0)</f>
        <v>4.8327144283692256</v>
      </c>
      <c r="R3866" s="2">
        <f>IFERROR((Table2[[#This Row],[NET_REVENUE]]-(Table2[[#This Row],[UNITS_SOLD]]*Table2[[#This Row],[UNIT_COGS]])-Table2[[#This Row],[AD_SPEND]]),0)</f>
        <v>2457.1299999999992</v>
      </c>
      <c r="S3866" s="3">
        <f>IFERROR(Table2[[#This Row],[RETURNS_UNITS]]/Table2[[#This Row],[UNITS_SOLD]],0)</f>
        <v>5.2238805970149252E-2</v>
      </c>
      <c r="T3866" s="2" t="str">
        <f>TRIM(CLEAN(Table2[[#This Row],[CHANNEL]]))</f>
        <v>Blinkit</v>
      </c>
      <c r="U3866" s="1">
        <f t="shared" si="60"/>
        <v>45717</v>
      </c>
    </row>
    <row r="3867" spans="1:21" x14ac:dyDescent="0.3">
      <c r="A3867" s="1">
        <v>45536</v>
      </c>
      <c r="B3867" s="2" t="s">
        <v>21</v>
      </c>
      <c r="C3867" s="2" t="s">
        <v>22</v>
      </c>
      <c r="D3867" s="2" t="s">
        <v>59</v>
      </c>
      <c r="E3867" s="2" t="str">
        <f>TRIM(Table2[[#This Row],[SKU_CODE]])</f>
        <v>BEC-CLN-001</v>
      </c>
      <c r="F3867" s="2">
        <v>230</v>
      </c>
      <c r="G3867" s="2">
        <v>45770</v>
      </c>
      <c r="H3867" s="2">
        <v>2349.12</v>
      </c>
      <c r="I3867" s="2">
        <v>11050.59</v>
      </c>
      <c r="J3867" s="2">
        <v>5</v>
      </c>
      <c r="K3867" s="2" t="str">
        <f>_xlfn.XLOOKUP(E3867,[1]SKU_Master!A:A,[1]SKU_Master!C:C,"NOT FOUND")</f>
        <v>Cleaners</v>
      </c>
      <c r="L3867" s="2">
        <f>_xlfn.XLOOKUP(Table2[[#This Row],[SKU_CODE_CLEAN]],[1]SKU_Master!A:A,[1]SKU_Master!E:E,"Not Found")</f>
        <v>199</v>
      </c>
      <c r="M3867" s="2">
        <f>_xlfn.XLOOKUP(E3867,[1]SKU_Master!A:A,[1]SKU_Master!F:F,"NOT FOUND")</f>
        <v>96</v>
      </c>
      <c r="N3867" s="2" t="str">
        <f>IF(ISNUMBER(_xlfn.XMATCH(E3867,[1]SKU_Master!A:A)),"MATCH","NOT FOUND")</f>
        <v>MATCH</v>
      </c>
      <c r="O3867" s="2">
        <f>Table2[[#This Row],[GROSS_REVENUE]]-Table2[[#This Row],[DISCOUNT]]</f>
        <v>43420.88</v>
      </c>
      <c r="P3867" s="3">
        <f>IFERROR((Table2[[#This Row],[NET_REVENUE]]-(Table2[[#This Row],[UNITS_SOLD]]*Table2[[#This Row],[UNIT_COGS]]))/Table2[[#This Row],[NET_REVENUE]],0)</f>
        <v>0.4914888873740007</v>
      </c>
      <c r="Q3867" s="4">
        <f>IFERROR(Table2[[#This Row],[GROSS_REVENUE]]/Table2[[#This Row],[AD_SPEND]],0)</f>
        <v>4.1418602988618707</v>
      </c>
      <c r="R3867" s="2">
        <f>IFERROR((Table2[[#This Row],[NET_REVENUE]]-(Table2[[#This Row],[UNITS_SOLD]]*Table2[[#This Row],[UNIT_COGS]])-Table2[[#This Row],[AD_SPEND]]),0)</f>
        <v>10290.289999999997</v>
      </c>
      <c r="S3867" s="3">
        <f>IFERROR(Table2[[#This Row],[RETURNS_UNITS]]/Table2[[#This Row],[UNITS_SOLD]],0)</f>
        <v>2.1739130434782608E-2</v>
      </c>
      <c r="T3867" s="2" t="str">
        <f>TRIM(CLEAN(Table2[[#This Row],[CHANNEL]]))</f>
        <v>Flipkart</v>
      </c>
      <c r="U3867" s="1">
        <f t="shared" si="60"/>
        <v>45536</v>
      </c>
    </row>
    <row r="3868" spans="1:21" x14ac:dyDescent="0.3">
      <c r="A3868" s="1">
        <v>45566</v>
      </c>
      <c r="B3868" s="2" t="s">
        <v>21</v>
      </c>
      <c r="C3868" s="2" t="s">
        <v>22</v>
      </c>
      <c r="D3868" s="2" t="s">
        <v>36</v>
      </c>
      <c r="E3868" s="2" t="str">
        <f>TRIM(Table2[[#This Row],[SKU_CODE]])</f>
        <v>BEC-CLN-003</v>
      </c>
      <c r="F3868" s="2">
        <v>174</v>
      </c>
      <c r="G3868" s="2">
        <v>52026</v>
      </c>
      <c r="H3868" s="2">
        <v>6599.3</v>
      </c>
      <c r="I3868" s="2">
        <v>11052.42</v>
      </c>
      <c r="J3868" s="2">
        <v>8</v>
      </c>
      <c r="K3868" s="2" t="str">
        <f>_xlfn.XLOOKUP(E3868,[1]SKU_Master!A:A,[1]SKU_Master!C:C,"NOT FOUND")</f>
        <v>Cleaners</v>
      </c>
      <c r="L3868" s="2">
        <f>_xlfn.XLOOKUP(Table2[[#This Row],[SKU_CODE_CLEAN]],[1]SKU_Master!A:A,[1]SKU_Master!E:E,"Not Found")</f>
        <v>299</v>
      </c>
      <c r="M3868" s="2">
        <f>_xlfn.XLOOKUP(E3868,[1]SKU_Master!A:A,[1]SKU_Master!F:F,"NOT FOUND")</f>
        <v>150</v>
      </c>
      <c r="N3868" s="2" t="str">
        <f>IF(ISNUMBER(_xlfn.XMATCH(E3868,[1]SKU_Master!A:A)),"MATCH","NOT FOUND")</f>
        <v>MATCH</v>
      </c>
      <c r="O3868" s="2">
        <f>Table2[[#This Row],[GROSS_REVENUE]]-Table2[[#This Row],[DISCOUNT]]</f>
        <v>45426.7</v>
      </c>
      <c r="P3868" s="3">
        <f>IFERROR((Table2[[#This Row],[NET_REVENUE]]-(Table2[[#This Row],[UNITS_SOLD]]*Table2[[#This Row],[UNIT_COGS]]))/Table2[[#This Row],[NET_REVENUE]],0)</f>
        <v>0.42544802946284893</v>
      </c>
      <c r="Q3868" s="4">
        <f>IFERROR(Table2[[#This Row],[GROSS_REVENUE]]/Table2[[#This Row],[AD_SPEND]],0)</f>
        <v>4.7072043950555624</v>
      </c>
      <c r="R3868" s="2">
        <f>IFERROR((Table2[[#This Row],[NET_REVENUE]]-(Table2[[#This Row],[UNITS_SOLD]]*Table2[[#This Row],[UNIT_COGS]])-Table2[[#This Row],[AD_SPEND]]),0)</f>
        <v>8274.279999999997</v>
      </c>
      <c r="S3868" s="3">
        <f>IFERROR(Table2[[#This Row],[RETURNS_UNITS]]/Table2[[#This Row],[UNITS_SOLD]],0)</f>
        <v>4.5977011494252873E-2</v>
      </c>
      <c r="T3868" s="2" t="str">
        <f>TRIM(CLEAN(Table2[[#This Row],[CHANNEL]]))</f>
        <v>Flipkart</v>
      </c>
      <c r="U3868" s="1">
        <f t="shared" si="60"/>
        <v>45566</v>
      </c>
    </row>
    <row r="3869" spans="1:21" x14ac:dyDescent="0.3">
      <c r="A3869" s="1">
        <v>45809</v>
      </c>
      <c r="B3869" s="2" t="s">
        <v>24</v>
      </c>
      <c r="C3869" s="2" t="s">
        <v>25</v>
      </c>
      <c r="D3869" s="2" t="s">
        <v>38</v>
      </c>
      <c r="E3869" s="2" t="str">
        <f>TRIM(Table2[[#This Row],[SKU_CODE]])</f>
        <v>BEC-CLN-002</v>
      </c>
      <c r="F3869" s="2">
        <v>253</v>
      </c>
      <c r="G3869" s="5">
        <v>46805</v>
      </c>
      <c r="H3869" s="2">
        <v>3964.81</v>
      </c>
      <c r="I3869" s="2">
        <v>11056.49</v>
      </c>
      <c r="J3869" s="2">
        <v>34</v>
      </c>
      <c r="K3869" s="2" t="str">
        <f>_xlfn.XLOOKUP(E3869,[1]SKU_Master!A:A,[1]SKU_Master!C:C,"NOT FOUND")</f>
        <v>Cleaners</v>
      </c>
      <c r="L3869" s="2">
        <f>_xlfn.XLOOKUP(Table2[[#This Row],[SKU_CODE_CLEAN]],[1]SKU_Master!A:A,[1]SKU_Master!E:E,"Not Found")</f>
        <v>185</v>
      </c>
      <c r="M3869" s="2">
        <f>_xlfn.XLOOKUP(E3869,[1]SKU_Master!A:A,[1]SKU_Master!F:F,"NOT FOUND")</f>
        <v>88</v>
      </c>
      <c r="N3869" s="2" t="str">
        <f>IF(ISNUMBER(_xlfn.XMATCH(E3869,[1]SKU_Master!A:A)),"MATCH","NOT FOUND")</f>
        <v>MATCH</v>
      </c>
      <c r="O3869" s="2">
        <f>Table2[[#This Row],[GROSS_REVENUE]]-Table2[[#This Row],[DISCOUNT]]</f>
        <v>42840.19</v>
      </c>
      <c r="P3869" s="3">
        <f>IFERROR((Table2[[#This Row],[NET_REVENUE]]-(Table2[[#This Row],[UNITS_SOLD]]*Table2[[#This Row],[UNIT_COGS]]))/Table2[[#This Row],[NET_REVENUE]],0)</f>
        <v>0.48030109110160346</v>
      </c>
      <c r="Q3869" s="4">
        <f>IFERROR(Table2[[#This Row],[GROSS_REVENUE]]/Table2[[#This Row],[AD_SPEND]],0)</f>
        <v>4.2332602842312523</v>
      </c>
      <c r="R3869" s="2">
        <f>IFERROR((Table2[[#This Row],[NET_REVENUE]]-(Table2[[#This Row],[UNITS_SOLD]]*Table2[[#This Row],[UNIT_COGS]])-Table2[[#This Row],[AD_SPEND]]),0)</f>
        <v>9519.7000000000025</v>
      </c>
      <c r="S3869" s="3">
        <f>IFERROR(Table2[[#This Row],[RETURNS_UNITS]]/Table2[[#This Row],[UNITS_SOLD]],0)</f>
        <v>0.13438735177865613</v>
      </c>
      <c r="T3869" s="2" t="str">
        <f>TRIM(CLEAN(Table2[[#This Row],[CHANNEL]]))</f>
        <v>D2C</v>
      </c>
      <c r="U3869" s="1">
        <f t="shared" si="60"/>
        <v>45809</v>
      </c>
    </row>
    <row r="3870" spans="1:21" x14ac:dyDescent="0.3">
      <c r="A3870" s="1">
        <v>45352</v>
      </c>
      <c r="B3870" s="2" t="s">
        <v>39</v>
      </c>
      <c r="C3870" s="2" t="s">
        <v>22</v>
      </c>
      <c r="D3870" s="2" t="s">
        <v>41</v>
      </c>
      <c r="E3870" s="2" t="str">
        <f>TRIM(Table2[[#This Row],[SKU_CODE]])</f>
        <v>BEC-KT-002</v>
      </c>
      <c r="F3870" s="2">
        <v>241</v>
      </c>
      <c r="G3870" s="2">
        <v>101220</v>
      </c>
      <c r="H3870" s="2">
        <v>24906.51</v>
      </c>
      <c r="I3870" s="2">
        <v>11072.1</v>
      </c>
      <c r="J3870" s="2">
        <v>8</v>
      </c>
      <c r="K3870" s="2" t="str">
        <f>_xlfn.XLOOKUP(E3870,[1]SKU_Master!A:A,[1]SKU_Master!C:C,"NOT FOUND")</f>
        <v>Kitchen Towel</v>
      </c>
      <c r="L3870" s="2">
        <f>_xlfn.XLOOKUP(Table2[[#This Row],[SKU_CODE_CLEAN]],[1]SKU_Master!A:A,[1]SKU_Master!E:E,"Not Found")</f>
        <v>420</v>
      </c>
      <c r="M3870" s="2">
        <f>_xlfn.XLOOKUP(E3870,[1]SKU_Master!A:A,[1]SKU_Master!F:F,"NOT FOUND")</f>
        <v>205</v>
      </c>
      <c r="N3870" s="2" t="str">
        <f>IF(ISNUMBER(_xlfn.XMATCH(E3870,[1]SKU_Master!A:A)),"MATCH","NOT FOUND")</f>
        <v>MATCH</v>
      </c>
      <c r="O3870" s="2">
        <f>Table2[[#This Row],[GROSS_REVENUE]]-Table2[[#This Row],[DISCOUNT]]</f>
        <v>76313.490000000005</v>
      </c>
      <c r="P3870" s="3">
        <f>IFERROR((Table2[[#This Row],[NET_REVENUE]]-(Table2[[#This Row],[UNITS_SOLD]]*Table2[[#This Row],[UNIT_COGS]]))/Table2[[#This Row],[NET_REVENUE]],0)</f>
        <v>0.35260463123885438</v>
      </c>
      <c r="Q3870" s="4">
        <f>IFERROR(Table2[[#This Row],[GROSS_REVENUE]]/Table2[[#This Row],[AD_SPEND]],0)</f>
        <v>9.1418972010729664</v>
      </c>
      <c r="R3870" s="2">
        <f>IFERROR((Table2[[#This Row],[NET_REVENUE]]-(Table2[[#This Row],[UNITS_SOLD]]*Table2[[#This Row],[UNIT_COGS]])-Table2[[#This Row],[AD_SPEND]]),0)</f>
        <v>15836.390000000005</v>
      </c>
      <c r="S3870" s="3">
        <f>IFERROR(Table2[[#This Row],[RETURNS_UNITS]]/Table2[[#This Row],[UNITS_SOLD]],0)</f>
        <v>3.3195020746887967E-2</v>
      </c>
      <c r="T3870" s="2" t="str">
        <f>TRIM(CLEAN(Table2[[#This Row],[CHANNEL]]))</f>
        <v>Amazon</v>
      </c>
      <c r="U3870" s="1">
        <f t="shared" si="60"/>
        <v>45352</v>
      </c>
    </row>
    <row r="3871" spans="1:21" x14ac:dyDescent="0.3">
      <c r="A3871" s="1">
        <v>45292</v>
      </c>
      <c r="B3871" s="2" t="s">
        <v>39</v>
      </c>
      <c r="C3871" s="2" t="s">
        <v>25</v>
      </c>
      <c r="D3871" s="2" t="s">
        <v>41</v>
      </c>
      <c r="E3871" s="2" t="str">
        <f>TRIM(Table2[[#This Row],[SKU_CODE]])</f>
        <v>BEC-KT-002</v>
      </c>
      <c r="F3871" s="2">
        <v>322</v>
      </c>
      <c r="G3871" s="2">
        <v>135240</v>
      </c>
      <c r="H3871" s="2">
        <v>6884.48</v>
      </c>
      <c r="I3871" s="2">
        <v>11091.73</v>
      </c>
      <c r="J3871" s="2">
        <v>10</v>
      </c>
      <c r="K3871" s="2" t="str">
        <f>_xlfn.XLOOKUP(E3871,[1]SKU_Master!A:A,[1]SKU_Master!C:C,"NOT FOUND")</f>
        <v>Kitchen Towel</v>
      </c>
      <c r="L3871" s="2">
        <f>_xlfn.XLOOKUP(Table2[[#This Row],[SKU_CODE_CLEAN]],[1]SKU_Master!A:A,[1]SKU_Master!E:E,"Not Found")</f>
        <v>420</v>
      </c>
      <c r="M3871" s="2">
        <f>_xlfn.XLOOKUP(E3871,[1]SKU_Master!A:A,[1]SKU_Master!F:F,"NOT FOUND")</f>
        <v>205</v>
      </c>
      <c r="N3871" s="2" t="str">
        <f>IF(ISNUMBER(_xlfn.XMATCH(E3871,[1]SKU_Master!A:A)),"MATCH","NOT FOUND")</f>
        <v>MATCH</v>
      </c>
      <c r="O3871" s="2">
        <f>Table2[[#This Row],[GROSS_REVENUE]]-Table2[[#This Row],[DISCOUNT]]</f>
        <v>128355.52</v>
      </c>
      <c r="P3871" s="3">
        <f>IFERROR((Table2[[#This Row],[NET_REVENUE]]-(Table2[[#This Row],[UNITS_SOLD]]*Table2[[#This Row],[UNIT_COGS]]))/Table2[[#This Row],[NET_REVENUE]],0)</f>
        <v>0.4857252730540923</v>
      </c>
      <c r="Q3871" s="4">
        <f>IFERROR(Table2[[#This Row],[GROSS_REVENUE]]/Table2[[#This Row],[AD_SPEND]],0)</f>
        <v>12.19286801968674</v>
      </c>
      <c r="R3871" s="2">
        <f>IFERROR((Table2[[#This Row],[NET_REVENUE]]-(Table2[[#This Row],[UNITS_SOLD]]*Table2[[#This Row],[UNIT_COGS]])-Table2[[#This Row],[AD_SPEND]]),0)</f>
        <v>51253.790000000008</v>
      </c>
      <c r="S3871" s="3">
        <f>IFERROR(Table2[[#This Row],[RETURNS_UNITS]]/Table2[[#This Row],[UNITS_SOLD]],0)</f>
        <v>3.1055900621118012E-2</v>
      </c>
      <c r="T3871" s="2" t="str">
        <f>TRIM(CLEAN(Table2[[#This Row],[CHANNEL]]))</f>
        <v>Amazon</v>
      </c>
      <c r="U3871" s="1">
        <f t="shared" si="60"/>
        <v>45292</v>
      </c>
    </row>
    <row r="3872" spans="1:21" x14ac:dyDescent="0.3">
      <c r="A3872" s="1">
        <v>45352</v>
      </c>
      <c r="B3872" s="2" t="s">
        <v>33</v>
      </c>
      <c r="C3872" s="2" t="s">
        <v>25</v>
      </c>
      <c r="D3872" s="2" t="s">
        <v>38</v>
      </c>
      <c r="E3872" s="2" t="str">
        <f>TRIM(Table2[[#This Row],[SKU_CODE]])</f>
        <v>BEC-CLN-002</v>
      </c>
      <c r="F3872" s="2">
        <v>268</v>
      </c>
      <c r="G3872" s="2">
        <v>49580</v>
      </c>
      <c r="H3872" s="2">
        <v>3294.89</v>
      </c>
      <c r="I3872" s="2">
        <v>11098.89</v>
      </c>
      <c r="J3872" s="2">
        <v>14</v>
      </c>
      <c r="K3872" s="2" t="str">
        <f>_xlfn.XLOOKUP(E3872,[1]SKU_Master!A:A,[1]SKU_Master!C:C,"NOT FOUND")</f>
        <v>Cleaners</v>
      </c>
      <c r="L3872" s="2">
        <f>_xlfn.XLOOKUP(Table2[[#This Row],[SKU_CODE_CLEAN]],[1]SKU_Master!A:A,[1]SKU_Master!E:E,"Not Found")</f>
        <v>185</v>
      </c>
      <c r="M3872" s="2">
        <f>_xlfn.XLOOKUP(E3872,[1]SKU_Master!A:A,[1]SKU_Master!F:F,"NOT FOUND")</f>
        <v>88</v>
      </c>
      <c r="N3872" s="2" t="str">
        <f>IF(ISNUMBER(_xlfn.XMATCH(E3872,[1]SKU_Master!A:A)),"MATCH","NOT FOUND")</f>
        <v>MATCH</v>
      </c>
      <c r="O3872" s="2">
        <f>Table2[[#This Row],[GROSS_REVENUE]]-Table2[[#This Row],[DISCOUNT]]</f>
        <v>46285.11</v>
      </c>
      <c r="P3872" s="3">
        <f>IFERROR((Table2[[#This Row],[NET_REVENUE]]-(Table2[[#This Row],[UNITS_SOLD]]*Table2[[#This Row],[UNIT_COGS]]))/Table2[[#This Row],[NET_REVENUE]],0)</f>
        <v>0.49046248350711491</v>
      </c>
      <c r="Q3872" s="4">
        <f>IFERROR(Table2[[#This Row],[GROSS_REVENUE]]/Table2[[#This Row],[AD_SPEND]],0)</f>
        <v>4.4671133780044672</v>
      </c>
      <c r="R3872" s="2">
        <f>IFERROR((Table2[[#This Row],[NET_REVENUE]]-(Table2[[#This Row],[UNITS_SOLD]]*Table2[[#This Row],[UNIT_COGS]])-Table2[[#This Row],[AD_SPEND]]),0)</f>
        <v>11602.220000000001</v>
      </c>
      <c r="S3872" s="3">
        <f>IFERROR(Table2[[#This Row],[RETURNS_UNITS]]/Table2[[#This Row],[UNITS_SOLD]],0)</f>
        <v>5.2238805970149252E-2</v>
      </c>
      <c r="T3872" s="2" t="str">
        <f>TRIM(CLEAN(Table2[[#This Row],[CHANNEL]]))</f>
        <v>Swiggy Instamart</v>
      </c>
      <c r="U3872" s="1">
        <f t="shared" si="60"/>
        <v>45352</v>
      </c>
    </row>
    <row r="3873" spans="1:21" x14ac:dyDescent="0.3">
      <c r="A3873" s="1">
        <v>45658</v>
      </c>
      <c r="B3873" s="2" t="s">
        <v>21</v>
      </c>
      <c r="C3873" s="2" t="s">
        <v>25</v>
      </c>
      <c r="D3873" s="2" t="s">
        <v>38</v>
      </c>
      <c r="E3873" s="2" t="str">
        <f>TRIM(Table2[[#This Row],[SKU_CODE]])</f>
        <v>BEC-CLN-002</v>
      </c>
      <c r="F3873" s="2">
        <v>316</v>
      </c>
      <c r="G3873" s="2">
        <v>58460</v>
      </c>
      <c r="H3873" s="2">
        <v>4517.67</v>
      </c>
      <c r="I3873" s="2">
        <v>11100.4</v>
      </c>
      <c r="J3873" s="2">
        <v>7</v>
      </c>
      <c r="K3873" s="2" t="str">
        <f>_xlfn.XLOOKUP(E3873,[1]SKU_Master!A:A,[1]SKU_Master!C:C,"NOT FOUND")</f>
        <v>Cleaners</v>
      </c>
      <c r="L3873" s="2">
        <f>_xlfn.XLOOKUP(Table2[[#This Row],[SKU_CODE_CLEAN]],[1]SKU_Master!A:A,[1]SKU_Master!E:E,"Not Found")</f>
        <v>185</v>
      </c>
      <c r="M3873" s="2">
        <f>_xlfn.XLOOKUP(E3873,[1]SKU_Master!A:A,[1]SKU_Master!F:F,"NOT FOUND")</f>
        <v>88</v>
      </c>
      <c r="N3873" s="2" t="str">
        <f>IF(ISNUMBER(_xlfn.XMATCH(E3873,[1]SKU_Master!A:A)),"MATCH","NOT FOUND")</f>
        <v>MATCH</v>
      </c>
      <c r="O3873" s="2">
        <f>Table2[[#This Row],[GROSS_REVENUE]]-Table2[[#This Row],[DISCOUNT]]</f>
        <v>53942.33</v>
      </c>
      <c r="P3873" s="3">
        <f>IFERROR((Table2[[#This Row],[NET_REVENUE]]-(Table2[[#This Row],[UNITS_SOLD]]*Table2[[#This Row],[UNIT_COGS]]))/Table2[[#This Row],[NET_REVENUE]],0)</f>
        <v>0.48448648769899261</v>
      </c>
      <c r="Q3873" s="4">
        <f>IFERROR(Table2[[#This Row],[GROSS_REVENUE]]/Table2[[#This Row],[AD_SPEND]],0)</f>
        <v>5.2664768837159022</v>
      </c>
      <c r="R3873" s="2">
        <f>IFERROR((Table2[[#This Row],[NET_REVENUE]]-(Table2[[#This Row],[UNITS_SOLD]]*Table2[[#This Row],[UNIT_COGS]])-Table2[[#This Row],[AD_SPEND]]),0)</f>
        <v>15033.930000000002</v>
      </c>
      <c r="S3873" s="3">
        <f>IFERROR(Table2[[#This Row],[RETURNS_UNITS]]/Table2[[#This Row],[UNITS_SOLD]],0)</f>
        <v>2.2151898734177215E-2</v>
      </c>
      <c r="T3873" s="2" t="str">
        <f>TRIM(CLEAN(Table2[[#This Row],[CHANNEL]]))</f>
        <v>Flipkart</v>
      </c>
      <c r="U3873" s="1">
        <f t="shared" si="60"/>
        <v>45658</v>
      </c>
    </row>
    <row r="3874" spans="1:21" x14ac:dyDescent="0.3">
      <c r="A3874" s="1">
        <v>45778</v>
      </c>
      <c r="B3874" s="2" t="s">
        <v>24</v>
      </c>
      <c r="C3874" s="2" t="s">
        <v>22</v>
      </c>
      <c r="D3874" s="2" t="s">
        <v>38</v>
      </c>
      <c r="E3874" s="2" t="str">
        <f>TRIM(Table2[[#This Row],[SKU_CODE]])</f>
        <v>BEC-CLN-002</v>
      </c>
      <c r="F3874" s="2">
        <v>206</v>
      </c>
      <c r="G3874" s="2">
        <v>38110</v>
      </c>
      <c r="H3874" s="2">
        <v>3705.32</v>
      </c>
      <c r="I3874" s="2">
        <v>11107.84</v>
      </c>
      <c r="J3874" s="2">
        <v>33</v>
      </c>
      <c r="K3874" s="2" t="str">
        <f>_xlfn.XLOOKUP(E3874,[1]SKU_Master!A:A,[1]SKU_Master!C:C,"NOT FOUND")</f>
        <v>Cleaners</v>
      </c>
      <c r="L3874" s="2">
        <f>_xlfn.XLOOKUP(Table2[[#This Row],[SKU_CODE_CLEAN]],[1]SKU_Master!A:A,[1]SKU_Master!E:E,"Not Found")</f>
        <v>185</v>
      </c>
      <c r="M3874" s="2">
        <f>_xlfn.XLOOKUP(E3874,[1]SKU_Master!A:A,[1]SKU_Master!F:F,"NOT FOUND")</f>
        <v>88</v>
      </c>
      <c r="N3874" s="2" t="str">
        <f>IF(ISNUMBER(_xlfn.XMATCH(E3874,[1]SKU_Master!A:A)),"MATCH","NOT FOUND")</f>
        <v>MATCH</v>
      </c>
      <c r="O3874" s="2">
        <f>Table2[[#This Row],[GROSS_REVENUE]]-Table2[[#This Row],[DISCOUNT]]</f>
        <v>34404.68</v>
      </c>
      <c r="P3874" s="3">
        <f>IFERROR((Table2[[#This Row],[NET_REVENUE]]-(Table2[[#This Row],[UNITS_SOLD]]*Table2[[#This Row],[UNIT_COGS]]))/Table2[[#This Row],[NET_REVENUE]],0)</f>
        <v>0.47309493940940595</v>
      </c>
      <c r="Q3874" s="4">
        <f>IFERROR(Table2[[#This Row],[GROSS_REVENUE]]/Table2[[#This Row],[AD_SPEND]],0)</f>
        <v>3.4309100599216409</v>
      </c>
      <c r="R3874" s="2">
        <f>IFERROR((Table2[[#This Row],[NET_REVENUE]]-(Table2[[#This Row],[UNITS_SOLD]]*Table2[[#This Row],[UNIT_COGS]])-Table2[[#This Row],[AD_SPEND]]),0)</f>
        <v>5168.84</v>
      </c>
      <c r="S3874" s="3">
        <f>IFERROR(Table2[[#This Row],[RETURNS_UNITS]]/Table2[[#This Row],[UNITS_SOLD]],0)</f>
        <v>0.16019417475728157</v>
      </c>
      <c r="T3874" s="2" t="str">
        <f>TRIM(CLEAN(Table2[[#This Row],[CHANNEL]]))</f>
        <v>D2C</v>
      </c>
      <c r="U3874" s="1">
        <f t="shared" si="60"/>
        <v>45778</v>
      </c>
    </row>
    <row r="3875" spans="1:21" x14ac:dyDescent="0.3">
      <c r="A3875" s="1">
        <v>45413</v>
      </c>
      <c r="B3875" s="2" t="s">
        <v>33</v>
      </c>
      <c r="C3875" s="2" t="s">
        <v>25</v>
      </c>
      <c r="D3875" s="2" t="s">
        <v>38</v>
      </c>
      <c r="E3875" s="2" t="str">
        <f>TRIM(Table2[[#This Row],[SKU_CODE]])</f>
        <v>BEC-CLN-002</v>
      </c>
      <c r="F3875" s="2">
        <v>311</v>
      </c>
      <c r="G3875" s="2">
        <v>57535</v>
      </c>
      <c r="H3875" s="2">
        <v>14225.54</v>
      </c>
      <c r="I3875" s="2">
        <v>11118.85</v>
      </c>
      <c r="J3875" s="2">
        <v>16</v>
      </c>
      <c r="K3875" s="2" t="str">
        <f>_xlfn.XLOOKUP(E3875,[1]SKU_Master!A:A,[1]SKU_Master!C:C,"NOT FOUND")</f>
        <v>Cleaners</v>
      </c>
      <c r="L3875" s="2">
        <f>_xlfn.XLOOKUP(Table2[[#This Row],[SKU_CODE_CLEAN]],[1]SKU_Master!A:A,[1]SKU_Master!E:E,"Not Found")</f>
        <v>185</v>
      </c>
      <c r="M3875" s="2">
        <f>_xlfn.XLOOKUP(E3875,[1]SKU_Master!A:A,[1]SKU_Master!F:F,"NOT FOUND")</f>
        <v>88</v>
      </c>
      <c r="N3875" s="2" t="str">
        <f>IF(ISNUMBER(_xlfn.XMATCH(E3875,[1]SKU_Master!A:A)),"MATCH","NOT FOUND")</f>
        <v>MATCH</v>
      </c>
      <c r="O3875" s="2">
        <f>Table2[[#This Row],[GROSS_REVENUE]]-Table2[[#This Row],[DISCOUNT]]</f>
        <v>43309.46</v>
      </c>
      <c r="P3875" s="3">
        <f>IFERROR((Table2[[#This Row],[NET_REVENUE]]-(Table2[[#This Row],[UNITS_SOLD]]*Table2[[#This Row],[UNIT_COGS]]))/Table2[[#This Row],[NET_REVENUE]],0)</f>
        <v>0.36808263136968228</v>
      </c>
      <c r="Q3875" s="4">
        <f>IFERROR(Table2[[#This Row],[GROSS_REVENUE]]/Table2[[#This Row],[AD_SPEND]],0)</f>
        <v>5.1745459287606179</v>
      </c>
      <c r="R3875" s="2">
        <f>IFERROR((Table2[[#This Row],[NET_REVENUE]]-(Table2[[#This Row],[UNITS_SOLD]]*Table2[[#This Row],[UNIT_COGS]])-Table2[[#This Row],[AD_SPEND]]),0)</f>
        <v>4822.6099999999988</v>
      </c>
      <c r="S3875" s="3">
        <f>IFERROR(Table2[[#This Row],[RETURNS_UNITS]]/Table2[[#This Row],[UNITS_SOLD]],0)</f>
        <v>5.1446945337620578E-2</v>
      </c>
      <c r="T3875" s="2" t="str">
        <f>TRIM(CLEAN(Table2[[#This Row],[CHANNEL]]))</f>
        <v>Swiggy Instamart</v>
      </c>
      <c r="U3875" s="1">
        <f t="shared" si="60"/>
        <v>45413</v>
      </c>
    </row>
    <row r="3876" spans="1:21" x14ac:dyDescent="0.3">
      <c r="A3876" s="1">
        <v>45809</v>
      </c>
      <c r="B3876" s="2" t="s">
        <v>39</v>
      </c>
      <c r="C3876" s="2" t="s">
        <v>25</v>
      </c>
      <c r="D3876" s="2" t="s">
        <v>29</v>
      </c>
      <c r="E3876" s="2" t="str">
        <f>TRIM(Table2[[#This Row],[SKU_CODE]])</f>
        <v>BEC-CLN-004</v>
      </c>
      <c r="F3876" s="2">
        <v>630</v>
      </c>
      <c r="G3876" s="2">
        <v>62370</v>
      </c>
      <c r="H3876" s="2">
        <v>17244.560000000001</v>
      </c>
      <c r="I3876" s="2">
        <v>11127.57</v>
      </c>
      <c r="J3876" s="2">
        <v>35</v>
      </c>
      <c r="K3876" s="2" t="str">
        <f>_xlfn.XLOOKUP(E3876,[1]SKU_Master!A:A,[1]SKU_Master!C:C,"NOT FOUND")</f>
        <v>Cleaners</v>
      </c>
      <c r="L3876" s="2">
        <f>_xlfn.XLOOKUP(Table2[[#This Row],[SKU_CODE_CLEAN]],[1]SKU_Master!A:A,[1]SKU_Master!E:E,"Not Found")</f>
        <v>99</v>
      </c>
      <c r="M3876" s="2">
        <f>_xlfn.XLOOKUP(E3876,[1]SKU_Master!A:A,[1]SKU_Master!F:F,"NOT FOUND")</f>
        <v>44</v>
      </c>
      <c r="N3876" s="2" t="str">
        <f>IF(ISNUMBER(_xlfn.XMATCH(E3876,[1]SKU_Master!A:A)),"MATCH","NOT FOUND")</f>
        <v>MATCH</v>
      </c>
      <c r="O3876" s="2">
        <f>Table2[[#This Row],[GROSS_REVENUE]]-Table2[[#This Row],[DISCOUNT]]</f>
        <v>45125.440000000002</v>
      </c>
      <c r="P3876" s="3">
        <f>IFERROR((Table2[[#This Row],[NET_REVENUE]]-(Table2[[#This Row],[UNITS_SOLD]]*Table2[[#This Row],[UNIT_COGS]]))/Table2[[#This Row],[NET_REVENUE]],0)</f>
        <v>0.38571236092102373</v>
      </c>
      <c r="Q3876" s="4">
        <f>IFERROR(Table2[[#This Row],[GROSS_REVENUE]]/Table2[[#This Row],[AD_SPEND]],0)</f>
        <v>5.6049973174736261</v>
      </c>
      <c r="R3876" s="2">
        <f>IFERROR((Table2[[#This Row],[NET_REVENUE]]-(Table2[[#This Row],[UNITS_SOLD]]*Table2[[#This Row],[UNIT_COGS]])-Table2[[#This Row],[AD_SPEND]]),0)</f>
        <v>6277.8700000000026</v>
      </c>
      <c r="S3876" s="3">
        <f>IFERROR(Table2[[#This Row],[RETURNS_UNITS]]/Table2[[#This Row],[UNITS_SOLD]],0)</f>
        <v>5.5555555555555552E-2</v>
      </c>
      <c r="T3876" s="2" t="str">
        <f>TRIM(CLEAN(Table2[[#This Row],[CHANNEL]]))</f>
        <v>Amazon</v>
      </c>
      <c r="U3876" s="1">
        <f t="shared" si="60"/>
        <v>45809</v>
      </c>
    </row>
    <row r="3877" spans="1:21" x14ac:dyDescent="0.3">
      <c r="A3877" s="1">
        <v>45352</v>
      </c>
      <c r="B3877" s="2" t="s">
        <v>21</v>
      </c>
      <c r="C3877" s="2" t="s">
        <v>22</v>
      </c>
      <c r="D3877" s="2" t="s">
        <v>38</v>
      </c>
      <c r="E3877" s="2" t="str">
        <f>TRIM(Table2[[#This Row],[SKU_CODE]])</f>
        <v>BEC-CLN-002</v>
      </c>
      <c r="F3877" s="2">
        <v>250</v>
      </c>
      <c r="G3877" s="2">
        <v>46250</v>
      </c>
      <c r="H3877" s="2">
        <v>10083.76</v>
      </c>
      <c r="I3877" s="2">
        <v>11136.87</v>
      </c>
      <c r="J3877" s="2">
        <v>5</v>
      </c>
      <c r="K3877" s="2" t="str">
        <f>_xlfn.XLOOKUP(E3877,[1]SKU_Master!A:A,[1]SKU_Master!C:C,"NOT FOUND")</f>
        <v>Cleaners</v>
      </c>
      <c r="L3877" s="2">
        <f>_xlfn.XLOOKUP(Table2[[#This Row],[SKU_CODE_CLEAN]],[1]SKU_Master!A:A,[1]SKU_Master!E:E,"Not Found")</f>
        <v>185</v>
      </c>
      <c r="M3877" s="2">
        <f>_xlfn.XLOOKUP(E3877,[1]SKU_Master!A:A,[1]SKU_Master!F:F,"NOT FOUND")</f>
        <v>88</v>
      </c>
      <c r="N3877" s="2" t="str">
        <f>IF(ISNUMBER(_xlfn.XMATCH(E3877,[1]SKU_Master!A:A)),"MATCH","NOT FOUND")</f>
        <v>MATCH</v>
      </c>
      <c r="O3877" s="2">
        <f>Table2[[#This Row],[GROSS_REVENUE]]-Table2[[#This Row],[DISCOUNT]]</f>
        <v>36166.239999999998</v>
      </c>
      <c r="P3877" s="3">
        <f>IFERROR((Table2[[#This Row],[NET_REVENUE]]-(Table2[[#This Row],[UNITS_SOLD]]*Table2[[#This Row],[UNIT_COGS]]))/Table2[[#This Row],[NET_REVENUE]],0)</f>
        <v>0.39169789284150075</v>
      </c>
      <c r="Q3877" s="4">
        <f>IFERROR(Table2[[#This Row],[GROSS_REVENUE]]/Table2[[#This Row],[AD_SPEND]],0)</f>
        <v>4.1528723959245282</v>
      </c>
      <c r="R3877" s="2">
        <f>IFERROR((Table2[[#This Row],[NET_REVENUE]]-(Table2[[#This Row],[UNITS_SOLD]]*Table2[[#This Row],[UNIT_COGS]])-Table2[[#This Row],[AD_SPEND]]),0)</f>
        <v>3029.3699999999972</v>
      </c>
      <c r="S3877" s="3">
        <f>IFERROR(Table2[[#This Row],[RETURNS_UNITS]]/Table2[[#This Row],[UNITS_SOLD]],0)</f>
        <v>0.02</v>
      </c>
      <c r="T3877" s="2" t="str">
        <f>TRIM(CLEAN(Table2[[#This Row],[CHANNEL]]))</f>
        <v>Flipkart</v>
      </c>
      <c r="U3877" s="1">
        <f t="shared" si="60"/>
        <v>45352</v>
      </c>
    </row>
    <row r="3878" spans="1:21" x14ac:dyDescent="0.3">
      <c r="A3878" s="1">
        <v>45689</v>
      </c>
      <c r="B3878" s="2" t="s">
        <v>39</v>
      </c>
      <c r="C3878" s="2" t="s">
        <v>25</v>
      </c>
      <c r="D3878" s="2" t="s">
        <v>31</v>
      </c>
      <c r="E3878" s="2" t="str">
        <f>TRIM(Table2[[#This Row],[SKU_CODE]])</f>
        <v>BEC-GB-002</v>
      </c>
      <c r="F3878" s="2">
        <v>578</v>
      </c>
      <c r="G3878" s="2">
        <v>103462</v>
      </c>
      <c r="H3878" s="2">
        <v>8197.8799999999992</v>
      </c>
      <c r="I3878" s="2">
        <v>11141.24</v>
      </c>
      <c r="J3878" s="2">
        <v>20</v>
      </c>
      <c r="K3878" s="2" t="str">
        <f>_xlfn.XLOOKUP(E3878,[1]SKU_Master!A:A,[1]SKU_Master!C:C,"NOT FOUND")</f>
        <v>Garbage Bags</v>
      </c>
      <c r="L3878" s="2">
        <f>_xlfn.XLOOKUP(Table2[[#This Row],[SKU_CODE_CLEAN]],[1]SKU_Master!A:A,[1]SKU_Master!E:E,"Not Found")</f>
        <v>179</v>
      </c>
      <c r="M3878" s="2">
        <f>_xlfn.XLOOKUP(E3878,[1]SKU_Master!A:A,[1]SKU_Master!F:F,"NOT FOUND")</f>
        <v>86</v>
      </c>
      <c r="N3878" s="2" t="str">
        <f>IF(ISNUMBER(_xlfn.XMATCH(E3878,[1]SKU_Master!A:A)),"MATCH","NOT FOUND")</f>
        <v>MATCH</v>
      </c>
      <c r="O3878" s="2">
        <f>Table2[[#This Row],[GROSS_REVENUE]]-Table2[[#This Row],[DISCOUNT]]</f>
        <v>95264.12</v>
      </c>
      <c r="P3878" s="3">
        <f>IFERROR((Table2[[#This Row],[NET_REVENUE]]-(Table2[[#This Row],[UNITS_SOLD]]*Table2[[#This Row],[UNIT_COGS]]))/Table2[[#This Row],[NET_REVENUE]],0)</f>
        <v>0.47820858472213879</v>
      </c>
      <c r="Q3878" s="4">
        <f>IFERROR(Table2[[#This Row],[GROSS_REVENUE]]/Table2[[#This Row],[AD_SPEND]],0)</f>
        <v>9.2863990004703254</v>
      </c>
      <c r="R3878" s="2">
        <f>IFERROR((Table2[[#This Row],[NET_REVENUE]]-(Table2[[#This Row],[UNITS_SOLD]]*Table2[[#This Row],[UNIT_COGS]])-Table2[[#This Row],[AD_SPEND]]),0)</f>
        <v>34414.879999999997</v>
      </c>
      <c r="S3878" s="3">
        <f>IFERROR(Table2[[#This Row],[RETURNS_UNITS]]/Table2[[#This Row],[UNITS_SOLD]],0)</f>
        <v>3.4602076124567477E-2</v>
      </c>
      <c r="T3878" s="2" t="str">
        <f>TRIM(CLEAN(Table2[[#This Row],[CHANNEL]]))</f>
        <v>Amazon</v>
      </c>
      <c r="U3878" s="1">
        <f t="shared" si="60"/>
        <v>45689</v>
      </c>
    </row>
    <row r="3879" spans="1:21" x14ac:dyDescent="0.3">
      <c r="A3879" s="1">
        <v>45352</v>
      </c>
      <c r="B3879" s="2" t="s">
        <v>33</v>
      </c>
      <c r="C3879" s="2" t="s">
        <v>25</v>
      </c>
      <c r="D3879" s="2" t="s">
        <v>41</v>
      </c>
      <c r="E3879" s="2" t="str">
        <f>TRIM(Table2[[#This Row],[SKU_CODE]])</f>
        <v>BEC-KT-002</v>
      </c>
      <c r="F3879" s="2">
        <v>205</v>
      </c>
      <c r="G3879" s="2">
        <v>86100</v>
      </c>
      <c r="H3879" s="2">
        <v>10443.31</v>
      </c>
      <c r="I3879" s="2">
        <v>11162.8</v>
      </c>
      <c r="J3879" s="2">
        <v>10</v>
      </c>
      <c r="K3879" s="2" t="str">
        <f>_xlfn.XLOOKUP(E3879,[1]SKU_Master!A:A,[1]SKU_Master!C:C,"NOT FOUND")</f>
        <v>Kitchen Towel</v>
      </c>
      <c r="L3879" s="2">
        <f>_xlfn.XLOOKUP(Table2[[#This Row],[SKU_CODE_CLEAN]],[1]SKU_Master!A:A,[1]SKU_Master!E:E,"Not Found")</f>
        <v>420</v>
      </c>
      <c r="M3879" s="2">
        <f>_xlfn.XLOOKUP(E3879,[1]SKU_Master!A:A,[1]SKU_Master!F:F,"NOT FOUND")</f>
        <v>205</v>
      </c>
      <c r="N3879" s="2" t="str">
        <f>IF(ISNUMBER(_xlfn.XMATCH(E3879,[1]SKU_Master!A:A)),"MATCH","NOT FOUND")</f>
        <v>MATCH</v>
      </c>
      <c r="O3879" s="2">
        <f>Table2[[#This Row],[GROSS_REVENUE]]-Table2[[#This Row],[DISCOUNT]]</f>
        <v>75656.69</v>
      </c>
      <c r="P3879" s="3">
        <f>IFERROR((Table2[[#This Row],[NET_REVENUE]]-(Table2[[#This Row],[UNITS_SOLD]]*Table2[[#This Row],[UNIT_COGS]]))/Table2[[#This Row],[NET_REVENUE]],0)</f>
        <v>0.44453028542485801</v>
      </c>
      <c r="Q3879" s="4">
        <f>IFERROR(Table2[[#This Row],[GROSS_REVENUE]]/Table2[[#This Row],[AD_SPEND]],0)</f>
        <v>7.7131185724011901</v>
      </c>
      <c r="R3879" s="2">
        <f>IFERROR((Table2[[#This Row],[NET_REVENUE]]-(Table2[[#This Row],[UNITS_SOLD]]*Table2[[#This Row],[UNIT_COGS]])-Table2[[#This Row],[AD_SPEND]]),0)</f>
        <v>22468.890000000003</v>
      </c>
      <c r="S3879" s="3">
        <f>IFERROR(Table2[[#This Row],[RETURNS_UNITS]]/Table2[[#This Row],[UNITS_SOLD]],0)</f>
        <v>4.878048780487805E-2</v>
      </c>
      <c r="T3879" s="2" t="str">
        <f>TRIM(CLEAN(Table2[[#This Row],[CHANNEL]]))</f>
        <v>Swiggy Instamart</v>
      </c>
      <c r="U3879" s="1">
        <f t="shared" si="60"/>
        <v>45352</v>
      </c>
    </row>
    <row r="3880" spans="1:21" x14ac:dyDescent="0.3">
      <c r="A3880" s="1">
        <v>45323</v>
      </c>
      <c r="B3880" s="2" t="s">
        <v>37</v>
      </c>
      <c r="C3880" s="2" t="s">
        <v>28</v>
      </c>
      <c r="D3880" s="2" t="s">
        <v>59</v>
      </c>
      <c r="E3880" s="2" t="str">
        <f>TRIM(Table2[[#This Row],[SKU_CODE]])</f>
        <v>BEC-CLN-001</v>
      </c>
      <c r="F3880" s="2">
        <v>318</v>
      </c>
      <c r="G3880" s="2">
        <v>63282</v>
      </c>
      <c r="H3880" s="2">
        <v>17939.66</v>
      </c>
      <c r="I3880" s="2">
        <v>11185.06</v>
      </c>
      <c r="J3880" s="2">
        <v>14</v>
      </c>
      <c r="K3880" s="2" t="str">
        <f>_xlfn.XLOOKUP(E3880,[1]SKU_Master!A:A,[1]SKU_Master!C:C,"NOT FOUND")</f>
        <v>Cleaners</v>
      </c>
      <c r="L3880" s="2">
        <f>_xlfn.XLOOKUP(Table2[[#This Row],[SKU_CODE_CLEAN]],[1]SKU_Master!A:A,[1]SKU_Master!E:E,"Not Found")</f>
        <v>199</v>
      </c>
      <c r="M3880" s="2">
        <f>_xlfn.XLOOKUP(E3880,[1]SKU_Master!A:A,[1]SKU_Master!F:F,"NOT FOUND")</f>
        <v>96</v>
      </c>
      <c r="N3880" s="2" t="str">
        <f>IF(ISNUMBER(_xlfn.XMATCH(E3880,[1]SKU_Master!A:A)),"MATCH","NOT FOUND")</f>
        <v>MATCH</v>
      </c>
      <c r="O3880" s="2">
        <f>Table2[[#This Row],[GROSS_REVENUE]]-Table2[[#This Row],[DISCOUNT]]</f>
        <v>45342.34</v>
      </c>
      <c r="P3880" s="3">
        <f>IFERROR((Table2[[#This Row],[NET_REVENUE]]-(Table2[[#This Row],[UNITS_SOLD]]*Table2[[#This Row],[UNIT_COGS]]))/Table2[[#This Row],[NET_REVENUE]],0)</f>
        <v>0.32672199979092387</v>
      </c>
      <c r="Q3880" s="4">
        <f>IFERROR(Table2[[#This Row],[GROSS_REVENUE]]/Table2[[#This Row],[AD_SPEND]],0)</f>
        <v>5.6577255732199916</v>
      </c>
      <c r="R3880" s="2">
        <f>IFERROR((Table2[[#This Row],[NET_REVENUE]]-(Table2[[#This Row],[UNITS_SOLD]]*Table2[[#This Row],[UNIT_COGS]])-Table2[[#This Row],[AD_SPEND]]),0)</f>
        <v>3629.279999999997</v>
      </c>
      <c r="S3880" s="3">
        <f>IFERROR(Table2[[#This Row],[RETURNS_UNITS]]/Table2[[#This Row],[UNITS_SOLD]],0)</f>
        <v>4.40251572327044E-2</v>
      </c>
      <c r="T3880" s="2" t="str">
        <f>TRIM(CLEAN(Table2[[#This Row],[CHANNEL]]))</f>
        <v>Blinkit</v>
      </c>
      <c r="U3880" s="1">
        <f t="shared" si="60"/>
        <v>45323</v>
      </c>
    </row>
    <row r="3881" spans="1:21" x14ac:dyDescent="0.3">
      <c r="A3881" s="1">
        <v>45627</v>
      </c>
      <c r="B3881" s="2" t="s">
        <v>37</v>
      </c>
      <c r="C3881" s="2" t="s">
        <v>28</v>
      </c>
      <c r="D3881" s="2" t="s">
        <v>38</v>
      </c>
      <c r="E3881" s="2" t="str">
        <f>TRIM(Table2[[#This Row],[SKU_CODE]])</f>
        <v>BEC-CLN-002</v>
      </c>
      <c r="F3881" s="2">
        <v>335</v>
      </c>
      <c r="G3881" s="2">
        <v>61975</v>
      </c>
      <c r="H3881" s="2">
        <v>12003.13</v>
      </c>
      <c r="I3881" s="2">
        <v>11190.3</v>
      </c>
      <c r="J3881" s="2">
        <v>11</v>
      </c>
      <c r="K3881" s="2" t="str">
        <f>_xlfn.XLOOKUP(E3881,[1]SKU_Master!A:A,[1]SKU_Master!C:C,"NOT FOUND")</f>
        <v>Cleaners</v>
      </c>
      <c r="L3881" s="2">
        <f>_xlfn.XLOOKUP(Table2[[#This Row],[SKU_CODE_CLEAN]],[1]SKU_Master!A:A,[1]SKU_Master!E:E,"Not Found")</f>
        <v>185</v>
      </c>
      <c r="M3881" s="2">
        <f>_xlfn.XLOOKUP(E3881,[1]SKU_Master!A:A,[1]SKU_Master!F:F,"NOT FOUND")</f>
        <v>88</v>
      </c>
      <c r="N3881" s="2" t="str">
        <f>IF(ISNUMBER(_xlfn.XMATCH(E3881,[1]SKU_Master!A:A)),"MATCH","NOT FOUND")</f>
        <v>MATCH</v>
      </c>
      <c r="O3881" s="2">
        <f>Table2[[#This Row],[GROSS_REVENUE]]-Table2[[#This Row],[DISCOUNT]]</f>
        <v>49971.87</v>
      </c>
      <c r="P3881" s="3">
        <f>IFERROR((Table2[[#This Row],[NET_REVENUE]]-(Table2[[#This Row],[UNITS_SOLD]]*Table2[[#This Row],[UNIT_COGS]]))/Table2[[#This Row],[NET_REVENUE]],0)</f>
        <v>0.4100681043154879</v>
      </c>
      <c r="Q3881" s="4">
        <f>IFERROR(Table2[[#This Row],[GROSS_REVENUE]]/Table2[[#This Row],[AD_SPEND]],0)</f>
        <v>5.538278687792106</v>
      </c>
      <c r="R3881" s="2">
        <f>IFERROR((Table2[[#This Row],[NET_REVENUE]]-(Table2[[#This Row],[UNITS_SOLD]]*Table2[[#This Row],[UNIT_COGS]])-Table2[[#This Row],[AD_SPEND]]),0)</f>
        <v>9301.5700000000033</v>
      </c>
      <c r="S3881" s="3">
        <f>IFERROR(Table2[[#This Row],[RETURNS_UNITS]]/Table2[[#This Row],[UNITS_SOLD]],0)</f>
        <v>3.2835820895522387E-2</v>
      </c>
      <c r="T3881" s="2" t="str">
        <f>TRIM(CLEAN(Table2[[#This Row],[CHANNEL]]))</f>
        <v>Blinkit</v>
      </c>
      <c r="U3881" s="1">
        <f t="shared" si="60"/>
        <v>45627</v>
      </c>
    </row>
    <row r="3882" spans="1:21" x14ac:dyDescent="0.3">
      <c r="A3882" s="1">
        <v>45689</v>
      </c>
      <c r="B3882" s="2" t="s">
        <v>34</v>
      </c>
      <c r="C3882" s="2" t="s">
        <v>22</v>
      </c>
      <c r="D3882" s="2" t="s">
        <v>38</v>
      </c>
      <c r="E3882" s="2" t="str">
        <f>TRIM(Table2[[#This Row],[SKU_CODE]])</f>
        <v>BEC-CLN-002</v>
      </c>
      <c r="F3882" s="2">
        <v>358</v>
      </c>
      <c r="G3882" s="2">
        <v>66230</v>
      </c>
      <c r="H3882" s="2">
        <v>6347.7</v>
      </c>
      <c r="I3882" s="2">
        <v>11192.9</v>
      </c>
      <c r="J3882" s="2">
        <v>7</v>
      </c>
      <c r="K3882" s="2" t="str">
        <f>_xlfn.XLOOKUP(E3882,[1]SKU_Master!A:A,[1]SKU_Master!C:C,"NOT FOUND")</f>
        <v>Cleaners</v>
      </c>
      <c r="L3882" s="2">
        <f>_xlfn.XLOOKUP(Table2[[#This Row],[SKU_CODE_CLEAN]],[1]SKU_Master!A:A,[1]SKU_Master!E:E,"Not Found")</f>
        <v>185</v>
      </c>
      <c r="M3882" s="2">
        <f>_xlfn.XLOOKUP(E3882,[1]SKU_Master!A:A,[1]SKU_Master!F:F,"NOT FOUND")</f>
        <v>88</v>
      </c>
      <c r="N3882" s="2" t="str">
        <f>IF(ISNUMBER(_xlfn.XMATCH(E3882,[1]SKU_Master!A:A)),"MATCH","NOT FOUND")</f>
        <v>MATCH</v>
      </c>
      <c r="O3882" s="2">
        <f>Table2[[#This Row],[GROSS_REVENUE]]-Table2[[#This Row],[DISCOUNT]]</f>
        <v>59882.3</v>
      </c>
      <c r="P3882" s="3">
        <f>IFERROR((Table2[[#This Row],[NET_REVENUE]]-(Table2[[#This Row],[UNITS_SOLD]]*Table2[[#This Row],[UNIT_COGS]]))/Table2[[#This Row],[NET_REVENUE]],0)</f>
        <v>0.47390130305616185</v>
      </c>
      <c r="Q3882" s="4">
        <f>IFERROR(Table2[[#This Row],[GROSS_REVENUE]]/Table2[[#This Row],[AD_SPEND]],0)</f>
        <v>5.9171439037246829</v>
      </c>
      <c r="R3882" s="2">
        <f>IFERROR((Table2[[#This Row],[NET_REVENUE]]-(Table2[[#This Row],[UNITS_SOLD]]*Table2[[#This Row],[UNIT_COGS]])-Table2[[#This Row],[AD_SPEND]]),0)</f>
        <v>17185.400000000001</v>
      </c>
      <c r="S3882" s="3">
        <f>IFERROR(Table2[[#This Row],[RETURNS_UNITS]]/Table2[[#This Row],[UNITS_SOLD]],0)</f>
        <v>1.9553072625698324E-2</v>
      </c>
      <c r="T3882" s="2" t="str">
        <f>TRIM(CLEAN(Table2[[#This Row],[CHANNEL]]))</f>
        <v>Zepto</v>
      </c>
      <c r="U3882" s="1">
        <f t="shared" si="60"/>
        <v>45689</v>
      </c>
    </row>
    <row r="3883" spans="1:21" x14ac:dyDescent="0.3">
      <c r="A3883" s="1">
        <v>45717</v>
      </c>
      <c r="B3883" s="2" t="s">
        <v>37</v>
      </c>
      <c r="C3883" s="2" t="s">
        <v>22</v>
      </c>
      <c r="D3883" s="2" t="s">
        <v>38</v>
      </c>
      <c r="E3883" s="2" t="str">
        <f>TRIM(Table2[[#This Row],[SKU_CODE]])</f>
        <v>BEC-CLN-002</v>
      </c>
      <c r="F3883" s="2">
        <v>387</v>
      </c>
      <c r="G3883" s="2">
        <v>71595</v>
      </c>
      <c r="H3883" s="2">
        <v>15316.11</v>
      </c>
      <c r="I3883" s="2">
        <v>11202.69</v>
      </c>
      <c r="J3883" s="2">
        <v>10</v>
      </c>
      <c r="K3883" s="2" t="str">
        <f>_xlfn.XLOOKUP(E3883,[1]SKU_Master!A:A,[1]SKU_Master!C:C,"NOT FOUND")</f>
        <v>Cleaners</v>
      </c>
      <c r="L3883" s="2">
        <f>_xlfn.XLOOKUP(Table2[[#This Row],[SKU_CODE_CLEAN]],[1]SKU_Master!A:A,[1]SKU_Master!E:E,"Not Found")</f>
        <v>185</v>
      </c>
      <c r="M3883" s="2">
        <f>_xlfn.XLOOKUP(E3883,[1]SKU_Master!A:A,[1]SKU_Master!F:F,"NOT FOUND")</f>
        <v>88</v>
      </c>
      <c r="N3883" s="2" t="str">
        <f>IF(ISNUMBER(_xlfn.XMATCH(E3883,[1]SKU_Master!A:A)),"MATCH","NOT FOUND")</f>
        <v>MATCH</v>
      </c>
      <c r="O3883" s="2">
        <f>Table2[[#This Row],[GROSS_REVENUE]]-Table2[[#This Row],[DISCOUNT]]</f>
        <v>56278.89</v>
      </c>
      <c r="P3883" s="3">
        <f>IFERROR((Table2[[#This Row],[NET_REVENUE]]-(Table2[[#This Row],[UNITS_SOLD]]*Table2[[#This Row],[UNIT_COGS]]))/Table2[[#This Row],[NET_REVENUE]],0)</f>
        <v>0.39487079436001671</v>
      </c>
      <c r="Q3883" s="4">
        <f>IFERROR(Table2[[#This Row],[GROSS_REVENUE]]/Table2[[#This Row],[AD_SPEND]],0)</f>
        <v>6.390875762874809</v>
      </c>
      <c r="R3883" s="2">
        <f>IFERROR((Table2[[#This Row],[NET_REVENUE]]-(Table2[[#This Row],[UNITS_SOLD]]*Table2[[#This Row],[UNIT_COGS]])-Table2[[#This Row],[AD_SPEND]]),0)</f>
        <v>11020.199999999999</v>
      </c>
      <c r="S3883" s="3">
        <f>IFERROR(Table2[[#This Row],[RETURNS_UNITS]]/Table2[[#This Row],[UNITS_SOLD]],0)</f>
        <v>2.5839793281653745E-2</v>
      </c>
      <c r="T3883" s="2" t="str">
        <f>TRIM(CLEAN(Table2[[#This Row],[CHANNEL]]))</f>
        <v>Blinkit</v>
      </c>
      <c r="U3883" s="1">
        <f t="shared" si="60"/>
        <v>45717</v>
      </c>
    </row>
    <row r="3884" spans="1:21" x14ac:dyDescent="0.3">
      <c r="A3884" s="1">
        <v>45383</v>
      </c>
      <c r="B3884" s="2" t="s">
        <v>37</v>
      </c>
      <c r="C3884" s="2" t="s">
        <v>28</v>
      </c>
      <c r="D3884" s="2" t="s">
        <v>38</v>
      </c>
      <c r="E3884" s="2" t="str">
        <f>TRIM(Table2[[#This Row],[SKU_CODE]])</f>
        <v>BEC-CLN-002</v>
      </c>
      <c r="F3884" s="2">
        <v>337</v>
      </c>
      <c r="G3884" s="5">
        <v>62345</v>
      </c>
      <c r="H3884" s="2">
        <v>7331.83</v>
      </c>
      <c r="I3884" s="2">
        <v>11204.39</v>
      </c>
      <c r="J3884" s="2">
        <v>11</v>
      </c>
      <c r="K3884" s="2" t="str">
        <f>_xlfn.XLOOKUP(E3884,[1]SKU_Master!A:A,[1]SKU_Master!C:C,"NOT FOUND")</f>
        <v>Cleaners</v>
      </c>
      <c r="L3884" s="2">
        <f>_xlfn.XLOOKUP(Table2[[#This Row],[SKU_CODE_CLEAN]],[1]SKU_Master!A:A,[1]SKU_Master!E:E,"Not Found")</f>
        <v>185</v>
      </c>
      <c r="M3884" s="2">
        <f>_xlfn.XLOOKUP(E3884,[1]SKU_Master!A:A,[1]SKU_Master!F:F,"NOT FOUND")</f>
        <v>88</v>
      </c>
      <c r="N3884" s="2" t="str">
        <f>IF(ISNUMBER(_xlfn.XMATCH(E3884,[1]SKU_Master!A:A)),"MATCH","NOT FOUND")</f>
        <v>MATCH</v>
      </c>
      <c r="O3884" s="2">
        <f>Table2[[#This Row],[GROSS_REVENUE]]-Table2[[#This Row],[DISCOUNT]]</f>
        <v>55013.17</v>
      </c>
      <c r="P3884" s="3">
        <f>IFERROR((Table2[[#This Row],[NET_REVENUE]]-(Table2[[#This Row],[UNITS_SOLD]]*Table2[[#This Row],[UNIT_COGS]]))/Table2[[#This Row],[NET_REVENUE]],0)</f>
        <v>0.46092908298140245</v>
      </c>
      <c r="Q3884" s="4">
        <f>IFERROR(Table2[[#This Row],[GROSS_REVENUE]]/Table2[[#This Row],[AD_SPEND]],0)</f>
        <v>5.5643368358295282</v>
      </c>
      <c r="R3884" s="2">
        <f>IFERROR((Table2[[#This Row],[NET_REVENUE]]-(Table2[[#This Row],[UNITS_SOLD]]*Table2[[#This Row],[UNIT_COGS]])-Table2[[#This Row],[AD_SPEND]]),0)</f>
        <v>14152.779999999999</v>
      </c>
      <c r="S3884" s="3">
        <f>IFERROR(Table2[[#This Row],[RETURNS_UNITS]]/Table2[[#This Row],[UNITS_SOLD]],0)</f>
        <v>3.2640949554896145E-2</v>
      </c>
      <c r="T3884" s="2" t="str">
        <f>TRIM(CLEAN(Table2[[#This Row],[CHANNEL]]))</f>
        <v>Blinkit</v>
      </c>
      <c r="U3884" s="1">
        <f t="shared" si="60"/>
        <v>45383</v>
      </c>
    </row>
    <row r="3885" spans="1:21" x14ac:dyDescent="0.3">
      <c r="A3885" s="1">
        <v>45413</v>
      </c>
      <c r="B3885" s="2" t="s">
        <v>34</v>
      </c>
      <c r="C3885" s="2" t="s">
        <v>28</v>
      </c>
      <c r="D3885" s="2" t="s">
        <v>38</v>
      </c>
      <c r="E3885" s="2" t="str">
        <f>TRIM(Table2[[#This Row],[SKU_CODE]])</f>
        <v>BEC-CLN-002</v>
      </c>
      <c r="F3885" s="2">
        <v>247</v>
      </c>
      <c r="G3885" s="2">
        <v>45695</v>
      </c>
      <c r="H3885" s="2">
        <v>10802.17</v>
      </c>
      <c r="I3885" s="2">
        <v>11208.81</v>
      </c>
      <c r="J3885" s="2">
        <v>8</v>
      </c>
      <c r="K3885" s="2" t="str">
        <f>_xlfn.XLOOKUP(E3885,[1]SKU_Master!A:A,[1]SKU_Master!C:C,"NOT FOUND")</f>
        <v>Cleaners</v>
      </c>
      <c r="L3885" s="2">
        <f>_xlfn.XLOOKUP(Table2[[#This Row],[SKU_CODE_CLEAN]],[1]SKU_Master!A:A,[1]SKU_Master!E:E,"Not Found")</f>
        <v>185</v>
      </c>
      <c r="M3885" s="2">
        <f>_xlfn.XLOOKUP(E3885,[1]SKU_Master!A:A,[1]SKU_Master!F:F,"NOT FOUND")</f>
        <v>88</v>
      </c>
      <c r="N3885" s="2" t="str">
        <f>IF(ISNUMBER(_xlfn.XMATCH(E3885,[1]SKU_Master!A:A)),"MATCH","NOT FOUND")</f>
        <v>MATCH</v>
      </c>
      <c r="O3885" s="2">
        <f>Table2[[#This Row],[GROSS_REVENUE]]-Table2[[#This Row],[DISCOUNT]]</f>
        <v>34892.83</v>
      </c>
      <c r="P3885" s="3">
        <f>IFERROR((Table2[[#This Row],[NET_REVENUE]]-(Table2[[#This Row],[UNITS_SOLD]]*Table2[[#This Row],[UNIT_COGS]]))/Table2[[#This Row],[NET_REVENUE]],0)</f>
        <v>0.3770639985349426</v>
      </c>
      <c r="Q3885" s="4">
        <f>IFERROR(Table2[[#This Row],[GROSS_REVENUE]]/Table2[[#This Row],[AD_SPEND]],0)</f>
        <v>4.0767039498394571</v>
      </c>
      <c r="R3885" s="2">
        <f>IFERROR((Table2[[#This Row],[NET_REVENUE]]-(Table2[[#This Row],[UNITS_SOLD]]*Table2[[#This Row],[UNIT_COGS]])-Table2[[#This Row],[AD_SPEND]]),0)</f>
        <v>1948.0200000000023</v>
      </c>
      <c r="S3885" s="3">
        <f>IFERROR(Table2[[#This Row],[RETURNS_UNITS]]/Table2[[#This Row],[UNITS_SOLD]],0)</f>
        <v>3.2388663967611336E-2</v>
      </c>
      <c r="T3885" s="2" t="str">
        <f>TRIM(CLEAN(Table2[[#This Row],[CHANNEL]]))</f>
        <v>Zepto</v>
      </c>
      <c r="U3885" s="1">
        <f t="shared" si="60"/>
        <v>45413</v>
      </c>
    </row>
    <row r="3886" spans="1:21" x14ac:dyDescent="0.3">
      <c r="A3886" s="1">
        <v>45323</v>
      </c>
      <c r="B3886" s="2" t="s">
        <v>21</v>
      </c>
      <c r="C3886" s="2" t="s">
        <v>28</v>
      </c>
      <c r="D3886" s="2" t="s">
        <v>38</v>
      </c>
      <c r="E3886" s="2" t="str">
        <f>TRIM(Table2[[#This Row],[SKU_CODE]])</f>
        <v>BEC-CLN-002</v>
      </c>
      <c r="F3886" s="2">
        <v>212</v>
      </c>
      <c r="G3886" s="2">
        <v>39220</v>
      </c>
      <c r="H3886" s="2">
        <v>5891.28</v>
      </c>
      <c r="I3886" s="2">
        <v>11220.23</v>
      </c>
      <c r="J3886" s="2">
        <v>12</v>
      </c>
      <c r="K3886" s="2" t="str">
        <f>_xlfn.XLOOKUP(E3886,[1]SKU_Master!A:A,[1]SKU_Master!C:C,"NOT FOUND")</f>
        <v>Cleaners</v>
      </c>
      <c r="L3886" s="2">
        <f>_xlfn.XLOOKUP(Table2[[#This Row],[SKU_CODE_CLEAN]],[1]SKU_Master!A:A,[1]SKU_Master!E:E,"Not Found")</f>
        <v>185</v>
      </c>
      <c r="M3886" s="2">
        <f>_xlfn.XLOOKUP(E3886,[1]SKU_Master!A:A,[1]SKU_Master!F:F,"NOT FOUND")</f>
        <v>88</v>
      </c>
      <c r="N3886" s="2" t="str">
        <f>IF(ISNUMBER(_xlfn.XMATCH(E3886,[1]SKU_Master!A:A)),"MATCH","NOT FOUND")</f>
        <v>MATCH</v>
      </c>
      <c r="O3886" s="2">
        <f>Table2[[#This Row],[GROSS_REVENUE]]-Table2[[#This Row],[DISCOUNT]]</f>
        <v>33328.720000000001</v>
      </c>
      <c r="P3886" s="3">
        <f>IFERROR((Table2[[#This Row],[NET_REVENUE]]-(Table2[[#This Row],[UNITS_SOLD]]*Table2[[#This Row],[UNIT_COGS]]))/Table2[[#This Row],[NET_REVENUE]],0)</f>
        <v>0.44024252956609194</v>
      </c>
      <c r="Q3886" s="4">
        <f>IFERROR(Table2[[#This Row],[GROSS_REVENUE]]/Table2[[#This Row],[AD_SPEND]],0)</f>
        <v>3.4954720179532863</v>
      </c>
      <c r="R3886" s="2">
        <f>IFERROR((Table2[[#This Row],[NET_REVENUE]]-(Table2[[#This Row],[UNITS_SOLD]]*Table2[[#This Row],[UNIT_COGS]])-Table2[[#This Row],[AD_SPEND]]),0)</f>
        <v>3452.4900000000016</v>
      </c>
      <c r="S3886" s="3">
        <f>IFERROR(Table2[[#This Row],[RETURNS_UNITS]]/Table2[[#This Row],[UNITS_SOLD]],0)</f>
        <v>5.6603773584905662E-2</v>
      </c>
      <c r="T3886" s="2" t="str">
        <f>TRIM(CLEAN(Table2[[#This Row],[CHANNEL]]))</f>
        <v>Flipkart</v>
      </c>
      <c r="U3886" s="1">
        <f t="shared" si="60"/>
        <v>45323</v>
      </c>
    </row>
    <row r="3887" spans="1:21" x14ac:dyDescent="0.3">
      <c r="A3887" s="1">
        <v>45292</v>
      </c>
      <c r="B3887" s="2" t="s">
        <v>24</v>
      </c>
      <c r="C3887" s="2" t="s">
        <v>22</v>
      </c>
      <c r="D3887" s="2" t="s">
        <v>38</v>
      </c>
      <c r="E3887" s="2" t="str">
        <f>TRIM(Table2[[#This Row],[SKU_CODE]])</f>
        <v>BEC-CLN-002</v>
      </c>
      <c r="F3887" s="2">
        <v>232</v>
      </c>
      <c r="G3887" s="2">
        <v>42920</v>
      </c>
      <c r="H3887" s="2">
        <v>1433.41</v>
      </c>
      <c r="I3887" s="2">
        <v>11259.16</v>
      </c>
      <c r="J3887" s="2">
        <v>24</v>
      </c>
      <c r="K3887" s="2" t="str">
        <f>_xlfn.XLOOKUP(E3887,[1]SKU_Master!A:A,[1]SKU_Master!C:C,"NOT FOUND")</f>
        <v>Cleaners</v>
      </c>
      <c r="L3887" s="2">
        <f>_xlfn.XLOOKUP(Table2[[#This Row],[SKU_CODE_CLEAN]],[1]SKU_Master!A:A,[1]SKU_Master!E:E,"Not Found")</f>
        <v>185</v>
      </c>
      <c r="M3887" s="2">
        <f>_xlfn.XLOOKUP(E3887,[1]SKU_Master!A:A,[1]SKU_Master!F:F,"NOT FOUND")</f>
        <v>88</v>
      </c>
      <c r="N3887" s="2" t="str">
        <f>IF(ISNUMBER(_xlfn.XMATCH(E3887,[1]SKU_Master!A:A)),"MATCH","NOT FOUND")</f>
        <v>MATCH</v>
      </c>
      <c r="O3887" s="2">
        <f>Table2[[#This Row],[GROSS_REVENUE]]-Table2[[#This Row],[DISCOUNT]]</f>
        <v>41486.589999999997</v>
      </c>
      <c r="P3887" s="3">
        <f>IFERROR((Table2[[#This Row],[NET_REVENUE]]-(Table2[[#This Row],[UNITS_SOLD]]*Table2[[#This Row],[UNIT_COGS]]))/Table2[[#This Row],[NET_REVENUE]],0)</f>
        <v>0.50788917575534642</v>
      </c>
      <c r="Q3887" s="4">
        <f>IFERROR(Table2[[#This Row],[GROSS_REVENUE]]/Table2[[#This Row],[AD_SPEND]],0)</f>
        <v>3.8120072900642676</v>
      </c>
      <c r="R3887" s="2">
        <f>IFERROR((Table2[[#This Row],[NET_REVENUE]]-(Table2[[#This Row],[UNITS_SOLD]]*Table2[[#This Row],[UNIT_COGS]])-Table2[[#This Row],[AD_SPEND]]),0)</f>
        <v>9811.4299999999967</v>
      </c>
      <c r="S3887" s="3">
        <f>IFERROR(Table2[[#This Row],[RETURNS_UNITS]]/Table2[[#This Row],[UNITS_SOLD]],0)</f>
        <v>0.10344827586206896</v>
      </c>
      <c r="T3887" s="2" t="str">
        <f>TRIM(CLEAN(Table2[[#This Row],[CHANNEL]]))</f>
        <v>D2C</v>
      </c>
      <c r="U3887" s="1">
        <f t="shared" si="60"/>
        <v>45292</v>
      </c>
    </row>
    <row r="3888" spans="1:21" x14ac:dyDescent="0.3">
      <c r="A3888" s="1">
        <v>45689</v>
      </c>
      <c r="B3888" s="2" t="s">
        <v>27</v>
      </c>
      <c r="C3888" s="2" t="s">
        <v>28</v>
      </c>
      <c r="D3888" s="2" t="s">
        <v>59</v>
      </c>
      <c r="E3888" s="2" t="str">
        <f>TRIM(Table2[[#This Row],[SKU_CODE]])</f>
        <v>BEC-CLN-001</v>
      </c>
      <c r="F3888" s="2">
        <v>217</v>
      </c>
      <c r="G3888" s="2">
        <v>43183</v>
      </c>
      <c r="H3888" s="2">
        <v>5675.64</v>
      </c>
      <c r="I3888" s="2">
        <v>11261.38</v>
      </c>
      <c r="J3888" s="2">
        <v>12</v>
      </c>
      <c r="K3888" s="2" t="str">
        <f>_xlfn.XLOOKUP(E3888,[1]SKU_Master!A:A,[1]SKU_Master!C:C,"NOT FOUND")</f>
        <v>Cleaners</v>
      </c>
      <c r="L3888" s="2">
        <f>_xlfn.XLOOKUP(Table2[[#This Row],[SKU_CODE_CLEAN]],[1]SKU_Master!A:A,[1]SKU_Master!E:E,"Not Found")</f>
        <v>199</v>
      </c>
      <c r="M3888" s="2">
        <f>_xlfn.XLOOKUP(E3888,[1]SKU_Master!A:A,[1]SKU_Master!F:F,"NOT FOUND")</f>
        <v>96</v>
      </c>
      <c r="N3888" s="2" t="str">
        <f>IF(ISNUMBER(_xlfn.XMATCH(E3888,[1]SKU_Master!A:A)),"MATCH","NOT FOUND")</f>
        <v>MATCH</v>
      </c>
      <c r="O3888" s="2">
        <f>Table2[[#This Row],[GROSS_REVENUE]]-Table2[[#This Row],[DISCOUNT]]</f>
        <v>37507.360000000001</v>
      </c>
      <c r="P3888" s="3">
        <f>IFERROR((Table2[[#This Row],[NET_REVENUE]]-(Table2[[#This Row],[UNITS_SOLD]]*Table2[[#This Row],[UNIT_COGS]]))/Table2[[#This Row],[NET_REVENUE]],0)</f>
        <v>0.44458900866389955</v>
      </c>
      <c r="Q3888" s="4">
        <f>IFERROR(Table2[[#This Row],[GROSS_REVENUE]]/Table2[[#This Row],[AD_SPEND]],0)</f>
        <v>3.834609967872499</v>
      </c>
      <c r="R3888" s="2">
        <f>IFERROR((Table2[[#This Row],[NET_REVENUE]]-(Table2[[#This Row],[UNITS_SOLD]]*Table2[[#This Row],[UNIT_COGS]])-Table2[[#This Row],[AD_SPEND]]),0)</f>
        <v>5413.9800000000014</v>
      </c>
      <c r="S3888" s="3">
        <f>IFERROR(Table2[[#This Row],[RETURNS_UNITS]]/Table2[[#This Row],[UNITS_SOLD]],0)</f>
        <v>5.5299539170506916E-2</v>
      </c>
      <c r="T3888" s="2" t="str">
        <f>TRIM(CLEAN(Table2[[#This Row],[CHANNEL]]))</f>
        <v>Zepto</v>
      </c>
      <c r="U3888" s="1">
        <f t="shared" si="60"/>
        <v>45689</v>
      </c>
    </row>
    <row r="3889" spans="1:21" x14ac:dyDescent="0.3">
      <c r="A3889" s="1">
        <v>45292</v>
      </c>
      <c r="B3889" s="2" t="s">
        <v>21</v>
      </c>
      <c r="C3889" s="2" t="s">
        <v>25</v>
      </c>
      <c r="D3889" s="2" t="s">
        <v>38</v>
      </c>
      <c r="E3889" s="2" t="str">
        <f>TRIM(Table2[[#This Row],[SKU_CODE]])</f>
        <v>BEC-CLN-002</v>
      </c>
      <c r="F3889" s="2">
        <v>277</v>
      </c>
      <c r="G3889" s="2">
        <v>51245</v>
      </c>
      <c r="H3889" s="2">
        <v>5810.53</v>
      </c>
      <c r="I3889" s="2">
        <v>11275.78</v>
      </c>
      <c r="J3889" s="2">
        <v>7</v>
      </c>
      <c r="K3889" s="2" t="str">
        <f>_xlfn.XLOOKUP(E3889,[1]SKU_Master!A:A,[1]SKU_Master!C:C,"NOT FOUND")</f>
        <v>Cleaners</v>
      </c>
      <c r="L3889" s="2">
        <f>_xlfn.XLOOKUP(Table2[[#This Row],[SKU_CODE_CLEAN]],[1]SKU_Master!A:A,[1]SKU_Master!E:E,"Not Found")</f>
        <v>185</v>
      </c>
      <c r="M3889" s="2">
        <f>_xlfn.XLOOKUP(E3889,[1]SKU_Master!A:A,[1]SKU_Master!F:F,"NOT FOUND")</f>
        <v>88</v>
      </c>
      <c r="N3889" s="2" t="str">
        <f>IF(ISNUMBER(_xlfn.XMATCH(E3889,[1]SKU_Master!A:A)),"MATCH","NOT FOUND")</f>
        <v>MATCH</v>
      </c>
      <c r="O3889" s="2">
        <f>Table2[[#This Row],[GROSS_REVENUE]]-Table2[[#This Row],[DISCOUNT]]</f>
        <v>45434.47</v>
      </c>
      <c r="P3889" s="3">
        <f>IFERROR((Table2[[#This Row],[NET_REVENUE]]-(Table2[[#This Row],[UNITS_SOLD]]*Table2[[#This Row],[UNIT_COGS]]))/Table2[[#This Row],[NET_REVENUE]],0)</f>
        <v>0.46349104545513575</v>
      </c>
      <c r="Q3889" s="4">
        <f>IFERROR(Table2[[#This Row],[GROSS_REVENUE]]/Table2[[#This Row],[AD_SPEND]],0)</f>
        <v>4.5446966861715996</v>
      </c>
      <c r="R3889" s="2">
        <f>IFERROR((Table2[[#This Row],[NET_REVENUE]]-(Table2[[#This Row],[UNITS_SOLD]]*Table2[[#This Row],[UNIT_COGS]])-Table2[[#This Row],[AD_SPEND]]),0)</f>
        <v>9782.69</v>
      </c>
      <c r="S3889" s="3">
        <f>IFERROR(Table2[[#This Row],[RETURNS_UNITS]]/Table2[[#This Row],[UNITS_SOLD]],0)</f>
        <v>2.5270758122743681E-2</v>
      </c>
      <c r="T3889" s="2" t="str">
        <f>TRIM(CLEAN(Table2[[#This Row],[CHANNEL]]))</f>
        <v>Flipkart</v>
      </c>
      <c r="U3889" s="1">
        <f t="shared" si="60"/>
        <v>45292</v>
      </c>
    </row>
    <row r="3890" spans="1:21" x14ac:dyDescent="0.3">
      <c r="A3890" s="1">
        <v>45383</v>
      </c>
      <c r="B3890" s="2" t="s">
        <v>27</v>
      </c>
      <c r="C3890" s="2" t="s">
        <v>22</v>
      </c>
      <c r="D3890" s="2" t="s">
        <v>41</v>
      </c>
      <c r="E3890" s="2" t="str">
        <f>TRIM(Table2[[#This Row],[SKU_CODE]])</f>
        <v>BEC-KT-002</v>
      </c>
      <c r="F3890" s="2">
        <v>231</v>
      </c>
      <c r="G3890" s="2">
        <v>97020</v>
      </c>
      <c r="H3890" s="2">
        <v>18410.57</v>
      </c>
      <c r="I3890" s="2">
        <v>11275.92</v>
      </c>
      <c r="J3890" s="2">
        <v>8</v>
      </c>
      <c r="K3890" s="2" t="str">
        <f>_xlfn.XLOOKUP(E3890,[1]SKU_Master!A:A,[1]SKU_Master!C:C,"NOT FOUND")</f>
        <v>Kitchen Towel</v>
      </c>
      <c r="L3890" s="2">
        <f>_xlfn.XLOOKUP(Table2[[#This Row],[SKU_CODE_CLEAN]],[1]SKU_Master!A:A,[1]SKU_Master!E:E,"Not Found")</f>
        <v>420</v>
      </c>
      <c r="M3890" s="2">
        <f>_xlfn.XLOOKUP(E3890,[1]SKU_Master!A:A,[1]SKU_Master!F:F,"NOT FOUND")</f>
        <v>205</v>
      </c>
      <c r="N3890" s="2" t="str">
        <f>IF(ISNUMBER(_xlfn.XMATCH(E3890,[1]SKU_Master!A:A)),"MATCH","NOT FOUND")</f>
        <v>MATCH</v>
      </c>
      <c r="O3890" s="2">
        <f>Table2[[#This Row],[GROSS_REVENUE]]-Table2[[#This Row],[DISCOUNT]]</f>
        <v>78609.429999999993</v>
      </c>
      <c r="P3890" s="3">
        <f>IFERROR((Table2[[#This Row],[NET_REVENUE]]-(Table2[[#This Row],[UNITS_SOLD]]*Table2[[#This Row],[UNIT_COGS]]))/Table2[[#This Row],[NET_REVENUE]],0)</f>
        <v>0.39759135767808007</v>
      </c>
      <c r="Q3890" s="4">
        <f>IFERROR(Table2[[#This Row],[GROSS_REVENUE]]/Table2[[#This Row],[AD_SPEND]],0)</f>
        <v>8.604175978545431</v>
      </c>
      <c r="R3890" s="2">
        <f>IFERROR((Table2[[#This Row],[NET_REVENUE]]-(Table2[[#This Row],[UNITS_SOLD]]*Table2[[#This Row],[UNIT_COGS]])-Table2[[#This Row],[AD_SPEND]]),0)</f>
        <v>19978.509999999995</v>
      </c>
      <c r="S3890" s="3">
        <f>IFERROR(Table2[[#This Row],[RETURNS_UNITS]]/Table2[[#This Row],[UNITS_SOLD]],0)</f>
        <v>3.4632034632034632E-2</v>
      </c>
      <c r="T3890" s="2" t="str">
        <f>TRIM(CLEAN(Table2[[#This Row],[CHANNEL]]))</f>
        <v>Zepto</v>
      </c>
      <c r="U3890" s="1">
        <f t="shared" si="60"/>
        <v>45383</v>
      </c>
    </row>
    <row r="3891" spans="1:21" x14ac:dyDescent="0.3">
      <c r="A3891" s="1">
        <v>45597</v>
      </c>
      <c r="B3891" s="2" t="s">
        <v>24</v>
      </c>
      <c r="C3891" s="2" t="s">
        <v>25</v>
      </c>
      <c r="D3891" s="2" t="s">
        <v>38</v>
      </c>
      <c r="E3891" s="2" t="str">
        <f>TRIM(Table2[[#This Row],[SKU_CODE]])</f>
        <v>BEC-CLN-002</v>
      </c>
      <c r="F3891" s="2">
        <v>239</v>
      </c>
      <c r="G3891" s="2">
        <v>44215</v>
      </c>
      <c r="H3891" s="2">
        <v>5889.89</v>
      </c>
      <c r="I3891" s="2">
        <v>11280.91</v>
      </c>
      <c r="J3891" s="2">
        <v>31</v>
      </c>
      <c r="K3891" s="2" t="str">
        <f>_xlfn.XLOOKUP(E3891,[1]SKU_Master!A:A,[1]SKU_Master!C:C,"NOT FOUND")</f>
        <v>Cleaners</v>
      </c>
      <c r="L3891" s="2">
        <f>_xlfn.XLOOKUP(Table2[[#This Row],[SKU_CODE_CLEAN]],[1]SKU_Master!A:A,[1]SKU_Master!E:E,"Not Found")</f>
        <v>185</v>
      </c>
      <c r="M3891" s="2">
        <f>_xlfn.XLOOKUP(E3891,[1]SKU_Master!A:A,[1]SKU_Master!F:F,"NOT FOUND")</f>
        <v>88</v>
      </c>
      <c r="N3891" s="2" t="str">
        <f>IF(ISNUMBER(_xlfn.XMATCH(E3891,[1]SKU_Master!A:A)),"MATCH","NOT FOUND")</f>
        <v>MATCH</v>
      </c>
      <c r="O3891" s="2">
        <f>Table2[[#This Row],[GROSS_REVENUE]]-Table2[[#This Row],[DISCOUNT]]</f>
        <v>38325.11</v>
      </c>
      <c r="P3891" s="3">
        <f>IFERROR((Table2[[#This Row],[NET_REVENUE]]-(Table2[[#This Row],[UNITS_SOLD]]*Table2[[#This Row],[UNIT_COGS]]))/Table2[[#This Row],[NET_REVENUE]],0)</f>
        <v>0.45122140549629214</v>
      </c>
      <c r="Q3891" s="4">
        <f>IFERROR(Table2[[#This Row],[GROSS_REVENUE]]/Table2[[#This Row],[AD_SPEND]],0)</f>
        <v>3.919453306515166</v>
      </c>
      <c r="R3891" s="2">
        <f>IFERROR((Table2[[#This Row],[NET_REVENUE]]-(Table2[[#This Row],[UNITS_SOLD]]*Table2[[#This Row],[UNIT_COGS]])-Table2[[#This Row],[AD_SPEND]]),0)</f>
        <v>6012.2000000000007</v>
      </c>
      <c r="S3891" s="3">
        <f>IFERROR(Table2[[#This Row],[RETURNS_UNITS]]/Table2[[#This Row],[UNITS_SOLD]],0)</f>
        <v>0.1297071129707113</v>
      </c>
      <c r="T3891" s="2" t="str">
        <f>TRIM(CLEAN(Table2[[#This Row],[CHANNEL]]))</f>
        <v>D2C</v>
      </c>
      <c r="U3891" s="1">
        <f t="shared" si="60"/>
        <v>45597</v>
      </c>
    </row>
    <row r="3892" spans="1:21" x14ac:dyDescent="0.3">
      <c r="A3892" s="1">
        <v>45627</v>
      </c>
      <c r="B3892" s="2" t="s">
        <v>27</v>
      </c>
      <c r="C3892" s="2" t="s">
        <v>22</v>
      </c>
      <c r="D3892" s="2" t="s">
        <v>59</v>
      </c>
      <c r="E3892" s="2" t="str">
        <f>TRIM(Table2[[#This Row],[SKU_CODE]])</f>
        <v>BEC-CLN-001</v>
      </c>
      <c r="F3892" s="2">
        <v>303</v>
      </c>
      <c r="G3892" s="2">
        <v>60297</v>
      </c>
      <c r="H3892" s="2">
        <v>11581.54</v>
      </c>
      <c r="I3892" s="2">
        <v>11298.37</v>
      </c>
      <c r="J3892" s="2">
        <v>13</v>
      </c>
      <c r="K3892" s="2" t="str">
        <f>_xlfn.XLOOKUP(E3892,[1]SKU_Master!A:A,[1]SKU_Master!C:C,"NOT FOUND")</f>
        <v>Cleaners</v>
      </c>
      <c r="L3892" s="2">
        <f>_xlfn.XLOOKUP(Table2[[#This Row],[SKU_CODE_CLEAN]],[1]SKU_Master!A:A,[1]SKU_Master!E:E,"Not Found")</f>
        <v>199</v>
      </c>
      <c r="M3892" s="2">
        <f>_xlfn.XLOOKUP(E3892,[1]SKU_Master!A:A,[1]SKU_Master!F:F,"NOT FOUND")</f>
        <v>96</v>
      </c>
      <c r="N3892" s="2" t="str">
        <f>IF(ISNUMBER(_xlfn.XMATCH(E3892,[1]SKU_Master!A:A)),"MATCH","NOT FOUND")</f>
        <v>MATCH</v>
      </c>
      <c r="O3892" s="2">
        <f>Table2[[#This Row],[GROSS_REVENUE]]-Table2[[#This Row],[DISCOUNT]]</f>
        <v>48715.46</v>
      </c>
      <c r="P3892" s="3">
        <f>IFERROR((Table2[[#This Row],[NET_REVENUE]]-(Table2[[#This Row],[UNITS_SOLD]]*Table2[[#This Row],[UNIT_COGS]]))/Table2[[#This Row],[NET_REVENUE]],0)</f>
        <v>0.40290002393490687</v>
      </c>
      <c r="Q3892" s="4">
        <f>IFERROR(Table2[[#This Row],[GROSS_REVENUE]]/Table2[[#This Row],[AD_SPEND]],0)</f>
        <v>5.3367875189075944</v>
      </c>
      <c r="R3892" s="2">
        <f>IFERROR((Table2[[#This Row],[NET_REVENUE]]-(Table2[[#This Row],[UNITS_SOLD]]*Table2[[#This Row],[UNIT_COGS]])-Table2[[#This Row],[AD_SPEND]]),0)</f>
        <v>8329.0899999999983</v>
      </c>
      <c r="S3892" s="3">
        <f>IFERROR(Table2[[#This Row],[RETURNS_UNITS]]/Table2[[#This Row],[UNITS_SOLD]],0)</f>
        <v>4.2904290429042903E-2</v>
      </c>
      <c r="T3892" s="2" t="str">
        <f>TRIM(CLEAN(Table2[[#This Row],[CHANNEL]]))</f>
        <v>Zepto</v>
      </c>
      <c r="U3892" s="1">
        <f t="shared" si="60"/>
        <v>45627</v>
      </c>
    </row>
    <row r="3893" spans="1:21" x14ac:dyDescent="0.3">
      <c r="A3893" s="1">
        <v>45444</v>
      </c>
      <c r="B3893" s="2" t="s">
        <v>39</v>
      </c>
      <c r="C3893" s="2" t="s">
        <v>28</v>
      </c>
      <c r="D3893" s="2" t="s">
        <v>29</v>
      </c>
      <c r="E3893" s="2" t="str">
        <f>TRIM(Table2[[#This Row],[SKU_CODE]])</f>
        <v>BEC-CLN-004</v>
      </c>
      <c r="F3893" s="2">
        <v>375</v>
      </c>
      <c r="G3893" s="2">
        <v>37125</v>
      </c>
      <c r="H3893" s="2">
        <v>3482.79</v>
      </c>
      <c r="I3893" s="2">
        <v>11397.5</v>
      </c>
      <c r="J3893" s="2">
        <v>12</v>
      </c>
      <c r="K3893" s="2" t="str">
        <f>_xlfn.XLOOKUP(E3893,[1]SKU_Master!A:A,[1]SKU_Master!C:C,"NOT FOUND")</f>
        <v>Cleaners</v>
      </c>
      <c r="L3893" s="2">
        <f>_xlfn.XLOOKUP(Table2[[#This Row],[SKU_CODE_CLEAN]],[1]SKU_Master!A:A,[1]SKU_Master!E:E,"Not Found")</f>
        <v>99</v>
      </c>
      <c r="M3893" s="2">
        <f>_xlfn.XLOOKUP(E3893,[1]SKU_Master!A:A,[1]SKU_Master!F:F,"NOT FOUND")</f>
        <v>44</v>
      </c>
      <c r="N3893" s="2" t="str">
        <f>IF(ISNUMBER(_xlfn.XMATCH(E3893,[1]SKU_Master!A:A)),"MATCH","NOT FOUND")</f>
        <v>MATCH</v>
      </c>
      <c r="O3893" s="2">
        <f>Table2[[#This Row],[GROSS_REVENUE]]-Table2[[#This Row],[DISCOUNT]]</f>
        <v>33642.21</v>
      </c>
      <c r="P3893" s="3">
        <f>IFERROR((Table2[[#This Row],[NET_REVENUE]]-(Table2[[#This Row],[UNITS_SOLD]]*Table2[[#This Row],[UNIT_COGS]]))/Table2[[#This Row],[NET_REVENUE]],0)</f>
        <v>0.5095447058917949</v>
      </c>
      <c r="Q3893" s="4">
        <f>IFERROR(Table2[[#This Row],[GROSS_REVENUE]]/Table2[[#This Row],[AD_SPEND]],0)</f>
        <v>3.2572932660671201</v>
      </c>
      <c r="R3893" s="2">
        <f>IFERROR((Table2[[#This Row],[NET_REVENUE]]-(Table2[[#This Row],[UNITS_SOLD]]*Table2[[#This Row],[UNIT_COGS]])-Table2[[#This Row],[AD_SPEND]]),0)</f>
        <v>5744.7099999999991</v>
      </c>
      <c r="S3893" s="3">
        <f>IFERROR(Table2[[#This Row],[RETURNS_UNITS]]/Table2[[#This Row],[UNITS_SOLD]],0)</f>
        <v>3.2000000000000001E-2</v>
      </c>
      <c r="T3893" s="2" t="str">
        <f>TRIM(CLEAN(Table2[[#This Row],[CHANNEL]]))</f>
        <v>Amazon</v>
      </c>
      <c r="U3893" s="1">
        <f t="shared" si="60"/>
        <v>45444</v>
      </c>
    </row>
    <row r="3894" spans="1:21" x14ac:dyDescent="0.3">
      <c r="A3894" s="1">
        <v>45689</v>
      </c>
      <c r="B3894" s="2" t="s">
        <v>37</v>
      </c>
      <c r="C3894" s="2" t="s">
        <v>28</v>
      </c>
      <c r="D3894" s="2" t="s">
        <v>41</v>
      </c>
      <c r="E3894" s="2" t="str">
        <f>TRIM(Table2[[#This Row],[SKU_CODE]])</f>
        <v>BEC-KT-002</v>
      </c>
      <c r="F3894" s="2">
        <v>258</v>
      </c>
      <c r="G3894" s="2">
        <v>108360</v>
      </c>
      <c r="H3894" s="2">
        <v>15124.66</v>
      </c>
      <c r="I3894" s="2">
        <v>11423.24</v>
      </c>
      <c r="J3894" s="2">
        <v>12</v>
      </c>
      <c r="K3894" s="2" t="str">
        <f>_xlfn.XLOOKUP(E3894,[1]SKU_Master!A:A,[1]SKU_Master!C:C,"NOT FOUND")</f>
        <v>Kitchen Towel</v>
      </c>
      <c r="L3894" s="2">
        <f>_xlfn.XLOOKUP(Table2[[#This Row],[SKU_CODE_CLEAN]],[1]SKU_Master!A:A,[1]SKU_Master!E:E,"Not Found")</f>
        <v>420</v>
      </c>
      <c r="M3894" s="2">
        <f>_xlfn.XLOOKUP(E3894,[1]SKU_Master!A:A,[1]SKU_Master!F:F,"NOT FOUND")</f>
        <v>205</v>
      </c>
      <c r="N3894" s="2" t="str">
        <f>IF(ISNUMBER(_xlfn.XMATCH(E3894,[1]SKU_Master!A:A)),"MATCH","NOT FOUND")</f>
        <v>MATCH</v>
      </c>
      <c r="O3894" s="2">
        <f>Table2[[#This Row],[GROSS_REVENUE]]-Table2[[#This Row],[DISCOUNT]]</f>
        <v>93235.34</v>
      </c>
      <c r="P3894" s="3">
        <f>IFERROR((Table2[[#This Row],[NET_REVENUE]]-(Table2[[#This Row],[UNITS_SOLD]]*Table2[[#This Row],[UNIT_COGS]]))/Table2[[#This Row],[NET_REVENUE]],0)</f>
        <v>0.43272583121378649</v>
      </c>
      <c r="Q3894" s="4">
        <f>IFERROR(Table2[[#This Row],[GROSS_REVENUE]]/Table2[[#This Row],[AD_SPEND]],0)</f>
        <v>9.4859251840983827</v>
      </c>
      <c r="R3894" s="2">
        <f>IFERROR((Table2[[#This Row],[NET_REVENUE]]-(Table2[[#This Row],[UNITS_SOLD]]*Table2[[#This Row],[UNIT_COGS]])-Table2[[#This Row],[AD_SPEND]]),0)</f>
        <v>28922.1</v>
      </c>
      <c r="S3894" s="3">
        <f>IFERROR(Table2[[#This Row],[RETURNS_UNITS]]/Table2[[#This Row],[UNITS_SOLD]],0)</f>
        <v>4.6511627906976744E-2</v>
      </c>
      <c r="T3894" s="2" t="str">
        <f>TRIM(CLEAN(Table2[[#This Row],[CHANNEL]]))</f>
        <v>Blinkit</v>
      </c>
      <c r="U3894" s="1">
        <f t="shared" si="60"/>
        <v>45689</v>
      </c>
    </row>
    <row r="3895" spans="1:21" x14ac:dyDescent="0.3">
      <c r="A3895" s="1">
        <v>45505</v>
      </c>
      <c r="B3895" s="2" t="s">
        <v>37</v>
      </c>
      <c r="C3895" s="2" t="s">
        <v>22</v>
      </c>
      <c r="D3895" s="2" t="s">
        <v>38</v>
      </c>
      <c r="E3895" s="2" t="str">
        <f>TRIM(Table2[[#This Row],[SKU_CODE]])</f>
        <v>BEC-CLN-002</v>
      </c>
      <c r="F3895" s="2">
        <v>239</v>
      </c>
      <c r="G3895" s="2">
        <v>44215</v>
      </c>
      <c r="H3895" s="2">
        <v>10567.74</v>
      </c>
      <c r="I3895" s="2">
        <v>11430.29</v>
      </c>
      <c r="J3895" s="2">
        <v>10</v>
      </c>
      <c r="K3895" s="2" t="str">
        <f>_xlfn.XLOOKUP(E3895,[1]SKU_Master!A:A,[1]SKU_Master!C:C,"NOT FOUND")</f>
        <v>Cleaners</v>
      </c>
      <c r="L3895" s="2">
        <f>_xlfn.XLOOKUP(Table2[[#This Row],[SKU_CODE_CLEAN]],[1]SKU_Master!A:A,[1]SKU_Master!E:E,"Not Found")</f>
        <v>185</v>
      </c>
      <c r="M3895" s="2">
        <f>_xlfn.XLOOKUP(E3895,[1]SKU_Master!A:A,[1]SKU_Master!F:F,"NOT FOUND")</f>
        <v>88</v>
      </c>
      <c r="N3895" s="2" t="str">
        <f>IF(ISNUMBER(_xlfn.XMATCH(E3895,[1]SKU_Master!A:A)),"MATCH","NOT FOUND")</f>
        <v>MATCH</v>
      </c>
      <c r="O3895" s="2">
        <f>Table2[[#This Row],[GROSS_REVENUE]]-Table2[[#This Row],[DISCOUNT]]</f>
        <v>33647.26</v>
      </c>
      <c r="P3895" s="3">
        <f>IFERROR((Table2[[#This Row],[NET_REVENUE]]-(Table2[[#This Row],[UNITS_SOLD]]*Table2[[#This Row],[UNIT_COGS]]))/Table2[[#This Row],[NET_REVENUE]],0)</f>
        <v>0.374926814248768</v>
      </c>
      <c r="Q3895" s="4">
        <f>IFERROR(Table2[[#This Row],[GROSS_REVENUE]]/Table2[[#This Row],[AD_SPEND]],0)</f>
        <v>3.8682308147912257</v>
      </c>
      <c r="R3895" s="2">
        <f>IFERROR((Table2[[#This Row],[NET_REVENUE]]-(Table2[[#This Row],[UNITS_SOLD]]*Table2[[#This Row],[UNIT_COGS]])-Table2[[#This Row],[AD_SPEND]]),0)</f>
        <v>1184.9700000000012</v>
      </c>
      <c r="S3895" s="3">
        <f>IFERROR(Table2[[#This Row],[RETURNS_UNITS]]/Table2[[#This Row],[UNITS_SOLD]],0)</f>
        <v>4.1841004184100417E-2</v>
      </c>
      <c r="T3895" s="2" t="str">
        <f>TRIM(CLEAN(Table2[[#This Row],[CHANNEL]]))</f>
        <v>Blinkit</v>
      </c>
      <c r="U3895" s="1">
        <f t="shared" si="60"/>
        <v>45505</v>
      </c>
    </row>
    <row r="3896" spans="1:21" x14ac:dyDescent="0.3">
      <c r="A3896" s="1">
        <v>45658</v>
      </c>
      <c r="B3896" s="2" t="s">
        <v>34</v>
      </c>
      <c r="C3896" s="2" t="s">
        <v>25</v>
      </c>
      <c r="D3896" s="2" t="s">
        <v>29</v>
      </c>
      <c r="E3896" s="2" t="str">
        <f>TRIM(Table2[[#This Row],[SKU_CODE]])</f>
        <v>BEC-CLN-004</v>
      </c>
      <c r="F3896" s="2">
        <v>546</v>
      </c>
      <c r="G3896" s="2">
        <v>54054</v>
      </c>
      <c r="H3896" s="2">
        <v>13840.45</v>
      </c>
      <c r="I3896" s="2">
        <v>11431.42</v>
      </c>
      <c r="J3896" s="2">
        <v>14</v>
      </c>
      <c r="K3896" s="2" t="str">
        <f>_xlfn.XLOOKUP(E3896,[1]SKU_Master!A:A,[1]SKU_Master!C:C,"NOT FOUND")</f>
        <v>Cleaners</v>
      </c>
      <c r="L3896" s="2">
        <f>_xlfn.XLOOKUP(Table2[[#This Row],[SKU_CODE_CLEAN]],[1]SKU_Master!A:A,[1]SKU_Master!E:E,"Not Found")</f>
        <v>99</v>
      </c>
      <c r="M3896" s="2">
        <f>_xlfn.XLOOKUP(E3896,[1]SKU_Master!A:A,[1]SKU_Master!F:F,"NOT FOUND")</f>
        <v>44</v>
      </c>
      <c r="N3896" s="2" t="str">
        <f>IF(ISNUMBER(_xlfn.XMATCH(E3896,[1]SKU_Master!A:A)),"MATCH","NOT FOUND")</f>
        <v>MATCH</v>
      </c>
      <c r="O3896" s="2">
        <f>Table2[[#This Row],[GROSS_REVENUE]]-Table2[[#This Row],[DISCOUNT]]</f>
        <v>40213.550000000003</v>
      </c>
      <c r="P3896" s="3">
        <f>IFERROR((Table2[[#This Row],[NET_REVENUE]]-(Table2[[#This Row],[UNITS_SOLD]]*Table2[[#This Row],[UNIT_COGS]]))/Table2[[#This Row],[NET_REVENUE]],0)</f>
        <v>0.40258942570352535</v>
      </c>
      <c r="Q3896" s="4">
        <f>IFERROR(Table2[[#This Row],[GROSS_REVENUE]]/Table2[[#This Row],[AD_SPEND]],0)</f>
        <v>4.7285464098073557</v>
      </c>
      <c r="R3896" s="2">
        <f>IFERROR((Table2[[#This Row],[NET_REVENUE]]-(Table2[[#This Row],[UNITS_SOLD]]*Table2[[#This Row],[UNIT_COGS]])-Table2[[#This Row],[AD_SPEND]]),0)</f>
        <v>4758.1300000000028</v>
      </c>
      <c r="S3896" s="3">
        <f>IFERROR(Table2[[#This Row],[RETURNS_UNITS]]/Table2[[#This Row],[UNITS_SOLD]],0)</f>
        <v>2.564102564102564E-2</v>
      </c>
      <c r="T3896" s="2" t="str">
        <f>TRIM(CLEAN(Table2[[#This Row],[CHANNEL]]))</f>
        <v>Zepto</v>
      </c>
      <c r="U3896" s="1">
        <f t="shared" si="60"/>
        <v>45658</v>
      </c>
    </row>
    <row r="3897" spans="1:21" x14ac:dyDescent="0.3">
      <c r="A3897" s="1">
        <v>45413</v>
      </c>
      <c r="B3897" s="2" t="s">
        <v>37</v>
      </c>
      <c r="C3897" s="2" t="s">
        <v>22</v>
      </c>
      <c r="D3897" s="2" t="s">
        <v>38</v>
      </c>
      <c r="E3897" s="2" t="str">
        <f>TRIM(Table2[[#This Row],[SKU_CODE]])</f>
        <v>BEC-CLN-002</v>
      </c>
      <c r="F3897" s="2">
        <v>370</v>
      </c>
      <c r="G3897" s="2">
        <v>68450</v>
      </c>
      <c r="H3897" s="2">
        <v>17364.259999999998</v>
      </c>
      <c r="I3897" s="2">
        <v>11444.92</v>
      </c>
      <c r="J3897" s="2">
        <v>7</v>
      </c>
      <c r="K3897" s="2" t="str">
        <f>_xlfn.XLOOKUP(E3897,[1]SKU_Master!A:A,[1]SKU_Master!C:C,"NOT FOUND")</f>
        <v>Cleaners</v>
      </c>
      <c r="L3897" s="2">
        <f>_xlfn.XLOOKUP(Table2[[#This Row],[SKU_CODE_CLEAN]],[1]SKU_Master!A:A,[1]SKU_Master!E:E,"Not Found")</f>
        <v>185</v>
      </c>
      <c r="M3897" s="2">
        <f>_xlfn.XLOOKUP(E3897,[1]SKU_Master!A:A,[1]SKU_Master!F:F,"NOT FOUND")</f>
        <v>88</v>
      </c>
      <c r="N3897" s="2" t="str">
        <f>IF(ISNUMBER(_xlfn.XMATCH(E3897,[1]SKU_Master!A:A)),"MATCH","NOT FOUND")</f>
        <v>MATCH</v>
      </c>
      <c r="O3897" s="2">
        <f>Table2[[#This Row],[GROSS_REVENUE]]-Table2[[#This Row],[DISCOUNT]]</f>
        <v>51085.740000000005</v>
      </c>
      <c r="P3897" s="3">
        <f>IFERROR((Table2[[#This Row],[NET_REVENUE]]-(Table2[[#This Row],[UNITS_SOLD]]*Table2[[#This Row],[UNIT_COGS]]))/Table2[[#This Row],[NET_REVENUE]],0)</f>
        <v>0.36264014184780341</v>
      </c>
      <c r="Q3897" s="4">
        <f>IFERROR(Table2[[#This Row],[GROSS_REVENUE]]/Table2[[#This Row],[AD_SPEND]],0)</f>
        <v>5.980819437794235</v>
      </c>
      <c r="R3897" s="2">
        <f>IFERROR((Table2[[#This Row],[NET_REVENUE]]-(Table2[[#This Row],[UNITS_SOLD]]*Table2[[#This Row],[UNIT_COGS]])-Table2[[#This Row],[AD_SPEND]]),0)</f>
        <v>7080.8200000000052</v>
      </c>
      <c r="S3897" s="3">
        <f>IFERROR(Table2[[#This Row],[RETURNS_UNITS]]/Table2[[#This Row],[UNITS_SOLD]],0)</f>
        <v>1.891891891891892E-2</v>
      </c>
      <c r="T3897" s="2" t="str">
        <f>TRIM(CLEAN(Table2[[#This Row],[CHANNEL]]))</f>
        <v>Blinkit</v>
      </c>
      <c r="U3897" s="1">
        <f t="shared" si="60"/>
        <v>45413</v>
      </c>
    </row>
    <row r="3898" spans="1:21" x14ac:dyDescent="0.3">
      <c r="A3898" s="1">
        <v>45748</v>
      </c>
      <c r="B3898" s="2" t="s">
        <v>27</v>
      </c>
      <c r="C3898" s="2" t="s">
        <v>28</v>
      </c>
      <c r="D3898" s="2" t="s">
        <v>61</v>
      </c>
      <c r="E3898" s="2" t="str">
        <f>TRIM(Table2[[#This Row],[SKU_CODE]])</f>
        <v>BEC-CLN-002</v>
      </c>
      <c r="F3898" s="2">
        <v>263</v>
      </c>
      <c r="G3898" s="2">
        <v>48655</v>
      </c>
      <c r="H3898" s="2">
        <v>3121.49</v>
      </c>
      <c r="I3898" s="2">
        <v>11488.04</v>
      </c>
      <c r="J3898" s="2">
        <v>14</v>
      </c>
      <c r="K3898" s="2" t="str">
        <f>_xlfn.XLOOKUP(E3898,[1]SKU_Master!A:A,[1]SKU_Master!C:C,"NOT FOUND")</f>
        <v>Cleaners</v>
      </c>
      <c r="L3898" s="2">
        <f>_xlfn.XLOOKUP(Table2[[#This Row],[SKU_CODE_CLEAN]],[1]SKU_Master!A:A,[1]SKU_Master!E:E,"Not Found")</f>
        <v>185</v>
      </c>
      <c r="M3898" s="2">
        <f>_xlfn.XLOOKUP(E3898,[1]SKU_Master!A:A,[1]SKU_Master!F:F,"NOT FOUND")</f>
        <v>88</v>
      </c>
      <c r="N3898" s="2" t="str">
        <f>IF(ISNUMBER(_xlfn.XMATCH(E3898,[1]SKU_Master!A:A)),"MATCH","NOT FOUND")</f>
        <v>MATCH</v>
      </c>
      <c r="O3898" s="2">
        <f>Table2[[#This Row],[GROSS_REVENUE]]-Table2[[#This Row],[DISCOUNT]]</f>
        <v>45533.51</v>
      </c>
      <c r="P3898" s="3">
        <f>IFERROR((Table2[[#This Row],[NET_REVENUE]]-(Table2[[#This Row],[UNITS_SOLD]]*Table2[[#This Row],[UNIT_COGS]]))/Table2[[#This Row],[NET_REVENUE]],0)</f>
        <v>0.49171500286272685</v>
      </c>
      <c r="Q3898" s="4">
        <f>IFERROR(Table2[[#This Row],[GROSS_REVENUE]]/Table2[[#This Row],[AD_SPEND]],0)</f>
        <v>4.235274250437846</v>
      </c>
      <c r="R3898" s="2">
        <f>IFERROR((Table2[[#This Row],[NET_REVENUE]]-(Table2[[#This Row],[UNITS_SOLD]]*Table2[[#This Row],[UNIT_COGS]])-Table2[[#This Row],[AD_SPEND]]),0)</f>
        <v>10901.470000000001</v>
      </c>
      <c r="S3898" s="3">
        <f>IFERROR(Table2[[#This Row],[RETURNS_UNITS]]/Table2[[#This Row],[UNITS_SOLD]],0)</f>
        <v>5.3231939163498096E-2</v>
      </c>
      <c r="T3898" s="2" t="str">
        <f>TRIM(CLEAN(Table2[[#This Row],[CHANNEL]]))</f>
        <v>Zepto</v>
      </c>
      <c r="U3898" s="1">
        <f t="shared" si="60"/>
        <v>45748</v>
      </c>
    </row>
    <row r="3899" spans="1:21" x14ac:dyDescent="0.3">
      <c r="A3899" s="1">
        <v>45627</v>
      </c>
      <c r="B3899" s="2" t="s">
        <v>34</v>
      </c>
      <c r="C3899" s="2" t="s">
        <v>25</v>
      </c>
      <c r="D3899" s="2" t="s">
        <v>29</v>
      </c>
      <c r="E3899" s="2" t="str">
        <f>TRIM(Table2[[#This Row],[SKU_CODE]])</f>
        <v>BEC-CLN-004</v>
      </c>
      <c r="F3899" s="2">
        <v>508</v>
      </c>
      <c r="G3899" s="2">
        <v>50292</v>
      </c>
      <c r="H3899" s="2">
        <v>12085.52</v>
      </c>
      <c r="I3899" s="2">
        <v>11529.5</v>
      </c>
      <c r="J3899" s="2">
        <v>17</v>
      </c>
      <c r="K3899" s="2" t="str">
        <f>_xlfn.XLOOKUP(E3899,[1]SKU_Master!A:A,[1]SKU_Master!C:C,"NOT FOUND")</f>
        <v>Cleaners</v>
      </c>
      <c r="L3899" s="2">
        <f>_xlfn.XLOOKUP(Table2[[#This Row],[SKU_CODE_CLEAN]],[1]SKU_Master!A:A,[1]SKU_Master!E:E,"Not Found")</f>
        <v>99</v>
      </c>
      <c r="M3899" s="2">
        <f>_xlfn.XLOOKUP(E3899,[1]SKU_Master!A:A,[1]SKU_Master!F:F,"NOT FOUND")</f>
        <v>44</v>
      </c>
      <c r="N3899" s="2" t="str">
        <f>IF(ISNUMBER(_xlfn.XMATCH(E3899,[1]SKU_Master!A:A)),"MATCH","NOT FOUND")</f>
        <v>MATCH</v>
      </c>
      <c r="O3899" s="2">
        <f>Table2[[#This Row],[GROSS_REVENUE]]-Table2[[#This Row],[DISCOUNT]]</f>
        <v>38206.479999999996</v>
      </c>
      <c r="P3899" s="3">
        <f>IFERROR((Table2[[#This Row],[NET_REVENUE]]-(Table2[[#This Row],[UNITS_SOLD]]*Table2[[#This Row],[UNIT_COGS]]))/Table2[[#This Row],[NET_REVENUE]],0)</f>
        <v>0.41496835091848289</v>
      </c>
      <c r="Q3899" s="4">
        <f>IFERROR(Table2[[#This Row],[GROSS_REVENUE]]/Table2[[#This Row],[AD_SPEND]],0)</f>
        <v>4.3620278416236609</v>
      </c>
      <c r="R3899" s="2">
        <f>IFERROR((Table2[[#This Row],[NET_REVENUE]]-(Table2[[#This Row],[UNITS_SOLD]]*Table2[[#This Row],[UNIT_COGS]])-Table2[[#This Row],[AD_SPEND]]),0)</f>
        <v>4324.9799999999959</v>
      </c>
      <c r="S3899" s="3">
        <f>IFERROR(Table2[[#This Row],[RETURNS_UNITS]]/Table2[[#This Row],[UNITS_SOLD]],0)</f>
        <v>3.3464566929133861E-2</v>
      </c>
      <c r="T3899" s="2" t="str">
        <f>TRIM(CLEAN(Table2[[#This Row],[CHANNEL]]))</f>
        <v>Zepto</v>
      </c>
      <c r="U3899" s="1">
        <f t="shared" si="60"/>
        <v>45627</v>
      </c>
    </row>
    <row r="3900" spans="1:21" x14ac:dyDescent="0.3">
      <c r="A3900" s="1">
        <v>45748</v>
      </c>
      <c r="B3900" s="2" t="s">
        <v>33</v>
      </c>
      <c r="C3900" s="2" t="s">
        <v>28</v>
      </c>
      <c r="D3900" s="2" t="s">
        <v>36</v>
      </c>
      <c r="E3900" s="2" t="str">
        <f>TRIM(Table2[[#This Row],[SKU_CODE]])</f>
        <v>BEC-CLN-003</v>
      </c>
      <c r="F3900" s="2">
        <v>149</v>
      </c>
      <c r="G3900" s="2">
        <v>44551</v>
      </c>
      <c r="H3900" s="2">
        <v>6396.49</v>
      </c>
      <c r="I3900" s="2">
        <v>11531.8</v>
      </c>
      <c r="J3900" s="2">
        <v>5</v>
      </c>
      <c r="K3900" s="2" t="str">
        <f>_xlfn.XLOOKUP(E3900,[1]SKU_Master!A:A,[1]SKU_Master!C:C,"NOT FOUND")</f>
        <v>Cleaners</v>
      </c>
      <c r="L3900" s="2">
        <f>_xlfn.XLOOKUP(Table2[[#This Row],[SKU_CODE_CLEAN]],[1]SKU_Master!A:A,[1]SKU_Master!E:E,"Not Found")</f>
        <v>299</v>
      </c>
      <c r="M3900" s="2">
        <f>_xlfn.XLOOKUP(E3900,[1]SKU_Master!A:A,[1]SKU_Master!F:F,"NOT FOUND")</f>
        <v>150</v>
      </c>
      <c r="N3900" s="2" t="str">
        <f>IF(ISNUMBER(_xlfn.XMATCH(E3900,[1]SKU_Master!A:A)),"MATCH","NOT FOUND")</f>
        <v>MATCH</v>
      </c>
      <c r="O3900" s="2">
        <f>Table2[[#This Row],[GROSS_REVENUE]]-Table2[[#This Row],[DISCOUNT]]</f>
        <v>38154.51</v>
      </c>
      <c r="P3900" s="3">
        <f>IFERROR((Table2[[#This Row],[NET_REVENUE]]-(Table2[[#This Row],[UNITS_SOLD]]*Table2[[#This Row],[UNIT_COGS]]))/Table2[[#This Row],[NET_REVENUE]],0)</f>
        <v>0.41422390170912959</v>
      </c>
      <c r="Q3900" s="4">
        <f>IFERROR(Table2[[#This Row],[GROSS_REVENUE]]/Table2[[#This Row],[AD_SPEND]],0)</f>
        <v>3.863317088399036</v>
      </c>
      <c r="R3900" s="2">
        <f>IFERROR((Table2[[#This Row],[NET_REVENUE]]-(Table2[[#This Row],[UNITS_SOLD]]*Table2[[#This Row],[UNIT_COGS]])-Table2[[#This Row],[AD_SPEND]]),0)</f>
        <v>4272.7100000000028</v>
      </c>
      <c r="S3900" s="3">
        <f>IFERROR(Table2[[#This Row],[RETURNS_UNITS]]/Table2[[#This Row],[UNITS_SOLD]],0)</f>
        <v>3.3557046979865772E-2</v>
      </c>
      <c r="T3900" s="2" t="str">
        <f>TRIM(CLEAN(Table2[[#This Row],[CHANNEL]]))</f>
        <v>Swiggy Instamart</v>
      </c>
      <c r="U3900" s="1">
        <f t="shared" si="60"/>
        <v>45748</v>
      </c>
    </row>
    <row r="3901" spans="1:21" x14ac:dyDescent="0.3">
      <c r="A3901" s="1">
        <v>45292</v>
      </c>
      <c r="B3901" s="2" t="s">
        <v>37</v>
      </c>
      <c r="C3901" s="2" t="s">
        <v>22</v>
      </c>
      <c r="D3901" s="2" t="s">
        <v>38</v>
      </c>
      <c r="E3901" s="2" t="str">
        <f>TRIM(Table2[[#This Row],[SKU_CODE]])</f>
        <v>BEC-CLN-002</v>
      </c>
      <c r="F3901" s="2">
        <v>246</v>
      </c>
      <c r="G3901" s="2">
        <v>45510</v>
      </c>
      <c r="H3901" s="2">
        <v>5333.46</v>
      </c>
      <c r="I3901" s="2">
        <v>11551.57</v>
      </c>
      <c r="J3901" s="2">
        <v>11</v>
      </c>
      <c r="K3901" s="2" t="str">
        <f>_xlfn.XLOOKUP(E3901,[1]SKU_Master!A:A,[1]SKU_Master!C:C,"NOT FOUND")</f>
        <v>Cleaners</v>
      </c>
      <c r="L3901" s="2">
        <f>_xlfn.XLOOKUP(Table2[[#This Row],[SKU_CODE_CLEAN]],[1]SKU_Master!A:A,[1]SKU_Master!E:E,"Not Found")</f>
        <v>185</v>
      </c>
      <c r="M3901" s="2">
        <f>_xlfn.XLOOKUP(E3901,[1]SKU_Master!A:A,[1]SKU_Master!F:F,"NOT FOUND")</f>
        <v>88</v>
      </c>
      <c r="N3901" s="2" t="str">
        <f>IF(ISNUMBER(_xlfn.XMATCH(E3901,[1]SKU_Master!A:A)),"MATCH","NOT FOUND")</f>
        <v>MATCH</v>
      </c>
      <c r="O3901" s="2">
        <f>Table2[[#This Row],[GROSS_REVENUE]]-Table2[[#This Row],[DISCOUNT]]</f>
        <v>40176.54</v>
      </c>
      <c r="P3901" s="3">
        <f>IFERROR((Table2[[#This Row],[NET_REVENUE]]-(Table2[[#This Row],[UNITS_SOLD]]*Table2[[#This Row],[UNIT_COGS]]))/Table2[[#This Row],[NET_REVENUE]],0)</f>
        <v>0.4611780904975889</v>
      </c>
      <c r="Q3901" s="4">
        <f>IFERROR(Table2[[#This Row],[GROSS_REVENUE]]/Table2[[#This Row],[AD_SPEND]],0)</f>
        <v>3.9397242106484227</v>
      </c>
      <c r="R3901" s="2">
        <f>IFERROR((Table2[[#This Row],[NET_REVENUE]]-(Table2[[#This Row],[UNITS_SOLD]]*Table2[[#This Row],[UNIT_COGS]])-Table2[[#This Row],[AD_SPEND]]),0)</f>
        <v>6976.9700000000012</v>
      </c>
      <c r="S3901" s="3">
        <f>IFERROR(Table2[[#This Row],[RETURNS_UNITS]]/Table2[[#This Row],[UNITS_SOLD]],0)</f>
        <v>4.4715447154471545E-2</v>
      </c>
      <c r="T3901" s="2" t="str">
        <f>TRIM(CLEAN(Table2[[#This Row],[CHANNEL]]))</f>
        <v>Blinkit</v>
      </c>
      <c r="U3901" s="1">
        <f t="shared" si="60"/>
        <v>45292</v>
      </c>
    </row>
    <row r="3902" spans="1:21" x14ac:dyDescent="0.3">
      <c r="A3902" s="1">
        <v>45689</v>
      </c>
      <c r="B3902" s="2" t="s">
        <v>33</v>
      </c>
      <c r="C3902" s="2" t="s">
        <v>22</v>
      </c>
      <c r="D3902" s="2" t="s">
        <v>59</v>
      </c>
      <c r="E3902" s="2" t="str">
        <f>TRIM(Table2[[#This Row],[SKU_CODE]])</f>
        <v>BEC-CLN-001</v>
      </c>
      <c r="F3902" s="2">
        <v>193</v>
      </c>
      <c r="G3902" s="2">
        <v>38407</v>
      </c>
      <c r="H3902" s="2">
        <v>3525.1</v>
      </c>
      <c r="I3902" s="2">
        <v>11558.16</v>
      </c>
      <c r="J3902" s="2">
        <v>10</v>
      </c>
      <c r="K3902" s="2" t="str">
        <f>_xlfn.XLOOKUP(E3902,[1]SKU_Master!A:A,[1]SKU_Master!C:C,"NOT FOUND")</f>
        <v>Cleaners</v>
      </c>
      <c r="L3902" s="2">
        <f>_xlfn.XLOOKUP(Table2[[#This Row],[SKU_CODE_CLEAN]],[1]SKU_Master!A:A,[1]SKU_Master!E:E,"Not Found")</f>
        <v>199</v>
      </c>
      <c r="M3902" s="2">
        <f>_xlfn.XLOOKUP(E3902,[1]SKU_Master!A:A,[1]SKU_Master!F:F,"NOT FOUND")</f>
        <v>96</v>
      </c>
      <c r="N3902" s="2" t="str">
        <f>IF(ISNUMBER(_xlfn.XMATCH(E3902,[1]SKU_Master!A:A)),"MATCH","NOT FOUND")</f>
        <v>MATCH</v>
      </c>
      <c r="O3902" s="2">
        <f>Table2[[#This Row],[GROSS_REVENUE]]-Table2[[#This Row],[DISCOUNT]]</f>
        <v>34881.9</v>
      </c>
      <c r="P3902" s="3">
        <f>IFERROR((Table2[[#This Row],[NET_REVENUE]]-(Table2[[#This Row],[UNITS_SOLD]]*Table2[[#This Row],[UNIT_COGS]]))/Table2[[#This Row],[NET_REVENUE]],0)</f>
        <v>0.46883627325346383</v>
      </c>
      <c r="Q3902" s="4">
        <f>IFERROR(Table2[[#This Row],[GROSS_REVENUE]]/Table2[[#This Row],[AD_SPEND]],0)</f>
        <v>3.322933754161562</v>
      </c>
      <c r="R3902" s="2">
        <f>IFERROR((Table2[[#This Row],[NET_REVENUE]]-(Table2[[#This Row],[UNITS_SOLD]]*Table2[[#This Row],[UNIT_COGS]])-Table2[[#This Row],[AD_SPEND]]),0)</f>
        <v>4795.7400000000016</v>
      </c>
      <c r="S3902" s="3">
        <f>IFERROR(Table2[[#This Row],[RETURNS_UNITS]]/Table2[[#This Row],[UNITS_SOLD]],0)</f>
        <v>5.181347150259067E-2</v>
      </c>
      <c r="T3902" s="2" t="str">
        <f>TRIM(CLEAN(Table2[[#This Row],[CHANNEL]]))</f>
        <v>Swiggy Instamart</v>
      </c>
      <c r="U3902" s="1">
        <f t="shared" si="60"/>
        <v>45689</v>
      </c>
    </row>
    <row r="3903" spans="1:21" x14ac:dyDescent="0.3">
      <c r="A3903" s="1">
        <v>45778</v>
      </c>
      <c r="B3903" s="2" t="s">
        <v>37</v>
      </c>
      <c r="C3903" s="2" t="s">
        <v>25</v>
      </c>
      <c r="D3903" s="2" t="s">
        <v>41</v>
      </c>
      <c r="E3903" s="2" t="str">
        <f>TRIM(Table2[[#This Row],[SKU_CODE]])</f>
        <v>BEC-KT-002</v>
      </c>
      <c r="F3903" s="2">
        <v>355</v>
      </c>
      <c r="G3903" s="2">
        <v>149100</v>
      </c>
      <c r="H3903" s="2">
        <v>18090.439999999999</v>
      </c>
      <c r="I3903" s="2">
        <v>11560.23</v>
      </c>
      <c r="J3903" s="2">
        <v>15</v>
      </c>
      <c r="K3903" s="2" t="str">
        <f>_xlfn.XLOOKUP(E3903,[1]SKU_Master!A:A,[1]SKU_Master!C:C,"NOT FOUND")</f>
        <v>Kitchen Towel</v>
      </c>
      <c r="L3903" s="2">
        <f>_xlfn.XLOOKUP(Table2[[#This Row],[SKU_CODE_CLEAN]],[1]SKU_Master!A:A,[1]SKU_Master!E:E,"Not Found")</f>
        <v>420</v>
      </c>
      <c r="M3903" s="2">
        <f>_xlfn.XLOOKUP(E3903,[1]SKU_Master!A:A,[1]SKU_Master!F:F,"NOT FOUND")</f>
        <v>205</v>
      </c>
      <c r="N3903" s="2" t="str">
        <f>IF(ISNUMBER(_xlfn.XMATCH(E3903,[1]SKU_Master!A:A)),"MATCH","NOT FOUND")</f>
        <v>MATCH</v>
      </c>
      <c r="O3903" s="2">
        <f>Table2[[#This Row],[GROSS_REVENUE]]-Table2[[#This Row],[DISCOUNT]]</f>
        <v>131009.56</v>
      </c>
      <c r="P3903" s="3">
        <f>IFERROR((Table2[[#This Row],[NET_REVENUE]]-(Table2[[#This Row],[UNITS_SOLD]]*Table2[[#This Row],[UNIT_COGS]]))/Table2[[#This Row],[NET_REVENUE]],0)</f>
        <v>0.44450618718206519</v>
      </c>
      <c r="Q3903" s="4">
        <f>IFERROR(Table2[[#This Row],[GROSS_REVENUE]]/Table2[[#This Row],[AD_SPEND]],0)</f>
        <v>12.8976672609455</v>
      </c>
      <c r="R3903" s="2">
        <f>IFERROR((Table2[[#This Row],[NET_REVENUE]]-(Table2[[#This Row],[UNITS_SOLD]]*Table2[[#This Row],[UNIT_COGS]])-Table2[[#This Row],[AD_SPEND]]),0)</f>
        <v>46674.33</v>
      </c>
      <c r="S3903" s="3">
        <f>IFERROR(Table2[[#This Row],[RETURNS_UNITS]]/Table2[[#This Row],[UNITS_SOLD]],0)</f>
        <v>4.2253521126760563E-2</v>
      </c>
      <c r="T3903" s="2" t="str">
        <f>TRIM(CLEAN(Table2[[#This Row],[CHANNEL]]))</f>
        <v>Blinkit</v>
      </c>
      <c r="U3903" s="1">
        <f t="shared" si="60"/>
        <v>45778</v>
      </c>
    </row>
    <row r="3904" spans="1:21" x14ac:dyDescent="0.3">
      <c r="A3904" s="1">
        <v>45383</v>
      </c>
      <c r="B3904" s="2" t="s">
        <v>39</v>
      </c>
      <c r="C3904" s="2" t="s">
        <v>28</v>
      </c>
      <c r="D3904" s="2" t="s">
        <v>59</v>
      </c>
      <c r="E3904" s="2" t="str">
        <f>TRIM(Table2[[#This Row],[SKU_CODE]])</f>
        <v>BEC-CLN-001</v>
      </c>
      <c r="F3904" s="2">
        <v>362</v>
      </c>
      <c r="G3904" s="2">
        <v>72038</v>
      </c>
      <c r="H3904" s="2">
        <v>16108.4</v>
      </c>
      <c r="I3904" s="2">
        <v>11574.89</v>
      </c>
      <c r="J3904" s="2">
        <v>13</v>
      </c>
      <c r="K3904" s="2" t="str">
        <f>_xlfn.XLOOKUP(E3904,[1]SKU_Master!A:A,[1]SKU_Master!C:C,"NOT FOUND")</f>
        <v>Cleaners</v>
      </c>
      <c r="L3904" s="2">
        <f>_xlfn.XLOOKUP(Table2[[#This Row],[SKU_CODE_CLEAN]],[1]SKU_Master!A:A,[1]SKU_Master!E:E,"Not Found")</f>
        <v>199</v>
      </c>
      <c r="M3904" s="2">
        <f>_xlfn.XLOOKUP(E3904,[1]SKU_Master!A:A,[1]SKU_Master!F:F,"NOT FOUND")</f>
        <v>96</v>
      </c>
      <c r="N3904" s="2" t="str">
        <f>IF(ISNUMBER(_xlfn.XMATCH(E3904,[1]SKU_Master!A:A)),"MATCH","NOT FOUND")</f>
        <v>MATCH</v>
      </c>
      <c r="O3904" s="2">
        <f>Table2[[#This Row],[GROSS_REVENUE]]-Table2[[#This Row],[DISCOUNT]]</f>
        <v>55929.599999999999</v>
      </c>
      <c r="P3904" s="3">
        <f>IFERROR((Table2[[#This Row],[NET_REVENUE]]-(Table2[[#This Row],[UNITS_SOLD]]*Table2[[#This Row],[UNIT_COGS]]))/Table2[[#This Row],[NET_REVENUE]],0)</f>
        <v>0.37864744249914178</v>
      </c>
      <c r="Q3904" s="4">
        <f>IFERROR(Table2[[#This Row],[GROSS_REVENUE]]/Table2[[#This Row],[AD_SPEND]],0)</f>
        <v>6.2236444579602921</v>
      </c>
      <c r="R3904" s="2">
        <f>IFERROR((Table2[[#This Row],[NET_REVENUE]]-(Table2[[#This Row],[UNITS_SOLD]]*Table2[[#This Row],[UNIT_COGS]])-Table2[[#This Row],[AD_SPEND]]),0)</f>
        <v>9602.7099999999991</v>
      </c>
      <c r="S3904" s="3">
        <f>IFERROR(Table2[[#This Row],[RETURNS_UNITS]]/Table2[[#This Row],[UNITS_SOLD]],0)</f>
        <v>3.591160220994475E-2</v>
      </c>
      <c r="T3904" s="2" t="str">
        <f>TRIM(CLEAN(Table2[[#This Row],[CHANNEL]]))</f>
        <v>Amazon</v>
      </c>
      <c r="U3904" s="1">
        <f t="shared" si="60"/>
        <v>45383</v>
      </c>
    </row>
    <row r="3905" spans="1:21" x14ac:dyDescent="0.3">
      <c r="A3905" s="1">
        <v>45689</v>
      </c>
      <c r="B3905" s="2" t="s">
        <v>39</v>
      </c>
      <c r="C3905" s="2" t="s">
        <v>28</v>
      </c>
      <c r="D3905" s="2" t="s">
        <v>29</v>
      </c>
      <c r="E3905" s="2" t="str">
        <f>TRIM(Table2[[#This Row],[SKU_CODE]])</f>
        <v>BEC-CLN-004</v>
      </c>
      <c r="F3905" s="2">
        <v>488</v>
      </c>
      <c r="G3905" s="2">
        <v>48312</v>
      </c>
      <c r="H3905" s="2">
        <v>6002.57</v>
      </c>
      <c r="I3905" s="2">
        <v>11577.24</v>
      </c>
      <c r="J3905" s="2">
        <v>16</v>
      </c>
      <c r="K3905" s="2" t="str">
        <f>_xlfn.XLOOKUP(E3905,[1]SKU_Master!A:A,[1]SKU_Master!C:C,"NOT FOUND")</f>
        <v>Cleaners</v>
      </c>
      <c r="L3905" s="2">
        <f>_xlfn.XLOOKUP(Table2[[#This Row],[SKU_CODE_CLEAN]],[1]SKU_Master!A:A,[1]SKU_Master!E:E,"Not Found")</f>
        <v>99</v>
      </c>
      <c r="M3905" s="2">
        <f>_xlfn.XLOOKUP(E3905,[1]SKU_Master!A:A,[1]SKU_Master!F:F,"NOT FOUND")</f>
        <v>44</v>
      </c>
      <c r="N3905" s="2" t="str">
        <f>IF(ISNUMBER(_xlfn.XMATCH(E3905,[1]SKU_Master!A:A)),"MATCH","NOT FOUND")</f>
        <v>MATCH</v>
      </c>
      <c r="O3905" s="2">
        <f>Table2[[#This Row],[GROSS_REVENUE]]-Table2[[#This Row],[DISCOUNT]]</f>
        <v>42309.43</v>
      </c>
      <c r="P3905" s="3">
        <f>IFERROR((Table2[[#This Row],[NET_REVENUE]]-(Table2[[#This Row],[UNITS_SOLD]]*Table2[[#This Row],[UNIT_COGS]]))/Table2[[#This Row],[NET_REVENUE]],0)</f>
        <v>0.49250084437441016</v>
      </c>
      <c r="Q3905" s="4">
        <f>IFERROR(Table2[[#This Row],[GROSS_REVENUE]]/Table2[[#This Row],[AD_SPEND]],0)</f>
        <v>4.1730153300786714</v>
      </c>
      <c r="R3905" s="2">
        <f>IFERROR((Table2[[#This Row],[NET_REVENUE]]-(Table2[[#This Row],[UNITS_SOLD]]*Table2[[#This Row],[UNIT_COGS]])-Table2[[#This Row],[AD_SPEND]]),0)</f>
        <v>9260.19</v>
      </c>
      <c r="S3905" s="3">
        <f>IFERROR(Table2[[#This Row],[RETURNS_UNITS]]/Table2[[#This Row],[UNITS_SOLD]],0)</f>
        <v>3.2786885245901641E-2</v>
      </c>
      <c r="T3905" s="2" t="str">
        <f>TRIM(CLEAN(Table2[[#This Row],[CHANNEL]]))</f>
        <v>Amazon</v>
      </c>
      <c r="U3905" s="1">
        <f t="shared" si="60"/>
        <v>45689</v>
      </c>
    </row>
    <row r="3906" spans="1:21" x14ac:dyDescent="0.3">
      <c r="A3906" s="1">
        <v>45292</v>
      </c>
      <c r="B3906" s="2" t="s">
        <v>50</v>
      </c>
      <c r="C3906" s="2" t="s">
        <v>28</v>
      </c>
      <c r="D3906" s="2" t="s">
        <v>60</v>
      </c>
      <c r="E3906" s="2" t="str">
        <f>TRIM(Table2[[#This Row],[SKU_CODE]])</f>
        <v>BEC-CLN-003</v>
      </c>
      <c r="F3906" s="2">
        <v>276</v>
      </c>
      <c r="G3906" s="2">
        <v>82524</v>
      </c>
      <c r="H3906" s="2">
        <v>21791.05</v>
      </c>
      <c r="I3906" s="2">
        <v>11579.32</v>
      </c>
      <c r="J3906" s="2">
        <v>15</v>
      </c>
      <c r="K3906" s="2" t="str">
        <f>_xlfn.XLOOKUP(E3906,[1]SKU_Master!A:A,[1]SKU_Master!C:C,"NOT FOUND")</f>
        <v>Cleaners</v>
      </c>
      <c r="L3906" s="2">
        <f>_xlfn.XLOOKUP(Table2[[#This Row],[SKU_CODE_CLEAN]],[1]SKU_Master!A:A,[1]SKU_Master!E:E,"Not Found")</f>
        <v>299</v>
      </c>
      <c r="M3906" s="2">
        <f>_xlfn.XLOOKUP(E3906,[1]SKU_Master!A:A,[1]SKU_Master!F:F,"NOT FOUND")</f>
        <v>150</v>
      </c>
      <c r="N3906" s="2" t="str">
        <f>IF(ISNUMBER(_xlfn.XMATCH(E3906,[1]SKU_Master!A:A)),"MATCH","NOT FOUND")</f>
        <v>MATCH</v>
      </c>
      <c r="O3906" s="2">
        <f>Table2[[#This Row],[GROSS_REVENUE]]-Table2[[#This Row],[DISCOUNT]]</f>
        <v>60732.95</v>
      </c>
      <c r="P3906" s="3">
        <f>IFERROR((Table2[[#This Row],[NET_REVENUE]]-(Table2[[#This Row],[UNITS_SOLD]]*Table2[[#This Row],[UNIT_COGS]]))/Table2[[#This Row],[NET_REVENUE]],0)</f>
        <v>0.31832720129682485</v>
      </c>
      <c r="Q3906" s="4">
        <f>IFERROR(Table2[[#This Row],[GROSS_REVENUE]]/Table2[[#This Row],[AD_SPEND]],0)</f>
        <v>7.1268433724951032</v>
      </c>
      <c r="R3906" s="2">
        <f>IFERROR((Table2[[#This Row],[NET_REVENUE]]-(Table2[[#This Row],[UNITS_SOLD]]*Table2[[#This Row],[UNIT_COGS]])-Table2[[#This Row],[AD_SPEND]]),0)</f>
        <v>7753.6299999999974</v>
      </c>
      <c r="S3906" s="3">
        <f>IFERROR(Table2[[#This Row],[RETURNS_UNITS]]/Table2[[#This Row],[UNITS_SOLD]],0)</f>
        <v>5.434782608695652E-2</v>
      </c>
      <c r="T3906" s="2" t="str">
        <f>TRIM(CLEAN(Table2[[#This Row],[CHANNEL]]))</f>
        <v>Amazon</v>
      </c>
      <c r="U3906" s="1">
        <f t="shared" si="60"/>
        <v>45292</v>
      </c>
    </row>
    <row r="3907" spans="1:21" x14ac:dyDescent="0.3">
      <c r="A3907" s="1">
        <v>45292</v>
      </c>
      <c r="B3907" s="2" t="s">
        <v>21</v>
      </c>
      <c r="C3907" s="2" t="s">
        <v>28</v>
      </c>
      <c r="D3907" s="2" t="s">
        <v>36</v>
      </c>
      <c r="E3907" s="2" t="str">
        <f>TRIM(Table2[[#This Row],[SKU_CODE]])</f>
        <v>BEC-CLN-003</v>
      </c>
      <c r="F3907" s="2">
        <v>155</v>
      </c>
      <c r="G3907" s="2">
        <v>46345</v>
      </c>
      <c r="H3907" s="2">
        <v>6953.28</v>
      </c>
      <c r="I3907" s="2">
        <v>11582.02</v>
      </c>
      <c r="J3907" s="2">
        <v>4</v>
      </c>
      <c r="K3907" s="2" t="str">
        <f>_xlfn.XLOOKUP(E3907,[1]SKU_Master!A:A,[1]SKU_Master!C:C,"NOT FOUND")</f>
        <v>Cleaners</v>
      </c>
      <c r="L3907" s="2">
        <f>_xlfn.XLOOKUP(Table2[[#This Row],[SKU_CODE_CLEAN]],[1]SKU_Master!A:A,[1]SKU_Master!E:E,"Not Found")</f>
        <v>299</v>
      </c>
      <c r="M3907" s="2">
        <f>_xlfn.XLOOKUP(E3907,[1]SKU_Master!A:A,[1]SKU_Master!F:F,"NOT FOUND")</f>
        <v>150</v>
      </c>
      <c r="N3907" s="2" t="str">
        <f>IF(ISNUMBER(_xlfn.XMATCH(E3907,[1]SKU_Master!A:A)),"MATCH","NOT FOUND")</f>
        <v>MATCH</v>
      </c>
      <c r="O3907" s="2">
        <f>Table2[[#This Row],[GROSS_REVENUE]]-Table2[[#This Row],[DISCOUNT]]</f>
        <v>39391.72</v>
      </c>
      <c r="P3907" s="3">
        <f>IFERROR((Table2[[#This Row],[NET_REVENUE]]-(Table2[[#This Row],[UNITS_SOLD]]*Table2[[#This Row],[UNIT_COGS]]))/Table2[[#This Row],[NET_REVENUE]],0)</f>
        <v>0.40977443990767604</v>
      </c>
      <c r="Q3907" s="4">
        <f>IFERROR(Table2[[#This Row],[GROSS_REVENUE]]/Table2[[#This Row],[AD_SPEND]],0)</f>
        <v>4.0014608850615003</v>
      </c>
      <c r="R3907" s="2">
        <f>IFERROR((Table2[[#This Row],[NET_REVENUE]]-(Table2[[#This Row],[UNITS_SOLD]]*Table2[[#This Row],[UNIT_COGS]])-Table2[[#This Row],[AD_SPEND]]),0)</f>
        <v>4559.7000000000007</v>
      </c>
      <c r="S3907" s="3">
        <f>IFERROR(Table2[[#This Row],[RETURNS_UNITS]]/Table2[[#This Row],[UNITS_SOLD]],0)</f>
        <v>2.5806451612903226E-2</v>
      </c>
      <c r="T3907" s="2" t="str">
        <f>TRIM(CLEAN(Table2[[#This Row],[CHANNEL]]))</f>
        <v>Flipkart</v>
      </c>
      <c r="U3907" s="1">
        <f t="shared" ref="U3907:U3970" si="61">IF(AND(MONTH(A3907)=1,DAY(A3907)&gt;1),DATE(YEAR(A3907),DAY(A3907),1),A3907)</f>
        <v>45292</v>
      </c>
    </row>
    <row r="3908" spans="1:21" x14ac:dyDescent="0.3">
      <c r="A3908" s="1">
        <v>45352</v>
      </c>
      <c r="B3908" s="2" t="s">
        <v>24</v>
      </c>
      <c r="C3908" s="2" t="s">
        <v>28</v>
      </c>
      <c r="D3908" s="2" t="s">
        <v>36</v>
      </c>
      <c r="E3908" s="2" t="str">
        <f>TRIM(Table2[[#This Row],[SKU_CODE]])</f>
        <v>BEC-CLN-003</v>
      </c>
      <c r="F3908" s="2">
        <v>159</v>
      </c>
      <c r="G3908" s="2">
        <v>47541</v>
      </c>
      <c r="H3908" s="2">
        <v>3658.22</v>
      </c>
      <c r="I3908" s="2">
        <v>11586.3</v>
      </c>
      <c r="J3908" s="2">
        <v>20</v>
      </c>
      <c r="K3908" s="2" t="str">
        <f>_xlfn.XLOOKUP(E3908,[1]SKU_Master!A:A,[1]SKU_Master!C:C,"NOT FOUND")</f>
        <v>Cleaners</v>
      </c>
      <c r="L3908" s="2">
        <f>_xlfn.XLOOKUP(Table2[[#This Row],[SKU_CODE_CLEAN]],[1]SKU_Master!A:A,[1]SKU_Master!E:E,"Not Found")</f>
        <v>299</v>
      </c>
      <c r="M3908" s="2">
        <f>_xlfn.XLOOKUP(E3908,[1]SKU_Master!A:A,[1]SKU_Master!F:F,"NOT FOUND")</f>
        <v>150</v>
      </c>
      <c r="N3908" s="2" t="str">
        <f>IF(ISNUMBER(_xlfn.XMATCH(E3908,[1]SKU_Master!A:A)),"MATCH","NOT FOUND")</f>
        <v>MATCH</v>
      </c>
      <c r="O3908" s="2">
        <f>Table2[[#This Row],[GROSS_REVENUE]]-Table2[[#This Row],[DISCOUNT]]</f>
        <v>43882.78</v>
      </c>
      <c r="P3908" s="3">
        <f>IFERROR((Table2[[#This Row],[NET_REVENUE]]-(Table2[[#This Row],[UNITS_SOLD]]*Table2[[#This Row],[UNIT_COGS]]))/Table2[[#This Row],[NET_REVENUE]],0)</f>
        <v>0.45650662970759825</v>
      </c>
      <c r="Q3908" s="4">
        <f>IFERROR(Table2[[#This Row],[GROSS_REVENUE]]/Table2[[#This Row],[AD_SPEND]],0)</f>
        <v>4.1032080992206312</v>
      </c>
      <c r="R3908" s="2">
        <f>IFERROR((Table2[[#This Row],[NET_REVENUE]]-(Table2[[#This Row],[UNITS_SOLD]]*Table2[[#This Row],[UNIT_COGS]])-Table2[[#This Row],[AD_SPEND]]),0)</f>
        <v>8446.48</v>
      </c>
      <c r="S3908" s="3">
        <f>IFERROR(Table2[[#This Row],[RETURNS_UNITS]]/Table2[[#This Row],[UNITS_SOLD]],0)</f>
        <v>0.12578616352201258</v>
      </c>
      <c r="T3908" s="2" t="str">
        <f>TRIM(CLEAN(Table2[[#This Row],[CHANNEL]]))</f>
        <v>D2C</v>
      </c>
      <c r="U3908" s="1">
        <f t="shared" si="61"/>
        <v>45352</v>
      </c>
    </row>
    <row r="3909" spans="1:21" x14ac:dyDescent="0.3">
      <c r="A3909" s="1">
        <v>45717</v>
      </c>
      <c r="B3909" s="2" t="s">
        <v>39</v>
      </c>
      <c r="C3909" s="2" t="s">
        <v>28</v>
      </c>
      <c r="D3909" s="2" t="s">
        <v>29</v>
      </c>
      <c r="E3909" s="2" t="str">
        <f>TRIM(Table2[[#This Row],[SKU_CODE]])</f>
        <v>BEC-CLN-004</v>
      </c>
      <c r="F3909" s="2">
        <v>584</v>
      </c>
      <c r="G3909" s="2">
        <v>57816</v>
      </c>
      <c r="H3909" s="2">
        <v>15512.27</v>
      </c>
      <c r="I3909" s="2">
        <v>11601.81</v>
      </c>
      <c r="J3909" s="2">
        <v>15</v>
      </c>
      <c r="K3909" s="2" t="str">
        <f>_xlfn.XLOOKUP(E3909,[1]SKU_Master!A:A,[1]SKU_Master!C:C,"NOT FOUND")</f>
        <v>Cleaners</v>
      </c>
      <c r="L3909" s="2">
        <f>_xlfn.XLOOKUP(Table2[[#This Row],[SKU_CODE_CLEAN]],[1]SKU_Master!A:A,[1]SKU_Master!E:E,"Not Found")</f>
        <v>99</v>
      </c>
      <c r="M3909" s="2">
        <f>_xlfn.XLOOKUP(E3909,[1]SKU_Master!A:A,[1]SKU_Master!F:F,"NOT FOUND")</f>
        <v>44</v>
      </c>
      <c r="N3909" s="2" t="str">
        <f>IF(ISNUMBER(_xlfn.XMATCH(E3909,[1]SKU_Master!A:A)),"MATCH","NOT FOUND")</f>
        <v>MATCH</v>
      </c>
      <c r="O3909" s="2">
        <f>Table2[[#This Row],[GROSS_REVENUE]]-Table2[[#This Row],[DISCOUNT]]</f>
        <v>42303.729999999996</v>
      </c>
      <c r="P3909" s="3">
        <f>IFERROR((Table2[[#This Row],[NET_REVENUE]]-(Table2[[#This Row],[UNITS_SOLD]]*Table2[[#This Row],[UNIT_COGS]]))/Table2[[#This Row],[NET_REVENUE]],0)</f>
        <v>0.39258311264751355</v>
      </c>
      <c r="Q3909" s="4">
        <f>IFERROR(Table2[[#This Row],[GROSS_REVENUE]]/Table2[[#This Row],[AD_SPEND]],0)</f>
        <v>4.9833603549790944</v>
      </c>
      <c r="R3909" s="2">
        <f>IFERROR((Table2[[#This Row],[NET_REVENUE]]-(Table2[[#This Row],[UNITS_SOLD]]*Table2[[#This Row],[UNIT_COGS]])-Table2[[#This Row],[AD_SPEND]]),0)</f>
        <v>5005.9199999999964</v>
      </c>
      <c r="S3909" s="3">
        <f>IFERROR(Table2[[#This Row],[RETURNS_UNITS]]/Table2[[#This Row],[UNITS_SOLD]],0)</f>
        <v>2.5684931506849314E-2</v>
      </c>
      <c r="T3909" s="2" t="str">
        <f>TRIM(CLEAN(Table2[[#This Row],[CHANNEL]]))</f>
        <v>Amazon</v>
      </c>
      <c r="U3909" s="1">
        <f t="shared" si="61"/>
        <v>45717</v>
      </c>
    </row>
    <row r="3910" spans="1:21" x14ac:dyDescent="0.3">
      <c r="A3910" s="1">
        <v>45444</v>
      </c>
      <c r="B3910" s="2" t="s">
        <v>21</v>
      </c>
      <c r="C3910" s="2" t="s">
        <v>25</v>
      </c>
      <c r="D3910" s="2" t="s">
        <v>41</v>
      </c>
      <c r="E3910" s="2" t="str">
        <f>TRIM(Table2[[#This Row],[SKU_CODE]])</f>
        <v>BEC-KT-002</v>
      </c>
      <c r="F3910" s="2">
        <v>227</v>
      </c>
      <c r="G3910" s="2">
        <v>95340</v>
      </c>
      <c r="H3910" s="2">
        <v>7542.04</v>
      </c>
      <c r="I3910" s="2">
        <v>11609.58</v>
      </c>
      <c r="J3910" s="2">
        <v>7</v>
      </c>
      <c r="K3910" s="2" t="str">
        <f>_xlfn.XLOOKUP(E3910,[1]SKU_Master!A:A,[1]SKU_Master!C:C,"NOT FOUND")</f>
        <v>Kitchen Towel</v>
      </c>
      <c r="L3910" s="2">
        <f>_xlfn.XLOOKUP(Table2[[#This Row],[SKU_CODE_CLEAN]],[1]SKU_Master!A:A,[1]SKU_Master!E:E,"Not Found")</f>
        <v>420</v>
      </c>
      <c r="M3910" s="2">
        <f>_xlfn.XLOOKUP(E3910,[1]SKU_Master!A:A,[1]SKU_Master!F:F,"NOT FOUND")</f>
        <v>205</v>
      </c>
      <c r="N3910" s="2" t="str">
        <f>IF(ISNUMBER(_xlfn.XMATCH(E3910,[1]SKU_Master!A:A)),"MATCH","NOT FOUND")</f>
        <v>MATCH</v>
      </c>
      <c r="O3910" s="2">
        <f>Table2[[#This Row],[GROSS_REVENUE]]-Table2[[#This Row],[DISCOUNT]]</f>
        <v>87797.96</v>
      </c>
      <c r="P3910" s="3">
        <f>IFERROR((Table2[[#This Row],[NET_REVENUE]]-(Table2[[#This Row],[UNITS_SOLD]]*Table2[[#This Row],[UNIT_COGS]]))/Table2[[#This Row],[NET_REVENUE]],0)</f>
        <v>0.46997629557679932</v>
      </c>
      <c r="Q3910" s="4">
        <f>IFERROR(Table2[[#This Row],[GROSS_REVENUE]]/Table2[[#This Row],[AD_SPEND]],0)</f>
        <v>8.2121833864790972</v>
      </c>
      <c r="R3910" s="2">
        <f>IFERROR((Table2[[#This Row],[NET_REVENUE]]-(Table2[[#This Row],[UNITS_SOLD]]*Table2[[#This Row],[UNIT_COGS]])-Table2[[#This Row],[AD_SPEND]]),0)</f>
        <v>29653.380000000005</v>
      </c>
      <c r="S3910" s="3">
        <f>IFERROR(Table2[[#This Row],[RETURNS_UNITS]]/Table2[[#This Row],[UNITS_SOLD]],0)</f>
        <v>3.0837004405286344E-2</v>
      </c>
      <c r="T3910" s="2" t="str">
        <f>TRIM(CLEAN(Table2[[#This Row],[CHANNEL]]))</f>
        <v>Flipkart</v>
      </c>
      <c r="U3910" s="1">
        <f t="shared" si="61"/>
        <v>45444</v>
      </c>
    </row>
    <row r="3911" spans="1:21" x14ac:dyDescent="0.3">
      <c r="A3911" s="1">
        <v>45689</v>
      </c>
      <c r="B3911" s="2" t="s">
        <v>37</v>
      </c>
      <c r="C3911" s="2" t="s">
        <v>25</v>
      </c>
      <c r="D3911" s="2" t="s">
        <v>59</v>
      </c>
      <c r="E3911" s="2" t="str">
        <f>TRIM(Table2[[#This Row],[SKU_CODE]])</f>
        <v>BEC-CLN-001</v>
      </c>
      <c r="F3911" s="2">
        <v>379</v>
      </c>
      <c r="G3911" s="2">
        <v>75421</v>
      </c>
      <c r="H3911" s="2">
        <v>16324.74</v>
      </c>
      <c r="I3911" s="2">
        <v>11632.15</v>
      </c>
      <c r="J3911" s="2">
        <v>10</v>
      </c>
      <c r="K3911" s="2" t="str">
        <f>_xlfn.XLOOKUP(E3911,[1]SKU_Master!A:A,[1]SKU_Master!C:C,"NOT FOUND")</f>
        <v>Cleaners</v>
      </c>
      <c r="L3911" s="2">
        <f>_xlfn.XLOOKUP(Table2[[#This Row],[SKU_CODE_CLEAN]],[1]SKU_Master!A:A,[1]SKU_Master!E:E,"Not Found")</f>
        <v>199</v>
      </c>
      <c r="M3911" s="2">
        <f>_xlfn.XLOOKUP(E3911,[1]SKU_Master!A:A,[1]SKU_Master!F:F,"NOT FOUND")</f>
        <v>96</v>
      </c>
      <c r="N3911" s="2" t="str">
        <f>IF(ISNUMBER(_xlfn.XMATCH(E3911,[1]SKU_Master!A:A)),"MATCH","NOT FOUND")</f>
        <v>MATCH</v>
      </c>
      <c r="O3911" s="2">
        <f>Table2[[#This Row],[GROSS_REVENUE]]-Table2[[#This Row],[DISCOUNT]]</f>
        <v>59096.26</v>
      </c>
      <c r="P3911" s="3">
        <f>IFERROR((Table2[[#This Row],[NET_REVENUE]]-(Table2[[#This Row],[UNITS_SOLD]]*Table2[[#This Row],[UNIT_COGS]]))/Table2[[#This Row],[NET_REVENUE]],0)</f>
        <v>0.3843265208322828</v>
      </c>
      <c r="Q3911" s="4">
        <f>IFERROR(Table2[[#This Row],[GROSS_REVENUE]]/Table2[[#This Row],[AD_SPEND]],0)</f>
        <v>6.483840046766935</v>
      </c>
      <c r="R3911" s="2">
        <f>IFERROR((Table2[[#This Row],[NET_REVENUE]]-(Table2[[#This Row],[UNITS_SOLD]]*Table2[[#This Row],[UNIT_COGS]])-Table2[[#This Row],[AD_SPEND]]),0)</f>
        <v>11080.110000000002</v>
      </c>
      <c r="S3911" s="3">
        <f>IFERROR(Table2[[#This Row],[RETURNS_UNITS]]/Table2[[#This Row],[UNITS_SOLD]],0)</f>
        <v>2.6385224274406333E-2</v>
      </c>
      <c r="T3911" s="2" t="str">
        <f>TRIM(CLEAN(Table2[[#This Row],[CHANNEL]]))</f>
        <v>Blinkit</v>
      </c>
      <c r="U3911" s="1">
        <f t="shared" si="61"/>
        <v>45689</v>
      </c>
    </row>
    <row r="3912" spans="1:21" x14ac:dyDescent="0.3">
      <c r="A3912" s="1">
        <v>45505</v>
      </c>
      <c r="B3912" s="2" t="s">
        <v>37</v>
      </c>
      <c r="C3912" s="2" t="s">
        <v>28</v>
      </c>
      <c r="D3912" s="2" t="s">
        <v>36</v>
      </c>
      <c r="E3912" s="2" t="str">
        <f>TRIM(Table2[[#This Row],[SKU_CODE]])</f>
        <v>BEC-CLN-003</v>
      </c>
      <c r="F3912" s="2">
        <v>160</v>
      </c>
      <c r="G3912" s="2">
        <v>47840</v>
      </c>
      <c r="H3912" s="2">
        <v>10965.51</v>
      </c>
      <c r="I3912" s="2">
        <v>11634.64</v>
      </c>
      <c r="J3912" s="2">
        <v>5</v>
      </c>
      <c r="K3912" s="2" t="str">
        <f>_xlfn.XLOOKUP(E3912,[1]SKU_Master!A:A,[1]SKU_Master!C:C,"NOT FOUND")</f>
        <v>Cleaners</v>
      </c>
      <c r="L3912" s="2">
        <f>_xlfn.XLOOKUP(Table2[[#This Row],[SKU_CODE_CLEAN]],[1]SKU_Master!A:A,[1]SKU_Master!E:E,"Not Found")</f>
        <v>299</v>
      </c>
      <c r="M3912" s="2">
        <f>_xlfn.XLOOKUP(E3912,[1]SKU_Master!A:A,[1]SKU_Master!F:F,"NOT FOUND")</f>
        <v>150</v>
      </c>
      <c r="N3912" s="2" t="str">
        <f>IF(ISNUMBER(_xlfn.XMATCH(E3912,[1]SKU_Master!A:A)),"MATCH","NOT FOUND")</f>
        <v>MATCH</v>
      </c>
      <c r="O3912" s="2">
        <f>Table2[[#This Row],[GROSS_REVENUE]]-Table2[[#This Row],[DISCOUNT]]</f>
        <v>36874.49</v>
      </c>
      <c r="P3912" s="3">
        <f>IFERROR((Table2[[#This Row],[NET_REVENUE]]-(Table2[[#This Row],[UNITS_SOLD]]*Table2[[#This Row],[UNIT_COGS]]))/Table2[[#This Row],[NET_REVENUE]],0)</f>
        <v>0.34914354069710518</v>
      </c>
      <c r="Q3912" s="4">
        <f>IFERROR(Table2[[#This Row],[GROSS_REVENUE]]/Table2[[#This Row],[AD_SPEND]],0)</f>
        <v>4.1118590691246144</v>
      </c>
      <c r="R3912" s="2">
        <f>IFERROR((Table2[[#This Row],[NET_REVENUE]]-(Table2[[#This Row],[UNITS_SOLD]]*Table2[[#This Row],[UNIT_COGS]])-Table2[[#This Row],[AD_SPEND]]),0)</f>
        <v>1239.8499999999985</v>
      </c>
      <c r="S3912" s="3">
        <f>IFERROR(Table2[[#This Row],[RETURNS_UNITS]]/Table2[[#This Row],[UNITS_SOLD]],0)</f>
        <v>3.125E-2</v>
      </c>
      <c r="T3912" s="2" t="str">
        <f>TRIM(CLEAN(Table2[[#This Row],[CHANNEL]]))</f>
        <v>Blinkit</v>
      </c>
      <c r="U3912" s="1">
        <f t="shared" si="61"/>
        <v>45505</v>
      </c>
    </row>
    <row r="3913" spans="1:21" x14ac:dyDescent="0.3">
      <c r="A3913" s="1">
        <v>45444</v>
      </c>
      <c r="B3913" s="2" t="s">
        <v>27</v>
      </c>
      <c r="C3913" s="2" t="s">
        <v>28</v>
      </c>
      <c r="D3913" s="2" t="s">
        <v>38</v>
      </c>
      <c r="E3913" s="2" t="str">
        <f>TRIM(Table2[[#This Row],[SKU_CODE]])</f>
        <v>BEC-CLN-002</v>
      </c>
      <c r="F3913" s="2">
        <v>276</v>
      </c>
      <c r="G3913" s="2">
        <v>51060</v>
      </c>
      <c r="H3913" s="2">
        <v>14960.32</v>
      </c>
      <c r="I3913" s="2">
        <v>11643.33</v>
      </c>
      <c r="J3913" s="2">
        <v>13</v>
      </c>
      <c r="K3913" s="2" t="str">
        <f>_xlfn.XLOOKUP(E3913,[1]SKU_Master!A:A,[1]SKU_Master!C:C,"NOT FOUND")</f>
        <v>Cleaners</v>
      </c>
      <c r="L3913" s="2">
        <f>_xlfn.XLOOKUP(Table2[[#This Row],[SKU_CODE_CLEAN]],[1]SKU_Master!A:A,[1]SKU_Master!E:E,"Not Found")</f>
        <v>185</v>
      </c>
      <c r="M3913" s="2">
        <f>_xlfn.XLOOKUP(E3913,[1]SKU_Master!A:A,[1]SKU_Master!F:F,"NOT FOUND")</f>
        <v>88</v>
      </c>
      <c r="N3913" s="2" t="str">
        <f>IF(ISNUMBER(_xlfn.XMATCH(E3913,[1]SKU_Master!A:A)),"MATCH","NOT FOUND")</f>
        <v>MATCH</v>
      </c>
      <c r="O3913" s="2">
        <f>Table2[[#This Row],[GROSS_REVENUE]]-Table2[[#This Row],[DISCOUNT]]</f>
        <v>36099.68</v>
      </c>
      <c r="P3913" s="3">
        <f>IFERROR((Table2[[#This Row],[NET_REVENUE]]-(Table2[[#This Row],[UNITS_SOLD]]*Table2[[#This Row],[UNIT_COGS]]))/Table2[[#This Row],[NET_REVENUE]],0)</f>
        <v>0.32719625215514375</v>
      </c>
      <c r="Q3913" s="4">
        <f>IFERROR(Table2[[#This Row],[GROSS_REVENUE]]/Table2[[#This Row],[AD_SPEND]],0)</f>
        <v>4.3853433682632028</v>
      </c>
      <c r="R3913" s="2">
        <f>IFERROR((Table2[[#This Row],[NET_REVENUE]]-(Table2[[#This Row],[UNITS_SOLD]]*Table2[[#This Row],[UNIT_COGS]])-Table2[[#This Row],[AD_SPEND]]),0)</f>
        <v>168.35000000000036</v>
      </c>
      <c r="S3913" s="3">
        <f>IFERROR(Table2[[#This Row],[RETURNS_UNITS]]/Table2[[#This Row],[UNITS_SOLD]],0)</f>
        <v>4.710144927536232E-2</v>
      </c>
      <c r="T3913" s="2" t="str">
        <f>TRIM(CLEAN(Table2[[#This Row],[CHANNEL]]))</f>
        <v>Zepto</v>
      </c>
      <c r="U3913" s="1">
        <f t="shared" si="61"/>
        <v>45444</v>
      </c>
    </row>
    <row r="3914" spans="1:21" x14ac:dyDescent="0.3">
      <c r="A3914" s="1">
        <v>45778</v>
      </c>
      <c r="B3914" s="2" t="s">
        <v>39</v>
      </c>
      <c r="C3914" s="2" t="s">
        <v>22</v>
      </c>
      <c r="D3914" s="2" t="s">
        <v>41</v>
      </c>
      <c r="E3914" s="2" t="str">
        <f>TRIM(Table2[[#This Row],[SKU_CODE]])</f>
        <v>BEC-KT-002</v>
      </c>
      <c r="F3914" s="2">
        <v>242</v>
      </c>
      <c r="G3914" s="2">
        <v>101640</v>
      </c>
      <c r="H3914" s="2">
        <v>8388.42</v>
      </c>
      <c r="I3914" s="2">
        <v>11644.75</v>
      </c>
      <c r="J3914" s="2">
        <v>5</v>
      </c>
      <c r="K3914" s="2" t="str">
        <f>_xlfn.XLOOKUP(E3914,[1]SKU_Master!A:A,[1]SKU_Master!C:C,"NOT FOUND")</f>
        <v>Kitchen Towel</v>
      </c>
      <c r="L3914" s="2">
        <f>_xlfn.XLOOKUP(Table2[[#This Row],[SKU_CODE_CLEAN]],[1]SKU_Master!A:A,[1]SKU_Master!E:E,"Not Found")</f>
        <v>420</v>
      </c>
      <c r="M3914" s="2">
        <f>_xlfn.XLOOKUP(E3914,[1]SKU_Master!A:A,[1]SKU_Master!F:F,"NOT FOUND")</f>
        <v>205</v>
      </c>
      <c r="N3914" s="2" t="str">
        <f>IF(ISNUMBER(_xlfn.XMATCH(E3914,[1]SKU_Master!A:A)),"MATCH","NOT FOUND")</f>
        <v>MATCH</v>
      </c>
      <c r="O3914" s="2">
        <f>Table2[[#This Row],[GROSS_REVENUE]]-Table2[[#This Row],[DISCOUNT]]</f>
        <v>93251.58</v>
      </c>
      <c r="P3914" s="3">
        <f>IFERROR((Table2[[#This Row],[NET_REVENUE]]-(Table2[[#This Row],[UNITS_SOLD]]*Table2[[#This Row],[UNIT_COGS]]))/Table2[[#This Row],[NET_REVENUE]],0)</f>
        <v>0.46799829021663764</v>
      </c>
      <c r="Q3914" s="4">
        <f>IFERROR(Table2[[#This Row],[GROSS_REVENUE]]/Table2[[#This Row],[AD_SPEND]],0)</f>
        <v>8.7283969170656306</v>
      </c>
      <c r="R3914" s="2">
        <f>IFERROR((Table2[[#This Row],[NET_REVENUE]]-(Table2[[#This Row],[UNITS_SOLD]]*Table2[[#This Row],[UNIT_COGS]])-Table2[[#This Row],[AD_SPEND]]),0)</f>
        <v>31996.83</v>
      </c>
      <c r="S3914" s="3">
        <f>IFERROR(Table2[[#This Row],[RETURNS_UNITS]]/Table2[[#This Row],[UNITS_SOLD]],0)</f>
        <v>2.0661157024793389E-2</v>
      </c>
      <c r="T3914" s="2" t="str">
        <f>TRIM(CLEAN(Table2[[#This Row],[CHANNEL]]))</f>
        <v>Amazon</v>
      </c>
      <c r="U3914" s="1">
        <f t="shared" si="61"/>
        <v>45778</v>
      </c>
    </row>
    <row r="3915" spans="1:21" x14ac:dyDescent="0.3">
      <c r="A3915" s="1">
        <v>45474</v>
      </c>
      <c r="B3915" s="2" t="s">
        <v>50</v>
      </c>
      <c r="C3915" s="2" t="s">
        <v>28</v>
      </c>
      <c r="D3915" s="2" t="s">
        <v>29</v>
      </c>
      <c r="E3915" s="2" t="str">
        <f>TRIM(Table2[[#This Row],[SKU_CODE]])</f>
        <v>BEC-CLN-004</v>
      </c>
      <c r="F3915" s="2">
        <v>393</v>
      </c>
      <c r="G3915" s="2">
        <v>38907</v>
      </c>
      <c r="H3915" s="2">
        <v>1990.95</v>
      </c>
      <c r="I3915" s="2">
        <v>11645.19</v>
      </c>
      <c r="J3915" s="2">
        <v>22</v>
      </c>
      <c r="K3915" s="2" t="str">
        <f>_xlfn.XLOOKUP(E3915,[1]SKU_Master!A:A,[1]SKU_Master!C:C,"NOT FOUND")</f>
        <v>Cleaners</v>
      </c>
      <c r="L3915" s="2">
        <f>_xlfn.XLOOKUP(Table2[[#This Row],[SKU_CODE_CLEAN]],[1]SKU_Master!A:A,[1]SKU_Master!E:E,"Not Found")</f>
        <v>99</v>
      </c>
      <c r="M3915" s="2">
        <f>_xlfn.XLOOKUP(E3915,[1]SKU_Master!A:A,[1]SKU_Master!F:F,"NOT FOUND")</f>
        <v>44</v>
      </c>
      <c r="N3915" s="2" t="str">
        <f>IF(ISNUMBER(_xlfn.XMATCH(E3915,[1]SKU_Master!A:A)),"MATCH","NOT FOUND")</f>
        <v>MATCH</v>
      </c>
      <c r="O3915" s="2">
        <f>Table2[[#This Row],[GROSS_REVENUE]]-Table2[[#This Row],[DISCOUNT]]</f>
        <v>36916.050000000003</v>
      </c>
      <c r="P3915" s="3">
        <f>IFERROR((Table2[[#This Row],[NET_REVENUE]]-(Table2[[#This Row],[UNITS_SOLD]]*Table2[[#This Row],[UNIT_COGS]]))/Table2[[#This Row],[NET_REVENUE]],0)</f>
        <v>0.53158585493301702</v>
      </c>
      <c r="Q3915" s="4">
        <f>IFERROR(Table2[[#This Row],[GROSS_REVENUE]]/Table2[[#This Row],[AD_SPEND]],0)</f>
        <v>3.3410360844262739</v>
      </c>
      <c r="R3915" s="2">
        <f>IFERROR((Table2[[#This Row],[NET_REVENUE]]-(Table2[[#This Row],[UNITS_SOLD]]*Table2[[#This Row],[UNIT_COGS]])-Table2[[#This Row],[AD_SPEND]]),0)</f>
        <v>7978.8600000000024</v>
      </c>
      <c r="S3915" s="3">
        <f>IFERROR(Table2[[#This Row],[RETURNS_UNITS]]/Table2[[#This Row],[UNITS_SOLD]],0)</f>
        <v>5.5979643765903309E-2</v>
      </c>
      <c r="T3915" s="2" t="str">
        <f>TRIM(CLEAN(Table2[[#This Row],[CHANNEL]]))</f>
        <v>Amazon</v>
      </c>
      <c r="U3915" s="1">
        <f t="shared" si="61"/>
        <v>45474</v>
      </c>
    </row>
    <row r="3916" spans="1:21" x14ac:dyDescent="0.3">
      <c r="A3916" s="1">
        <v>45505</v>
      </c>
      <c r="B3916" s="2" t="s">
        <v>37</v>
      </c>
      <c r="C3916" s="2" t="s">
        <v>28</v>
      </c>
      <c r="D3916" s="2" t="s">
        <v>61</v>
      </c>
      <c r="E3916" s="2" t="str">
        <f>TRIM(Table2[[#This Row],[SKU_CODE]])</f>
        <v>BEC-CLN-002</v>
      </c>
      <c r="F3916" s="2">
        <v>279</v>
      </c>
      <c r="G3916" s="2">
        <v>51615</v>
      </c>
      <c r="H3916" s="2">
        <v>10484.700000000001</v>
      </c>
      <c r="I3916" s="2">
        <v>11657.77</v>
      </c>
      <c r="J3916" s="2">
        <v>15</v>
      </c>
      <c r="K3916" s="2" t="str">
        <f>_xlfn.XLOOKUP(E3916,[1]SKU_Master!A:A,[1]SKU_Master!C:C,"NOT FOUND")</f>
        <v>Cleaners</v>
      </c>
      <c r="L3916" s="2">
        <f>_xlfn.XLOOKUP(Table2[[#This Row],[SKU_CODE_CLEAN]],[1]SKU_Master!A:A,[1]SKU_Master!E:E,"Not Found")</f>
        <v>185</v>
      </c>
      <c r="M3916" s="2">
        <f>_xlfn.XLOOKUP(E3916,[1]SKU_Master!A:A,[1]SKU_Master!F:F,"NOT FOUND")</f>
        <v>88</v>
      </c>
      <c r="N3916" s="2" t="str">
        <f>IF(ISNUMBER(_xlfn.XMATCH(E3916,[1]SKU_Master!A:A)),"MATCH","NOT FOUND")</f>
        <v>MATCH</v>
      </c>
      <c r="O3916" s="2">
        <f>Table2[[#This Row],[GROSS_REVENUE]]-Table2[[#This Row],[DISCOUNT]]</f>
        <v>41130.300000000003</v>
      </c>
      <c r="P3916" s="3">
        <f>IFERROR((Table2[[#This Row],[NET_REVENUE]]-(Table2[[#This Row],[UNITS_SOLD]]*Table2[[#This Row],[UNIT_COGS]]))/Table2[[#This Row],[NET_REVENUE]],0)</f>
        <v>0.40306781132158048</v>
      </c>
      <c r="Q3916" s="4">
        <f>IFERROR(Table2[[#This Row],[GROSS_REVENUE]]/Table2[[#This Row],[AD_SPEND]],0)</f>
        <v>4.4275191567512477</v>
      </c>
      <c r="R3916" s="2">
        <f>IFERROR((Table2[[#This Row],[NET_REVENUE]]-(Table2[[#This Row],[UNITS_SOLD]]*Table2[[#This Row],[UNIT_COGS]])-Table2[[#This Row],[AD_SPEND]]),0)</f>
        <v>4920.5300000000025</v>
      </c>
      <c r="S3916" s="3">
        <f>IFERROR(Table2[[#This Row],[RETURNS_UNITS]]/Table2[[#This Row],[UNITS_SOLD]],0)</f>
        <v>5.3763440860215055E-2</v>
      </c>
      <c r="T3916" s="2" t="str">
        <f>TRIM(CLEAN(Table2[[#This Row],[CHANNEL]]))</f>
        <v>Blinkit</v>
      </c>
      <c r="U3916" s="1">
        <f t="shared" si="61"/>
        <v>45505</v>
      </c>
    </row>
    <row r="3917" spans="1:21" x14ac:dyDescent="0.3">
      <c r="A3917" s="1">
        <v>45383</v>
      </c>
      <c r="B3917" s="2" t="s">
        <v>24</v>
      </c>
      <c r="C3917" s="2" t="s">
        <v>22</v>
      </c>
      <c r="D3917" s="2" t="s">
        <v>59</v>
      </c>
      <c r="E3917" s="2" t="str">
        <f>TRIM(Table2[[#This Row],[SKU_CODE]])</f>
        <v>BEC-CLN-001</v>
      </c>
      <c r="F3917" s="2">
        <v>231</v>
      </c>
      <c r="G3917" s="2">
        <v>45969</v>
      </c>
      <c r="H3917" s="2">
        <v>5784.69</v>
      </c>
      <c r="I3917" s="2">
        <v>11703.73</v>
      </c>
      <c r="J3917" s="2">
        <v>38</v>
      </c>
      <c r="K3917" s="2" t="str">
        <f>_xlfn.XLOOKUP(E3917,[1]SKU_Master!A:A,[1]SKU_Master!C:C,"NOT FOUND")</f>
        <v>Cleaners</v>
      </c>
      <c r="L3917" s="2">
        <f>_xlfn.XLOOKUP(Table2[[#This Row],[SKU_CODE_CLEAN]],[1]SKU_Master!A:A,[1]SKU_Master!E:E,"Not Found")</f>
        <v>199</v>
      </c>
      <c r="M3917" s="2">
        <f>_xlfn.XLOOKUP(E3917,[1]SKU_Master!A:A,[1]SKU_Master!F:F,"NOT FOUND")</f>
        <v>96</v>
      </c>
      <c r="N3917" s="2" t="str">
        <f>IF(ISNUMBER(_xlfn.XMATCH(E3917,[1]SKU_Master!A:A)),"MATCH","NOT FOUND")</f>
        <v>MATCH</v>
      </c>
      <c r="O3917" s="2">
        <f>Table2[[#This Row],[GROSS_REVENUE]]-Table2[[#This Row],[DISCOUNT]]</f>
        <v>40184.31</v>
      </c>
      <c r="P3917" s="3">
        <f>IFERROR((Table2[[#This Row],[NET_REVENUE]]-(Table2[[#This Row],[UNITS_SOLD]]*Table2[[#This Row],[UNIT_COGS]]))/Table2[[#This Row],[NET_REVENUE]],0)</f>
        <v>0.44814281992150662</v>
      </c>
      <c r="Q3917" s="4">
        <f>IFERROR(Table2[[#This Row],[GROSS_REVENUE]]/Table2[[#This Row],[AD_SPEND]],0)</f>
        <v>3.9277221877128063</v>
      </c>
      <c r="R3917" s="2">
        <f>IFERROR((Table2[[#This Row],[NET_REVENUE]]-(Table2[[#This Row],[UNITS_SOLD]]*Table2[[#This Row],[UNIT_COGS]])-Table2[[#This Row],[AD_SPEND]]),0)</f>
        <v>6304.5799999999981</v>
      </c>
      <c r="S3917" s="3">
        <f>IFERROR(Table2[[#This Row],[RETURNS_UNITS]]/Table2[[#This Row],[UNITS_SOLD]],0)</f>
        <v>0.16450216450216451</v>
      </c>
      <c r="T3917" s="2" t="str">
        <f>TRIM(CLEAN(Table2[[#This Row],[CHANNEL]]))</f>
        <v>D2C</v>
      </c>
      <c r="U3917" s="1">
        <f t="shared" si="61"/>
        <v>45383</v>
      </c>
    </row>
    <row r="3918" spans="1:21" x14ac:dyDescent="0.3">
      <c r="A3918" s="1">
        <v>45658</v>
      </c>
      <c r="B3918" s="2" t="s">
        <v>24</v>
      </c>
      <c r="C3918" s="2" t="s">
        <v>22</v>
      </c>
      <c r="D3918" s="2" t="s">
        <v>59</v>
      </c>
      <c r="E3918" s="2" t="str">
        <f>TRIM(Table2[[#This Row],[SKU_CODE]])</f>
        <v>BEC-CLN-001</v>
      </c>
      <c r="F3918" s="2">
        <v>254</v>
      </c>
      <c r="G3918" s="2">
        <v>50546</v>
      </c>
      <c r="H3918" s="2">
        <v>3015.53</v>
      </c>
      <c r="I3918" s="2">
        <v>11773.39</v>
      </c>
      <c r="J3918" s="2">
        <v>23</v>
      </c>
      <c r="K3918" s="2" t="str">
        <f>_xlfn.XLOOKUP(E3918,[1]SKU_Master!A:A,[1]SKU_Master!C:C,"NOT FOUND")</f>
        <v>Cleaners</v>
      </c>
      <c r="L3918" s="2">
        <f>_xlfn.XLOOKUP(Table2[[#This Row],[SKU_CODE_CLEAN]],[1]SKU_Master!A:A,[1]SKU_Master!E:E,"Not Found")</f>
        <v>199</v>
      </c>
      <c r="M3918" s="2">
        <f>_xlfn.XLOOKUP(E3918,[1]SKU_Master!A:A,[1]SKU_Master!F:F,"NOT FOUND")</f>
        <v>96</v>
      </c>
      <c r="N3918" s="2" t="str">
        <f>IF(ISNUMBER(_xlfn.XMATCH(E3918,[1]SKU_Master!A:A)),"MATCH","NOT FOUND")</f>
        <v>MATCH</v>
      </c>
      <c r="O3918" s="2">
        <f>Table2[[#This Row],[GROSS_REVENUE]]-Table2[[#This Row],[DISCOUNT]]</f>
        <v>47530.47</v>
      </c>
      <c r="P3918" s="3">
        <f>IFERROR((Table2[[#This Row],[NET_REVENUE]]-(Table2[[#This Row],[UNITS_SOLD]]*Table2[[#This Row],[UNIT_COGS]]))/Table2[[#This Row],[NET_REVENUE]],0)</f>
        <v>0.4869817193055318</v>
      </c>
      <c r="Q3918" s="4">
        <f>IFERROR(Table2[[#This Row],[GROSS_REVENUE]]/Table2[[#This Row],[AD_SPEND]],0)</f>
        <v>4.2932409441970414</v>
      </c>
      <c r="R3918" s="2">
        <f>IFERROR((Table2[[#This Row],[NET_REVENUE]]-(Table2[[#This Row],[UNITS_SOLD]]*Table2[[#This Row],[UNIT_COGS]])-Table2[[#This Row],[AD_SPEND]]),0)</f>
        <v>11373.080000000002</v>
      </c>
      <c r="S3918" s="3">
        <f>IFERROR(Table2[[#This Row],[RETURNS_UNITS]]/Table2[[#This Row],[UNITS_SOLD]],0)</f>
        <v>9.055118110236221E-2</v>
      </c>
      <c r="T3918" s="2" t="str">
        <f>TRIM(CLEAN(Table2[[#This Row],[CHANNEL]]))</f>
        <v>D2C</v>
      </c>
      <c r="U3918" s="1">
        <f t="shared" si="61"/>
        <v>45658</v>
      </c>
    </row>
    <row r="3919" spans="1:21" x14ac:dyDescent="0.3">
      <c r="A3919" s="1">
        <v>45597</v>
      </c>
      <c r="B3919" s="2" t="s">
        <v>37</v>
      </c>
      <c r="C3919" s="2" t="s">
        <v>22</v>
      </c>
      <c r="D3919" s="2" t="s">
        <v>59</v>
      </c>
      <c r="E3919" s="2" t="str">
        <f>TRIM(Table2[[#This Row],[SKU_CODE]])</f>
        <v>BEC-CLN-001</v>
      </c>
      <c r="F3919" s="2">
        <v>322</v>
      </c>
      <c r="G3919" s="2">
        <v>64078</v>
      </c>
      <c r="H3919" s="2">
        <v>14582.39</v>
      </c>
      <c r="I3919" s="2">
        <v>11777.87</v>
      </c>
      <c r="J3919" s="2">
        <v>11</v>
      </c>
      <c r="K3919" s="2" t="str">
        <f>_xlfn.XLOOKUP(E3919,[1]SKU_Master!A:A,[1]SKU_Master!C:C,"NOT FOUND")</f>
        <v>Cleaners</v>
      </c>
      <c r="L3919" s="2">
        <f>_xlfn.XLOOKUP(Table2[[#This Row],[SKU_CODE_CLEAN]],[1]SKU_Master!A:A,[1]SKU_Master!E:E,"Not Found")</f>
        <v>199</v>
      </c>
      <c r="M3919" s="2">
        <f>_xlfn.XLOOKUP(E3919,[1]SKU_Master!A:A,[1]SKU_Master!F:F,"NOT FOUND")</f>
        <v>96</v>
      </c>
      <c r="N3919" s="2" t="str">
        <f>IF(ISNUMBER(_xlfn.XMATCH(E3919,[1]SKU_Master!A:A)),"MATCH","NOT FOUND")</f>
        <v>MATCH</v>
      </c>
      <c r="O3919" s="2">
        <f>Table2[[#This Row],[GROSS_REVENUE]]-Table2[[#This Row],[DISCOUNT]]</f>
        <v>49495.61</v>
      </c>
      <c r="P3919" s="3">
        <f>IFERROR((Table2[[#This Row],[NET_REVENUE]]-(Table2[[#This Row],[UNITS_SOLD]]*Table2[[#This Row],[UNIT_COGS]]))/Table2[[#This Row],[NET_REVENUE]],0)</f>
        <v>0.37545976299716277</v>
      </c>
      <c r="Q3919" s="4">
        <f>IFERROR(Table2[[#This Row],[GROSS_REVENUE]]/Table2[[#This Row],[AD_SPEND]],0)</f>
        <v>5.4405423051876101</v>
      </c>
      <c r="R3919" s="2">
        <f>IFERROR((Table2[[#This Row],[NET_REVENUE]]-(Table2[[#This Row],[UNITS_SOLD]]*Table2[[#This Row],[UNIT_COGS]])-Table2[[#This Row],[AD_SPEND]]),0)</f>
        <v>6805.74</v>
      </c>
      <c r="S3919" s="3">
        <f>IFERROR(Table2[[#This Row],[RETURNS_UNITS]]/Table2[[#This Row],[UNITS_SOLD]],0)</f>
        <v>3.4161490683229816E-2</v>
      </c>
      <c r="T3919" s="2" t="str">
        <f>TRIM(CLEAN(Table2[[#This Row],[CHANNEL]]))</f>
        <v>Blinkit</v>
      </c>
      <c r="U3919" s="1">
        <f t="shared" si="61"/>
        <v>45597</v>
      </c>
    </row>
    <row r="3920" spans="1:21" x14ac:dyDescent="0.3">
      <c r="A3920" s="1">
        <v>45778</v>
      </c>
      <c r="B3920" s="2" t="s">
        <v>33</v>
      </c>
      <c r="C3920" s="2" t="s">
        <v>22</v>
      </c>
      <c r="D3920" s="2" t="s">
        <v>59</v>
      </c>
      <c r="E3920" s="2" t="str">
        <f>TRIM(Table2[[#This Row],[SKU_CODE]])</f>
        <v>BEC-CLN-001</v>
      </c>
      <c r="F3920" s="2">
        <v>243</v>
      </c>
      <c r="G3920" s="2">
        <v>48357</v>
      </c>
      <c r="H3920" s="2">
        <v>10390.61</v>
      </c>
      <c r="I3920" s="2">
        <v>11808.22</v>
      </c>
      <c r="J3920" s="2">
        <v>11</v>
      </c>
      <c r="K3920" s="2" t="str">
        <f>_xlfn.XLOOKUP(E3920,[1]SKU_Master!A:A,[1]SKU_Master!C:C,"NOT FOUND")</f>
        <v>Cleaners</v>
      </c>
      <c r="L3920" s="2">
        <f>_xlfn.XLOOKUP(Table2[[#This Row],[SKU_CODE_CLEAN]],[1]SKU_Master!A:A,[1]SKU_Master!E:E,"Not Found")</f>
        <v>199</v>
      </c>
      <c r="M3920" s="2">
        <f>_xlfn.XLOOKUP(E3920,[1]SKU_Master!A:A,[1]SKU_Master!F:F,"NOT FOUND")</f>
        <v>96</v>
      </c>
      <c r="N3920" s="2" t="str">
        <f>IF(ISNUMBER(_xlfn.XMATCH(E3920,[1]SKU_Master!A:A)),"MATCH","NOT FOUND")</f>
        <v>MATCH</v>
      </c>
      <c r="O3920" s="2">
        <f>Table2[[#This Row],[GROSS_REVENUE]]-Table2[[#This Row],[DISCOUNT]]</f>
        <v>37966.39</v>
      </c>
      <c r="P3920" s="3">
        <f>IFERROR((Table2[[#This Row],[NET_REVENUE]]-(Table2[[#This Row],[UNITS_SOLD]]*Table2[[#This Row],[UNIT_COGS]]))/Table2[[#This Row],[NET_REVENUE]],0)</f>
        <v>0.38556180874715767</v>
      </c>
      <c r="Q3920" s="4">
        <f>IFERROR(Table2[[#This Row],[GROSS_REVENUE]]/Table2[[#This Row],[AD_SPEND]],0)</f>
        <v>4.0951980908214791</v>
      </c>
      <c r="R3920" s="2">
        <f>IFERROR((Table2[[#This Row],[NET_REVENUE]]-(Table2[[#This Row],[UNITS_SOLD]]*Table2[[#This Row],[UNIT_COGS]])-Table2[[#This Row],[AD_SPEND]]),0)</f>
        <v>2830.17</v>
      </c>
      <c r="S3920" s="3">
        <f>IFERROR(Table2[[#This Row],[RETURNS_UNITS]]/Table2[[#This Row],[UNITS_SOLD]],0)</f>
        <v>4.5267489711934158E-2</v>
      </c>
      <c r="T3920" s="2" t="str">
        <f>TRIM(CLEAN(Table2[[#This Row],[CHANNEL]]))</f>
        <v>Swiggy Instamart</v>
      </c>
      <c r="U3920" s="1">
        <f t="shared" si="61"/>
        <v>45778</v>
      </c>
    </row>
    <row r="3921" spans="1:21" x14ac:dyDescent="0.3">
      <c r="A3921" s="1">
        <v>45536</v>
      </c>
      <c r="B3921" s="2" t="s">
        <v>33</v>
      </c>
      <c r="C3921" s="2" t="s">
        <v>25</v>
      </c>
      <c r="D3921" s="2" t="s">
        <v>36</v>
      </c>
      <c r="E3921" s="2" t="str">
        <f>TRIM(Table2[[#This Row],[SKU_CODE]])</f>
        <v>BEC-CLN-003</v>
      </c>
      <c r="F3921" s="2">
        <v>200</v>
      </c>
      <c r="G3921" s="2">
        <v>59800</v>
      </c>
      <c r="H3921" s="2">
        <v>13629.38</v>
      </c>
      <c r="I3921" s="2">
        <v>11814.38</v>
      </c>
      <c r="J3921" s="2">
        <v>8</v>
      </c>
      <c r="K3921" s="2" t="str">
        <f>_xlfn.XLOOKUP(E3921,[1]SKU_Master!A:A,[1]SKU_Master!C:C,"NOT FOUND")</f>
        <v>Cleaners</v>
      </c>
      <c r="L3921" s="2">
        <f>_xlfn.XLOOKUP(Table2[[#This Row],[SKU_CODE_CLEAN]],[1]SKU_Master!A:A,[1]SKU_Master!E:E,"Not Found")</f>
        <v>299</v>
      </c>
      <c r="M3921" s="2">
        <f>_xlfn.XLOOKUP(E3921,[1]SKU_Master!A:A,[1]SKU_Master!F:F,"NOT FOUND")</f>
        <v>150</v>
      </c>
      <c r="N3921" s="2" t="str">
        <f>IF(ISNUMBER(_xlfn.XMATCH(E3921,[1]SKU_Master!A:A)),"MATCH","NOT FOUND")</f>
        <v>MATCH</v>
      </c>
      <c r="O3921" s="2">
        <f>Table2[[#This Row],[GROSS_REVENUE]]-Table2[[#This Row],[DISCOUNT]]</f>
        <v>46170.62</v>
      </c>
      <c r="P3921" s="3">
        <f>IFERROR((Table2[[#This Row],[NET_REVENUE]]-(Table2[[#This Row],[UNITS_SOLD]]*Table2[[#This Row],[UNIT_COGS]]))/Table2[[#This Row],[NET_REVENUE]],0)</f>
        <v>0.35023614584339569</v>
      </c>
      <c r="Q3921" s="4">
        <f>IFERROR(Table2[[#This Row],[GROSS_REVENUE]]/Table2[[#This Row],[AD_SPEND]],0)</f>
        <v>5.0616282868842886</v>
      </c>
      <c r="R3921" s="2">
        <f>IFERROR((Table2[[#This Row],[NET_REVENUE]]-(Table2[[#This Row],[UNITS_SOLD]]*Table2[[#This Row],[UNIT_COGS]])-Table2[[#This Row],[AD_SPEND]]),0)</f>
        <v>4356.2400000000034</v>
      </c>
      <c r="S3921" s="3">
        <f>IFERROR(Table2[[#This Row],[RETURNS_UNITS]]/Table2[[#This Row],[UNITS_SOLD]],0)</f>
        <v>0.04</v>
      </c>
      <c r="T3921" s="2" t="str">
        <f>TRIM(CLEAN(Table2[[#This Row],[CHANNEL]]))</f>
        <v>Swiggy Instamart</v>
      </c>
      <c r="U3921" s="1">
        <f t="shared" si="61"/>
        <v>45536</v>
      </c>
    </row>
    <row r="3922" spans="1:21" x14ac:dyDescent="0.3">
      <c r="A3922" s="1">
        <v>45689</v>
      </c>
      <c r="B3922" s="2" t="s">
        <v>27</v>
      </c>
      <c r="C3922" s="2" t="s">
        <v>22</v>
      </c>
      <c r="D3922" s="2" t="s">
        <v>59</v>
      </c>
      <c r="E3922" s="2" t="str">
        <f>TRIM(Table2[[#This Row],[SKU_CODE]])</f>
        <v>BEC-CLN-001</v>
      </c>
      <c r="F3922" s="2">
        <v>342</v>
      </c>
      <c r="G3922" s="2">
        <v>68058</v>
      </c>
      <c r="H3922" s="2">
        <v>10455</v>
      </c>
      <c r="I3922" s="2">
        <v>11819.9</v>
      </c>
      <c r="J3922" s="2">
        <v>17</v>
      </c>
      <c r="K3922" s="2" t="str">
        <f>_xlfn.XLOOKUP(E3922,[1]SKU_Master!A:A,[1]SKU_Master!C:C,"NOT FOUND")</f>
        <v>Cleaners</v>
      </c>
      <c r="L3922" s="2">
        <f>_xlfn.XLOOKUP(Table2[[#This Row],[SKU_CODE_CLEAN]],[1]SKU_Master!A:A,[1]SKU_Master!E:E,"Not Found")</f>
        <v>199</v>
      </c>
      <c r="M3922" s="2">
        <f>_xlfn.XLOOKUP(E3922,[1]SKU_Master!A:A,[1]SKU_Master!F:F,"NOT FOUND")</f>
        <v>96</v>
      </c>
      <c r="N3922" s="2" t="str">
        <f>IF(ISNUMBER(_xlfn.XMATCH(E3922,[1]SKU_Master!A:A)),"MATCH","NOT FOUND")</f>
        <v>MATCH</v>
      </c>
      <c r="O3922" s="2">
        <f>Table2[[#This Row],[GROSS_REVENUE]]-Table2[[#This Row],[DISCOUNT]]</f>
        <v>57603</v>
      </c>
      <c r="P3922" s="3">
        <f>IFERROR((Table2[[#This Row],[NET_REVENUE]]-(Table2[[#This Row],[UNITS_SOLD]]*Table2[[#This Row],[UNIT_COGS]]))/Table2[[#This Row],[NET_REVENUE]],0)</f>
        <v>0.43002968595385654</v>
      </c>
      <c r="Q3922" s="4">
        <f>IFERROR(Table2[[#This Row],[GROSS_REVENUE]]/Table2[[#This Row],[AD_SPEND]],0)</f>
        <v>5.7579167336441088</v>
      </c>
      <c r="R3922" s="2">
        <f>IFERROR((Table2[[#This Row],[NET_REVENUE]]-(Table2[[#This Row],[UNITS_SOLD]]*Table2[[#This Row],[UNIT_COGS]])-Table2[[#This Row],[AD_SPEND]]),0)</f>
        <v>12951.1</v>
      </c>
      <c r="S3922" s="3">
        <f>IFERROR(Table2[[#This Row],[RETURNS_UNITS]]/Table2[[#This Row],[UNITS_SOLD]],0)</f>
        <v>4.9707602339181284E-2</v>
      </c>
      <c r="T3922" s="2" t="str">
        <f>TRIM(CLEAN(Table2[[#This Row],[CHANNEL]]))</f>
        <v>Zepto</v>
      </c>
      <c r="U3922" s="1">
        <f t="shared" si="61"/>
        <v>45689</v>
      </c>
    </row>
    <row r="3923" spans="1:21" x14ac:dyDescent="0.3">
      <c r="A3923" s="1">
        <v>45536</v>
      </c>
      <c r="B3923" s="2" t="s">
        <v>21</v>
      </c>
      <c r="C3923" s="2" t="s">
        <v>28</v>
      </c>
      <c r="D3923" s="2" t="s">
        <v>36</v>
      </c>
      <c r="E3923" s="2" t="str">
        <f>TRIM(Table2[[#This Row],[SKU_CODE]])</f>
        <v>BEC-CLN-003</v>
      </c>
      <c r="F3923" s="2">
        <v>172</v>
      </c>
      <c r="G3923" s="2">
        <v>51428</v>
      </c>
      <c r="H3923" s="2">
        <v>14716.55</v>
      </c>
      <c r="I3923" s="2">
        <v>11854.23</v>
      </c>
      <c r="J3923" s="2">
        <v>7</v>
      </c>
      <c r="K3923" s="2" t="str">
        <f>_xlfn.XLOOKUP(E3923,[1]SKU_Master!A:A,[1]SKU_Master!C:C,"NOT FOUND")</f>
        <v>Cleaners</v>
      </c>
      <c r="L3923" s="2">
        <f>_xlfn.XLOOKUP(Table2[[#This Row],[SKU_CODE_CLEAN]],[1]SKU_Master!A:A,[1]SKU_Master!E:E,"Not Found")</f>
        <v>299</v>
      </c>
      <c r="M3923" s="2">
        <f>_xlfn.XLOOKUP(E3923,[1]SKU_Master!A:A,[1]SKU_Master!F:F,"NOT FOUND")</f>
        <v>150</v>
      </c>
      <c r="N3923" s="2" t="str">
        <f>IF(ISNUMBER(_xlfn.XMATCH(E3923,[1]SKU_Master!A:A)),"MATCH","NOT FOUND")</f>
        <v>MATCH</v>
      </c>
      <c r="O3923" s="2">
        <f>Table2[[#This Row],[GROSS_REVENUE]]-Table2[[#This Row],[DISCOUNT]]</f>
        <v>36711.449999999997</v>
      </c>
      <c r="P3923" s="3">
        <f>IFERROR((Table2[[#This Row],[NET_REVENUE]]-(Table2[[#This Row],[UNITS_SOLD]]*Table2[[#This Row],[UNIT_COGS]]))/Table2[[#This Row],[NET_REVENUE]],0)</f>
        <v>0.29722198387696475</v>
      </c>
      <c r="Q3923" s="4">
        <f>IFERROR(Table2[[#This Row],[GROSS_REVENUE]]/Table2[[#This Row],[AD_SPEND]],0)</f>
        <v>4.3383669795507593</v>
      </c>
      <c r="R3923" s="2">
        <f>IFERROR((Table2[[#This Row],[NET_REVENUE]]-(Table2[[#This Row],[UNITS_SOLD]]*Table2[[#This Row],[UNIT_COGS]])-Table2[[#This Row],[AD_SPEND]]),0)</f>
        <v>-942.78000000000247</v>
      </c>
      <c r="S3923" s="3">
        <f>IFERROR(Table2[[#This Row],[RETURNS_UNITS]]/Table2[[#This Row],[UNITS_SOLD]],0)</f>
        <v>4.0697674418604654E-2</v>
      </c>
      <c r="T3923" s="2" t="str">
        <f>TRIM(CLEAN(Table2[[#This Row],[CHANNEL]]))</f>
        <v>Flipkart</v>
      </c>
      <c r="U3923" s="1">
        <f t="shared" si="61"/>
        <v>45536</v>
      </c>
    </row>
    <row r="3924" spans="1:21" x14ac:dyDescent="0.3">
      <c r="A3924" s="1">
        <v>45413</v>
      </c>
      <c r="B3924" s="2" t="s">
        <v>50</v>
      </c>
      <c r="C3924" s="2" t="s">
        <v>28</v>
      </c>
      <c r="D3924" s="2" t="s">
        <v>38</v>
      </c>
      <c r="E3924" s="2" t="str">
        <f>TRIM(Table2[[#This Row],[SKU_CODE]])</f>
        <v>BEC-CLN-002</v>
      </c>
      <c r="F3924" s="2">
        <v>318</v>
      </c>
      <c r="G3924" s="2">
        <v>58830</v>
      </c>
      <c r="H3924" s="2">
        <v>14473.28</v>
      </c>
      <c r="I3924" s="2">
        <v>11889.95</v>
      </c>
      <c r="J3924" s="2">
        <v>15</v>
      </c>
      <c r="K3924" s="2" t="str">
        <f>_xlfn.XLOOKUP(E3924,[1]SKU_Master!A:A,[1]SKU_Master!C:C,"NOT FOUND")</f>
        <v>Cleaners</v>
      </c>
      <c r="L3924" s="2">
        <f>_xlfn.XLOOKUP(Table2[[#This Row],[SKU_CODE_CLEAN]],[1]SKU_Master!A:A,[1]SKU_Master!E:E,"Not Found")</f>
        <v>185</v>
      </c>
      <c r="M3924" s="2">
        <f>_xlfn.XLOOKUP(E3924,[1]SKU_Master!A:A,[1]SKU_Master!F:F,"NOT FOUND")</f>
        <v>88</v>
      </c>
      <c r="N3924" s="2" t="str">
        <f>IF(ISNUMBER(_xlfn.XMATCH(E3924,[1]SKU_Master!A:A)),"MATCH","NOT FOUND")</f>
        <v>MATCH</v>
      </c>
      <c r="O3924" s="2">
        <f>Table2[[#This Row],[GROSS_REVENUE]]-Table2[[#This Row],[DISCOUNT]]</f>
        <v>44356.72</v>
      </c>
      <c r="P3924" s="3">
        <f>IFERROR((Table2[[#This Row],[NET_REVENUE]]-(Table2[[#This Row],[UNITS_SOLD]]*Table2[[#This Row],[UNIT_COGS]]))/Table2[[#This Row],[NET_REVENUE]],0)</f>
        <v>0.36911475871074328</v>
      </c>
      <c r="Q3924" s="4">
        <f>IFERROR(Table2[[#This Row],[GROSS_REVENUE]]/Table2[[#This Row],[AD_SPEND]],0)</f>
        <v>4.9478761475027229</v>
      </c>
      <c r="R3924" s="2">
        <f>IFERROR((Table2[[#This Row],[NET_REVENUE]]-(Table2[[#This Row],[UNITS_SOLD]]*Table2[[#This Row],[UNIT_COGS]])-Table2[[#This Row],[AD_SPEND]]),0)</f>
        <v>4482.7700000000004</v>
      </c>
      <c r="S3924" s="3">
        <f>IFERROR(Table2[[#This Row],[RETURNS_UNITS]]/Table2[[#This Row],[UNITS_SOLD]],0)</f>
        <v>4.716981132075472E-2</v>
      </c>
      <c r="T3924" s="2" t="str">
        <f>TRIM(CLEAN(Table2[[#This Row],[CHANNEL]]))</f>
        <v>Amazon</v>
      </c>
      <c r="U3924" s="1">
        <f t="shared" si="61"/>
        <v>45413</v>
      </c>
    </row>
    <row r="3925" spans="1:21" x14ac:dyDescent="0.3">
      <c r="A3925" s="1">
        <v>45597</v>
      </c>
      <c r="B3925" s="2" t="s">
        <v>37</v>
      </c>
      <c r="C3925" s="2" t="s">
        <v>25</v>
      </c>
      <c r="D3925" s="2" t="s">
        <v>41</v>
      </c>
      <c r="E3925" s="2" t="str">
        <f>TRIM(Table2[[#This Row],[SKU_CODE]])</f>
        <v>BEC-KT-002</v>
      </c>
      <c r="F3925" s="2">
        <v>252</v>
      </c>
      <c r="G3925" s="2">
        <v>105840</v>
      </c>
      <c r="H3925" s="2">
        <v>13135.94</v>
      </c>
      <c r="I3925" s="2">
        <v>11916.02</v>
      </c>
      <c r="J3925" s="2">
        <v>6</v>
      </c>
      <c r="K3925" s="2" t="str">
        <f>_xlfn.XLOOKUP(E3925,[1]SKU_Master!A:A,[1]SKU_Master!C:C,"NOT FOUND")</f>
        <v>Kitchen Towel</v>
      </c>
      <c r="L3925" s="2">
        <f>_xlfn.XLOOKUP(Table2[[#This Row],[SKU_CODE_CLEAN]],[1]SKU_Master!A:A,[1]SKU_Master!E:E,"Not Found")</f>
        <v>420</v>
      </c>
      <c r="M3925" s="2">
        <f>_xlfn.XLOOKUP(E3925,[1]SKU_Master!A:A,[1]SKU_Master!F:F,"NOT FOUND")</f>
        <v>205</v>
      </c>
      <c r="N3925" s="2" t="str">
        <f>IF(ISNUMBER(_xlfn.XMATCH(E3925,[1]SKU_Master!A:A)),"MATCH","NOT FOUND")</f>
        <v>MATCH</v>
      </c>
      <c r="O3925" s="2">
        <f>Table2[[#This Row],[GROSS_REVENUE]]-Table2[[#This Row],[DISCOUNT]]</f>
        <v>92704.06</v>
      </c>
      <c r="P3925" s="3">
        <f>IFERROR((Table2[[#This Row],[NET_REVENUE]]-(Table2[[#This Row],[UNITS_SOLD]]*Table2[[#This Row],[UNIT_COGS]]))/Table2[[#This Row],[NET_REVENUE]],0)</f>
        <v>0.44274285290201959</v>
      </c>
      <c r="Q3925" s="4">
        <f>IFERROR(Table2[[#This Row],[GROSS_REVENUE]]/Table2[[#This Row],[AD_SPEND]],0)</f>
        <v>8.882160318629877</v>
      </c>
      <c r="R3925" s="2">
        <f>IFERROR((Table2[[#This Row],[NET_REVENUE]]-(Table2[[#This Row],[UNITS_SOLD]]*Table2[[#This Row],[UNIT_COGS]])-Table2[[#This Row],[AD_SPEND]]),0)</f>
        <v>29128.039999999997</v>
      </c>
      <c r="S3925" s="3">
        <f>IFERROR(Table2[[#This Row],[RETURNS_UNITS]]/Table2[[#This Row],[UNITS_SOLD]],0)</f>
        <v>2.3809523809523808E-2</v>
      </c>
      <c r="T3925" s="2" t="str">
        <f>TRIM(CLEAN(Table2[[#This Row],[CHANNEL]]))</f>
        <v>Blinkit</v>
      </c>
      <c r="U3925" s="1">
        <f t="shared" si="61"/>
        <v>45597</v>
      </c>
    </row>
    <row r="3926" spans="1:21" x14ac:dyDescent="0.3">
      <c r="A3926" s="1">
        <v>45658</v>
      </c>
      <c r="B3926" s="2" t="s">
        <v>37</v>
      </c>
      <c r="C3926" s="2" t="s">
        <v>28</v>
      </c>
      <c r="D3926" s="2" t="s">
        <v>38</v>
      </c>
      <c r="E3926" s="2" t="str">
        <f>TRIM(Table2[[#This Row],[SKU_CODE]])</f>
        <v>BEC-CLN-002</v>
      </c>
      <c r="F3926" s="2">
        <v>311</v>
      </c>
      <c r="G3926" s="2">
        <v>57535</v>
      </c>
      <c r="H3926" s="2">
        <v>16591.849999999999</v>
      </c>
      <c r="I3926" s="2">
        <v>11918.95</v>
      </c>
      <c r="J3926" s="2">
        <v>12</v>
      </c>
      <c r="K3926" s="2" t="str">
        <f>_xlfn.XLOOKUP(E3926,[1]SKU_Master!A:A,[1]SKU_Master!C:C,"NOT FOUND")</f>
        <v>Cleaners</v>
      </c>
      <c r="L3926" s="2">
        <f>_xlfn.XLOOKUP(Table2[[#This Row],[SKU_CODE_CLEAN]],[1]SKU_Master!A:A,[1]SKU_Master!E:E,"Not Found")</f>
        <v>185</v>
      </c>
      <c r="M3926" s="2">
        <f>_xlfn.XLOOKUP(E3926,[1]SKU_Master!A:A,[1]SKU_Master!F:F,"NOT FOUND")</f>
        <v>88</v>
      </c>
      <c r="N3926" s="2" t="str">
        <f>IF(ISNUMBER(_xlfn.XMATCH(E3926,[1]SKU_Master!A:A)),"MATCH","NOT FOUND")</f>
        <v>MATCH</v>
      </c>
      <c r="O3926" s="2">
        <f>Table2[[#This Row],[GROSS_REVENUE]]-Table2[[#This Row],[DISCOUNT]]</f>
        <v>40943.15</v>
      </c>
      <c r="P3926" s="3">
        <f>IFERROR((Table2[[#This Row],[NET_REVENUE]]-(Table2[[#This Row],[UNITS_SOLD]]*Table2[[#This Row],[UNIT_COGS]]))/Table2[[#This Row],[NET_REVENUE]],0)</f>
        <v>0.33156095708317512</v>
      </c>
      <c r="Q3926" s="4">
        <f>IFERROR(Table2[[#This Row],[GROSS_REVENUE]]/Table2[[#This Row],[AD_SPEND]],0)</f>
        <v>4.8271869585827609</v>
      </c>
      <c r="R3926" s="2">
        <f>IFERROR((Table2[[#This Row],[NET_REVENUE]]-(Table2[[#This Row],[UNITS_SOLD]]*Table2[[#This Row],[UNIT_COGS]])-Table2[[#This Row],[AD_SPEND]]),0)</f>
        <v>1656.2000000000007</v>
      </c>
      <c r="S3926" s="3">
        <f>IFERROR(Table2[[#This Row],[RETURNS_UNITS]]/Table2[[#This Row],[UNITS_SOLD]],0)</f>
        <v>3.8585209003215437E-2</v>
      </c>
      <c r="T3926" s="2" t="str">
        <f>TRIM(CLEAN(Table2[[#This Row],[CHANNEL]]))</f>
        <v>Blinkit</v>
      </c>
      <c r="U3926" s="1">
        <f t="shared" si="61"/>
        <v>45658</v>
      </c>
    </row>
    <row r="3927" spans="1:21" x14ac:dyDescent="0.3">
      <c r="A3927" s="1">
        <v>45597</v>
      </c>
      <c r="B3927" s="2" t="s">
        <v>34</v>
      </c>
      <c r="C3927" s="2" t="s">
        <v>25</v>
      </c>
      <c r="D3927" s="2" t="s">
        <v>38</v>
      </c>
      <c r="E3927" s="2" t="str">
        <f>TRIM(Table2[[#This Row],[SKU_CODE]])</f>
        <v>BEC-CLN-002</v>
      </c>
      <c r="F3927" s="2">
        <v>365</v>
      </c>
      <c r="G3927" s="2">
        <v>67525</v>
      </c>
      <c r="H3927" s="2">
        <v>16259.2</v>
      </c>
      <c r="I3927" s="2">
        <v>11925.74</v>
      </c>
      <c r="J3927" s="2">
        <v>9</v>
      </c>
      <c r="K3927" s="2" t="str">
        <f>_xlfn.XLOOKUP(E3927,[1]SKU_Master!A:A,[1]SKU_Master!C:C,"NOT FOUND")</f>
        <v>Cleaners</v>
      </c>
      <c r="L3927" s="2">
        <f>_xlfn.XLOOKUP(Table2[[#This Row],[SKU_CODE_CLEAN]],[1]SKU_Master!A:A,[1]SKU_Master!E:E,"Not Found")</f>
        <v>185</v>
      </c>
      <c r="M3927" s="2">
        <f>_xlfn.XLOOKUP(E3927,[1]SKU_Master!A:A,[1]SKU_Master!F:F,"NOT FOUND")</f>
        <v>88</v>
      </c>
      <c r="N3927" s="2" t="str">
        <f>IF(ISNUMBER(_xlfn.XMATCH(E3927,[1]SKU_Master!A:A)),"MATCH","NOT FOUND")</f>
        <v>MATCH</v>
      </c>
      <c r="O3927" s="2">
        <f>Table2[[#This Row],[GROSS_REVENUE]]-Table2[[#This Row],[DISCOUNT]]</f>
        <v>51265.8</v>
      </c>
      <c r="P3927" s="3">
        <f>IFERROR((Table2[[#This Row],[NET_REVENUE]]-(Table2[[#This Row],[UNITS_SOLD]]*Table2[[#This Row],[UNIT_COGS]]))/Table2[[#This Row],[NET_REVENUE]],0)</f>
        <v>0.37346144993348396</v>
      </c>
      <c r="Q3927" s="4">
        <f>IFERROR(Table2[[#This Row],[GROSS_REVENUE]]/Table2[[#This Row],[AD_SPEND]],0)</f>
        <v>5.6621224343311196</v>
      </c>
      <c r="R3927" s="2">
        <f>IFERROR((Table2[[#This Row],[NET_REVENUE]]-(Table2[[#This Row],[UNITS_SOLD]]*Table2[[#This Row],[UNIT_COGS]])-Table2[[#This Row],[AD_SPEND]]),0)</f>
        <v>7220.0600000000031</v>
      </c>
      <c r="S3927" s="3">
        <f>IFERROR(Table2[[#This Row],[RETURNS_UNITS]]/Table2[[#This Row],[UNITS_SOLD]],0)</f>
        <v>2.4657534246575342E-2</v>
      </c>
      <c r="T3927" s="2" t="str">
        <f>TRIM(CLEAN(Table2[[#This Row],[CHANNEL]]))</f>
        <v>Zepto</v>
      </c>
      <c r="U3927" s="1">
        <f t="shared" si="61"/>
        <v>45597</v>
      </c>
    </row>
    <row r="3928" spans="1:21" x14ac:dyDescent="0.3">
      <c r="A3928" s="1">
        <v>45323</v>
      </c>
      <c r="B3928" s="2" t="s">
        <v>21</v>
      </c>
      <c r="C3928" s="2" t="s">
        <v>22</v>
      </c>
      <c r="D3928" s="2" t="s">
        <v>38</v>
      </c>
      <c r="E3928" s="2" t="str">
        <f>TRIM(Table2[[#This Row],[SKU_CODE]])</f>
        <v>BEC-CLN-002</v>
      </c>
      <c r="F3928" s="2">
        <v>220</v>
      </c>
      <c r="G3928" s="2">
        <v>40700</v>
      </c>
      <c r="H3928" s="2">
        <v>3818</v>
      </c>
      <c r="I3928" s="2">
        <v>11936.38</v>
      </c>
      <c r="J3928" s="2">
        <v>9</v>
      </c>
      <c r="K3928" s="2" t="str">
        <f>_xlfn.XLOOKUP(E3928,[1]SKU_Master!A:A,[1]SKU_Master!C:C,"NOT FOUND")</f>
        <v>Cleaners</v>
      </c>
      <c r="L3928" s="2">
        <f>_xlfn.XLOOKUP(Table2[[#This Row],[SKU_CODE_CLEAN]],[1]SKU_Master!A:A,[1]SKU_Master!E:E,"Not Found")</f>
        <v>185</v>
      </c>
      <c r="M3928" s="2">
        <f>_xlfn.XLOOKUP(E3928,[1]SKU_Master!A:A,[1]SKU_Master!F:F,"NOT FOUND")</f>
        <v>88</v>
      </c>
      <c r="N3928" s="2" t="str">
        <f>IF(ISNUMBER(_xlfn.XMATCH(E3928,[1]SKU_Master!A:A)),"MATCH","NOT FOUND")</f>
        <v>MATCH</v>
      </c>
      <c r="O3928" s="2">
        <f>Table2[[#This Row],[GROSS_REVENUE]]-Table2[[#This Row],[DISCOUNT]]</f>
        <v>36882</v>
      </c>
      <c r="P3928" s="3">
        <f>IFERROR((Table2[[#This Row],[NET_REVENUE]]-(Table2[[#This Row],[UNITS_SOLD]]*Table2[[#This Row],[UNIT_COGS]]))/Table2[[#This Row],[NET_REVENUE]],0)</f>
        <v>0.47508269616615151</v>
      </c>
      <c r="Q3928" s="4">
        <f>IFERROR(Table2[[#This Row],[GROSS_REVENUE]]/Table2[[#This Row],[AD_SPEND]],0)</f>
        <v>3.4097439927348159</v>
      </c>
      <c r="R3928" s="2">
        <f>IFERROR((Table2[[#This Row],[NET_REVENUE]]-(Table2[[#This Row],[UNITS_SOLD]]*Table2[[#This Row],[UNIT_COGS]])-Table2[[#This Row],[AD_SPEND]]),0)</f>
        <v>5585.6200000000008</v>
      </c>
      <c r="S3928" s="3">
        <f>IFERROR(Table2[[#This Row],[RETURNS_UNITS]]/Table2[[#This Row],[UNITS_SOLD]],0)</f>
        <v>4.0909090909090909E-2</v>
      </c>
      <c r="T3928" s="2" t="str">
        <f>TRIM(CLEAN(Table2[[#This Row],[CHANNEL]]))</f>
        <v>Flipkart</v>
      </c>
      <c r="U3928" s="1">
        <f t="shared" si="61"/>
        <v>45323</v>
      </c>
    </row>
    <row r="3929" spans="1:21" x14ac:dyDescent="0.3">
      <c r="A3929" s="1">
        <v>45474</v>
      </c>
      <c r="B3929" s="2" t="s">
        <v>21</v>
      </c>
      <c r="C3929" s="2" t="s">
        <v>28</v>
      </c>
      <c r="D3929" s="2" t="s">
        <v>36</v>
      </c>
      <c r="E3929" s="2" t="str">
        <f>TRIM(Table2[[#This Row],[SKU_CODE]])</f>
        <v>BEC-CLN-003</v>
      </c>
      <c r="F3929" s="2">
        <v>211</v>
      </c>
      <c r="G3929" s="2">
        <v>63089</v>
      </c>
      <c r="H3929" s="2">
        <v>12065.14</v>
      </c>
      <c r="I3929" s="2">
        <v>11947.14</v>
      </c>
      <c r="J3929" s="2">
        <v>9</v>
      </c>
      <c r="K3929" s="2" t="str">
        <f>_xlfn.XLOOKUP(E3929,[1]SKU_Master!A:A,[1]SKU_Master!C:C,"NOT FOUND")</f>
        <v>Cleaners</v>
      </c>
      <c r="L3929" s="2">
        <f>_xlfn.XLOOKUP(Table2[[#This Row],[SKU_CODE_CLEAN]],[1]SKU_Master!A:A,[1]SKU_Master!E:E,"Not Found")</f>
        <v>299</v>
      </c>
      <c r="M3929" s="2">
        <f>_xlfn.XLOOKUP(E3929,[1]SKU_Master!A:A,[1]SKU_Master!F:F,"NOT FOUND")</f>
        <v>150</v>
      </c>
      <c r="N3929" s="2" t="str">
        <f>IF(ISNUMBER(_xlfn.XMATCH(E3929,[1]SKU_Master!A:A)),"MATCH","NOT FOUND")</f>
        <v>MATCH</v>
      </c>
      <c r="O3929" s="2">
        <f>Table2[[#This Row],[GROSS_REVENUE]]-Table2[[#This Row],[DISCOUNT]]</f>
        <v>51023.86</v>
      </c>
      <c r="P3929" s="3">
        <f>IFERROR((Table2[[#This Row],[NET_REVENUE]]-(Table2[[#This Row],[UNITS_SOLD]]*Table2[[#This Row],[UNIT_COGS]]))/Table2[[#This Row],[NET_REVENUE]],0)</f>
        <v>0.37970196688372854</v>
      </c>
      <c r="Q3929" s="4">
        <f>IFERROR(Table2[[#This Row],[GROSS_REVENUE]]/Table2[[#This Row],[AD_SPEND]],0)</f>
        <v>5.2806780534923004</v>
      </c>
      <c r="R3929" s="2">
        <f>IFERROR((Table2[[#This Row],[NET_REVENUE]]-(Table2[[#This Row],[UNITS_SOLD]]*Table2[[#This Row],[UNIT_COGS]])-Table2[[#This Row],[AD_SPEND]]),0)</f>
        <v>7426.7200000000012</v>
      </c>
      <c r="S3929" s="3">
        <f>IFERROR(Table2[[#This Row],[RETURNS_UNITS]]/Table2[[#This Row],[UNITS_SOLD]],0)</f>
        <v>4.2654028436018961E-2</v>
      </c>
      <c r="T3929" s="2" t="str">
        <f>TRIM(CLEAN(Table2[[#This Row],[CHANNEL]]))</f>
        <v>Flipkart</v>
      </c>
      <c r="U3929" s="1">
        <f t="shared" si="61"/>
        <v>45474</v>
      </c>
    </row>
    <row r="3930" spans="1:21" x14ac:dyDescent="0.3">
      <c r="A3930" s="1">
        <v>45566</v>
      </c>
      <c r="B3930" s="2" t="s">
        <v>37</v>
      </c>
      <c r="C3930" s="2" t="s">
        <v>22</v>
      </c>
      <c r="D3930" s="2" t="s">
        <v>38</v>
      </c>
      <c r="E3930" s="2" t="str">
        <f>TRIM(Table2[[#This Row],[SKU_CODE]])</f>
        <v>BEC-CLN-002</v>
      </c>
      <c r="F3930" s="2">
        <v>318</v>
      </c>
      <c r="G3930" s="2">
        <v>58830</v>
      </c>
      <c r="H3930" s="2">
        <v>11967.97</v>
      </c>
      <c r="I3930" s="2">
        <v>11964.38</v>
      </c>
      <c r="J3930" s="2">
        <v>17</v>
      </c>
      <c r="K3930" s="2" t="str">
        <f>_xlfn.XLOOKUP(E3930,[1]SKU_Master!A:A,[1]SKU_Master!C:C,"NOT FOUND")</f>
        <v>Cleaners</v>
      </c>
      <c r="L3930" s="2">
        <f>_xlfn.XLOOKUP(Table2[[#This Row],[SKU_CODE_CLEAN]],[1]SKU_Master!A:A,[1]SKU_Master!E:E,"Not Found")</f>
        <v>185</v>
      </c>
      <c r="M3930" s="2">
        <f>_xlfn.XLOOKUP(E3930,[1]SKU_Master!A:A,[1]SKU_Master!F:F,"NOT FOUND")</f>
        <v>88</v>
      </c>
      <c r="N3930" s="2" t="str">
        <f>IF(ISNUMBER(_xlfn.XMATCH(E3930,[1]SKU_Master!A:A)),"MATCH","NOT FOUND")</f>
        <v>MATCH</v>
      </c>
      <c r="O3930" s="2">
        <f>Table2[[#This Row],[GROSS_REVENUE]]-Table2[[#This Row],[DISCOUNT]]</f>
        <v>46862.03</v>
      </c>
      <c r="P3930" s="3">
        <f>IFERROR((Table2[[#This Row],[NET_REVENUE]]-(Table2[[#This Row],[UNITS_SOLD]]*Table2[[#This Row],[UNIT_COGS]]))/Table2[[#This Row],[NET_REVENUE]],0)</f>
        <v>0.40284277057566648</v>
      </c>
      <c r="Q3930" s="4">
        <f>IFERROR(Table2[[#This Row],[GROSS_REVENUE]]/Table2[[#This Row],[AD_SPEND]],0)</f>
        <v>4.9170955787094695</v>
      </c>
      <c r="R3930" s="2">
        <f>IFERROR((Table2[[#This Row],[NET_REVENUE]]-(Table2[[#This Row],[UNITS_SOLD]]*Table2[[#This Row],[UNIT_COGS]])-Table2[[#This Row],[AD_SPEND]]),0)</f>
        <v>6913.65</v>
      </c>
      <c r="S3930" s="3">
        <f>IFERROR(Table2[[#This Row],[RETURNS_UNITS]]/Table2[[#This Row],[UNITS_SOLD]],0)</f>
        <v>5.3459119496855348E-2</v>
      </c>
      <c r="T3930" s="2" t="str">
        <f>TRIM(CLEAN(Table2[[#This Row],[CHANNEL]]))</f>
        <v>Blinkit</v>
      </c>
      <c r="U3930" s="1">
        <f t="shared" si="61"/>
        <v>45566</v>
      </c>
    </row>
    <row r="3931" spans="1:21" x14ac:dyDescent="0.3">
      <c r="A3931" s="1">
        <v>45717</v>
      </c>
      <c r="B3931" s="2" t="s">
        <v>39</v>
      </c>
      <c r="C3931" s="2" t="s">
        <v>28</v>
      </c>
      <c r="D3931" s="2" t="s">
        <v>59</v>
      </c>
      <c r="E3931" s="2" t="str">
        <f>TRIM(Table2[[#This Row],[SKU_CODE]])</f>
        <v>BEC-CLN-001</v>
      </c>
      <c r="F3931" s="2">
        <v>348</v>
      </c>
      <c r="G3931" s="2">
        <v>69252</v>
      </c>
      <c r="H3931" s="2">
        <v>5985.73</v>
      </c>
      <c r="I3931" s="2">
        <v>11977.94</v>
      </c>
      <c r="J3931" s="2">
        <v>16</v>
      </c>
      <c r="K3931" s="2" t="str">
        <f>_xlfn.XLOOKUP(E3931,[1]SKU_Master!A:A,[1]SKU_Master!C:C,"NOT FOUND")</f>
        <v>Cleaners</v>
      </c>
      <c r="L3931" s="2">
        <f>_xlfn.XLOOKUP(Table2[[#This Row],[SKU_CODE_CLEAN]],[1]SKU_Master!A:A,[1]SKU_Master!E:E,"Not Found")</f>
        <v>199</v>
      </c>
      <c r="M3931" s="2">
        <f>_xlfn.XLOOKUP(E3931,[1]SKU_Master!A:A,[1]SKU_Master!F:F,"NOT FOUND")</f>
        <v>96</v>
      </c>
      <c r="N3931" s="2" t="str">
        <f>IF(ISNUMBER(_xlfn.XMATCH(E3931,[1]SKU_Master!A:A)),"MATCH","NOT FOUND")</f>
        <v>MATCH</v>
      </c>
      <c r="O3931" s="2">
        <f>Table2[[#This Row],[GROSS_REVENUE]]-Table2[[#This Row],[DISCOUNT]]</f>
        <v>63266.270000000004</v>
      </c>
      <c r="P3931" s="3">
        <f>IFERROR((Table2[[#This Row],[NET_REVENUE]]-(Table2[[#This Row],[UNITS_SOLD]]*Table2[[#This Row],[UNIT_COGS]]))/Table2[[#This Row],[NET_REVENUE]],0)</f>
        <v>0.47194610967265815</v>
      </c>
      <c r="Q3931" s="4">
        <f>IFERROR(Table2[[#This Row],[GROSS_REVENUE]]/Table2[[#This Row],[AD_SPEND]],0)</f>
        <v>5.7816285605037256</v>
      </c>
      <c r="R3931" s="2">
        <f>IFERROR((Table2[[#This Row],[NET_REVENUE]]-(Table2[[#This Row],[UNITS_SOLD]]*Table2[[#This Row],[UNIT_COGS]])-Table2[[#This Row],[AD_SPEND]]),0)</f>
        <v>17880.330000000002</v>
      </c>
      <c r="S3931" s="3">
        <f>IFERROR(Table2[[#This Row],[RETURNS_UNITS]]/Table2[[#This Row],[UNITS_SOLD]],0)</f>
        <v>4.5977011494252873E-2</v>
      </c>
      <c r="T3931" s="2" t="str">
        <f>TRIM(CLEAN(Table2[[#This Row],[CHANNEL]]))</f>
        <v>Amazon</v>
      </c>
      <c r="U3931" s="1">
        <f t="shared" si="61"/>
        <v>45717</v>
      </c>
    </row>
    <row r="3932" spans="1:21" x14ac:dyDescent="0.3">
      <c r="A3932" s="1">
        <v>45597</v>
      </c>
      <c r="B3932" s="2" t="s">
        <v>39</v>
      </c>
      <c r="C3932" s="2" t="s">
        <v>22</v>
      </c>
      <c r="D3932" s="2" t="s">
        <v>29</v>
      </c>
      <c r="E3932" s="2" t="str">
        <f>TRIM(Table2[[#This Row],[SKU_CODE]])</f>
        <v>BEC-CLN-004</v>
      </c>
      <c r="F3932" s="2">
        <v>519</v>
      </c>
      <c r="G3932" s="2">
        <v>51381</v>
      </c>
      <c r="H3932" s="2">
        <v>8126.5</v>
      </c>
      <c r="I3932" s="2">
        <v>11993.25</v>
      </c>
      <c r="J3932" s="2">
        <v>29</v>
      </c>
      <c r="K3932" s="2" t="str">
        <f>_xlfn.XLOOKUP(E3932,[1]SKU_Master!A:A,[1]SKU_Master!C:C,"NOT FOUND")</f>
        <v>Cleaners</v>
      </c>
      <c r="L3932" s="2">
        <f>_xlfn.XLOOKUP(Table2[[#This Row],[SKU_CODE_CLEAN]],[1]SKU_Master!A:A,[1]SKU_Master!E:E,"Not Found")</f>
        <v>99</v>
      </c>
      <c r="M3932" s="2">
        <f>_xlfn.XLOOKUP(E3932,[1]SKU_Master!A:A,[1]SKU_Master!F:F,"NOT FOUND")</f>
        <v>44</v>
      </c>
      <c r="N3932" s="2" t="str">
        <f>IF(ISNUMBER(_xlfn.XMATCH(E3932,[1]SKU_Master!A:A)),"MATCH","NOT FOUND")</f>
        <v>MATCH</v>
      </c>
      <c r="O3932" s="2">
        <f>Table2[[#This Row],[GROSS_REVENUE]]-Table2[[#This Row],[DISCOUNT]]</f>
        <v>43254.5</v>
      </c>
      <c r="P3932" s="3">
        <f>IFERROR((Table2[[#This Row],[NET_REVENUE]]-(Table2[[#This Row],[UNITS_SOLD]]*Table2[[#This Row],[UNIT_COGS]]))/Table2[[#This Row],[NET_REVENUE]],0)</f>
        <v>0.47205493070085192</v>
      </c>
      <c r="Q3932" s="4">
        <f>IFERROR(Table2[[#This Row],[GROSS_REVENUE]]/Table2[[#This Row],[AD_SPEND]],0)</f>
        <v>4.2841598399099494</v>
      </c>
      <c r="R3932" s="2">
        <f>IFERROR((Table2[[#This Row],[NET_REVENUE]]-(Table2[[#This Row],[UNITS_SOLD]]*Table2[[#This Row],[UNIT_COGS]])-Table2[[#This Row],[AD_SPEND]]),0)</f>
        <v>8425.25</v>
      </c>
      <c r="S3932" s="3">
        <f>IFERROR(Table2[[#This Row],[RETURNS_UNITS]]/Table2[[#This Row],[UNITS_SOLD]],0)</f>
        <v>5.5876685934489405E-2</v>
      </c>
      <c r="T3932" s="2" t="str">
        <f>TRIM(CLEAN(Table2[[#This Row],[CHANNEL]]))</f>
        <v>Amazon</v>
      </c>
      <c r="U3932" s="1">
        <f t="shared" si="61"/>
        <v>45597</v>
      </c>
    </row>
    <row r="3933" spans="1:21" x14ac:dyDescent="0.3">
      <c r="A3933" s="1">
        <v>45566</v>
      </c>
      <c r="B3933" s="2" t="s">
        <v>27</v>
      </c>
      <c r="C3933" s="2" t="s">
        <v>28</v>
      </c>
      <c r="D3933" s="2" t="s">
        <v>59</v>
      </c>
      <c r="E3933" s="2" t="str">
        <f>TRIM(Table2[[#This Row],[SKU_CODE]])</f>
        <v>BEC-CLN-001</v>
      </c>
      <c r="F3933" s="2">
        <v>245</v>
      </c>
      <c r="G3933" s="2">
        <v>48755</v>
      </c>
      <c r="H3933" s="2">
        <v>10192.26</v>
      </c>
      <c r="I3933" s="2">
        <v>11994</v>
      </c>
      <c r="J3933" s="2">
        <v>14</v>
      </c>
      <c r="K3933" s="2" t="str">
        <f>_xlfn.XLOOKUP(E3933,[1]SKU_Master!A:A,[1]SKU_Master!C:C,"NOT FOUND")</f>
        <v>Cleaners</v>
      </c>
      <c r="L3933" s="2">
        <f>_xlfn.XLOOKUP(Table2[[#This Row],[SKU_CODE_CLEAN]],[1]SKU_Master!A:A,[1]SKU_Master!E:E,"Not Found")</f>
        <v>199</v>
      </c>
      <c r="M3933" s="2">
        <f>_xlfn.XLOOKUP(E3933,[1]SKU_Master!A:A,[1]SKU_Master!F:F,"NOT FOUND")</f>
        <v>96</v>
      </c>
      <c r="N3933" s="2" t="str">
        <f>IF(ISNUMBER(_xlfn.XMATCH(E3933,[1]SKU_Master!A:A)),"MATCH","NOT FOUND")</f>
        <v>MATCH</v>
      </c>
      <c r="O3933" s="2">
        <f>Table2[[#This Row],[GROSS_REVENUE]]-Table2[[#This Row],[DISCOUNT]]</f>
        <v>38562.74</v>
      </c>
      <c r="P3933" s="3">
        <f>IFERROR((Table2[[#This Row],[NET_REVENUE]]-(Table2[[#This Row],[UNITS_SOLD]]*Table2[[#This Row],[UNIT_COGS]]))/Table2[[#This Row],[NET_REVENUE]],0)</f>
        <v>0.39008483318353415</v>
      </c>
      <c r="Q3933" s="4">
        <f>IFERROR(Table2[[#This Row],[GROSS_REVENUE]]/Table2[[#This Row],[AD_SPEND]],0)</f>
        <v>4.0649491412372853</v>
      </c>
      <c r="R3933" s="2">
        <f>IFERROR((Table2[[#This Row],[NET_REVENUE]]-(Table2[[#This Row],[UNITS_SOLD]]*Table2[[#This Row],[UNIT_COGS]])-Table2[[#This Row],[AD_SPEND]]),0)</f>
        <v>3048.739999999998</v>
      </c>
      <c r="S3933" s="3">
        <f>IFERROR(Table2[[#This Row],[RETURNS_UNITS]]/Table2[[#This Row],[UNITS_SOLD]],0)</f>
        <v>5.7142857142857141E-2</v>
      </c>
      <c r="T3933" s="2" t="str">
        <f>TRIM(CLEAN(Table2[[#This Row],[CHANNEL]]))</f>
        <v>Zepto</v>
      </c>
      <c r="U3933" s="1">
        <f t="shared" si="61"/>
        <v>45566</v>
      </c>
    </row>
    <row r="3934" spans="1:21" x14ac:dyDescent="0.3">
      <c r="A3934" s="1">
        <v>45717</v>
      </c>
      <c r="B3934" s="2" t="s">
        <v>39</v>
      </c>
      <c r="C3934" s="2" t="s">
        <v>28</v>
      </c>
      <c r="D3934" s="2" t="s">
        <v>41</v>
      </c>
      <c r="E3934" s="2" t="str">
        <f>TRIM(Table2[[#This Row],[SKU_CODE]])</f>
        <v>BEC-KT-002</v>
      </c>
      <c r="F3934" s="2">
        <v>361</v>
      </c>
      <c r="G3934" s="2">
        <v>151620</v>
      </c>
      <c r="H3934" s="2">
        <v>27617.19</v>
      </c>
      <c r="I3934" s="2">
        <v>12004.48</v>
      </c>
      <c r="J3934" s="2">
        <v>19</v>
      </c>
      <c r="K3934" s="2" t="str">
        <f>_xlfn.XLOOKUP(E3934,[1]SKU_Master!A:A,[1]SKU_Master!C:C,"NOT FOUND")</f>
        <v>Kitchen Towel</v>
      </c>
      <c r="L3934" s="2">
        <f>_xlfn.XLOOKUP(Table2[[#This Row],[SKU_CODE_CLEAN]],[1]SKU_Master!A:A,[1]SKU_Master!E:E,"Not Found")</f>
        <v>420</v>
      </c>
      <c r="M3934" s="2">
        <f>_xlfn.XLOOKUP(E3934,[1]SKU_Master!A:A,[1]SKU_Master!F:F,"NOT FOUND")</f>
        <v>205</v>
      </c>
      <c r="N3934" s="2" t="str">
        <f>IF(ISNUMBER(_xlfn.XMATCH(E3934,[1]SKU_Master!A:A)),"MATCH","NOT FOUND")</f>
        <v>MATCH</v>
      </c>
      <c r="O3934" s="2">
        <f>Table2[[#This Row],[GROSS_REVENUE]]-Table2[[#This Row],[DISCOUNT]]</f>
        <v>124002.81</v>
      </c>
      <c r="P3934" s="3">
        <f>IFERROR((Table2[[#This Row],[NET_REVENUE]]-(Table2[[#This Row],[UNITS_SOLD]]*Table2[[#This Row],[UNIT_COGS]]))/Table2[[#This Row],[NET_REVENUE]],0)</f>
        <v>0.40319900815150883</v>
      </c>
      <c r="Q3934" s="4">
        <f>IFERROR(Table2[[#This Row],[GROSS_REVENUE]]/Table2[[#This Row],[AD_SPEND]],0)</f>
        <v>12.630284693714348</v>
      </c>
      <c r="R3934" s="2">
        <f>IFERROR((Table2[[#This Row],[NET_REVENUE]]-(Table2[[#This Row],[UNITS_SOLD]]*Table2[[#This Row],[UNIT_COGS]])-Table2[[#This Row],[AD_SPEND]]),0)</f>
        <v>37993.33</v>
      </c>
      <c r="S3934" s="3">
        <f>IFERROR(Table2[[#This Row],[RETURNS_UNITS]]/Table2[[#This Row],[UNITS_SOLD]],0)</f>
        <v>5.2631578947368418E-2</v>
      </c>
      <c r="T3934" s="2" t="str">
        <f>TRIM(CLEAN(Table2[[#This Row],[CHANNEL]]))</f>
        <v>Amazon</v>
      </c>
      <c r="U3934" s="1">
        <f t="shared" si="61"/>
        <v>45717</v>
      </c>
    </row>
    <row r="3935" spans="1:21" x14ac:dyDescent="0.3">
      <c r="A3935" s="1">
        <v>45413</v>
      </c>
      <c r="B3935" s="2" t="s">
        <v>21</v>
      </c>
      <c r="C3935" s="2" t="s">
        <v>25</v>
      </c>
      <c r="D3935" s="2" t="s">
        <v>59</v>
      </c>
      <c r="E3935" s="2" t="str">
        <f>TRIM(Table2[[#This Row],[SKU_CODE]])</f>
        <v>BEC-CLN-001</v>
      </c>
      <c r="F3935" s="2">
        <v>277</v>
      </c>
      <c r="G3935" s="2">
        <v>55123</v>
      </c>
      <c r="H3935" s="2">
        <v>8495.76</v>
      </c>
      <c r="I3935" s="2">
        <v>12048.41</v>
      </c>
      <c r="J3935" s="2">
        <v>9</v>
      </c>
      <c r="K3935" s="2" t="str">
        <f>_xlfn.XLOOKUP(E3935,[1]SKU_Master!A:A,[1]SKU_Master!C:C,"NOT FOUND")</f>
        <v>Cleaners</v>
      </c>
      <c r="L3935" s="2">
        <f>_xlfn.XLOOKUP(Table2[[#This Row],[SKU_CODE_CLEAN]],[1]SKU_Master!A:A,[1]SKU_Master!E:E,"Not Found")</f>
        <v>199</v>
      </c>
      <c r="M3935" s="2">
        <f>_xlfn.XLOOKUP(E3935,[1]SKU_Master!A:A,[1]SKU_Master!F:F,"NOT FOUND")</f>
        <v>96</v>
      </c>
      <c r="N3935" s="2" t="str">
        <f>IF(ISNUMBER(_xlfn.XMATCH(E3935,[1]SKU_Master!A:A)),"MATCH","NOT FOUND")</f>
        <v>MATCH</v>
      </c>
      <c r="O3935" s="2">
        <f>Table2[[#This Row],[GROSS_REVENUE]]-Table2[[#This Row],[DISCOUNT]]</f>
        <v>46627.24</v>
      </c>
      <c r="P3935" s="3">
        <f>IFERROR((Table2[[#This Row],[NET_REVENUE]]-(Table2[[#This Row],[UNITS_SOLD]]*Table2[[#This Row],[UNIT_COGS]]))/Table2[[#This Row],[NET_REVENUE]],0)</f>
        <v>0.42968959775444565</v>
      </c>
      <c r="Q3935" s="4">
        <f>IFERROR(Table2[[#This Row],[GROSS_REVENUE]]/Table2[[#This Row],[AD_SPEND]],0)</f>
        <v>4.5751265104690164</v>
      </c>
      <c r="R3935" s="2">
        <f>IFERROR((Table2[[#This Row],[NET_REVENUE]]-(Table2[[#This Row],[UNITS_SOLD]]*Table2[[#This Row],[UNIT_COGS]])-Table2[[#This Row],[AD_SPEND]]),0)</f>
        <v>7986.8299999999981</v>
      </c>
      <c r="S3935" s="3">
        <f>IFERROR(Table2[[#This Row],[RETURNS_UNITS]]/Table2[[#This Row],[UNITS_SOLD]],0)</f>
        <v>3.2490974729241874E-2</v>
      </c>
      <c r="T3935" s="2" t="str">
        <f>TRIM(CLEAN(Table2[[#This Row],[CHANNEL]]))</f>
        <v>Flipkart</v>
      </c>
      <c r="U3935" s="1">
        <f t="shared" si="61"/>
        <v>45413</v>
      </c>
    </row>
    <row r="3936" spans="1:21" x14ac:dyDescent="0.3">
      <c r="A3936" s="1">
        <v>45717</v>
      </c>
      <c r="B3936" s="2" t="s">
        <v>39</v>
      </c>
      <c r="C3936" s="2" t="s">
        <v>22</v>
      </c>
      <c r="D3936" s="2" t="s">
        <v>29</v>
      </c>
      <c r="E3936" s="2" t="str">
        <f>TRIM(Table2[[#This Row],[SKU_CODE]])</f>
        <v>BEC-CLN-004</v>
      </c>
      <c r="F3936" s="2">
        <v>592</v>
      </c>
      <c r="G3936" s="2">
        <v>58608</v>
      </c>
      <c r="H3936" s="2">
        <v>6991.64</v>
      </c>
      <c r="I3936" s="2">
        <v>12061.37</v>
      </c>
      <c r="J3936" s="2">
        <v>31</v>
      </c>
      <c r="K3936" s="2" t="str">
        <f>_xlfn.XLOOKUP(E3936,[1]SKU_Master!A:A,[1]SKU_Master!C:C,"NOT FOUND")</f>
        <v>Cleaners</v>
      </c>
      <c r="L3936" s="2">
        <f>_xlfn.XLOOKUP(Table2[[#This Row],[SKU_CODE_CLEAN]],[1]SKU_Master!A:A,[1]SKU_Master!E:E,"Not Found")</f>
        <v>99</v>
      </c>
      <c r="M3936" s="2">
        <f>_xlfn.XLOOKUP(E3936,[1]SKU_Master!A:A,[1]SKU_Master!F:F,"NOT FOUND")</f>
        <v>44</v>
      </c>
      <c r="N3936" s="2" t="str">
        <f>IF(ISNUMBER(_xlfn.XMATCH(E3936,[1]SKU_Master!A:A)),"MATCH","NOT FOUND")</f>
        <v>MATCH</v>
      </c>
      <c r="O3936" s="2">
        <f>Table2[[#This Row],[GROSS_REVENUE]]-Table2[[#This Row],[DISCOUNT]]</f>
        <v>51616.36</v>
      </c>
      <c r="P3936" s="3">
        <f>IFERROR((Table2[[#This Row],[NET_REVENUE]]-(Table2[[#This Row],[UNITS_SOLD]]*Table2[[#This Row],[UNIT_COGS]]))/Table2[[#This Row],[NET_REVENUE]],0)</f>
        <v>0.49535379867933343</v>
      </c>
      <c r="Q3936" s="4">
        <f>IFERROR(Table2[[#This Row],[GROSS_REVENUE]]/Table2[[#This Row],[AD_SPEND]],0)</f>
        <v>4.8591494996007913</v>
      </c>
      <c r="R3936" s="2">
        <f>IFERROR((Table2[[#This Row],[NET_REVENUE]]-(Table2[[#This Row],[UNITS_SOLD]]*Table2[[#This Row],[UNIT_COGS]])-Table2[[#This Row],[AD_SPEND]]),0)</f>
        <v>13506.99</v>
      </c>
      <c r="S3936" s="3">
        <f>IFERROR(Table2[[#This Row],[RETURNS_UNITS]]/Table2[[#This Row],[UNITS_SOLD]],0)</f>
        <v>5.2364864864864864E-2</v>
      </c>
      <c r="T3936" s="2" t="str">
        <f>TRIM(CLEAN(Table2[[#This Row],[CHANNEL]]))</f>
        <v>Amazon</v>
      </c>
      <c r="U3936" s="1">
        <f t="shared" si="61"/>
        <v>45717</v>
      </c>
    </row>
    <row r="3937" spans="1:21" x14ac:dyDescent="0.3">
      <c r="A3937" s="1">
        <v>45302</v>
      </c>
      <c r="B3937" s="2" t="s">
        <v>39</v>
      </c>
      <c r="C3937" s="2" t="s">
        <v>22</v>
      </c>
      <c r="D3937" s="2" t="s">
        <v>61</v>
      </c>
      <c r="E3937" s="2" t="str">
        <f>TRIM(Table2[[#This Row],[SKU_CODE]])</f>
        <v>BEC-CLN-002</v>
      </c>
      <c r="F3937" s="2">
        <v>428</v>
      </c>
      <c r="G3937" s="2">
        <v>79180</v>
      </c>
      <c r="H3937" s="2">
        <v>13230.78</v>
      </c>
      <c r="I3937" s="2">
        <v>12064.59</v>
      </c>
      <c r="J3937" s="2">
        <v>23</v>
      </c>
      <c r="K3937" s="2" t="str">
        <f>_xlfn.XLOOKUP(E3937,[1]SKU_Master!A:A,[1]SKU_Master!C:C,"NOT FOUND")</f>
        <v>Cleaners</v>
      </c>
      <c r="L3937" s="2">
        <f>_xlfn.XLOOKUP(Table2[[#This Row],[SKU_CODE_CLEAN]],[1]SKU_Master!A:A,[1]SKU_Master!E:E,"Not Found")</f>
        <v>185</v>
      </c>
      <c r="M3937" s="2">
        <f>_xlfn.XLOOKUP(E3937,[1]SKU_Master!A:A,[1]SKU_Master!F:F,"NOT FOUND")</f>
        <v>88</v>
      </c>
      <c r="N3937" s="2" t="str">
        <f>IF(ISNUMBER(_xlfn.XMATCH(E3937,[1]SKU_Master!A:A)),"MATCH","NOT FOUND")</f>
        <v>MATCH</v>
      </c>
      <c r="O3937" s="2">
        <f>Table2[[#This Row],[GROSS_REVENUE]]-Table2[[#This Row],[DISCOUNT]]</f>
        <v>65949.22</v>
      </c>
      <c r="P3937" s="3">
        <f>IFERROR((Table2[[#This Row],[NET_REVENUE]]-(Table2[[#This Row],[UNITS_SOLD]]*Table2[[#This Row],[UNIT_COGS]]))/Table2[[#This Row],[NET_REVENUE]],0)</f>
        <v>0.4288939277826182</v>
      </c>
      <c r="Q3937" s="4">
        <f>IFERROR(Table2[[#This Row],[GROSS_REVENUE]]/Table2[[#This Row],[AD_SPEND]],0)</f>
        <v>6.5630079430797066</v>
      </c>
      <c r="R3937" s="2">
        <f>IFERROR((Table2[[#This Row],[NET_REVENUE]]-(Table2[[#This Row],[UNITS_SOLD]]*Table2[[#This Row],[UNIT_COGS]])-Table2[[#This Row],[AD_SPEND]]),0)</f>
        <v>16220.630000000001</v>
      </c>
      <c r="S3937" s="3">
        <f>IFERROR(Table2[[#This Row],[RETURNS_UNITS]]/Table2[[#This Row],[UNITS_SOLD]],0)</f>
        <v>5.3738317757009345E-2</v>
      </c>
      <c r="T3937" s="2" t="str">
        <f>TRIM(CLEAN(Table2[[#This Row],[CHANNEL]]))</f>
        <v>Amazon</v>
      </c>
      <c r="U3937" s="1">
        <f t="shared" si="61"/>
        <v>45597</v>
      </c>
    </row>
    <row r="3938" spans="1:21" x14ac:dyDescent="0.3">
      <c r="A3938" s="1">
        <v>45658</v>
      </c>
      <c r="B3938" s="2" t="s">
        <v>34</v>
      </c>
      <c r="C3938" s="2" t="s">
        <v>22</v>
      </c>
      <c r="D3938" s="2" t="s">
        <v>62</v>
      </c>
      <c r="E3938" s="2" t="str">
        <f>TRIM(Table2[[#This Row],[SKU_CODE]])</f>
        <v>BEC-CLN-001</v>
      </c>
      <c r="F3938" s="2">
        <v>365</v>
      </c>
      <c r="G3938" s="2">
        <v>72635</v>
      </c>
      <c r="H3938" s="2">
        <v>11779.09</v>
      </c>
      <c r="I3938" s="2">
        <v>12064.69</v>
      </c>
      <c r="J3938" s="2">
        <v>19</v>
      </c>
      <c r="K3938" s="2" t="str">
        <f>_xlfn.XLOOKUP(E3938,[1]SKU_Master!A:A,[1]SKU_Master!C:C,"NOT FOUND")</f>
        <v>Cleaners</v>
      </c>
      <c r="L3938" s="2">
        <f>_xlfn.XLOOKUP(Table2[[#This Row],[SKU_CODE_CLEAN]],[1]SKU_Master!A:A,[1]SKU_Master!E:E,"Not Found")</f>
        <v>199</v>
      </c>
      <c r="M3938" s="2">
        <f>_xlfn.XLOOKUP(E3938,[1]SKU_Master!A:A,[1]SKU_Master!F:F,"NOT FOUND")</f>
        <v>96</v>
      </c>
      <c r="N3938" s="2" t="str">
        <f>IF(ISNUMBER(_xlfn.XMATCH(E3938,[1]SKU_Master!A:A)),"MATCH","NOT FOUND")</f>
        <v>MATCH</v>
      </c>
      <c r="O3938" s="2">
        <f>Table2[[#This Row],[GROSS_REVENUE]]-Table2[[#This Row],[DISCOUNT]]</f>
        <v>60855.91</v>
      </c>
      <c r="P3938" s="3">
        <f>IFERROR((Table2[[#This Row],[NET_REVENUE]]-(Table2[[#This Row],[UNITS_SOLD]]*Table2[[#This Row],[UNIT_COGS]]))/Table2[[#This Row],[NET_REVENUE]],0)</f>
        <v>0.42421368770921347</v>
      </c>
      <c r="Q3938" s="4">
        <f>IFERROR(Table2[[#This Row],[GROSS_REVENUE]]/Table2[[#This Row],[AD_SPEND]],0)</f>
        <v>6.0204613628696633</v>
      </c>
      <c r="R3938" s="2">
        <f>IFERROR((Table2[[#This Row],[NET_REVENUE]]-(Table2[[#This Row],[UNITS_SOLD]]*Table2[[#This Row],[UNIT_COGS]])-Table2[[#This Row],[AD_SPEND]]),0)</f>
        <v>13751.220000000003</v>
      </c>
      <c r="S3938" s="3">
        <f>IFERROR(Table2[[#This Row],[RETURNS_UNITS]]/Table2[[#This Row],[UNITS_SOLD]],0)</f>
        <v>5.2054794520547946E-2</v>
      </c>
      <c r="T3938" s="2" t="str">
        <f>TRIM(CLEAN(Table2[[#This Row],[CHANNEL]]))</f>
        <v>Zepto</v>
      </c>
      <c r="U3938" s="1">
        <f t="shared" si="61"/>
        <v>45658</v>
      </c>
    </row>
    <row r="3939" spans="1:21" x14ac:dyDescent="0.3">
      <c r="A3939" s="1">
        <v>45809</v>
      </c>
      <c r="B3939" s="2" t="s">
        <v>37</v>
      </c>
      <c r="C3939" s="2" t="s">
        <v>25</v>
      </c>
      <c r="D3939" s="2" t="s">
        <v>29</v>
      </c>
      <c r="E3939" s="2" t="str">
        <f>TRIM(Table2[[#This Row],[SKU_CODE]])</f>
        <v>BEC-CLN-004</v>
      </c>
      <c r="F3939" s="2">
        <v>572</v>
      </c>
      <c r="G3939" s="2">
        <v>56628</v>
      </c>
      <c r="H3939" s="2">
        <v>9629</v>
      </c>
      <c r="I3939" s="2">
        <v>12076.68</v>
      </c>
      <c r="J3939" s="2">
        <v>29</v>
      </c>
      <c r="K3939" s="2" t="str">
        <f>_xlfn.XLOOKUP(E3939,[1]SKU_Master!A:A,[1]SKU_Master!C:C,"NOT FOUND")</f>
        <v>Cleaners</v>
      </c>
      <c r="L3939" s="2">
        <f>_xlfn.XLOOKUP(Table2[[#This Row],[SKU_CODE_CLEAN]],[1]SKU_Master!A:A,[1]SKU_Master!E:E,"Not Found")</f>
        <v>99</v>
      </c>
      <c r="M3939" s="2">
        <f>_xlfn.XLOOKUP(E3939,[1]SKU_Master!A:A,[1]SKU_Master!F:F,"NOT FOUND")</f>
        <v>44</v>
      </c>
      <c r="N3939" s="2" t="str">
        <f>IF(ISNUMBER(_xlfn.XMATCH(E3939,[1]SKU_Master!A:A)),"MATCH","NOT FOUND")</f>
        <v>MATCH</v>
      </c>
      <c r="O3939" s="2">
        <f>Table2[[#This Row],[GROSS_REVENUE]]-Table2[[#This Row],[DISCOUNT]]</f>
        <v>46999</v>
      </c>
      <c r="P3939" s="3">
        <f>IFERROR((Table2[[#This Row],[NET_REVENUE]]-(Table2[[#This Row],[UNITS_SOLD]]*Table2[[#This Row],[UNIT_COGS]]))/Table2[[#This Row],[NET_REVENUE]],0)</f>
        <v>0.4644992446647801</v>
      </c>
      <c r="Q3939" s="4">
        <f>IFERROR(Table2[[#This Row],[GROSS_REVENUE]]/Table2[[#This Row],[AD_SPEND]],0)</f>
        <v>4.6890370532298613</v>
      </c>
      <c r="R3939" s="2">
        <f>IFERROR((Table2[[#This Row],[NET_REVENUE]]-(Table2[[#This Row],[UNITS_SOLD]]*Table2[[#This Row],[UNIT_COGS]])-Table2[[#This Row],[AD_SPEND]]),0)</f>
        <v>9754.32</v>
      </c>
      <c r="S3939" s="3">
        <f>IFERROR(Table2[[#This Row],[RETURNS_UNITS]]/Table2[[#This Row],[UNITS_SOLD]],0)</f>
        <v>5.0699300699300696E-2</v>
      </c>
      <c r="T3939" s="2" t="str">
        <f>TRIM(CLEAN(Table2[[#This Row],[CHANNEL]]))</f>
        <v>Blinkit</v>
      </c>
      <c r="U3939" s="1">
        <f t="shared" si="61"/>
        <v>45809</v>
      </c>
    </row>
    <row r="3940" spans="1:21" x14ac:dyDescent="0.3">
      <c r="A3940" s="1">
        <v>45505</v>
      </c>
      <c r="B3940" s="2" t="s">
        <v>39</v>
      </c>
      <c r="C3940" s="2" t="s">
        <v>25</v>
      </c>
      <c r="D3940" s="2" t="s">
        <v>41</v>
      </c>
      <c r="E3940" s="2" t="str">
        <f>TRIM(Table2[[#This Row],[SKU_CODE]])</f>
        <v>BEC-KT-002</v>
      </c>
      <c r="F3940" s="2">
        <v>324</v>
      </c>
      <c r="G3940" s="2">
        <v>136080</v>
      </c>
      <c r="H3940" s="2">
        <v>29917.02</v>
      </c>
      <c r="I3940" s="2">
        <v>12089.19</v>
      </c>
      <c r="J3940" s="2">
        <v>15</v>
      </c>
      <c r="K3940" s="2" t="str">
        <f>_xlfn.XLOOKUP(E3940,[1]SKU_Master!A:A,[1]SKU_Master!C:C,"NOT FOUND")</f>
        <v>Kitchen Towel</v>
      </c>
      <c r="L3940" s="2">
        <f>_xlfn.XLOOKUP(Table2[[#This Row],[SKU_CODE_CLEAN]],[1]SKU_Master!A:A,[1]SKU_Master!E:E,"Not Found")</f>
        <v>420</v>
      </c>
      <c r="M3940" s="2">
        <f>_xlfn.XLOOKUP(E3940,[1]SKU_Master!A:A,[1]SKU_Master!F:F,"NOT FOUND")</f>
        <v>205</v>
      </c>
      <c r="N3940" s="2" t="str">
        <f>IF(ISNUMBER(_xlfn.XMATCH(E3940,[1]SKU_Master!A:A)),"MATCH","NOT FOUND")</f>
        <v>MATCH</v>
      </c>
      <c r="O3940" s="2">
        <f>Table2[[#This Row],[GROSS_REVENUE]]-Table2[[#This Row],[DISCOUNT]]</f>
        <v>106162.98</v>
      </c>
      <c r="P3940" s="3">
        <f>IFERROR((Table2[[#This Row],[NET_REVENUE]]-(Table2[[#This Row],[UNITS_SOLD]]*Table2[[#This Row],[UNIT_COGS]]))/Table2[[#This Row],[NET_REVENUE]],0)</f>
        <v>0.37435818022440587</v>
      </c>
      <c r="Q3940" s="4">
        <f>IFERROR(Table2[[#This Row],[GROSS_REVENUE]]/Table2[[#This Row],[AD_SPEND]],0)</f>
        <v>11.256337273216815</v>
      </c>
      <c r="R3940" s="2">
        <f>IFERROR((Table2[[#This Row],[NET_REVENUE]]-(Table2[[#This Row],[UNITS_SOLD]]*Table2[[#This Row],[UNIT_COGS]])-Table2[[#This Row],[AD_SPEND]]),0)</f>
        <v>27653.789999999994</v>
      </c>
      <c r="S3940" s="3">
        <f>IFERROR(Table2[[#This Row],[RETURNS_UNITS]]/Table2[[#This Row],[UNITS_SOLD]],0)</f>
        <v>4.6296296296296294E-2</v>
      </c>
      <c r="T3940" s="2" t="str">
        <f>TRIM(CLEAN(Table2[[#This Row],[CHANNEL]]))</f>
        <v>Amazon</v>
      </c>
      <c r="U3940" s="1">
        <f t="shared" si="61"/>
        <v>45505</v>
      </c>
    </row>
    <row r="3941" spans="1:21" x14ac:dyDescent="0.3">
      <c r="A3941" s="1">
        <v>45566</v>
      </c>
      <c r="B3941" s="2" t="s">
        <v>24</v>
      </c>
      <c r="C3941" s="2" t="s">
        <v>22</v>
      </c>
      <c r="D3941" s="2" t="s">
        <v>38</v>
      </c>
      <c r="E3941" s="2" t="str">
        <f>TRIM(Table2[[#This Row],[SKU_CODE]])</f>
        <v>BEC-CLN-002</v>
      </c>
      <c r="F3941" s="2">
        <v>214</v>
      </c>
      <c r="G3941" s="2">
        <v>39590</v>
      </c>
      <c r="H3941" s="2">
        <v>1185.18</v>
      </c>
      <c r="I3941" s="2">
        <v>12090.23</v>
      </c>
      <c r="J3941" s="2">
        <v>32</v>
      </c>
      <c r="K3941" s="2" t="str">
        <f>_xlfn.XLOOKUP(E3941,[1]SKU_Master!A:A,[1]SKU_Master!C:C,"NOT FOUND")</f>
        <v>Cleaners</v>
      </c>
      <c r="L3941" s="2">
        <f>_xlfn.XLOOKUP(Table2[[#This Row],[SKU_CODE_CLEAN]],[1]SKU_Master!A:A,[1]SKU_Master!E:E,"Not Found")</f>
        <v>185</v>
      </c>
      <c r="M3941" s="2">
        <f>_xlfn.XLOOKUP(E3941,[1]SKU_Master!A:A,[1]SKU_Master!F:F,"NOT FOUND")</f>
        <v>88</v>
      </c>
      <c r="N3941" s="2" t="str">
        <f>IF(ISNUMBER(_xlfn.XMATCH(E3941,[1]SKU_Master!A:A)),"MATCH","NOT FOUND")</f>
        <v>MATCH</v>
      </c>
      <c r="O3941" s="2">
        <f>Table2[[#This Row],[GROSS_REVENUE]]-Table2[[#This Row],[DISCOUNT]]</f>
        <v>38404.82</v>
      </c>
      <c r="P3941" s="3">
        <f>IFERROR((Table2[[#This Row],[NET_REVENUE]]-(Table2[[#This Row],[UNITS_SOLD]]*Table2[[#This Row],[UNIT_COGS]]))/Table2[[#This Row],[NET_REVENUE]],0)</f>
        <v>0.50964488311623379</v>
      </c>
      <c r="Q3941" s="4">
        <f>IFERROR(Table2[[#This Row],[GROSS_REVENUE]]/Table2[[#This Row],[AD_SPEND]],0)</f>
        <v>3.2745448184195007</v>
      </c>
      <c r="R3941" s="2">
        <f>IFERROR((Table2[[#This Row],[NET_REVENUE]]-(Table2[[#This Row],[UNITS_SOLD]]*Table2[[#This Row],[UNIT_COGS]])-Table2[[#This Row],[AD_SPEND]]),0)</f>
        <v>7482.59</v>
      </c>
      <c r="S3941" s="3">
        <f>IFERROR(Table2[[#This Row],[RETURNS_UNITS]]/Table2[[#This Row],[UNITS_SOLD]],0)</f>
        <v>0.14953271028037382</v>
      </c>
      <c r="T3941" s="2" t="str">
        <f>TRIM(CLEAN(Table2[[#This Row],[CHANNEL]]))</f>
        <v>D2C</v>
      </c>
      <c r="U3941" s="1">
        <f t="shared" si="61"/>
        <v>45566</v>
      </c>
    </row>
    <row r="3942" spans="1:21" x14ac:dyDescent="0.3">
      <c r="A3942" s="1">
        <v>45444</v>
      </c>
      <c r="B3942" s="2" t="s">
        <v>50</v>
      </c>
      <c r="C3942" s="2" t="s">
        <v>22</v>
      </c>
      <c r="D3942" s="2" t="s">
        <v>29</v>
      </c>
      <c r="E3942" s="2" t="str">
        <f>TRIM(Table2[[#This Row],[SKU_CODE]])</f>
        <v>BEC-CLN-004</v>
      </c>
      <c r="F3942" s="2">
        <v>410</v>
      </c>
      <c r="G3942" s="2">
        <v>40590</v>
      </c>
      <c r="H3942" s="2">
        <v>2810.97</v>
      </c>
      <c r="I3942" s="2">
        <v>12092.88</v>
      </c>
      <c r="J3942" s="2">
        <v>19</v>
      </c>
      <c r="K3942" s="2" t="str">
        <f>_xlfn.XLOOKUP(E3942,[1]SKU_Master!A:A,[1]SKU_Master!C:C,"NOT FOUND")</f>
        <v>Cleaners</v>
      </c>
      <c r="L3942" s="2">
        <f>_xlfn.XLOOKUP(Table2[[#This Row],[SKU_CODE_CLEAN]],[1]SKU_Master!A:A,[1]SKU_Master!E:E,"Not Found")</f>
        <v>99</v>
      </c>
      <c r="M3942" s="2">
        <f>_xlfn.XLOOKUP(E3942,[1]SKU_Master!A:A,[1]SKU_Master!F:F,"NOT FOUND")</f>
        <v>44</v>
      </c>
      <c r="N3942" s="2" t="str">
        <f>IF(ISNUMBER(_xlfn.XMATCH(E3942,[1]SKU_Master!A:A)),"MATCH","NOT FOUND")</f>
        <v>MATCH</v>
      </c>
      <c r="O3942" s="2">
        <f>Table2[[#This Row],[GROSS_REVENUE]]-Table2[[#This Row],[DISCOUNT]]</f>
        <v>37779.03</v>
      </c>
      <c r="P3942" s="3">
        <f>IFERROR((Table2[[#This Row],[NET_REVENUE]]-(Table2[[#This Row],[UNITS_SOLD]]*Table2[[#This Row],[UNIT_COGS]]))/Table2[[#This Row],[NET_REVENUE]],0)</f>
        <v>0.52248641640613858</v>
      </c>
      <c r="Q3942" s="4">
        <f>IFERROR(Table2[[#This Row],[GROSS_REVENUE]]/Table2[[#This Row],[AD_SPEND]],0)</f>
        <v>3.3565205310893687</v>
      </c>
      <c r="R3942" s="2">
        <f>IFERROR((Table2[[#This Row],[NET_REVENUE]]-(Table2[[#This Row],[UNITS_SOLD]]*Table2[[#This Row],[UNIT_COGS]])-Table2[[#This Row],[AD_SPEND]]),0)</f>
        <v>7646.15</v>
      </c>
      <c r="S3942" s="3">
        <f>IFERROR(Table2[[#This Row],[RETURNS_UNITS]]/Table2[[#This Row],[UNITS_SOLD]],0)</f>
        <v>4.6341463414634146E-2</v>
      </c>
      <c r="T3942" s="2" t="str">
        <f>TRIM(CLEAN(Table2[[#This Row],[CHANNEL]]))</f>
        <v>Amazon</v>
      </c>
      <c r="U3942" s="1">
        <f t="shared" si="61"/>
        <v>45444</v>
      </c>
    </row>
    <row r="3943" spans="1:21" x14ac:dyDescent="0.3">
      <c r="A3943" s="1">
        <v>45413</v>
      </c>
      <c r="B3943" s="2" t="s">
        <v>21</v>
      </c>
      <c r="C3943" s="2" t="s">
        <v>28</v>
      </c>
      <c r="D3943" s="2" t="s">
        <v>36</v>
      </c>
      <c r="E3943" s="2" t="str">
        <f>TRIM(Table2[[#This Row],[SKU_CODE]])</f>
        <v>BEC-CLN-003</v>
      </c>
      <c r="F3943" s="2">
        <v>199</v>
      </c>
      <c r="G3943" s="2">
        <v>59501</v>
      </c>
      <c r="H3943" s="2">
        <v>17812.64</v>
      </c>
      <c r="I3943" s="2">
        <v>12127.18</v>
      </c>
      <c r="J3943" s="2">
        <v>5</v>
      </c>
      <c r="K3943" s="2" t="str">
        <f>_xlfn.XLOOKUP(E3943,[1]SKU_Master!A:A,[1]SKU_Master!C:C,"NOT FOUND")</f>
        <v>Cleaners</v>
      </c>
      <c r="L3943" s="2">
        <f>_xlfn.XLOOKUP(Table2[[#This Row],[SKU_CODE_CLEAN]],[1]SKU_Master!A:A,[1]SKU_Master!E:E,"Not Found")</f>
        <v>299</v>
      </c>
      <c r="M3943" s="2">
        <f>_xlfn.XLOOKUP(E3943,[1]SKU_Master!A:A,[1]SKU_Master!F:F,"NOT FOUND")</f>
        <v>150</v>
      </c>
      <c r="N3943" s="2" t="str">
        <f>IF(ISNUMBER(_xlfn.XMATCH(E3943,[1]SKU_Master!A:A)),"MATCH","NOT FOUND")</f>
        <v>MATCH</v>
      </c>
      <c r="O3943" s="2">
        <f>Table2[[#This Row],[GROSS_REVENUE]]-Table2[[#This Row],[DISCOUNT]]</f>
        <v>41688.36</v>
      </c>
      <c r="P3943" s="3">
        <f>IFERROR((Table2[[#This Row],[NET_REVENUE]]-(Table2[[#This Row],[UNITS_SOLD]]*Table2[[#This Row],[UNIT_COGS]]))/Table2[[#This Row],[NET_REVENUE]],0)</f>
        <v>0.28397279240536211</v>
      </c>
      <c r="Q3943" s="4">
        <f>IFERROR(Table2[[#This Row],[GROSS_REVENUE]]/Table2[[#This Row],[AD_SPEND]],0)</f>
        <v>4.906416825675878</v>
      </c>
      <c r="R3943" s="2">
        <f>IFERROR((Table2[[#This Row],[NET_REVENUE]]-(Table2[[#This Row],[UNITS_SOLD]]*Table2[[#This Row],[UNIT_COGS]])-Table2[[#This Row],[AD_SPEND]]),0)</f>
        <v>-288.81999999999971</v>
      </c>
      <c r="S3943" s="3">
        <f>IFERROR(Table2[[#This Row],[RETURNS_UNITS]]/Table2[[#This Row],[UNITS_SOLD]],0)</f>
        <v>2.5125628140703519E-2</v>
      </c>
      <c r="T3943" s="2" t="str">
        <f>TRIM(CLEAN(Table2[[#This Row],[CHANNEL]]))</f>
        <v>Flipkart</v>
      </c>
      <c r="U3943" s="1">
        <f t="shared" si="61"/>
        <v>45413</v>
      </c>
    </row>
    <row r="3944" spans="1:21" x14ac:dyDescent="0.3">
      <c r="A3944" s="1">
        <v>45597</v>
      </c>
      <c r="B3944" s="2" t="s">
        <v>33</v>
      </c>
      <c r="C3944" s="2" t="s">
        <v>22</v>
      </c>
      <c r="D3944" s="2" t="s">
        <v>59</v>
      </c>
      <c r="E3944" s="2" t="str">
        <f>TRIM(Table2[[#This Row],[SKU_CODE]])</f>
        <v>BEC-CLN-001</v>
      </c>
      <c r="F3944" s="2">
        <v>206</v>
      </c>
      <c r="G3944" s="2">
        <v>40994</v>
      </c>
      <c r="H3944" s="2">
        <v>3225.37</v>
      </c>
      <c r="I3944" s="2">
        <v>12149.04</v>
      </c>
      <c r="J3944" s="2">
        <v>5</v>
      </c>
      <c r="K3944" s="2" t="str">
        <f>_xlfn.XLOOKUP(E3944,[1]SKU_Master!A:A,[1]SKU_Master!C:C,"NOT FOUND")</f>
        <v>Cleaners</v>
      </c>
      <c r="L3944" s="2">
        <f>_xlfn.XLOOKUP(Table2[[#This Row],[SKU_CODE_CLEAN]],[1]SKU_Master!A:A,[1]SKU_Master!E:E,"Not Found")</f>
        <v>199</v>
      </c>
      <c r="M3944" s="2">
        <f>_xlfn.XLOOKUP(E3944,[1]SKU_Master!A:A,[1]SKU_Master!F:F,"NOT FOUND")</f>
        <v>96</v>
      </c>
      <c r="N3944" s="2" t="str">
        <f>IF(ISNUMBER(_xlfn.XMATCH(E3944,[1]SKU_Master!A:A)),"MATCH","NOT FOUND")</f>
        <v>MATCH</v>
      </c>
      <c r="O3944" s="2">
        <f>Table2[[#This Row],[GROSS_REVENUE]]-Table2[[#This Row],[DISCOUNT]]</f>
        <v>37768.629999999997</v>
      </c>
      <c r="P3944" s="3">
        <f>IFERROR((Table2[[#This Row],[NET_REVENUE]]-(Table2[[#This Row],[UNITS_SOLD]]*Table2[[#This Row],[UNIT_COGS]]))/Table2[[#This Row],[NET_REVENUE]],0)</f>
        <v>0.47639085664478692</v>
      </c>
      <c r="Q3944" s="4">
        <f>IFERROR(Table2[[#This Row],[GROSS_REVENUE]]/Table2[[#This Row],[AD_SPEND]],0)</f>
        <v>3.3742583776166675</v>
      </c>
      <c r="R3944" s="2">
        <f>IFERROR((Table2[[#This Row],[NET_REVENUE]]-(Table2[[#This Row],[UNITS_SOLD]]*Table2[[#This Row],[UNIT_COGS]])-Table2[[#This Row],[AD_SPEND]]),0)</f>
        <v>5843.5899999999965</v>
      </c>
      <c r="S3944" s="3">
        <f>IFERROR(Table2[[#This Row],[RETURNS_UNITS]]/Table2[[#This Row],[UNITS_SOLD]],0)</f>
        <v>2.4271844660194174E-2</v>
      </c>
      <c r="T3944" s="2" t="str">
        <f>TRIM(CLEAN(Table2[[#This Row],[CHANNEL]]))</f>
        <v>Swiggy Instamart</v>
      </c>
      <c r="U3944" s="1">
        <f t="shared" si="61"/>
        <v>45597</v>
      </c>
    </row>
    <row r="3945" spans="1:21" x14ac:dyDescent="0.3">
      <c r="A3945" s="1">
        <v>45413</v>
      </c>
      <c r="B3945" s="2" t="s">
        <v>39</v>
      </c>
      <c r="C3945" s="2" t="s">
        <v>22</v>
      </c>
      <c r="D3945" s="2" t="s">
        <v>41</v>
      </c>
      <c r="E3945" s="2" t="str">
        <f>TRIM(Table2[[#This Row],[SKU_CODE]])</f>
        <v>BEC-KT-002</v>
      </c>
      <c r="F3945" s="2">
        <v>348</v>
      </c>
      <c r="G3945" s="2">
        <v>146160</v>
      </c>
      <c r="H3945" s="2">
        <v>41514.269999999997</v>
      </c>
      <c r="I3945" s="2">
        <v>12151</v>
      </c>
      <c r="J3945" s="2">
        <v>14</v>
      </c>
      <c r="K3945" s="2" t="str">
        <f>_xlfn.XLOOKUP(E3945,[1]SKU_Master!A:A,[1]SKU_Master!C:C,"NOT FOUND")</f>
        <v>Kitchen Towel</v>
      </c>
      <c r="L3945" s="2">
        <f>_xlfn.XLOOKUP(Table2[[#This Row],[SKU_CODE_CLEAN]],[1]SKU_Master!A:A,[1]SKU_Master!E:E,"Not Found")</f>
        <v>420</v>
      </c>
      <c r="M3945" s="2">
        <f>_xlfn.XLOOKUP(E3945,[1]SKU_Master!A:A,[1]SKU_Master!F:F,"NOT FOUND")</f>
        <v>205</v>
      </c>
      <c r="N3945" s="2" t="str">
        <f>IF(ISNUMBER(_xlfn.XMATCH(E3945,[1]SKU_Master!A:A)),"MATCH","NOT FOUND")</f>
        <v>MATCH</v>
      </c>
      <c r="O3945" s="2">
        <f>Table2[[#This Row],[GROSS_REVENUE]]-Table2[[#This Row],[DISCOUNT]]</f>
        <v>104645.73000000001</v>
      </c>
      <c r="P3945" s="3">
        <f>IFERROR((Table2[[#This Row],[NET_REVENUE]]-(Table2[[#This Row],[UNITS_SOLD]]*Table2[[#This Row],[UNIT_COGS]]))/Table2[[#This Row],[NET_REVENUE]],0)</f>
        <v>0.31827127585616732</v>
      </c>
      <c r="Q3945" s="4">
        <f>IFERROR(Table2[[#This Row],[GROSS_REVENUE]]/Table2[[#This Row],[AD_SPEND]],0)</f>
        <v>12.028639618138424</v>
      </c>
      <c r="R3945" s="2">
        <f>IFERROR((Table2[[#This Row],[NET_REVENUE]]-(Table2[[#This Row],[UNITS_SOLD]]*Table2[[#This Row],[UNIT_COGS]])-Table2[[#This Row],[AD_SPEND]]),0)</f>
        <v>21154.73000000001</v>
      </c>
      <c r="S3945" s="3">
        <f>IFERROR(Table2[[#This Row],[RETURNS_UNITS]]/Table2[[#This Row],[UNITS_SOLD]],0)</f>
        <v>4.0229885057471264E-2</v>
      </c>
      <c r="T3945" s="2" t="str">
        <f>TRIM(CLEAN(Table2[[#This Row],[CHANNEL]]))</f>
        <v>Amazon</v>
      </c>
      <c r="U3945" s="1">
        <f t="shared" si="61"/>
        <v>45413</v>
      </c>
    </row>
    <row r="3946" spans="1:21" x14ac:dyDescent="0.3">
      <c r="A3946" s="1">
        <v>45474</v>
      </c>
      <c r="B3946" s="2" t="s">
        <v>39</v>
      </c>
      <c r="C3946" s="2" t="s">
        <v>22</v>
      </c>
      <c r="D3946" s="2" t="s">
        <v>38</v>
      </c>
      <c r="E3946" s="2" t="str">
        <f>TRIM(Table2[[#This Row],[SKU_CODE]])</f>
        <v>BEC-CLN-002</v>
      </c>
      <c r="F3946" s="2">
        <v>308</v>
      </c>
      <c r="G3946" s="2">
        <v>56980</v>
      </c>
      <c r="H3946" s="2">
        <v>15889.18</v>
      </c>
      <c r="I3946" s="2">
        <v>12164.26</v>
      </c>
      <c r="J3946" s="2">
        <v>14</v>
      </c>
      <c r="K3946" s="2" t="str">
        <f>_xlfn.XLOOKUP(E3946,[1]SKU_Master!A:A,[1]SKU_Master!C:C,"NOT FOUND")</f>
        <v>Cleaners</v>
      </c>
      <c r="L3946" s="2">
        <f>_xlfn.XLOOKUP(Table2[[#This Row],[SKU_CODE_CLEAN]],[1]SKU_Master!A:A,[1]SKU_Master!E:E,"Not Found")</f>
        <v>185</v>
      </c>
      <c r="M3946" s="2">
        <f>_xlfn.XLOOKUP(E3946,[1]SKU_Master!A:A,[1]SKU_Master!F:F,"NOT FOUND")</f>
        <v>88</v>
      </c>
      <c r="N3946" s="2" t="str">
        <f>IF(ISNUMBER(_xlfn.XMATCH(E3946,[1]SKU_Master!A:A)),"MATCH","NOT FOUND")</f>
        <v>MATCH</v>
      </c>
      <c r="O3946" s="2">
        <f>Table2[[#This Row],[GROSS_REVENUE]]-Table2[[#This Row],[DISCOUNT]]</f>
        <v>41090.82</v>
      </c>
      <c r="P3946" s="3">
        <f>IFERROR((Table2[[#This Row],[NET_REVENUE]]-(Table2[[#This Row],[UNITS_SOLD]]*Table2[[#This Row],[UNIT_COGS]]))/Table2[[#This Row],[NET_REVENUE]],0)</f>
        <v>0.34038795039865349</v>
      </c>
      <c r="Q3946" s="4">
        <f>IFERROR(Table2[[#This Row],[GROSS_REVENUE]]/Table2[[#This Row],[AD_SPEND]],0)</f>
        <v>4.6842142473113855</v>
      </c>
      <c r="R3946" s="2">
        <f>IFERROR((Table2[[#This Row],[NET_REVENUE]]-(Table2[[#This Row],[UNITS_SOLD]]*Table2[[#This Row],[UNIT_COGS]])-Table2[[#This Row],[AD_SPEND]]),0)</f>
        <v>1822.5599999999995</v>
      </c>
      <c r="S3946" s="3">
        <f>IFERROR(Table2[[#This Row],[RETURNS_UNITS]]/Table2[[#This Row],[UNITS_SOLD]],0)</f>
        <v>4.5454545454545456E-2</v>
      </c>
      <c r="T3946" s="2" t="str">
        <f>TRIM(CLEAN(Table2[[#This Row],[CHANNEL]]))</f>
        <v>Amazon</v>
      </c>
      <c r="U3946" s="1">
        <f t="shared" si="61"/>
        <v>45474</v>
      </c>
    </row>
    <row r="3947" spans="1:21" x14ac:dyDescent="0.3">
      <c r="A3947" s="1">
        <v>45352</v>
      </c>
      <c r="B3947" s="2" t="s">
        <v>33</v>
      </c>
      <c r="C3947" s="2" t="s">
        <v>22</v>
      </c>
      <c r="D3947" s="2" t="s">
        <v>59</v>
      </c>
      <c r="E3947" s="2" t="str">
        <f>TRIM(Table2[[#This Row],[SKU_CODE]])</f>
        <v>BEC-CLN-001</v>
      </c>
      <c r="F3947" s="2">
        <v>270</v>
      </c>
      <c r="G3947" s="2">
        <v>53730</v>
      </c>
      <c r="H3947" s="2">
        <v>5054.3599999999997</v>
      </c>
      <c r="I3947" s="2">
        <v>12172.74</v>
      </c>
      <c r="J3947" s="2">
        <v>12</v>
      </c>
      <c r="K3947" s="2" t="str">
        <f>_xlfn.XLOOKUP(E3947,[1]SKU_Master!A:A,[1]SKU_Master!C:C,"NOT FOUND")</f>
        <v>Cleaners</v>
      </c>
      <c r="L3947" s="2">
        <f>_xlfn.XLOOKUP(Table2[[#This Row],[SKU_CODE_CLEAN]],[1]SKU_Master!A:A,[1]SKU_Master!E:E,"Not Found")</f>
        <v>199</v>
      </c>
      <c r="M3947" s="2">
        <f>_xlfn.XLOOKUP(E3947,[1]SKU_Master!A:A,[1]SKU_Master!F:F,"NOT FOUND")</f>
        <v>96</v>
      </c>
      <c r="N3947" s="2" t="str">
        <f>IF(ISNUMBER(_xlfn.XMATCH(E3947,[1]SKU_Master!A:A)),"MATCH","NOT FOUND")</f>
        <v>MATCH</v>
      </c>
      <c r="O3947" s="2">
        <f>Table2[[#This Row],[GROSS_REVENUE]]-Table2[[#This Row],[DISCOUNT]]</f>
        <v>48675.64</v>
      </c>
      <c r="P3947" s="3">
        <f>IFERROR((Table2[[#This Row],[NET_REVENUE]]-(Table2[[#This Row],[UNITS_SOLD]]*Table2[[#This Row],[UNIT_COGS]]))/Table2[[#This Row],[NET_REVENUE]],0)</f>
        <v>0.46749544536034859</v>
      </c>
      <c r="Q3947" s="4">
        <f>IFERROR(Table2[[#This Row],[GROSS_REVENUE]]/Table2[[#This Row],[AD_SPEND]],0)</f>
        <v>4.4139610309593404</v>
      </c>
      <c r="R3947" s="2">
        <f>IFERROR((Table2[[#This Row],[NET_REVENUE]]-(Table2[[#This Row],[UNITS_SOLD]]*Table2[[#This Row],[UNIT_COGS]])-Table2[[#This Row],[AD_SPEND]]),0)</f>
        <v>10582.9</v>
      </c>
      <c r="S3947" s="3">
        <f>IFERROR(Table2[[#This Row],[RETURNS_UNITS]]/Table2[[#This Row],[UNITS_SOLD]],0)</f>
        <v>4.4444444444444446E-2</v>
      </c>
      <c r="T3947" s="2" t="str">
        <f>TRIM(CLEAN(Table2[[#This Row],[CHANNEL]]))</f>
        <v>Swiggy Instamart</v>
      </c>
      <c r="U3947" s="1">
        <f t="shared" si="61"/>
        <v>45352</v>
      </c>
    </row>
    <row r="3948" spans="1:21" x14ac:dyDescent="0.3">
      <c r="A3948" s="1">
        <v>45352</v>
      </c>
      <c r="B3948" s="2" t="s">
        <v>21</v>
      </c>
      <c r="C3948" s="2" t="s">
        <v>25</v>
      </c>
      <c r="D3948" s="2" t="s">
        <v>38</v>
      </c>
      <c r="E3948" s="2" t="str">
        <f>TRIM(Table2[[#This Row],[SKU_CODE]])</f>
        <v>BEC-CLN-002</v>
      </c>
      <c r="F3948" s="2">
        <v>296</v>
      </c>
      <c r="G3948" s="2">
        <v>54760</v>
      </c>
      <c r="H3948" s="2">
        <v>13484.84</v>
      </c>
      <c r="I3948" s="2">
        <v>12173.62</v>
      </c>
      <c r="J3948" s="2">
        <v>16</v>
      </c>
      <c r="K3948" s="2" t="str">
        <f>_xlfn.XLOOKUP(E3948,[1]SKU_Master!A:A,[1]SKU_Master!C:C,"NOT FOUND")</f>
        <v>Cleaners</v>
      </c>
      <c r="L3948" s="2">
        <f>_xlfn.XLOOKUP(Table2[[#This Row],[SKU_CODE_CLEAN]],[1]SKU_Master!A:A,[1]SKU_Master!E:E,"Not Found")</f>
        <v>185</v>
      </c>
      <c r="M3948" s="2">
        <f>_xlfn.XLOOKUP(E3948,[1]SKU_Master!A:A,[1]SKU_Master!F:F,"NOT FOUND")</f>
        <v>88</v>
      </c>
      <c r="N3948" s="2" t="str">
        <f>IF(ISNUMBER(_xlfn.XMATCH(E3948,[1]SKU_Master!A:A)),"MATCH","NOT FOUND")</f>
        <v>MATCH</v>
      </c>
      <c r="O3948" s="2">
        <f>Table2[[#This Row],[GROSS_REVENUE]]-Table2[[#This Row],[DISCOUNT]]</f>
        <v>41275.160000000003</v>
      </c>
      <c r="P3948" s="3">
        <f>IFERROR((Table2[[#This Row],[NET_REVENUE]]-(Table2[[#This Row],[UNITS_SOLD]]*Table2[[#This Row],[UNIT_COGS]]))/Table2[[#This Row],[NET_REVENUE]],0)</f>
        <v>0.36891825495043512</v>
      </c>
      <c r="Q3948" s="4">
        <f>IFERROR(Table2[[#This Row],[GROSS_REVENUE]]/Table2[[#This Row],[AD_SPEND]],0)</f>
        <v>4.4982511364737849</v>
      </c>
      <c r="R3948" s="2">
        <f>IFERROR((Table2[[#This Row],[NET_REVENUE]]-(Table2[[#This Row],[UNITS_SOLD]]*Table2[[#This Row],[UNIT_COGS]])-Table2[[#This Row],[AD_SPEND]]),0)</f>
        <v>3053.5400000000027</v>
      </c>
      <c r="S3948" s="3">
        <f>IFERROR(Table2[[#This Row],[RETURNS_UNITS]]/Table2[[#This Row],[UNITS_SOLD]],0)</f>
        <v>5.4054054054054057E-2</v>
      </c>
      <c r="T3948" s="2" t="str">
        <f>TRIM(CLEAN(Table2[[#This Row],[CHANNEL]]))</f>
        <v>Flipkart</v>
      </c>
      <c r="U3948" s="1">
        <f t="shared" si="61"/>
        <v>45352</v>
      </c>
    </row>
    <row r="3949" spans="1:21" x14ac:dyDescent="0.3">
      <c r="A3949" s="1">
        <v>45536</v>
      </c>
      <c r="B3949" s="2" t="s">
        <v>34</v>
      </c>
      <c r="C3949" s="2" t="s">
        <v>25</v>
      </c>
      <c r="D3949" s="2" t="s">
        <v>36</v>
      </c>
      <c r="E3949" s="2" t="str">
        <f>TRIM(Table2[[#This Row],[SKU_CODE]])</f>
        <v>BEC-CLN-003</v>
      </c>
      <c r="F3949" s="2">
        <v>291</v>
      </c>
      <c r="G3949" s="2">
        <v>87009</v>
      </c>
      <c r="H3949" s="2">
        <v>20055.36</v>
      </c>
      <c r="I3949" s="2">
        <v>12188</v>
      </c>
      <c r="J3949" s="2">
        <v>13</v>
      </c>
      <c r="K3949" s="2" t="str">
        <f>_xlfn.XLOOKUP(E3949,[1]SKU_Master!A:A,[1]SKU_Master!C:C,"NOT FOUND")</f>
        <v>Cleaners</v>
      </c>
      <c r="L3949" s="2">
        <f>_xlfn.XLOOKUP(Table2[[#This Row],[SKU_CODE_CLEAN]],[1]SKU_Master!A:A,[1]SKU_Master!E:E,"Not Found")</f>
        <v>299</v>
      </c>
      <c r="M3949" s="2">
        <f>_xlfn.XLOOKUP(E3949,[1]SKU_Master!A:A,[1]SKU_Master!F:F,"NOT FOUND")</f>
        <v>150</v>
      </c>
      <c r="N3949" s="2" t="str">
        <f>IF(ISNUMBER(_xlfn.XMATCH(E3949,[1]SKU_Master!A:A)),"MATCH","NOT FOUND")</f>
        <v>MATCH</v>
      </c>
      <c r="O3949" s="2">
        <f>Table2[[#This Row],[GROSS_REVENUE]]-Table2[[#This Row],[DISCOUNT]]</f>
        <v>66953.64</v>
      </c>
      <c r="P3949" s="3">
        <f>IFERROR((Table2[[#This Row],[NET_REVENUE]]-(Table2[[#This Row],[UNITS_SOLD]]*Table2[[#This Row],[UNIT_COGS]]))/Table2[[#This Row],[NET_REVENUE]],0)</f>
        <v>0.34805635660734802</v>
      </c>
      <c r="Q3949" s="4">
        <f>IFERROR(Table2[[#This Row],[GROSS_REVENUE]]/Table2[[#This Row],[AD_SPEND]],0)</f>
        <v>7.1389071217591074</v>
      </c>
      <c r="R3949" s="2">
        <f>IFERROR((Table2[[#This Row],[NET_REVENUE]]-(Table2[[#This Row],[UNITS_SOLD]]*Table2[[#This Row],[UNIT_COGS]])-Table2[[#This Row],[AD_SPEND]]),0)</f>
        <v>11115.64</v>
      </c>
      <c r="S3949" s="3">
        <f>IFERROR(Table2[[#This Row],[RETURNS_UNITS]]/Table2[[#This Row],[UNITS_SOLD]],0)</f>
        <v>4.4673539518900345E-2</v>
      </c>
      <c r="T3949" s="2" t="str">
        <f>TRIM(CLEAN(Table2[[#This Row],[CHANNEL]]))</f>
        <v>Zepto</v>
      </c>
      <c r="U3949" s="1">
        <f t="shared" si="61"/>
        <v>45536</v>
      </c>
    </row>
    <row r="3950" spans="1:21" x14ac:dyDescent="0.3">
      <c r="A3950" s="1">
        <v>45323</v>
      </c>
      <c r="B3950" s="2" t="s">
        <v>37</v>
      </c>
      <c r="C3950" s="2" t="s">
        <v>25</v>
      </c>
      <c r="D3950" s="2" t="s">
        <v>41</v>
      </c>
      <c r="E3950" s="2" t="str">
        <f>TRIM(Table2[[#This Row],[SKU_CODE]])</f>
        <v>BEC-KT-002</v>
      </c>
      <c r="F3950" s="2">
        <v>373</v>
      </c>
      <c r="G3950" s="2">
        <v>156660</v>
      </c>
      <c r="H3950" s="2">
        <v>26895.119999999999</v>
      </c>
      <c r="I3950" s="2">
        <v>12200.02</v>
      </c>
      <c r="J3950" s="2">
        <v>16</v>
      </c>
      <c r="K3950" s="2" t="str">
        <f>_xlfn.XLOOKUP(E3950,[1]SKU_Master!A:A,[1]SKU_Master!C:C,"NOT FOUND")</f>
        <v>Kitchen Towel</v>
      </c>
      <c r="L3950" s="2">
        <f>_xlfn.XLOOKUP(Table2[[#This Row],[SKU_CODE_CLEAN]],[1]SKU_Master!A:A,[1]SKU_Master!E:E,"Not Found")</f>
        <v>420</v>
      </c>
      <c r="M3950" s="2">
        <f>_xlfn.XLOOKUP(E3950,[1]SKU_Master!A:A,[1]SKU_Master!F:F,"NOT FOUND")</f>
        <v>205</v>
      </c>
      <c r="N3950" s="2" t="str">
        <f>IF(ISNUMBER(_xlfn.XMATCH(E3950,[1]SKU_Master!A:A)),"MATCH","NOT FOUND")</f>
        <v>MATCH</v>
      </c>
      <c r="O3950" s="2">
        <f>Table2[[#This Row],[GROSS_REVENUE]]-Table2[[#This Row],[DISCOUNT]]</f>
        <v>129764.88</v>
      </c>
      <c r="P3950" s="3">
        <f>IFERROR((Table2[[#This Row],[NET_REVENUE]]-(Table2[[#This Row],[UNITS_SOLD]]*Table2[[#This Row],[UNIT_COGS]]))/Table2[[#This Row],[NET_REVENUE]],0)</f>
        <v>0.41074195113500667</v>
      </c>
      <c r="Q3950" s="4">
        <f>IFERROR(Table2[[#This Row],[GROSS_REVENUE]]/Table2[[#This Row],[AD_SPEND]],0)</f>
        <v>12.840962555799088</v>
      </c>
      <c r="R3950" s="2">
        <f>IFERROR((Table2[[#This Row],[NET_REVENUE]]-(Table2[[#This Row],[UNITS_SOLD]]*Table2[[#This Row],[UNIT_COGS]])-Table2[[#This Row],[AD_SPEND]]),0)</f>
        <v>41099.86</v>
      </c>
      <c r="S3950" s="3">
        <f>IFERROR(Table2[[#This Row],[RETURNS_UNITS]]/Table2[[#This Row],[UNITS_SOLD]],0)</f>
        <v>4.2895442359249331E-2</v>
      </c>
      <c r="T3950" s="2" t="str">
        <f>TRIM(CLEAN(Table2[[#This Row],[CHANNEL]]))</f>
        <v>Blinkit</v>
      </c>
      <c r="U3950" s="1">
        <f t="shared" si="61"/>
        <v>45323</v>
      </c>
    </row>
    <row r="3951" spans="1:21" x14ac:dyDescent="0.3">
      <c r="A3951" s="1">
        <v>45627</v>
      </c>
      <c r="B3951" s="2" t="s">
        <v>21</v>
      </c>
      <c r="C3951" s="2" t="s">
        <v>22</v>
      </c>
      <c r="D3951" s="2" t="s">
        <v>38</v>
      </c>
      <c r="E3951" s="2" t="str">
        <f>TRIM(Table2[[#This Row],[SKU_CODE]])</f>
        <v>BEC-CLN-002</v>
      </c>
      <c r="F3951" s="2">
        <v>306</v>
      </c>
      <c r="G3951" s="2">
        <v>56610</v>
      </c>
      <c r="H3951" s="2">
        <v>5423.85</v>
      </c>
      <c r="I3951" s="2">
        <v>12207.19</v>
      </c>
      <c r="J3951" s="2">
        <v>11</v>
      </c>
      <c r="K3951" s="2" t="str">
        <f>_xlfn.XLOOKUP(E3951,[1]SKU_Master!A:A,[1]SKU_Master!C:C,"NOT FOUND")</f>
        <v>Cleaners</v>
      </c>
      <c r="L3951" s="2">
        <f>_xlfn.XLOOKUP(Table2[[#This Row],[SKU_CODE_CLEAN]],[1]SKU_Master!A:A,[1]SKU_Master!E:E,"Not Found")</f>
        <v>185</v>
      </c>
      <c r="M3951" s="2">
        <f>_xlfn.XLOOKUP(E3951,[1]SKU_Master!A:A,[1]SKU_Master!F:F,"NOT FOUND")</f>
        <v>88</v>
      </c>
      <c r="N3951" s="2" t="str">
        <f>IF(ISNUMBER(_xlfn.XMATCH(E3951,[1]SKU_Master!A:A)),"MATCH","NOT FOUND")</f>
        <v>MATCH</v>
      </c>
      <c r="O3951" s="2">
        <f>Table2[[#This Row],[GROSS_REVENUE]]-Table2[[#This Row],[DISCOUNT]]</f>
        <v>51186.15</v>
      </c>
      <c r="P3951" s="3">
        <f>IFERROR((Table2[[#This Row],[NET_REVENUE]]-(Table2[[#This Row],[UNITS_SOLD]]*Table2[[#This Row],[UNIT_COGS]]))/Table2[[#This Row],[NET_REVENUE]],0)</f>
        <v>0.47392019130174862</v>
      </c>
      <c r="Q3951" s="4">
        <f>IFERROR(Table2[[#This Row],[GROSS_REVENUE]]/Table2[[#This Row],[AD_SPEND]],0)</f>
        <v>4.637430891138747</v>
      </c>
      <c r="R3951" s="2">
        <f>IFERROR((Table2[[#This Row],[NET_REVENUE]]-(Table2[[#This Row],[UNITS_SOLD]]*Table2[[#This Row],[UNIT_COGS]])-Table2[[#This Row],[AD_SPEND]]),0)</f>
        <v>12050.960000000001</v>
      </c>
      <c r="S3951" s="3">
        <f>IFERROR(Table2[[#This Row],[RETURNS_UNITS]]/Table2[[#This Row],[UNITS_SOLD]],0)</f>
        <v>3.5947712418300651E-2</v>
      </c>
      <c r="T3951" s="2" t="str">
        <f>TRIM(CLEAN(Table2[[#This Row],[CHANNEL]]))</f>
        <v>Flipkart</v>
      </c>
      <c r="U3951" s="1">
        <f t="shared" si="61"/>
        <v>45627</v>
      </c>
    </row>
    <row r="3952" spans="1:21" x14ac:dyDescent="0.3">
      <c r="A3952" s="1">
        <v>45352</v>
      </c>
      <c r="B3952" s="2" t="s">
        <v>33</v>
      </c>
      <c r="C3952" s="2" t="s">
        <v>28</v>
      </c>
      <c r="D3952" s="2" t="s">
        <v>36</v>
      </c>
      <c r="E3952" s="2" t="str">
        <f>TRIM(Table2[[#This Row],[SKU_CODE]])</f>
        <v>BEC-CLN-003</v>
      </c>
      <c r="F3952" s="2">
        <v>165</v>
      </c>
      <c r="G3952" s="2">
        <v>49335</v>
      </c>
      <c r="H3952" s="2">
        <v>3821.99</v>
      </c>
      <c r="I3952" s="2">
        <v>12236.07</v>
      </c>
      <c r="J3952" s="2">
        <v>6</v>
      </c>
      <c r="K3952" s="2" t="str">
        <f>_xlfn.XLOOKUP(E3952,[1]SKU_Master!A:A,[1]SKU_Master!C:C,"NOT FOUND")</f>
        <v>Cleaners</v>
      </c>
      <c r="L3952" s="2">
        <f>_xlfn.XLOOKUP(Table2[[#This Row],[SKU_CODE_CLEAN]],[1]SKU_Master!A:A,[1]SKU_Master!E:E,"Not Found")</f>
        <v>299</v>
      </c>
      <c r="M3952" s="2">
        <f>_xlfn.XLOOKUP(E3952,[1]SKU_Master!A:A,[1]SKU_Master!F:F,"NOT FOUND")</f>
        <v>150</v>
      </c>
      <c r="N3952" s="2" t="str">
        <f>IF(ISNUMBER(_xlfn.XMATCH(E3952,[1]SKU_Master!A:A)),"MATCH","NOT FOUND")</f>
        <v>MATCH</v>
      </c>
      <c r="O3952" s="2">
        <f>Table2[[#This Row],[GROSS_REVENUE]]-Table2[[#This Row],[DISCOUNT]]</f>
        <v>45513.01</v>
      </c>
      <c r="P3952" s="3">
        <f>IFERROR((Table2[[#This Row],[NET_REVENUE]]-(Table2[[#This Row],[UNITS_SOLD]]*Table2[[#This Row],[UNIT_COGS]]))/Table2[[#This Row],[NET_REVENUE]],0)</f>
        <v>0.45619944714709049</v>
      </c>
      <c r="Q3952" s="4">
        <f>IFERROR(Table2[[#This Row],[GROSS_REVENUE]]/Table2[[#This Row],[AD_SPEND]],0)</f>
        <v>4.0319318212465278</v>
      </c>
      <c r="R3952" s="2">
        <f>IFERROR((Table2[[#This Row],[NET_REVENUE]]-(Table2[[#This Row],[UNITS_SOLD]]*Table2[[#This Row],[UNIT_COGS]])-Table2[[#This Row],[AD_SPEND]]),0)</f>
        <v>8526.9400000000023</v>
      </c>
      <c r="S3952" s="3">
        <f>IFERROR(Table2[[#This Row],[RETURNS_UNITS]]/Table2[[#This Row],[UNITS_SOLD]],0)</f>
        <v>3.6363636363636362E-2</v>
      </c>
      <c r="T3952" s="2" t="str">
        <f>TRIM(CLEAN(Table2[[#This Row],[CHANNEL]]))</f>
        <v>Swiggy Instamart</v>
      </c>
      <c r="U3952" s="1">
        <f t="shared" si="61"/>
        <v>45352</v>
      </c>
    </row>
    <row r="3953" spans="1:21" x14ac:dyDescent="0.3">
      <c r="A3953" s="1">
        <v>45383</v>
      </c>
      <c r="B3953" s="2" t="s">
        <v>27</v>
      </c>
      <c r="C3953" s="2" t="s">
        <v>28</v>
      </c>
      <c r="D3953" s="2" t="s">
        <v>38</v>
      </c>
      <c r="E3953" s="2" t="str">
        <f>TRIM(Table2[[#This Row],[SKU_CODE]])</f>
        <v>BEC-CLN-002</v>
      </c>
      <c r="F3953" s="2">
        <v>240</v>
      </c>
      <c r="G3953" s="2">
        <v>44400</v>
      </c>
      <c r="H3953" s="2">
        <v>4282.93</v>
      </c>
      <c r="I3953" s="2">
        <v>12241.04</v>
      </c>
      <c r="J3953" s="2">
        <v>11</v>
      </c>
      <c r="K3953" s="2" t="str">
        <f>_xlfn.XLOOKUP(E3953,[1]SKU_Master!A:A,[1]SKU_Master!C:C,"NOT FOUND")</f>
        <v>Cleaners</v>
      </c>
      <c r="L3953" s="2">
        <f>_xlfn.XLOOKUP(Table2[[#This Row],[SKU_CODE_CLEAN]],[1]SKU_Master!A:A,[1]SKU_Master!E:E,"Not Found")</f>
        <v>185</v>
      </c>
      <c r="M3953" s="2">
        <f>_xlfn.XLOOKUP(E3953,[1]SKU_Master!A:A,[1]SKU_Master!F:F,"NOT FOUND")</f>
        <v>88</v>
      </c>
      <c r="N3953" s="2" t="str">
        <f>IF(ISNUMBER(_xlfn.XMATCH(E3953,[1]SKU_Master!A:A)),"MATCH","NOT FOUND")</f>
        <v>MATCH</v>
      </c>
      <c r="O3953" s="2">
        <f>Table2[[#This Row],[GROSS_REVENUE]]-Table2[[#This Row],[DISCOUNT]]</f>
        <v>40117.07</v>
      </c>
      <c r="P3953" s="3">
        <f>IFERROR((Table2[[#This Row],[NET_REVENUE]]-(Table2[[#This Row],[UNITS_SOLD]]*Table2[[#This Row],[UNIT_COGS]]))/Table2[[#This Row],[NET_REVENUE]],0)</f>
        <v>0.47354081442139218</v>
      </c>
      <c r="Q3953" s="4">
        <f>IFERROR(Table2[[#This Row],[GROSS_REVENUE]]/Table2[[#This Row],[AD_SPEND]],0)</f>
        <v>3.6271427917889327</v>
      </c>
      <c r="R3953" s="2">
        <f>IFERROR((Table2[[#This Row],[NET_REVENUE]]-(Table2[[#This Row],[UNITS_SOLD]]*Table2[[#This Row],[UNIT_COGS]])-Table2[[#This Row],[AD_SPEND]]),0)</f>
        <v>6756.0299999999988</v>
      </c>
      <c r="S3953" s="3">
        <f>IFERROR(Table2[[#This Row],[RETURNS_UNITS]]/Table2[[#This Row],[UNITS_SOLD]],0)</f>
        <v>4.583333333333333E-2</v>
      </c>
      <c r="T3953" s="2" t="str">
        <f>TRIM(CLEAN(Table2[[#This Row],[CHANNEL]]))</f>
        <v>Zepto</v>
      </c>
      <c r="U3953" s="1">
        <f t="shared" si="61"/>
        <v>45383</v>
      </c>
    </row>
    <row r="3954" spans="1:21" x14ac:dyDescent="0.3">
      <c r="A3954" s="1">
        <v>45658</v>
      </c>
      <c r="B3954" s="2" t="s">
        <v>50</v>
      </c>
      <c r="C3954" s="2" t="s">
        <v>28</v>
      </c>
      <c r="D3954" s="2" t="s">
        <v>38</v>
      </c>
      <c r="E3954" s="2" t="str">
        <f>TRIM(Table2[[#This Row],[SKU_CODE]])</f>
        <v>BEC-CLN-002</v>
      </c>
      <c r="F3954" s="2">
        <v>304</v>
      </c>
      <c r="G3954" s="2">
        <v>56240</v>
      </c>
      <c r="H3954" s="2">
        <v>11065.27</v>
      </c>
      <c r="I3954" s="2">
        <v>12242.29</v>
      </c>
      <c r="J3954" s="2">
        <v>13</v>
      </c>
      <c r="K3954" s="2" t="str">
        <f>_xlfn.XLOOKUP(E3954,[1]SKU_Master!A:A,[1]SKU_Master!C:C,"NOT FOUND")</f>
        <v>Cleaners</v>
      </c>
      <c r="L3954" s="2">
        <f>_xlfn.XLOOKUP(Table2[[#This Row],[SKU_CODE_CLEAN]],[1]SKU_Master!A:A,[1]SKU_Master!E:E,"Not Found")</f>
        <v>185</v>
      </c>
      <c r="M3954" s="2">
        <f>_xlfn.XLOOKUP(E3954,[1]SKU_Master!A:A,[1]SKU_Master!F:F,"NOT FOUND")</f>
        <v>88</v>
      </c>
      <c r="N3954" s="2" t="str">
        <f>IF(ISNUMBER(_xlfn.XMATCH(E3954,[1]SKU_Master!A:A)),"MATCH","NOT FOUND")</f>
        <v>MATCH</v>
      </c>
      <c r="O3954" s="2">
        <f>Table2[[#This Row],[GROSS_REVENUE]]-Table2[[#This Row],[DISCOUNT]]</f>
        <v>45174.729999999996</v>
      </c>
      <c r="P3954" s="3">
        <f>IFERROR((Table2[[#This Row],[NET_REVENUE]]-(Table2[[#This Row],[UNITS_SOLD]]*Table2[[#This Row],[UNIT_COGS]]))/Table2[[#This Row],[NET_REVENUE]],0)</f>
        <v>0.40781051707447941</v>
      </c>
      <c r="Q3954" s="4">
        <f>IFERROR(Table2[[#This Row],[GROSS_REVENUE]]/Table2[[#This Row],[AD_SPEND]],0)</f>
        <v>4.593911759973011</v>
      </c>
      <c r="R3954" s="2">
        <f>IFERROR((Table2[[#This Row],[NET_REVENUE]]-(Table2[[#This Row],[UNITS_SOLD]]*Table2[[#This Row],[UNIT_COGS]])-Table2[[#This Row],[AD_SPEND]]),0)</f>
        <v>6180.4399999999951</v>
      </c>
      <c r="S3954" s="3">
        <f>IFERROR(Table2[[#This Row],[RETURNS_UNITS]]/Table2[[#This Row],[UNITS_SOLD]],0)</f>
        <v>4.2763157894736843E-2</v>
      </c>
      <c r="T3954" s="2" t="str">
        <f>TRIM(CLEAN(Table2[[#This Row],[CHANNEL]]))</f>
        <v>Amazon</v>
      </c>
      <c r="U3954" s="1">
        <f t="shared" si="61"/>
        <v>45658</v>
      </c>
    </row>
    <row r="3955" spans="1:21" x14ac:dyDescent="0.3">
      <c r="A3955" s="1">
        <v>45689</v>
      </c>
      <c r="B3955" s="2" t="s">
        <v>21</v>
      </c>
      <c r="C3955" s="2" t="s">
        <v>25</v>
      </c>
      <c r="D3955" s="2" t="s">
        <v>29</v>
      </c>
      <c r="E3955" s="2" t="str">
        <f>TRIM(Table2[[#This Row],[SKU_CODE]])</f>
        <v>BEC-CLN-004</v>
      </c>
      <c r="F3955" s="2">
        <v>465</v>
      </c>
      <c r="G3955" s="2">
        <v>46035</v>
      </c>
      <c r="H3955" s="2">
        <v>2849.36</v>
      </c>
      <c r="I3955" s="2">
        <v>12253.03</v>
      </c>
      <c r="J3955" s="2">
        <v>10</v>
      </c>
      <c r="K3955" s="2" t="str">
        <f>_xlfn.XLOOKUP(E3955,[1]SKU_Master!A:A,[1]SKU_Master!C:C,"NOT FOUND")</f>
        <v>Cleaners</v>
      </c>
      <c r="L3955" s="2">
        <f>_xlfn.XLOOKUP(Table2[[#This Row],[SKU_CODE_CLEAN]],[1]SKU_Master!A:A,[1]SKU_Master!E:E,"Not Found")</f>
        <v>99</v>
      </c>
      <c r="M3955" s="2">
        <f>_xlfn.XLOOKUP(E3955,[1]SKU_Master!A:A,[1]SKU_Master!F:F,"NOT FOUND")</f>
        <v>44</v>
      </c>
      <c r="N3955" s="2" t="str">
        <f>IF(ISNUMBER(_xlfn.XMATCH(E3955,[1]SKU_Master!A:A)),"MATCH","NOT FOUND")</f>
        <v>MATCH</v>
      </c>
      <c r="O3955" s="2">
        <f>Table2[[#This Row],[GROSS_REVENUE]]-Table2[[#This Row],[DISCOUNT]]</f>
        <v>43185.64</v>
      </c>
      <c r="P3955" s="3">
        <f>IFERROR((Table2[[#This Row],[NET_REVENUE]]-(Table2[[#This Row],[UNITS_SOLD]]*Table2[[#This Row],[UNIT_COGS]]))/Table2[[#This Row],[NET_REVENUE]],0)</f>
        <v>0.52623140469841367</v>
      </c>
      <c r="Q3955" s="4">
        <f>IFERROR(Table2[[#This Row],[GROSS_REVENUE]]/Table2[[#This Row],[AD_SPEND]],0)</f>
        <v>3.7570298938303424</v>
      </c>
      <c r="R3955" s="2">
        <f>IFERROR((Table2[[#This Row],[NET_REVENUE]]-(Table2[[#This Row],[UNITS_SOLD]]*Table2[[#This Row],[UNIT_COGS]])-Table2[[#This Row],[AD_SPEND]]),0)</f>
        <v>10472.609999999999</v>
      </c>
      <c r="S3955" s="3">
        <f>IFERROR(Table2[[#This Row],[RETURNS_UNITS]]/Table2[[#This Row],[UNITS_SOLD]],0)</f>
        <v>2.1505376344086023E-2</v>
      </c>
      <c r="T3955" s="2" t="str">
        <f>TRIM(CLEAN(Table2[[#This Row],[CHANNEL]]))</f>
        <v>Flipkart</v>
      </c>
      <c r="U3955" s="1">
        <f t="shared" si="61"/>
        <v>45689</v>
      </c>
    </row>
    <row r="3956" spans="1:21" x14ac:dyDescent="0.3">
      <c r="A3956" s="1">
        <v>45748</v>
      </c>
      <c r="B3956" s="2" t="s">
        <v>33</v>
      </c>
      <c r="C3956" s="2" t="s">
        <v>22</v>
      </c>
      <c r="D3956" s="2" t="s">
        <v>38</v>
      </c>
      <c r="E3956" s="2" t="str">
        <f>TRIM(Table2[[#This Row],[SKU_CODE]])</f>
        <v>BEC-CLN-002</v>
      </c>
      <c r="F3956" s="2">
        <v>257</v>
      </c>
      <c r="G3956" s="2">
        <v>47545</v>
      </c>
      <c r="H3956" s="2">
        <v>5343.57</v>
      </c>
      <c r="I3956" s="2">
        <v>12253.4</v>
      </c>
      <c r="J3956" s="2">
        <v>8</v>
      </c>
      <c r="K3956" s="2" t="str">
        <f>_xlfn.XLOOKUP(E3956,[1]SKU_Master!A:A,[1]SKU_Master!C:C,"NOT FOUND")</f>
        <v>Cleaners</v>
      </c>
      <c r="L3956" s="2">
        <f>_xlfn.XLOOKUP(Table2[[#This Row],[SKU_CODE_CLEAN]],[1]SKU_Master!A:A,[1]SKU_Master!E:E,"Not Found")</f>
        <v>185</v>
      </c>
      <c r="M3956" s="2">
        <f>_xlfn.XLOOKUP(E3956,[1]SKU_Master!A:A,[1]SKU_Master!F:F,"NOT FOUND")</f>
        <v>88</v>
      </c>
      <c r="N3956" s="2" t="str">
        <f>IF(ISNUMBER(_xlfn.XMATCH(E3956,[1]SKU_Master!A:A)),"MATCH","NOT FOUND")</f>
        <v>MATCH</v>
      </c>
      <c r="O3956" s="2">
        <f>Table2[[#This Row],[GROSS_REVENUE]]-Table2[[#This Row],[DISCOUNT]]</f>
        <v>42201.43</v>
      </c>
      <c r="P3956" s="3">
        <f>IFERROR((Table2[[#This Row],[NET_REVENUE]]-(Table2[[#This Row],[UNITS_SOLD]]*Table2[[#This Row],[UNIT_COGS]]))/Table2[[#This Row],[NET_REVENUE]],0)</f>
        <v>0.46409398923211842</v>
      </c>
      <c r="Q3956" s="4">
        <f>IFERROR(Table2[[#This Row],[GROSS_REVENUE]]/Table2[[#This Row],[AD_SPEND]],0)</f>
        <v>3.8801475508838363</v>
      </c>
      <c r="R3956" s="2">
        <f>IFERROR((Table2[[#This Row],[NET_REVENUE]]-(Table2[[#This Row],[UNITS_SOLD]]*Table2[[#This Row],[UNIT_COGS]])-Table2[[#This Row],[AD_SPEND]]),0)</f>
        <v>7332.0300000000007</v>
      </c>
      <c r="S3956" s="3">
        <f>IFERROR(Table2[[#This Row],[RETURNS_UNITS]]/Table2[[#This Row],[UNITS_SOLD]],0)</f>
        <v>3.1128404669260701E-2</v>
      </c>
      <c r="T3956" s="2" t="str">
        <f>TRIM(CLEAN(Table2[[#This Row],[CHANNEL]]))</f>
        <v>Swiggy Instamart</v>
      </c>
      <c r="U3956" s="1">
        <f t="shared" si="61"/>
        <v>45748</v>
      </c>
    </row>
    <row r="3957" spans="1:21" x14ac:dyDescent="0.3">
      <c r="A3957" s="1">
        <v>45717</v>
      </c>
      <c r="B3957" s="2" t="s">
        <v>24</v>
      </c>
      <c r="C3957" s="2" t="s">
        <v>28</v>
      </c>
      <c r="D3957" s="2" t="s">
        <v>59</v>
      </c>
      <c r="E3957" s="2" t="str">
        <f>TRIM(Table2[[#This Row],[SKU_CODE]])</f>
        <v>BEC-CLN-001</v>
      </c>
      <c r="F3957" s="2">
        <v>213</v>
      </c>
      <c r="G3957" s="2">
        <v>42387</v>
      </c>
      <c r="H3957" s="2">
        <v>5745.03</v>
      </c>
      <c r="I3957" s="2">
        <v>12267.77</v>
      </c>
      <c r="J3957" s="2">
        <v>31</v>
      </c>
      <c r="K3957" s="2" t="str">
        <f>_xlfn.XLOOKUP(E3957,[1]SKU_Master!A:A,[1]SKU_Master!C:C,"NOT FOUND")</f>
        <v>Cleaners</v>
      </c>
      <c r="L3957" s="2">
        <f>_xlfn.XLOOKUP(Table2[[#This Row],[SKU_CODE_CLEAN]],[1]SKU_Master!A:A,[1]SKU_Master!E:E,"Not Found")</f>
        <v>199</v>
      </c>
      <c r="M3957" s="2">
        <f>_xlfn.XLOOKUP(E3957,[1]SKU_Master!A:A,[1]SKU_Master!F:F,"NOT FOUND")</f>
        <v>96</v>
      </c>
      <c r="N3957" s="2" t="str">
        <f>IF(ISNUMBER(_xlfn.XMATCH(E3957,[1]SKU_Master!A:A)),"MATCH","NOT FOUND")</f>
        <v>MATCH</v>
      </c>
      <c r="O3957" s="2">
        <f>Table2[[#This Row],[GROSS_REVENUE]]-Table2[[#This Row],[DISCOUNT]]</f>
        <v>36641.97</v>
      </c>
      <c r="P3957" s="3">
        <f>IFERROR((Table2[[#This Row],[NET_REVENUE]]-(Table2[[#This Row],[UNITS_SOLD]]*Table2[[#This Row],[UNIT_COGS]]))/Table2[[#This Row],[NET_REVENUE]],0)</f>
        <v>0.44195140163042546</v>
      </c>
      <c r="Q3957" s="4">
        <f>IFERROR(Table2[[#This Row],[GROSS_REVENUE]]/Table2[[#This Row],[AD_SPEND]],0)</f>
        <v>3.4551511806954318</v>
      </c>
      <c r="R3957" s="2">
        <f>IFERROR((Table2[[#This Row],[NET_REVENUE]]-(Table2[[#This Row],[UNITS_SOLD]]*Table2[[#This Row],[UNIT_COGS]])-Table2[[#This Row],[AD_SPEND]]),0)</f>
        <v>3926.2000000000007</v>
      </c>
      <c r="S3957" s="3">
        <f>IFERROR(Table2[[#This Row],[RETURNS_UNITS]]/Table2[[#This Row],[UNITS_SOLD]],0)</f>
        <v>0.14553990610328638</v>
      </c>
      <c r="T3957" s="2" t="str">
        <f>TRIM(CLEAN(Table2[[#This Row],[CHANNEL]]))</f>
        <v>D2C</v>
      </c>
      <c r="U3957" s="1">
        <f t="shared" si="61"/>
        <v>45717</v>
      </c>
    </row>
    <row r="3958" spans="1:21" x14ac:dyDescent="0.3">
      <c r="A3958" s="1">
        <v>45444</v>
      </c>
      <c r="B3958" s="2" t="s">
        <v>39</v>
      </c>
      <c r="C3958" s="2" t="s">
        <v>28</v>
      </c>
      <c r="D3958" s="2" t="s">
        <v>41</v>
      </c>
      <c r="E3958" s="2" t="str">
        <f>TRIM(Table2[[#This Row],[SKU_CODE]])</f>
        <v>BEC-KT-002</v>
      </c>
      <c r="F3958" s="2">
        <v>255</v>
      </c>
      <c r="G3958" s="2">
        <v>107100</v>
      </c>
      <c r="H3958" s="2">
        <v>9570.2999999999993</v>
      </c>
      <c r="I3958" s="2">
        <v>12286.48</v>
      </c>
      <c r="J3958" s="2">
        <v>14</v>
      </c>
      <c r="K3958" s="2" t="str">
        <f>_xlfn.XLOOKUP(E3958,[1]SKU_Master!A:A,[1]SKU_Master!C:C,"NOT FOUND")</f>
        <v>Kitchen Towel</v>
      </c>
      <c r="L3958" s="2">
        <f>_xlfn.XLOOKUP(Table2[[#This Row],[SKU_CODE_CLEAN]],[1]SKU_Master!A:A,[1]SKU_Master!E:E,"Not Found")</f>
        <v>420</v>
      </c>
      <c r="M3958" s="2">
        <f>_xlfn.XLOOKUP(E3958,[1]SKU_Master!A:A,[1]SKU_Master!F:F,"NOT FOUND")</f>
        <v>205</v>
      </c>
      <c r="N3958" s="2" t="str">
        <f>IF(ISNUMBER(_xlfn.XMATCH(E3958,[1]SKU_Master!A:A)),"MATCH","NOT FOUND")</f>
        <v>MATCH</v>
      </c>
      <c r="O3958" s="2">
        <f>Table2[[#This Row],[GROSS_REVENUE]]-Table2[[#This Row],[DISCOUNT]]</f>
        <v>97529.7</v>
      </c>
      <c r="P3958" s="3">
        <f>IFERROR((Table2[[#This Row],[NET_REVENUE]]-(Table2[[#This Row],[UNITS_SOLD]]*Table2[[#This Row],[UNIT_COGS]]))/Table2[[#This Row],[NET_REVENUE]],0)</f>
        <v>0.46400942482136209</v>
      </c>
      <c r="Q3958" s="4">
        <f>IFERROR(Table2[[#This Row],[GROSS_REVENUE]]/Table2[[#This Row],[AD_SPEND]],0)</f>
        <v>8.7168985746934844</v>
      </c>
      <c r="R3958" s="2">
        <f>IFERROR((Table2[[#This Row],[NET_REVENUE]]-(Table2[[#This Row],[UNITS_SOLD]]*Table2[[#This Row],[UNIT_COGS]])-Table2[[#This Row],[AD_SPEND]]),0)</f>
        <v>32968.22</v>
      </c>
      <c r="S3958" s="3">
        <f>IFERROR(Table2[[#This Row],[RETURNS_UNITS]]/Table2[[#This Row],[UNITS_SOLD]],0)</f>
        <v>5.4901960784313725E-2</v>
      </c>
      <c r="T3958" s="2" t="str">
        <f>TRIM(CLEAN(Table2[[#This Row],[CHANNEL]]))</f>
        <v>Amazon</v>
      </c>
      <c r="U3958" s="1">
        <f t="shared" si="61"/>
        <v>45444</v>
      </c>
    </row>
    <row r="3959" spans="1:21" x14ac:dyDescent="0.3">
      <c r="A3959" s="1">
        <v>45809</v>
      </c>
      <c r="B3959" s="2" t="s">
        <v>34</v>
      </c>
      <c r="C3959" s="2" t="s">
        <v>25</v>
      </c>
      <c r="D3959" s="2" t="s">
        <v>29</v>
      </c>
      <c r="E3959" s="2" t="str">
        <f>TRIM(Table2[[#This Row],[SKU_CODE]])</f>
        <v>BEC-CLN-004</v>
      </c>
      <c r="F3959" s="2">
        <v>520</v>
      </c>
      <c r="G3959" s="2">
        <v>51480</v>
      </c>
      <c r="H3959" s="2">
        <v>10170.16</v>
      </c>
      <c r="I3959" s="2">
        <v>12337.92</v>
      </c>
      <c r="J3959" s="2">
        <v>18</v>
      </c>
      <c r="K3959" s="2" t="str">
        <f>_xlfn.XLOOKUP(E3959,[1]SKU_Master!A:A,[1]SKU_Master!C:C,"NOT FOUND")</f>
        <v>Cleaners</v>
      </c>
      <c r="L3959" s="2">
        <f>_xlfn.XLOOKUP(Table2[[#This Row],[SKU_CODE_CLEAN]],[1]SKU_Master!A:A,[1]SKU_Master!E:E,"Not Found")</f>
        <v>99</v>
      </c>
      <c r="M3959" s="2">
        <f>_xlfn.XLOOKUP(E3959,[1]SKU_Master!A:A,[1]SKU_Master!F:F,"NOT FOUND")</f>
        <v>44</v>
      </c>
      <c r="N3959" s="2" t="str">
        <f>IF(ISNUMBER(_xlfn.XMATCH(E3959,[1]SKU_Master!A:A)),"MATCH","NOT FOUND")</f>
        <v>MATCH</v>
      </c>
      <c r="O3959" s="2">
        <f>Table2[[#This Row],[GROSS_REVENUE]]-Table2[[#This Row],[DISCOUNT]]</f>
        <v>41309.839999999997</v>
      </c>
      <c r="P3959" s="3">
        <f>IFERROR((Table2[[#This Row],[NET_REVENUE]]-(Table2[[#This Row],[UNITS_SOLD]]*Table2[[#This Row],[UNIT_COGS]]))/Table2[[#This Row],[NET_REVENUE]],0)</f>
        <v>0.44613680420936025</v>
      </c>
      <c r="Q3959" s="4">
        <f>IFERROR(Table2[[#This Row],[GROSS_REVENUE]]/Table2[[#This Row],[AD_SPEND]],0)</f>
        <v>4.1725023342670404</v>
      </c>
      <c r="R3959" s="2">
        <f>IFERROR((Table2[[#This Row],[NET_REVENUE]]-(Table2[[#This Row],[UNITS_SOLD]]*Table2[[#This Row],[UNIT_COGS]])-Table2[[#This Row],[AD_SPEND]]),0)</f>
        <v>6091.9199999999964</v>
      </c>
      <c r="S3959" s="3">
        <f>IFERROR(Table2[[#This Row],[RETURNS_UNITS]]/Table2[[#This Row],[UNITS_SOLD]],0)</f>
        <v>3.4615384615384617E-2</v>
      </c>
      <c r="T3959" s="2" t="str">
        <f>TRIM(CLEAN(Table2[[#This Row],[CHANNEL]]))</f>
        <v>Zepto</v>
      </c>
      <c r="U3959" s="1">
        <f t="shared" si="61"/>
        <v>45809</v>
      </c>
    </row>
    <row r="3960" spans="1:21" x14ac:dyDescent="0.3">
      <c r="A3960" s="1">
        <v>45717</v>
      </c>
      <c r="B3960" s="2" t="s">
        <v>37</v>
      </c>
      <c r="C3960" s="2" t="s">
        <v>22</v>
      </c>
      <c r="D3960" s="2" t="s">
        <v>41</v>
      </c>
      <c r="E3960" s="2" t="str">
        <f>TRIM(Table2[[#This Row],[SKU_CODE]])</f>
        <v>BEC-KT-002</v>
      </c>
      <c r="F3960" s="2">
        <v>266</v>
      </c>
      <c r="G3960" s="2">
        <v>111720</v>
      </c>
      <c r="H3960" s="2">
        <v>18876.21</v>
      </c>
      <c r="I3960" s="2">
        <v>12347.93</v>
      </c>
      <c r="J3960" s="2">
        <v>11</v>
      </c>
      <c r="K3960" s="2" t="str">
        <f>_xlfn.XLOOKUP(E3960,[1]SKU_Master!A:A,[1]SKU_Master!C:C,"NOT FOUND")</f>
        <v>Kitchen Towel</v>
      </c>
      <c r="L3960" s="2">
        <f>_xlfn.XLOOKUP(Table2[[#This Row],[SKU_CODE_CLEAN]],[1]SKU_Master!A:A,[1]SKU_Master!E:E,"Not Found")</f>
        <v>420</v>
      </c>
      <c r="M3960" s="2">
        <f>_xlfn.XLOOKUP(E3960,[1]SKU_Master!A:A,[1]SKU_Master!F:F,"NOT FOUND")</f>
        <v>205</v>
      </c>
      <c r="N3960" s="2" t="str">
        <f>IF(ISNUMBER(_xlfn.XMATCH(E3960,[1]SKU_Master!A:A)),"MATCH","NOT FOUND")</f>
        <v>MATCH</v>
      </c>
      <c r="O3960" s="2">
        <f>Table2[[#This Row],[GROSS_REVENUE]]-Table2[[#This Row],[DISCOUNT]]</f>
        <v>92843.790000000008</v>
      </c>
      <c r="P3960" s="3">
        <f>IFERROR((Table2[[#This Row],[NET_REVENUE]]-(Table2[[#This Row],[UNITS_SOLD]]*Table2[[#This Row],[UNIT_COGS]]))/Table2[[#This Row],[NET_REVENUE]],0)</f>
        <v>0.41266938801184233</v>
      </c>
      <c r="Q3960" s="4">
        <f>IFERROR(Table2[[#This Row],[GROSS_REVENUE]]/Table2[[#This Row],[AD_SPEND]],0)</f>
        <v>9.0476703382672241</v>
      </c>
      <c r="R3960" s="2">
        <f>IFERROR((Table2[[#This Row],[NET_REVENUE]]-(Table2[[#This Row],[UNITS_SOLD]]*Table2[[#This Row],[UNIT_COGS]])-Table2[[#This Row],[AD_SPEND]]),0)</f>
        <v>25965.860000000008</v>
      </c>
      <c r="S3960" s="3">
        <f>IFERROR(Table2[[#This Row],[RETURNS_UNITS]]/Table2[[#This Row],[UNITS_SOLD]],0)</f>
        <v>4.1353383458646614E-2</v>
      </c>
      <c r="T3960" s="2" t="str">
        <f>TRIM(CLEAN(Table2[[#This Row],[CHANNEL]]))</f>
        <v>Blinkit</v>
      </c>
      <c r="U3960" s="1">
        <f t="shared" si="61"/>
        <v>45717</v>
      </c>
    </row>
    <row r="3961" spans="1:21" x14ac:dyDescent="0.3">
      <c r="A3961" s="1">
        <v>45383</v>
      </c>
      <c r="B3961" s="2" t="s">
        <v>33</v>
      </c>
      <c r="C3961" s="2" t="s">
        <v>28</v>
      </c>
      <c r="D3961" s="2" t="s">
        <v>36</v>
      </c>
      <c r="E3961" s="2" t="str">
        <f>TRIM(Table2[[#This Row],[SKU_CODE]])</f>
        <v>BEC-CLN-003</v>
      </c>
      <c r="F3961" s="2">
        <v>159</v>
      </c>
      <c r="G3961" s="2">
        <v>47541</v>
      </c>
      <c r="H3961" s="2">
        <v>10379.959999999999</v>
      </c>
      <c r="I3961" s="2">
        <v>12354.1</v>
      </c>
      <c r="J3961" s="2">
        <v>4</v>
      </c>
      <c r="K3961" s="2" t="str">
        <f>_xlfn.XLOOKUP(E3961,[1]SKU_Master!A:A,[1]SKU_Master!C:C,"NOT FOUND")</f>
        <v>Cleaners</v>
      </c>
      <c r="L3961" s="2">
        <f>_xlfn.XLOOKUP(Table2[[#This Row],[SKU_CODE_CLEAN]],[1]SKU_Master!A:A,[1]SKU_Master!E:E,"Not Found")</f>
        <v>299</v>
      </c>
      <c r="M3961" s="2">
        <f>_xlfn.XLOOKUP(E3961,[1]SKU_Master!A:A,[1]SKU_Master!F:F,"NOT FOUND")</f>
        <v>150</v>
      </c>
      <c r="N3961" s="2" t="str">
        <f>IF(ISNUMBER(_xlfn.XMATCH(E3961,[1]SKU_Master!A:A)),"MATCH","NOT FOUND")</f>
        <v>MATCH</v>
      </c>
      <c r="O3961" s="2">
        <f>Table2[[#This Row],[GROSS_REVENUE]]-Table2[[#This Row],[DISCOUNT]]</f>
        <v>37161.040000000001</v>
      </c>
      <c r="P3961" s="3">
        <f>IFERROR((Table2[[#This Row],[NET_REVENUE]]-(Table2[[#This Row],[UNITS_SOLD]]*Table2[[#This Row],[UNIT_COGS]]))/Table2[[#This Row],[NET_REVENUE]],0)</f>
        <v>0.35819880175581742</v>
      </c>
      <c r="Q3961" s="4">
        <f>IFERROR(Table2[[#This Row],[GROSS_REVENUE]]/Table2[[#This Row],[AD_SPEND]],0)</f>
        <v>3.8481961454092164</v>
      </c>
      <c r="R3961" s="2">
        <f>IFERROR((Table2[[#This Row],[NET_REVENUE]]-(Table2[[#This Row],[UNITS_SOLD]]*Table2[[#This Row],[UNIT_COGS]])-Table2[[#This Row],[AD_SPEND]]),0)</f>
        <v>956.94000000000051</v>
      </c>
      <c r="S3961" s="3">
        <f>IFERROR(Table2[[#This Row],[RETURNS_UNITS]]/Table2[[#This Row],[UNITS_SOLD]],0)</f>
        <v>2.5157232704402517E-2</v>
      </c>
      <c r="T3961" s="2" t="str">
        <f>TRIM(CLEAN(Table2[[#This Row],[CHANNEL]]))</f>
        <v>Swiggy Instamart</v>
      </c>
      <c r="U3961" s="1">
        <f t="shared" si="61"/>
        <v>45383</v>
      </c>
    </row>
    <row r="3962" spans="1:21" x14ac:dyDescent="0.3">
      <c r="A3962" s="1">
        <v>45717</v>
      </c>
      <c r="B3962" s="2" t="s">
        <v>21</v>
      </c>
      <c r="C3962" s="2" t="s">
        <v>25</v>
      </c>
      <c r="D3962" s="2" t="s">
        <v>41</v>
      </c>
      <c r="E3962" s="2" t="str">
        <f>TRIM(Table2[[#This Row],[SKU_CODE]])</f>
        <v>BEC-KT-002</v>
      </c>
      <c r="F3962" s="2">
        <v>280</v>
      </c>
      <c r="G3962" s="2">
        <v>117600</v>
      </c>
      <c r="H3962" s="2">
        <v>14019.05</v>
      </c>
      <c r="I3962" s="2">
        <v>12362.3</v>
      </c>
      <c r="J3962" s="2">
        <v>9</v>
      </c>
      <c r="K3962" s="2" t="str">
        <f>_xlfn.XLOOKUP(E3962,[1]SKU_Master!A:A,[1]SKU_Master!C:C,"NOT FOUND")</f>
        <v>Kitchen Towel</v>
      </c>
      <c r="L3962" s="2">
        <f>_xlfn.XLOOKUP(Table2[[#This Row],[SKU_CODE_CLEAN]],[1]SKU_Master!A:A,[1]SKU_Master!E:E,"Not Found")</f>
        <v>420</v>
      </c>
      <c r="M3962" s="2">
        <f>_xlfn.XLOOKUP(E3962,[1]SKU_Master!A:A,[1]SKU_Master!F:F,"NOT FOUND")</f>
        <v>205</v>
      </c>
      <c r="N3962" s="2" t="str">
        <f>IF(ISNUMBER(_xlfn.XMATCH(E3962,[1]SKU_Master!A:A)),"MATCH","NOT FOUND")</f>
        <v>MATCH</v>
      </c>
      <c r="O3962" s="2">
        <f>Table2[[#This Row],[GROSS_REVENUE]]-Table2[[#This Row],[DISCOUNT]]</f>
        <v>103580.95</v>
      </c>
      <c r="P3962" s="3">
        <f>IFERROR((Table2[[#This Row],[NET_REVENUE]]-(Table2[[#This Row],[UNITS_SOLD]]*Table2[[#This Row],[UNIT_COGS]]))/Table2[[#This Row],[NET_REVENUE]],0)</f>
        <v>0.44584404757824675</v>
      </c>
      <c r="Q3962" s="4">
        <f>IFERROR(Table2[[#This Row],[GROSS_REVENUE]]/Table2[[#This Row],[AD_SPEND]],0)</f>
        <v>9.512792926882538</v>
      </c>
      <c r="R3962" s="2">
        <f>IFERROR((Table2[[#This Row],[NET_REVENUE]]-(Table2[[#This Row],[UNITS_SOLD]]*Table2[[#This Row],[UNIT_COGS]])-Table2[[#This Row],[AD_SPEND]]),0)</f>
        <v>33818.649999999994</v>
      </c>
      <c r="S3962" s="3">
        <f>IFERROR(Table2[[#This Row],[RETURNS_UNITS]]/Table2[[#This Row],[UNITS_SOLD]],0)</f>
        <v>3.214285714285714E-2</v>
      </c>
      <c r="T3962" s="2" t="str">
        <f>TRIM(CLEAN(Table2[[#This Row],[CHANNEL]]))</f>
        <v>Flipkart</v>
      </c>
      <c r="U3962" s="1">
        <f t="shared" si="61"/>
        <v>45717</v>
      </c>
    </row>
    <row r="3963" spans="1:21" x14ac:dyDescent="0.3">
      <c r="A3963" s="1">
        <v>45597</v>
      </c>
      <c r="B3963" s="2" t="s">
        <v>37</v>
      </c>
      <c r="C3963" s="2" t="s">
        <v>28</v>
      </c>
      <c r="D3963" s="2" t="s">
        <v>59</v>
      </c>
      <c r="E3963" s="2" t="str">
        <f>TRIM(Table2[[#This Row],[SKU_CODE]])</f>
        <v>BEC-CLN-001</v>
      </c>
      <c r="F3963" s="2">
        <v>258</v>
      </c>
      <c r="G3963" s="2">
        <v>51342</v>
      </c>
      <c r="H3963" s="2">
        <v>2896.55</v>
      </c>
      <c r="I3963" s="2">
        <v>12364.23</v>
      </c>
      <c r="J3963" s="2">
        <v>10</v>
      </c>
      <c r="K3963" s="2" t="str">
        <f>_xlfn.XLOOKUP(E3963,[1]SKU_Master!A:A,[1]SKU_Master!C:C,"NOT FOUND")</f>
        <v>Cleaners</v>
      </c>
      <c r="L3963" s="2">
        <f>_xlfn.XLOOKUP(Table2[[#This Row],[SKU_CODE_CLEAN]],[1]SKU_Master!A:A,[1]SKU_Master!E:E,"Not Found")</f>
        <v>199</v>
      </c>
      <c r="M3963" s="2">
        <f>_xlfn.XLOOKUP(E3963,[1]SKU_Master!A:A,[1]SKU_Master!F:F,"NOT FOUND")</f>
        <v>96</v>
      </c>
      <c r="N3963" s="2" t="str">
        <f>IF(ISNUMBER(_xlfn.XMATCH(E3963,[1]SKU_Master!A:A)),"MATCH","NOT FOUND")</f>
        <v>MATCH</v>
      </c>
      <c r="O3963" s="2">
        <f>Table2[[#This Row],[GROSS_REVENUE]]-Table2[[#This Row],[DISCOUNT]]</f>
        <v>48445.45</v>
      </c>
      <c r="P3963" s="3">
        <f>IFERROR((Table2[[#This Row],[NET_REVENUE]]-(Table2[[#This Row],[UNITS_SOLD]]*Table2[[#This Row],[UNIT_COGS]]))/Table2[[#This Row],[NET_REVENUE]],0)</f>
        <v>0.4887445570223829</v>
      </c>
      <c r="Q3963" s="4">
        <f>IFERROR(Table2[[#This Row],[GROSS_REVENUE]]/Table2[[#This Row],[AD_SPEND]],0)</f>
        <v>4.1524623854457579</v>
      </c>
      <c r="R3963" s="2">
        <f>IFERROR((Table2[[#This Row],[NET_REVENUE]]-(Table2[[#This Row],[UNITS_SOLD]]*Table2[[#This Row],[UNIT_COGS]])-Table2[[#This Row],[AD_SPEND]]),0)</f>
        <v>11313.219999999998</v>
      </c>
      <c r="S3963" s="3">
        <f>IFERROR(Table2[[#This Row],[RETURNS_UNITS]]/Table2[[#This Row],[UNITS_SOLD]],0)</f>
        <v>3.875968992248062E-2</v>
      </c>
      <c r="T3963" s="2" t="str">
        <f>TRIM(CLEAN(Table2[[#This Row],[CHANNEL]]))</f>
        <v>Blinkit</v>
      </c>
      <c r="U3963" s="1">
        <f t="shared" si="61"/>
        <v>45597</v>
      </c>
    </row>
    <row r="3964" spans="1:21" x14ac:dyDescent="0.3">
      <c r="A3964" s="1">
        <v>45323</v>
      </c>
      <c r="B3964" s="2" t="s">
        <v>27</v>
      </c>
      <c r="C3964" s="2" t="s">
        <v>28</v>
      </c>
      <c r="D3964" s="2" t="s">
        <v>36</v>
      </c>
      <c r="E3964" s="2" t="str">
        <f>TRIM(Table2[[#This Row],[SKU_CODE]])</f>
        <v>BEC-CLN-003</v>
      </c>
      <c r="F3964" s="2">
        <v>193</v>
      </c>
      <c r="G3964" s="2">
        <v>57707</v>
      </c>
      <c r="H3964" s="2">
        <v>16052.44</v>
      </c>
      <c r="I3964" s="2">
        <v>12390.09</v>
      </c>
      <c r="J3964" s="2">
        <v>9</v>
      </c>
      <c r="K3964" s="2" t="str">
        <f>_xlfn.XLOOKUP(E3964,[1]SKU_Master!A:A,[1]SKU_Master!C:C,"NOT FOUND")</f>
        <v>Cleaners</v>
      </c>
      <c r="L3964" s="2">
        <f>_xlfn.XLOOKUP(Table2[[#This Row],[SKU_CODE_CLEAN]],[1]SKU_Master!A:A,[1]SKU_Master!E:E,"Not Found")</f>
        <v>299</v>
      </c>
      <c r="M3964" s="2">
        <f>_xlfn.XLOOKUP(E3964,[1]SKU_Master!A:A,[1]SKU_Master!F:F,"NOT FOUND")</f>
        <v>150</v>
      </c>
      <c r="N3964" s="2" t="str">
        <f>IF(ISNUMBER(_xlfn.XMATCH(E3964,[1]SKU_Master!A:A)),"MATCH","NOT FOUND")</f>
        <v>MATCH</v>
      </c>
      <c r="O3964" s="2">
        <f>Table2[[#This Row],[GROSS_REVENUE]]-Table2[[#This Row],[DISCOUNT]]</f>
        <v>41654.559999999998</v>
      </c>
      <c r="P3964" s="3">
        <f>IFERROR((Table2[[#This Row],[NET_REVENUE]]-(Table2[[#This Row],[UNITS_SOLD]]*Table2[[#This Row],[UNIT_COGS]]))/Table2[[#This Row],[NET_REVENUE]],0)</f>
        <v>0.30499806023638226</v>
      </c>
      <c r="Q3964" s="4">
        <f>IFERROR(Table2[[#This Row],[GROSS_REVENUE]]/Table2[[#This Row],[AD_SPEND]],0)</f>
        <v>4.6575125765833825</v>
      </c>
      <c r="R3964" s="2">
        <f>IFERROR((Table2[[#This Row],[NET_REVENUE]]-(Table2[[#This Row],[UNITS_SOLD]]*Table2[[#This Row],[UNIT_COGS]])-Table2[[#This Row],[AD_SPEND]]),0)</f>
        <v>314.46999999999753</v>
      </c>
      <c r="S3964" s="3">
        <f>IFERROR(Table2[[#This Row],[RETURNS_UNITS]]/Table2[[#This Row],[UNITS_SOLD]],0)</f>
        <v>4.6632124352331605E-2</v>
      </c>
      <c r="T3964" s="2" t="str">
        <f>TRIM(CLEAN(Table2[[#This Row],[CHANNEL]]))</f>
        <v>Zepto</v>
      </c>
      <c r="U3964" s="1">
        <f t="shared" si="61"/>
        <v>45323</v>
      </c>
    </row>
    <row r="3965" spans="1:21" x14ac:dyDescent="0.3">
      <c r="A3965" s="1">
        <v>45809</v>
      </c>
      <c r="B3965" s="2" t="s">
        <v>27</v>
      </c>
      <c r="C3965" s="2" t="s">
        <v>28</v>
      </c>
      <c r="D3965" s="2" t="s">
        <v>38</v>
      </c>
      <c r="E3965" s="2" t="str">
        <f>TRIM(Table2[[#This Row],[SKU_CODE]])</f>
        <v>BEC-CLN-002</v>
      </c>
      <c r="F3965" s="2">
        <v>308</v>
      </c>
      <c r="G3965" s="2">
        <v>56980</v>
      </c>
      <c r="H3965" s="2">
        <v>16950.43</v>
      </c>
      <c r="I3965" s="2">
        <v>12403.99</v>
      </c>
      <c r="J3965" s="2">
        <v>13</v>
      </c>
      <c r="K3965" s="2" t="str">
        <f>_xlfn.XLOOKUP(E3965,[1]SKU_Master!A:A,[1]SKU_Master!C:C,"NOT FOUND")</f>
        <v>Cleaners</v>
      </c>
      <c r="L3965" s="2">
        <f>_xlfn.XLOOKUP(Table2[[#This Row],[SKU_CODE_CLEAN]],[1]SKU_Master!A:A,[1]SKU_Master!E:E,"Not Found")</f>
        <v>185</v>
      </c>
      <c r="M3965" s="2">
        <f>_xlfn.XLOOKUP(E3965,[1]SKU_Master!A:A,[1]SKU_Master!F:F,"NOT FOUND")</f>
        <v>88</v>
      </c>
      <c r="N3965" s="2" t="str">
        <f>IF(ISNUMBER(_xlfn.XMATCH(E3965,[1]SKU_Master!A:A)),"MATCH","NOT FOUND")</f>
        <v>MATCH</v>
      </c>
      <c r="O3965" s="2">
        <f>Table2[[#This Row],[GROSS_REVENUE]]-Table2[[#This Row],[DISCOUNT]]</f>
        <v>40029.57</v>
      </c>
      <c r="P3965" s="3">
        <f>IFERROR((Table2[[#This Row],[NET_REVENUE]]-(Table2[[#This Row],[UNITS_SOLD]]*Table2[[#This Row],[UNIT_COGS]]))/Table2[[#This Row],[NET_REVENUE]],0)</f>
        <v>0.32290054577153837</v>
      </c>
      <c r="Q3965" s="4">
        <f>IFERROR(Table2[[#This Row],[GROSS_REVENUE]]/Table2[[#This Row],[AD_SPEND]],0)</f>
        <v>4.5936831616278315</v>
      </c>
      <c r="R3965" s="2">
        <f>IFERROR((Table2[[#This Row],[NET_REVENUE]]-(Table2[[#This Row],[UNITS_SOLD]]*Table2[[#This Row],[UNIT_COGS]])-Table2[[#This Row],[AD_SPEND]]),0)</f>
        <v>521.57999999999993</v>
      </c>
      <c r="S3965" s="3">
        <f>IFERROR(Table2[[#This Row],[RETURNS_UNITS]]/Table2[[#This Row],[UNITS_SOLD]],0)</f>
        <v>4.2207792207792208E-2</v>
      </c>
      <c r="T3965" s="2" t="str">
        <f>TRIM(CLEAN(Table2[[#This Row],[CHANNEL]]))</f>
        <v>Zepto</v>
      </c>
      <c r="U3965" s="1">
        <f t="shared" si="61"/>
        <v>45809</v>
      </c>
    </row>
    <row r="3966" spans="1:21" x14ac:dyDescent="0.3">
      <c r="A3966" s="1">
        <v>45444</v>
      </c>
      <c r="B3966" s="2" t="s">
        <v>50</v>
      </c>
      <c r="C3966" s="2" t="s">
        <v>28</v>
      </c>
      <c r="D3966" s="2" t="s">
        <v>36</v>
      </c>
      <c r="E3966" s="2" t="str">
        <f>TRIM(Table2[[#This Row],[SKU_CODE]])</f>
        <v>BEC-CLN-003</v>
      </c>
      <c r="F3966" s="2">
        <v>313</v>
      </c>
      <c r="G3966" s="2">
        <v>93587</v>
      </c>
      <c r="H3966" s="2">
        <v>27933.13</v>
      </c>
      <c r="I3966" s="2">
        <v>12438.87</v>
      </c>
      <c r="J3966" s="2">
        <v>7</v>
      </c>
      <c r="K3966" s="2" t="str">
        <f>_xlfn.XLOOKUP(E3966,[1]SKU_Master!A:A,[1]SKU_Master!C:C,"NOT FOUND")</f>
        <v>Cleaners</v>
      </c>
      <c r="L3966" s="2">
        <f>_xlfn.XLOOKUP(Table2[[#This Row],[SKU_CODE_CLEAN]],[1]SKU_Master!A:A,[1]SKU_Master!E:E,"Not Found")</f>
        <v>299</v>
      </c>
      <c r="M3966" s="2">
        <f>_xlfn.XLOOKUP(E3966,[1]SKU_Master!A:A,[1]SKU_Master!F:F,"NOT FOUND")</f>
        <v>150</v>
      </c>
      <c r="N3966" s="2" t="str">
        <f>IF(ISNUMBER(_xlfn.XMATCH(E3966,[1]SKU_Master!A:A)),"MATCH","NOT FOUND")</f>
        <v>MATCH</v>
      </c>
      <c r="O3966" s="2">
        <f>Table2[[#This Row],[GROSS_REVENUE]]-Table2[[#This Row],[DISCOUNT]]</f>
        <v>65653.87</v>
      </c>
      <c r="P3966" s="3">
        <f>IFERROR((Table2[[#This Row],[NET_REVENUE]]-(Table2[[#This Row],[UNITS_SOLD]]*Table2[[#This Row],[UNIT_COGS]]))/Table2[[#This Row],[NET_REVENUE]],0)</f>
        <v>0.28488602423589038</v>
      </c>
      <c r="Q3966" s="4">
        <f>IFERROR(Table2[[#This Row],[GROSS_REVENUE]]/Table2[[#This Row],[AD_SPEND]],0)</f>
        <v>7.5237541673801553</v>
      </c>
      <c r="R3966" s="2">
        <f>IFERROR((Table2[[#This Row],[NET_REVENUE]]-(Table2[[#This Row],[UNITS_SOLD]]*Table2[[#This Row],[UNIT_COGS]])-Table2[[#This Row],[AD_SPEND]]),0)</f>
        <v>6264.9999999999945</v>
      </c>
      <c r="S3966" s="3">
        <f>IFERROR(Table2[[#This Row],[RETURNS_UNITS]]/Table2[[#This Row],[UNITS_SOLD]],0)</f>
        <v>2.2364217252396165E-2</v>
      </c>
      <c r="T3966" s="2" t="str">
        <f>TRIM(CLEAN(Table2[[#This Row],[CHANNEL]]))</f>
        <v>Amazon</v>
      </c>
      <c r="U3966" s="1">
        <f t="shared" si="61"/>
        <v>45444</v>
      </c>
    </row>
    <row r="3967" spans="1:21" x14ac:dyDescent="0.3">
      <c r="A3967" s="1">
        <v>45413</v>
      </c>
      <c r="B3967" s="2" t="s">
        <v>39</v>
      </c>
      <c r="C3967" s="2" t="s">
        <v>22</v>
      </c>
      <c r="D3967" s="2" t="s">
        <v>29</v>
      </c>
      <c r="E3967" s="2" t="str">
        <f>TRIM(Table2[[#This Row],[SKU_CODE]])</f>
        <v>BEC-CLN-004</v>
      </c>
      <c r="F3967" s="2">
        <v>563</v>
      </c>
      <c r="G3967" s="2">
        <v>55737</v>
      </c>
      <c r="H3967" s="2">
        <v>8940.66</v>
      </c>
      <c r="I3967" s="2">
        <v>12447.89</v>
      </c>
      <c r="J3967" s="2">
        <v>23</v>
      </c>
      <c r="K3967" s="2" t="str">
        <f>_xlfn.XLOOKUP(E3967,[1]SKU_Master!A:A,[1]SKU_Master!C:C,"NOT FOUND")</f>
        <v>Cleaners</v>
      </c>
      <c r="L3967" s="2">
        <f>_xlfn.XLOOKUP(Table2[[#This Row],[SKU_CODE_CLEAN]],[1]SKU_Master!A:A,[1]SKU_Master!E:E,"Not Found")</f>
        <v>99</v>
      </c>
      <c r="M3967" s="2">
        <f>_xlfn.XLOOKUP(E3967,[1]SKU_Master!A:A,[1]SKU_Master!F:F,"NOT FOUND")</f>
        <v>44</v>
      </c>
      <c r="N3967" s="2" t="str">
        <f>IF(ISNUMBER(_xlfn.XMATCH(E3967,[1]SKU_Master!A:A)),"MATCH","NOT FOUND")</f>
        <v>MATCH</v>
      </c>
      <c r="O3967" s="2">
        <f>Table2[[#This Row],[GROSS_REVENUE]]-Table2[[#This Row],[DISCOUNT]]</f>
        <v>46796.34</v>
      </c>
      <c r="P3967" s="3">
        <f>IFERROR((Table2[[#This Row],[NET_REVENUE]]-(Table2[[#This Row],[UNITS_SOLD]]*Table2[[#This Row],[UNIT_COGS]]))/Table2[[#This Row],[NET_REVENUE]],0)</f>
        <v>0.47064236220183026</v>
      </c>
      <c r="Q3967" s="4">
        <f>IFERROR(Table2[[#This Row],[GROSS_REVENUE]]/Table2[[#This Row],[AD_SPEND]],0)</f>
        <v>4.4776263286388298</v>
      </c>
      <c r="R3967" s="2">
        <f>IFERROR((Table2[[#This Row],[NET_REVENUE]]-(Table2[[#This Row],[UNITS_SOLD]]*Table2[[#This Row],[UNIT_COGS]])-Table2[[#This Row],[AD_SPEND]]),0)</f>
        <v>9576.4499999999971</v>
      </c>
      <c r="S3967" s="3">
        <f>IFERROR(Table2[[#This Row],[RETURNS_UNITS]]/Table2[[#This Row],[UNITS_SOLD]],0)</f>
        <v>4.0852575488454709E-2</v>
      </c>
      <c r="T3967" s="2" t="str">
        <f>TRIM(CLEAN(Table2[[#This Row],[CHANNEL]]))</f>
        <v>Amazon</v>
      </c>
      <c r="U3967" s="1">
        <f t="shared" si="61"/>
        <v>45413</v>
      </c>
    </row>
    <row r="3968" spans="1:21" x14ac:dyDescent="0.3">
      <c r="A3968" s="1">
        <v>45323</v>
      </c>
      <c r="B3968" s="2" t="s">
        <v>27</v>
      </c>
      <c r="C3968" s="2" t="s">
        <v>25</v>
      </c>
      <c r="D3968" s="2" t="s">
        <v>38</v>
      </c>
      <c r="E3968" s="2" t="str">
        <f>TRIM(Table2[[#This Row],[SKU_CODE]])</f>
        <v>BEC-CLN-002</v>
      </c>
      <c r="F3968" s="2">
        <v>318</v>
      </c>
      <c r="G3968" s="2">
        <v>58830</v>
      </c>
      <c r="H3968" s="2">
        <v>13350.22</v>
      </c>
      <c r="I3968" s="2">
        <v>12461.85</v>
      </c>
      <c r="J3968" s="2">
        <v>9</v>
      </c>
      <c r="K3968" s="2" t="str">
        <f>_xlfn.XLOOKUP(E3968,[1]SKU_Master!A:A,[1]SKU_Master!C:C,"NOT FOUND")</f>
        <v>Cleaners</v>
      </c>
      <c r="L3968" s="2">
        <f>_xlfn.XLOOKUP(Table2[[#This Row],[SKU_CODE_CLEAN]],[1]SKU_Master!A:A,[1]SKU_Master!E:E,"Not Found")</f>
        <v>185</v>
      </c>
      <c r="M3968" s="2">
        <f>_xlfn.XLOOKUP(E3968,[1]SKU_Master!A:A,[1]SKU_Master!F:F,"NOT FOUND")</f>
        <v>88</v>
      </c>
      <c r="N3968" s="2" t="str">
        <f>IF(ISNUMBER(_xlfn.XMATCH(E3968,[1]SKU_Master!A:A)),"MATCH","NOT FOUND")</f>
        <v>MATCH</v>
      </c>
      <c r="O3968" s="2">
        <f>Table2[[#This Row],[GROSS_REVENUE]]-Table2[[#This Row],[DISCOUNT]]</f>
        <v>45479.78</v>
      </c>
      <c r="P3968" s="3">
        <f>IFERROR((Table2[[#This Row],[NET_REVENUE]]-(Table2[[#This Row],[UNITS_SOLD]]*Table2[[#This Row],[UNIT_COGS]]))/Table2[[#This Row],[NET_REVENUE]],0)</f>
        <v>0.38469359350462995</v>
      </c>
      <c r="Q3968" s="4">
        <f>IFERROR(Table2[[#This Row],[GROSS_REVENUE]]/Table2[[#This Row],[AD_SPEND]],0)</f>
        <v>4.7208079057282823</v>
      </c>
      <c r="R3968" s="2">
        <f>IFERROR((Table2[[#This Row],[NET_REVENUE]]-(Table2[[#This Row],[UNITS_SOLD]]*Table2[[#This Row],[UNIT_COGS]])-Table2[[#This Row],[AD_SPEND]]),0)</f>
        <v>5033.9299999999985</v>
      </c>
      <c r="S3968" s="3">
        <f>IFERROR(Table2[[#This Row],[RETURNS_UNITS]]/Table2[[#This Row],[UNITS_SOLD]],0)</f>
        <v>2.8301886792452831E-2</v>
      </c>
      <c r="T3968" s="2" t="str">
        <f>TRIM(CLEAN(Table2[[#This Row],[CHANNEL]]))</f>
        <v>Zepto</v>
      </c>
      <c r="U3968" s="1">
        <f t="shared" si="61"/>
        <v>45323</v>
      </c>
    </row>
    <row r="3969" spans="1:21" x14ac:dyDescent="0.3">
      <c r="A3969" s="1">
        <v>45383</v>
      </c>
      <c r="B3969" s="2" t="s">
        <v>33</v>
      </c>
      <c r="C3969" s="2" t="s">
        <v>25</v>
      </c>
      <c r="D3969" s="2" t="s">
        <v>59</v>
      </c>
      <c r="E3969" s="2" t="str">
        <f>TRIM(Table2[[#This Row],[SKU_CODE]])</f>
        <v>BEC-CLN-001</v>
      </c>
      <c r="F3969" s="2">
        <v>255</v>
      </c>
      <c r="G3969" s="2">
        <v>50745</v>
      </c>
      <c r="H3969" s="2">
        <v>10386.52</v>
      </c>
      <c r="I3969" s="2">
        <v>12482.23</v>
      </c>
      <c r="J3969" s="2">
        <v>12</v>
      </c>
      <c r="K3969" s="2" t="str">
        <f>_xlfn.XLOOKUP(E3969,[1]SKU_Master!A:A,[1]SKU_Master!C:C,"NOT FOUND")</f>
        <v>Cleaners</v>
      </c>
      <c r="L3969" s="2">
        <f>_xlfn.XLOOKUP(Table2[[#This Row],[SKU_CODE_CLEAN]],[1]SKU_Master!A:A,[1]SKU_Master!E:E,"Not Found")</f>
        <v>199</v>
      </c>
      <c r="M3969" s="2">
        <f>_xlfn.XLOOKUP(E3969,[1]SKU_Master!A:A,[1]SKU_Master!F:F,"NOT FOUND")</f>
        <v>96</v>
      </c>
      <c r="N3969" s="2" t="str">
        <f>IF(ISNUMBER(_xlfn.XMATCH(E3969,[1]SKU_Master!A:A)),"MATCH","NOT FOUND")</f>
        <v>MATCH</v>
      </c>
      <c r="O3969" s="2">
        <f>Table2[[#This Row],[GROSS_REVENUE]]-Table2[[#This Row],[DISCOUNT]]</f>
        <v>40358.479999999996</v>
      </c>
      <c r="P3969" s="3">
        <f>IFERROR((Table2[[#This Row],[NET_REVENUE]]-(Table2[[#This Row],[UNITS_SOLD]]*Table2[[#This Row],[UNIT_COGS]]))/Table2[[#This Row],[NET_REVENUE]],0)</f>
        <v>0.39343602633201247</v>
      </c>
      <c r="Q3969" s="4">
        <f>IFERROR(Table2[[#This Row],[GROSS_REVENUE]]/Table2[[#This Row],[AD_SPEND]],0)</f>
        <v>4.0653793432743992</v>
      </c>
      <c r="R3969" s="2">
        <f>IFERROR((Table2[[#This Row],[NET_REVENUE]]-(Table2[[#This Row],[UNITS_SOLD]]*Table2[[#This Row],[UNIT_COGS]])-Table2[[#This Row],[AD_SPEND]]),0)</f>
        <v>3396.2499999999964</v>
      </c>
      <c r="S3969" s="3">
        <f>IFERROR(Table2[[#This Row],[RETURNS_UNITS]]/Table2[[#This Row],[UNITS_SOLD]],0)</f>
        <v>4.7058823529411764E-2</v>
      </c>
      <c r="T3969" s="2" t="str">
        <f>TRIM(CLEAN(Table2[[#This Row],[CHANNEL]]))</f>
        <v>Swiggy Instamart</v>
      </c>
      <c r="U3969" s="1">
        <f t="shared" si="61"/>
        <v>45383</v>
      </c>
    </row>
    <row r="3970" spans="1:21" x14ac:dyDescent="0.3">
      <c r="A3970" s="1">
        <v>45627</v>
      </c>
      <c r="B3970" s="2" t="s">
        <v>27</v>
      </c>
      <c r="C3970" s="2" t="s">
        <v>22</v>
      </c>
      <c r="D3970" s="2" t="s">
        <v>38</v>
      </c>
      <c r="E3970" s="2" t="str">
        <f>TRIM(Table2[[#This Row],[SKU_CODE]])</f>
        <v>BEC-CLN-002</v>
      </c>
      <c r="F3970" s="2">
        <v>297</v>
      </c>
      <c r="G3970" s="2">
        <v>54945</v>
      </c>
      <c r="H3970" s="2">
        <v>8345.34</v>
      </c>
      <c r="I3970" s="2">
        <v>12485.22</v>
      </c>
      <c r="J3970" s="2">
        <v>5</v>
      </c>
      <c r="K3970" s="2" t="str">
        <f>_xlfn.XLOOKUP(E3970,[1]SKU_Master!A:A,[1]SKU_Master!C:C,"NOT FOUND")</f>
        <v>Cleaners</v>
      </c>
      <c r="L3970" s="2">
        <f>_xlfn.XLOOKUP(Table2[[#This Row],[SKU_CODE_CLEAN]],[1]SKU_Master!A:A,[1]SKU_Master!E:E,"Not Found")</f>
        <v>185</v>
      </c>
      <c r="M3970" s="2">
        <f>_xlfn.XLOOKUP(E3970,[1]SKU_Master!A:A,[1]SKU_Master!F:F,"NOT FOUND")</f>
        <v>88</v>
      </c>
      <c r="N3970" s="2" t="str">
        <f>IF(ISNUMBER(_xlfn.XMATCH(E3970,[1]SKU_Master!A:A)),"MATCH","NOT FOUND")</f>
        <v>MATCH</v>
      </c>
      <c r="O3970" s="2">
        <f>Table2[[#This Row],[GROSS_REVENUE]]-Table2[[#This Row],[DISCOUNT]]</f>
        <v>46599.66</v>
      </c>
      <c r="P3970" s="3">
        <f>IFERROR((Table2[[#This Row],[NET_REVENUE]]-(Table2[[#This Row],[UNITS_SOLD]]*Table2[[#This Row],[UNIT_COGS]]))/Table2[[#This Row],[NET_REVENUE]],0)</f>
        <v>0.43913753877174216</v>
      </c>
      <c r="Q3970" s="4">
        <f>IFERROR(Table2[[#This Row],[GROSS_REVENUE]]/Table2[[#This Row],[AD_SPEND]],0)</f>
        <v>4.4008035100703076</v>
      </c>
      <c r="R3970" s="2">
        <f>IFERROR((Table2[[#This Row],[NET_REVENUE]]-(Table2[[#This Row],[UNITS_SOLD]]*Table2[[#This Row],[UNIT_COGS]])-Table2[[#This Row],[AD_SPEND]]),0)</f>
        <v>7978.4400000000041</v>
      </c>
      <c r="S3970" s="3">
        <f>IFERROR(Table2[[#This Row],[RETURNS_UNITS]]/Table2[[#This Row],[UNITS_SOLD]],0)</f>
        <v>1.6835016835016835E-2</v>
      </c>
      <c r="T3970" s="2" t="str">
        <f>TRIM(CLEAN(Table2[[#This Row],[CHANNEL]]))</f>
        <v>Zepto</v>
      </c>
      <c r="U3970" s="1">
        <f t="shared" si="61"/>
        <v>45627</v>
      </c>
    </row>
    <row r="3971" spans="1:21" x14ac:dyDescent="0.3">
      <c r="A3971" s="1">
        <v>45292</v>
      </c>
      <c r="B3971" s="2" t="s">
        <v>21</v>
      </c>
      <c r="C3971" s="2" t="s">
        <v>25</v>
      </c>
      <c r="D3971" s="2" t="s">
        <v>59</v>
      </c>
      <c r="E3971" s="2" t="str">
        <f>TRIM(Table2[[#This Row],[SKU_CODE]])</f>
        <v>BEC-CLN-001</v>
      </c>
      <c r="F3971" s="2">
        <v>326</v>
      </c>
      <c r="G3971" s="2">
        <v>64874</v>
      </c>
      <c r="H3971" s="2">
        <v>15891.64</v>
      </c>
      <c r="I3971" s="2">
        <v>12495.61</v>
      </c>
      <c r="J3971" s="2">
        <v>16</v>
      </c>
      <c r="K3971" s="2" t="str">
        <f>_xlfn.XLOOKUP(E3971,[1]SKU_Master!A:A,[1]SKU_Master!C:C,"NOT FOUND")</f>
        <v>Cleaners</v>
      </c>
      <c r="L3971" s="2">
        <f>_xlfn.XLOOKUP(Table2[[#This Row],[SKU_CODE_CLEAN]],[1]SKU_Master!A:A,[1]SKU_Master!E:E,"Not Found")</f>
        <v>199</v>
      </c>
      <c r="M3971" s="2">
        <f>_xlfn.XLOOKUP(E3971,[1]SKU_Master!A:A,[1]SKU_Master!F:F,"NOT FOUND")</f>
        <v>96</v>
      </c>
      <c r="N3971" s="2" t="str">
        <f>IF(ISNUMBER(_xlfn.XMATCH(E3971,[1]SKU_Master!A:A)),"MATCH","NOT FOUND")</f>
        <v>MATCH</v>
      </c>
      <c r="O3971" s="2">
        <f>Table2[[#This Row],[GROSS_REVENUE]]-Table2[[#This Row],[DISCOUNT]]</f>
        <v>48982.36</v>
      </c>
      <c r="P3971" s="3">
        <f>IFERROR((Table2[[#This Row],[NET_REVENUE]]-(Table2[[#This Row],[UNITS_SOLD]]*Table2[[#This Row],[UNIT_COGS]]))/Table2[[#This Row],[NET_REVENUE]],0)</f>
        <v>0.36107610984852506</v>
      </c>
      <c r="Q3971" s="4">
        <f>IFERROR(Table2[[#This Row],[GROSS_REVENUE]]/Table2[[#This Row],[AD_SPEND]],0)</f>
        <v>5.1917433402610991</v>
      </c>
      <c r="R3971" s="2">
        <f>IFERROR((Table2[[#This Row],[NET_REVENUE]]-(Table2[[#This Row],[UNITS_SOLD]]*Table2[[#This Row],[UNIT_COGS]])-Table2[[#This Row],[AD_SPEND]]),0)</f>
        <v>5190.75</v>
      </c>
      <c r="S3971" s="3">
        <f>IFERROR(Table2[[#This Row],[RETURNS_UNITS]]/Table2[[#This Row],[UNITS_SOLD]],0)</f>
        <v>4.9079754601226995E-2</v>
      </c>
      <c r="T3971" s="2" t="str">
        <f>TRIM(CLEAN(Table2[[#This Row],[CHANNEL]]))</f>
        <v>Flipkart</v>
      </c>
      <c r="U3971" s="1">
        <f t="shared" ref="U3971:U4034" si="62">IF(AND(MONTH(A3971)=1,DAY(A3971)&gt;1),DATE(YEAR(A3971),DAY(A3971),1),A3971)</f>
        <v>45292</v>
      </c>
    </row>
    <row r="3972" spans="1:21" x14ac:dyDescent="0.3">
      <c r="A3972" s="1">
        <v>45566</v>
      </c>
      <c r="B3972" s="2" t="s">
        <v>37</v>
      </c>
      <c r="C3972" s="2" t="s">
        <v>25</v>
      </c>
      <c r="D3972" s="2" t="s">
        <v>59</v>
      </c>
      <c r="E3972" s="2" t="str">
        <f>TRIM(Table2[[#This Row],[SKU_CODE]])</f>
        <v>BEC-CLN-001</v>
      </c>
      <c r="F3972" s="2">
        <v>315</v>
      </c>
      <c r="G3972" s="2">
        <v>62685</v>
      </c>
      <c r="H3972" s="2">
        <v>15254.76</v>
      </c>
      <c r="I3972" s="2">
        <v>12521.41</v>
      </c>
      <c r="J3972" s="2">
        <v>17</v>
      </c>
      <c r="K3972" s="2" t="str">
        <f>_xlfn.XLOOKUP(E3972,[1]SKU_Master!A:A,[1]SKU_Master!C:C,"NOT FOUND")</f>
        <v>Cleaners</v>
      </c>
      <c r="L3972" s="2">
        <f>_xlfn.XLOOKUP(Table2[[#This Row],[SKU_CODE_CLEAN]],[1]SKU_Master!A:A,[1]SKU_Master!E:E,"Not Found")</f>
        <v>199</v>
      </c>
      <c r="M3972" s="2">
        <f>_xlfn.XLOOKUP(E3972,[1]SKU_Master!A:A,[1]SKU_Master!F:F,"NOT FOUND")</f>
        <v>96</v>
      </c>
      <c r="N3972" s="2" t="str">
        <f>IF(ISNUMBER(_xlfn.XMATCH(E3972,[1]SKU_Master!A:A)),"MATCH","NOT FOUND")</f>
        <v>MATCH</v>
      </c>
      <c r="O3972" s="2">
        <f>Table2[[#This Row],[GROSS_REVENUE]]-Table2[[#This Row],[DISCOUNT]]</f>
        <v>47430.239999999998</v>
      </c>
      <c r="P3972" s="3">
        <f>IFERROR((Table2[[#This Row],[NET_REVENUE]]-(Table2[[#This Row],[UNITS_SOLD]]*Table2[[#This Row],[UNIT_COGS]]))/Table2[[#This Row],[NET_REVENUE]],0)</f>
        <v>0.36243206865493405</v>
      </c>
      <c r="Q3972" s="4">
        <f>IFERROR(Table2[[#This Row],[GROSS_REVENUE]]/Table2[[#This Row],[AD_SPEND]],0)</f>
        <v>5.0062253372423715</v>
      </c>
      <c r="R3972" s="2">
        <f>IFERROR((Table2[[#This Row],[NET_REVENUE]]-(Table2[[#This Row],[UNITS_SOLD]]*Table2[[#This Row],[UNIT_COGS]])-Table2[[#This Row],[AD_SPEND]]),0)</f>
        <v>4668.8299999999981</v>
      </c>
      <c r="S3972" s="3">
        <f>IFERROR(Table2[[#This Row],[RETURNS_UNITS]]/Table2[[#This Row],[UNITS_SOLD]],0)</f>
        <v>5.3968253968253971E-2</v>
      </c>
      <c r="T3972" s="2" t="str">
        <f>TRIM(CLEAN(Table2[[#This Row],[CHANNEL]]))</f>
        <v>Blinkit</v>
      </c>
      <c r="U3972" s="1">
        <f t="shared" si="62"/>
        <v>45566</v>
      </c>
    </row>
    <row r="3973" spans="1:21" x14ac:dyDescent="0.3">
      <c r="A3973" s="1">
        <v>45689</v>
      </c>
      <c r="B3973" s="2" t="s">
        <v>39</v>
      </c>
      <c r="C3973" s="2" t="s">
        <v>28</v>
      </c>
      <c r="D3973" s="2" t="s">
        <v>41</v>
      </c>
      <c r="E3973" s="2" t="str">
        <f>TRIM(Table2[[#This Row],[SKU_CODE]])</f>
        <v>BEC-KT-002</v>
      </c>
      <c r="F3973" s="2">
        <v>325</v>
      </c>
      <c r="G3973" s="2">
        <v>136500</v>
      </c>
      <c r="H3973" s="2">
        <v>34861.33</v>
      </c>
      <c r="I3973" s="2">
        <v>12536.53</v>
      </c>
      <c r="J3973" s="2">
        <v>6</v>
      </c>
      <c r="K3973" s="2" t="str">
        <f>_xlfn.XLOOKUP(E3973,[1]SKU_Master!A:A,[1]SKU_Master!C:C,"NOT FOUND")</f>
        <v>Kitchen Towel</v>
      </c>
      <c r="L3973" s="2">
        <f>_xlfn.XLOOKUP(Table2[[#This Row],[SKU_CODE_CLEAN]],[1]SKU_Master!A:A,[1]SKU_Master!E:E,"Not Found")</f>
        <v>420</v>
      </c>
      <c r="M3973" s="2">
        <f>_xlfn.XLOOKUP(E3973,[1]SKU_Master!A:A,[1]SKU_Master!F:F,"NOT FOUND")</f>
        <v>205</v>
      </c>
      <c r="N3973" s="2" t="str">
        <f>IF(ISNUMBER(_xlfn.XMATCH(E3973,[1]SKU_Master!A:A)),"MATCH","NOT FOUND")</f>
        <v>MATCH</v>
      </c>
      <c r="O3973" s="2">
        <f>Table2[[#This Row],[GROSS_REVENUE]]-Table2[[#This Row],[DISCOUNT]]</f>
        <v>101638.67</v>
      </c>
      <c r="P3973" s="3">
        <f>IFERROR((Table2[[#This Row],[NET_REVENUE]]-(Table2[[#This Row],[UNITS_SOLD]]*Table2[[#This Row],[UNIT_COGS]]))/Table2[[#This Row],[NET_REVENUE]],0)</f>
        <v>0.34449161918391885</v>
      </c>
      <c r="Q3973" s="4">
        <f>IFERROR(Table2[[#This Row],[GROSS_REVENUE]]/Table2[[#This Row],[AD_SPEND]],0)</f>
        <v>10.888180381652658</v>
      </c>
      <c r="R3973" s="2">
        <f>IFERROR((Table2[[#This Row],[NET_REVENUE]]-(Table2[[#This Row],[UNITS_SOLD]]*Table2[[#This Row],[UNIT_COGS]])-Table2[[#This Row],[AD_SPEND]]),0)</f>
        <v>22477.14</v>
      </c>
      <c r="S3973" s="3">
        <f>IFERROR(Table2[[#This Row],[RETURNS_UNITS]]/Table2[[#This Row],[UNITS_SOLD]],0)</f>
        <v>1.8461538461538463E-2</v>
      </c>
      <c r="T3973" s="2" t="str">
        <f>TRIM(CLEAN(Table2[[#This Row],[CHANNEL]]))</f>
        <v>Amazon</v>
      </c>
      <c r="U3973" s="1">
        <f t="shared" si="62"/>
        <v>45689</v>
      </c>
    </row>
    <row r="3974" spans="1:21" x14ac:dyDescent="0.3">
      <c r="A3974" s="1">
        <v>45444</v>
      </c>
      <c r="B3974" s="2" t="s">
        <v>24</v>
      </c>
      <c r="C3974" s="2" t="s">
        <v>22</v>
      </c>
      <c r="D3974" s="2" t="s">
        <v>59</v>
      </c>
      <c r="E3974" s="2" t="str">
        <f>TRIM(Table2[[#This Row],[SKU_CODE]])</f>
        <v>BEC-CLN-001</v>
      </c>
      <c r="F3974" s="2">
        <v>217</v>
      </c>
      <c r="G3974" s="2">
        <v>43183</v>
      </c>
      <c r="H3974" s="2">
        <v>1396.92</v>
      </c>
      <c r="I3974" s="2">
        <v>12539.43</v>
      </c>
      <c r="J3974" s="2">
        <v>26</v>
      </c>
      <c r="K3974" s="2" t="str">
        <f>_xlfn.XLOOKUP(E3974,[1]SKU_Master!A:A,[1]SKU_Master!C:C,"NOT FOUND")</f>
        <v>Cleaners</v>
      </c>
      <c r="L3974" s="2">
        <f>_xlfn.XLOOKUP(Table2[[#This Row],[SKU_CODE_CLEAN]],[1]SKU_Master!A:A,[1]SKU_Master!E:E,"Not Found")</f>
        <v>199</v>
      </c>
      <c r="M3974" s="2">
        <f>_xlfn.XLOOKUP(E3974,[1]SKU_Master!A:A,[1]SKU_Master!F:F,"NOT FOUND")</f>
        <v>96</v>
      </c>
      <c r="N3974" s="2" t="str">
        <f>IF(ISNUMBER(_xlfn.XMATCH(E3974,[1]SKU_Master!A:A)),"MATCH","NOT FOUND")</f>
        <v>MATCH</v>
      </c>
      <c r="O3974" s="2">
        <f>Table2[[#This Row],[GROSS_REVENUE]]-Table2[[#This Row],[DISCOUNT]]</f>
        <v>41786.080000000002</v>
      </c>
      <c r="P3974" s="3">
        <f>IFERROR((Table2[[#This Row],[NET_REVENUE]]-(Table2[[#This Row],[UNITS_SOLD]]*Table2[[#This Row],[UNIT_COGS]]))/Table2[[#This Row],[NET_REVENUE]],0)</f>
        <v>0.5014607735398966</v>
      </c>
      <c r="Q3974" s="4">
        <f>IFERROR(Table2[[#This Row],[GROSS_REVENUE]]/Table2[[#This Row],[AD_SPEND]],0)</f>
        <v>3.4437769499889548</v>
      </c>
      <c r="R3974" s="2">
        <f>IFERROR((Table2[[#This Row],[NET_REVENUE]]-(Table2[[#This Row],[UNITS_SOLD]]*Table2[[#This Row],[UNIT_COGS]])-Table2[[#This Row],[AD_SPEND]]),0)</f>
        <v>8414.6500000000015</v>
      </c>
      <c r="S3974" s="3">
        <f>IFERROR(Table2[[#This Row],[RETURNS_UNITS]]/Table2[[#This Row],[UNITS_SOLD]],0)</f>
        <v>0.11981566820276497</v>
      </c>
      <c r="T3974" s="2" t="str">
        <f>TRIM(CLEAN(Table2[[#This Row],[CHANNEL]]))</f>
        <v>D2C</v>
      </c>
      <c r="U3974" s="1">
        <f t="shared" si="62"/>
        <v>45444</v>
      </c>
    </row>
    <row r="3975" spans="1:21" x14ac:dyDescent="0.3">
      <c r="A3975" s="1">
        <v>45536</v>
      </c>
      <c r="B3975" s="2" t="s">
        <v>37</v>
      </c>
      <c r="C3975" s="2" t="s">
        <v>22</v>
      </c>
      <c r="D3975" s="2" t="s">
        <v>36</v>
      </c>
      <c r="E3975" s="2" t="str">
        <f>TRIM(Table2[[#This Row],[SKU_CODE]])</f>
        <v>BEC-CLN-003</v>
      </c>
      <c r="F3975" s="2">
        <v>208</v>
      </c>
      <c r="G3975" s="2">
        <v>62192</v>
      </c>
      <c r="H3975" s="2">
        <v>8674.6</v>
      </c>
      <c r="I3975" s="2">
        <v>12559.63</v>
      </c>
      <c r="J3975" s="2">
        <v>10</v>
      </c>
      <c r="K3975" s="2" t="str">
        <f>_xlfn.XLOOKUP(E3975,[1]SKU_Master!A:A,[1]SKU_Master!C:C,"NOT FOUND")</f>
        <v>Cleaners</v>
      </c>
      <c r="L3975" s="2">
        <f>_xlfn.XLOOKUP(Table2[[#This Row],[SKU_CODE_CLEAN]],[1]SKU_Master!A:A,[1]SKU_Master!E:E,"Not Found")</f>
        <v>299</v>
      </c>
      <c r="M3975" s="2">
        <f>_xlfn.XLOOKUP(E3975,[1]SKU_Master!A:A,[1]SKU_Master!F:F,"NOT FOUND")</f>
        <v>150</v>
      </c>
      <c r="N3975" s="2" t="str">
        <f>IF(ISNUMBER(_xlfn.XMATCH(E3975,[1]SKU_Master!A:A)),"MATCH","NOT FOUND")</f>
        <v>MATCH</v>
      </c>
      <c r="O3975" s="2">
        <f>Table2[[#This Row],[GROSS_REVENUE]]-Table2[[#This Row],[DISCOUNT]]</f>
        <v>53517.4</v>
      </c>
      <c r="P3975" s="3">
        <f>IFERROR((Table2[[#This Row],[NET_REVENUE]]-(Table2[[#This Row],[UNITS_SOLD]]*Table2[[#This Row],[UNIT_COGS]]))/Table2[[#This Row],[NET_REVENUE]],0)</f>
        <v>0.41701203720659075</v>
      </c>
      <c r="Q3975" s="4">
        <f>IFERROR(Table2[[#This Row],[GROSS_REVENUE]]/Table2[[#This Row],[AD_SPEND]],0)</f>
        <v>4.9517382279573523</v>
      </c>
      <c r="R3975" s="2">
        <f>IFERROR((Table2[[#This Row],[NET_REVENUE]]-(Table2[[#This Row],[UNITS_SOLD]]*Table2[[#This Row],[UNIT_COGS]])-Table2[[#This Row],[AD_SPEND]]),0)</f>
        <v>9757.7700000000023</v>
      </c>
      <c r="S3975" s="3">
        <f>IFERROR(Table2[[#This Row],[RETURNS_UNITS]]/Table2[[#This Row],[UNITS_SOLD]],0)</f>
        <v>4.807692307692308E-2</v>
      </c>
      <c r="T3975" s="2" t="str">
        <f>TRIM(CLEAN(Table2[[#This Row],[CHANNEL]]))</f>
        <v>Blinkit</v>
      </c>
      <c r="U3975" s="1">
        <f t="shared" si="62"/>
        <v>45536</v>
      </c>
    </row>
    <row r="3976" spans="1:21" x14ac:dyDescent="0.3">
      <c r="A3976" s="1">
        <v>45717</v>
      </c>
      <c r="B3976" s="2" t="s">
        <v>50</v>
      </c>
      <c r="C3976" s="2" t="s">
        <v>25</v>
      </c>
      <c r="D3976" s="2" t="s">
        <v>30</v>
      </c>
      <c r="E3976" s="2" t="str">
        <f>TRIM(Table2[[#This Row],[SKU_CODE]])</f>
        <v>BEC-TIS-002</v>
      </c>
      <c r="F3976" s="2">
        <v>768</v>
      </c>
      <c r="G3976" s="2">
        <v>138240</v>
      </c>
      <c r="H3976" s="2">
        <v>27219.77</v>
      </c>
      <c r="I3976" s="2">
        <v>12562.36</v>
      </c>
      <c r="J3976" s="2">
        <v>35</v>
      </c>
      <c r="K3976" s="2" t="str">
        <f>_xlfn.XLOOKUP(E3976,[1]SKU_Master!A:A,[1]SKU_Master!C:C,"NOT FOUND")</f>
        <v>Tissues</v>
      </c>
      <c r="L3976" s="2">
        <f>_xlfn.XLOOKUP(Table2[[#This Row],[SKU_CODE_CLEAN]],[1]SKU_Master!A:A,[1]SKU_Master!E:E,"Not Found")</f>
        <v>180</v>
      </c>
      <c r="M3976" s="2">
        <f>_xlfn.XLOOKUP(E3976,[1]SKU_Master!A:A,[1]SKU_Master!F:F,"NOT FOUND")</f>
        <v>95</v>
      </c>
      <c r="N3976" s="2" t="str">
        <f>IF(ISNUMBER(_xlfn.XMATCH(E3976,[1]SKU_Master!A:A)),"MATCH","NOT FOUND")</f>
        <v>MATCH</v>
      </c>
      <c r="O3976" s="2">
        <f>Table2[[#This Row],[GROSS_REVENUE]]-Table2[[#This Row],[DISCOUNT]]</f>
        <v>111020.23</v>
      </c>
      <c r="P3976" s="3">
        <f>IFERROR((Table2[[#This Row],[NET_REVENUE]]-(Table2[[#This Row],[UNITS_SOLD]]*Table2[[#This Row],[UNIT_COGS]]))/Table2[[#This Row],[NET_REVENUE]],0)</f>
        <v>0.34282247478680233</v>
      </c>
      <c r="Q3976" s="4">
        <f>IFERROR(Table2[[#This Row],[GROSS_REVENUE]]/Table2[[#This Row],[AD_SPEND]],0)</f>
        <v>11.004301739482072</v>
      </c>
      <c r="R3976" s="2">
        <f>IFERROR((Table2[[#This Row],[NET_REVENUE]]-(Table2[[#This Row],[UNITS_SOLD]]*Table2[[#This Row],[UNIT_COGS]])-Table2[[#This Row],[AD_SPEND]]),0)</f>
        <v>25497.869999999995</v>
      </c>
      <c r="S3976" s="3">
        <f>IFERROR(Table2[[#This Row],[RETURNS_UNITS]]/Table2[[#This Row],[UNITS_SOLD]],0)</f>
        <v>4.5572916666666664E-2</v>
      </c>
      <c r="T3976" s="2" t="str">
        <f>TRIM(CLEAN(Table2[[#This Row],[CHANNEL]]))</f>
        <v>Amazon</v>
      </c>
      <c r="U3976" s="1">
        <f t="shared" si="62"/>
        <v>45717</v>
      </c>
    </row>
    <row r="3977" spans="1:21" x14ac:dyDescent="0.3">
      <c r="A3977" s="1">
        <v>45474</v>
      </c>
      <c r="B3977" s="2" t="s">
        <v>37</v>
      </c>
      <c r="C3977" s="2" t="s">
        <v>22</v>
      </c>
      <c r="D3977" s="2" t="s">
        <v>59</v>
      </c>
      <c r="E3977" s="2" t="str">
        <f>TRIM(Table2[[#This Row],[SKU_CODE]])</f>
        <v>BEC-CLN-001</v>
      </c>
      <c r="F3977" s="2">
        <v>269</v>
      </c>
      <c r="G3977" s="2">
        <v>53531</v>
      </c>
      <c r="H3977" s="2">
        <v>3200.76</v>
      </c>
      <c r="I3977" s="2">
        <v>12574.5</v>
      </c>
      <c r="J3977" s="2">
        <v>13</v>
      </c>
      <c r="K3977" s="2" t="str">
        <f>_xlfn.XLOOKUP(E3977,[1]SKU_Master!A:A,[1]SKU_Master!C:C,"NOT FOUND")</f>
        <v>Cleaners</v>
      </c>
      <c r="L3977" s="2">
        <f>_xlfn.XLOOKUP(Table2[[#This Row],[SKU_CODE_CLEAN]],[1]SKU_Master!A:A,[1]SKU_Master!E:E,"Not Found")</f>
        <v>199</v>
      </c>
      <c r="M3977" s="2">
        <f>_xlfn.XLOOKUP(E3977,[1]SKU_Master!A:A,[1]SKU_Master!F:F,"NOT FOUND")</f>
        <v>96</v>
      </c>
      <c r="N3977" s="2" t="str">
        <f>IF(ISNUMBER(_xlfn.XMATCH(E3977,[1]SKU_Master!A:A)),"MATCH","NOT FOUND")</f>
        <v>MATCH</v>
      </c>
      <c r="O3977" s="2">
        <f>Table2[[#This Row],[GROSS_REVENUE]]-Table2[[#This Row],[DISCOUNT]]</f>
        <v>50330.239999999998</v>
      </c>
      <c r="P3977" s="3">
        <f>IFERROR((Table2[[#This Row],[NET_REVENUE]]-(Table2[[#This Row],[UNITS_SOLD]]*Table2[[#This Row],[UNIT_COGS]]))/Table2[[#This Row],[NET_REVENUE]],0)</f>
        <v>0.48690886433285435</v>
      </c>
      <c r="Q3977" s="4">
        <f>IFERROR(Table2[[#This Row],[GROSS_REVENUE]]/Table2[[#This Row],[AD_SPEND]],0)</f>
        <v>4.2571076384746904</v>
      </c>
      <c r="R3977" s="2">
        <f>IFERROR((Table2[[#This Row],[NET_REVENUE]]-(Table2[[#This Row],[UNITS_SOLD]]*Table2[[#This Row],[UNIT_COGS]])-Table2[[#This Row],[AD_SPEND]]),0)</f>
        <v>11931.739999999998</v>
      </c>
      <c r="S3977" s="3">
        <f>IFERROR(Table2[[#This Row],[RETURNS_UNITS]]/Table2[[#This Row],[UNITS_SOLD]],0)</f>
        <v>4.8327137546468404E-2</v>
      </c>
      <c r="T3977" s="2" t="str">
        <f>TRIM(CLEAN(Table2[[#This Row],[CHANNEL]]))</f>
        <v>Blinkit</v>
      </c>
      <c r="U3977" s="1">
        <f t="shared" si="62"/>
        <v>45474</v>
      </c>
    </row>
    <row r="3978" spans="1:21" x14ac:dyDescent="0.3">
      <c r="A3978" s="1">
        <v>45505</v>
      </c>
      <c r="B3978" s="2" t="s">
        <v>39</v>
      </c>
      <c r="C3978" s="2" t="s">
        <v>28</v>
      </c>
      <c r="D3978" s="2" t="s">
        <v>38</v>
      </c>
      <c r="E3978" s="2" t="str">
        <f>TRIM(Table2[[#This Row],[SKU_CODE]])</f>
        <v>BEC-CLN-002</v>
      </c>
      <c r="F3978" s="2">
        <v>367</v>
      </c>
      <c r="G3978" s="2">
        <v>67895</v>
      </c>
      <c r="H3978" s="2">
        <v>8886.24</v>
      </c>
      <c r="I3978" s="2">
        <v>12579.02</v>
      </c>
      <c r="J3978" s="2">
        <v>13</v>
      </c>
      <c r="K3978" s="2" t="str">
        <f>_xlfn.XLOOKUP(E3978,[1]SKU_Master!A:A,[1]SKU_Master!C:C,"NOT FOUND")</f>
        <v>Cleaners</v>
      </c>
      <c r="L3978" s="2">
        <f>_xlfn.XLOOKUP(Table2[[#This Row],[SKU_CODE_CLEAN]],[1]SKU_Master!A:A,[1]SKU_Master!E:E,"Not Found")</f>
        <v>185</v>
      </c>
      <c r="M3978" s="2">
        <f>_xlfn.XLOOKUP(E3978,[1]SKU_Master!A:A,[1]SKU_Master!F:F,"NOT FOUND")</f>
        <v>88</v>
      </c>
      <c r="N3978" s="2" t="str">
        <f>IF(ISNUMBER(_xlfn.XMATCH(E3978,[1]SKU_Master!A:A)),"MATCH","NOT FOUND")</f>
        <v>MATCH</v>
      </c>
      <c r="O3978" s="2">
        <f>Table2[[#This Row],[GROSS_REVENUE]]-Table2[[#This Row],[DISCOUNT]]</f>
        <v>59008.76</v>
      </c>
      <c r="P3978" s="3">
        <f>IFERROR((Table2[[#This Row],[NET_REVENUE]]-(Table2[[#This Row],[UNITS_SOLD]]*Table2[[#This Row],[UNIT_COGS]]))/Table2[[#This Row],[NET_REVENUE]],0)</f>
        <v>0.45269143089941222</v>
      </c>
      <c r="Q3978" s="4">
        <f>IFERROR(Table2[[#This Row],[GROSS_REVENUE]]/Table2[[#This Row],[AD_SPEND]],0)</f>
        <v>5.3974792948894272</v>
      </c>
      <c r="R3978" s="2">
        <f>IFERROR((Table2[[#This Row],[NET_REVENUE]]-(Table2[[#This Row],[UNITS_SOLD]]*Table2[[#This Row],[UNIT_COGS]])-Table2[[#This Row],[AD_SPEND]]),0)</f>
        <v>14133.740000000002</v>
      </c>
      <c r="S3978" s="3">
        <f>IFERROR(Table2[[#This Row],[RETURNS_UNITS]]/Table2[[#This Row],[UNITS_SOLD]],0)</f>
        <v>3.5422343324250684E-2</v>
      </c>
      <c r="T3978" s="2" t="str">
        <f>TRIM(CLEAN(Table2[[#This Row],[CHANNEL]]))</f>
        <v>Amazon</v>
      </c>
      <c r="U3978" s="1">
        <f t="shared" si="62"/>
        <v>45505</v>
      </c>
    </row>
    <row r="3979" spans="1:21" x14ac:dyDescent="0.3">
      <c r="A3979" s="1">
        <v>45627</v>
      </c>
      <c r="B3979" s="2" t="s">
        <v>37</v>
      </c>
      <c r="C3979" s="2" t="s">
        <v>25</v>
      </c>
      <c r="D3979" s="2" t="s">
        <v>38</v>
      </c>
      <c r="E3979" s="2" t="str">
        <f>TRIM(Table2[[#This Row],[SKU_CODE]])</f>
        <v>BEC-CLN-002</v>
      </c>
      <c r="F3979" s="2">
        <v>415</v>
      </c>
      <c r="G3979" s="2">
        <v>76775</v>
      </c>
      <c r="H3979" s="2">
        <v>17328.28</v>
      </c>
      <c r="I3979" s="2">
        <v>12583.06</v>
      </c>
      <c r="J3979" s="2">
        <v>13</v>
      </c>
      <c r="K3979" s="2" t="str">
        <f>_xlfn.XLOOKUP(E3979,[1]SKU_Master!A:A,[1]SKU_Master!C:C,"NOT FOUND")</f>
        <v>Cleaners</v>
      </c>
      <c r="L3979" s="2">
        <f>_xlfn.XLOOKUP(Table2[[#This Row],[SKU_CODE_CLEAN]],[1]SKU_Master!A:A,[1]SKU_Master!E:E,"Not Found")</f>
        <v>185</v>
      </c>
      <c r="M3979" s="2">
        <f>_xlfn.XLOOKUP(E3979,[1]SKU_Master!A:A,[1]SKU_Master!F:F,"NOT FOUND")</f>
        <v>88</v>
      </c>
      <c r="N3979" s="2" t="str">
        <f>IF(ISNUMBER(_xlfn.XMATCH(E3979,[1]SKU_Master!A:A)),"MATCH","NOT FOUND")</f>
        <v>MATCH</v>
      </c>
      <c r="O3979" s="2">
        <f>Table2[[#This Row],[GROSS_REVENUE]]-Table2[[#This Row],[DISCOUNT]]</f>
        <v>59446.720000000001</v>
      </c>
      <c r="P3979" s="3">
        <f>IFERROR((Table2[[#This Row],[NET_REVENUE]]-(Table2[[#This Row],[UNITS_SOLD]]*Table2[[#This Row],[UNIT_COGS]]))/Table2[[#This Row],[NET_REVENUE]],0)</f>
        <v>0.38566837665728237</v>
      </c>
      <c r="Q3979" s="4">
        <f>IFERROR(Table2[[#This Row],[GROSS_REVENUE]]/Table2[[#This Row],[AD_SPEND]],0)</f>
        <v>6.1014570382720903</v>
      </c>
      <c r="R3979" s="2">
        <f>IFERROR((Table2[[#This Row],[NET_REVENUE]]-(Table2[[#This Row],[UNITS_SOLD]]*Table2[[#This Row],[UNIT_COGS]])-Table2[[#This Row],[AD_SPEND]]),0)</f>
        <v>10343.660000000002</v>
      </c>
      <c r="S3979" s="3">
        <f>IFERROR(Table2[[#This Row],[RETURNS_UNITS]]/Table2[[#This Row],[UNITS_SOLD]],0)</f>
        <v>3.1325301204819279E-2</v>
      </c>
      <c r="T3979" s="2" t="str">
        <f>TRIM(CLEAN(Table2[[#This Row],[CHANNEL]]))</f>
        <v>Blinkit</v>
      </c>
      <c r="U3979" s="1">
        <f t="shared" si="62"/>
        <v>45627</v>
      </c>
    </row>
    <row r="3980" spans="1:21" x14ac:dyDescent="0.3">
      <c r="A3980" s="1">
        <v>45505</v>
      </c>
      <c r="B3980" s="2" t="s">
        <v>21</v>
      </c>
      <c r="C3980" s="2" t="s">
        <v>25</v>
      </c>
      <c r="D3980" s="2" t="s">
        <v>36</v>
      </c>
      <c r="E3980" s="2" t="str">
        <f>TRIM(Table2[[#This Row],[SKU_CODE]])</f>
        <v>BEC-CLN-003</v>
      </c>
      <c r="F3980" s="2">
        <v>181</v>
      </c>
      <c r="G3980" s="2">
        <v>54119</v>
      </c>
      <c r="H3980" s="2">
        <v>5429.04</v>
      </c>
      <c r="I3980" s="2">
        <v>12628.21</v>
      </c>
      <c r="J3980" s="2">
        <v>6</v>
      </c>
      <c r="K3980" s="2" t="str">
        <f>_xlfn.XLOOKUP(E3980,[1]SKU_Master!A:A,[1]SKU_Master!C:C,"NOT FOUND")</f>
        <v>Cleaners</v>
      </c>
      <c r="L3980" s="2">
        <f>_xlfn.XLOOKUP(Table2[[#This Row],[SKU_CODE_CLEAN]],[1]SKU_Master!A:A,[1]SKU_Master!E:E,"Not Found")</f>
        <v>299</v>
      </c>
      <c r="M3980" s="2">
        <f>_xlfn.XLOOKUP(E3980,[1]SKU_Master!A:A,[1]SKU_Master!F:F,"NOT FOUND")</f>
        <v>150</v>
      </c>
      <c r="N3980" s="2" t="str">
        <f>IF(ISNUMBER(_xlfn.XMATCH(E3980,[1]SKU_Master!A:A)),"MATCH","NOT FOUND")</f>
        <v>MATCH</v>
      </c>
      <c r="O3980" s="2">
        <f>Table2[[#This Row],[GROSS_REVENUE]]-Table2[[#This Row],[DISCOUNT]]</f>
        <v>48689.96</v>
      </c>
      <c r="P3980" s="3">
        <f>IFERROR((Table2[[#This Row],[NET_REVENUE]]-(Table2[[#This Row],[UNITS_SOLD]]*Table2[[#This Row],[UNIT_COGS]]))/Table2[[#This Row],[NET_REVENUE]],0)</f>
        <v>0.44239017653742169</v>
      </c>
      <c r="Q3980" s="4">
        <f>IFERROR(Table2[[#This Row],[GROSS_REVENUE]]/Table2[[#This Row],[AD_SPEND]],0)</f>
        <v>4.2855638289195381</v>
      </c>
      <c r="R3980" s="2">
        <f>IFERROR((Table2[[#This Row],[NET_REVENUE]]-(Table2[[#This Row],[UNITS_SOLD]]*Table2[[#This Row],[UNIT_COGS]])-Table2[[#This Row],[AD_SPEND]]),0)</f>
        <v>8911.75</v>
      </c>
      <c r="S3980" s="3">
        <f>IFERROR(Table2[[#This Row],[RETURNS_UNITS]]/Table2[[#This Row],[UNITS_SOLD]],0)</f>
        <v>3.3149171270718231E-2</v>
      </c>
      <c r="T3980" s="2" t="str">
        <f>TRIM(CLEAN(Table2[[#This Row],[CHANNEL]]))</f>
        <v>Flipkart</v>
      </c>
      <c r="U3980" s="1">
        <f t="shared" si="62"/>
        <v>45505</v>
      </c>
    </row>
    <row r="3981" spans="1:21" x14ac:dyDescent="0.3">
      <c r="A3981" s="1">
        <v>45323</v>
      </c>
      <c r="B3981" s="2" t="s">
        <v>21</v>
      </c>
      <c r="C3981" s="2" t="s">
        <v>25</v>
      </c>
      <c r="D3981" s="2" t="s">
        <v>41</v>
      </c>
      <c r="E3981" s="2" t="str">
        <f>TRIM(Table2[[#This Row],[SKU_CODE]])</f>
        <v>BEC-KT-002</v>
      </c>
      <c r="F3981" s="2">
        <v>244</v>
      </c>
      <c r="G3981" s="2">
        <v>102480</v>
      </c>
      <c r="H3981" s="2">
        <v>9794.4500000000007</v>
      </c>
      <c r="I3981" s="2">
        <v>12642</v>
      </c>
      <c r="J3981" s="2">
        <v>14</v>
      </c>
      <c r="K3981" s="2" t="str">
        <f>_xlfn.XLOOKUP(E3981,[1]SKU_Master!A:A,[1]SKU_Master!C:C,"NOT FOUND")</f>
        <v>Kitchen Towel</v>
      </c>
      <c r="L3981" s="2">
        <f>_xlfn.XLOOKUP(Table2[[#This Row],[SKU_CODE_CLEAN]],[1]SKU_Master!A:A,[1]SKU_Master!E:E,"Not Found")</f>
        <v>420</v>
      </c>
      <c r="M3981" s="2">
        <f>_xlfn.XLOOKUP(E3981,[1]SKU_Master!A:A,[1]SKU_Master!F:F,"NOT FOUND")</f>
        <v>205</v>
      </c>
      <c r="N3981" s="2" t="str">
        <f>IF(ISNUMBER(_xlfn.XMATCH(E3981,[1]SKU_Master!A:A)),"MATCH","NOT FOUND")</f>
        <v>MATCH</v>
      </c>
      <c r="O3981" s="2">
        <f>Table2[[#This Row],[GROSS_REVENUE]]-Table2[[#This Row],[DISCOUNT]]</f>
        <v>92685.55</v>
      </c>
      <c r="P3981" s="3">
        <f>IFERROR((Table2[[#This Row],[NET_REVENUE]]-(Table2[[#This Row],[UNITS_SOLD]]*Table2[[#This Row],[UNIT_COGS]]))/Table2[[#This Row],[NET_REVENUE]],0)</f>
        <v>0.46032580051583016</v>
      </c>
      <c r="Q3981" s="4">
        <f>IFERROR(Table2[[#This Row],[GROSS_REVENUE]]/Table2[[#This Row],[AD_SPEND]],0)</f>
        <v>8.1063122923588047</v>
      </c>
      <c r="R3981" s="2">
        <f>IFERROR((Table2[[#This Row],[NET_REVENUE]]-(Table2[[#This Row],[UNITS_SOLD]]*Table2[[#This Row],[UNIT_COGS]])-Table2[[#This Row],[AD_SPEND]]),0)</f>
        <v>30023.550000000003</v>
      </c>
      <c r="S3981" s="3">
        <f>IFERROR(Table2[[#This Row],[RETURNS_UNITS]]/Table2[[#This Row],[UNITS_SOLD]],0)</f>
        <v>5.737704918032787E-2</v>
      </c>
      <c r="T3981" s="2" t="str">
        <f>TRIM(CLEAN(Table2[[#This Row],[CHANNEL]]))</f>
        <v>Flipkart</v>
      </c>
      <c r="U3981" s="1">
        <f t="shared" si="62"/>
        <v>45323</v>
      </c>
    </row>
    <row r="3982" spans="1:21" x14ac:dyDescent="0.3">
      <c r="A3982" s="1">
        <v>45352</v>
      </c>
      <c r="B3982" s="2" t="s">
        <v>37</v>
      </c>
      <c r="C3982" s="2" t="s">
        <v>28</v>
      </c>
      <c r="D3982" s="2" t="s">
        <v>59</v>
      </c>
      <c r="E3982" s="2" t="str">
        <f>TRIM(Table2[[#This Row],[SKU_CODE]])</f>
        <v>BEC-CLN-001</v>
      </c>
      <c r="F3982" s="2">
        <v>257</v>
      </c>
      <c r="G3982" s="2">
        <v>51143</v>
      </c>
      <c r="H3982" s="2">
        <v>4626.84</v>
      </c>
      <c r="I3982" s="2">
        <v>12653.61</v>
      </c>
      <c r="J3982" s="2">
        <v>13</v>
      </c>
      <c r="K3982" s="2" t="str">
        <f>_xlfn.XLOOKUP(E3982,[1]SKU_Master!A:A,[1]SKU_Master!C:C,"NOT FOUND")</f>
        <v>Cleaners</v>
      </c>
      <c r="L3982" s="2">
        <f>_xlfn.XLOOKUP(Table2[[#This Row],[SKU_CODE_CLEAN]],[1]SKU_Master!A:A,[1]SKU_Master!E:E,"Not Found")</f>
        <v>199</v>
      </c>
      <c r="M3982" s="2">
        <f>_xlfn.XLOOKUP(E3982,[1]SKU_Master!A:A,[1]SKU_Master!F:F,"NOT FOUND")</f>
        <v>96</v>
      </c>
      <c r="N3982" s="2" t="str">
        <f>IF(ISNUMBER(_xlfn.XMATCH(E3982,[1]SKU_Master!A:A)),"MATCH","NOT FOUND")</f>
        <v>MATCH</v>
      </c>
      <c r="O3982" s="2">
        <f>Table2[[#This Row],[GROSS_REVENUE]]-Table2[[#This Row],[DISCOUNT]]</f>
        <v>46516.160000000003</v>
      </c>
      <c r="P3982" s="3">
        <f>IFERROR((Table2[[#This Row],[NET_REVENUE]]-(Table2[[#This Row],[UNITS_SOLD]]*Table2[[#This Row],[UNIT_COGS]]))/Table2[[#This Row],[NET_REVENUE]],0)</f>
        <v>0.46960368181724377</v>
      </c>
      <c r="Q3982" s="4">
        <f>IFERROR(Table2[[#This Row],[GROSS_REVENUE]]/Table2[[#This Row],[AD_SPEND]],0)</f>
        <v>4.0417714786531276</v>
      </c>
      <c r="R3982" s="2">
        <f>IFERROR((Table2[[#This Row],[NET_REVENUE]]-(Table2[[#This Row],[UNITS_SOLD]]*Table2[[#This Row],[UNIT_COGS]])-Table2[[#This Row],[AD_SPEND]]),0)</f>
        <v>9190.5500000000029</v>
      </c>
      <c r="S3982" s="3">
        <f>IFERROR(Table2[[#This Row],[RETURNS_UNITS]]/Table2[[#This Row],[UNITS_SOLD]],0)</f>
        <v>5.0583657587548639E-2</v>
      </c>
      <c r="T3982" s="2" t="str">
        <f>TRIM(CLEAN(Table2[[#This Row],[CHANNEL]]))</f>
        <v>Blinkit</v>
      </c>
      <c r="U3982" s="1">
        <f t="shared" si="62"/>
        <v>45352</v>
      </c>
    </row>
    <row r="3983" spans="1:21" x14ac:dyDescent="0.3">
      <c r="A3983" s="1">
        <v>45505</v>
      </c>
      <c r="B3983" s="2" t="s">
        <v>34</v>
      </c>
      <c r="C3983" s="2" t="s">
        <v>22</v>
      </c>
      <c r="D3983" s="2" t="s">
        <v>36</v>
      </c>
      <c r="E3983" s="2" t="str">
        <f>TRIM(Table2[[#This Row],[SKU_CODE]])</f>
        <v>BEC-CLN-003</v>
      </c>
      <c r="F3983" s="2">
        <v>221</v>
      </c>
      <c r="G3983" s="2">
        <v>66079</v>
      </c>
      <c r="H3983" s="2">
        <v>10563.68</v>
      </c>
      <c r="I3983" s="2">
        <v>12670.71</v>
      </c>
      <c r="J3983" s="2">
        <v>4</v>
      </c>
      <c r="K3983" s="2" t="str">
        <f>_xlfn.XLOOKUP(E3983,[1]SKU_Master!A:A,[1]SKU_Master!C:C,"NOT FOUND")</f>
        <v>Cleaners</v>
      </c>
      <c r="L3983" s="2">
        <f>_xlfn.XLOOKUP(Table2[[#This Row],[SKU_CODE_CLEAN]],[1]SKU_Master!A:A,[1]SKU_Master!E:E,"Not Found")</f>
        <v>299</v>
      </c>
      <c r="M3983" s="2">
        <f>_xlfn.XLOOKUP(E3983,[1]SKU_Master!A:A,[1]SKU_Master!F:F,"NOT FOUND")</f>
        <v>150</v>
      </c>
      <c r="N3983" s="2" t="str">
        <f>IF(ISNUMBER(_xlfn.XMATCH(E3983,[1]SKU_Master!A:A)),"MATCH","NOT FOUND")</f>
        <v>MATCH</v>
      </c>
      <c r="O3983" s="2">
        <f>Table2[[#This Row],[GROSS_REVENUE]]-Table2[[#This Row],[DISCOUNT]]</f>
        <v>55515.32</v>
      </c>
      <c r="P3983" s="3">
        <f>IFERROR((Table2[[#This Row],[NET_REVENUE]]-(Table2[[#This Row],[UNITS_SOLD]]*Table2[[#This Row],[UNIT_COGS]]))/Table2[[#This Row],[NET_REVENUE]],0)</f>
        <v>0.40286753278194198</v>
      </c>
      <c r="Q3983" s="4">
        <f>IFERROR(Table2[[#This Row],[GROSS_REVENUE]]/Table2[[#This Row],[AD_SPEND]],0)</f>
        <v>5.2150984435757746</v>
      </c>
      <c r="R3983" s="2">
        <f>IFERROR((Table2[[#This Row],[NET_REVENUE]]-(Table2[[#This Row],[UNITS_SOLD]]*Table2[[#This Row],[UNIT_COGS]])-Table2[[#This Row],[AD_SPEND]]),0)</f>
        <v>9694.61</v>
      </c>
      <c r="S3983" s="3">
        <f>IFERROR(Table2[[#This Row],[RETURNS_UNITS]]/Table2[[#This Row],[UNITS_SOLD]],0)</f>
        <v>1.8099547511312219E-2</v>
      </c>
      <c r="T3983" s="2" t="str">
        <f>TRIM(CLEAN(Table2[[#This Row],[CHANNEL]]))</f>
        <v>Zepto</v>
      </c>
      <c r="U3983" s="1">
        <f t="shared" si="62"/>
        <v>45505</v>
      </c>
    </row>
    <row r="3984" spans="1:21" x14ac:dyDescent="0.3">
      <c r="A3984" s="1">
        <v>45748</v>
      </c>
      <c r="B3984" s="2" t="s">
        <v>37</v>
      </c>
      <c r="C3984" s="2" t="s">
        <v>28</v>
      </c>
      <c r="D3984" s="2" t="s">
        <v>59</v>
      </c>
      <c r="E3984" s="2" t="str">
        <f>TRIM(Table2[[#This Row],[SKU_CODE]])</f>
        <v>BEC-CLN-001</v>
      </c>
      <c r="F3984" s="2">
        <v>345</v>
      </c>
      <c r="G3984" s="2">
        <v>68655</v>
      </c>
      <c r="H3984" s="2">
        <v>18778.64</v>
      </c>
      <c r="I3984" s="2">
        <v>12699.71</v>
      </c>
      <c r="J3984" s="2">
        <v>13</v>
      </c>
      <c r="K3984" s="2" t="str">
        <f>_xlfn.XLOOKUP(E3984,[1]SKU_Master!A:A,[1]SKU_Master!C:C,"NOT FOUND")</f>
        <v>Cleaners</v>
      </c>
      <c r="L3984" s="2">
        <f>_xlfn.XLOOKUP(Table2[[#This Row],[SKU_CODE_CLEAN]],[1]SKU_Master!A:A,[1]SKU_Master!E:E,"Not Found")</f>
        <v>199</v>
      </c>
      <c r="M3984" s="2">
        <f>_xlfn.XLOOKUP(E3984,[1]SKU_Master!A:A,[1]SKU_Master!F:F,"NOT FOUND")</f>
        <v>96</v>
      </c>
      <c r="N3984" s="2" t="str">
        <f>IF(ISNUMBER(_xlfn.XMATCH(E3984,[1]SKU_Master!A:A)),"MATCH","NOT FOUND")</f>
        <v>MATCH</v>
      </c>
      <c r="O3984" s="2">
        <f>Table2[[#This Row],[GROSS_REVENUE]]-Table2[[#This Row],[DISCOUNT]]</f>
        <v>49876.36</v>
      </c>
      <c r="P3984" s="3">
        <f>IFERROR((Table2[[#This Row],[NET_REVENUE]]-(Table2[[#This Row],[UNITS_SOLD]]*Table2[[#This Row],[UNIT_COGS]]))/Table2[[#This Row],[NET_REVENUE]],0)</f>
        <v>0.33595795683566326</v>
      </c>
      <c r="Q3984" s="4">
        <f>IFERROR(Table2[[#This Row],[GROSS_REVENUE]]/Table2[[#This Row],[AD_SPEND]],0)</f>
        <v>5.4060289565667254</v>
      </c>
      <c r="R3984" s="2">
        <f>IFERROR((Table2[[#This Row],[NET_REVENUE]]-(Table2[[#This Row],[UNITS_SOLD]]*Table2[[#This Row],[UNIT_COGS]])-Table2[[#This Row],[AD_SPEND]]),0)</f>
        <v>4056.6500000000015</v>
      </c>
      <c r="S3984" s="3">
        <f>IFERROR(Table2[[#This Row],[RETURNS_UNITS]]/Table2[[#This Row],[UNITS_SOLD]],0)</f>
        <v>3.7681159420289857E-2</v>
      </c>
      <c r="T3984" s="2" t="str">
        <f>TRIM(CLEAN(Table2[[#This Row],[CHANNEL]]))</f>
        <v>Blinkit</v>
      </c>
      <c r="U3984" s="1">
        <f t="shared" si="62"/>
        <v>45748</v>
      </c>
    </row>
    <row r="3985" spans="1:21" x14ac:dyDescent="0.3">
      <c r="A3985" s="1">
        <v>45717</v>
      </c>
      <c r="B3985" s="2" t="s">
        <v>24</v>
      </c>
      <c r="C3985" s="2" t="s">
        <v>22</v>
      </c>
      <c r="D3985" s="2" t="s">
        <v>38</v>
      </c>
      <c r="E3985" s="2" t="str">
        <f>TRIM(Table2[[#This Row],[SKU_CODE]])</f>
        <v>BEC-CLN-002</v>
      </c>
      <c r="F3985" s="2">
        <v>233</v>
      </c>
      <c r="G3985" s="2">
        <v>43105</v>
      </c>
      <c r="H3985" s="2">
        <v>1729.53</v>
      </c>
      <c r="I3985" s="2">
        <v>12702.92</v>
      </c>
      <c r="J3985" s="2">
        <v>34</v>
      </c>
      <c r="K3985" s="2" t="str">
        <f>_xlfn.XLOOKUP(E3985,[1]SKU_Master!A:A,[1]SKU_Master!C:C,"NOT FOUND")</f>
        <v>Cleaners</v>
      </c>
      <c r="L3985" s="2">
        <f>_xlfn.XLOOKUP(Table2[[#This Row],[SKU_CODE_CLEAN]],[1]SKU_Master!A:A,[1]SKU_Master!E:E,"Not Found")</f>
        <v>185</v>
      </c>
      <c r="M3985" s="2">
        <f>_xlfn.XLOOKUP(E3985,[1]SKU_Master!A:A,[1]SKU_Master!F:F,"NOT FOUND")</f>
        <v>88</v>
      </c>
      <c r="N3985" s="2" t="str">
        <f>IF(ISNUMBER(_xlfn.XMATCH(E3985,[1]SKU_Master!A:A)),"MATCH","NOT FOUND")</f>
        <v>MATCH</v>
      </c>
      <c r="O3985" s="2">
        <f>Table2[[#This Row],[GROSS_REVENUE]]-Table2[[#This Row],[DISCOUNT]]</f>
        <v>41375.47</v>
      </c>
      <c r="P3985" s="3">
        <f>IFERROR((Table2[[#This Row],[NET_REVENUE]]-(Table2[[#This Row],[UNITS_SOLD]]*Table2[[#This Row],[UNIT_COGS]]))/Table2[[#This Row],[NET_REVENUE]],0)</f>
        <v>0.50444067463161146</v>
      </c>
      <c r="Q3985" s="4">
        <f>IFERROR(Table2[[#This Row],[GROSS_REVENUE]]/Table2[[#This Row],[AD_SPEND]],0)</f>
        <v>3.3933142930916671</v>
      </c>
      <c r="R3985" s="2">
        <f>IFERROR((Table2[[#This Row],[NET_REVENUE]]-(Table2[[#This Row],[UNITS_SOLD]]*Table2[[#This Row],[UNIT_COGS]])-Table2[[#This Row],[AD_SPEND]]),0)</f>
        <v>8168.5500000000011</v>
      </c>
      <c r="S3985" s="3">
        <f>IFERROR(Table2[[#This Row],[RETURNS_UNITS]]/Table2[[#This Row],[UNITS_SOLD]],0)</f>
        <v>0.14592274678111589</v>
      </c>
      <c r="T3985" s="2" t="str">
        <f>TRIM(CLEAN(Table2[[#This Row],[CHANNEL]]))</f>
        <v>D2C</v>
      </c>
      <c r="U3985" s="1">
        <f t="shared" si="62"/>
        <v>45717</v>
      </c>
    </row>
    <row r="3986" spans="1:21" x14ac:dyDescent="0.3">
      <c r="A3986" s="1">
        <v>45809</v>
      </c>
      <c r="B3986" s="2" t="s">
        <v>24</v>
      </c>
      <c r="C3986" s="2" t="s">
        <v>25</v>
      </c>
      <c r="D3986" s="2" t="s">
        <v>59</v>
      </c>
      <c r="E3986" s="2" t="str">
        <f>TRIM(Table2[[#This Row],[SKU_CODE]])</f>
        <v>BEC-CLN-001</v>
      </c>
      <c r="F3986" s="2">
        <v>332</v>
      </c>
      <c r="G3986" s="2">
        <v>66068</v>
      </c>
      <c r="H3986" s="2">
        <v>8565.68</v>
      </c>
      <c r="I3986" s="2">
        <v>12722.8</v>
      </c>
      <c r="J3986" s="2">
        <v>39</v>
      </c>
      <c r="K3986" s="2" t="str">
        <f>_xlfn.XLOOKUP(E3986,[1]SKU_Master!A:A,[1]SKU_Master!C:C,"NOT FOUND")</f>
        <v>Cleaners</v>
      </c>
      <c r="L3986" s="2">
        <f>_xlfn.XLOOKUP(Table2[[#This Row],[SKU_CODE_CLEAN]],[1]SKU_Master!A:A,[1]SKU_Master!E:E,"Not Found")</f>
        <v>199</v>
      </c>
      <c r="M3986" s="2">
        <f>_xlfn.XLOOKUP(E3986,[1]SKU_Master!A:A,[1]SKU_Master!F:F,"NOT FOUND")</f>
        <v>96</v>
      </c>
      <c r="N3986" s="2" t="str">
        <f>IF(ISNUMBER(_xlfn.XMATCH(E3986,[1]SKU_Master!A:A)),"MATCH","NOT FOUND")</f>
        <v>MATCH</v>
      </c>
      <c r="O3986" s="2">
        <f>Table2[[#This Row],[GROSS_REVENUE]]-Table2[[#This Row],[DISCOUNT]]</f>
        <v>57502.32</v>
      </c>
      <c r="P3986" s="3">
        <f>IFERROR((Table2[[#This Row],[NET_REVENUE]]-(Table2[[#This Row],[UNITS_SOLD]]*Table2[[#This Row],[UNIT_COGS]]))/Table2[[#This Row],[NET_REVENUE]],0)</f>
        <v>0.44572671154833404</v>
      </c>
      <c r="Q3986" s="4">
        <f>IFERROR(Table2[[#This Row],[GROSS_REVENUE]]/Table2[[#This Row],[AD_SPEND]],0)</f>
        <v>5.192882069984595</v>
      </c>
      <c r="R3986" s="2">
        <f>IFERROR((Table2[[#This Row],[NET_REVENUE]]-(Table2[[#This Row],[UNITS_SOLD]]*Table2[[#This Row],[UNIT_COGS]])-Table2[[#This Row],[AD_SPEND]]),0)</f>
        <v>12907.52</v>
      </c>
      <c r="S3986" s="3">
        <f>IFERROR(Table2[[#This Row],[RETURNS_UNITS]]/Table2[[#This Row],[UNITS_SOLD]],0)</f>
        <v>0.11746987951807229</v>
      </c>
      <c r="T3986" s="2" t="str">
        <f>TRIM(CLEAN(Table2[[#This Row],[CHANNEL]]))</f>
        <v>D2C</v>
      </c>
      <c r="U3986" s="1">
        <f t="shared" si="62"/>
        <v>45809</v>
      </c>
    </row>
    <row r="3987" spans="1:21" x14ac:dyDescent="0.3">
      <c r="A3987" s="1">
        <v>45689</v>
      </c>
      <c r="B3987" s="2" t="s">
        <v>33</v>
      </c>
      <c r="C3987" s="2" t="s">
        <v>22</v>
      </c>
      <c r="D3987" s="2" t="s">
        <v>36</v>
      </c>
      <c r="E3987" s="2" t="str">
        <f>TRIM(Table2[[#This Row],[SKU_CODE]])</f>
        <v>BEC-CLN-003</v>
      </c>
      <c r="F3987" s="2">
        <v>226</v>
      </c>
      <c r="G3987" s="2">
        <v>67574</v>
      </c>
      <c r="H3987" s="2">
        <v>17639.64</v>
      </c>
      <c r="I3987" s="2">
        <v>12726.2</v>
      </c>
      <c r="J3987" s="2">
        <v>12</v>
      </c>
      <c r="K3987" s="2" t="str">
        <f>_xlfn.XLOOKUP(E3987,[1]SKU_Master!A:A,[1]SKU_Master!C:C,"NOT FOUND")</f>
        <v>Cleaners</v>
      </c>
      <c r="L3987" s="2">
        <f>_xlfn.XLOOKUP(Table2[[#This Row],[SKU_CODE_CLEAN]],[1]SKU_Master!A:A,[1]SKU_Master!E:E,"Not Found")</f>
        <v>299</v>
      </c>
      <c r="M3987" s="2">
        <f>_xlfn.XLOOKUP(E3987,[1]SKU_Master!A:A,[1]SKU_Master!F:F,"NOT FOUND")</f>
        <v>150</v>
      </c>
      <c r="N3987" s="2" t="str">
        <f>IF(ISNUMBER(_xlfn.XMATCH(E3987,[1]SKU_Master!A:A)),"MATCH","NOT FOUND")</f>
        <v>MATCH</v>
      </c>
      <c r="O3987" s="2">
        <f>Table2[[#This Row],[GROSS_REVENUE]]-Table2[[#This Row],[DISCOUNT]]</f>
        <v>49934.36</v>
      </c>
      <c r="P3987" s="3">
        <f>IFERROR((Table2[[#This Row],[NET_REVENUE]]-(Table2[[#This Row],[UNITS_SOLD]]*Table2[[#This Row],[UNIT_COGS]]))/Table2[[#This Row],[NET_REVENUE]],0)</f>
        <v>0.32110875156905988</v>
      </c>
      <c r="Q3987" s="4">
        <f>IFERROR(Table2[[#This Row],[GROSS_REVENUE]]/Table2[[#This Row],[AD_SPEND]],0)</f>
        <v>5.3098332573745495</v>
      </c>
      <c r="R3987" s="2">
        <f>IFERROR((Table2[[#This Row],[NET_REVENUE]]-(Table2[[#This Row],[UNITS_SOLD]]*Table2[[#This Row],[UNIT_COGS]])-Table2[[#This Row],[AD_SPEND]]),0)</f>
        <v>3308.16</v>
      </c>
      <c r="S3987" s="3">
        <f>IFERROR(Table2[[#This Row],[RETURNS_UNITS]]/Table2[[#This Row],[UNITS_SOLD]],0)</f>
        <v>5.3097345132743362E-2</v>
      </c>
      <c r="T3987" s="2" t="str">
        <f>TRIM(CLEAN(Table2[[#This Row],[CHANNEL]]))</f>
        <v>Swiggy Instamart</v>
      </c>
      <c r="U3987" s="1">
        <f t="shared" si="62"/>
        <v>45689</v>
      </c>
    </row>
    <row r="3988" spans="1:21" x14ac:dyDescent="0.3">
      <c r="A3988" s="1">
        <v>45352</v>
      </c>
      <c r="B3988" s="2" t="s">
        <v>24</v>
      </c>
      <c r="C3988" s="2" t="s">
        <v>22</v>
      </c>
      <c r="D3988" s="2" t="s">
        <v>38</v>
      </c>
      <c r="E3988" s="2" t="str">
        <f>TRIM(Table2[[#This Row],[SKU_CODE]])</f>
        <v>BEC-CLN-002</v>
      </c>
      <c r="F3988" s="2">
        <v>259</v>
      </c>
      <c r="G3988" s="2">
        <v>47915</v>
      </c>
      <c r="H3988" s="2">
        <v>2978.8</v>
      </c>
      <c r="I3988" s="2">
        <v>12734.73</v>
      </c>
      <c r="J3988" s="2">
        <v>34</v>
      </c>
      <c r="K3988" s="2" t="str">
        <f>_xlfn.XLOOKUP(E3988,[1]SKU_Master!A:A,[1]SKU_Master!C:C,"NOT FOUND")</f>
        <v>Cleaners</v>
      </c>
      <c r="L3988" s="2">
        <f>_xlfn.XLOOKUP(Table2[[#This Row],[SKU_CODE_CLEAN]],[1]SKU_Master!A:A,[1]SKU_Master!E:E,"Not Found")</f>
        <v>185</v>
      </c>
      <c r="M3988" s="2">
        <f>_xlfn.XLOOKUP(E3988,[1]SKU_Master!A:A,[1]SKU_Master!F:F,"NOT FOUND")</f>
        <v>88</v>
      </c>
      <c r="N3988" s="2" t="str">
        <f>IF(ISNUMBER(_xlfn.XMATCH(E3988,[1]SKU_Master!A:A)),"MATCH","NOT FOUND")</f>
        <v>MATCH</v>
      </c>
      <c r="O3988" s="2">
        <f>Table2[[#This Row],[GROSS_REVENUE]]-Table2[[#This Row],[DISCOUNT]]</f>
        <v>44936.2</v>
      </c>
      <c r="P3988" s="3">
        <f>IFERROR((Table2[[#This Row],[NET_REVENUE]]-(Table2[[#This Row],[UNITS_SOLD]]*Table2[[#This Row],[UNIT_COGS]]))/Table2[[#This Row],[NET_REVENUE]],0)</f>
        <v>0.49279200288408898</v>
      </c>
      <c r="Q3988" s="4">
        <f>IFERROR(Table2[[#This Row],[GROSS_REVENUE]]/Table2[[#This Row],[AD_SPEND]],0)</f>
        <v>3.7625454171388011</v>
      </c>
      <c r="R3988" s="2">
        <f>IFERROR((Table2[[#This Row],[NET_REVENUE]]-(Table2[[#This Row],[UNITS_SOLD]]*Table2[[#This Row],[UNIT_COGS]])-Table2[[#This Row],[AD_SPEND]]),0)</f>
        <v>9409.4699999999975</v>
      </c>
      <c r="S3988" s="3">
        <f>IFERROR(Table2[[#This Row],[RETURNS_UNITS]]/Table2[[#This Row],[UNITS_SOLD]],0)</f>
        <v>0.13127413127413126</v>
      </c>
      <c r="T3988" s="2" t="str">
        <f>TRIM(CLEAN(Table2[[#This Row],[CHANNEL]]))</f>
        <v>D2C</v>
      </c>
      <c r="U3988" s="1">
        <f t="shared" si="62"/>
        <v>45352</v>
      </c>
    </row>
    <row r="3989" spans="1:21" x14ac:dyDescent="0.3">
      <c r="A3989" s="1">
        <v>45383</v>
      </c>
      <c r="B3989" s="2" t="s">
        <v>34</v>
      </c>
      <c r="C3989" s="2" t="s">
        <v>25</v>
      </c>
      <c r="D3989" s="2" t="s">
        <v>59</v>
      </c>
      <c r="E3989" s="2" t="str">
        <f>TRIM(Table2[[#This Row],[SKU_CODE]])</f>
        <v>BEC-CLN-001</v>
      </c>
      <c r="F3989" s="2">
        <v>365</v>
      </c>
      <c r="G3989" s="2">
        <v>72635</v>
      </c>
      <c r="H3989" s="2">
        <v>13456.79</v>
      </c>
      <c r="I3989" s="2">
        <v>12739.68</v>
      </c>
      <c r="J3989" s="2">
        <v>12</v>
      </c>
      <c r="K3989" s="2" t="str">
        <f>_xlfn.XLOOKUP(E3989,[1]SKU_Master!A:A,[1]SKU_Master!C:C,"NOT FOUND")</f>
        <v>Cleaners</v>
      </c>
      <c r="L3989" s="2">
        <f>_xlfn.XLOOKUP(Table2[[#This Row],[SKU_CODE_CLEAN]],[1]SKU_Master!A:A,[1]SKU_Master!E:E,"Not Found")</f>
        <v>199</v>
      </c>
      <c r="M3989" s="2">
        <f>_xlfn.XLOOKUP(E3989,[1]SKU_Master!A:A,[1]SKU_Master!F:F,"NOT FOUND")</f>
        <v>96</v>
      </c>
      <c r="N3989" s="2" t="str">
        <f>IF(ISNUMBER(_xlfn.XMATCH(E3989,[1]SKU_Master!A:A)),"MATCH","NOT FOUND")</f>
        <v>MATCH</v>
      </c>
      <c r="O3989" s="2">
        <f>Table2[[#This Row],[GROSS_REVENUE]]-Table2[[#This Row],[DISCOUNT]]</f>
        <v>59178.21</v>
      </c>
      <c r="P3989" s="3">
        <f>IFERROR((Table2[[#This Row],[NET_REVENUE]]-(Table2[[#This Row],[UNITS_SOLD]]*Table2[[#This Row],[UNIT_COGS]]))/Table2[[#This Row],[NET_REVENUE]],0)</f>
        <v>0.40789016768165176</v>
      </c>
      <c r="Q3989" s="4">
        <f>IFERROR(Table2[[#This Row],[GROSS_REVENUE]]/Table2[[#This Row],[AD_SPEND]],0)</f>
        <v>5.7014775881340816</v>
      </c>
      <c r="R3989" s="2">
        <f>IFERROR((Table2[[#This Row],[NET_REVENUE]]-(Table2[[#This Row],[UNITS_SOLD]]*Table2[[#This Row],[UNIT_COGS]])-Table2[[#This Row],[AD_SPEND]]),0)</f>
        <v>11398.529999999999</v>
      </c>
      <c r="S3989" s="3">
        <f>IFERROR(Table2[[#This Row],[RETURNS_UNITS]]/Table2[[#This Row],[UNITS_SOLD]],0)</f>
        <v>3.287671232876712E-2</v>
      </c>
      <c r="T3989" s="2" t="str">
        <f>TRIM(CLEAN(Table2[[#This Row],[CHANNEL]]))</f>
        <v>Zepto</v>
      </c>
      <c r="U3989" s="1">
        <f t="shared" si="62"/>
        <v>45383</v>
      </c>
    </row>
    <row r="3990" spans="1:21" x14ac:dyDescent="0.3">
      <c r="A3990" s="1">
        <v>45292</v>
      </c>
      <c r="B3990" s="2" t="s">
        <v>39</v>
      </c>
      <c r="C3990" s="2" t="s">
        <v>22</v>
      </c>
      <c r="D3990" s="2" t="s">
        <v>38</v>
      </c>
      <c r="E3990" s="2" t="str">
        <f>TRIM(Table2[[#This Row],[SKU_CODE]])</f>
        <v>BEC-CLN-002</v>
      </c>
      <c r="F3990" s="2">
        <v>375</v>
      </c>
      <c r="G3990" s="2">
        <v>69375</v>
      </c>
      <c r="H3990" s="2">
        <v>4200.6400000000003</v>
      </c>
      <c r="I3990" s="2">
        <v>12750.66</v>
      </c>
      <c r="J3990" s="2">
        <v>14</v>
      </c>
      <c r="K3990" s="2" t="str">
        <f>_xlfn.XLOOKUP(E3990,[1]SKU_Master!A:A,[1]SKU_Master!C:C,"NOT FOUND")</f>
        <v>Cleaners</v>
      </c>
      <c r="L3990" s="2">
        <f>_xlfn.XLOOKUP(Table2[[#This Row],[SKU_CODE_CLEAN]],[1]SKU_Master!A:A,[1]SKU_Master!E:E,"Not Found")</f>
        <v>185</v>
      </c>
      <c r="M3990" s="2">
        <f>_xlfn.XLOOKUP(E3990,[1]SKU_Master!A:A,[1]SKU_Master!F:F,"NOT FOUND")</f>
        <v>88</v>
      </c>
      <c r="N3990" s="2" t="str">
        <f>IF(ISNUMBER(_xlfn.XMATCH(E3990,[1]SKU_Master!A:A)),"MATCH","NOT FOUND")</f>
        <v>MATCH</v>
      </c>
      <c r="O3990" s="2">
        <f>Table2[[#This Row],[GROSS_REVENUE]]-Table2[[#This Row],[DISCOUNT]]</f>
        <v>65174.36</v>
      </c>
      <c r="P3990" s="3">
        <f>IFERROR((Table2[[#This Row],[NET_REVENUE]]-(Table2[[#This Row],[UNITS_SOLD]]*Table2[[#This Row],[UNIT_COGS]]))/Table2[[#This Row],[NET_REVENUE]],0)</f>
        <v>0.49366591401894855</v>
      </c>
      <c r="Q3990" s="4">
        <f>IFERROR(Table2[[#This Row],[GROSS_REVENUE]]/Table2[[#This Row],[AD_SPEND]],0)</f>
        <v>5.4408948242679207</v>
      </c>
      <c r="R3990" s="2">
        <f>IFERROR((Table2[[#This Row],[NET_REVENUE]]-(Table2[[#This Row],[UNITS_SOLD]]*Table2[[#This Row],[UNIT_COGS]])-Table2[[#This Row],[AD_SPEND]]),0)</f>
        <v>19423.7</v>
      </c>
      <c r="S3990" s="3">
        <f>IFERROR(Table2[[#This Row],[RETURNS_UNITS]]/Table2[[#This Row],[UNITS_SOLD]],0)</f>
        <v>3.7333333333333336E-2</v>
      </c>
      <c r="T3990" s="2" t="str">
        <f>TRIM(CLEAN(Table2[[#This Row],[CHANNEL]]))</f>
        <v>Amazon</v>
      </c>
      <c r="U3990" s="1">
        <f t="shared" si="62"/>
        <v>45292</v>
      </c>
    </row>
    <row r="3991" spans="1:21" x14ac:dyDescent="0.3">
      <c r="A3991" s="1">
        <v>45474</v>
      </c>
      <c r="B3991" s="2" t="s">
        <v>37</v>
      </c>
      <c r="C3991" s="2" t="s">
        <v>28</v>
      </c>
      <c r="D3991" s="2" t="s">
        <v>38</v>
      </c>
      <c r="E3991" s="2" t="str">
        <f>TRIM(Table2[[#This Row],[SKU_CODE]])</f>
        <v>BEC-CLN-002</v>
      </c>
      <c r="F3991" s="2">
        <v>278</v>
      </c>
      <c r="G3991" s="2">
        <v>51430</v>
      </c>
      <c r="H3991" s="2">
        <v>11238.48</v>
      </c>
      <c r="I3991" s="2">
        <v>12753.06</v>
      </c>
      <c r="J3991" s="2">
        <v>6</v>
      </c>
      <c r="K3991" s="2" t="str">
        <f>_xlfn.XLOOKUP(E3991,[1]SKU_Master!A:A,[1]SKU_Master!C:C,"NOT FOUND")</f>
        <v>Cleaners</v>
      </c>
      <c r="L3991" s="2">
        <f>_xlfn.XLOOKUP(Table2[[#This Row],[SKU_CODE_CLEAN]],[1]SKU_Master!A:A,[1]SKU_Master!E:E,"Not Found")</f>
        <v>185</v>
      </c>
      <c r="M3991" s="2">
        <f>_xlfn.XLOOKUP(E3991,[1]SKU_Master!A:A,[1]SKU_Master!F:F,"NOT FOUND")</f>
        <v>88</v>
      </c>
      <c r="N3991" s="2" t="str">
        <f>IF(ISNUMBER(_xlfn.XMATCH(E3991,[1]SKU_Master!A:A)),"MATCH","NOT FOUND")</f>
        <v>MATCH</v>
      </c>
      <c r="O3991" s="2">
        <f>Table2[[#This Row],[GROSS_REVENUE]]-Table2[[#This Row],[DISCOUNT]]</f>
        <v>40191.520000000004</v>
      </c>
      <c r="P3991" s="3">
        <f>IFERROR((Table2[[#This Row],[NET_REVENUE]]-(Table2[[#This Row],[UNITS_SOLD]]*Table2[[#This Row],[UNIT_COGS]]))/Table2[[#This Row],[NET_REVENUE]],0)</f>
        <v>0.39131438671640195</v>
      </c>
      <c r="Q3991" s="4">
        <f>IFERROR(Table2[[#This Row],[GROSS_REVENUE]]/Table2[[#This Row],[AD_SPEND]],0)</f>
        <v>4.0327576283652711</v>
      </c>
      <c r="R3991" s="2">
        <f>IFERROR((Table2[[#This Row],[NET_REVENUE]]-(Table2[[#This Row],[UNITS_SOLD]]*Table2[[#This Row],[UNIT_COGS]])-Table2[[#This Row],[AD_SPEND]]),0)</f>
        <v>2974.4600000000046</v>
      </c>
      <c r="S3991" s="3">
        <f>IFERROR(Table2[[#This Row],[RETURNS_UNITS]]/Table2[[#This Row],[UNITS_SOLD]],0)</f>
        <v>2.1582733812949641E-2</v>
      </c>
      <c r="T3991" s="2" t="str">
        <f>TRIM(CLEAN(Table2[[#This Row],[CHANNEL]]))</f>
        <v>Blinkit</v>
      </c>
      <c r="U3991" s="1">
        <f t="shared" si="62"/>
        <v>45474</v>
      </c>
    </row>
    <row r="3992" spans="1:21" x14ac:dyDescent="0.3">
      <c r="A3992" s="1">
        <v>45298</v>
      </c>
      <c r="B3992" s="2" t="s">
        <v>24</v>
      </c>
      <c r="C3992" s="2" t="s">
        <v>28</v>
      </c>
      <c r="D3992" s="2" t="s">
        <v>36</v>
      </c>
      <c r="E3992" s="2" t="str">
        <f>TRIM(Table2[[#This Row],[SKU_CODE]])</f>
        <v>BEC-CLN-003</v>
      </c>
      <c r="F3992" s="2">
        <v>182</v>
      </c>
      <c r="G3992" s="2">
        <v>54418</v>
      </c>
      <c r="H3992" s="2">
        <v>7406.22</v>
      </c>
      <c r="I3992" s="2">
        <v>12753.65</v>
      </c>
      <c r="J3992" s="2">
        <v>27</v>
      </c>
      <c r="K3992" s="2" t="str">
        <f>_xlfn.XLOOKUP(E3992,[1]SKU_Master!A:A,[1]SKU_Master!C:C,"NOT FOUND")</f>
        <v>Cleaners</v>
      </c>
      <c r="L3992" s="2">
        <f>_xlfn.XLOOKUP(Table2[[#This Row],[SKU_CODE_CLEAN]],[1]SKU_Master!A:A,[1]SKU_Master!E:E,"Not Found")</f>
        <v>299</v>
      </c>
      <c r="M3992" s="2">
        <f>_xlfn.XLOOKUP(E3992,[1]SKU_Master!A:A,[1]SKU_Master!F:F,"NOT FOUND")</f>
        <v>150</v>
      </c>
      <c r="N3992" s="2" t="str">
        <f>IF(ISNUMBER(_xlfn.XMATCH(E3992,[1]SKU_Master!A:A)),"MATCH","NOT FOUND")</f>
        <v>MATCH</v>
      </c>
      <c r="O3992" s="2">
        <f>Table2[[#This Row],[GROSS_REVENUE]]-Table2[[#This Row],[DISCOUNT]]</f>
        <v>47011.78</v>
      </c>
      <c r="P3992" s="3">
        <f>IFERROR((Table2[[#This Row],[NET_REVENUE]]-(Table2[[#This Row],[UNITS_SOLD]]*Table2[[#This Row],[UNIT_COGS]]))/Table2[[#This Row],[NET_REVENUE]],0)</f>
        <v>0.41929448321250545</v>
      </c>
      <c r="Q3992" s="4">
        <f>IFERROR(Table2[[#This Row],[GROSS_REVENUE]]/Table2[[#This Row],[AD_SPEND]],0)</f>
        <v>4.2668569389939348</v>
      </c>
      <c r="R3992" s="2">
        <f>IFERROR((Table2[[#This Row],[NET_REVENUE]]-(Table2[[#This Row],[UNITS_SOLD]]*Table2[[#This Row],[UNIT_COGS]])-Table2[[#This Row],[AD_SPEND]]),0)</f>
        <v>6958.1299999999992</v>
      </c>
      <c r="S3992" s="3">
        <f>IFERROR(Table2[[#This Row],[RETURNS_UNITS]]/Table2[[#This Row],[UNITS_SOLD]],0)</f>
        <v>0.14835164835164835</v>
      </c>
      <c r="T3992" s="2" t="str">
        <f>TRIM(CLEAN(Table2[[#This Row],[CHANNEL]]))</f>
        <v>D2C</v>
      </c>
      <c r="U3992" s="1">
        <f t="shared" si="62"/>
        <v>45474</v>
      </c>
    </row>
    <row r="3993" spans="1:21" x14ac:dyDescent="0.3">
      <c r="A3993" s="1">
        <v>45536</v>
      </c>
      <c r="B3993" s="2" t="s">
        <v>24</v>
      </c>
      <c r="C3993" s="2" t="s">
        <v>22</v>
      </c>
      <c r="D3993" s="2" t="s">
        <v>36</v>
      </c>
      <c r="E3993" s="2" t="str">
        <f>TRIM(Table2[[#This Row],[SKU_CODE]])</f>
        <v>BEC-CLN-003</v>
      </c>
      <c r="F3993" s="2">
        <v>187</v>
      </c>
      <c r="G3993" s="2">
        <v>55913</v>
      </c>
      <c r="H3993" s="2">
        <v>4030.54</v>
      </c>
      <c r="I3993" s="2">
        <v>12769.06</v>
      </c>
      <c r="J3993" s="2">
        <v>24</v>
      </c>
      <c r="K3993" s="2" t="str">
        <f>_xlfn.XLOOKUP(E3993,[1]SKU_Master!A:A,[1]SKU_Master!C:C,"NOT FOUND")</f>
        <v>Cleaners</v>
      </c>
      <c r="L3993" s="2">
        <f>_xlfn.XLOOKUP(Table2[[#This Row],[SKU_CODE_CLEAN]],[1]SKU_Master!A:A,[1]SKU_Master!E:E,"Not Found")</f>
        <v>299</v>
      </c>
      <c r="M3993" s="2">
        <f>_xlfn.XLOOKUP(E3993,[1]SKU_Master!A:A,[1]SKU_Master!F:F,"NOT FOUND")</f>
        <v>150</v>
      </c>
      <c r="N3993" s="2" t="str">
        <f>IF(ISNUMBER(_xlfn.XMATCH(E3993,[1]SKU_Master!A:A)),"MATCH","NOT FOUND")</f>
        <v>MATCH</v>
      </c>
      <c r="O3993" s="2">
        <f>Table2[[#This Row],[GROSS_REVENUE]]-Table2[[#This Row],[DISCOUNT]]</f>
        <v>51882.46</v>
      </c>
      <c r="P3993" s="3">
        <f>IFERROR((Table2[[#This Row],[NET_REVENUE]]-(Table2[[#This Row],[UNITS_SOLD]]*Table2[[#This Row],[UNIT_COGS]]))/Table2[[#This Row],[NET_REVENUE]],0)</f>
        <v>0.45935485711356017</v>
      </c>
      <c r="Q3993" s="4">
        <f>IFERROR(Table2[[#This Row],[GROSS_REVENUE]]/Table2[[#This Row],[AD_SPEND]],0)</f>
        <v>4.378787475350574</v>
      </c>
      <c r="R3993" s="2">
        <f>IFERROR((Table2[[#This Row],[NET_REVENUE]]-(Table2[[#This Row],[UNITS_SOLD]]*Table2[[#This Row],[UNIT_COGS]])-Table2[[#This Row],[AD_SPEND]]),0)</f>
        <v>11063.4</v>
      </c>
      <c r="S3993" s="3">
        <f>IFERROR(Table2[[#This Row],[RETURNS_UNITS]]/Table2[[#This Row],[UNITS_SOLD]],0)</f>
        <v>0.12834224598930483</v>
      </c>
      <c r="T3993" s="2" t="str">
        <f>TRIM(CLEAN(Table2[[#This Row],[CHANNEL]]))</f>
        <v>D2C</v>
      </c>
      <c r="U3993" s="1">
        <f t="shared" si="62"/>
        <v>45536</v>
      </c>
    </row>
    <row r="3994" spans="1:21" x14ac:dyDescent="0.3">
      <c r="A3994" s="1">
        <v>45809</v>
      </c>
      <c r="B3994" s="2" t="s">
        <v>37</v>
      </c>
      <c r="C3994" s="2" t="s">
        <v>22</v>
      </c>
      <c r="D3994" s="2" t="s">
        <v>59</v>
      </c>
      <c r="E3994" s="2" t="str">
        <f>TRIM(Table2[[#This Row],[SKU_CODE]])</f>
        <v>BEC-CLN-001</v>
      </c>
      <c r="F3994" s="2">
        <v>362</v>
      </c>
      <c r="G3994" s="2">
        <v>72038</v>
      </c>
      <c r="H3994" s="2">
        <v>10115.469999999999</v>
      </c>
      <c r="I3994" s="2">
        <v>12771.33</v>
      </c>
      <c r="J3994" s="2">
        <v>19</v>
      </c>
      <c r="K3994" s="2" t="str">
        <f>_xlfn.XLOOKUP(E3994,[1]SKU_Master!A:A,[1]SKU_Master!C:C,"NOT FOUND")</f>
        <v>Cleaners</v>
      </c>
      <c r="L3994" s="2">
        <f>_xlfn.XLOOKUP(Table2[[#This Row],[SKU_CODE_CLEAN]],[1]SKU_Master!A:A,[1]SKU_Master!E:E,"Not Found")</f>
        <v>199</v>
      </c>
      <c r="M3994" s="2">
        <f>_xlfn.XLOOKUP(E3994,[1]SKU_Master!A:A,[1]SKU_Master!F:F,"NOT FOUND")</f>
        <v>96</v>
      </c>
      <c r="N3994" s="2" t="str">
        <f>IF(ISNUMBER(_xlfn.XMATCH(E3994,[1]SKU_Master!A:A)),"MATCH","NOT FOUND")</f>
        <v>MATCH</v>
      </c>
      <c r="O3994" s="2">
        <f>Table2[[#This Row],[GROSS_REVENUE]]-Table2[[#This Row],[DISCOUNT]]</f>
        <v>61922.53</v>
      </c>
      <c r="P3994" s="3">
        <f>IFERROR((Table2[[#This Row],[NET_REVENUE]]-(Table2[[#This Row],[UNITS_SOLD]]*Table2[[#This Row],[UNIT_COGS]]))/Table2[[#This Row],[NET_REVENUE]],0)</f>
        <v>0.43878262080053898</v>
      </c>
      <c r="Q3994" s="4">
        <f>IFERROR(Table2[[#This Row],[GROSS_REVENUE]]/Table2[[#This Row],[AD_SPEND]],0)</f>
        <v>5.6406028189703035</v>
      </c>
      <c r="R3994" s="2">
        <f>IFERROR((Table2[[#This Row],[NET_REVENUE]]-(Table2[[#This Row],[UNITS_SOLD]]*Table2[[#This Row],[UNIT_COGS]])-Table2[[#This Row],[AD_SPEND]]),0)</f>
        <v>14399.199999999999</v>
      </c>
      <c r="S3994" s="3">
        <f>IFERROR(Table2[[#This Row],[RETURNS_UNITS]]/Table2[[#This Row],[UNITS_SOLD]],0)</f>
        <v>5.2486187845303865E-2</v>
      </c>
      <c r="T3994" s="2" t="str">
        <f>TRIM(CLEAN(Table2[[#This Row],[CHANNEL]]))</f>
        <v>Blinkit</v>
      </c>
      <c r="U3994" s="1">
        <f t="shared" si="62"/>
        <v>45809</v>
      </c>
    </row>
    <row r="3995" spans="1:21" x14ac:dyDescent="0.3">
      <c r="A3995" s="1">
        <v>45444</v>
      </c>
      <c r="B3995" s="2" t="s">
        <v>39</v>
      </c>
      <c r="C3995" s="2" t="s">
        <v>25</v>
      </c>
      <c r="D3995" s="2" t="s">
        <v>29</v>
      </c>
      <c r="E3995" s="2" t="str">
        <f>TRIM(Table2[[#This Row],[SKU_CODE]])</f>
        <v>BEC-CLN-004</v>
      </c>
      <c r="F3995" s="2">
        <v>733</v>
      </c>
      <c r="G3995" s="2">
        <v>72567</v>
      </c>
      <c r="H3995" s="2">
        <v>5750.46</v>
      </c>
      <c r="I3995" s="2">
        <v>12820.3</v>
      </c>
      <c r="J3995" s="2">
        <v>26</v>
      </c>
      <c r="K3995" s="2" t="str">
        <f>_xlfn.XLOOKUP(E3995,[1]SKU_Master!A:A,[1]SKU_Master!C:C,"NOT FOUND")</f>
        <v>Cleaners</v>
      </c>
      <c r="L3995" s="2">
        <f>_xlfn.XLOOKUP(Table2[[#This Row],[SKU_CODE_CLEAN]],[1]SKU_Master!A:A,[1]SKU_Master!E:E,"Not Found")</f>
        <v>99</v>
      </c>
      <c r="M3995" s="2">
        <f>_xlfn.XLOOKUP(E3995,[1]SKU_Master!A:A,[1]SKU_Master!F:F,"NOT FOUND")</f>
        <v>44</v>
      </c>
      <c r="N3995" s="2" t="str">
        <f>IF(ISNUMBER(_xlfn.XMATCH(E3995,[1]SKU_Master!A:A)),"MATCH","NOT FOUND")</f>
        <v>MATCH</v>
      </c>
      <c r="O3995" s="2">
        <f>Table2[[#This Row],[GROSS_REVENUE]]-Table2[[#This Row],[DISCOUNT]]</f>
        <v>66816.539999999994</v>
      </c>
      <c r="P3995" s="3">
        <f>IFERROR((Table2[[#This Row],[NET_REVENUE]]-(Table2[[#This Row],[UNITS_SOLD]]*Table2[[#This Row],[UNIT_COGS]]))/Table2[[#This Row],[NET_REVENUE]],0)</f>
        <v>0.51730514630060154</v>
      </c>
      <c r="Q3995" s="4">
        <f>IFERROR(Table2[[#This Row],[GROSS_REVENUE]]/Table2[[#This Row],[AD_SPEND]],0)</f>
        <v>5.660319961311358</v>
      </c>
      <c r="R3995" s="2">
        <f>IFERROR((Table2[[#This Row],[NET_REVENUE]]-(Table2[[#This Row],[UNITS_SOLD]]*Table2[[#This Row],[UNIT_COGS]])-Table2[[#This Row],[AD_SPEND]]),0)</f>
        <v>21744.239999999994</v>
      </c>
      <c r="S3995" s="3">
        <f>IFERROR(Table2[[#This Row],[RETURNS_UNITS]]/Table2[[#This Row],[UNITS_SOLD]],0)</f>
        <v>3.5470668485675309E-2</v>
      </c>
      <c r="T3995" s="2" t="str">
        <f>TRIM(CLEAN(Table2[[#This Row],[CHANNEL]]))</f>
        <v>Amazon</v>
      </c>
      <c r="U3995" s="1">
        <f t="shared" si="62"/>
        <v>45444</v>
      </c>
    </row>
    <row r="3996" spans="1:21" x14ac:dyDescent="0.3">
      <c r="A3996" s="1">
        <v>45689</v>
      </c>
      <c r="B3996" s="2" t="s">
        <v>24</v>
      </c>
      <c r="C3996" s="2" t="s">
        <v>22</v>
      </c>
      <c r="D3996" s="2" t="s">
        <v>38</v>
      </c>
      <c r="E3996" s="2" t="str">
        <f>TRIM(Table2[[#This Row],[SKU_CODE]])</f>
        <v>BEC-CLN-002</v>
      </c>
      <c r="F3996" s="2">
        <v>257</v>
      </c>
      <c r="G3996" s="2">
        <v>47545</v>
      </c>
      <c r="H3996" s="2">
        <v>6544.07</v>
      </c>
      <c r="I3996" s="2">
        <v>12835.97</v>
      </c>
      <c r="J3996" s="2">
        <v>29</v>
      </c>
      <c r="K3996" s="2" t="str">
        <f>_xlfn.XLOOKUP(E3996,[1]SKU_Master!A:A,[1]SKU_Master!C:C,"NOT FOUND")</f>
        <v>Cleaners</v>
      </c>
      <c r="L3996" s="2">
        <f>_xlfn.XLOOKUP(Table2[[#This Row],[SKU_CODE_CLEAN]],[1]SKU_Master!A:A,[1]SKU_Master!E:E,"Not Found")</f>
        <v>185</v>
      </c>
      <c r="M3996" s="2">
        <f>_xlfn.XLOOKUP(E3996,[1]SKU_Master!A:A,[1]SKU_Master!F:F,"NOT FOUND")</f>
        <v>88</v>
      </c>
      <c r="N3996" s="2" t="str">
        <f>IF(ISNUMBER(_xlfn.XMATCH(E3996,[1]SKU_Master!A:A)),"MATCH","NOT FOUND")</f>
        <v>MATCH</v>
      </c>
      <c r="O3996" s="2">
        <f>Table2[[#This Row],[GROSS_REVENUE]]-Table2[[#This Row],[DISCOUNT]]</f>
        <v>41000.93</v>
      </c>
      <c r="P3996" s="3">
        <f>IFERROR((Table2[[#This Row],[NET_REVENUE]]-(Table2[[#This Row],[UNITS_SOLD]]*Table2[[#This Row],[UNIT_COGS]]))/Table2[[#This Row],[NET_REVENUE]],0)</f>
        <v>0.44840275574236976</v>
      </c>
      <c r="Q3996" s="4">
        <f>IFERROR(Table2[[#This Row],[GROSS_REVENUE]]/Table2[[#This Row],[AD_SPEND]],0)</f>
        <v>3.7040441820914198</v>
      </c>
      <c r="R3996" s="2">
        <f>IFERROR((Table2[[#This Row],[NET_REVENUE]]-(Table2[[#This Row],[UNITS_SOLD]]*Table2[[#This Row],[UNIT_COGS]])-Table2[[#This Row],[AD_SPEND]]),0)</f>
        <v>5548.9600000000009</v>
      </c>
      <c r="S3996" s="3">
        <f>IFERROR(Table2[[#This Row],[RETURNS_UNITS]]/Table2[[#This Row],[UNITS_SOLD]],0)</f>
        <v>0.11284046692607004</v>
      </c>
      <c r="T3996" s="2" t="str">
        <f>TRIM(CLEAN(Table2[[#This Row],[CHANNEL]]))</f>
        <v>D2C</v>
      </c>
      <c r="U3996" s="1">
        <f t="shared" si="62"/>
        <v>45689</v>
      </c>
    </row>
    <row r="3997" spans="1:21" x14ac:dyDescent="0.3">
      <c r="A3997" s="1">
        <v>45292</v>
      </c>
      <c r="B3997" s="2" t="s">
        <v>24</v>
      </c>
      <c r="C3997" s="2" t="s">
        <v>25</v>
      </c>
      <c r="D3997" s="2" t="s">
        <v>38</v>
      </c>
      <c r="E3997" s="2" t="str">
        <f>TRIM(Table2[[#This Row],[SKU_CODE]])</f>
        <v>BEC-CLN-002</v>
      </c>
      <c r="F3997" s="2">
        <v>346</v>
      </c>
      <c r="G3997" s="2">
        <v>64010</v>
      </c>
      <c r="H3997" s="2">
        <v>4314.4399999999996</v>
      </c>
      <c r="I3997" s="2">
        <v>12850.9</v>
      </c>
      <c r="J3997" s="2">
        <v>37</v>
      </c>
      <c r="K3997" s="2" t="str">
        <f>_xlfn.XLOOKUP(E3997,[1]SKU_Master!A:A,[1]SKU_Master!C:C,"NOT FOUND")</f>
        <v>Cleaners</v>
      </c>
      <c r="L3997" s="2">
        <f>_xlfn.XLOOKUP(Table2[[#This Row],[SKU_CODE_CLEAN]],[1]SKU_Master!A:A,[1]SKU_Master!E:E,"Not Found")</f>
        <v>185</v>
      </c>
      <c r="M3997" s="2">
        <f>_xlfn.XLOOKUP(E3997,[1]SKU_Master!A:A,[1]SKU_Master!F:F,"NOT FOUND")</f>
        <v>88</v>
      </c>
      <c r="N3997" s="2" t="str">
        <f>IF(ISNUMBER(_xlfn.XMATCH(E3997,[1]SKU_Master!A:A)),"MATCH","NOT FOUND")</f>
        <v>MATCH</v>
      </c>
      <c r="O3997" s="2">
        <f>Table2[[#This Row],[GROSS_REVENUE]]-Table2[[#This Row],[DISCOUNT]]</f>
        <v>59695.56</v>
      </c>
      <c r="P3997" s="3">
        <f>IFERROR((Table2[[#This Row],[NET_REVENUE]]-(Table2[[#This Row],[UNITS_SOLD]]*Table2[[#This Row],[UNIT_COGS]]))/Table2[[#This Row],[NET_REVENUE]],0)</f>
        <v>0.48994531586603757</v>
      </c>
      <c r="Q3997" s="4">
        <f>IFERROR(Table2[[#This Row],[GROSS_REVENUE]]/Table2[[#This Row],[AD_SPEND]],0)</f>
        <v>4.9809740951995582</v>
      </c>
      <c r="R3997" s="2">
        <f>IFERROR((Table2[[#This Row],[NET_REVENUE]]-(Table2[[#This Row],[UNITS_SOLD]]*Table2[[#This Row],[UNIT_COGS]])-Table2[[#This Row],[AD_SPEND]]),0)</f>
        <v>16396.659999999996</v>
      </c>
      <c r="S3997" s="3">
        <f>IFERROR(Table2[[#This Row],[RETURNS_UNITS]]/Table2[[#This Row],[UNITS_SOLD]],0)</f>
        <v>0.1069364161849711</v>
      </c>
      <c r="T3997" s="2" t="str">
        <f>TRIM(CLEAN(Table2[[#This Row],[CHANNEL]]))</f>
        <v>D2C</v>
      </c>
      <c r="U3997" s="1">
        <f t="shared" si="62"/>
        <v>45292</v>
      </c>
    </row>
    <row r="3998" spans="1:21" x14ac:dyDescent="0.3">
      <c r="A3998" s="1">
        <v>45597</v>
      </c>
      <c r="B3998" s="2" t="s">
        <v>24</v>
      </c>
      <c r="C3998" s="2" t="s">
        <v>25</v>
      </c>
      <c r="D3998" s="2" t="s">
        <v>36</v>
      </c>
      <c r="E3998" s="2" t="str">
        <f>TRIM(Table2[[#This Row],[SKU_CODE]])</f>
        <v>BEC-CLN-003</v>
      </c>
      <c r="F3998" s="2">
        <v>237</v>
      </c>
      <c r="G3998" s="2">
        <v>70863</v>
      </c>
      <c r="H3998" s="2">
        <v>3086.98</v>
      </c>
      <c r="I3998" s="2">
        <v>12879.38</v>
      </c>
      <c r="J3998" s="2">
        <v>22</v>
      </c>
      <c r="K3998" s="2" t="str">
        <f>_xlfn.XLOOKUP(E3998,[1]SKU_Master!A:A,[1]SKU_Master!C:C,"NOT FOUND")</f>
        <v>Cleaners</v>
      </c>
      <c r="L3998" s="2">
        <f>_xlfn.XLOOKUP(Table2[[#This Row],[SKU_CODE_CLEAN]],[1]SKU_Master!A:A,[1]SKU_Master!E:E,"Not Found")</f>
        <v>299</v>
      </c>
      <c r="M3998" s="2">
        <f>_xlfn.XLOOKUP(E3998,[1]SKU_Master!A:A,[1]SKU_Master!F:F,"NOT FOUND")</f>
        <v>150</v>
      </c>
      <c r="N3998" s="2" t="str">
        <f>IF(ISNUMBER(_xlfn.XMATCH(E3998,[1]SKU_Master!A:A)),"MATCH","NOT FOUND")</f>
        <v>MATCH</v>
      </c>
      <c r="O3998" s="2">
        <f>Table2[[#This Row],[GROSS_REVENUE]]-Table2[[#This Row],[DISCOUNT]]</f>
        <v>67776.02</v>
      </c>
      <c r="P3998" s="3">
        <f>IFERROR((Table2[[#This Row],[NET_REVENUE]]-(Table2[[#This Row],[UNITS_SOLD]]*Table2[[#This Row],[UNIT_COGS]]))/Table2[[#This Row],[NET_REVENUE]],0)</f>
        <v>0.47547820010676345</v>
      </c>
      <c r="Q3998" s="4">
        <f>IFERROR(Table2[[#This Row],[GROSS_REVENUE]]/Table2[[#This Row],[AD_SPEND]],0)</f>
        <v>5.5020505645458089</v>
      </c>
      <c r="R3998" s="2">
        <f>IFERROR((Table2[[#This Row],[NET_REVENUE]]-(Table2[[#This Row],[UNITS_SOLD]]*Table2[[#This Row],[UNIT_COGS]])-Table2[[#This Row],[AD_SPEND]]),0)</f>
        <v>19346.640000000007</v>
      </c>
      <c r="S3998" s="3">
        <f>IFERROR(Table2[[#This Row],[RETURNS_UNITS]]/Table2[[#This Row],[UNITS_SOLD]],0)</f>
        <v>9.2827004219409287E-2</v>
      </c>
      <c r="T3998" s="2" t="str">
        <f>TRIM(CLEAN(Table2[[#This Row],[CHANNEL]]))</f>
        <v>D2C</v>
      </c>
      <c r="U3998" s="1">
        <f t="shared" si="62"/>
        <v>45597</v>
      </c>
    </row>
    <row r="3999" spans="1:21" x14ac:dyDescent="0.3">
      <c r="A3999" s="1">
        <v>45444</v>
      </c>
      <c r="B3999" s="2" t="s">
        <v>33</v>
      </c>
      <c r="C3999" s="2" t="s">
        <v>22</v>
      </c>
      <c r="D3999" s="2" t="s">
        <v>36</v>
      </c>
      <c r="E3999" s="2" t="str">
        <f>TRIM(Table2[[#This Row],[SKU_CODE]])</f>
        <v>BEC-CLN-003</v>
      </c>
      <c r="F3999" s="2">
        <v>234</v>
      </c>
      <c r="G3999" s="2">
        <v>69966</v>
      </c>
      <c r="H3999" s="2">
        <v>6287.14</v>
      </c>
      <c r="I3999" s="2">
        <v>12893.85</v>
      </c>
      <c r="J3999" s="2">
        <v>8</v>
      </c>
      <c r="K3999" s="2" t="str">
        <f>_xlfn.XLOOKUP(E3999,[1]SKU_Master!A:A,[1]SKU_Master!C:C,"NOT FOUND")</f>
        <v>Cleaners</v>
      </c>
      <c r="L3999" s="2">
        <f>_xlfn.XLOOKUP(Table2[[#This Row],[SKU_CODE_CLEAN]],[1]SKU_Master!A:A,[1]SKU_Master!E:E,"Not Found")</f>
        <v>299</v>
      </c>
      <c r="M3999" s="2">
        <f>_xlfn.XLOOKUP(E3999,[1]SKU_Master!A:A,[1]SKU_Master!F:F,"NOT FOUND")</f>
        <v>150</v>
      </c>
      <c r="N3999" s="2" t="str">
        <f>IF(ISNUMBER(_xlfn.XMATCH(E3999,[1]SKU_Master!A:A)),"MATCH","NOT FOUND")</f>
        <v>MATCH</v>
      </c>
      <c r="O3999" s="2">
        <f>Table2[[#This Row],[GROSS_REVENUE]]-Table2[[#This Row],[DISCOUNT]]</f>
        <v>63678.86</v>
      </c>
      <c r="P3999" s="3">
        <f>IFERROR((Table2[[#This Row],[NET_REVENUE]]-(Table2[[#This Row],[UNITS_SOLD]]*Table2[[#This Row],[UNIT_COGS]]))/Table2[[#This Row],[NET_REVENUE]],0)</f>
        <v>0.44879666501567395</v>
      </c>
      <c r="Q3999" s="4">
        <f>IFERROR(Table2[[#This Row],[GROSS_REVENUE]]/Table2[[#This Row],[AD_SPEND]],0)</f>
        <v>5.4263078909712767</v>
      </c>
      <c r="R3999" s="2">
        <f>IFERROR((Table2[[#This Row],[NET_REVENUE]]-(Table2[[#This Row],[UNITS_SOLD]]*Table2[[#This Row],[UNIT_COGS]])-Table2[[#This Row],[AD_SPEND]]),0)</f>
        <v>15685.01</v>
      </c>
      <c r="S3999" s="3">
        <f>IFERROR(Table2[[#This Row],[RETURNS_UNITS]]/Table2[[#This Row],[UNITS_SOLD]],0)</f>
        <v>3.4188034188034191E-2</v>
      </c>
      <c r="T3999" s="2" t="str">
        <f>TRIM(CLEAN(Table2[[#This Row],[CHANNEL]]))</f>
        <v>Swiggy Instamart</v>
      </c>
      <c r="U3999" s="1">
        <f t="shared" si="62"/>
        <v>45444</v>
      </c>
    </row>
    <row r="4000" spans="1:21" x14ac:dyDescent="0.3">
      <c r="A4000" s="1">
        <v>45474</v>
      </c>
      <c r="B4000" s="2" t="s">
        <v>37</v>
      </c>
      <c r="C4000" s="2" t="s">
        <v>25</v>
      </c>
      <c r="D4000" s="2" t="s">
        <v>38</v>
      </c>
      <c r="E4000" s="2" t="str">
        <f>TRIM(Table2[[#This Row],[SKU_CODE]])</f>
        <v>BEC-CLN-002</v>
      </c>
      <c r="F4000" s="2">
        <v>363</v>
      </c>
      <c r="G4000" s="2">
        <v>67155</v>
      </c>
      <c r="H4000" s="2">
        <v>12751.83</v>
      </c>
      <c r="I4000" s="2">
        <v>12964.54</v>
      </c>
      <c r="J4000" s="2">
        <v>9</v>
      </c>
      <c r="K4000" s="2" t="str">
        <f>_xlfn.XLOOKUP(E4000,[1]SKU_Master!A:A,[1]SKU_Master!C:C,"NOT FOUND")</f>
        <v>Cleaners</v>
      </c>
      <c r="L4000" s="2">
        <f>_xlfn.XLOOKUP(Table2[[#This Row],[SKU_CODE_CLEAN]],[1]SKU_Master!A:A,[1]SKU_Master!E:E,"Not Found")</f>
        <v>185</v>
      </c>
      <c r="M4000" s="2">
        <f>_xlfn.XLOOKUP(E4000,[1]SKU_Master!A:A,[1]SKU_Master!F:F,"NOT FOUND")</f>
        <v>88</v>
      </c>
      <c r="N4000" s="2" t="str">
        <f>IF(ISNUMBER(_xlfn.XMATCH(E4000,[1]SKU_Master!A:A)),"MATCH","NOT FOUND")</f>
        <v>MATCH</v>
      </c>
      <c r="O4000" s="2">
        <f>Table2[[#This Row],[GROSS_REVENUE]]-Table2[[#This Row],[DISCOUNT]]</f>
        <v>54403.17</v>
      </c>
      <c r="P4000" s="3">
        <f>IFERROR((Table2[[#This Row],[NET_REVENUE]]-(Table2[[#This Row],[UNITS_SOLD]]*Table2[[#This Row],[UNIT_COGS]]))/Table2[[#This Row],[NET_REVENUE]],0)</f>
        <v>0.41282833334895741</v>
      </c>
      <c r="Q4000" s="4">
        <f>IFERROR(Table2[[#This Row],[GROSS_REVENUE]]/Table2[[#This Row],[AD_SPEND]],0)</f>
        <v>5.1798983997889625</v>
      </c>
      <c r="R4000" s="2">
        <f>IFERROR((Table2[[#This Row],[NET_REVENUE]]-(Table2[[#This Row],[UNITS_SOLD]]*Table2[[#This Row],[UNIT_COGS]])-Table2[[#This Row],[AD_SPEND]]),0)</f>
        <v>9494.6299999999974</v>
      </c>
      <c r="S4000" s="3">
        <f>IFERROR(Table2[[#This Row],[RETURNS_UNITS]]/Table2[[#This Row],[UNITS_SOLD]],0)</f>
        <v>2.4793388429752067E-2</v>
      </c>
      <c r="T4000" s="2" t="str">
        <f>TRIM(CLEAN(Table2[[#This Row],[CHANNEL]]))</f>
        <v>Blinkit</v>
      </c>
      <c r="U4000" s="1">
        <f t="shared" si="62"/>
        <v>45474</v>
      </c>
    </row>
    <row r="4001" spans="1:21" x14ac:dyDescent="0.3">
      <c r="A4001" s="1">
        <v>45352</v>
      </c>
      <c r="B4001" s="2" t="s">
        <v>34</v>
      </c>
      <c r="C4001" s="2" t="s">
        <v>22</v>
      </c>
      <c r="D4001" s="2" t="s">
        <v>36</v>
      </c>
      <c r="E4001" s="2" t="str">
        <f>TRIM(Table2[[#This Row],[SKU_CODE]])</f>
        <v>BEC-CLN-003</v>
      </c>
      <c r="F4001" s="2">
        <v>265</v>
      </c>
      <c r="G4001" s="2">
        <v>79235</v>
      </c>
      <c r="H4001" s="2">
        <v>17901.900000000001</v>
      </c>
      <c r="I4001" s="2">
        <v>12970.55</v>
      </c>
      <c r="J4001" s="2">
        <v>8</v>
      </c>
      <c r="K4001" s="2" t="str">
        <f>_xlfn.XLOOKUP(E4001,[1]SKU_Master!A:A,[1]SKU_Master!C:C,"NOT FOUND")</f>
        <v>Cleaners</v>
      </c>
      <c r="L4001" s="2">
        <f>_xlfn.XLOOKUP(Table2[[#This Row],[SKU_CODE_CLEAN]],[1]SKU_Master!A:A,[1]SKU_Master!E:E,"Not Found")</f>
        <v>299</v>
      </c>
      <c r="M4001" s="2">
        <f>_xlfn.XLOOKUP(E4001,[1]SKU_Master!A:A,[1]SKU_Master!F:F,"NOT FOUND")</f>
        <v>150</v>
      </c>
      <c r="N4001" s="2" t="str">
        <f>IF(ISNUMBER(_xlfn.XMATCH(E4001,[1]SKU_Master!A:A)),"MATCH","NOT FOUND")</f>
        <v>MATCH</v>
      </c>
      <c r="O4001" s="2">
        <f>Table2[[#This Row],[GROSS_REVENUE]]-Table2[[#This Row],[DISCOUNT]]</f>
        <v>61333.1</v>
      </c>
      <c r="P4001" s="3">
        <f>IFERROR((Table2[[#This Row],[NET_REVENUE]]-(Table2[[#This Row],[UNITS_SOLD]]*Table2[[#This Row],[UNIT_COGS]]))/Table2[[#This Row],[NET_REVENUE]],0)</f>
        <v>0.35189970831410772</v>
      </c>
      <c r="Q4001" s="4">
        <f>IFERROR(Table2[[#This Row],[GROSS_REVENUE]]/Table2[[#This Row],[AD_SPEND]],0)</f>
        <v>6.1088388695930398</v>
      </c>
      <c r="R4001" s="2">
        <f>IFERROR((Table2[[#This Row],[NET_REVENUE]]-(Table2[[#This Row],[UNITS_SOLD]]*Table2[[#This Row],[UNIT_COGS]])-Table2[[#This Row],[AD_SPEND]]),0)</f>
        <v>8612.5499999999993</v>
      </c>
      <c r="S4001" s="3">
        <f>IFERROR(Table2[[#This Row],[RETURNS_UNITS]]/Table2[[#This Row],[UNITS_SOLD]],0)</f>
        <v>3.0188679245283019E-2</v>
      </c>
      <c r="T4001" s="2" t="str">
        <f>TRIM(CLEAN(Table2[[#This Row],[CHANNEL]]))</f>
        <v>Zepto</v>
      </c>
      <c r="U4001" s="1">
        <f t="shared" si="62"/>
        <v>45352</v>
      </c>
    </row>
    <row r="4002" spans="1:21" x14ac:dyDescent="0.3">
      <c r="A4002" s="1">
        <v>45292</v>
      </c>
      <c r="B4002" s="2" t="s">
        <v>21</v>
      </c>
      <c r="C4002" s="2" t="s">
        <v>22</v>
      </c>
      <c r="D4002" s="2" t="s">
        <v>36</v>
      </c>
      <c r="E4002" s="2" t="str">
        <f>TRIM(Table2[[#This Row],[SKU_CODE]])</f>
        <v>BEC-CLN-003</v>
      </c>
      <c r="F4002" s="2">
        <v>210</v>
      </c>
      <c r="G4002" s="2">
        <v>62790</v>
      </c>
      <c r="H4002" s="2">
        <v>9438.44</v>
      </c>
      <c r="I4002" s="2">
        <v>12971.68</v>
      </c>
      <c r="J4002" s="2">
        <v>11</v>
      </c>
      <c r="K4002" s="2" t="str">
        <f>_xlfn.XLOOKUP(E4002,[1]SKU_Master!A:A,[1]SKU_Master!C:C,"NOT FOUND")</f>
        <v>Cleaners</v>
      </c>
      <c r="L4002" s="2">
        <f>_xlfn.XLOOKUP(Table2[[#This Row],[SKU_CODE_CLEAN]],[1]SKU_Master!A:A,[1]SKU_Master!E:E,"Not Found")</f>
        <v>299</v>
      </c>
      <c r="M4002" s="2">
        <f>_xlfn.XLOOKUP(E4002,[1]SKU_Master!A:A,[1]SKU_Master!F:F,"NOT FOUND")</f>
        <v>150</v>
      </c>
      <c r="N4002" s="2" t="str">
        <f>IF(ISNUMBER(_xlfn.XMATCH(E4002,[1]SKU_Master!A:A)),"MATCH","NOT FOUND")</f>
        <v>MATCH</v>
      </c>
      <c r="O4002" s="2">
        <f>Table2[[#This Row],[GROSS_REVENUE]]-Table2[[#This Row],[DISCOUNT]]</f>
        <v>53351.56</v>
      </c>
      <c r="P4002" s="3">
        <f>IFERROR((Table2[[#This Row],[NET_REVENUE]]-(Table2[[#This Row],[UNITS_SOLD]]*Table2[[#This Row],[UNIT_COGS]]))/Table2[[#This Row],[NET_REVENUE]],0)</f>
        <v>0.40957677713641361</v>
      </c>
      <c r="Q4002" s="4">
        <f>IFERROR(Table2[[#This Row],[GROSS_REVENUE]]/Table2[[#This Row],[AD_SPEND]],0)</f>
        <v>4.8405449409791172</v>
      </c>
      <c r="R4002" s="2">
        <f>IFERROR((Table2[[#This Row],[NET_REVENUE]]-(Table2[[#This Row],[UNITS_SOLD]]*Table2[[#This Row],[UNIT_COGS]])-Table2[[#This Row],[AD_SPEND]]),0)</f>
        <v>8879.8799999999974</v>
      </c>
      <c r="S4002" s="3">
        <f>IFERROR(Table2[[#This Row],[RETURNS_UNITS]]/Table2[[#This Row],[UNITS_SOLD]],0)</f>
        <v>5.2380952380952382E-2</v>
      </c>
      <c r="T4002" s="2" t="str">
        <f>TRIM(CLEAN(Table2[[#This Row],[CHANNEL]]))</f>
        <v>Flipkart</v>
      </c>
      <c r="U4002" s="1">
        <f t="shared" si="62"/>
        <v>45292</v>
      </c>
    </row>
    <row r="4003" spans="1:21" x14ac:dyDescent="0.3">
      <c r="A4003" s="1">
        <v>45323</v>
      </c>
      <c r="B4003" s="2" t="s">
        <v>21</v>
      </c>
      <c r="C4003" s="2" t="s">
        <v>25</v>
      </c>
      <c r="D4003" s="2" t="s">
        <v>38</v>
      </c>
      <c r="E4003" s="2" t="str">
        <f>TRIM(Table2[[#This Row],[SKU_CODE]])</f>
        <v>BEC-CLN-002</v>
      </c>
      <c r="F4003" s="2">
        <v>366</v>
      </c>
      <c r="G4003" s="2">
        <v>67710</v>
      </c>
      <c r="H4003" s="2">
        <v>5036.75</v>
      </c>
      <c r="I4003" s="2">
        <v>12973.28</v>
      </c>
      <c r="J4003" s="2">
        <v>17</v>
      </c>
      <c r="K4003" s="2" t="str">
        <f>_xlfn.XLOOKUP(E4003,[1]SKU_Master!A:A,[1]SKU_Master!C:C,"NOT FOUND")</f>
        <v>Cleaners</v>
      </c>
      <c r="L4003" s="2">
        <f>_xlfn.XLOOKUP(Table2[[#This Row],[SKU_CODE_CLEAN]],[1]SKU_Master!A:A,[1]SKU_Master!E:E,"Not Found")</f>
        <v>185</v>
      </c>
      <c r="M4003" s="2">
        <f>_xlfn.XLOOKUP(E4003,[1]SKU_Master!A:A,[1]SKU_Master!F:F,"NOT FOUND")</f>
        <v>88</v>
      </c>
      <c r="N4003" s="2" t="str">
        <f>IF(ISNUMBER(_xlfn.XMATCH(E4003,[1]SKU_Master!A:A)),"MATCH","NOT FOUND")</f>
        <v>MATCH</v>
      </c>
      <c r="O4003" s="2">
        <f>Table2[[#This Row],[GROSS_REVENUE]]-Table2[[#This Row],[DISCOUNT]]</f>
        <v>62673.25</v>
      </c>
      <c r="P4003" s="3">
        <f>IFERROR((Table2[[#This Row],[NET_REVENUE]]-(Table2[[#This Row],[UNITS_SOLD]]*Table2[[#This Row],[UNIT_COGS]]))/Table2[[#This Row],[NET_REVENUE]],0)</f>
        <v>0.4860965403900388</v>
      </c>
      <c r="Q4003" s="4">
        <f>IFERROR(Table2[[#This Row],[GROSS_REVENUE]]/Table2[[#This Row],[AD_SPEND]],0)</f>
        <v>5.2191889791941586</v>
      </c>
      <c r="R4003" s="2">
        <f>IFERROR((Table2[[#This Row],[NET_REVENUE]]-(Table2[[#This Row],[UNITS_SOLD]]*Table2[[#This Row],[UNIT_COGS]])-Table2[[#This Row],[AD_SPEND]]),0)</f>
        <v>17491.97</v>
      </c>
      <c r="S4003" s="3">
        <f>IFERROR(Table2[[#This Row],[RETURNS_UNITS]]/Table2[[#This Row],[UNITS_SOLD]],0)</f>
        <v>4.6448087431693992E-2</v>
      </c>
      <c r="T4003" s="2" t="str">
        <f>TRIM(CLEAN(Table2[[#This Row],[CHANNEL]]))</f>
        <v>Flipkart</v>
      </c>
      <c r="U4003" s="1">
        <f t="shared" si="62"/>
        <v>45323</v>
      </c>
    </row>
    <row r="4004" spans="1:21" x14ac:dyDescent="0.3">
      <c r="A4004" s="1">
        <v>45383</v>
      </c>
      <c r="B4004" s="2" t="s">
        <v>50</v>
      </c>
      <c r="C4004" s="2" t="s">
        <v>25</v>
      </c>
      <c r="D4004" s="2" t="s">
        <v>29</v>
      </c>
      <c r="E4004" s="2" t="str">
        <f>TRIM(Table2[[#This Row],[SKU_CODE]])</f>
        <v>BEC-CLN-004</v>
      </c>
      <c r="F4004" s="2">
        <v>789</v>
      </c>
      <c r="G4004" s="2">
        <v>78111</v>
      </c>
      <c r="H4004" s="2">
        <v>9750.4</v>
      </c>
      <c r="I4004" s="2">
        <v>13016.28</v>
      </c>
      <c r="J4004" s="2">
        <v>23</v>
      </c>
      <c r="K4004" s="2" t="str">
        <f>_xlfn.XLOOKUP(E4004,[1]SKU_Master!A:A,[1]SKU_Master!C:C,"NOT FOUND")</f>
        <v>Cleaners</v>
      </c>
      <c r="L4004" s="2">
        <f>_xlfn.XLOOKUP(Table2[[#This Row],[SKU_CODE_CLEAN]],[1]SKU_Master!A:A,[1]SKU_Master!E:E,"Not Found")</f>
        <v>99</v>
      </c>
      <c r="M4004" s="2">
        <f>_xlfn.XLOOKUP(E4004,[1]SKU_Master!A:A,[1]SKU_Master!F:F,"NOT FOUND")</f>
        <v>44</v>
      </c>
      <c r="N4004" s="2" t="str">
        <f>IF(ISNUMBER(_xlfn.XMATCH(E4004,[1]SKU_Master!A:A)),"MATCH","NOT FOUND")</f>
        <v>MATCH</v>
      </c>
      <c r="O4004" s="2">
        <f>Table2[[#This Row],[GROSS_REVENUE]]-Table2[[#This Row],[DISCOUNT]]</f>
        <v>68360.600000000006</v>
      </c>
      <c r="P4004" s="3">
        <f>IFERROR((Table2[[#This Row],[NET_REVENUE]]-(Table2[[#This Row],[UNITS_SOLD]]*Table2[[#This Row],[UNIT_COGS]]))/Table2[[#This Row],[NET_REVENUE]],0)</f>
        <v>0.49216361471373865</v>
      </c>
      <c r="Q4004" s="4">
        <f>IFERROR(Table2[[#This Row],[GROSS_REVENUE]]/Table2[[#This Row],[AD_SPEND]],0)</f>
        <v>6.0010233338557555</v>
      </c>
      <c r="R4004" s="2">
        <f>IFERROR((Table2[[#This Row],[NET_REVENUE]]-(Table2[[#This Row],[UNITS_SOLD]]*Table2[[#This Row],[UNIT_COGS]])-Table2[[#This Row],[AD_SPEND]]),0)</f>
        <v>20628.320000000007</v>
      </c>
      <c r="S4004" s="3">
        <f>IFERROR(Table2[[#This Row],[RETURNS_UNITS]]/Table2[[#This Row],[UNITS_SOLD]],0)</f>
        <v>2.9150823827629912E-2</v>
      </c>
      <c r="T4004" s="2" t="str">
        <f>TRIM(CLEAN(Table2[[#This Row],[CHANNEL]]))</f>
        <v>Amazon</v>
      </c>
      <c r="U4004" s="1">
        <f t="shared" si="62"/>
        <v>45383</v>
      </c>
    </row>
    <row r="4005" spans="1:21" x14ac:dyDescent="0.3">
      <c r="A4005" s="1">
        <v>45292</v>
      </c>
      <c r="B4005" s="2" t="s">
        <v>24</v>
      </c>
      <c r="C4005" s="2" t="s">
        <v>28</v>
      </c>
      <c r="D4005" s="2" t="s">
        <v>36</v>
      </c>
      <c r="E4005" s="2" t="str">
        <f>TRIM(Table2[[#This Row],[SKU_CODE]])</f>
        <v>BEC-CLN-003</v>
      </c>
      <c r="F4005" s="2">
        <v>168</v>
      </c>
      <c r="G4005" s="2">
        <v>50232</v>
      </c>
      <c r="H4005" s="2">
        <v>5037.62</v>
      </c>
      <c r="I4005" s="2">
        <v>13024.66</v>
      </c>
      <c r="J4005" s="2">
        <v>15</v>
      </c>
      <c r="K4005" s="2" t="str">
        <f>_xlfn.XLOOKUP(E4005,[1]SKU_Master!A:A,[1]SKU_Master!C:C,"NOT FOUND")</f>
        <v>Cleaners</v>
      </c>
      <c r="L4005" s="2">
        <f>_xlfn.XLOOKUP(Table2[[#This Row],[SKU_CODE_CLEAN]],[1]SKU_Master!A:A,[1]SKU_Master!E:E,"Not Found")</f>
        <v>299</v>
      </c>
      <c r="M4005" s="2">
        <f>_xlfn.XLOOKUP(E4005,[1]SKU_Master!A:A,[1]SKU_Master!F:F,"NOT FOUND")</f>
        <v>150</v>
      </c>
      <c r="N4005" s="2" t="str">
        <f>IF(ISNUMBER(_xlfn.XMATCH(E4005,[1]SKU_Master!A:A)),"MATCH","NOT FOUND")</f>
        <v>MATCH</v>
      </c>
      <c r="O4005" s="2">
        <f>Table2[[#This Row],[GROSS_REVENUE]]-Table2[[#This Row],[DISCOUNT]]</f>
        <v>45194.38</v>
      </c>
      <c r="P4005" s="3">
        <f>IFERROR((Table2[[#This Row],[NET_REVENUE]]-(Table2[[#This Row],[UNITS_SOLD]]*Table2[[#This Row],[UNIT_COGS]]))/Table2[[#This Row],[NET_REVENUE]],0)</f>
        <v>0.44240854725742446</v>
      </c>
      <c r="Q4005" s="4">
        <f>IFERROR(Table2[[#This Row],[GROSS_REVENUE]]/Table2[[#This Row],[AD_SPEND]],0)</f>
        <v>3.8566841668035865</v>
      </c>
      <c r="R4005" s="2">
        <f>IFERROR((Table2[[#This Row],[NET_REVENUE]]-(Table2[[#This Row],[UNITS_SOLD]]*Table2[[#This Row],[UNIT_COGS]])-Table2[[#This Row],[AD_SPEND]]),0)</f>
        <v>6969.7199999999975</v>
      </c>
      <c r="S4005" s="3">
        <f>IFERROR(Table2[[#This Row],[RETURNS_UNITS]]/Table2[[#This Row],[UNITS_SOLD]],0)</f>
        <v>8.9285714285714288E-2</v>
      </c>
      <c r="T4005" s="2" t="str">
        <f>TRIM(CLEAN(Table2[[#This Row],[CHANNEL]]))</f>
        <v>D2C</v>
      </c>
      <c r="U4005" s="1">
        <f t="shared" si="62"/>
        <v>45292</v>
      </c>
    </row>
    <row r="4006" spans="1:21" x14ac:dyDescent="0.3">
      <c r="A4006" s="1">
        <v>45292</v>
      </c>
      <c r="B4006" s="2" t="s">
        <v>39</v>
      </c>
      <c r="C4006" s="2" t="s">
        <v>28</v>
      </c>
      <c r="D4006" s="2" t="s">
        <v>29</v>
      </c>
      <c r="E4006" s="2" t="str">
        <f>TRIM(Table2[[#This Row],[SKU_CODE]])</f>
        <v>BEC-CLN-004</v>
      </c>
      <c r="F4006" s="2">
        <v>477</v>
      </c>
      <c r="G4006" s="2">
        <v>47223</v>
      </c>
      <c r="H4006" s="2">
        <v>7293.12</v>
      </c>
      <c r="I4006" s="2">
        <v>13035.84</v>
      </c>
      <c r="J4006" s="2">
        <v>21</v>
      </c>
      <c r="K4006" s="2" t="str">
        <f>_xlfn.XLOOKUP(E4006,[1]SKU_Master!A:A,[1]SKU_Master!C:C,"NOT FOUND")</f>
        <v>Cleaners</v>
      </c>
      <c r="L4006" s="2">
        <f>_xlfn.XLOOKUP(Table2[[#This Row],[SKU_CODE_CLEAN]],[1]SKU_Master!A:A,[1]SKU_Master!E:E,"Not Found")</f>
        <v>99</v>
      </c>
      <c r="M4006" s="2">
        <f>_xlfn.XLOOKUP(E4006,[1]SKU_Master!A:A,[1]SKU_Master!F:F,"NOT FOUND")</f>
        <v>44</v>
      </c>
      <c r="N4006" s="2" t="str">
        <f>IF(ISNUMBER(_xlfn.XMATCH(E4006,[1]SKU_Master!A:A)),"MATCH","NOT FOUND")</f>
        <v>MATCH</v>
      </c>
      <c r="O4006" s="2">
        <f>Table2[[#This Row],[GROSS_REVENUE]]-Table2[[#This Row],[DISCOUNT]]</f>
        <v>39929.879999999997</v>
      </c>
      <c r="P4006" s="3">
        <f>IFERROR((Table2[[#This Row],[NET_REVENUE]]-(Table2[[#This Row],[UNITS_SOLD]]*Table2[[#This Row],[UNIT_COGS]]))/Table2[[#This Row],[NET_REVENUE]],0)</f>
        <v>0.4743785856606631</v>
      </c>
      <c r="Q4006" s="4">
        <f>IFERROR(Table2[[#This Row],[GROSS_REVENUE]]/Table2[[#This Row],[AD_SPEND]],0)</f>
        <v>3.6225513660799762</v>
      </c>
      <c r="R4006" s="2">
        <f>IFERROR((Table2[[#This Row],[NET_REVENUE]]-(Table2[[#This Row],[UNITS_SOLD]]*Table2[[#This Row],[UNIT_COGS]])-Table2[[#This Row],[AD_SPEND]]),0)</f>
        <v>5906.0399999999972</v>
      </c>
      <c r="S4006" s="3">
        <f>IFERROR(Table2[[#This Row],[RETURNS_UNITS]]/Table2[[#This Row],[UNITS_SOLD]],0)</f>
        <v>4.40251572327044E-2</v>
      </c>
      <c r="T4006" s="2" t="str">
        <f>TRIM(CLEAN(Table2[[#This Row],[CHANNEL]]))</f>
        <v>Amazon</v>
      </c>
      <c r="U4006" s="1">
        <f t="shared" si="62"/>
        <v>45292</v>
      </c>
    </row>
    <row r="4007" spans="1:21" x14ac:dyDescent="0.3">
      <c r="A4007" s="1">
        <v>45323</v>
      </c>
      <c r="B4007" s="2" t="s">
        <v>37</v>
      </c>
      <c r="C4007" s="2" t="s">
        <v>28</v>
      </c>
      <c r="D4007" s="2" t="s">
        <v>38</v>
      </c>
      <c r="E4007" s="2" t="str">
        <f>TRIM(Table2[[#This Row],[SKU_CODE]])</f>
        <v>BEC-CLN-002</v>
      </c>
      <c r="F4007" s="2">
        <v>307</v>
      </c>
      <c r="G4007" s="2">
        <v>56795</v>
      </c>
      <c r="H4007" s="2">
        <v>14908.58</v>
      </c>
      <c r="I4007" s="2">
        <v>13043.05</v>
      </c>
      <c r="J4007" s="2">
        <v>12</v>
      </c>
      <c r="K4007" s="2" t="str">
        <f>_xlfn.XLOOKUP(E4007,[1]SKU_Master!A:A,[1]SKU_Master!C:C,"NOT FOUND")</f>
        <v>Cleaners</v>
      </c>
      <c r="L4007" s="2">
        <f>_xlfn.XLOOKUP(Table2[[#This Row],[SKU_CODE_CLEAN]],[1]SKU_Master!A:A,[1]SKU_Master!E:E,"Not Found")</f>
        <v>185</v>
      </c>
      <c r="M4007" s="2">
        <f>_xlfn.XLOOKUP(E4007,[1]SKU_Master!A:A,[1]SKU_Master!F:F,"NOT FOUND")</f>
        <v>88</v>
      </c>
      <c r="N4007" s="2" t="str">
        <f>IF(ISNUMBER(_xlfn.XMATCH(E4007,[1]SKU_Master!A:A)),"MATCH","NOT FOUND")</f>
        <v>MATCH</v>
      </c>
      <c r="O4007" s="2">
        <f>Table2[[#This Row],[GROSS_REVENUE]]-Table2[[#This Row],[DISCOUNT]]</f>
        <v>41886.42</v>
      </c>
      <c r="P4007" s="3">
        <f>IFERROR((Table2[[#This Row],[NET_REVENUE]]-(Table2[[#This Row],[UNITS_SOLD]]*Table2[[#This Row],[UNIT_COGS]]))/Table2[[#This Row],[NET_REVENUE]],0)</f>
        <v>0.35501768831043568</v>
      </c>
      <c r="Q4007" s="4">
        <f>IFERROR(Table2[[#This Row],[GROSS_REVENUE]]/Table2[[#This Row],[AD_SPEND]],0)</f>
        <v>4.3544263036636375</v>
      </c>
      <c r="R4007" s="2">
        <f>IFERROR((Table2[[#This Row],[NET_REVENUE]]-(Table2[[#This Row],[UNITS_SOLD]]*Table2[[#This Row],[UNIT_COGS]])-Table2[[#This Row],[AD_SPEND]]),0)</f>
        <v>1827.369999999999</v>
      </c>
      <c r="S4007" s="3">
        <f>IFERROR(Table2[[#This Row],[RETURNS_UNITS]]/Table2[[#This Row],[UNITS_SOLD]],0)</f>
        <v>3.9087947882736153E-2</v>
      </c>
      <c r="T4007" s="2" t="str">
        <f>TRIM(CLEAN(Table2[[#This Row],[CHANNEL]]))</f>
        <v>Blinkit</v>
      </c>
      <c r="U4007" s="1">
        <f t="shared" si="62"/>
        <v>45323</v>
      </c>
    </row>
    <row r="4008" spans="1:21" x14ac:dyDescent="0.3">
      <c r="A4008" s="1">
        <v>45748</v>
      </c>
      <c r="B4008" s="2" t="s">
        <v>27</v>
      </c>
      <c r="C4008" s="2" t="s">
        <v>25</v>
      </c>
      <c r="D4008" s="2" t="s">
        <v>38</v>
      </c>
      <c r="E4008" s="2" t="str">
        <f>TRIM(Table2[[#This Row],[SKU_CODE]])</f>
        <v>BEC-CLN-002</v>
      </c>
      <c r="F4008" s="2">
        <v>425</v>
      </c>
      <c r="G4008" s="2">
        <v>78625</v>
      </c>
      <c r="H4008" s="2">
        <v>20489.54</v>
      </c>
      <c r="I4008" s="2">
        <v>13078.38</v>
      </c>
      <c r="J4008" s="2">
        <v>19</v>
      </c>
      <c r="K4008" s="2" t="str">
        <f>_xlfn.XLOOKUP(E4008,[1]SKU_Master!A:A,[1]SKU_Master!C:C,"NOT FOUND")</f>
        <v>Cleaners</v>
      </c>
      <c r="L4008" s="2">
        <f>_xlfn.XLOOKUP(Table2[[#This Row],[SKU_CODE_CLEAN]],[1]SKU_Master!A:A,[1]SKU_Master!E:E,"Not Found")</f>
        <v>185</v>
      </c>
      <c r="M4008" s="2">
        <f>_xlfn.XLOOKUP(E4008,[1]SKU_Master!A:A,[1]SKU_Master!F:F,"NOT FOUND")</f>
        <v>88</v>
      </c>
      <c r="N4008" s="2" t="str">
        <f>IF(ISNUMBER(_xlfn.XMATCH(E4008,[1]SKU_Master!A:A)),"MATCH","NOT FOUND")</f>
        <v>MATCH</v>
      </c>
      <c r="O4008" s="2">
        <f>Table2[[#This Row],[GROSS_REVENUE]]-Table2[[#This Row],[DISCOUNT]]</f>
        <v>58135.46</v>
      </c>
      <c r="P4008" s="3">
        <f>IFERROR((Table2[[#This Row],[NET_REVENUE]]-(Table2[[#This Row],[UNITS_SOLD]]*Table2[[#This Row],[UNIT_COGS]]))/Table2[[#This Row],[NET_REVENUE]],0)</f>
        <v>0.35667491063113632</v>
      </c>
      <c r="Q4008" s="4">
        <f>IFERROR(Table2[[#This Row],[GROSS_REVENUE]]/Table2[[#This Row],[AD_SPEND]],0)</f>
        <v>6.0118302113870374</v>
      </c>
      <c r="R4008" s="2">
        <f>IFERROR((Table2[[#This Row],[NET_REVENUE]]-(Table2[[#This Row],[UNITS_SOLD]]*Table2[[#This Row],[UNIT_COGS]])-Table2[[#This Row],[AD_SPEND]]),0)</f>
        <v>7657.08</v>
      </c>
      <c r="S4008" s="3">
        <f>IFERROR(Table2[[#This Row],[RETURNS_UNITS]]/Table2[[#This Row],[UNITS_SOLD]],0)</f>
        <v>4.4705882352941179E-2</v>
      </c>
      <c r="T4008" s="2" t="str">
        <f>TRIM(CLEAN(Table2[[#This Row],[CHANNEL]]))</f>
        <v>Zepto</v>
      </c>
      <c r="U4008" s="1">
        <f t="shared" si="62"/>
        <v>45748</v>
      </c>
    </row>
    <row r="4009" spans="1:21" x14ac:dyDescent="0.3">
      <c r="A4009" s="1">
        <v>45413</v>
      </c>
      <c r="B4009" s="2" t="s">
        <v>37</v>
      </c>
      <c r="C4009" s="2" t="s">
        <v>28</v>
      </c>
      <c r="D4009" s="2" t="s">
        <v>59</v>
      </c>
      <c r="E4009" s="2" t="str">
        <f>TRIM(Table2[[#This Row],[SKU_CODE]])</f>
        <v>BEC-CLN-001</v>
      </c>
      <c r="F4009" s="2">
        <v>305</v>
      </c>
      <c r="G4009" s="2">
        <v>60695</v>
      </c>
      <c r="H4009" s="2">
        <v>12988.72</v>
      </c>
      <c r="I4009" s="2">
        <v>13081.32</v>
      </c>
      <c r="J4009" s="2">
        <v>12</v>
      </c>
      <c r="K4009" s="2" t="str">
        <f>_xlfn.XLOOKUP(E4009,[1]SKU_Master!A:A,[1]SKU_Master!C:C,"NOT FOUND")</f>
        <v>Cleaners</v>
      </c>
      <c r="L4009" s="2">
        <f>_xlfn.XLOOKUP(Table2[[#This Row],[SKU_CODE_CLEAN]],[1]SKU_Master!A:A,[1]SKU_Master!E:E,"Not Found")</f>
        <v>199</v>
      </c>
      <c r="M4009" s="2">
        <f>_xlfn.XLOOKUP(E4009,[1]SKU_Master!A:A,[1]SKU_Master!F:F,"NOT FOUND")</f>
        <v>96</v>
      </c>
      <c r="N4009" s="2" t="str">
        <f>IF(ISNUMBER(_xlfn.XMATCH(E4009,[1]SKU_Master!A:A)),"MATCH","NOT FOUND")</f>
        <v>MATCH</v>
      </c>
      <c r="O4009" s="2">
        <f>Table2[[#This Row],[GROSS_REVENUE]]-Table2[[#This Row],[DISCOUNT]]</f>
        <v>47706.28</v>
      </c>
      <c r="P4009" s="3">
        <f>IFERROR((Table2[[#This Row],[NET_REVENUE]]-(Table2[[#This Row],[UNITS_SOLD]]*Table2[[#This Row],[UNIT_COGS]]))/Table2[[#This Row],[NET_REVENUE]],0)</f>
        <v>0.38624432674272652</v>
      </c>
      <c r="Q4009" s="4">
        <f>IFERROR(Table2[[#This Row],[GROSS_REVENUE]]/Table2[[#This Row],[AD_SPEND]],0)</f>
        <v>4.6398222809318934</v>
      </c>
      <c r="R4009" s="2">
        <f>IFERROR((Table2[[#This Row],[NET_REVENUE]]-(Table2[[#This Row],[UNITS_SOLD]]*Table2[[#This Row],[UNIT_COGS]])-Table2[[#This Row],[AD_SPEND]]),0)</f>
        <v>5344.9599999999991</v>
      </c>
      <c r="S4009" s="3">
        <f>IFERROR(Table2[[#This Row],[RETURNS_UNITS]]/Table2[[#This Row],[UNITS_SOLD]],0)</f>
        <v>3.9344262295081971E-2</v>
      </c>
      <c r="T4009" s="2" t="str">
        <f>TRIM(CLEAN(Table2[[#This Row],[CHANNEL]]))</f>
        <v>Blinkit</v>
      </c>
      <c r="U4009" s="1">
        <f t="shared" si="62"/>
        <v>45413</v>
      </c>
    </row>
    <row r="4010" spans="1:21" x14ac:dyDescent="0.3">
      <c r="A4010" s="1">
        <v>45444</v>
      </c>
      <c r="B4010" s="2" t="s">
        <v>37</v>
      </c>
      <c r="C4010" s="2" t="s">
        <v>25</v>
      </c>
      <c r="D4010" s="2" t="s">
        <v>59</v>
      </c>
      <c r="E4010" s="2" t="str">
        <f>TRIM(Table2[[#This Row],[SKU_CODE]])</f>
        <v>BEC-CLN-001</v>
      </c>
      <c r="F4010" s="2">
        <v>438</v>
      </c>
      <c r="G4010" s="2">
        <v>87162</v>
      </c>
      <c r="H4010" s="2">
        <v>21920.57</v>
      </c>
      <c r="I4010" s="2">
        <v>13089.45</v>
      </c>
      <c r="J4010" s="2">
        <v>10</v>
      </c>
      <c r="K4010" s="2" t="str">
        <f>_xlfn.XLOOKUP(E4010,[1]SKU_Master!A:A,[1]SKU_Master!C:C,"NOT FOUND")</f>
        <v>Cleaners</v>
      </c>
      <c r="L4010" s="2">
        <f>_xlfn.XLOOKUP(Table2[[#This Row],[SKU_CODE_CLEAN]],[1]SKU_Master!A:A,[1]SKU_Master!E:E,"Not Found")</f>
        <v>199</v>
      </c>
      <c r="M4010" s="2">
        <f>_xlfn.XLOOKUP(E4010,[1]SKU_Master!A:A,[1]SKU_Master!F:F,"NOT FOUND")</f>
        <v>96</v>
      </c>
      <c r="N4010" s="2" t="str">
        <f>IF(ISNUMBER(_xlfn.XMATCH(E4010,[1]SKU_Master!A:A)),"MATCH","NOT FOUND")</f>
        <v>MATCH</v>
      </c>
      <c r="O4010" s="2">
        <f>Table2[[#This Row],[GROSS_REVENUE]]-Table2[[#This Row],[DISCOUNT]]</f>
        <v>65241.43</v>
      </c>
      <c r="P4010" s="3">
        <f>IFERROR((Table2[[#This Row],[NET_REVENUE]]-(Table2[[#This Row],[UNITS_SOLD]]*Table2[[#This Row],[UNIT_COGS]]))/Table2[[#This Row],[NET_REVENUE]],0)</f>
        <v>0.3555015578291279</v>
      </c>
      <c r="Q4010" s="4">
        <f>IFERROR(Table2[[#This Row],[GROSS_REVENUE]]/Table2[[#This Row],[AD_SPEND]],0)</f>
        <v>6.6589505288610287</v>
      </c>
      <c r="R4010" s="2">
        <f>IFERROR((Table2[[#This Row],[NET_REVENUE]]-(Table2[[#This Row],[UNITS_SOLD]]*Table2[[#This Row],[UNIT_COGS]])-Table2[[#This Row],[AD_SPEND]]),0)</f>
        <v>10103.98</v>
      </c>
      <c r="S4010" s="3">
        <f>IFERROR(Table2[[#This Row],[RETURNS_UNITS]]/Table2[[#This Row],[UNITS_SOLD]],0)</f>
        <v>2.2831050228310501E-2</v>
      </c>
      <c r="T4010" s="2" t="str">
        <f>TRIM(CLEAN(Table2[[#This Row],[CHANNEL]]))</f>
        <v>Blinkit</v>
      </c>
      <c r="U4010" s="1">
        <f t="shared" si="62"/>
        <v>45444</v>
      </c>
    </row>
    <row r="4011" spans="1:21" x14ac:dyDescent="0.3">
      <c r="A4011" s="1">
        <v>45566</v>
      </c>
      <c r="B4011" s="2" t="s">
        <v>50</v>
      </c>
      <c r="C4011" s="2" t="s">
        <v>25</v>
      </c>
      <c r="D4011" s="2" t="s">
        <v>29</v>
      </c>
      <c r="E4011" s="2" t="str">
        <f>TRIM(Table2[[#This Row],[SKU_CODE]])</f>
        <v>BEC-CLN-004</v>
      </c>
      <c r="F4011" s="2">
        <v>598</v>
      </c>
      <c r="G4011" s="2">
        <v>59202</v>
      </c>
      <c r="H4011" s="2">
        <v>9782.2999999999993</v>
      </c>
      <c r="I4011" s="2">
        <v>13108.7</v>
      </c>
      <c r="J4011" s="2">
        <v>17</v>
      </c>
      <c r="K4011" s="2" t="str">
        <f>_xlfn.XLOOKUP(E4011,[1]SKU_Master!A:A,[1]SKU_Master!C:C,"NOT FOUND")</f>
        <v>Cleaners</v>
      </c>
      <c r="L4011" s="2">
        <f>_xlfn.XLOOKUP(Table2[[#This Row],[SKU_CODE_CLEAN]],[1]SKU_Master!A:A,[1]SKU_Master!E:E,"Not Found")</f>
        <v>99</v>
      </c>
      <c r="M4011" s="2">
        <f>_xlfn.XLOOKUP(E4011,[1]SKU_Master!A:A,[1]SKU_Master!F:F,"NOT FOUND")</f>
        <v>44</v>
      </c>
      <c r="N4011" s="2" t="str">
        <f>IF(ISNUMBER(_xlfn.XMATCH(E4011,[1]SKU_Master!A:A)),"MATCH","NOT FOUND")</f>
        <v>MATCH</v>
      </c>
      <c r="O4011" s="2">
        <f>Table2[[#This Row],[GROSS_REVENUE]]-Table2[[#This Row],[DISCOUNT]]</f>
        <v>49419.7</v>
      </c>
      <c r="P4011" s="3">
        <f>IFERROR((Table2[[#This Row],[NET_REVENUE]]-(Table2[[#This Row],[UNITS_SOLD]]*Table2[[#This Row],[UNIT_COGS]]))/Table2[[#This Row],[NET_REVENUE]],0)</f>
        <v>0.46758074209272815</v>
      </c>
      <c r="Q4011" s="4">
        <f>IFERROR(Table2[[#This Row],[GROSS_REVENUE]]/Table2[[#This Row],[AD_SPEND]],0)</f>
        <v>4.5162373080473275</v>
      </c>
      <c r="R4011" s="2">
        <f>IFERROR((Table2[[#This Row],[NET_REVENUE]]-(Table2[[#This Row],[UNITS_SOLD]]*Table2[[#This Row],[UNIT_COGS]])-Table2[[#This Row],[AD_SPEND]]),0)</f>
        <v>9998.9999999999964</v>
      </c>
      <c r="S4011" s="3">
        <f>IFERROR(Table2[[#This Row],[RETURNS_UNITS]]/Table2[[#This Row],[UNITS_SOLD]],0)</f>
        <v>2.8428093645484948E-2</v>
      </c>
      <c r="T4011" s="2" t="str">
        <f>TRIM(CLEAN(Table2[[#This Row],[CHANNEL]]))</f>
        <v>Amazon</v>
      </c>
      <c r="U4011" s="1">
        <f t="shared" si="62"/>
        <v>45566</v>
      </c>
    </row>
    <row r="4012" spans="1:21" x14ac:dyDescent="0.3">
      <c r="A4012" s="1">
        <v>45689</v>
      </c>
      <c r="B4012" s="2" t="s">
        <v>37</v>
      </c>
      <c r="C4012" s="2" t="s">
        <v>25</v>
      </c>
      <c r="D4012" s="2" t="s">
        <v>29</v>
      </c>
      <c r="E4012" s="2" t="str">
        <f>TRIM(Table2[[#This Row],[SKU_CODE]])</f>
        <v>BEC-CLN-004</v>
      </c>
      <c r="F4012" s="2">
        <v>582</v>
      </c>
      <c r="G4012" s="2">
        <v>57618</v>
      </c>
      <c r="H4012" s="2">
        <v>6390.17</v>
      </c>
      <c r="I4012" s="2">
        <v>13147.42</v>
      </c>
      <c r="J4012" s="2">
        <v>26</v>
      </c>
      <c r="K4012" s="2" t="str">
        <f>_xlfn.XLOOKUP(E4012,[1]SKU_Master!A:A,[1]SKU_Master!C:C,"NOT FOUND")</f>
        <v>Cleaners</v>
      </c>
      <c r="L4012" s="2">
        <f>_xlfn.XLOOKUP(Table2[[#This Row],[SKU_CODE_CLEAN]],[1]SKU_Master!A:A,[1]SKU_Master!E:E,"Not Found")</f>
        <v>99</v>
      </c>
      <c r="M4012" s="2">
        <f>_xlfn.XLOOKUP(E4012,[1]SKU_Master!A:A,[1]SKU_Master!F:F,"NOT FOUND")</f>
        <v>44</v>
      </c>
      <c r="N4012" s="2" t="str">
        <f>IF(ISNUMBER(_xlfn.XMATCH(E4012,[1]SKU_Master!A:A)),"MATCH","NOT FOUND")</f>
        <v>MATCH</v>
      </c>
      <c r="O4012" s="2">
        <f>Table2[[#This Row],[GROSS_REVENUE]]-Table2[[#This Row],[DISCOUNT]]</f>
        <v>51227.83</v>
      </c>
      <c r="P4012" s="3">
        <f>IFERROR((Table2[[#This Row],[NET_REVENUE]]-(Table2[[#This Row],[UNITS_SOLD]]*Table2[[#This Row],[UNIT_COGS]]))/Table2[[#This Row],[NET_REVENUE]],0)</f>
        <v>0.50011546458243494</v>
      </c>
      <c r="Q4012" s="4">
        <f>IFERROR(Table2[[#This Row],[GROSS_REVENUE]]/Table2[[#This Row],[AD_SPEND]],0)</f>
        <v>4.3824567861983565</v>
      </c>
      <c r="R4012" s="2">
        <f>IFERROR((Table2[[#This Row],[NET_REVENUE]]-(Table2[[#This Row],[UNITS_SOLD]]*Table2[[#This Row],[UNIT_COGS]])-Table2[[#This Row],[AD_SPEND]]),0)</f>
        <v>12472.410000000002</v>
      </c>
      <c r="S4012" s="3">
        <f>IFERROR(Table2[[#This Row],[RETURNS_UNITS]]/Table2[[#This Row],[UNITS_SOLD]],0)</f>
        <v>4.4673539518900345E-2</v>
      </c>
      <c r="T4012" s="2" t="str">
        <f>TRIM(CLEAN(Table2[[#This Row],[CHANNEL]]))</f>
        <v>Blinkit</v>
      </c>
      <c r="U4012" s="1">
        <f t="shared" si="62"/>
        <v>45689</v>
      </c>
    </row>
    <row r="4013" spans="1:21" x14ac:dyDescent="0.3">
      <c r="A4013" s="1">
        <v>45717</v>
      </c>
      <c r="B4013" s="2" t="s">
        <v>39</v>
      </c>
      <c r="C4013" s="2" t="s">
        <v>25</v>
      </c>
      <c r="D4013" s="2" t="s">
        <v>29</v>
      </c>
      <c r="E4013" s="2" t="str">
        <f>TRIM(Table2[[#This Row],[SKU_CODE]])</f>
        <v>BEC-CLN-004</v>
      </c>
      <c r="F4013" s="2">
        <v>534</v>
      </c>
      <c r="G4013" s="2">
        <v>52866</v>
      </c>
      <c r="H4013" s="2">
        <v>6234.09</v>
      </c>
      <c r="I4013" s="2">
        <v>13156.13</v>
      </c>
      <c r="J4013" s="2">
        <v>16</v>
      </c>
      <c r="K4013" s="2" t="str">
        <f>_xlfn.XLOOKUP(E4013,[1]SKU_Master!A:A,[1]SKU_Master!C:C,"NOT FOUND")</f>
        <v>Cleaners</v>
      </c>
      <c r="L4013" s="2">
        <f>_xlfn.XLOOKUP(Table2[[#This Row],[SKU_CODE_CLEAN]],[1]SKU_Master!A:A,[1]SKU_Master!E:E,"Not Found")</f>
        <v>99</v>
      </c>
      <c r="M4013" s="2">
        <f>_xlfn.XLOOKUP(E4013,[1]SKU_Master!A:A,[1]SKU_Master!F:F,"NOT FOUND")</f>
        <v>44</v>
      </c>
      <c r="N4013" s="2" t="str">
        <f>IF(ISNUMBER(_xlfn.XMATCH(E4013,[1]SKU_Master!A:A)),"MATCH","NOT FOUND")</f>
        <v>MATCH</v>
      </c>
      <c r="O4013" s="2">
        <f>Table2[[#This Row],[GROSS_REVENUE]]-Table2[[#This Row],[DISCOUNT]]</f>
        <v>46631.91</v>
      </c>
      <c r="P4013" s="3">
        <f>IFERROR((Table2[[#This Row],[NET_REVENUE]]-(Table2[[#This Row],[UNITS_SOLD]]*Table2[[#This Row],[UNIT_COGS]]))/Table2[[#This Row],[NET_REVENUE]],0)</f>
        <v>0.49613901725234932</v>
      </c>
      <c r="Q4013" s="4">
        <f>IFERROR(Table2[[#This Row],[GROSS_REVENUE]]/Table2[[#This Row],[AD_SPEND]],0)</f>
        <v>4.0183549417647901</v>
      </c>
      <c r="R4013" s="2">
        <f>IFERROR((Table2[[#This Row],[NET_REVENUE]]-(Table2[[#This Row],[UNITS_SOLD]]*Table2[[#This Row],[UNIT_COGS]])-Table2[[#This Row],[AD_SPEND]]),0)</f>
        <v>9979.7800000000043</v>
      </c>
      <c r="S4013" s="3">
        <f>IFERROR(Table2[[#This Row],[RETURNS_UNITS]]/Table2[[#This Row],[UNITS_SOLD]],0)</f>
        <v>2.9962546816479401E-2</v>
      </c>
      <c r="T4013" s="2" t="str">
        <f>TRIM(CLEAN(Table2[[#This Row],[CHANNEL]]))</f>
        <v>Amazon</v>
      </c>
      <c r="U4013" s="1">
        <f t="shared" si="62"/>
        <v>45717</v>
      </c>
    </row>
    <row r="4014" spans="1:21" x14ac:dyDescent="0.3">
      <c r="A4014" s="1">
        <v>45597</v>
      </c>
      <c r="B4014" s="2" t="s">
        <v>24</v>
      </c>
      <c r="C4014" s="2" t="s">
        <v>25</v>
      </c>
      <c r="D4014" s="2" t="s">
        <v>59</v>
      </c>
      <c r="E4014" s="2" t="str">
        <f>TRIM(Table2[[#This Row],[SKU_CODE]])</f>
        <v>BEC-CLN-001</v>
      </c>
      <c r="F4014" s="2">
        <v>264</v>
      </c>
      <c r="G4014" s="2">
        <v>52536</v>
      </c>
      <c r="H4014" s="2">
        <v>3895.12</v>
      </c>
      <c r="I4014" s="2">
        <v>13162.46</v>
      </c>
      <c r="J4014" s="2">
        <v>35</v>
      </c>
      <c r="K4014" s="2" t="str">
        <f>_xlfn.XLOOKUP(E4014,[1]SKU_Master!A:A,[1]SKU_Master!C:C,"NOT FOUND")</f>
        <v>Cleaners</v>
      </c>
      <c r="L4014" s="2">
        <f>_xlfn.XLOOKUP(Table2[[#This Row],[SKU_CODE_CLEAN]],[1]SKU_Master!A:A,[1]SKU_Master!E:E,"Not Found")</f>
        <v>199</v>
      </c>
      <c r="M4014" s="2">
        <f>_xlfn.XLOOKUP(E4014,[1]SKU_Master!A:A,[1]SKU_Master!F:F,"NOT FOUND")</f>
        <v>96</v>
      </c>
      <c r="N4014" s="2" t="str">
        <f>IF(ISNUMBER(_xlfn.XMATCH(E4014,[1]SKU_Master!A:A)),"MATCH","NOT FOUND")</f>
        <v>MATCH</v>
      </c>
      <c r="O4014" s="2">
        <f>Table2[[#This Row],[GROSS_REVENUE]]-Table2[[#This Row],[DISCOUNT]]</f>
        <v>48640.88</v>
      </c>
      <c r="P4014" s="3">
        <f>IFERROR((Table2[[#This Row],[NET_REVENUE]]-(Table2[[#This Row],[UNITS_SOLD]]*Table2[[#This Row],[UNIT_COGS]]))/Table2[[#This Row],[NET_REVENUE]],0)</f>
        <v>0.47895679518956069</v>
      </c>
      <c r="Q4014" s="4">
        <f>IFERROR(Table2[[#This Row],[GROSS_REVENUE]]/Table2[[#This Row],[AD_SPEND]],0)</f>
        <v>3.9913511608012486</v>
      </c>
      <c r="R4014" s="2">
        <f>IFERROR((Table2[[#This Row],[NET_REVENUE]]-(Table2[[#This Row],[UNITS_SOLD]]*Table2[[#This Row],[UNIT_COGS]])-Table2[[#This Row],[AD_SPEND]]),0)</f>
        <v>10134.419999999998</v>
      </c>
      <c r="S4014" s="3">
        <f>IFERROR(Table2[[#This Row],[RETURNS_UNITS]]/Table2[[#This Row],[UNITS_SOLD]],0)</f>
        <v>0.13257575757575757</v>
      </c>
      <c r="T4014" s="2" t="str">
        <f>TRIM(CLEAN(Table2[[#This Row],[CHANNEL]]))</f>
        <v>D2C</v>
      </c>
      <c r="U4014" s="1">
        <f t="shared" si="62"/>
        <v>45597</v>
      </c>
    </row>
    <row r="4015" spans="1:21" x14ac:dyDescent="0.3">
      <c r="A4015" s="1">
        <v>45352</v>
      </c>
      <c r="B4015" s="2" t="s">
        <v>39</v>
      </c>
      <c r="C4015" s="2" t="s">
        <v>25</v>
      </c>
      <c r="D4015" s="2" t="s">
        <v>29</v>
      </c>
      <c r="E4015" s="2" t="str">
        <f>TRIM(Table2[[#This Row],[SKU_CODE]])</f>
        <v>BEC-CLN-004</v>
      </c>
      <c r="F4015" s="2">
        <v>750</v>
      </c>
      <c r="G4015" s="2">
        <v>74250</v>
      </c>
      <c r="H4015" s="2">
        <v>10194.52</v>
      </c>
      <c r="I4015" s="2">
        <v>13192.63</v>
      </c>
      <c r="J4015" s="2">
        <v>43</v>
      </c>
      <c r="K4015" s="2" t="str">
        <f>_xlfn.XLOOKUP(E4015,[1]SKU_Master!A:A,[1]SKU_Master!C:C,"NOT FOUND")</f>
        <v>Cleaners</v>
      </c>
      <c r="L4015" s="2">
        <f>_xlfn.XLOOKUP(Table2[[#This Row],[SKU_CODE_CLEAN]],[1]SKU_Master!A:A,[1]SKU_Master!E:E,"Not Found")</f>
        <v>99</v>
      </c>
      <c r="M4015" s="2">
        <f>_xlfn.XLOOKUP(E4015,[1]SKU_Master!A:A,[1]SKU_Master!F:F,"NOT FOUND")</f>
        <v>44</v>
      </c>
      <c r="N4015" s="2" t="str">
        <f>IF(ISNUMBER(_xlfn.XMATCH(E4015,[1]SKU_Master!A:A)),"MATCH","NOT FOUND")</f>
        <v>MATCH</v>
      </c>
      <c r="O4015" s="2">
        <f>Table2[[#This Row],[GROSS_REVENUE]]-Table2[[#This Row],[DISCOUNT]]</f>
        <v>64055.479999999996</v>
      </c>
      <c r="P4015" s="3">
        <f>IFERROR((Table2[[#This Row],[NET_REVENUE]]-(Table2[[#This Row],[UNITS_SOLD]]*Table2[[#This Row],[UNIT_COGS]]))/Table2[[#This Row],[NET_REVENUE]],0)</f>
        <v>0.48482159527959195</v>
      </c>
      <c r="Q4015" s="4">
        <f>IFERROR(Table2[[#This Row],[GROSS_REVENUE]]/Table2[[#This Row],[AD_SPEND]],0)</f>
        <v>5.6281423794952188</v>
      </c>
      <c r="R4015" s="2">
        <f>IFERROR((Table2[[#This Row],[NET_REVENUE]]-(Table2[[#This Row],[UNITS_SOLD]]*Table2[[#This Row],[UNIT_COGS]])-Table2[[#This Row],[AD_SPEND]]),0)</f>
        <v>17862.849999999999</v>
      </c>
      <c r="S4015" s="3">
        <f>IFERROR(Table2[[#This Row],[RETURNS_UNITS]]/Table2[[#This Row],[UNITS_SOLD]],0)</f>
        <v>5.7333333333333333E-2</v>
      </c>
      <c r="T4015" s="2" t="str">
        <f>TRIM(CLEAN(Table2[[#This Row],[CHANNEL]]))</f>
        <v>Amazon</v>
      </c>
      <c r="U4015" s="1">
        <f t="shared" si="62"/>
        <v>45352</v>
      </c>
    </row>
    <row r="4016" spans="1:21" x14ac:dyDescent="0.3">
      <c r="A4016" s="1">
        <v>45413</v>
      </c>
      <c r="B4016" s="2" t="s">
        <v>21</v>
      </c>
      <c r="C4016" s="2" t="s">
        <v>22</v>
      </c>
      <c r="D4016" s="2" t="s">
        <v>59</v>
      </c>
      <c r="E4016" s="2" t="str">
        <f>TRIM(Table2[[#This Row],[SKU_CODE]])</f>
        <v>BEC-CLN-001</v>
      </c>
      <c r="F4016" s="2">
        <v>275</v>
      </c>
      <c r="G4016" s="2">
        <v>54725</v>
      </c>
      <c r="H4016" s="2">
        <v>10153.92</v>
      </c>
      <c r="I4016" s="2">
        <v>13231.13</v>
      </c>
      <c r="J4016" s="2">
        <v>6</v>
      </c>
      <c r="K4016" s="2" t="str">
        <f>_xlfn.XLOOKUP(E4016,[1]SKU_Master!A:A,[1]SKU_Master!C:C,"NOT FOUND")</f>
        <v>Cleaners</v>
      </c>
      <c r="L4016" s="2">
        <f>_xlfn.XLOOKUP(Table2[[#This Row],[SKU_CODE_CLEAN]],[1]SKU_Master!A:A,[1]SKU_Master!E:E,"Not Found")</f>
        <v>199</v>
      </c>
      <c r="M4016" s="2">
        <f>_xlfn.XLOOKUP(E4016,[1]SKU_Master!A:A,[1]SKU_Master!F:F,"NOT FOUND")</f>
        <v>96</v>
      </c>
      <c r="N4016" s="2" t="str">
        <f>IF(ISNUMBER(_xlfn.XMATCH(E4016,[1]SKU_Master!A:A)),"MATCH","NOT FOUND")</f>
        <v>MATCH</v>
      </c>
      <c r="O4016" s="2">
        <f>Table2[[#This Row],[GROSS_REVENUE]]-Table2[[#This Row],[DISCOUNT]]</f>
        <v>44571.08</v>
      </c>
      <c r="P4016" s="3">
        <f>IFERROR((Table2[[#This Row],[NET_REVENUE]]-(Table2[[#This Row],[UNITS_SOLD]]*Table2[[#This Row],[UNIT_COGS]]))/Table2[[#This Row],[NET_REVENUE]],0)</f>
        <v>0.40768767550618029</v>
      </c>
      <c r="Q4016" s="4">
        <f>IFERROR(Table2[[#This Row],[GROSS_REVENUE]]/Table2[[#This Row],[AD_SPEND]],0)</f>
        <v>4.1360790801692673</v>
      </c>
      <c r="R4016" s="2">
        <f>IFERROR((Table2[[#This Row],[NET_REVENUE]]-(Table2[[#This Row],[UNITS_SOLD]]*Table2[[#This Row],[UNIT_COGS]])-Table2[[#This Row],[AD_SPEND]]),0)</f>
        <v>4939.9500000000025</v>
      </c>
      <c r="S4016" s="3">
        <f>IFERROR(Table2[[#This Row],[RETURNS_UNITS]]/Table2[[#This Row],[UNITS_SOLD]],0)</f>
        <v>2.181818181818182E-2</v>
      </c>
      <c r="T4016" s="2" t="str">
        <f>TRIM(CLEAN(Table2[[#This Row],[CHANNEL]]))</f>
        <v>Flipkart</v>
      </c>
      <c r="U4016" s="1">
        <f t="shared" si="62"/>
        <v>45413</v>
      </c>
    </row>
    <row r="4017" spans="1:21" x14ac:dyDescent="0.3">
      <c r="A4017" s="1">
        <v>45474</v>
      </c>
      <c r="B4017" s="2" t="s">
        <v>39</v>
      </c>
      <c r="C4017" s="2" t="s">
        <v>25</v>
      </c>
      <c r="D4017" s="2" t="s">
        <v>41</v>
      </c>
      <c r="E4017" s="2" t="str">
        <f>TRIM(Table2[[#This Row],[SKU_CODE]])</f>
        <v>BEC-KT-002</v>
      </c>
      <c r="F4017" s="2">
        <v>324</v>
      </c>
      <c r="G4017" s="2">
        <v>136080</v>
      </c>
      <c r="H4017" s="2">
        <v>37768.879999999997</v>
      </c>
      <c r="I4017" s="2">
        <v>13231.51</v>
      </c>
      <c r="J4017" s="2">
        <v>11</v>
      </c>
      <c r="K4017" s="2" t="str">
        <f>_xlfn.XLOOKUP(E4017,[1]SKU_Master!A:A,[1]SKU_Master!C:C,"NOT FOUND")</f>
        <v>Kitchen Towel</v>
      </c>
      <c r="L4017" s="2">
        <f>_xlfn.XLOOKUP(Table2[[#This Row],[SKU_CODE_CLEAN]],[1]SKU_Master!A:A,[1]SKU_Master!E:E,"Not Found")</f>
        <v>420</v>
      </c>
      <c r="M4017" s="2">
        <f>_xlfn.XLOOKUP(E4017,[1]SKU_Master!A:A,[1]SKU_Master!F:F,"NOT FOUND")</f>
        <v>205</v>
      </c>
      <c r="N4017" s="2" t="str">
        <f>IF(ISNUMBER(_xlfn.XMATCH(E4017,[1]SKU_Master!A:A)),"MATCH","NOT FOUND")</f>
        <v>MATCH</v>
      </c>
      <c r="O4017" s="2">
        <f>Table2[[#This Row],[GROSS_REVENUE]]-Table2[[#This Row],[DISCOUNT]]</f>
        <v>98311.12</v>
      </c>
      <c r="P4017" s="3">
        <f>IFERROR((Table2[[#This Row],[NET_REVENUE]]-(Table2[[#This Row],[UNITS_SOLD]]*Table2[[#This Row],[UNIT_COGS]]))/Table2[[#This Row],[NET_REVENUE]],0)</f>
        <v>0.3243897536718125</v>
      </c>
      <c r="Q4017" s="4">
        <f>IFERROR(Table2[[#This Row],[GROSS_REVENUE]]/Table2[[#This Row],[AD_SPEND]],0)</f>
        <v>10.284540464391441</v>
      </c>
      <c r="R4017" s="2">
        <f>IFERROR((Table2[[#This Row],[NET_REVENUE]]-(Table2[[#This Row],[UNITS_SOLD]]*Table2[[#This Row],[UNIT_COGS]])-Table2[[#This Row],[AD_SPEND]]),0)</f>
        <v>18659.609999999993</v>
      </c>
      <c r="S4017" s="3">
        <f>IFERROR(Table2[[#This Row],[RETURNS_UNITS]]/Table2[[#This Row],[UNITS_SOLD]],0)</f>
        <v>3.3950617283950615E-2</v>
      </c>
      <c r="T4017" s="2" t="str">
        <f>TRIM(CLEAN(Table2[[#This Row],[CHANNEL]]))</f>
        <v>Amazon</v>
      </c>
      <c r="U4017" s="1">
        <f t="shared" si="62"/>
        <v>45474</v>
      </c>
    </row>
    <row r="4018" spans="1:21" x14ac:dyDescent="0.3">
      <c r="A4018" s="1">
        <v>45748</v>
      </c>
      <c r="B4018" s="2" t="s">
        <v>33</v>
      </c>
      <c r="C4018" s="2" t="s">
        <v>22</v>
      </c>
      <c r="D4018" s="2" t="s">
        <v>36</v>
      </c>
      <c r="E4018" s="2" t="str">
        <f>TRIM(Table2[[#This Row],[SKU_CODE]])</f>
        <v>BEC-CLN-003</v>
      </c>
      <c r="F4018" s="2">
        <v>213</v>
      </c>
      <c r="G4018" s="2">
        <v>63687</v>
      </c>
      <c r="H4018" s="2">
        <v>16181.36</v>
      </c>
      <c r="I4018" s="2">
        <v>13255.6</v>
      </c>
      <c r="J4018" s="2">
        <v>6</v>
      </c>
      <c r="K4018" s="2" t="str">
        <f>_xlfn.XLOOKUP(E4018,[1]SKU_Master!A:A,[1]SKU_Master!C:C,"NOT FOUND")</f>
        <v>Cleaners</v>
      </c>
      <c r="L4018" s="2">
        <f>_xlfn.XLOOKUP(Table2[[#This Row],[SKU_CODE_CLEAN]],[1]SKU_Master!A:A,[1]SKU_Master!E:E,"Not Found")</f>
        <v>299</v>
      </c>
      <c r="M4018" s="2">
        <f>_xlfn.XLOOKUP(E4018,[1]SKU_Master!A:A,[1]SKU_Master!F:F,"NOT FOUND")</f>
        <v>150</v>
      </c>
      <c r="N4018" s="2" t="str">
        <f>IF(ISNUMBER(_xlfn.XMATCH(E4018,[1]SKU_Master!A:A)),"MATCH","NOT FOUND")</f>
        <v>MATCH</v>
      </c>
      <c r="O4018" s="2">
        <f>Table2[[#This Row],[GROSS_REVENUE]]-Table2[[#This Row],[DISCOUNT]]</f>
        <v>47505.64</v>
      </c>
      <c r="P4018" s="3">
        <f>IFERROR((Table2[[#This Row],[NET_REVENUE]]-(Table2[[#This Row],[UNITS_SOLD]]*Table2[[#This Row],[UNIT_COGS]]))/Table2[[#This Row],[NET_REVENUE]],0)</f>
        <v>0.32744827772028751</v>
      </c>
      <c r="Q4018" s="4">
        <f>IFERROR(Table2[[#This Row],[GROSS_REVENUE]]/Table2[[#This Row],[AD_SPEND]],0)</f>
        <v>4.8045354416246715</v>
      </c>
      <c r="R4018" s="2">
        <f>IFERROR((Table2[[#This Row],[NET_REVENUE]]-(Table2[[#This Row],[UNITS_SOLD]]*Table2[[#This Row],[UNIT_COGS]])-Table2[[#This Row],[AD_SPEND]]),0)</f>
        <v>2300.0399999999991</v>
      </c>
      <c r="S4018" s="3">
        <f>IFERROR(Table2[[#This Row],[RETURNS_UNITS]]/Table2[[#This Row],[UNITS_SOLD]],0)</f>
        <v>2.8169014084507043E-2</v>
      </c>
      <c r="T4018" s="2" t="str">
        <f>TRIM(CLEAN(Table2[[#This Row],[CHANNEL]]))</f>
        <v>Swiggy Instamart</v>
      </c>
      <c r="U4018" s="1">
        <f t="shared" si="62"/>
        <v>45748</v>
      </c>
    </row>
    <row r="4019" spans="1:21" x14ac:dyDescent="0.3">
      <c r="A4019" s="1">
        <v>45809</v>
      </c>
      <c r="B4019" s="2" t="s">
        <v>33</v>
      </c>
      <c r="C4019" s="2" t="s">
        <v>25</v>
      </c>
      <c r="D4019" s="2" t="s">
        <v>59</v>
      </c>
      <c r="E4019" s="2" t="str">
        <f>TRIM(Table2[[#This Row],[SKU_CODE]])</f>
        <v>BEC-CLN-001</v>
      </c>
      <c r="F4019" s="2">
        <v>313</v>
      </c>
      <c r="G4019" s="2">
        <v>62287</v>
      </c>
      <c r="H4019" s="2">
        <v>14625.19</v>
      </c>
      <c r="I4019" s="2">
        <v>13295.62</v>
      </c>
      <c r="J4019" s="2">
        <v>14</v>
      </c>
      <c r="K4019" s="2" t="str">
        <f>_xlfn.XLOOKUP(E4019,[1]SKU_Master!A:A,[1]SKU_Master!C:C,"NOT FOUND")</f>
        <v>Cleaners</v>
      </c>
      <c r="L4019" s="2">
        <f>_xlfn.XLOOKUP(Table2[[#This Row],[SKU_CODE_CLEAN]],[1]SKU_Master!A:A,[1]SKU_Master!E:E,"Not Found")</f>
        <v>199</v>
      </c>
      <c r="M4019" s="2">
        <f>_xlfn.XLOOKUP(E4019,[1]SKU_Master!A:A,[1]SKU_Master!F:F,"NOT FOUND")</f>
        <v>96</v>
      </c>
      <c r="N4019" s="2" t="str">
        <f>IF(ISNUMBER(_xlfn.XMATCH(E4019,[1]SKU_Master!A:A)),"MATCH","NOT FOUND")</f>
        <v>MATCH</v>
      </c>
      <c r="O4019" s="2">
        <f>Table2[[#This Row],[GROSS_REVENUE]]-Table2[[#This Row],[DISCOUNT]]</f>
        <v>47661.81</v>
      </c>
      <c r="P4019" s="3">
        <f>IFERROR((Table2[[#This Row],[NET_REVENUE]]-(Table2[[#This Row],[UNITS_SOLD]]*Table2[[#This Row],[UNIT_COGS]]))/Table2[[#This Row],[NET_REVENUE]],0)</f>
        <v>0.36955814309192198</v>
      </c>
      <c r="Q4019" s="4">
        <f>IFERROR(Table2[[#This Row],[GROSS_REVENUE]]/Table2[[#This Row],[AD_SPEND]],0)</f>
        <v>4.6847758886009077</v>
      </c>
      <c r="R4019" s="2">
        <f>IFERROR((Table2[[#This Row],[NET_REVENUE]]-(Table2[[#This Row],[UNITS_SOLD]]*Table2[[#This Row],[UNIT_COGS]])-Table2[[#This Row],[AD_SPEND]]),0)</f>
        <v>4318.1899999999969</v>
      </c>
      <c r="S4019" s="3">
        <f>IFERROR(Table2[[#This Row],[RETURNS_UNITS]]/Table2[[#This Row],[UNITS_SOLD]],0)</f>
        <v>4.472843450479233E-2</v>
      </c>
      <c r="T4019" s="2" t="str">
        <f>TRIM(CLEAN(Table2[[#This Row],[CHANNEL]]))</f>
        <v>Swiggy Instamart</v>
      </c>
      <c r="U4019" s="1">
        <f t="shared" si="62"/>
        <v>45809</v>
      </c>
    </row>
    <row r="4020" spans="1:21" x14ac:dyDescent="0.3">
      <c r="A4020" s="1">
        <v>45536</v>
      </c>
      <c r="B4020" s="2" t="s">
        <v>24</v>
      </c>
      <c r="C4020" s="2" t="s">
        <v>28</v>
      </c>
      <c r="D4020" s="2" t="s">
        <v>36</v>
      </c>
      <c r="E4020" s="2" t="str">
        <f>TRIM(Table2[[#This Row],[SKU_CODE]])</f>
        <v>BEC-CLN-003</v>
      </c>
      <c r="F4020" s="2">
        <v>161</v>
      </c>
      <c r="G4020" s="2">
        <v>48139</v>
      </c>
      <c r="H4020" s="2">
        <v>3278.87</v>
      </c>
      <c r="I4020" s="2">
        <v>13299.43</v>
      </c>
      <c r="J4020" s="2">
        <v>20</v>
      </c>
      <c r="K4020" s="2" t="str">
        <f>_xlfn.XLOOKUP(E4020,[1]SKU_Master!A:A,[1]SKU_Master!C:C,"NOT FOUND")</f>
        <v>Cleaners</v>
      </c>
      <c r="L4020" s="2">
        <f>_xlfn.XLOOKUP(Table2[[#This Row],[SKU_CODE_CLEAN]],[1]SKU_Master!A:A,[1]SKU_Master!E:E,"Not Found")</f>
        <v>299</v>
      </c>
      <c r="M4020" s="2">
        <f>_xlfn.XLOOKUP(E4020,[1]SKU_Master!A:A,[1]SKU_Master!F:F,"NOT FOUND")</f>
        <v>150</v>
      </c>
      <c r="N4020" s="2" t="str">
        <f>IF(ISNUMBER(_xlfn.XMATCH(E4020,[1]SKU_Master!A:A)),"MATCH","NOT FOUND")</f>
        <v>MATCH</v>
      </c>
      <c r="O4020" s="2">
        <f>Table2[[#This Row],[GROSS_REVENUE]]-Table2[[#This Row],[DISCOUNT]]</f>
        <v>44860.13</v>
      </c>
      <c r="P4020" s="3">
        <f>IFERROR((Table2[[#This Row],[NET_REVENUE]]-(Table2[[#This Row],[UNITS_SOLD]]*Table2[[#This Row],[UNIT_COGS]]))/Table2[[#This Row],[NET_REVENUE]],0)</f>
        <v>0.46166005314741615</v>
      </c>
      <c r="Q4020" s="4">
        <f>IFERROR(Table2[[#This Row],[GROSS_REVENUE]]/Table2[[#This Row],[AD_SPEND]],0)</f>
        <v>3.619628811159576</v>
      </c>
      <c r="R4020" s="2">
        <f>IFERROR((Table2[[#This Row],[NET_REVENUE]]-(Table2[[#This Row],[UNITS_SOLD]]*Table2[[#This Row],[UNIT_COGS]])-Table2[[#This Row],[AD_SPEND]]),0)</f>
        <v>7410.6999999999971</v>
      </c>
      <c r="S4020" s="3">
        <f>IFERROR(Table2[[#This Row],[RETURNS_UNITS]]/Table2[[#This Row],[UNITS_SOLD]],0)</f>
        <v>0.12422360248447205</v>
      </c>
      <c r="T4020" s="2" t="str">
        <f>TRIM(CLEAN(Table2[[#This Row],[CHANNEL]]))</f>
        <v>D2C</v>
      </c>
      <c r="U4020" s="1">
        <f t="shared" si="62"/>
        <v>45536</v>
      </c>
    </row>
    <row r="4021" spans="1:21" x14ac:dyDescent="0.3">
      <c r="A4021" s="1">
        <v>45383</v>
      </c>
      <c r="B4021" s="2" t="s">
        <v>37</v>
      </c>
      <c r="C4021" s="2" t="s">
        <v>22</v>
      </c>
      <c r="D4021" s="2" t="s">
        <v>59</v>
      </c>
      <c r="E4021" s="2" t="str">
        <f>TRIM(Table2[[#This Row],[SKU_CODE]])</f>
        <v>BEC-CLN-001</v>
      </c>
      <c r="F4021" s="2">
        <v>349</v>
      </c>
      <c r="G4021" s="2">
        <v>69451</v>
      </c>
      <c r="H4021" s="2">
        <v>11626.98</v>
      </c>
      <c r="I4021" s="2">
        <v>13301.87</v>
      </c>
      <c r="J4021" s="2">
        <v>7</v>
      </c>
      <c r="K4021" s="2" t="str">
        <f>_xlfn.XLOOKUP(E4021,[1]SKU_Master!A:A,[1]SKU_Master!C:C,"NOT FOUND")</f>
        <v>Cleaners</v>
      </c>
      <c r="L4021" s="2">
        <f>_xlfn.XLOOKUP(Table2[[#This Row],[SKU_CODE_CLEAN]],[1]SKU_Master!A:A,[1]SKU_Master!E:E,"Not Found")</f>
        <v>199</v>
      </c>
      <c r="M4021" s="2">
        <f>_xlfn.XLOOKUP(E4021,[1]SKU_Master!A:A,[1]SKU_Master!F:F,"NOT FOUND")</f>
        <v>96</v>
      </c>
      <c r="N4021" s="2" t="str">
        <f>IF(ISNUMBER(_xlfn.XMATCH(E4021,[1]SKU_Master!A:A)),"MATCH","NOT FOUND")</f>
        <v>MATCH</v>
      </c>
      <c r="O4021" s="2">
        <f>Table2[[#This Row],[GROSS_REVENUE]]-Table2[[#This Row],[DISCOUNT]]</f>
        <v>57824.020000000004</v>
      </c>
      <c r="P4021" s="3">
        <f>IFERROR((Table2[[#This Row],[NET_REVENUE]]-(Table2[[#This Row],[UNITS_SOLD]]*Table2[[#This Row],[UNIT_COGS]]))/Table2[[#This Row],[NET_REVENUE]],0)</f>
        <v>0.42058680804274767</v>
      </c>
      <c r="Q4021" s="4">
        <f>IFERROR(Table2[[#This Row],[GROSS_REVENUE]]/Table2[[#This Row],[AD_SPEND]],0)</f>
        <v>5.2211455983256485</v>
      </c>
      <c r="R4021" s="2">
        <f>IFERROR((Table2[[#This Row],[NET_REVENUE]]-(Table2[[#This Row],[UNITS_SOLD]]*Table2[[#This Row],[UNIT_COGS]])-Table2[[#This Row],[AD_SPEND]]),0)</f>
        <v>11018.150000000003</v>
      </c>
      <c r="S4021" s="3">
        <f>IFERROR(Table2[[#This Row],[RETURNS_UNITS]]/Table2[[#This Row],[UNITS_SOLD]],0)</f>
        <v>2.0057306590257881E-2</v>
      </c>
      <c r="T4021" s="2" t="str">
        <f>TRIM(CLEAN(Table2[[#This Row],[CHANNEL]]))</f>
        <v>Blinkit</v>
      </c>
      <c r="U4021" s="1">
        <f t="shared" si="62"/>
        <v>45383</v>
      </c>
    </row>
    <row r="4022" spans="1:21" x14ac:dyDescent="0.3">
      <c r="A4022" s="1">
        <v>45444</v>
      </c>
      <c r="B4022" s="2" t="s">
        <v>21</v>
      </c>
      <c r="C4022" s="2" t="s">
        <v>22</v>
      </c>
      <c r="D4022" s="2" t="s">
        <v>36</v>
      </c>
      <c r="E4022" s="2" t="str">
        <f>TRIM(Table2[[#This Row],[SKU_CODE]])</f>
        <v>BEC-CLN-003</v>
      </c>
      <c r="F4022" s="2">
        <v>274</v>
      </c>
      <c r="G4022" s="2">
        <v>81926</v>
      </c>
      <c r="H4022" s="2">
        <v>18265.490000000002</v>
      </c>
      <c r="I4022" s="2">
        <v>13304.65</v>
      </c>
      <c r="J4022" s="2">
        <v>7</v>
      </c>
      <c r="K4022" s="2" t="str">
        <f>_xlfn.XLOOKUP(E4022,[1]SKU_Master!A:A,[1]SKU_Master!C:C,"NOT FOUND")</f>
        <v>Cleaners</v>
      </c>
      <c r="L4022" s="2">
        <f>_xlfn.XLOOKUP(Table2[[#This Row],[SKU_CODE_CLEAN]],[1]SKU_Master!A:A,[1]SKU_Master!E:E,"Not Found")</f>
        <v>299</v>
      </c>
      <c r="M4022" s="2">
        <f>_xlfn.XLOOKUP(E4022,[1]SKU_Master!A:A,[1]SKU_Master!F:F,"NOT FOUND")</f>
        <v>150</v>
      </c>
      <c r="N4022" s="2" t="str">
        <f>IF(ISNUMBER(_xlfn.XMATCH(E4022,[1]SKU_Master!A:A)),"MATCH","NOT FOUND")</f>
        <v>MATCH</v>
      </c>
      <c r="O4022" s="2">
        <f>Table2[[#This Row],[GROSS_REVENUE]]-Table2[[#This Row],[DISCOUNT]]</f>
        <v>63660.509999999995</v>
      </c>
      <c r="P4022" s="3">
        <f>IFERROR((Table2[[#This Row],[NET_REVENUE]]-(Table2[[#This Row],[UNITS_SOLD]]*Table2[[#This Row],[UNIT_COGS]]))/Table2[[#This Row],[NET_REVENUE]],0)</f>
        <v>0.35438783006922181</v>
      </c>
      <c r="Q4022" s="4">
        <f>IFERROR(Table2[[#This Row],[GROSS_REVENUE]]/Table2[[#This Row],[AD_SPEND]],0)</f>
        <v>6.1576967451229461</v>
      </c>
      <c r="R4022" s="2">
        <f>IFERROR((Table2[[#This Row],[NET_REVENUE]]-(Table2[[#This Row],[UNITS_SOLD]]*Table2[[#This Row],[UNIT_COGS]])-Table2[[#This Row],[AD_SPEND]]),0)</f>
        <v>9255.8599999999951</v>
      </c>
      <c r="S4022" s="3">
        <f>IFERROR(Table2[[#This Row],[RETURNS_UNITS]]/Table2[[#This Row],[UNITS_SOLD]],0)</f>
        <v>2.5547445255474453E-2</v>
      </c>
      <c r="T4022" s="2" t="str">
        <f>TRIM(CLEAN(Table2[[#This Row],[CHANNEL]]))</f>
        <v>Flipkart</v>
      </c>
      <c r="U4022" s="1">
        <f t="shared" si="62"/>
        <v>45444</v>
      </c>
    </row>
    <row r="4023" spans="1:21" x14ac:dyDescent="0.3">
      <c r="A4023" s="1">
        <v>45413</v>
      </c>
      <c r="B4023" s="2" t="s">
        <v>37</v>
      </c>
      <c r="C4023" s="2" t="s">
        <v>28</v>
      </c>
      <c r="D4023" s="2" t="s">
        <v>60</v>
      </c>
      <c r="E4023" s="2" t="str">
        <f>TRIM(Table2[[#This Row],[SKU_CODE]])</f>
        <v>BEC-CLN-003</v>
      </c>
      <c r="F4023" s="2">
        <v>221</v>
      </c>
      <c r="G4023" s="2">
        <v>66079</v>
      </c>
      <c r="H4023" s="2">
        <v>7619.45</v>
      </c>
      <c r="I4023" s="2">
        <v>13305.34</v>
      </c>
      <c r="J4023" s="2">
        <v>9</v>
      </c>
      <c r="K4023" s="2" t="str">
        <f>_xlfn.XLOOKUP(E4023,[1]SKU_Master!A:A,[1]SKU_Master!C:C,"NOT FOUND")</f>
        <v>Cleaners</v>
      </c>
      <c r="L4023" s="2">
        <f>_xlfn.XLOOKUP(Table2[[#This Row],[SKU_CODE_CLEAN]],[1]SKU_Master!A:A,[1]SKU_Master!E:E,"Not Found")</f>
        <v>299</v>
      </c>
      <c r="M4023" s="2">
        <f>_xlfn.XLOOKUP(E4023,[1]SKU_Master!A:A,[1]SKU_Master!F:F,"NOT FOUND")</f>
        <v>150</v>
      </c>
      <c r="N4023" s="2" t="str">
        <f>IF(ISNUMBER(_xlfn.XMATCH(E4023,[1]SKU_Master!A:A)),"MATCH","NOT FOUND")</f>
        <v>MATCH</v>
      </c>
      <c r="O4023" s="2">
        <f>Table2[[#This Row],[GROSS_REVENUE]]-Table2[[#This Row],[DISCOUNT]]</f>
        <v>58459.55</v>
      </c>
      <c r="P4023" s="3">
        <f>IFERROR((Table2[[#This Row],[NET_REVENUE]]-(Table2[[#This Row],[UNITS_SOLD]]*Table2[[#This Row],[UNIT_COGS]]))/Table2[[#This Row],[NET_REVENUE]],0)</f>
        <v>0.43294123885661112</v>
      </c>
      <c r="Q4023" s="4">
        <f>IFERROR(Table2[[#This Row],[GROSS_REVENUE]]/Table2[[#This Row],[AD_SPEND]],0)</f>
        <v>4.9663518557210864</v>
      </c>
      <c r="R4023" s="2">
        <f>IFERROR((Table2[[#This Row],[NET_REVENUE]]-(Table2[[#This Row],[UNITS_SOLD]]*Table2[[#This Row],[UNIT_COGS]])-Table2[[#This Row],[AD_SPEND]]),0)</f>
        <v>12004.210000000003</v>
      </c>
      <c r="S4023" s="3">
        <f>IFERROR(Table2[[#This Row],[RETURNS_UNITS]]/Table2[[#This Row],[UNITS_SOLD]],0)</f>
        <v>4.072398190045249E-2</v>
      </c>
      <c r="T4023" s="2" t="str">
        <f>TRIM(CLEAN(Table2[[#This Row],[CHANNEL]]))</f>
        <v>Blinkit</v>
      </c>
      <c r="U4023" s="1">
        <f t="shared" si="62"/>
        <v>45413</v>
      </c>
    </row>
    <row r="4024" spans="1:21" x14ac:dyDescent="0.3">
      <c r="A4024" s="1">
        <v>45352</v>
      </c>
      <c r="B4024" s="2" t="s">
        <v>50</v>
      </c>
      <c r="C4024" s="2" t="s">
        <v>25</v>
      </c>
      <c r="D4024" s="2" t="s">
        <v>41</v>
      </c>
      <c r="E4024" s="2" t="str">
        <f>TRIM(Table2[[#This Row],[SKU_CODE]])</f>
        <v>BEC-KT-002</v>
      </c>
      <c r="F4024" s="2">
        <v>351</v>
      </c>
      <c r="G4024" s="2">
        <v>147420</v>
      </c>
      <c r="H4024" s="2">
        <v>34413.53</v>
      </c>
      <c r="I4024" s="2">
        <v>13321.27</v>
      </c>
      <c r="J4024" s="2">
        <v>9</v>
      </c>
      <c r="K4024" s="2" t="str">
        <f>_xlfn.XLOOKUP(E4024,[1]SKU_Master!A:A,[1]SKU_Master!C:C,"NOT FOUND")</f>
        <v>Kitchen Towel</v>
      </c>
      <c r="L4024" s="2">
        <f>_xlfn.XLOOKUP(Table2[[#This Row],[SKU_CODE_CLEAN]],[1]SKU_Master!A:A,[1]SKU_Master!E:E,"Not Found")</f>
        <v>420</v>
      </c>
      <c r="M4024" s="2">
        <f>_xlfn.XLOOKUP(E4024,[1]SKU_Master!A:A,[1]SKU_Master!F:F,"NOT FOUND")</f>
        <v>205</v>
      </c>
      <c r="N4024" s="2" t="str">
        <f>IF(ISNUMBER(_xlfn.XMATCH(E4024,[1]SKU_Master!A:A)),"MATCH","NOT FOUND")</f>
        <v>MATCH</v>
      </c>
      <c r="O4024" s="2">
        <f>Table2[[#This Row],[GROSS_REVENUE]]-Table2[[#This Row],[DISCOUNT]]</f>
        <v>113006.47</v>
      </c>
      <c r="P4024" s="3">
        <f>IFERROR((Table2[[#This Row],[NET_REVENUE]]-(Table2[[#This Row],[UNITS_SOLD]]*Table2[[#This Row],[UNIT_COGS]]))/Table2[[#This Row],[NET_REVENUE]],0)</f>
        <v>0.36326654571194023</v>
      </c>
      <c r="Q4024" s="4">
        <f>IFERROR(Table2[[#This Row],[GROSS_REVENUE]]/Table2[[#This Row],[AD_SPEND]],0)</f>
        <v>11.066512427118434</v>
      </c>
      <c r="R4024" s="2">
        <f>IFERROR((Table2[[#This Row],[NET_REVENUE]]-(Table2[[#This Row],[UNITS_SOLD]]*Table2[[#This Row],[UNIT_COGS]])-Table2[[#This Row],[AD_SPEND]]),0)</f>
        <v>27730.2</v>
      </c>
      <c r="S4024" s="3">
        <f>IFERROR(Table2[[#This Row],[RETURNS_UNITS]]/Table2[[#This Row],[UNITS_SOLD]],0)</f>
        <v>2.564102564102564E-2</v>
      </c>
      <c r="T4024" s="2" t="str">
        <f>TRIM(CLEAN(Table2[[#This Row],[CHANNEL]]))</f>
        <v>Amazon</v>
      </c>
      <c r="U4024" s="1">
        <f t="shared" si="62"/>
        <v>45352</v>
      </c>
    </row>
    <row r="4025" spans="1:21" x14ac:dyDescent="0.3">
      <c r="A4025" s="1">
        <v>45689</v>
      </c>
      <c r="B4025" s="2" t="s">
        <v>39</v>
      </c>
      <c r="C4025" s="2" t="s">
        <v>25</v>
      </c>
      <c r="D4025" s="2" t="s">
        <v>29</v>
      </c>
      <c r="E4025" s="2" t="str">
        <f>TRIM(Table2[[#This Row],[SKU_CODE]])</f>
        <v>BEC-CLN-004</v>
      </c>
      <c r="F4025" s="2">
        <v>659</v>
      </c>
      <c r="G4025" s="2">
        <v>65241</v>
      </c>
      <c r="H4025" s="2">
        <v>6389.44</v>
      </c>
      <c r="I4025" s="2">
        <v>13340.48</v>
      </c>
      <c r="J4025" s="2">
        <v>31</v>
      </c>
      <c r="K4025" s="2" t="str">
        <f>_xlfn.XLOOKUP(E4025,[1]SKU_Master!A:A,[1]SKU_Master!C:C,"NOT FOUND")</f>
        <v>Cleaners</v>
      </c>
      <c r="L4025" s="2">
        <f>_xlfn.XLOOKUP(Table2[[#This Row],[SKU_CODE_CLEAN]],[1]SKU_Master!A:A,[1]SKU_Master!E:E,"Not Found")</f>
        <v>99</v>
      </c>
      <c r="M4025" s="2">
        <f>_xlfn.XLOOKUP(E4025,[1]SKU_Master!A:A,[1]SKU_Master!F:F,"NOT FOUND")</f>
        <v>44</v>
      </c>
      <c r="N4025" s="2" t="str">
        <f>IF(ISNUMBER(_xlfn.XMATCH(E4025,[1]SKU_Master!A:A)),"MATCH","NOT FOUND")</f>
        <v>MATCH</v>
      </c>
      <c r="O4025" s="2">
        <f>Table2[[#This Row],[GROSS_REVENUE]]-Table2[[#This Row],[DISCOUNT]]</f>
        <v>58851.56</v>
      </c>
      <c r="P4025" s="3">
        <f>IFERROR((Table2[[#This Row],[NET_REVENUE]]-(Table2[[#This Row],[UNITS_SOLD]]*Table2[[#This Row],[UNIT_COGS]]))/Table2[[#This Row],[NET_REVENUE]],0)</f>
        <v>0.50730278007923657</v>
      </c>
      <c r="Q4025" s="4">
        <f>IFERROR(Table2[[#This Row],[GROSS_REVENUE]]/Table2[[#This Row],[AD_SPEND]],0)</f>
        <v>4.8904537168077908</v>
      </c>
      <c r="R4025" s="2">
        <f>IFERROR((Table2[[#This Row],[NET_REVENUE]]-(Table2[[#This Row],[UNITS_SOLD]]*Table2[[#This Row],[UNIT_COGS]])-Table2[[#This Row],[AD_SPEND]]),0)</f>
        <v>16515.079999999998</v>
      </c>
      <c r="S4025" s="3">
        <f>IFERROR(Table2[[#This Row],[RETURNS_UNITS]]/Table2[[#This Row],[UNITS_SOLD]],0)</f>
        <v>4.7040971168437029E-2</v>
      </c>
      <c r="T4025" s="2" t="str">
        <f>TRIM(CLEAN(Table2[[#This Row],[CHANNEL]]))</f>
        <v>Amazon</v>
      </c>
      <c r="U4025" s="1">
        <f t="shared" si="62"/>
        <v>45689</v>
      </c>
    </row>
    <row r="4026" spans="1:21" x14ac:dyDescent="0.3">
      <c r="A4026" s="1">
        <v>45597</v>
      </c>
      <c r="B4026" s="2" t="s">
        <v>21</v>
      </c>
      <c r="C4026" s="2" t="s">
        <v>25</v>
      </c>
      <c r="D4026" s="2" t="s">
        <v>59</v>
      </c>
      <c r="E4026" s="2" t="str">
        <f>TRIM(Table2[[#This Row],[SKU_CODE]])</f>
        <v>BEC-CLN-001</v>
      </c>
      <c r="F4026" s="2">
        <v>299</v>
      </c>
      <c r="G4026" s="2">
        <v>59501</v>
      </c>
      <c r="H4026" s="2">
        <v>5814.21</v>
      </c>
      <c r="I4026" s="2">
        <v>13348.15</v>
      </c>
      <c r="J4026" s="2">
        <v>6</v>
      </c>
      <c r="K4026" s="2" t="str">
        <f>_xlfn.XLOOKUP(E4026,[1]SKU_Master!A:A,[1]SKU_Master!C:C,"NOT FOUND")</f>
        <v>Cleaners</v>
      </c>
      <c r="L4026" s="2">
        <f>_xlfn.XLOOKUP(Table2[[#This Row],[SKU_CODE_CLEAN]],[1]SKU_Master!A:A,[1]SKU_Master!E:E,"Not Found")</f>
        <v>199</v>
      </c>
      <c r="M4026" s="2">
        <f>_xlfn.XLOOKUP(E4026,[1]SKU_Master!A:A,[1]SKU_Master!F:F,"NOT FOUND")</f>
        <v>96</v>
      </c>
      <c r="N4026" s="2" t="str">
        <f>IF(ISNUMBER(_xlfn.XMATCH(E4026,[1]SKU_Master!A:A)),"MATCH","NOT FOUND")</f>
        <v>MATCH</v>
      </c>
      <c r="O4026" s="2">
        <f>Table2[[#This Row],[GROSS_REVENUE]]-Table2[[#This Row],[DISCOUNT]]</f>
        <v>53686.79</v>
      </c>
      <c r="P4026" s="3">
        <f>IFERROR((Table2[[#This Row],[NET_REVENUE]]-(Table2[[#This Row],[UNITS_SOLD]]*Table2[[#This Row],[UNIT_COGS]]))/Table2[[#This Row],[NET_REVENUE]],0)</f>
        <v>0.46534333678731771</v>
      </c>
      <c r="Q4026" s="4">
        <f>IFERROR(Table2[[#This Row],[GROSS_REVENUE]]/Table2[[#This Row],[AD_SPEND]],0)</f>
        <v>4.4576214681435253</v>
      </c>
      <c r="R4026" s="2">
        <f>IFERROR((Table2[[#This Row],[NET_REVENUE]]-(Table2[[#This Row],[UNITS_SOLD]]*Table2[[#This Row],[UNIT_COGS]])-Table2[[#This Row],[AD_SPEND]]),0)</f>
        <v>11634.640000000001</v>
      </c>
      <c r="S4026" s="3">
        <f>IFERROR(Table2[[#This Row],[RETURNS_UNITS]]/Table2[[#This Row],[UNITS_SOLD]],0)</f>
        <v>2.0066889632107024E-2</v>
      </c>
      <c r="T4026" s="2" t="str">
        <f>TRIM(CLEAN(Table2[[#This Row],[CHANNEL]]))</f>
        <v>Flipkart</v>
      </c>
      <c r="U4026" s="1">
        <f t="shared" si="62"/>
        <v>45597</v>
      </c>
    </row>
    <row r="4027" spans="1:21" x14ac:dyDescent="0.3">
      <c r="A4027" s="1">
        <v>45536</v>
      </c>
      <c r="B4027" s="2" t="s">
        <v>24</v>
      </c>
      <c r="C4027" s="2" t="s">
        <v>25</v>
      </c>
      <c r="D4027" s="2" t="s">
        <v>59</v>
      </c>
      <c r="E4027" s="2" t="str">
        <f>TRIM(Table2[[#This Row],[SKU_CODE]])</f>
        <v>BEC-CLN-001</v>
      </c>
      <c r="F4027" s="2">
        <v>227</v>
      </c>
      <c r="G4027" s="2">
        <v>45173</v>
      </c>
      <c r="H4027" s="2">
        <v>975.94</v>
      </c>
      <c r="I4027" s="2">
        <v>13349.99</v>
      </c>
      <c r="J4027" s="2">
        <v>38</v>
      </c>
      <c r="K4027" s="2" t="str">
        <f>_xlfn.XLOOKUP(E4027,[1]SKU_Master!A:A,[1]SKU_Master!C:C,"NOT FOUND")</f>
        <v>Cleaners</v>
      </c>
      <c r="L4027" s="2">
        <f>_xlfn.XLOOKUP(Table2[[#This Row],[SKU_CODE_CLEAN]],[1]SKU_Master!A:A,[1]SKU_Master!E:E,"Not Found")</f>
        <v>199</v>
      </c>
      <c r="M4027" s="2">
        <f>_xlfn.XLOOKUP(E4027,[1]SKU_Master!A:A,[1]SKU_Master!F:F,"NOT FOUND")</f>
        <v>96</v>
      </c>
      <c r="N4027" s="2" t="str">
        <f>IF(ISNUMBER(_xlfn.XMATCH(E4027,[1]SKU_Master!A:A)),"MATCH","NOT FOUND")</f>
        <v>MATCH</v>
      </c>
      <c r="O4027" s="2">
        <f>Table2[[#This Row],[GROSS_REVENUE]]-Table2[[#This Row],[DISCOUNT]]</f>
        <v>44197.06</v>
      </c>
      <c r="P4027" s="3">
        <f>IFERROR((Table2[[#This Row],[NET_REVENUE]]-(Table2[[#This Row],[UNITS_SOLD]]*Table2[[#This Row],[UNIT_COGS]]))/Table2[[#This Row],[NET_REVENUE]],0)</f>
        <v>0.5069355291958334</v>
      </c>
      <c r="Q4027" s="4">
        <f>IFERROR(Table2[[#This Row],[GROSS_REVENUE]]/Table2[[#This Row],[AD_SPEND]],0)</f>
        <v>3.3837478529946465</v>
      </c>
      <c r="R4027" s="2">
        <f>IFERROR((Table2[[#This Row],[NET_REVENUE]]-(Table2[[#This Row],[UNITS_SOLD]]*Table2[[#This Row],[UNIT_COGS]])-Table2[[#This Row],[AD_SPEND]]),0)</f>
        <v>9055.0699999999979</v>
      </c>
      <c r="S4027" s="3">
        <f>IFERROR(Table2[[#This Row],[RETURNS_UNITS]]/Table2[[#This Row],[UNITS_SOLD]],0)</f>
        <v>0.16740088105726872</v>
      </c>
      <c r="T4027" s="2" t="str">
        <f>TRIM(CLEAN(Table2[[#This Row],[CHANNEL]]))</f>
        <v>D2C</v>
      </c>
      <c r="U4027" s="1">
        <f t="shared" si="62"/>
        <v>45536</v>
      </c>
    </row>
    <row r="4028" spans="1:21" x14ac:dyDescent="0.3">
      <c r="A4028" s="1">
        <v>45597</v>
      </c>
      <c r="B4028" s="2" t="s">
        <v>33</v>
      </c>
      <c r="C4028" s="2" t="s">
        <v>25</v>
      </c>
      <c r="D4028" s="2" t="s">
        <v>59</v>
      </c>
      <c r="E4028" s="2" t="str">
        <f>TRIM(Table2[[#This Row],[SKU_CODE]])</f>
        <v>BEC-CLN-001</v>
      </c>
      <c r="F4028" s="2">
        <v>281</v>
      </c>
      <c r="G4028" s="2">
        <v>55919</v>
      </c>
      <c r="H4028" s="2">
        <v>14234.41</v>
      </c>
      <c r="I4028" s="2">
        <v>13357.27</v>
      </c>
      <c r="J4028" s="2">
        <v>15</v>
      </c>
      <c r="K4028" s="2" t="str">
        <f>_xlfn.XLOOKUP(E4028,[1]SKU_Master!A:A,[1]SKU_Master!C:C,"NOT FOUND")</f>
        <v>Cleaners</v>
      </c>
      <c r="L4028" s="2">
        <f>_xlfn.XLOOKUP(Table2[[#This Row],[SKU_CODE_CLEAN]],[1]SKU_Master!A:A,[1]SKU_Master!E:E,"Not Found")</f>
        <v>199</v>
      </c>
      <c r="M4028" s="2">
        <f>_xlfn.XLOOKUP(E4028,[1]SKU_Master!A:A,[1]SKU_Master!F:F,"NOT FOUND")</f>
        <v>96</v>
      </c>
      <c r="N4028" s="2" t="str">
        <f>IF(ISNUMBER(_xlfn.XMATCH(E4028,[1]SKU_Master!A:A)),"MATCH","NOT FOUND")</f>
        <v>MATCH</v>
      </c>
      <c r="O4028" s="2">
        <f>Table2[[#This Row],[GROSS_REVENUE]]-Table2[[#This Row],[DISCOUNT]]</f>
        <v>41684.589999999997</v>
      </c>
      <c r="P4028" s="3">
        <f>IFERROR((Table2[[#This Row],[NET_REVENUE]]-(Table2[[#This Row],[UNITS_SOLD]]*Table2[[#This Row],[UNIT_COGS]]))/Table2[[#This Row],[NET_REVENUE]],0)</f>
        <v>0.3528543761615503</v>
      </c>
      <c r="Q4028" s="4">
        <f>IFERROR(Table2[[#This Row],[GROSS_REVENUE]]/Table2[[#This Row],[AD_SPEND]],0)</f>
        <v>4.1864093486168956</v>
      </c>
      <c r="R4028" s="2">
        <f>IFERROR((Table2[[#This Row],[NET_REVENUE]]-(Table2[[#This Row],[UNITS_SOLD]]*Table2[[#This Row],[UNIT_COGS]])-Table2[[#This Row],[AD_SPEND]]),0)</f>
        <v>1351.3199999999961</v>
      </c>
      <c r="S4028" s="3">
        <f>IFERROR(Table2[[#This Row],[RETURNS_UNITS]]/Table2[[#This Row],[UNITS_SOLD]],0)</f>
        <v>5.3380782918149468E-2</v>
      </c>
      <c r="T4028" s="2" t="str">
        <f>TRIM(CLEAN(Table2[[#This Row],[CHANNEL]]))</f>
        <v>Swiggy Instamart</v>
      </c>
      <c r="U4028" s="1">
        <f t="shared" si="62"/>
        <v>45597</v>
      </c>
    </row>
    <row r="4029" spans="1:21" x14ac:dyDescent="0.3">
      <c r="A4029" s="1">
        <v>45627</v>
      </c>
      <c r="B4029" s="2" t="s">
        <v>50</v>
      </c>
      <c r="C4029" s="2" t="s">
        <v>25</v>
      </c>
      <c r="D4029" s="2" t="s">
        <v>41</v>
      </c>
      <c r="E4029" s="2" t="str">
        <f>TRIM(Table2[[#This Row],[SKU_CODE]])</f>
        <v>BEC-KT-002</v>
      </c>
      <c r="F4029" s="2">
        <v>479</v>
      </c>
      <c r="G4029" s="2">
        <v>201180</v>
      </c>
      <c r="H4029" s="2">
        <v>59509.88</v>
      </c>
      <c r="I4029" s="2">
        <v>13357.42</v>
      </c>
      <c r="J4029" s="2">
        <v>24</v>
      </c>
      <c r="K4029" s="2" t="str">
        <f>_xlfn.XLOOKUP(E4029,[1]SKU_Master!A:A,[1]SKU_Master!C:C,"NOT FOUND")</f>
        <v>Kitchen Towel</v>
      </c>
      <c r="L4029" s="2">
        <f>_xlfn.XLOOKUP(Table2[[#This Row],[SKU_CODE_CLEAN]],[1]SKU_Master!A:A,[1]SKU_Master!E:E,"Not Found")</f>
        <v>420</v>
      </c>
      <c r="M4029" s="2">
        <f>_xlfn.XLOOKUP(E4029,[1]SKU_Master!A:A,[1]SKU_Master!F:F,"NOT FOUND")</f>
        <v>205</v>
      </c>
      <c r="N4029" s="2" t="str">
        <f>IF(ISNUMBER(_xlfn.XMATCH(E4029,[1]SKU_Master!A:A)),"MATCH","NOT FOUND")</f>
        <v>MATCH</v>
      </c>
      <c r="O4029" s="2">
        <f>Table2[[#This Row],[GROSS_REVENUE]]-Table2[[#This Row],[DISCOUNT]]</f>
        <v>141670.12</v>
      </c>
      <c r="P4029" s="3">
        <f>IFERROR((Table2[[#This Row],[NET_REVENUE]]-(Table2[[#This Row],[UNITS_SOLD]]*Table2[[#This Row],[UNIT_COGS]]))/Table2[[#This Row],[NET_REVENUE]],0)</f>
        <v>0.30687571945305048</v>
      </c>
      <c r="Q4029" s="4">
        <f>IFERROR(Table2[[#This Row],[GROSS_REVENUE]]/Table2[[#This Row],[AD_SPEND]],0)</f>
        <v>15.061291776405923</v>
      </c>
      <c r="R4029" s="2">
        <f>IFERROR((Table2[[#This Row],[NET_REVENUE]]-(Table2[[#This Row],[UNITS_SOLD]]*Table2[[#This Row],[UNIT_COGS]])-Table2[[#This Row],[AD_SPEND]]),0)</f>
        <v>30117.699999999997</v>
      </c>
      <c r="S4029" s="3">
        <f>IFERROR(Table2[[#This Row],[RETURNS_UNITS]]/Table2[[#This Row],[UNITS_SOLD]],0)</f>
        <v>5.0104384133611693E-2</v>
      </c>
      <c r="T4029" s="2" t="str">
        <f>TRIM(CLEAN(Table2[[#This Row],[CHANNEL]]))</f>
        <v>Amazon</v>
      </c>
      <c r="U4029" s="1">
        <f t="shared" si="62"/>
        <v>45627</v>
      </c>
    </row>
    <row r="4030" spans="1:21" x14ac:dyDescent="0.3">
      <c r="A4030" s="1">
        <v>45297</v>
      </c>
      <c r="B4030" s="2" t="s">
        <v>34</v>
      </c>
      <c r="C4030" s="2" t="s">
        <v>25</v>
      </c>
      <c r="D4030" s="2" t="s">
        <v>61</v>
      </c>
      <c r="E4030" s="2" t="str">
        <f>TRIM(Table2[[#This Row],[SKU_CODE]])</f>
        <v>BEC-CLN-002</v>
      </c>
      <c r="F4030" s="2">
        <v>381</v>
      </c>
      <c r="G4030" s="2">
        <v>70485</v>
      </c>
      <c r="H4030" s="2">
        <v>8193</v>
      </c>
      <c r="I4030" s="2">
        <v>13374.27</v>
      </c>
      <c r="J4030" s="2">
        <v>19</v>
      </c>
      <c r="K4030" s="2" t="str">
        <f>_xlfn.XLOOKUP(E4030,[1]SKU_Master!A:A,[1]SKU_Master!C:C,"NOT FOUND")</f>
        <v>Cleaners</v>
      </c>
      <c r="L4030" s="2">
        <f>_xlfn.XLOOKUP(Table2[[#This Row],[SKU_CODE_CLEAN]],[1]SKU_Master!A:A,[1]SKU_Master!E:E,"Not Found")</f>
        <v>185</v>
      </c>
      <c r="M4030" s="2">
        <f>_xlfn.XLOOKUP(E4030,[1]SKU_Master!A:A,[1]SKU_Master!F:F,"NOT FOUND")</f>
        <v>88</v>
      </c>
      <c r="N4030" s="2" t="str">
        <f>IF(ISNUMBER(_xlfn.XMATCH(E4030,[1]SKU_Master!A:A)),"MATCH","NOT FOUND")</f>
        <v>MATCH</v>
      </c>
      <c r="O4030" s="2">
        <f>Table2[[#This Row],[GROSS_REVENUE]]-Table2[[#This Row],[DISCOUNT]]</f>
        <v>62292</v>
      </c>
      <c r="P4030" s="3">
        <f>IFERROR((Table2[[#This Row],[NET_REVENUE]]-(Table2[[#This Row],[UNITS_SOLD]]*Table2[[#This Row],[UNIT_COGS]]))/Table2[[#This Row],[NET_REVENUE]],0)</f>
        <v>0.46176073974186094</v>
      </c>
      <c r="Q4030" s="4">
        <f>IFERROR(Table2[[#This Row],[GROSS_REVENUE]]/Table2[[#This Row],[AD_SPEND]],0)</f>
        <v>5.2701941862995136</v>
      </c>
      <c r="R4030" s="2">
        <f>IFERROR((Table2[[#This Row],[NET_REVENUE]]-(Table2[[#This Row],[UNITS_SOLD]]*Table2[[#This Row],[UNIT_COGS]])-Table2[[#This Row],[AD_SPEND]]),0)</f>
        <v>15389.73</v>
      </c>
      <c r="S4030" s="3">
        <f>IFERROR(Table2[[#This Row],[RETURNS_UNITS]]/Table2[[#This Row],[UNITS_SOLD]],0)</f>
        <v>4.9868766404199474E-2</v>
      </c>
      <c r="T4030" s="2" t="str">
        <f>TRIM(CLEAN(Table2[[#This Row],[CHANNEL]]))</f>
        <v>Zepto</v>
      </c>
      <c r="U4030" s="1">
        <f t="shared" si="62"/>
        <v>45444</v>
      </c>
    </row>
    <row r="4031" spans="1:21" x14ac:dyDescent="0.3">
      <c r="A4031" s="1">
        <v>45301</v>
      </c>
      <c r="B4031" s="2" t="s">
        <v>21</v>
      </c>
      <c r="C4031" s="2" t="s">
        <v>25</v>
      </c>
      <c r="D4031" s="2" t="s">
        <v>38</v>
      </c>
      <c r="E4031" s="2" t="str">
        <f>TRIM(Table2[[#This Row],[SKU_CODE]])</f>
        <v>BEC-CLN-002</v>
      </c>
      <c r="F4031" s="2">
        <v>302</v>
      </c>
      <c r="G4031" s="2">
        <v>55870</v>
      </c>
      <c r="H4031" s="2">
        <v>5697.35</v>
      </c>
      <c r="I4031" s="2">
        <v>13378.82</v>
      </c>
      <c r="J4031" s="2">
        <v>15</v>
      </c>
      <c r="K4031" s="2" t="str">
        <f>_xlfn.XLOOKUP(E4031,[1]SKU_Master!A:A,[1]SKU_Master!C:C,"NOT FOUND")</f>
        <v>Cleaners</v>
      </c>
      <c r="L4031" s="2">
        <f>_xlfn.XLOOKUP(Table2[[#This Row],[SKU_CODE_CLEAN]],[1]SKU_Master!A:A,[1]SKU_Master!E:E,"Not Found")</f>
        <v>185</v>
      </c>
      <c r="M4031" s="2">
        <f>_xlfn.XLOOKUP(E4031,[1]SKU_Master!A:A,[1]SKU_Master!F:F,"NOT FOUND")</f>
        <v>88</v>
      </c>
      <c r="N4031" s="2" t="str">
        <f>IF(ISNUMBER(_xlfn.XMATCH(E4031,[1]SKU_Master!A:A)),"MATCH","NOT FOUND")</f>
        <v>MATCH</v>
      </c>
      <c r="O4031" s="2">
        <f>Table2[[#This Row],[GROSS_REVENUE]]-Table2[[#This Row],[DISCOUNT]]</f>
        <v>50172.65</v>
      </c>
      <c r="P4031" s="3">
        <f>IFERROR((Table2[[#This Row],[NET_REVENUE]]-(Table2[[#This Row],[UNITS_SOLD]]*Table2[[#This Row],[UNIT_COGS]]))/Table2[[#This Row],[NET_REVENUE]],0)</f>
        <v>0.47030902294377513</v>
      </c>
      <c r="Q4031" s="4">
        <f>IFERROR(Table2[[#This Row],[GROSS_REVENUE]]/Table2[[#This Row],[AD_SPEND]],0)</f>
        <v>4.1760035638419533</v>
      </c>
      <c r="R4031" s="2">
        <f>IFERROR((Table2[[#This Row],[NET_REVENUE]]-(Table2[[#This Row],[UNITS_SOLD]]*Table2[[#This Row],[UNIT_COGS]])-Table2[[#This Row],[AD_SPEND]]),0)</f>
        <v>10217.830000000002</v>
      </c>
      <c r="S4031" s="3">
        <f>IFERROR(Table2[[#This Row],[RETURNS_UNITS]]/Table2[[#This Row],[UNITS_SOLD]],0)</f>
        <v>4.9668874172185427E-2</v>
      </c>
      <c r="T4031" s="2" t="str">
        <f>TRIM(CLEAN(Table2[[#This Row],[CHANNEL]]))</f>
        <v>Flipkart</v>
      </c>
      <c r="U4031" s="1">
        <f t="shared" si="62"/>
        <v>45566</v>
      </c>
    </row>
    <row r="4032" spans="1:21" x14ac:dyDescent="0.3">
      <c r="A4032" s="1">
        <v>45383</v>
      </c>
      <c r="B4032" s="2" t="s">
        <v>24</v>
      </c>
      <c r="C4032" s="2" t="s">
        <v>25</v>
      </c>
      <c r="D4032" s="2" t="s">
        <v>59</v>
      </c>
      <c r="E4032" s="2" t="str">
        <f>TRIM(Table2[[#This Row],[SKU_CODE]])</f>
        <v>BEC-CLN-001</v>
      </c>
      <c r="F4032" s="2">
        <v>317</v>
      </c>
      <c r="G4032" s="2">
        <v>63083</v>
      </c>
      <c r="H4032" s="2">
        <v>3386.84</v>
      </c>
      <c r="I4032" s="2">
        <v>13381.61</v>
      </c>
      <c r="J4032" s="2">
        <v>39</v>
      </c>
      <c r="K4032" s="2" t="str">
        <f>_xlfn.XLOOKUP(E4032,[1]SKU_Master!A:A,[1]SKU_Master!C:C,"NOT FOUND")</f>
        <v>Cleaners</v>
      </c>
      <c r="L4032" s="2">
        <f>_xlfn.XLOOKUP(Table2[[#This Row],[SKU_CODE_CLEAN]],[1]SKU_Master!A:A,[1]SKU_Master!E:E,"Not Found")</f>
        <v>199</v>
      </c>
      <c r="M4032" s="2">
        <f>_xlfn.XLOOKUP(E4032,[1]SKU_Master!A:A,[1]SKU_Master!F:F,"NOT FOUND")</f>
        <v>96</v>
      </c>
      <c r="N4032" s="2" t="str">
        <f>IF(ISNUMBER(_xlfn.XMATCH(E4032,[1]SKU_Master!A:A)),"MATCH","NOT FOUND")</f>
        <v>MATCH</v>
      </c>
      <c r="O4032" s="2">
        <f>Table2[[#This Row],[GROSS_REVENUE]]-Table2[[#This Row],[DISCOUNT]]</f>
        <v>59696.160000000003</v>
      </c>
      <c r="P4032" s="3">
        <f>IFERROR((Table2[[#This Row],[NET_REVENUE]]-(Table2[[#This Row],[UNITS_SOLD]]*Table2[[#This Row],[UNIT_COGS]]))/Table2[[#This Row],[NET_REVENUE]],0)</f>
        <v>0.49021846631341115</v>
      </c>
      <c r="Q4032" s="4">
        <f>IFERROR(Table2[[#This Row],[GROSS_REVENUE]]/Table2[[#This Row],[AD_SPEND]],0)</f>
        <v>4.7141562188705244</v>
      </c>
      <c r="R4032" s="2">
        <f>IFERROR((Table2[[#This Row],[NET_REVENUE]]-(Table2[[#This Row],[UNITS_SOLD]]*Table2[[#This Row],[UNIT_COGS]])-Table2[[#This Row],[AD_SPEND]]),0)</f>
        <v>15882.550000000003</v>
      </c>
      <c r="S4032" s="3">
        <f>IFERROR(Table2[[#This Row],[RETURNS_UNITS]]/Table2[[#This Row],[UNITS_SOLD]],0)</f>
        <v>0.12302839116719243</v>
      </c>
      <c r="T4032" s="2" t="str">
        <f>TRIM(CLEAN(Table2[[#This Row],[CHANNEL]]))</f>
        <v>D2C</v>
      </c>
      <c r="U4032" s="1">
        <f t="shared" si="62"/>
        <v>45383</v>
      </c>
    </row>
    <row r="4033" spans="1:21" x14ac:dyDescent="0.3">
      <c r="A4033" s="1">
        <v>45597</v>
      </c>
      <c r="B4033" s="2" t="s">
        <v>34</v>
      </c>
      <c r="C4033" s="2" t="s">
        <v>25</v>
      </c>
      <c r="D4033" s="2" t="s">
        <v>59</v>
      </c>
      <c r="E4033" s="2" t="str">
        <f>TRIM(Table2[[#This Row],[SKU_CODE]])</f>
        <v>BEC-CLN-001</v>
      </c>
      <c r="F4033" s="2">
        <v>250</v>
      </c>
      <c r="G4033" s="2">
        <v>49750</v>
      </c>
      <c r="H4033" s="2">
        <v>8256.5499999999993</v>
      </c>
      <c r="I4033" s="2">
        <v>13410.4</v>
      </c>
      <c r="J4033" s="2">
        <v>6</v>
      </c>
      <c r="K4033" s="2" t="str">
        <f>_xlfn.XLOOKUP(E4033,[1]SKU_Master!A:A,[1]SKU_Master!C:C,"NOT FOUND")</f>
        <v>Cleaners</v>
      </c>
      <c r="L4033" s="2">
        <f>_xlfn.XLOOKUP(Table2[[#This Row],[SKU_CODE_CLEAN]],[1]SKU_Master!A:A,[1]SKU_Master!E:E,"Not Found")</f>
        <v>199</v>
      </c>
      <c r="M4033" s="2">
        <f>_xlfn.XLOOKUP(E4033,[1]SKU_Master!A:A,[1]SKU_Master!F:F,"NOT FOUND")</f>
        <v>96</v>
      </c>
      <c r="N4033" s="2" t="str">
        <f>IF(ISNUMBER(_xlfn.XMATCH(E4033,[1]SKU_Master!A:A)),"MATCH","NOT FOUND")</f>
        <v>MATCH</v>
      </c>
      <c r="O4033" s="2">
        <f>Table2[[#This Row],[GROSS_REVENUE]]-Table2[[#This Row],[DISCOUNT]]</f>
        <v>41493.449999999997</v>
      </c>
      <c r="P4033" s="3">
        <f>IFERROR((Table2[[#This Row],[NET_REVENUE]]-(Table2[[#This Row],[UNITS_SOLD]]*Table2[[#This Row],[UNIT_COGS]]))/Table2[[#This Row],[NET_REVENUE]],0)</f>
        <v>0.42159545663231179</v>
      </c>
      <c r="Q4033" s="4">
        <f>IFERROR(Table2[[#This Row],[GROSS_REVENUE]]/Table2[[#This Row],[AD_SPEND]],0)</f>
        <v>3.7098073137266598</v>
      </c>
      <c r="R4033" s="2">
        <f>IFERROR((Table2[[#This Row],[NET_REVENUE]]-(Table2[[#This Row],[UNITS_SOLD]]*Table2[[#This Row],[UNIT_COGS]])-Table2[[#This Row],[AD_SPEND]]),0)</f>
        <v>4083.0499999999975</v>
      </c>
      <c r="S4033" s="3">
        <f>IFERROR(Table2[[#This Row],[RETURNS_UNITS]]/Table2[[#This Row],[UNITS_SOLD]],0)</f>
        <v>2.4E-2</v>
      </c>
      <c r="T4033" s="2" t="str">
        <f>TRIM(CLEAN(Table2[[#This Row],[CHANNEL]]))</f>
        <v>Zepto</v>
      </c>
      <c r="U4033" s="1">
        <f t="shared" si="62"/>
        <v>45597</v>
      </c>
    </row>
    <row r="4034" spans="1:21" x14ac:dyDescent="0.3">
      <c r="A4034" s="1">
        <v>45658</v>
      </c>
      <c r="B4034" s="2" t="s">
        <v>21</v>
      </c>
      <c r="C4034" s="2" t="s">
        <v>25</v>
      </c>
      <c r="D4034" s="2" t="s">
        <v>36</v>
      </c>
      <c r="E4034" s="2" t="str">
        <f>TRIM(Table2[[#This Row],[SKU_CODE]])</f>
        <v>BEC-CLN-003</v>
      </c>
      <c r="F4034" s="2">
        <v>269</v>
      </c>
      <c r="G4034" s="2">
        <v>80431</v>
      </c>
      <c r="H4034" s="2">
        <v>17808.72</v>
      </c>
      <c r="I4034" s="2">
        <v>13412.99</v>
      </c>
      <c r="J4034" s="2">
        <v>8</v>
      </c>
      <c r="K4034" s="2" t="str">
        <f>_xlfn.XLOOKUP(E4034,[1]SKU_Master!A:A,[1]SKU_Master!C:C,"NOT FOUND")</f>
        <v>Cleaners</v>
      </c>
      <c r="L4034" s="2">
        <f>_xlfn.XLOOKUP(Table2[[#This Row],[SKU_CODE_CLEAN]],[1]SKU_Master!A:A,[1]SKU_Master!E:E,"Not Found")</f>
        <v>299</v>
      </c>
      <c r="M4034" s="2">
        <f>_xlfn.XLOOKUP(E4034,[1]SKU_Master!A:A,[1]SKU_Master!F:F,"NOT FOUND")</f>
        <v>150</v>
      </c>
      <c r="N4034" s="2" t="str">
        <f>IF(ISNUMBER(_xlfn.XMATCH(E4034,[1]SKU_Master!A:A)),"MATCH","NOT FOUND")</f>
        <v>MATCH</v>
      </c>
      <c r="O4034" s="2">
        <f>Table2[[#This Row],[GROSS_REVENUE]]-Table2[[#This Row],[DISCOUNT]]</f>
        <v>62622.28</v>
      </c>
      <c r="P4034" s="3">
        <f>IFERROR((Table2[[#This Row],[NET_REVENUE]]-(Table2[[#This Row],[UNITS_SOLD]]*Table2[[#This Row],[UNIT_COGS]]))/Table2[[#This Row],[NET_REVENUE]],0)</f>
        <v>0.35566063707677203</v>
      </c>
      <c r="Q4034" s="4">
        <f>IFERROR(Table2[[#This Row],[GROSS_REVENUE]]/Table2[[#This Row],[AD_SPEND]],0)</f>
        <v>5.9965004074408466</v>
      </c>
      <c r="R4034" s="2">
        <f>IFERROR((Table2[[#This Row],[NET_REVENUE]]-(Table2[[#This Row],[UNITS_SOLD]]*Table2[[#This Row],[UNIT_COGS]])-Table2[[#This Row],[AD_SPEND]]),0)</f>
        <v>8859.2899999999991</v>
      </c>
      <c r="S4034" s="3">
        <f>IFERROR(Table2[[#This Row],[RETURNS_UNITS]]/Table2[[#This Row],[UNITS_SOLD]],0)</f>
        <v>2.9739776951672861E-2</v>
      </c>
      <c r="T4034" s="2" t="str">
        <f>TRIM(CLEAN(Table2[[#This Row],[CHANNEL]]))</f>
        <v>Flipkart</v>
      </c>
      <c r="U4034" s="1">
        <f t="shared" si="62"/>
        <v>45658</v>
      </c>
    </row>
    <row r="4035" spans="1:21" x14ac:dyDescent="0.3">
      <c r="A4035" s="1">
        <v>45413</v>
      </c>
      <c r="B4035" s="2" t="s">
        <v>21</v>
      </c>
      <c r="C4035" s="2" t="s">
        <v>25</v>
      </c>
      <c r="D4035" s="2" t="s">
        <v>38</v>
      </c>
      <c r="E4035" s="2" t="str">
        <f>TRIM(Table2[[#This Row],[SKU_CODE]])</f>
        <v>BEC-CLN-002</v>
      </c>
      <c r="F4035" s="2">
        <v>316</v>
      </c>
      <c r="G4035" s="2">
        <v>58460</v>
      </c>
      <c r="H4035" s="2">
        <v>6321.65</v>
      </c>
      <c r="I4035" s="2">
        <v>13426.63</v>
      </c>
      <c r="J4035" s="2">
        <v>8</v>
      </c>
      <c r="K4035" s="2" t="str">
        <f>_xlfn.XLOOKUP(E4035,[1]SKU_Master!A:A,[1]SKU_Master!C:C,"NOT FOUND")</f>
        <v>Cleaners</v>
      </c>
      <c r="L4035" s="2">
        <f>_xlfn.XLOOKUP(Table2[[#This Row],[SKU_CODE_CLEAN]],[1]SKU_Master!A:A,[1]SKU_Master!E:E,"Not Found")</f>
        <v>185</v>
      </c>
      <c r="M4035" s="2">
        <f>_xlfn.XLOOKUP(E4035,[1]SKU_Master!A:A,[1]SKU_Master!F:F,"NOT FOUND")</f>
        <v>88</v>
      </c>
      <c r="N4035" s="2" t="str">
        <f>IF(ISNUMBER(_xlfn.XMATCH(E4035,[1]SKU_Master!A:A)),"MATCH","NOT FOUND")</f>
        <v>MATCH</v>
      </c>
      <c r="O4035" s="2">
        <f>Table2[[#This Row],[GROSS_REVENUE]]-Table2[[#This Row],[DISCOUNT]]</f>
        <v>52138.35</v>
      </c>
      <c r="P4035" s="3">
        <f>IFERROR((Table2[[#This Row],[NET_REVENUE]]-(Table2[[#This Row],[UNITS_SOLD]]*Table2[[#This Row],[UNIT_COGS]]))/Table2[[#This Row],[NET_REVENUE]],0)</f>
        <v>0.4666497884954165</v>
      </c>
      <c r="Q4035" s="4">
        <f>IFERROR(Table2[[#This Row],[GROSS_REVENUE]]/Table2[[#This Row],[AD_SPEND]],0)</f>
        <v>4.3540337374307629</v>
      </c>
      <c r="R4035" s="2">
        <f>IFERROR((Table2[[#This Row],[NET_REVENUE]]-(Table2[[#This Row],[UNITS_SOLD]]*Table2[[#This Row],[UNIT_COGS]])-Table2[[#This Row],[AD_SPEND]]),0)</f>
        <v>10903.72</v>
      </c>
      <c r="S4035" s="3">
        <f>IFERROR(Table2[[#This Row],[RETURNS_UNITS]]/Table2[[#This Row],[UNITS_SOLD]],0)</f>
        <v>2.5316455696202531E-2</v>
      </c>
      <c r="T4035" s="2" t="str">
        <f>TRIM(CLEAN(Table2[[#This Row],[CHANNEL]]))</f>
        <v>Flipkart</v>
      </c>
      <c r="U4035" s="1">
        <f t="shared" ref="U4035:U4098" si="63">IF(AND(MONTH(A4035)=1,DAY(A4035)&gt;1),DATE(YEAR(A4035),DAY(A4035),1),A4035)</f>
        <v>45413</v>
      </c>
    </row>
    <row r="4036" spans="1:21" x14ac:dyDescent="0.3">
      <c r="A4036" s="1">
        <v>45413</v>
      </c>
      <c r="B4036" s="2" t="s">
        <v>24</v>
      </c>
      <c r="C4036" s="2" t="s">
        <v>22</v>
      </c>
      <c r="D4036" s="2" t="s">
        <v>59</v>
      </c>
      <c r="E4036" s="2" t="str">
        <f>TRIM(Table2[[#This Row],[SKU_CODE]])</f>
        <v>BEC-CLN-001</v>
      </c>
      <c r="F4036" s="2">
        <v>279</v>
      </c>
      <c r="G4036" s="2">
        <v>55521</v>
      </c>
      <c r="H4036" s="2">
        <v>4717.05</v>
      </c>
      <c r="I4036" s="2">
        <v>13428.45</v>
      </c>
      <c r="J4036" s="2">
        <v>27</v>
      </c>
      <c r="K4036" s="2" t="str">
        <f>_xlfn.XLOOKUP(E4036,[1]SKU_Master!A:A,[1]SKU_Master!C:C,"NOT FOUND")</f>
        <v>Cleaners</v>
      </c>
      <c r="L4036" s="2">
        <f>_xlfn.XLOOKUP(Table2[[#This Row],[SKU_CODE_CLEAN]],[1]SKU_Master!A:A,[1]SKU_Master!E:E,"Not Found")</f>
        <v>199</v>
      </c>
      <c r="M4036" s="2">
        <f>_xlfn.XLOOKUP(E4036,[1]SKU_Master!A:A,[1]SKU_Master!F:F,"NOT FOUND")</f>
        <v>96</v>
      </c>
      <c r="N4036" s="2" t="str">
        <f>IF(ISNUMBER(_xlfn.XMATCH(E4036,[1]SKU_Master!A:A)),"MATCH","NOT FOUND")</f>
        <v>MATCH</v>
      </c>
      <c r="O4036" s="2">
        <f>Table2[[#This Row],[GROSS_REVENUE]]-Table2[[#This Row],[DISCOUNT]]</f>
        <v>50803.95</v>
      </c>
      <c r="P4036" s="3">
        <f>IFERROR((Table2[[#This Row],[NET_REVENUE]]-(Table2[[#This Row],[UNITS_SOLD]]*Table2[[#This Row],[UNIT_COGS]]))/Table2[[#This Row],[NET_REVENUE]],0)</f>
        <v>0.47279689866634383</v>
      </c>
      <c r="Q4036" s="4">
        <f>IFERROR(Table2[[#This Row],[GROSS_REVENUE]]/Table2[[#This Row],[AD_SPEND]],0)</f>
        <v>4.1345799403505241</v>
      </c>
      <c r="R4036" s="2">
        <f>IFERROR((Table2[[#This Row],[NET_REVENUE]]-(Table2[[#This Row],[UNITS_SOLD]]*Table2[[#This Row],[UNIT_COGS]])-Table2[[#This Row],[AD_SPEND]]),0)</f>
        <v>10591.499999999996</v>
      </c>
      <c r="S4036" s="3">
        <f>IFERROR(Table2[[#This Row],[RETURNS_UNITS]]/Table2[[#This Row],[UNITS_SOLD]],0)</f>
        <v>9.6774193548387094E-2</v>
      </c>
      <c r="T4036" s="2" t="str">
        <f>TRIM(CLEAN(Table2[[#This Row],[CHANNEL]]))</f>
        <v>D2C</v>
      </c>
      <c r="U4036" s="1">
        <f t="shared" si="63"/>
        <v>45413</v>
      </c>
    </row>
    <row r="4037" spans="1:21" x14ac:dyDescent="0.3">
      <c r="A4037" s="1">
        <v>45292</v>
      </c>
      <c r="B4037" s="2" t="s">
        <v>50</v>
      </c>
      <c r="C4037" s="2" t="s">
        <v>25</v>
      </c>
      <c r="D4037" s="2" t="s">
        <v>59</v>
      </c>
      <c r="E4037" s="2" t="str">
        <f>TRIM(Table2[[#This Row],[SKU_CODE]])</f>
        <v>BEC-CLN-001</v>
      </c>
      <c r="F4037" s="2">
        <v>431</v>
      </c>
      <c r="G4037" s="2">
        <v>85769</v>
      </c>
      <c r="H4037" s="2">
        <v>23208.85</v>
      </c>
      <c r="I4037" s="2">
        <v>13441.58</v>
      </c>
      <c r="J4037" s="2">
        <v>11</v>
      </c>
      <c r="K4037" s="2" t="str">
        <f>_xlfn.XLOOKUP(E4037,[1]SKU_Master!A:A,[1]SKU_Master!C:C,"NOT FOUND")</f>
        <v>Cleaners</v>
      </c>
      <c r="L4037" s="2">
        <f>_xlfn.XLOOKUP(Table2[[#This Row],[SKU_CODE_CLEAN]],[1]SKU_Master!A:A,[1]SKU_Master!E:E,"Not Found")</f>
        <v>199</v>
      </c>
      <c r="M4037" s="2">
        <f>_xlfn.XLOOKUP(E4037,[1]SKU_Master!A:A,[1]SKU_Master!F:F,"NOT FOUND")</f>
        <v>96</v>
      </c>
      <c r="N4037" s="2" t="str">
        <f>IF(ISNUMBER(_xlfn.XMATCH(E4037,[1]SKU_Master!A:A)),"MATCH","NOT FOUND")</f>
        <v>MATCH</v>
      </c>
      <c r="O4037" s="2">
        <f>Table2[[#This Row],[GROSS_REVENUE]]-Table2[[#This Row],[DISCOUNT]]</f>
        <v>62560.15</v>
      </c>
      <c r="P4037" s="3">
        <f>IFERROR((Table2[[#This Row],[NET_REVENUE]]-(Table2[[#This Row],[UNITS_SOLD]]*Table2[[#This Row],[UNIT_COGS]]))/Table2[[#This Row],[NET_REVENUE]],0)</f>
        <v>0.33862051161961731</v>
      </c>
      <c r="Q4037" s="4">
        <f>IFERROR(Table2[[#This Row],[GROSS_REVENUE]]/Table2[[#This Row],[AD_SPEND]],0)</f>
        <v>6.3808718915484635</v>
      </c>
      <c r="R4037" s="2">
        <f>IFERROR((Table2[[#This Row],[NET_REVENUE]]-(Table2[[#This Row],[UNITS_SOLD]]*Table2[[#This Row],[UNIT_COGS]])-Table2[[#This Row],[AD_SPEND]]),0)</f>
        <v>7742.5700000000015</v>
      </c>
      <c r="S4037" s="3">
        <f>IFERROR(Table2[[#This Row],[RETURNS_UNITS]]/Table2[[#This Row],[UNITS_SOLD]],0)</f>
        <v>2.5522041763341066E-2</v>
      </c>
      <c r="T4037" s="2" t="str">
        <f>TRIM(CLEAN(Table2[[#This Row],[CHANNEL]]))</f>
        <v>Amazon</v>
      </c>
      <c r="U4037" s="1">
        <f t="shared" si="63"/>
        <v>45292</v>
      </c>
    </row>
    <row r="4038" spans="1:21" x14ac:dyDescent="0.3">
      <c r="A4038" s="1">
        <v>45658</v>
      </c>
      <c r="B4038" s="2" t="s">
        <v>21</v>
      </c>
      <c r="C4038" s="2" t="s">
        <v>22</v>
      </c>
      <c r="D4038" s="2" t="s">
        <v>59</v>
      </c>
      <c r="E4038" s="2" t="str">
        <f>TRIM(Table2[[#This Row],[SKU_CODE]])</f>
        <v>BEC-CLN-001</v>
      </c>
      <c r="F4038" s="2">
        <v>226</v>
      </c>
      <c r="G4038" s="2">
        <v>44974</v>
      </c>
      <c r="H4038" s="2">
        <v>4843.71</v>
      </c>
      <c r="I4038" s="2">
        <v>13442.82</v>
      </c>
      <c r="J4038" s="2">
        <v>9</v>
      </c>
      <c r="K4038" s="2" t="str">
        <f>_xlfn.XLOOKUP(E4038,[1]SKU_Master!A:A,[1]SKU_Master!C:C,"NOT FOUND")</f>
        <v>Cleaners</v>
      </c>
      <c r="L4038" s="2">
        <f>_xlfn.XLOOKUP(Table2[[#This Row],[SKU_CODE_CLEAN]],[1]SKU_Master!A:A,[1]SKU_Master!E:E,"Not Found")</f>
        <v>199</v>
      </c>
      <c r="M4038" s="2">
        <f>_xlfn.XLOOKUP(E4038,[1]SKU_Master!A:A,[1]SKU_Master!F:F,"NOT FOUND")</f>
        <v>96</v>
      </c>
      <c r="N4038" s="2" t="str">
        <f>IF(ISNUMBER(_xlfn.XMATCH(E4038,[1]SKU_Master!A:A)),"MATCH","NOT FOUND")</f>
        <v>MATCH</v>
      </c>
      <c r="O4038" s="2">
        <f>Table2[[#This Row],[GROSS_REVENUE]]-Table2[[#This Row],[DISCOUNT]]</f>
        <v>40130.29</v>
      </c>
      <c r="P4038" s="3">
        <f>IFERROR((Table2[[#This Row],[NET_REVENUE]]-(Table2[[#This Row],[UNITS_SOLD]]*Table2[[#This Row],[UNIT_COGS]]))/Table2[[#This Row],[NET_REVENUE]],0)</f>
        <v>0.45936099639449407</v>
      </c>
      <c r="Q4038" s="4">
        <f>IFERROR(Table2[[#This Row],[GROSS_REVENUE]]/Table2[[#This Row],[AD_SPEND]],0)</f>
        <v>3.3455777879938884</v>
      </c>
      <c r="R4038" s="2">
        <f>IFERROR((Table2[[#This Row],[NET_REVENUE]]-(Table2[[#This Row],[UNITS_SOLD]]*Table2[[#This Row],[UNIT_COGS]])-Table2[[#This Row],[AD_SPEND]]),0)</f>
        <v>4991.4700000000012</v>
      </c>
      <c r="S4038" s="3">
        <f>IFERROR(Table2[[#This Row],[RETURNS_UNITS]]/Table2[[#This Row],[UNITS_SOLD]],0)</f>
        <v>3.9823008849557522E-2</v>
      </c>
      <c r="T4038" s="2" t="str">
        <f>TRIM(CLEAN(Table2[[#This Row],[CHANNEL]]))</f>
        <v>Flipkart</v>
      </c>
      <c r="U4038" s="1">
        <f t="shared" si="63"/>
        <v>45658</v>
      </c>
    </row>
    <row r="4039" spans="1:21" x14ac:dyDescent="0.3">
      <c r="A4039" s="1">
        <v>45566</v>
      </c>
      <c r="B4039" s="2" t="s">
        <v>24</v>
      </c>
      <c r="C4039" s="2" t="s">
        <v>25</v>
      </c>
      <c r="D4039" s="2" t="s">
        <v>59</v>
      </c>
      <c r="E4039" s="2" t="str">
        <f>TRIM(Table2[[#This Row],[SKU_CODE]])</f>
        <v>BEC-CLN-001</v>
      </c>
      <c r="F4039" s="2">
        <v>298</v>
      </c>
      <c r="G4039" s="2">
        <v>59302</v>
      </c>
      <c r="H4039" s="2">
        <v>4590.8500000000004</v>
      </c>
      <c r="I4039" s="2">
        <v>13444.77</v>
      </c>
      <c r="J4039" s="2">
        <v>35</v>
      </c>
      <c r="K4039" s="2" t="str">
        <f>_xlfn.XLOOKUP(E4039,[1]SKU_Master!A:A,[1]SKU_Master!C:C,"NOT FOUND")</f>
        <v>Cleaners</v>
      </c>
      <c r="L4039" s="2">
        <f>_xlfn.XLOOKUP(Table2[[#This Row],[SKU_CODE_CLEAN]],[1]SKU_Master!A:A,[1]SKU_Master!E:E,"Not Found")</f>
        <v>199</v>
      </c>
      <c r="M4039" s="2">
        <f>_xlfn.XLOOKUP(E4039,[1]SKU_Master!A:A,[1]SKU_Master!F:F,"NOT FOUND")</f>
        <v>96</v>
      </c>
      <c r="N4039" s="2" t="str">
        <f>IF(ISNUMBER(_xlfn.XMATCH(E4039,[1]SKU_Master!A:A)),"MATCH","NOT FOUND")</f>
        <v>MATCH</v>
      </c>
      <c r="O4039" s="2">
        <f>Table2[[#This Row],[GROSS_REVENUE]]-Table2[[#This Row],[DISCOUNT]]</f>
        <v>54711.15</v>
      </c>
      <c r="P4039" s="3">
        <f>IFERROR((Table2[[#This Row],[NET_REVENUE]]-(Table2[[#This Row],[UNITS_SOLD]]*Table2[[#This Row],[UNIT_COGS]]))/Table2[[#This Row],[NET_REVENUE]],0)</f>
        <v>0.4771084139156278</v>
      </c>
      <c r="Q4039" s="4">
        <f>IFERROR(Table2[[#This Row],[GROSS_REVENUE]]/Table2[[#This Row],[AD_SPEND]],0)</f>
        <v>4.4107857553531966</v>
      </c>
      <c r="R4039" s="2">
        <f>IFERROR((Table2[[#This Row],[NET_REVENUE]]-(Table2[[#This Row],[UNITS_SOLD]]*Table2[[#This Row],[UNIT_COGS]])-Table2[[#This Row],[AD_SPEND]]),0)</f>
        <v>12658.380000000001</v>
      </c>
      <c r="S4039" s="3">
        <f>IFERROR(Table2[[#This Row],[RETURNS_UNITS]]/Table2[[#This Row],[UNITS_SOLD]],0)</f>
        <v>0.1174496644295302</v>
      </c>
      <c r="T4039" s="2" t="str">
        <f>TRIM(CLEAN(Table2[[#This Row],[CHANNEL]]))</f>
        <v>D2C</v>
      </c>
      <c r="U4039" s="1">
        <f t="shared" si="63"/>
        <v>45566</v>
      </c>
    </row>
    <row r="4040" spans="1:21" x14ac:dyDescent="0.3">
      <c r="A4040" s="1">
        <v>45778</v>
      </c>
      <c r="B4040" s="2" t="s">
        <v>50</v>
      </c>
      <c r="C4040" s="2" t="s">
        <v>28</v>
      </c>
      <c r="D4040" s="2" t="s">
        <v>59</v>
      </c>
      <c r="E4040" s="2" t="str">
        <f>TRIM(Table2[[#This Row],[SKU_CODE]])</f>
        <v>BEC-CLN-001</v>
      </c>
      <c r="F4040" s="2">
        <v>423</v>
      </c>
      <c r="G4040" s="2">
        <v>84177</v>
      </c>
      <c r="H4040" s="2">
        <v>14272.54</v>
      </c>
      <c r="I4040" s="2">
        <v>13469.85</v>
      </c>
      <c r="J4040" s="2">
        <v>25</v>
      </c>
      <c r="K4040" s="2" t="str">
        <f>_xlfn.XLOOKUP(E4040,[1]SKU_Master!A:A,[1]SKU_Master!C:C,"NOT FOUND")</f>
        <v>Cleaners</v>
      </c>
      <c r="L4040" s="2">
        <f>_xlfn.XLOOKUP(Table2[[#This Row],[SKU_CODE_CLEAN]],[1]SKU_Master!A:A,[1]SKU_Master!E:E,"Not Found")</f>
        <v>199</v>
      </c>
      <c r="M4040" s="2">
        <f>_xlfn.XLOOKUP(E4040,[1]SKU_Master!A:A,[1]SKU_Master!F:F,"NOT FOUND")</f>
        <v>96</v>
      </c>
      <c r="N4040" s="2" t="str">
        <f>IF(ISNUMBER(_xlfn.XMATCH(E4040,[1]SKU_Master!A:A)),"MATCH","NOT FOUND")</f>
        <v>MATCH</v>
      </c>
      <c r="O4040" s="2">
        <f>Table2[[#This Row],[GROSS_REVENUE]]-Table2[[#This Row],[DISCOUNT]]</f>
        <v>69904.459999999992</v>
      </c>
      <c r="P4040" s="3">
        <f>IFERROR((Table2[[#This Row],[NET_REVENUE]]-(Table2[[#This Row],[UNITS_SOLD]]*Table2[[#This Row],[UNIT_COGS]]))/Table2[[#This Row],[NET_REVENUE]],0)</f>
        <v>0.41909285902501781</v>
      </c>
      <c r="Q4040" s="4">
        <f>IFERROR(Table2[[#This Row],[GROSS_REVENUE]]/Table2[[#This Row],[AD_SPEND]],0)</f>
        <v>6.2492900811813046</v>
      </c>
      <c r="R4040" s="2">
        <f>IFERROR((Table2[[#This Row],[NET_REVENUE]]-(Table2[[#This Row],[UNITS_SOLD]]*Table2[[#This Row],[UNIT_COGS]])-Table2[[#This Row],[AD_SPEND]]),0)</f>
        <v>15826.609999999991</v>
      </c>
      <c r="S4040" s="3">
        <f>IFERROR(Table2[[#This Row],[RETURNS_UNITS]]/Table2[[#This Row],[UNITS_SOLD]],0)</f>
        <v>5.9101654846335699E-2</v>
      </c>
      <c r="T4040" s="2" t="str">
        <f>TRIM(CLEAN(Table2[[#This Row],[CHANNEL]]))</f>
        <v>Amazon</v>
      </c>
      <c r="U4040" s="1">
        <f t="shared" si="63"/>
        <v>45778</v>
      </c>
    </row>
    <row r="4041" spans="1:21" x14ac:dyDescent="0.3">
      <c r="A4041" s="1">
        <v>45536</v>
      </c>
      <c r="B4041" s="2" t="s">
        <v>33</v>
      </c>
      <c r="C4041" s="2" t="s">
        <v>22</v>
      </c>
      <c r="D4041" s="2" t="s">
        <v>36</v>
      </c>
      <c r="E4041" s="2" t="str">
        <f>TRIM(Table2[[#This Row],[SKU_CODE]])</f>
        <v>BEC-CLN-003</v>
      </c>
      <c r="F4041" s="2">
        <v>194</v>
      </c>
      <c r="G4041" s="2">
        <v>58006</v>
      </c>
      <c r="H4041" s="2">
        <v>15218.62</v>
      </c>
      <c r="I4041" s="2">
        <v>13489.22</v>
      </c>
      <c r="J4041" s="2">
        <v>7</v>
      </c>
      <c r="K4041" s="2" t="str">
        <f>_xlfn.XLOOKUP(E4041,[1]SKU_Master!A:A,[1]SKU_Master!C:C,"NOT FOUND")</f>
        <v>Cleaners</v>
      </c>
      <c r="L4041" s="2">
        <f>_xlfn.XLOOKUP(Table2[[#This Row],[SKU_CODE_CLEAN]],[1]SKU_Master!A:A,[1]SKU_Master!E:E,"Not Found")</f>
        <v>299</v>
      </c>
      <c r="M4041" s="2">
        <f>_xlfn.XLOOKUP(E4041,[1]SKU_Master!A:A,[1]SKU_Master!F:F,"NOT FOUND")</f>
        <v>150</v>
      </c>
      <c r="N4041" s="2" t="str">
        <f>IF(ISNUMBER(_xlfn.XMATCH(E4041,[1]SKU_Master!A:A)),"MATCH","NOT FOUND")</f>
        <v>MATCH</v>
      </c>
      <c r="O4041" s="2">
        <f>Table2[[#This Row],[GROSS_REVENUE]]-Table2[[#This Row],[DISCOUNT]]</f>
        <v>42787.38</v>
      </c>
      <c r="P4041" s="3">
        <f>IFERROR((Table2[[#This Row],[NET_REVENUE]]-(Table2[[#This Row],[UNITS_SOLD]]*Table2[[#This Row],[UNIT_COGS]]))/Table2[[#This Row],[NET_REVENUE]],0)</f>
        <v>0.31989292169793987</v>
      </c>
      <c r="Q4041" s="4">
        <f>IFERROR(Table2[[#This Row],[GROSS_REVENUE]]/Table2[[#This Row],[AD_SPEND]],0)</f>
        <v>4.3001745097196133</v>
      </c>
      <c r="R4041" s="2">
        <f>IFERROR((Table2[[#This Row],[NET_REVENUE]]-(Table2[[#This Row],[UNITS_SOLD]]*Table2[[#This Row],[UNIT_COGS]])-Table2[[#This Row],[AD_SPEND]]),0)</f>
        <v>198.15999999999804</v>
      </c>
      <c r="S4041" s="3">
        <f>IFERROR(Table2[[#This Row],[RETURNS_UNITS]]/Table2[[#This Row],[UNITS_SOLD]],0)</f>
        <v>3.608247422680412E-2</v>
      </c>
      <c r="T4041" s="2" t="str">
        <f>TRIM(CLEAN(Table2[[#This Row],[CHANNEL]]))</f>
        <v>Swiggy Instamart</v>
      </c>
      <c r="U4041" s="1">
        <f t="shared" si="63"/>
        <v>45536</v>
      </c>
    </row>
    <row r="4042" spans="1:21" x14ac:dyDescent="0.3">
      <c r="A4042" s="1">
        <v>45689</v>
      </c>
      <c r="B4042" s="2" t="s">
        <v>21</v>
      </c>
      <c r="C4042" s="2" t="s">
        <v>25</v>
      </c>
      <c r="D4042" s="2" t="s">
        <v>38</v>
      </c>
      <c r="E4042" s="2" t="str">
        <f>TRIM(Table2[[#This Row],[SKU_CODE]])</f>
        <v>BEC-CLN-002</v>
      </c>
      <c r="F4042" s="2">
        <v>337</v>
      </c>
      <c r="G4042" s="2">
        <v>62345</v>
      </c>
      <c r="H4042" s="2">
        <v>12771.39</v>
      </c>
      <c r="I4042" s="2">
        <v>13509.67</v>
      </c>
      <c r="J4042" s="2">
        <v>7</v>
      </c>
      <c r="K4042" s="2" t="str">
        <f>_xlfn.XLOOKUP(E4042,[1]SKU_Master!A:A,[1]SKU_Master!C:C,"NOT FOUND")</f>
        <v>Cleaners</v>
      </c>
      <c r="L4042" s="2">
        <f>_xlfn.XLOOKUP(Table2[[#This Row],[SKU_CODE_CLEAN]],[1]SKU_Master!A:A,[1]SKU_Master!E:E,"Not Found")</f>
        <v>185</v>
      </c>
      <c r="M4042" s="2">
        <f>_xlfn.XLOOKUP(E4042,[1]SKU_Master!A:A,[1]SKU_Master!F:F,"NOT FOUND")</f>
        <v>88</v>
      </c>
      <c r="N4042" s="2" t="str">
        <f>IF(ISNUMBER(_xlfn.XMATCH(E4042,[1]SKU_Master!A:A)),"MATCH","NOT FOUND")</f>
        <v>MATCH</v>
      </c>
      <c r="O4042" s="2">
        <f>Table2[[#This Row],[GROSS_REVENUE]]-Table2[[#This Row],[DISCOUNT]]</f>
        <v>49573.61</v>
      </c>
      <c r="P4042" s="3">
        <f>IFERROR((Table2[[#This Row],[NET_REVENUE]]-(Table2[[#This Row],[UNITS_SOLD]]*Table2[[#This Row],[UNIT_COGS]]))/Table2[[#This Row],[NET_REVENUE]],0)</f>
        <v>0.40177848657783849</v>
      </c>
      <c r="Q4042" s="4">
        <f>IFERROR(Table2[[#This Row],[GROSS_REVENUE]]/Table2[[#This Row],[AD_SPEND]],0)</f>
        <v>4.6148425535190718</v>
      </c>
      <c r="R4042" s="2">
        <f>IFERROR((Table2[[#This Row],[NET_REVENUE]]-(Table2[[#This Row],[UNITS_SOLD]]*Table2[[#This Row],[UNIT_COGS]])-Table2[[#This Row],[AD_SPEND]]),0)</f>
        <v>6407.9400000000005</v>
      </c>
      <c r="S4042" s="3">
        <f>IFERROR(Table2[[#This Row],[RETURNS_UNITS]]/Table2[[#This Row],[UNITS_SOLD]],0)</f>
        <v>2.0771513353115726E-2</v>
      </c>
      <c r="T4042" s="2" t="str">
        <f>TRIM(CLEAN(Table2[[#This Row],[CHANNEL]]))</f>
        <v>Flipkart</v>
      </c>
      <c r="U4042" s="1">
        <f t="shared" si="63"/>
        <v>45689</v>
      </c>
    </row>
    <row r="4043" spans="1:21" x14ac:dyDescent="0.3">
      <c r="A4043" s="1">
        <v>45627</v>
      </c>
      <c r="B4043" s="2" t="s">
        <v>27</v>
      </c>
      <c r="C4043" s="2" t="s">
        <v>25</v>
      </c>
      <c r="D4043" s="2" t="s">
        <v>59</v>
      </c>
      <c r="E4043" s="2" t="str">
        <f>TRIM(Table2[[#This Row],[SKU_CODE]])</f>
        <v>BEC-CLN-001</v>
      </c>
      <c r="F4043" s="2">
        <v>300</v>
      </c>
      <c r="G4043" s="2">
        <v>59700</v>
      </c>
      <c r="H4043" s="2">
        <v>15735.38</v>
      </c>
      <c r="I4043" s="2">
        <v>13540.58</v>
      </c>
      <c r="J4043" s="2">
        <v>15</v>
      </c>
      <c r="K4043" s="2" t="str">
        <f>_xlfn.XLOOKUP(E4043,[1]SKU_Master!A:A,[1]SKU_Master!C:C,"NOT FOUND")</f>
        <v>Cleaners</v>
      </c>
      <c r="L4043" s="2">
        <f>_xlfn.XLOOKUP(Table2[[#This Row],[SKU_CODE_CLEAN]],[1]SKU_Master!A:A,[1]SKU_Master!E:E,"Not Found")</f>
        <v>199</v>
      </c>
      <c r="M4043" s="2">
        <f>_xlfn.XLOOKUP(E4043,[1]SKU_Master!A:A,[1]SKU_Master!F:F,"NOT FOUND")</f>
        <v>96</v>
      </c>
      <c r="N4043" s="2" t="str">
        <f>IF(ISNUMBER(_xlfn.XMATCH(E4043,[1]SKU_Master!A:A)),"MATCH","NOT FOUND")</f>
        <v>MATCH</v>
      </c>
      <c r="O4043" s="2">
        <f>Table2[[#This Row],[GROSS_REVENUE]]-Table2[[#This Row],[DISCOUNT]]</f>
        <v>43964.62</v>
      </c>
      <c r="P4043" s="3">
        <f>IFERROR((Table2[[#This Row],[NET_REVENUE]]-(Table2[[#This Row],[UNITS_SOLD]]*Table2[[#This Row],[UNIT_COGS]]))/Table2[[#This Row],[NET_REVENUE]],0)</f>
        <v>0.34492780786004751</v>
      </c>
      <c r="Q4043" s="4">
        <f>IFERROR(Table2[[#This Row],[GROSS_REVENUE]]/Table2[[#This Row],[AD_SPEND]],0)</f>
        <v>4.4089691874351029</v>
      </c>
      <c r="R4043" s="2">
        <f>IFERROR((Table2[[#This Row],[NET_REVENUE]]-(Table2[[#This Row],[UNITS_SOLD]]*Table2[[#This Row],[UNIT_COGS]])-Table2[[#This Row],[AD_SPEND]]),0)</f>
        <v>1624.0400000000027</v>
      </c>
      <c r="S4043" s="3">
        <f>IFERROR(Table2[[#This Row],[RETURNS_UNITS]]/Table2[[#This Row],[UNITS_SOLD]],0)</f>
        <v>0.05</v>
      </c>
      <c r="T4043" s="2" t="str">
        <f>TRIM(CLEAN(Table2[[#This Row],[CHANNEL]]))</f>
        <v>Zepto</v>
      </c>
      <c r="U4043" s="1">
        <f t="shared" si="63"/>
        <v>45627</v>
      </c>
    </row>
    <row r="4044" spans="1:21" x14ac:dyDescent="0.3">
      <c r="A4044" s="1">
        <v>45444</v>
      </c>
      <c r="B4044" s="2" t="s">
        <v>33</v>
      </c>
      <c r="C4044" s="2" t="s">
        <v>25</v>
      </c>
      <c r="D4044" s="2" t="s">
        <v>62</v>
      </c>
      <c r="E4044" s="2" t="str">
        <f>TRIM(Table2[[#This Row],[SKU_CODE]])</f>
        <v>BEC-CLN-001</v>
      </c>
      <c r="F4044" s="2">
        <v>271</v>
      </c>
      <c r="G4044" s="2">
        <v>53929</v>
      </c>
      <c r="H4044" s="2">
        <v>7836.48</v>
      </c>
      <c r="I4044" s="2">
        <v>13545.72</v>
      </c>
      <c r="J4044" s="2">
        <v>7</v>
      </c>
      <c r="K4044" s="2" t="str">
        <f>_xlfn.XLOOKUP(E4044,[1]SKU_Master!A:A,[1]SKU_Master!C:C,"NOT FOUND")</f>
        <v>Cleaners</v>
      </c>
      <c r="L4044" s="2">
        <f>_xlfn.XLOOKUP(Table2[[#This Row],[SKU_CODE_CLEAN]],[1]SKU_Master!A:A,[1]SKU_Master!E:E,"Not Found")</f>
        <v>199</v>
      </c>
      <c r="M4044" s="2">
        <f>_xlfn.XLOOKUP(E4044,[1]SKU_Master!A:A,[1]SKU_Master!F:F,"NOT FOUND")</f>
        <v>96</v>
      </c>
      <c r="N4044" s="2" t="str">
        <f>IF(ISNUMBER(_xlfn.XMATCH(E4044,[1]SKU_Master!A:A)),"MATCH","NOT FOUND")</f>
        <v>MATCH</v>
      </c>
      <c r="O4044" s="2">
        <f>Table2[[#This Row],[GROSS_REVENUE]]-Table2[[#This Row],[DISCOUNT]]</f>
        <v>46092.520000000004</v>
      </c>
      <c r="P4044" s="3">
        <f>IFERROR((Table2[[#This Row],[NET_REVENUE]]-(Table2[[#This Row],[UNITS_SOLD]]*Table2[[#This Row],[UNIT_COGS]]))/Table2[[#This Row],[NET_REVENUE]],0)</f>
        <v>0.43557002307532766</v>
      </c>
      <c r="Q4044" s="4">
        <f>IFERROR(Table2[[#This Row],[GROSS_REVENUE]]/Table2[[#This Row],[AD_SPEND]],0)</f>
        <v>3.9812575485097876</v>
      </c>
      <c r="R4044" s="2">
        <f>IFERROR((Table2[[#This Row],[NET_REVENUE]]-(Table2[[#This Row],[UNITS_SOLD]]*Table2[[#This Row],[UNIT_COGS]])-Table2[[#This Row],[AD_SPEND]]),0)</f>
        <v>6530.8000000000047</v>
      </c>
      <c r="S4044" s="3">
        <f>IFERROR(Table2[[#This Row],[RETURNS_UNITS]]/Table2[[#This Row],[UNITS_SOLD]],0)</f>
        <v>2.5830258302583026E-2</v>
      </c>
      <c r="T4044" s="2" t="str">
        <f>TRIM(CLEAN(Table2[[#This Row],[CHANNEL]]))</f>
        <v>Swiggy Instamart</v>
      </c>
      <c r="U4044" s="1">
        <f t="shared" si="63"/>
        <v>45444</v>
      </c>
    </row>
    <row r="4045" spans="1:21" x14ac:dyDescent="0.3">
      <c r="A4045" s="1">
        <v>45809</v>
      </c>
      <c r="B4045" s="2" t="s">
        <v>34</v>
      </c>
      <c r="C4045" s="2" t="s">
        <v>28</v>
      </c>
      <c r="D4045" s="2" t="s">
        <v>59</v>
      </c>
      <c r="E4045" s="2" t="str">
        <f>TRIM(Table2[[#This Row],[SKU_CODE]])</f>
        <v>BEC-CLN-001</v>
      </c>
      <c r="F4045" s="2">
        <v>221</v>
      </c>
      <c r="G4045" s="2">
        <v>43979</v>
      </c>
      <c r="H4045" s="2">
        <v>2860.61</v>
      </c>
      <c r="I4045" s="2">
        <v>13551.07</v>
      </c>
      <c r="J4045" s="2">
        <v>7</v>
      </c>
      <c r="K4045" s="2" t="str">
        <f>_xlfn.XLOOKUP(E4045,[1]SKU_Master!A:A,[1]SKU_Master!C:C,"NOT FOUND")</f>
        <v>Cleaners</v>
      </c>
      <c r="L4045" s="2">
        <f>_xlfn.XLOOKUP(Table2[[#This Row],[SKU_CODE_CLEAN]],[1]SKU_Master!A:A,[1]SKU_Master!E:E,"Not Found")</f>
        <v>199</v>
      </c>
      <c r="M4045" s="2">
        <f>_xlfn.XLOOKUP(E4045,[1]SKU_Master!A:A,[1]SKU_Master!F:F,"NOT FOUND")</f>
        <v>96</v>
      </c>
      <c r="N4045" s="2" t="str">
        <f>IF(ISNUMBER(_xlfn.XMATCH(E4045,[1]SKU_Master!A:A)),"MATCH","NOT FOUND")</f>
        <v>MATCH</v>
      </c>
      <c r="O4045" s="2">
        <f>Table2[[#This Row],[GROSS_REVENUE]]-Table2[[#This Row],[DISCOUNT]]</f>
        <v>41118.39</v>
      </c>
      <c r="P4045" s="3">
        <f>IFERROR((Table2[[#This Row],[NET_REVENUE]]-(Table2[[#This Row],[UNITS_SOLD]]*Table2[[#This Row],[UNIT_COGS]]))/Table2[[#This Row],[NET_REVENUE]],0)</f>
        <v>0.4840264903368055</v>
      </c>
      <c r="Q4045" s="4">
        <f>IFERROR(Table2[[#This Row],[GROSS_REVENUE]]/Table2[[#This Row],[AD_SPEND]],0)</f>
        <v>3.2454263759245578</v>
      </c>
      <c r="R4045" s="2">
        <f>IFERROR((Table2[[#This Row],[NET_REVENUE]]-(Table2[[#This Row],[UNITS_SOLD]]*Table2[[#This Row],[UNIT_COGS]])-Table2[[#This Row],[AD_SPEND]]),0)</f>
        <v>6351.32</v>
      </c>
      <c r="S4045" s="3">
        <f>IFERROR(Table2[[#This Row],[RETURNS_UNITS]]/Table2[[#This Row],[UNITS_SOLD]],0)</f>
        <v>3.1674208144796379E-2</v>
      </c>
      <c r="T4045" s="2" t="str">
        <f>TRIM(CLEAN(Table2[[#This Row],[CHANNEL]]))</f>
        <v>Zepto</v>
      </c>
      <c r="U4045" s="1">
        <f t="shared" si="63"/>
        <v>45809</v>
      </c>
    </row>
    <row r="4046" spans="1:21" x14ac:dyDescent="0.3">
      <c r="A4046" s="1">
        <v>45566</v>
      </c>
      <c r="B4046" s="2" t="s">
        <v>37</v>
      </c>
      <c r="C4046" s="2" t="s">
        <v>28</v>
      </c>
      <c r="D4046" s="2" t="s">
        <v>59</v>
      </c>
      <c r="E4046" s="2" t="str">
        <f>TRIM(Table2[[#This Row],[SKU_CODE]])</f>
        <v>BEC-CLN-001</v>
      </c>
      <c r="F4046" s="2">
        <v>273</v>
      </c>
      <c r="G4046" s="2">
        <v>54327</v>
      </c>
      <c r="H4046" s="2">
        <v>12172.97</v>
      </c>
      <c r="I4046" s="2">
        <v>13568.86</v>
      </c>
      <c r="J4046" s="2">
        <v>10</v>
      </c>
      <c r="K4046" s="2" t="str">
        <f>_xlfn.XLOOKUP(E4046,[1]SKU_Master!A:A,[1]SKU_Master!C:C,"NOT FOUND")</f>
        <v>Cleaners</v>
      </c>
      <c r="L4046" s="2">
        <f>_xlfn.XLOOKUP(Table2[[#This Row],[SKU_CODE_CLEAN]],[1]SKU_Master!A:A,[1]SKU_Master!E:E,"Not Found")</f>
        <v>199</v>
      </c>
      <c r="M4046" s="2">
        <f>_xlfn.XLOOKUP(E4046,[1]SKU_Master!A:A,[1]SKU_Master!F:F,"NOT FOUND")</f>
        <v>96</v>
      </c>
      <c r="N4046" s="2" t="str">
        <f>IF(ISNUMBER(_xlfn.XMATCH(E4046,[1]SKU_Master!A:A)),"MATCH","NOT FOUND")</f>
        <v>MATCH</v>
      </c>
      <c r="O4046" s="2">
        <f>Table2[[#This Row],[GROSS_REVENUE]]-Table2[[#This Row],[DISCOUNT]]</f>
        <v>42154.03</v>
      </c>
      <c r="P4046" s="3">
        <f>IFERROR((Table2[[#This Row],[NET_REVENUE]]-(Table2[[#This Row],[UNITS_SOLD]]*Table2[[#This Row],[UNIT_COGS]]))/Table2[[#This Row],[NET_REVENUE]],0)</f>
        <v>0.37828008377846672</v>
      </c>
      <c r="Q4046" s="4">
        <f>IFERROR(Table2[[#This Row],[GROSS_REVENUE]]/Table2[[#This Row],[AD_SPEND]],0)</f>
        <v>4.0037998770714704</v>
      </c>
      <c r="R4046" s="2">
        <f>IFERROR((Table2[[#This Row],[NET_REVENUE]]-(Table2[[#This Row],[UNITS_SOLD]]*Table2[[#This Row],[UNIT_COGS]])-Table2[[#This Row],[AD_SPEND]]),0)</f>
        <v>2377.1699999999983</v>
      </c>
      <c r="S4046" s="3">
        <f>IFERROR(Table2[[#This Row],[RETURNS_UNITS]]/Table2[[#This Row],[UNITS_SOLD]],0)</f>
        <v>3.6630036630036632E-2</v>
      </c>
      <c r="T4046" s="2" t="str">
        <f>TRIM(CLEAN(Table2[[#This Row],[CHANNEL]]))</f>
        <v>Blinkit</v>
      </c>
      <c r="U4046" s="1">
        <f t="shared" si="63"/>
        <v>45566</v>
      </c>
    </row>
    <row r="4047" spans="1:21" x14ac:dyDescent="0.3">
      <c r="A4047" s="1">
        <v>45717</v>
      </c>
      <c r="B4047" s="2" t="s">
        <v>27</v>
      </c>
      <c r="C4047" s="2" t="s">
        <v>25</v>
      </c>
      <c r="D4047" s="2" t="s">
        <v>41</v>
      </c>
      <c r="E4047" s="2" t="str">
        <f>TRIM(Table2[[#This Row],[SKU_CODE]])</f>
        <v>BEC-KT-002</v>
      </c>
      <c r="F4047" s="2">
        <v>363</v>
      </c>
      <c r="G4047" s="2">
        <v>152460</v>
      </c>
      <c r="H4047" s="2">
        <v>16201.12</v>
      </c>
      <c r="I4047" s="2">
        <v>13569.53</v>
      </c>
      <c r="J4047" s="2">
        <v>8</v>
      </c>
      <c r="K4047" s="2" t="str">
        <f>_xlfn.XLOOKUP(E4047,[1]SKU_Master!A:A,[1]SKU_Master!C:C,"NOT FOUND")</f>
        <v>Kitchen Towel</v>
      </c>
      <c r="L4047" s="2">
        <f>_xlfn.XLOOKUP(Table2[[#This Row],[SKU_CODE_CLEAN]],[1]SKU_Master!A:A,[1]SKU_Master!E:E,"Not Found")</f>
        <v>420</v>
      </c>
      <c r="M4047" s="2">
        <f>_xlfn.XLOOKUP(E4047,[1]SKU_Master!A:A,[1]SKU_Master!F:F,"NOT FOUND")</f>
        <v>205</v>
      </c>
      <c r="N4047" s="2" t="str">
        <f>IF(ISNUMBER(_xlfn.XMATCH(E4047,[1]SKU_Master!A:A)),"MATCH","NOT FOUND")</f>
        <v>MATCH</v>
      </c>
      <c r="O4047" s="2">
        <f>Table2[[#This Row],[GROSS_REVENUE]]-Table2[[#This Row],[DISCOUNT]]</f>
        <v>136258.88</v>
      </c>
      <c r="P4047" s="3">
        <f>IFERROR((Table2[[#This Row],[NET_REVENUE]]-(Table2[[#This Row],[UNITS_SOLD]]*Table2[[#This Row],[UNIT_COGS]]))/Table2[[#This Row],[NET_REVENUE]],0)</f>
        <v>0.45387045600257392</v>
      </c>
      <c r="Q4047" s="4">
        <f>IFERROR(Table2[[#This Row],[GROSS_REVENUE]]/Table2[[#This Row],[AD_SPEND]],0)</f>
        <v>11.235466519474144</v>
      </c>
      <c r="R4047" s="2">
        <f>IFERROR((Table2[[#This Row],[NET_REVENUE]]-(Table2[[#This Row],[UNITS_SOLD]]*Table2[[#This Row],[UNIT_COGS]])-Table2[[#This Row],[AD_SPEND]]),0)</f>
        <v>48274.350000000006</v>
      </c>
      <c r="S4047" s="3">
        <f>IFERROR(Table2[[#This Row],[RETURNS_UNITS]]/Table2[[#This Row],[UNITS_SOLD]],0)</f>
        <v>2.2038567493112948E-2</v>
      </c>
      <c r="T4047" s="2" t="str">
        <f>TRIM(CLEAN(Table2[[#This Row],[CHANNEL]]))</f>
        <v>Zepto</v>
      </c>
      <c r="U4047" s="1">
        <f t="shared" si="63"/>
        <v>45717</v>
      </c>
    </row>
    <row r="4048" spans="1:21" x14ac:dyDescent="0.3">
      <c r="A4048" s="1">
        <v>45748</v>
      </c>
      <c r="B4048" s="2" t="s">
        <v>37</v>
      </c>
      <c r="C4048" s="2" t="s">
        <v>22</v>
      </c>
      <c r="D4048" s="2" t="s">
        <v>41</v>
      </c>
      <c r="E4048" s="2" t="str">
        <f>TRIM(Table2[[#This Row],[SKU_CODE]])</f>
        <v>BEC-KT-002</v>
      </c>
      <c r="F4048" s="2">
        <v>242</v>
      </c>
      <c r="G4048" s="2">
        <v>101640</v>
      </c>
      <c r="H4048" s="2">
        <v>8647.59</v>
      </c>
      <c r="I4048" s="2">
        <v>13596.64</v>
      </c>
      <c r="J4048" s="2">
        <v>5</v>
      </c>
      <c r="K4048" s="2" t="str">
        <f>_xlfn.XLOOKUP(E4048,[1]SKU_Master!A:A,[1]SKU_Master!C:C,"NOT FOUND")</f>
        <v>Kitchen Towel</v>
      </c>
      <c r="L4048" s="2">
        <f>_xlfn.XLOOKUP(Table2[[#This Row],[SKU_CODE_CLEAN]],[1]SKU_Master!A:A,[1]SKU_Master!E:E,"Not Found")</f>
        <v>420</v>
      </c>
      <c r="M4048" s="2">
        <f>_xlfn.XLOOKUP(E4048,[1]SKU_Master!A:A,[1]SKU_Master!F:F,"NOT FOUND")</f>
        <v>205</v>
      </c>
      <c r="N4048" s="2" t="str">
        <f>IF(ISNUMBER(_xlfn.XMATCH(E4048,[1]SKU_Master!A:A)),"MATCH","NOT FOUND")</f>
        <v>MATCH</v>
      </c>
      <c r="O4048" s="2">
        <f>Table2[[#This Row],[GROSS_REVENUE]]-Table2[[#This Row],[DISCOUNT]]</f>
        <v>92992.41</v>
      </c>
      <c r="P4048" s="3">
        <f>IFERROR((Table2[[#This Row],[NET_REVENUE]]-(Table2[[#This Row],[UNITS_SOLD]]*Table2[[#This Row],[UNIT_COGS]]))/Table2[[#This Row],[NET_REVENUE]],0)</f>
        <v>0.46651560057428343</v>
      </c>
      <c r="Q4048" s="4">
        <f>IFERROR(Table2[[#This Row],[GROSS_REVENUE]]/Table2[[#This Row],[AD_SPEND]],0)</f>
        <v>7.4753762694312718</v>
      </c>
      <c r="R4048" s="2">
        <f>IFERROR((Table2[[#This Row],[NET_REVENUE]]-(Table2[[#This Row],[UNITS_SOLD]]*Table2[[#This Row],[UNIT_COGS]])-Table2[[#This Row],[AD_SPEND]]),0)</f>
        <v>29785.770000000004</v>
      </c>
      <c r="S4048" s="3">
        <f>IFERROR(Table2[[#This Row],[RETURNS_UNITS]]/Table2[[#This Row],[UNITS_SOLD]],0)</f>
        <v>2.0661157024793389E-2</v>
      </c>
      <c r="T4048" s="2" t="str">
        <f>TRIM(CLEAN(Table2[[#This Row],[CHANNEL]]))</f>
        <v>Blinkit</v>
      </c>
      <c r="U4048" s="1">
        <f t="shared" si="63"/>
        <v>45748</v>
      </c>
    </row>
    <row r="4049" spans="1:21" x14ac:dyDescent="0.3">
      <c r="A4049" s="1">
        <v>45474</v>
      </c>
      <c r="B4049" s="2" t="s">
        <v>21</v>
      </c>
      <c r="C4049" s="2" t="s">
        <v>22</v>
      </c>
      <c r="D4049" s="2" t="s">
        <v>36</v>
      </c>
      <c r="E4049" s="2" t="str">
        <f>TRIM(Table2[[#This Row],[SKU_CODE]])</f>
        <v>BEC-CLN-003</v>
      </c>
      <c r="F4049" s="2">
        <v>218</v>
      </c>
      <c r="G4049" s="2">
        <v>65182</v>
      </c>
      <c r="H4049" s="2">
        <v>19094.490000000002</v>
      </c>
      <c r="I4049" s="2">
        <v>13617.78</v>
      </c>
      <c r="J4049" s="2">
        <v>12</v>
      </c>
      <c r="K4049" s="2" t="str">
        <f>_xlfn.XLOOKUP(E4049,[1]SKU_Master!A:A,[1]SKU_Master!C:C,"NOT FOUND")</f>
        <v>Cleaners</v>
      </c>
      <c r="L4049" s="2">
        <f>_xlfn.XLOOKUP(Table2[[#This Row],[SKU_CODE_CLEAN]],[1]SKU_Master!A:A,[1]SKU_Master!E:E,"Not Found")</f>
        <v>299</v>
      </c>
      <c r="M4049" s="2">
        <f>_xlfn.XLOOKUP(E4049,[1]SKU_Master!A:A,[1]SKU_Master!F:F,"NOT FOUND")</f>
        <v>150</v>
      </c>
      <c r="N4049" s="2" t="str">
        <f>IF(ISNUMBER(_xlfn.XMATCH(E4049,[1]SKU_Master!A:A)),"MATCH","NOT FOUND")</f>
        <v>MATCH</v>
      </c>
      <c r="O4049" s="2">
        <f>Table2[[#This Row],[GROSS_REVENUE]]-Table2[[#This Row],[DISCOUNT]]</f>
        <v>46087.509999999995</v>
      </c>
      <c r="P4049" s="3">
        <f>IFERROR((Table2[[#This Row],[NET_REVENUE]]-(Table2[[#This Row],[UNITS_SOLD]]*Table2[[#This Row],[UNIT_COGS]]))/Table2[[#This Row],[NET_REVENUE]],0)</f>
        <v>0.29048021904416177</v>
      </c>
      <c r="Q4049" s="4">
        <f>IFERROR(Table2[[#This Row],[GROSS_REVENUE]]/Table2[[#This Row],[AD_SPEND]],0)</f>
        <v>4.7865364251735594</v>
      </c>
      <c r="R4049" s="2">
        <f>IFERROR((Table2[[#This Row],[NET_REVENUE]]-(Table2[[#This Row],[UNITS_SOLD]]*Table2[[#This Row],[UNIT_COGS]])-Table2[[#This Row],[AD_SPEND]]),0)</f>
        <v>-230.27000000000589</v>
      </c>
      <c r="S4049" s="3">
        <f>IFERROR(Table2[[#This Row],[RETURNS_UNITS]]/Table2[[#This Row],[UNITS_SOLD]],0)</f>
        <v>5.5045871559633031E-2</v>
      </c>
      <c r="T4049" s="2" t="str">
        <f>TRIM(CLEAN(Table2[[#This Row],[CHANNEL]]))</f>
        <v>Flipkart</v>
      </c>
      <c r="U4049" s="1">
        <f t="shared" si="63"/>
        <v>45474</v>
      </c>
    </row>
    <row r="4050" spans="1:21" x14ac:dyDescent="0.3">
      <c r="A4050" s="1">
        <v>45717</v>
      </c>
      <c r="B4050" s="2" t="s">
        <v>27</v>
      </c>
      <c r="C4050" s="2" t="s">
        <v>28</v>
      </c>
      <c r="D4050" s="2" t="s">
        <v>38</v>
      </c>
      <c r="E4050" s="2" t="str">
        <f>TRIM(Table2[[#This Row],[SKU_CODE]])</f>
        <v>BEC-CLN-002</v>
      </c>
      <c r="F4050" s="2">
        <v>343</v>
      </c>
      <c r="G4050" s="2">
        <v>63455</v>
      </c>
      <c r="H4050" s="2">
        <v>18874.21</v>
      </c>
      <c r="I4050" s="2">
        <v>13626.35</v>
      </c>
      <c r="J4050" s="2">
        <v>15</v>
      </c>
      <c r="K4050" s="2" t="str">
        <f>_xlfn.XLOOKUP(E4050,[1]SKU_Master!A:A,[1]SKU_Master!C:C,"NOT FOUND")</f>
        <v>Cleaners</v>
      </c>
      <c r="L4050" s="2">
        <f>_xlfn.XLOOKUP(Table2[[#This Row],[SKU_CODE_CLEAN]],[1]SKU_Master!A:A,[1]SKU_Master!E:E,"Not Found")</f>
        <v>185</v>
      </c>
      <c r="M4050" s="2">
        <f>_xlfn.XLOOKUP(E4050,[1]SKU_Master!A:A,[1]SKU_Master!F:F,"NOT FOUND")</f>
        <v>88</v>
      </c>
      <c r="N4050" s="2" t="str">
        <f>IF(ISNUMBER(_xlfn.XMATCH(E4050,[1]SKU_Master!A:A)),"MATCH","NOT FOUND")</f>
        <v>MATCH</v>
      </c>
      <c r="O4050" s="2">
        <f>Table2[[#This Row],[GROSS_REVENUE]]-Table2[[#This Row],[DISCOUNT]]</f>
        <v>44580.79</v>
      </c>
      <c r="P4050" s="3">
        <f>IFERROR((Table2[[#This Row],[NET_REVENUE]]-(Table2[[#This Row],[UNITS_SOLD]]*Table2[[#This Row],[UNIT_COGS]]))/Table2[[#This Row],[NET_REVENUE]],0)</f>
        <v>0.32293707670949756</v>
      </c>
      <c r="Q4050" s="4">
        <f>IFERROR(Table2[[#This Row],[GROSS_REVENUE]]/Table2[[#This Row],[AD_SPEND]],0)</f>
        <v>4.6567863000730201</v>
      </c>
      <c r="R4050" s="2">
        <f>IFERROR((Table2[[#This Row],[NET_REVENUE]]-(Table2[[#This Row],[UNITS_SOLD]]*Table2[[#This Row],[UNIT_COGS]])-Table2[[#This Row],[AD_SPEND]]),0)</f>
        <v>770.44000000000051</v>
      </c>
      <c r="S4050" s="3">
        <f>IFERROR(Table2[[#This Row],[RETURNS_UNITS]]/Table2[[#This Row],[UNITS_SOLD]],0)</f>
        <v>4.3731778425655975E-2</v>
      </c>
      <c r="T4050" s="2" t="str">
        <f>TRIM(CLEAN(Table2[[#This Row],[CHANNEL]]))</f>
        <v>Zepto</v>
      </c>
      <c r="U4050" s="1">
        <f t="shared" si="63"/>
        <v>45717</v>
      </c>
    </row>
    <row r="4051" spans="1:21" x14ac:dyDescent="0.3">
      <c r="A4051" s="1">
        <v>45292</v>
      </c>
      <c r="B4051" s="2" t="s">
        <v>27</v>
      </c>
      <c r="C4051" s="2" t="s">
        <v>28</v>
      </c>
      <c r="D4051" s="2" t="s">
        <v>59</v>
      </c>
      <c r="E4051" s="2" t="str">
        <f>TRIM(Table2[[#This Row],[SKU_CODE]])</f>
        <v>BEC-CLN-001</v>
      </c>
      <c r="F4051" s="2">
        <v>289</v>
      </c>
      <c r="G4051" s="2">
        <v>57511</v>
      </c>
      <c r="H4051" s="2">
        <v>6253.36</v>
      </c>
      <c r="I4051" s="2">
        <v>13643.26</v>
      </c>
      <c r="J4051" s="2">
        <v>14</v>
      </c>
      <c r="K4051" s="2" t="str">
        <f>_xlfn.XLOOKUP(E4051,[1]SKU_Master!A:A,[1]SKU_Master!C:C,"NOT FOUND")</f>
        <v>Cleaners</v>
      </c>
      <c r="L4051" s="2">
        <f>_xlfn.XLOOKUP(Table2[[#This Row],[SKU_CODE_CLEAN]],[1]SKU_Master!A:A,[1]SKU_Master!E:E,"Not Found")</f>
        <v>199</v>
      </c>
      <c r="M4051" s="2">
        <f>_xlfn.XLOOKUP(E4051,[1]SKU_Master!A:A,[1]SKU_Master!F:F,"NOT FOUND")</f>
        <v>96</v>
      </c>
      <c r="N4051" s="2" t="str">
        <f>IF(ISNUMBER(_xlfn.XMATCH(E4051,[1]SKU_Master!A:A)),"MATCH","NOT FOUND")</f>
        <v>MATCH</v>
      </c>
      <c r="O4051" s="2">
        <f>Table2[[#This Row],[GROSS_REVENUE]]-Table2[[#This Row],[DISCOUNT]]</f>
        <v>51257.64</v>
      </c>
      <c r="P4051" s="3">
        <f>IFERROR((Table2[[#This Row],[NET_REVENUE]]-(Table2[[#This Row],[UNITS_SOLD]]*Table2[[#This Row],[UNIT_COGS]]))/Table2[[#This Row],[NET_REVENUE]],0)</f>
        <v>0.45873434672372743</v>
      </c>
      <c r="Q4051" s="4">
        <f>IFERROR(Table2[[#This Row],[GROSS_REVENUE]]/Table2[[#This Row],[AD_SPEND]],0)</f>
        <v>4.2153414946281167</v>
      </c>
      <c r="R4051" s="2">
        <f>IFERROR((Table2[[#This Row],[NET_REVENUE]]-(Table2[[#This Row],[UNITS_SOLD]]*Table2[[#This Row],[UNIT_COGS]])-Table2[[#This Row],[AD_SPEND]]),0)</f>
        <v>9870.3799999999992</v>
      </c>
      <c r="S4051" s="3">
        <f>IFERROR(Table2[[#This Row],[RETURNS_UNITS]]/Table2[[#This Row],[UNITS_SOLD]],0)</f>
        <v>4.8442906574394463E-2</v>
      </c>
      <c r="T4051" s="2" t="str">
        <f>TRIM(CLEAN(Table2[[#This Row],[CHANNEL]]))</f>
        <v>Zepto</v>
      </c>
      <c r="U4051" s="1">
        <f t="shared" si="63"/>
        <v>45292</v>
      </c>
    </row>
    <row r="4052" spans="1:21" x14ac:dyDescent="0.3">
      <c r="A4052" s="1">
        <v>45658</v>
      </c>
      <c r="B4052" s="2" t="s">
        <v>39</v>
      </c>
      <c r="C4052" s="2" t="s">
        <v>28</v>
      </c>
      <c r="D4052" s="2" t="s">
        <v>41</v>
      </c>
      <c r="E4052" s="2" t="str">
        <f>TRIM(Table2[[#This Row],[SKU_CODE]])</f>
        <v>BEC-KT-002</v>
      </c>
      <c r="F4052" s="2">
        <v>269</v>
      </c>
      <c r="G4052" s="2">
        <v>112980</v>
      </c>
      <c r="H4052" s="2">
        <v>7470.12</v>
      </c>
      <c r="I4052" s="2">
        <v>13644.83</v>
      </c>
      <c r="J4052" s="2">
        <v>5</v>
      </c>
      <c r="K4052" s="2" t="str">
        <f>_xlfn.XLOOKUP(E4052,[1]SKU_Master!A:A,[1]SKU_Master!C:C,"NOT FOUND")</f>
        <v>Kitchen Towel</v>
      </c>
      <c r="L4052" s="2">
        <f>_xlfn.XLOOKUP(Table2[[#This Row],[SKU_CODE_CLEAN]],[1]SKU_Master!A:A,[1]SKU_Master!E:E,"Not Found")</f>
        <v>420</v>
      </c>
      <c r="M4052" s="2">
        <f>_xlfn.XLOOKUP(E4052,[1]SKU_Master!A:A,[1]SKU_Master!F:F,"NOT FOUND")</f>
        <v>205</v>
      </c>
      <c r="N4052" s="2" t="str">
        <f>IF(ISNUMBER(_xlfn.XMATCH(E4052,[1]SKU_Master!A:A)),"MATCH","NOT FOUND")</f>
        <v>MATCH</v>
      </c>
      <c r="O4052" s="2">
        <f>Table2[[#This Row],[GROSS_REVENUE]]-Table2[[#This Row],[DISCOUNT]]</f>
        <v>105509.88</v>
      </c>
      <c r="P4052" s="3">
        <f>IFERROR((Table2[[#This Row],[NET_REVENUE]]-(Table2[[#This Row],[UNITS_SOLD]]*Table2[[#This Row],[UNIT_COGS]]))/Table2[[#This Row],[NET_REVENUE]],0)</f>
        <v>0.47734752423185395</v>
      </c>
      <c r="Q4052" s="4">
        <f>IFERROR(Table2[[#This Row],[GROSS_REVENUE]]/Table2[[#This Row],[AD_SPEND]],0)</f>
        <v>8.2800591872526077</v>
      </c>
      <c r="R4052" s="2">
        <f>IFERROR((Table2[[#This Row],[NET_REVENUE]]-(Table2[[#This Row],[UNITS_SOLD]]*Table2[[#This Row],[UNIT_COGS]])-Table2[[#This Row],[AD_SPEND]]),0)</f>
        <v>36720.050000000003</v>
      </c>
      <c r="S4052" s="3">
        <f>IFERROR(Table2[[#This Row],[RETURNS_UNITS]]/Table2[[#This Row],[UNITS_SOLD]],0)</f>
        <v>1.858736059479554E-2</v>
      </c>
      <c r="T4052" s="2" t="str">
        <f>TRIM(CLEAN(Table2[[#This Row],[CHANNEL]]))</f>
        <v>Amazon</v>
      </c>
      <c r="U4052" s="1">
        <f t="shared" si="63"/>
        <v>45658</v>
      </c>
    </row>
    <row r="4053" spans="1:21" x14ac:dyDescent="0.3">
      <c r="A4053" s="1">
        <v>45444</v>
      </c>
      <c r="B4053" s="2" t="s">
        <v>21</v>
      </c>
      <c r="C4053" s="2" t="s">
        <v>25</v>
      </c>
      <c r="D4053" s="2" t="s">
        <v>59</v>
      </c>
      <c r="E4053" s="2" t="str">
        <f>TRIM(Table2[[#This Row],[SKU_CODE]])</f>
        <v>BEC-CLN-001</v>
      </c>
      <c r="F4053" s="2">
        <v>372</v>
      </c>
      <c r="G4053" s="2">
        <v>74028</v>
      </c>
      <c r="H4053" s="2">
        <v>17679.439999999999</v>
      </c>
      <c r="I4053" s="2">
        <v>13666.57</v>
      </c>
      <c r="J4053" s="2">
        <v>15</v>
      </c>
      <c r="K4053" s="2" t="str">
        <f>_xlfn.XLOOKUP(E4053,[1]SKU_Master!A:A,[1]SKU_Master!C:C,"NOT FOUND")</f>
        <v>Cleaners</v>
      </c>
      <c r="L4053" s="2">
        <f>_xlfn.XLOOKUP(Table2[[#This Row],[SKU_CODE_CLEAN]],[1]SKU_Master!A:A,[1]SKU_Master!E:E,"Not Found")</f>
        <v>199</v>
      </c>
      <c r="M4053" s="2">
        <f>_xlfn.XLOOKUP(E4053,[1]SKU_Master!A:A,[1]SKU_Master!F:F,"NOT FOUND")</f>
        <v>96</v>
      </c>
      <c r="N4053" s="2" t="str">
        <f>IF(ISNUMBER(_xlfn.XMATCH(E4053,[1]SKU_Master!A:A)),"MATCH","NOT FOUND")</f>
        <v>MATCH</v>
      </c>
      <c r="O4053" s="2">
        <f>Table2[[#This Row],[GROSS_REVENUE]]-Table2[[#This Row],[DISCOUNT]]</f>
        <v>56348.56</v>
      </c>
      <c r="P4053" s="3">
        <f>IFERROR((Table2[[#This Row],[NET_REVENUE]]-(Table2[[#This Row],[UNITS_SOLD]]*Table2[[#This Row],[UNIT_COGS]]))/Table2[[#This Row],[NET_REVENUE]],0)</f>
        <v>0.36623047687465304</v>
      </c>
      <c r="Q4053" s="4">
        <f>IFERROR(Table2[[#This Row],[GROSS_REVENUE]]/Table2[[#This Row],[AD_SPEND]],0)</f>
        <v>5.4167212402234064</v>
      </c>
      <c r="R4053" s="2">
        <f>IFERROR((Table2[[#This Row],[NET_REVENUE]]-(Table2[[#This Row],[UNITS_SOLD]]*Table2[[#This Row],[UNIT_COGS]])-Table2[[#This Row],[AD_SPEND]]),0)</f>
        <v>6969.989999999998</v>
      </c>
      <c r="S4053" s="3">
        <f>IFERROR(Table2[[#This Row],[RETURNS_UNITS]]/Table2[[#This Row],[UNITS_SOLD]],0)</f>
        <v>4.0322580645161289E-2</v>
      </c>
      <c r="T4053" s="2" t="str">
        <f>TRIM(CLEAN(Table2[[#This Row],[CHANNEL]]))</f>
        <v>Flipkart</v>
      </c>
      <c r="U4053" s="1">
        <f t="shared" si="63"/>
        <v>45444</v>
      </c>
    </row>
    <row r="4054" spans="1:21" x14ac:dyDescent="0.3">
      <c r="A4054" s="1">
        <v>45658</v>
      </c>
      <c r="B4054" s="2" t="s">
        <v>24</v>
      </c>
      <c r="C4054" s="2" t="s">
        <v>28</v>
      </c>
      <c r="D4054" s="2" t="s">
        <v>36</v>
      </c>
      <c r="E4054" s="2" t="str">
        <f>TRIM(Table2[[#This Row],[SKU_CODE]])</f>
        <v>BEC-CLN-003</v>
      </c>
      <c r="F4054" s="2">
        <v>220</v>
      </c>
      <c r="G4054" s="2">
        <v>65780</v>
      </c>
      <c r="H4054" s="2">
        <v>5357.38</v>
      </c>
      <c r="I4054" s="2">
        <v>13674.9</v>
      </c>
      <c r="J4054" s="2">
        <v>26</v>
      </c>
      <c r="K4054" s="2" t="str">
        <f>_xlfn.XLOOKUP(E4054,[1]SKU_Master!A:A,[1]SKU_Master!C:C,"NOT FOUND")</f>
        <v>Cleaners</v>
      </c>
      <c r="L4054" s="2">
        <f>_xlfn.XLOOKUP(Table2[[#This Row],[SKU_CODE_CLEAN]],[1]SKU_Master!A:A,[1]SKU_Master!E:E,"Not Found")</f>
        <v>299</v>
      </c>
      <c r="M4054" s="2">
        <f>_xlfn.XLOOKUP(E4054,[1]SKU_Master!A:A,[1]SKU_Master!F:F,"NOT FOUND")</f>
        <v>150</v>
      </c>
      <c r="N4054" s="2" t="str">
        <f>IF(ISNUMBER(_xlfn.XMATCH(E4054,[1]SKU_Master!A:A)),"MATCH","NOT FOUND")</f>
        <v>MATCH</v>
      </c>
      <c r="O4054" s="2">
        <f>Table2[[#This Row],[GROSS_REVENUE]]-Table2[[#This Row],[DISCOUNT]]</f>
        <v>60422.62</v>
      </c>
      <c r="P4054" s="3">
        <f>IFERROR((Table2[[#This Row],[NET_REVENUE]]-(Table2[[#This Row],[UNITS_SOLD]]*Table2[[#This Row],[UNIT_COGS]]))/Table2[[#This Row],[NET_REVENUE]],0)</f>
        <v>0.45384692024278328</v>
      </c>
      <c r="Q4054" s="4">
        <f>IFERROR(Table2[[#This Row],[GROSS_REVENUE]]/Table2[[#This Row],[AD_SPEND]],0)</f>
        <v>4.8102728356331674</v>
      </c>
      <c r="R4054" s="2">
        <f>IFERROR((Table2[[#This Row],[NET_REVENUE]]-(Table2[[#This Row],[UNITS_SOLD]]*Table2[[#This Row],[UNIT_COGS]])-Table2[[#This Row],[AD_SPEND]]),0)</f>
        <v>13747.720000000003</v>
      </c>
      <c r="S4054" s="3">
        <f>IFERROR(Table2[[#This Row],[RETURNS_UNITS]]/Table2[[#This Row],[UNITS_SOLD]],0)</f>
        <v>0.11818181818181818</v>
      </c>
      <c r="T4054" s="2" t="str">
        <f>TRIM(CLEAN(Table2[[#This Row],[CHANNEL]]))</f>
        <v>D2C</v>
      </c>
      <c r="U4054" s="1">
        <f t="shared" si="63"/>
        <v>45658</v>
      </c>
    </row>
    <row r="4055" spans="1:21" x14ac:dyDescent="0.3">
      <c r="A4055" s="1">
        <v>45352</v>
      </c>
      <c r="B4055" s="2" t="s">
        <v>24</v>
      </c>
      <c r="C4055" s="2" t="s">
        <v>22</v>
      </c>
      <c r="D4055" s="2" t="s">
        <v>59</v>
      </c>
      <c r="E4055" s="2" t="str">
        <f>TRIM(Table2[[#This Row],[SKU_CODE]])</f>
        <v>BEC-CLN-001</v>
      </c>
      <c r="F4055" s="2">
        <v>254</v>
      </c>
      <c r="G4055" s="2">
        <v>50546</v>
      </c>
      <c r="H4055" s="2">
        <v>1581.37</v>
      </c>
      <c r="I4055" s="2">
        <v>13677.45</v>
      </c>
      <c r="J4055" s="2">
        <v>23</v>
      </c>
      <c r="K4055" s="2" t="str">
        <f>_xlfn.XLOOKUP(E4055,[1]SKU_Master!A:A,[1]SKU_Master!C:C,"NOT FOUND")</f>
        <v>Cleaners</v>
      </c>
      <c r="L4055" s="2">
        <f>_xlfn.XLOOKUP(Table2[[#This Row],[SKU_CODE_CLEAN]],[1]SKU_Master!A:A,[1]SKU_Master!E:E,"Not Found")</f>
        <v>199</v>
      </c>
      <c r="M4055" s="2">
        <f>_xlfn.XLOOKUP(E4055,[1]SKU_Master!A:A,[1]SKU_Master!F:F,"NOT FOUND")</f>
        <v>96</v>
      </c>
      <c r="N4055" s="2" t="str">
        <f>IF(ISNUMBER(_xlfn.XMATCH(E4055,[1]SKU_Master!A:A)),"MATCH","NOT FOUND")</f>
        <v>MATCH</v>
      </c>
      <c r="O4055" s="2">
        <f>Table2[[#This Row],[GROSS_REVENUE]]-Table2[[#This Row],[DISCOUNT]]</f>
        <v>48964.63</v>
      </c>
      <c r="P4055" s="3">
        <f>IFERROR((Table2[[#This Row],[NET_REVENUE]]-(Table2[[#This Row],[UNITS_SOLD]]*Table2[[#This Row],[UNIT_COGS]]))/Table2[[#This Row],[NET_REVENUE]],0)</f>
        <v>0.50200787793147827</v>
      </c>
      <c r="Q4055" s="4">
        <f>IFERROR(Table2[[#This Row],[GROSS_REVENUE]]/Table2[[#This Row],[AD_SPEND]],0)</f>
        <v>3.695571908506337</v>
      </c>
      <c r="R4055" s="2">
        <f>IFERROR((Table2[[#This Row],[NET_REVENUE]]-(Table2[[#This Row],[UNITS_SOLD]]*Table2[[#This Row],[UNIT_COGS]])-Table2[[#This Row],[AD_SPEND]]),0)</f>
        <v>10903.179999999997</v>
      </c>
      <c r="S4055" s="3">
        <f>IFERROR(Table2[[#This Row],[RETURNS_UNITS]]/Table2[[#This Row],[UNITS_SOLD]],0)</f>
        <v>9.055118110236221E-2</v>
      </c>
      <c r="T4055" s="2" t="str">
        <f>TRIM(CLEAN(Table2[[#This Row],[CHANNEL]]))</f>
        <v>D2C</v>
      </c>
      <c r="U4055" s="1">
        <f t="shared" si="63"/>
        <v>45352</v>
      </c>
    </row>
    <row r="4056" spans="1:21" x14ac:dyDescent="0.3">
      <c r="A4056" s="1">
        <v>45597</v>
      </c>
      <c r="B4056" s="2" t="s">
        <v>34</v>
      </c>
      <c r="C4056" s="2" t="s">
        <v>22</v>
      </c>
      <c r="D4056" s="2" t="s">
        <v>38</v>
      </c>
      <c r="E4056" s="2" t="str">
        <f>TRIM(Table2[[#This Row],[SKU_CODE]])</f>
        <v>BEC-CLN-002</v>
      </c>
      <c r="F4056" s="2">
        <v>339</v>
      </c>
      <c r="G4056" s="2">
        <v>62715</v>
      </c>
      <c r="H4056" s="2">
        <v>5041.8599999999997</v>
      </c>
      <c r="I4056" s="2">
        <v>13698.79</v>
      </c>
      <c r="J4056" s="2">
        <v>13</v>
      </c>
      <c r="K4056" s="2" t="str">
        <f>_xlfn.XLOOKUP(E4056,[1]SKU_Master!A:A,[1]SKU_Master!C:C,"NOT FOUND")</f>
        <v>Cleaners</v>
      </c>
      <c r="L4056" s="2">
        <f>_xlfn.XLOOKUP(Table2[[#This Row],[SKU_CODE_CLEAN]],[1]SKU_Master!A:A,[1]SKU_Master!E:E,"Not Found")</f>
        <v>185</v>
      </c>
      <c r="M4056" s="2">
        <f>_xlfn.XLOOKUP(E4056,[1]SKU_Master!A:A,[1]SKU_Master!F:F,"NOT FOUND")</f>
        <v>88</v>
      </c>
      <c r="N4056" s="2" t="str">
        <f>IF(ISNUMBER(_xlfn.XMATCH(E4056,[1]SKU_Master!A:A)),"MATCH","NOT FOUND")</f>
        <v>MATCH</v>
      </c>
      <c r="O4056" s="2">
        <f>Table2[[#This Row],[GROSS_REVENUE]]-Table2[[#This Row],[DISCOUNT]]</f>
        <v>57673.14</v>
      </c>
      <c r="P4056" s="3">
        <f>IFERROR((Table2[[#This Row],[NET_REVENUE]]-(Table2[[#This Row],[UNITS_SOLD]]*Table2[[#This Row],[UNIT_COGS]]))/Table2[[#This Row],[NET_REVENUE]],0)</f>
        <v>0.4827401455859695</v>
      </c>
      <c r="Q4056" s="4">
        <f>IFERROR(Table2[[#This Row],[GROSS_REVENUE]]/Table2[[#This Row],[AD_SPEND]],0)</f>
        <v>4.5781415730878416</v>
      </c>
      <c r="R4056" s="2">
        <f>IFERROR((Table2[[#This Row],[NET_REVENUE]]-(Table2[[#This Row],[UNITS_SOLD]]*Table2[[#This Row],[UNIT_COGS]])-Table2[[#This Row],[AD_SPEND]]),0)</f>
        <v>14142.349999999999</v>
      </c>
      <c r="S4056" s="3">
        <f>IFERROR(Table2[[#This Row],[RETURNS_UNITS]]/Table2[[#This Row],[UNITS_SOLD]],0)</f>
        <v>3.8348082595870206E-2</v>
      </c>
      <c r="T4056" s="2" t="str">
        <f>TRIM(CLEAN(Table2[[#This Row],[CHANNEL]]))</f>
        <v>Zepto</v>
      </c>
      <c r="U4056" s="1">
        <f t="shared" si="63"/>
        <v>45597</v>
      </c>
    </row>
    <row r="4057" spans="1:21" x14ac:dyDescent="0.3">
      <c r="A4057" s="1">
        <v>45778</v>
      </c>
      <c r="B4057" s="2" t="s">
        <v>24</v>
      </c>
      <c r="C4057" s="2" t="s">
        <v>25</v>
      </c>
      <c r="D4057" s="2" t="s">
        <v>59</v>
      </c>
      <c r="E4057" s="2" t="str">
        <f>TRIM(Table2[[#This Row],[SKU_CODE]])</f>
        <v>BEC-CLN-001</v>
      </c>
      <c r="F4057" s="2">
        <v>338</v>
      </c>
      <c r="G4057" s="2">
        <v>67262</v>
      </c>
      <c r="H4057" s="2">
        <v>6692.39</v>
      </c>
      <c r="I4057" s="2">
        <v>13708.08</v>
      </c>
      <c r="J4057" s="2">
        <v>51</v>
      </c>
      <c r="K4057" s="2" t="str">
        <f>_xlfn.XLOOKUP(E4057,[1]SKU_Master!A:A,[1]SKU_Master!C:C,"NOT FOUND")</f>
        <v>Cleaners</v>
      </c>
      <c r="L4057" s="2">
        <f>_xlfn.XLOOKUP(Table2[[#This Row],[SKU_CODE_CLEAN]],[1]SKU_Master!A:A,[1]SKU_Master!E:E,"Not Found")</f>
        <v>199</v>
      </c>
      <c r="M4057" s="2">
        <f>_xlfn.XLOOKUP(E4057,[1]SKU_Master!A:A,[1]SKU_Master!F:F,"NOT FOUND")</f>
        <v>96</v>
      </c>
      <c r="N4057" s="2" t="str">
        <f>IF(ISNUMBER(_xlfn.XMATCH(E4057,[1]SKU_Master!A:A)),"MATCH","NOT FOUND")</f>
        <v>MATCH</v>
      </c>
      <c r="O4057" s="2">
        <f>Table2[[#This Row],[GROSS_REVENUE]]-Table2[[#This Row],[DISCOUNT]]</f>
        <v>60569.61</v>
      </c>
      <c r="P4057" s="3">
        <f>IFERROR((Table2[[#This Row],[NET_REVENUE]]-(Table2[[#This Row],[UNITS_SOLD]]*Table2[[#This Row],[UNIT_COGS]]))/Table2[[#This Row],[NET_REVENUE]],0)</f>
        <v>0.46428580273176601</v>
      </c>
      <c r="Q4057" s="4">
        <f>IFERROR(Table2[[#This Row],[GROSS_REVENUE]]/Table2[[#This Row],[AD_SPEND]],0)</f>
        <v>4.9067411336963307</v>
      </c>
      <c r="R4057" s="2">
        <f>IFERROR((Table2[[#This Row],[NET_REVENUE]]-(Table2[[#This Row],[UNITS_SOLD]]*Table2[[#This Row],[UNIT_COGS]])-Table2[[#This Row],[AD_SPEND]]),0)</f>
        <v>14413.53</v>
      </c>
      <c r="S4057" s="3">
        <f>IFERROR(Table2[[#This Row],[RETURNS_UNITS]]/Table2[[#This Row],[UNITS_SOLD]],0)</f>
        <v>0.15088757396449703</v>
      </c>
      <c r="T4057" s="2" t="str">
        <f>TRIM(CLEAN(Table2[[#This Row],[CHANNEL]]))</f>
        <v>D2C</v>
      </c>
      <c r="U4057" s="1">
        <f t="shared" si="63"/>
        <v>45778</v>
      </c>
    </row>
    <row r="4058" spans="1:21" x14ac:dyDescent="0.3">
      <c r="A4058" s="1">
        <v>45627</v>
      </c>
      <c r="B4058" s="2" t="s">
        <v>37</v>
      </c>
      <c r="C4058" s="2" t="s">
        <v>22</v>
      </c>
      <c r="D4058" s="2" t="s">
        <v>38</v>
      </c>
      <c r="E4058" s="2" t="str">
        <f>TRIM(Table2[[#This Row],[SKU_CODE]])</f>
        <v>BEC-CLN-002</v>
      </c>
      <c r="F4058" s="2">
        <v>281</v>
      </c>
      <c r="G4058" s="2">
        <v>51985</v>
      </c>
      <c r="H4058" s="2">
        <v>8280.64</v>
      </c>
      <c r="I4058" s="2">
        <v>13748.94</v>
      </c>
      <c r="J4058" s="2">
        <v>8</v>
      </c>
      <c r="K4058" s="2" t="str">
        <f>_xlfn.XLOOKUP(E4058,[1]SKU_Master!A:A,[1]SKU_Master!C:C,"NOT FOUND")</f>
        <v>Cleaners</v>
      </c>
      <c r="L4058" s="2">
        <f>_xlfn.XLOOKUP(Table2[[#This Row],[SKU_CODE_CLEAN]],[1]SKU_Master!A:A,[1]SKU_Master!E:E,"Not Found")</f>
        <v>185</v>
      </c>
      <c r="M4058" s="2">
        <f>_xlfn.XLOOKUP(E4058,[1]SKU_Master!A:A,[1]SKU_Master!F:F,"NOT FOUND")</f>
        <v>88</v>
      </c>
      <c r="N4058" s="2" t="str">
        <f>IF(ISNUMBER(_xlfn.XMATCH(E4058,[1]SKU_Master!A:A)),"MATCH","NOT FOUND")</f>
        <v>MATCH</v>
      </c>
      <c r="O4058" s="2">
        <f>Table2[[#This Row],[GROSS_REVENUE]]-Table2[[#This Row],[DISCOUNT]]</f>
        <v>43704.36</v>
      </c>
      <c r="P4058" s="3">
        <f>IFERROR((Table2[[#This Row],[NET_REVENUE]]-(Table2[[#This Row],[UNITS_SOLD]]*Table2[[#This Row],[UNIT_COGS]]))/Table2[[#This Row],[NET_REVENUE]],0)</f>
        <v>0.4341983271234266</v>
      </c>
      <c r="Q4058" s="4">
        <f>IFERROR(Table2[[#This Row],[GROSS_REVENUE]]/Table2[[#This Row],[AD_SPEND]],0)</f>
        <v>3.7810187549003778</v>
      </c>
      <c r="R4058" s="2">
        <f>IFERROR((Table2[[#This Row],[NET_REVENUE]]-(Table2[[#This Row],[UNITS_SOLD]]*Table2[[#This Row],[UNIT_COGS]])-Table2[[#This Row],[AD_SPEND]]),0)</f>
        <v>5227.42</v>
      </c>
      <c r="S4058" s="3">
        <f>IFERROR(Table2[[#This Row],[RETURNS_UNITS]]/Table2[[#This Row],[UNITS_SOLD]],0)</f>
        <v>2.8469750889679714E-2</v>
      </c>
      <c r="T4058" s="2" t="str">
        <f>TRIM(CLEAN(Table2[[#This Row],[CHANNEL]]))</f>
        <v>Blinkit</v>
      </c>
      <c r="U4058" s="1">
        <f t="shared" si="63"/>
        <v>45627</v>
      </c>
    </row>
    <row r="4059" spans="1:21" x14ac:dyDescent="0.3">
      <c r="A4059" s="1">
        <v>45323</v>
      </c>
      <c r="B4059" s="2" t="s">
        <v>39</v>
      </c>
      <c r="C4059" s="2" t="s">
        <v>25</v>
      </c>
      <c r="D4059" s="2" t="s">
        <v>29</v>
      </c>
      <c r="E4059" s="2" t="str">
        <f>TRIM(Table2[[#This Row],[SKU_CODE]])</f>
        <v>BEC-CLN-004</v>
      </c>
      <c r="F4059" s="2">
        <v>640</v>
      </c>
      <c r="G4059" s="2">
        <v>63360</v>
      </c>
      <c r="H4059" s="2">
        <v>11298.89</v>
      </c>
      <c r="I4059" s="2">
        <v>13790.03</v>
      </c>
      <c r="J4059" s="2">
        <v>26</v>
      </c>
      <c r="K4059" s="2" t="str">
        <f>_xlfn.XLOOKUP(E4059,[1]SKU_Master!A:A,[1]SKU_Master!C:C,"NOT FOUND")</f>
        <v>Cleaners</v>
      </c>
      <c r="L4059" s="2">
        <f>_xlfn.XLOOKUP(Table2[[#This Row],[SKU_CODE_CLEAN]],[1]SKU_Master!A:A,[1]SKU_Master!E:E,"Not Found")</f>
        <v>99</v>
      </c>
      <c r="M4059" s="2">
        <f>_xlfn.XLOOKUP(E4059,[1]SKU_Master!A:A,[1]SKU_Master!F:F,"NOT FOUND")</f>
        <v>44</v>
      </c>
      <c r="N4059" s="2" t="str">
        <f>IF(ISNUMBER(_xlfn.XMATCH(E4059,[1]SKU_Master!A:A)),"MATCH","NOT FOUND")</f>
        <v>MATCH</v>
      </c>
      <c r="O4059" s="2">
        <f>Table2[[#This Row],[GROSS_REVENUE]]-Table2[[#This Row],[DISCOUNT]]</f>
        <v>52061.11</v>
      </c>
      <c r="P4059" s="3">
        <f>IFERROR((Table2[[#This Row],[NET_REVENUE]]-(Table2[[#This Row],[UNITS_SOLD]]*Table2[[#This Row],[UNIT_COGS]]))/Table2[[#This Row],[NET_REVENUE]],0)</f>
        <v>0.45909720326746778</v>
      </c>
      <c r="Q4059" s="4">
        <f>IFERROR(Table2[[#This Row],[GROSS_REVENUE]]/Table2[[#This Row],[AD_SPEND]],0)</f>
        <v>4.5946237970475767</v>
      </c>
      <c r="R4059" s="2">
        <f>IFERROR((Table2[[#This Row],[NET_REVENUE]]-(Table2[[#This Row],[UNITS_SOLD]]*Table2[[#This Row],[UNIT_COGS]])-Table2[[#This Row],[AD_SPEND]]),0)</f>
        <v>10111.08</v>
      </c>
      <c r="S4059" s="3">
        <f>IFERROR(Table2[[#This Row],[RETURNS_UNITS]]/Table2[[#This Row],[UNITS_SOLD]],0)</f>
        <v>4.0625000000000001E-2</v>
      </c>
      <c r="T4059" s="2" t="str">
        <f>TRIM(CLEAN(Table2[[#This Row],[CHANNEL]]))</f>
        <v>Amazon</v>
      </c>
      <c r="U4059" s="1">
        <f t="shared" si="63"/>
        <v>45323</v>
      </c>
    </row>
    <row r="4060" spans="1:21" x14ac:dyDescent="0.3">
      <c r="A4060" s="1">
        <v>45627</v>
      </c>
      <c r="B4060" s="2" t="s">
        <v>21</v>
      </c>
      <c r="C4060" s="2" t="s">
        <v>28</v>
      </c>
      <c r="D4060" s="2" t="s">
        <v>59</v>
      </c>
      <c r="E4060" s="2" t="str">
        <f>TRIM(Table2[[#This Row],[SKU_CODE]])</f>
        <v>BEC-CLN-001</v>
      </c>
      <c r="F4060" s="2">
        <v>241</v>
      </c>
      <c r="G4060" s="2">
        <v>47959</v>
      </c>
      <c r="H4060" s="2">
        <v>5653.37</v>
      </c>
      <c r="I4060" s="2">
        <v>13799.28</v>
      </c>
      <c r="J4060" s="2">
        <v>12</v>
      </c>
      <c r="K4060" s="2" t="str">
        <f>_xlfn.XLOOKUP(E4060,[1]SKU_Master!A:A,[1]SKU_Master!C:C,"NOT FOUND")</f>
        <v>Cleaners</v>
      </c>
      <c r="L4060" s="2">
        <f>_xlfn.XLOOKUP(Table2[[#This Row],[SKU_CODE_CLEAN]],[1]SKU_Master!A:A,[1]SKU_Master!E:E,"Not Found")</f>
        <v>199</v>
      </c>
      <c r="M4060" s="2">
        <f>_xlfn.XLOOKUP(E4060,[1]SKU_Master!A:A,[1]SKU_Master!F:F,"NOT FOUND")</f>
        <v>96</v>
      </c>
      <c r="N4060" s="2" t="str">
        <f>IF(ISNUMBER(_xlfn.XMATCH(E4060,[1]SKU_Master!A:A)),"MATCH","NOT FOUND")</f>
        <v>MATCH</v>
      </c>
      <c r="O4060" s="2">
        <f>Table2[[#This Row],[GROSS_REVENUE]]-Table2[[#This Row],[DISCOUNT]]</f>
        <v>42305.63</v>
      </c>
      <c r="P4060" s="3">
        <f>IFERROR((Table2[[#This Row],[NET_REVENUE]]-(Table2[[#This Row],[UNITS_SOLD]]*Table2[[#This Row],[UNIT_COGS]]))/Table2[[#This Row],[NET_REVENUE]],0)</f>
        <v>0.4531224331135123</v>
      </c>
      <c r="Q4060" s="4">
        <f>IFERROR(Table2[[#This Row],[GROSS_REVENUE]]/Table2[[#This Row],[AD_SPEND]],0)</f>
        <v>3.4754711840038031</v>
      </c>
      <c r="R4060" s="2">
        <f>IFERROR((Table2[[#This Row],[NET_REVENUE]]-(Table2[[#This Row],[UNITS_SOLD]]*Table2[[#This Row],[UNIT_COGS]])-Table2[[#This Row],[AD_SPEND]]),0)</f>
        <v>5370.3499999999967</v>
      </c>
      <c r="S4060" s="3">
        <f>IFERROR(Table2[[#This Row],[RETURNS_UNITS]]/Table2[[#This Row],[UNITS_SOLD]],0)</f>
        <v>4.9792531120331947E-2</v>
      </c>
      <c r="T4060" s="2" t="str">
        <f>TRIM(CLEAN(Table2[[#This Row],[CHANNEL]]))</f>
        <v>Flipkart</v>
      </c>
      <c r="U4060" s="1">
        <f t="shared" si="63"/>
        <v>45627</v>
      </c>
    </row>
    <row r="4061" spans="1:21" x14ac:dyDescent="0.3">
      <c r="A4061" s="1">
        <v>45627</v>
      </c>
      <c r="B4061" s="2" t="s">
        <v>39</v>
      </c>
      <c r="C4061" s="2" t="s">
        <v>28</v>
      </c>
      <c r="D4061" s="2" t="s">
        <v>38</v>
      </c>
      <c r="E4061" s="2" t="str">
        <f>TRIM(Table2[[#This Row],[SKU_CODE]])</f>
        <v>BEC-CLN-002</v>
      </c>
      <c r="F4061" s="2">
        <v>467</v>
      </c>
      <c r="G4061" s="2">
        <v>86395</v>
      </c>
      <c r="H4061" s="2">
        <v>15491.07</v>
      </c>
      <c r="I4061" s="2">
        <v>13810.43</v>
      </c>
      <c r="J4061" s="2">
        <v>21</v>
      </c>
      <c r="K4061" s="2" t="str">
        <f>_xlfn.XLOOKUP(E4061,[1]SKU_Master!A:A,[1]SKU_Master!C:C,"NOT FOUND")</f>
        <v>Cleaners</v>
      </c>
      <c r="L4061" s="2">
        <f>_xlfn.XLOOKUP(Table2[[#This Row],[SKU_CODE_CLEAN]],[1]SKU_Master!A:A,[1]SKU_Master!E:E,"Not Found")</f>
        <v>185</v>
      </c>
      <c r="M4061" s="2">
        <f>_xlfn.XLOOKUP(E4061,[1]SKU_Master!A:A,[1]SKU_Master!F:F,"NOT FOUND")</f>
        <v>88</v>
      </c>
      <c r="N4061" s="2" t="str">
        <f>IF(ISNUMBER(_xlfn.XMATCH(E4061,[1]SKU_Master!A:A)),"MATCH","NOT FOUND")</f>
        <v>MATCH</v>
      </c>
      <c r="O4061" s="2">
        <f>Table2[[#This Row],[GROSS_REVENUE]]-Table2[[#This Row],[DISCOUNT]]</f>
        <v>70903.929999999993</v>
      </c>
      <c r="P4061" s="3">
        <f>IFERROR((Table2[[#This Row],[NET_REVENUE]]-(Table2[[#This Row],[UNITS_SOLD]]*Table2[[#This Row],[UNIT_COGS]]))/Table2[[#This Row],[NET_REVENUE]],0)</f>
        <v>0.42039884107975389</v>
      </c>
      <c r="Q4061" s="4">
        <f>IFERROR(Table2[[#This Row],[GROSS_REVENUE]]/Table2[[#This Row],[AD_SPEND]],0)</f>
        <v>6.2557791466304815</v>
      </c>
      <c r="R4061" s="2">
        <f>IFERROR((Table2[[#This Row],[NET_REVENUE]]-(Table2[[#This Row],[UNITS_SOLD]]*Table2[[#This Row],[UNIT_COGS]])-Table2[[#This Row],[AD_SPEND]]),0)</f>
        <v>15997.499999999993</v>
      </c>
      <c r="S4061" s="3">
        <f>IFERROR(Table2[[#This Row],[RETURNS_UNITS]]/Table2[[#This Row],[UNITS_SOLD]],0)</f>
        <v>4.4967880085653104E-2</v>
      </c>
      <c r="T4061" s="2" t="str">
        <f>TRIM(CLEAN(Table2[[#This Row],[CHANNEL]]))</f>
        <v>Amazon</v>
      </c>
      <c r="U4061" s="1">
        <f t="shared" si="63"/>
        <v>45627</v>
      </c>
    </row>
    <row r="4062" spans="1:21" x14ac:dyDescent="0.3">
      <c r="A4062" s="1">
        <v>45809</v>
      </c>
      <c r="B4062" s="2" t="s">
        <v>27</v>
      </c>
      <c r="C4062" s="2" t="s">
        <v>25</v>
      </c>
      <c r="D4062" s="2" t="s">
        <v>41</v>
      </c>
      <c r="E4062" s="2" t="str">
        <f>TRIM(Table2[[#This Row],[SKU_CODE]])</f>
        <v>BEC-KT-002</v>
      </c>
      <c r="F4062" s="2">
        <v>329</v>
      </c>
      <c r="G4062" s="2">
        <v>138180</v>
      </c>
      <c r="H4062" s="2">
        <v>39441.11</v>
      </c>
      <c r="I4062" s="2">
        <v>13834.06</v>
      </c>
      <c r="J4062" s="2">
        <v>17</v>
      </c>
      <c r="K4062" s="2" t="str">
        <f>_xlfn.XLOOKUP(E4062,[1]SKU_Master!A:A,[1]SKU_Master!C:C,"NOT FOUND")</f>
        <v>Kitchen Towel</v>
      </c>
      <c r="L4062" s="2">
        <f>_xlfn.XLOOKUP(Table2[[#This Row],[SKU_CODE_CLEAN]],[1]SKU_Master!A:A,[1]SKU_Master!E:E,"Not Found")</f>
        <v>420</v>
      </c>
      <c r="M4062" s="2">
        <f>_xlfn.XLOOKUP(E4062,[1]SKU_Master!A:A,[1]SKU_Master!F:F,"NOT FOUND")</f>
        <v>205</v>
      </c>
      <c r="N4062" s="2" t="str">
        <f>IF(ISNUMBER(_xlfn.XMATCH(E4062,[1]SKU_Master!A:A)),"MATCH","NOT FOUND")</f>
        <v>MATCH</v>
      </c>
      <c r="O4062" s="2">
        <f>Table2[[#This Row],[GROSS_REVENUE]]-Table2[[#This Row],[DISCOUNT]]</f>
        <v>98738.89</v>
      </c>
      <c r="P4062" s="3">
        <f>IFERROR((Table2[[#This Row],[NET_REVENUE]]-(Table2[[#This Row],[UNITS_SOLD]]*Table2[[#This Row],[UNIT_COGS]]))/Table2[[#This Row],[NET_REVENUE]],0)</f>
        <v>0.31693580918319014</v>
      </c>
      <c r="Q4062" s="4">
        <f>IFERROR(Table2[[#This Row],[GROSS_REVENUE]]/Table2[[#This Row],[AD_SPEND]],0)</f>
        <v>9.9883909712694621</v>
      </c>
      <c r="R4062" s="2">
        <f>IFERROR((Table2[[#This Row],[NET_REVENUE]]-(Table2[[#This Row],[UNITS_SOLD]]*Table2[[#This Row],[UNIT_COGS]])-Table2[[#This Row],[AD_SPEND]]),0)</f>
        <v>17459.830000000002</v>
      </c>
      <c r="S4062" s="3">
        <f>IFERROR(Table2[[#This Row],[RETURNS_UNITS]]/Table2[[#This Row],[UNITS_SOLD]],0)</f>
        <v>5.1671732522796353E-2</v>
      </c>
      <c r="T4062" s="2" t="str">
        <f>TRIM(CLEAN(Table2[[#This Row],[CHANNEL]]))</f>
        <v>Zepto</v>
      </c>
      <c r="U4062" s="1">
        <f t="shared" si="63"/>
        <v>45809</v>
      </c>
    </row>
    <row r="4063" spans="1:21" x14ac:dyDescent="0.3">
      <c r="A4063" s="1">
        <v>45689</v>
      </c>
      <c r="B4063" s="2" t="s">
        <v>24</v>
      </c>
      <c r="C4063" s="2" t="s">
        <v>22</v>
      </c>
      <c r="D4063" s="2" t="s">
        <v>59</v>
      </c>
      <c r="E4063" s="2" t="str">
        <f>TRIM(Table2[[#This Row],[SKU_CODE]])</f>
        <v>BEC-CLN-001</v>
      </c>
      <c r="F4063" s="2">
        <v>232</v>
      </c>
      <c r="G4063" s="2">
        <v>46168</v>
      </c>
      <c r="H4063" s="2">
        <v>1121.56</v>
      </c>
      <c r="I4063" s="2">
        <v>13843.43</v>
      </c>
      <c r="J4063" s="2">
        <v>38</v>
      </c>
      <c r="K4063" s="2" t="str">
        <f>_xlfn.XLOOKUP(E4063,[1]SKU_Master!A:A,[1]SKU_Master!C:C,"NOT FOUND")</f>
        <v>Cleaners</v>
      </c>
      <c r="L4063" s="2">
        <f>_xlfn.XLOOKUP(Table2[[#This Row],[SKU_CODE_CLEAN]],[1]SKU_Master!A:A,[1]SKU_Master!E:E,"Not Found")</f>
        <v>199</v>
      </c>
      <c r="M4063" s="2">
        <f>_xlfn.XLOOKUP(E4063,[1]SKU_Master!A:A,[1]SKU_Master!F:F,"NOT FOUND")</f>
        <v>96</v>
      </c>
      <c r="N4063" s="2" t="str">
        <f>IF(ISNUMBER(_xlfn.XMATCH(E4063,[1]SKU_Master!A:A)),"MATCH","NOT FOUND")</f>
        <v>MATCH</v>
      </c>
      <c r="O4063" s="2">
        <f>Table2[[#This Row],[GROSS_REVENUE]]-Table2[[#This Row],[DISCOUNT]]</f>
        <v>45046.44</v>
      </c>
      <c r="P4063" s="3">
        <f>IFERROR((Table2[[#This Row],[NET_REVENUE]]-(Table2[[#This Row],[UNITS_SOLD]]*Table2[[#This Row],[UNIT_COGS]]))/Table2[[#This Row],[NET_REVENUE]],0)</f>
        <v>0.50557691129421112</v>
      </c>
      <c r="Q4063" s="4">
        <f>IFERROR(Table2[[#This Row],[GROSS_REVENUE]]/Table2[[#This Row],[AD_SPEND]],0)</f>
        <v>3.3350116264538485</v>
      </c>
      <c r="R4063" s="2">
        <f>IFERROR((Table2[[#This Row],[NET_REVENUE]]-(Table2[[#This Row],[UNITS_SOLD]]*Table2[[#This Row],[UNIT_COGS]])-Table2[[#This Row],[AD_SPEND]]),0)</f>
        <v>8931.010000000002</v>
      </c>
      <c r="S4063" s="3">
        <f>IFERROR(Table2[[#This Row],[RETURNS_UNITS]]/Table2[[#This Row],[UNITS_SOLD]],0)</f>
        <v>0.16379310344827586</v>
      </c>
      <c r="T4063" s="2" t="str">
        <f>TRIM(CLEAN(Table2[[#This Row],[CHANNEL]]))</f>
        <v>D2C</v>
      </c>
      <c r="U4063" s="1">
        <f t="shared" si="63"/>
        <v>45689</v>
      </c>
    </row>
    <row r="4064" spans="1:21" x14ac:dyDescent="0.3">
      <c r="A4064" s="1">
        <v>45658</v>
      </c>
      <c r="B4064" s="2" t="s">
        <v>37</v>
      </c>
      <c r="C4064" s="2" t="s">
        <v>22</v>
      </c>
      <c r="D4064" s="2" t="s">
        <v>38</v>
      </c>
      <c r="E4064" s="2" t="str">
        <f>TRIM(Table2[[#This Row],[SKU_CODE]])</f>
        <v>BEC-CLN-002</v>
      </c>
      <c r="F4064" s="2">
        <v>273</v>
      </c>
      <c r="G4064" s="2">
        <v>50505</v>
      </c>
      <c r="H4064" s="2">
        <v>8516.81</v>
      </c>
      <c r="I4064" s="2">
        <v>13854.53</v>
      </c>
      <c r="J4064" s="2">
        <v>16</v>
      </c>
      <c r="K4064" s="2" t="str">
        <f>_xlfn.XLOOKUP(E4064,[1]SKU_Master!A:A,[1]SKU_Master!C:C,"NOT FOUND")</f>
        <v>Cleaners</v>
      </c>
      <c r="L4064" s="2">
        <f>_xlfn.XLOOKUP(Table2[[#This Row],[SKU_CODE_CLEAN]],[1]SKU_Master!A:A,[1]SKU_Master!E:E,"Not Found")</f>
        <v>185</v>
      </c>
      <c r="M4064" s="2">
        <f>_xlfn.XLOOKUP(E4064,[1]SKU_Master!A:A,[1]SKU_Master!F:F,"NOT FOUND")</f>
        <v>88</v>
      </c>
      <c r="N4064" s="2" t="str">
        <f>IF(ISNUMBER(_xlfn.XMATCH(E4064,[1]SKU_Master!A:A)),"MATCH","NOT FOUND")</f>
        <v>MATCH</v>
      </c>
      <c r="O4064" s="2">
        <f>Table2[[#This Row],[GROSS_REVENUE]]-Table2[[#This Row],[DISCOUNT]]</f>
        <v>41988.19</v>
      </c>
      <c r="P4064" s="3">
        <f>IFERROR((Table2[[#This Row],[NET_REVENUE]]-(Table2[[#This Row],[UNITS_SOLD]]*Table2[[#This Row],[UNIT_COGS]]))/Table2[[#This Row],[NET_REVENUE]],0)</f>
        <v>0.42783911380795414</v>
      </c>
      <c r="Q4064" s="4">
        <f>IFERROR(Table2[[#This Row],[GROSS_REVENUE]]/Table2[[#This Row],[AD_SPEND]],0)</f>
        <v>3.6453780821146582</v>
      </c>
      <c r="R4064" s="2">
        <f>IFERROR((Table2[[#This Row],[NET_REVENUE]]-(Table2[[#This Row],[UNITS_SOLD]]*Table2[[#This Row],[UNIT_COGS]])-Table2[[#This Row],[AD_SPEND]]),0)</f>
        <v>4109.6600000000017</v>
      </c>
      <c r="S4064" s="3">
        <f>IFERROR(Table2[[#This Row],[RETURNS_UNITS]]/Table2[[#This Row],[UNITS_SOLD]],0)</f>
        <v>5.8608058608058608E-2</v>
      </c>
      <c r="T4064" s="2" t="str">
        <f>TRIM(CLEAN(Table2[[#This Row],[CHANNEL]]))</f>
        <v>Blinkit</v>
      </c>
      <c r="U4064" s="1">
        <f t="shared" si="63"/>
        <v>45658</v>
      </c>
    </row>
    <row r="4065" spans="1:21" x14ac:dyDescent="0.3">
      <c r="A4065" s="1">
        <v>45717</v>
      </c>
      <c r="B4065" s="2" t="s">
        <v>27</v>
      </c>
      <c r="C4065" s="2" t="s">
        <v>22</v>
      </c>
      <c r="D4065" s="2" t="s">
        <v>38</v>
      </c>
      <c r="E4065" s="2" t="str">
        <f>TRIM(Table2[[#This Row],[SKU_CODE]])</f>
        <v>BEC-CLN-002</v>
      </c>
      <c r="F4065" s="2">
        <v>322</v>
      </c>
      <c r="G4065" s="2">
        <v>59570</v>
      </c>
      <c r="H4065" s="2">
        <v>7128.53</v>
      </c>
      <c r="I4065" s="2">
        <v>13866.42</v>
      </c>
      <c r="J4065" s="2">
        <v>17</v>
      </c>
      <c r="K4065" s="2" t="str">
        <f>_xlfn.XLOOKUP(E4065,[1]SKU_Master!A:A,[1]SKU_Master!C:C,"NOT FOUND")</f>
        <v>Cleaners</v>
      </c>
      <c r="L4065" s="2">
        <f>_xlfn.XLOOKUP(Table2[[#This Row],[SKU_CODE_CLEAN]],[1]SKU_Master!A:A,[1]SKU_Master!E:E,"Not Found")</f>
        <v>185</v>
      </c>
      <c r="M4065" s="2">
        <f>_xlfn.XLOOKUP(E4065,[1]SKU_Master!A:A,[1]SKU_Master!F:F,"NOT FOUND")</f>
        <v>88</v>
      </c>
      <c r="N4065" s="2" t="str">
        <f>IF(ISNUMBER(_xlfn.XMATCH(E4065,[1]SKU_Master!A:A)),"MATCH","NOT FOUND")</f>
        <v>MATCH</v>
      </c>
      <c r="O4065" s="2">
        <f>Table2[[#This Row],[GROSS_REVENUE]]-Table2[[#This Row],[DISCOUNT]]</f>
        <v>52441.47</v>
      </c>
      <c r="P4065" s="3">
        <f>IFERROR((Table2[[#This Row],[NET_REVENUE]]-(Table2[[#This Row],[UNITS_SOLD]]*Table2[[#This Row],[UNIT_COGS]]))/Table2[[#This Row],[NET_REVENUE]],0)</f>
        <v>0.45966426951799788</v>
      </c>
      <c r="Q4065" s="4">
        <f>IFERROR(Table2[[#This Row],[GROSS_REVENUE]]/Table2[[#This Row],[AD_SPEND]],0)</f>
        <v>4.2959898805892216</v>
      </c>
      <c r="R4065" s="2">
        <f>IFERROR((Table2[[#This Row],[NET_REVENUE]]-(Table2[[#This Row],[UNITS_SOLD]]*Table2[[#This Row],[UNIT_COGS]])-Table2[[#This Row],[AD_SPEND]]),0)</f>
        <v>10239.050000000001</v>
      </c>
      <c r="S4065" s="3">
        <f>IFERROR(Table2[[#This Row],[RETURNS_UNITS]]/Table2[[#This Row],[UNITS_SOLD]],0)</f>
        <v>5.2795031055900624E-2</v>
      </c>
      <c r="T4065" s="2" t="str">
        <f>TRIM(CLEAN(Table2[[#This Row],[CHANNEL]]))</f>
        <v>Zepto</v>
      </c>
      <c r="U4065" s="1">
        <f t="shared" si="63"/>
        <v>45717</v>
      </c>
    </row>
    <row r="4066" spans="1:21" x14ac:dyDescent="0.3">
      <c r="A4066" s="1">
        <v>45444</v>
      </c>
      <c r="B4066" s="2" t="s">
        <v>24</v>
      </c>
      <c r="C4066" s="2" t="s">
        <v>22</v>
      </c>
      <c r="D4066" s="2" t="s">
        <v>36</v>
      </c>
      <c r="E4066" s="2" t="str">
        <f>TRIM(Table2[[#This Row],[SKU_CODE]])</f>
        <v>BEC-CLN-003</v>
      </c>
      <c r="F4066" s="2">
        <v>260</v>
      </c>
      <c r="G4066" s="5">
        <v>77740</v>
      </c>
      <c r="H4066" s="2">
        <v>6818.97</v>
      </c>
      <c r="I4066" s="2">
        <v>13876.37</v>
      </c>
      <c r="J4066" s="2">
        <v>37</v>
      </c>
      <c r="K4066" s="2" t="str">
        <f>_xlfn.XLOOKUP(E4066,[1]SKU_Master!A:A,[1]SKU_Master!C:C,"NOT FOUND")</f>
        <v>Cleaners</v>
      </c>
      <c r="L4066" s="2">
        <f>_xlfn.XLOOKUP(Table2[[#This Row],[SKU_CODE_CLEAN]],[1]SKU_Master!A:A,[1]SKU_Master!E:E,"Not Found")</f>
        <v>299</v>
      </c>
      <c r="M4066" s="2">
        <f>_xlfn.XLOOKUP(E4066,[1]SKU_Master!A:A,[1]SKU_Master!F:F,"NOT FOUND")</f>
        <v>150</v>
      </c>
      <c r="N4066" s="2" t="str">
        <f>IF(ISNUMBER(_xlfn.XMATCH(E4066,[1]SKU_Master!A:A)),"MATCH","NOT FOUND")</f>
        <v>MATCH</v>
      </c>
      <c r="O4066" s="2">
        <f>Table2[[#This Row],[GROSS_REVENUE]]-Table2[[#This Row],[DISCOUNT]]</f>
        <v>70921.03</v>
      </c>
      <c r="P4066" s="3">
        <f>IFERROR((Table2[[#This Row],[NET_REVENUE]]-(Table2[[#This Row],[UNITS_SOLD]]*Table2[[#This Row],[UNIT_COGS]]))/Table2[[#This Row],[NET_REVENUE]],0)</f>
        <v>0.45009258889782056</v>
      </c>
      <c r="Q4066" s="4">
        <f>IFERROR(Table2[[#This Row],[GROSS_REVENUE]]/Table2[[#This Row],[AD_SPEND]],0)</f>
        <v>5.6023297159127345</v>
      </c>
      <c r="R4066" s="2">
        <f>IFERROR((Table2[[#This Row],[NET_REVENUE]]-(Table2[[#This Row],[UNITS_SOLD]]*Table2[[#This Row],[UNIT_COGS]])-Table2[[#This Row],[AD_SPEND]]),0)</f>
        <v>18044.659999999996</v>
      </c>
      <c r="S4066" s="3">
        <f>IFERROR(Table2[[#This Row],[RETURNS_UNITS]]/Table2[[#This Row],[UNITS_SOLD]],0)</f>
        <v>0.1423076923076923</v>
      </c>
      <c r="T4066" s="2" t="str">
        <f>TRIM(CLEAN(Table2[[#This Row],[CHANNEL]]))</f>
        <v>D2C</v>
      </c>
      <c r="U4066" s="1">
        <f t="shared" si="63"/>
        <v>45444</v>
      </c>
    </row>
    <row r="4067" spans="1:21" x14ac:dyDescent="0.3">
      <c r="A4067" s="1">
        <v>45689</v>
      </c>
      <c r="B4067" s="2" t="s">
        <v>24</v>
      </c>
      <c r="C4067" s="2" t="s">
        <v>25</v>
      </c>
      <c r="D4067" s="2" t="s">
        <v>38</v>
      </c>
      <c r="E4067" s="2" t="str">
        <f>TRIM(Table2[[#This Row],[SKU_CODE]])</f>
        <v>BEC-CLN-002</v>
      </c>
      <c r="F4067" s="2">
        <v>284</v>
      </c>
      <c r="G4067" s="2">
        <v>52540</v>
      </c>
      <c r="H4067" s="2">
        <v>7859.87</v>
      </c>
      <c r="I4067" s="2">
        <v>13881.06</v>
      </c>
      <c r="J4067" s="2">
        <v>30</v>
      </c>
      <c r="K4067" s="2" t="str">
        <f>_xlfn.XLOOKUP(E4067,[1]SKU_Master!A:A,[1]SKU_Master!C:C,"NOT FOUND")</f>
        <v>Cleaners</v>
      </c>
      <c r="L4067" s="2">
        <f>_xlfn.XLOOKUP(Table2[[#This Row],[SKU_CODE_CLEAN]],[1]SKU_Master!A:A,[1]SKU_Master!E:E,"Not Found")</f>
        <v>185</v>
      </c>
      <c r="M4067" s="2">
        <f>_xlfn.XLOOKUP(E4067,[1]SKU_Master!A:A,[1]SKU_Master!F:F,"NOT FOUND")</f>
        <v>88</v>
      </c>
      <c r="N4067" s="2" t="str">
        <f>IF(ISNUMBER(_xlfn.XMATCH(E4067,[1]SKU_Master!A:A)),"MATCH","NOT FOUND")</f>
        <v>MATCH</v>
      </c>
      <c r="O4067" s="2">
        <f>Table2[[#This Row],[GROSS_REVENUE]]-Table2[[#This Row],[DISCOUNT]]</f>
        <v>44680.13</v>
      </c>
      <c r="P4067" s="3">
        <f>IFERROR((Table2[[#This Row],[NET_REVENUE]]-(Table2[[#This Row],[UNITS_SOLD]]*Table2[[#This Row],[UNIT_COGS]]))/Table2[[#This Row],[NET_REVENUE]],0)</f>
        <v>0.44064621119052244</v>
      </c>
      <c r="Q4067" s="4">
        <f>IFERROR(Table2[[#This Row],[GROSS_REVENUE]]/Table2[[#This Row],[AD_SPEND]],0)</f>
        <v>3.7850135364302151</v>
      </c>
      <c r="R4067" s="2">
        <f>IFERROR((Table2[[#This Row],[NET_REVENUE]]-(Table2[[#This Row],[UNITS_SOLD]]*Table2[[#This Row],[UNIT_COGS]])-Table2[[#This Row],[AD_SPEND]]),0)</f>
        <v>5807.0699999999979</v>
      </c>
      <c r="S4067" s="3">
        <f>IFERROR(Table2[[#This Row],[RETURNS_UNITS]]/Table2[[#This Row],[UNITS_SOLD]],0)</f>
        <v>0.10563380281690141</v>
      </c>
      <c r="T4067" s="2" t="str">
        <f>TRIM(CLEAN(Table2[[#This Row],[CHANNEL]]))</f>
        <v>D2C</v>
      </c>
      <c r="U4067" s="1">
        <f t="shared" si="63"/>
        <v>45689</v>
      </c>
    </row>
    <row r="4068" spans="1:21" x14ac:dyDescent="0.3">
      <c r="A4068" s="1">
        <v>45809</v>
      </c>
      <c r="B4068" s="2" t="s">
        <v>24</v>
      </c>
      <c r="C4068" s="2" t="s">
        <v>22</v>
      </c>
      <c r="D4068" s="2" t="s">
        <v>59</v>
      </c>
      <c r="E4068" s="2" t="str">
        <f>TRIM(Table2[[#This Row],[SKU_CODE]])</f>
        <v>BEC-CLN-001</v>
      </c>
      <c r="F4068" s="2">
        <v>248</v>
      </c>
      <c r="G4068" s="2">
        <v>49352</v>
      </c>
      <c r="H4068" s="2">
        <v>2816.64</v>
      </c>
      <c r="I4068" s="2">
        <v>13896.86</v>
      </c>
      <c r="J4068" s="2">
        <v>22</v>
      </c>
      <c r="K4068" s="2" t="str">
        <f>_xlfn.XLOOKUP(E4068,[1]SKU_Master!A:A,[1]SKU_Master!C:C,"NOT FOUND")</f>
        <v>Cleaners</v>
      </c>
      <c r="L4068" s="2">
        <f>_xlfn.XLOOKUP(Table2[[#This Row],[SKU_CODE_CLEAN]],[1]SKU_Master!A:A,[1]SKU_Master!E:E,"Not Found")</f>
        <v>199</v>
      </c>
      <c r="M4068" s="2">
        <f>_xlfn.XLOOKUP(E4068,[1]SKU_Master!A:A,[1]SKU_Master!F:F,"NOT FOUND")</f>
        <v>96</v>
      </c>
      <c r="N4068" s="2" t="str">
        <f>IF(ISNUMBER(_xlfn.XMATCH(E4068,[1]SKU_Master!A:A)),"MATCH","NOT FOUND")</f>
        <v>MATCH</v>
      </c>
      <c r="O4068" s="2">
        <f>Table2[[#This Row],[GROSS_REVENUE]]-Table2[[#This Row],[DISCOUNT]]</f>
        <v>46535.360000000001</v>
      </c>
      <c r="P4068" s="3">
        <f>IFERROR((Table2[[#This Row],[NET_REVENUE]]-(Table2[[#This Row],[UNITS_SOLD]]*Table2[[#This Row],[UNIT_COGS]]))/Table2[[#This Row],[NET_REVENUE]],0)</f>
        <v>0.4883890443739986</v>
      </c>
      <c r="Q4068" s="4">
        <f>IFERROR(Table2[[#This Row],[GROSS_REVENUE]]/Table2[[#This Row],[AD_SPEND]],0)</f>
        <v>3.5513058345554316</v>
      </c>
      <c r="R4068" s="2">
        <f>IFERROR((Table2[[#This Row],[NET_REVENUE]]-(Table2[[#This Row],[UNITS_SOLD]]*Table2[[#This Row],[UNIT_COGS]])-Table2[[#This Row],[AD_SPEND]]),0)</f>
        <v>8830.5</v>
      </c>
      <c r="S4068" s="3">
        <f>IFERROR(Table2[[#This Row],[RETURNS_UNITS]]/Table2[[#This Row],[UNITS_SOLD]],0)</f>
        <v>8.8709677419354843E-2</v>
      </c>
      <c r="T4068" s="2" t="str">
        <f>TRIM(CLEAN(Table2[[#This Row],[CHANNEL]]))</f>
        <v>D2C</v>
      </c>
      <c r="U4068" s="1">
        <f t="shared" si="63"/>
        <v>45809</v>
      </c>
    </row>
    <row r="4069" spans="1:21" x14ac:dyDescent="0.3">
      <c r="A4069" s="1">
        <v>45292</v>
      </c>
      <c r="B4069" s="2" t="s">
        <v>37</v>
      </c>
      <c r="C4069" s="2" t="s">
        <v>22</v>
      </c>
      <c r="D4069" s="2" t="s">
        <v>62</v>
      </c>
      <c r="E4069" s="2" t="str">
        <f>TRIM(Table2[[#This Row],[SKU_CODE]])</f>
        <v>BEC-CLN-001</v>
      </c>
      <c r="F4069" s="2">
        <v>264</v>
      </c>
      <c r="G4069" s="2">
        <v>52536</v>
      </c>
      <c r="H4069" s="2">
        <v>5962.05</v>
      </c>
      <c r="I4069" s="2">
        <v>13921.64</v>
      </c>
      <c r="J4069" s="2">
        <v>8</v>
      </c>
      <c r="K4069" s="2" t="str">
        <f>_xlfn.XLOOKUP(E4069,[1]SKU_Master!A:A,[1]SKU_Master!C:C,"NOT FOUND")</f>
        <v>Cleaners</v>
      </c>
      <c r="L4069" s="2">
        <f>_xlfn.XLOOKUP(Table2[[#This Row],[SKU_CODE_CLEAN]],[1]SKU_Master!A:A,[1]SKU_Master!E:E,"Not Found")</f>
        <v>199</v>
      </c>
      <c r="M4069" s="2">
        <f>_xlfn.XLOOKUP(E4069,[1]SKU_Master!A:A,[1]SKU_Master!F:F,"NOT FOUND")</f>
        <v>96</v>
      </c>
      <c r="N4069" s="2" t="str">
        <f>IF(ISNUMBER(_xlfn.XMATCH(E4069,[1]SKU_Master!A:A)),"MATCH","NOT FOUND")</f>
        <v>MATCH</v>
      </c>
      <c r="O4069" s="2">
        <f>Table2[[#This Row],[GROSS_REVENUE]]-Table2[[#This Row],[DISCOUNT]]</f>
        <v>46573.95</v>
      </c>
      <c r="P4069" s="3">
        <f>IFERROR((Table2[[#This Row],[NET_REVENUE]]-(Table2[[#This Row],[UNITS_SOLD]]*Table2[[#This Row],[UNIT_COGS]]))/Table2[[#This Row],[NET_REVENUE]],0)</f>
        <v>0.4558331427761656</v>
      </c>
      <c r="Q4069" s="4">
        <f>IFERROR(Table2[[#This Row],[GROSS_REVENUE]]/Table2[[#This Row],[AD_SPEND]],0)</f>
        <v>3.7736933292341996</v>
      </c>
      <c r="R4069" s="2">
        <f>IFERROR((Table2[[#This Row],[NET_REVENUE]]-(Table2[[#This Row],[UNITS_SOLD]]*Table2[[#This Row],[UNIT_COGS]])-Table2[[#This Row],[AD_SPEND]]),0)</f>
        <v>7308.3099999999977</v>
      </c>
      <c r="S4069" s="3">
        <f>IFERROR(Table2[[#This Row],[RETURNS_UNITS]]/Table2[[#This Row],[UNITS_SOLD]],0)</f>
        <v>3.0303030303030304E-2</v>
      </c>
      <c r="T4069" s="2" t="str">
        <f>TRIM(CLEAN(Table2[[#This Row],[CHANNEL]]))</f>
        <v>Blinkit</v>
      </c>
      <c r="U4069" s="1">
        <f t="shared" si="63"/>
        <v>45292</v>
      </c>
    </row>
    <row r="4070" spans="1:21" x14ac:dyDescent="0.3">
      <c r="A4070" s="1">
        <v>45444</v>
      </c>
      <c r="B4070" s="2" t="s">
        <v>37</v>
      </c>
      <c r="C4070" s="2" t="s">
        <v>28</v>
      </c>
      <c r="D4070" s="2" t="s">
        <v>36</v>
      </c>
      <c r="E4070" s="2" t="str">
        <f>TRIM(Table2[[#This Row],[SKU_CODE]])</f>
        <v>BEC-CLN-003</v>
      </c>
      <c r="F4070" s="2">
        <v>255</v>
      </c>
      <c r="G4070" s="2">
        <v>76245</v>
      </c>
      <c r="H4070" s="2">
        <v>7663.24</v>
      </c>
      <c r="I4070" s="2">
        <v>13932.93</v>
      </c>
      <c r="J4070" s="2">
        <v>9</v>
      </c>
      <c r="K4070" s="2" t="str">
        <f>_xlfn.XLOOKUP(E4070,[1]SKU_Master!A:A,[1]SKU_Master!C:C,"NOT FOUND")</f>
        <v>Cleaners</v>
      </c>
      <c r="L4070" s="2">
        <f>_xlfn.XLOOKUP(Table2[[#This Row],[SKU_CODE_CLEAN]],[1]SKU_Master!A:A,[1]SKU_Master!E:E,"Not Found")</f>
        <v>299</v>
      </c>
      <c r="M4070" s="2">
        <f>_xlfn.XLOOKUP(E4070,[1]SKU_Master!A:A,[1]SKU_Master!F:F,"NOT FOUND")</f>
        <v>150</v>
      </c>
      <c r="N4070" s="2" t="str">
        <f>IF(ISNUMBER(_xlfn.XMATCH(E4070,[1]SKU_Master!A:A)),"MATCH","NOT FOUND")</f>
        <v>MATCH</v>
      </c>
      <c r="O4070" s="2">
        <f>Table2[[#This Row],[GROSS_REVENUE]]-Table2[[#This Row],[DISCOUNT]]</f>
        <v>68581.759999999995</v>
      </c>
      <c r="P4070" s="3">
        <f>IFERROR((Table2[[#This Row],[NET_REVENUE]]-(Table2[[#This Row],[UNITS_SOLD]]*Table2[[#This Row],[UNIT_COGS]]))/Table2[[#This Row],[NET_REVENUE]],0)</f>
        <v>0.44227153108931583</v>
      </c>
      <c r="Q4070" s="4">
        <f>IFERROR(Table2[[#This Row],[GROSS_REVENUE]]/Table2[[#This Row],[AD_SPEND]],0)</f>
        <v>5.4722875949279874</v>
      </c>
      <c r="R4070" s="2">
        <f>IFERROR((Table2[[#This Row],[NET_REVENUE]]-(Table2[[#This Row],[UNITS_SOLD]]*Table2[[#This Row],[UNIT_COGS]])-Table2[[#This Row],[AD_SPEND]]),0)</f>
        <v>16398.829999999994</v>
      </c>
      <c r="S4070" s="3">
        <f>IFERROR(Table2[[#This Row],[RETURNS_UNITS]]/Table2[[#This Row],[UNITS_SOLD]],0)</f>
        <v>3.5294117647058823E-2</v>
      </c>
      <c r="T4070" s="2" t="str">
        <f>TRIM(CLEAN(Table2[[#This Row],[CHANNEL]]))</f>
        <v>Blinkit</v>
      </c>
      <c r="U4070" s="1">
        <f t="shared" si="63"/>
        <v>45444</v>
      </c>
    </row>
    <row r="4071" spans="1:21" x14ac:dyDescent="0.3">
      <c r="A4071" s="1">
        <v>45778</v>
      </c>
      <c r="B4071" s="2" t="s">
        <v>21</v>
      </c>
      <c r="C4071" s="2" t="s">
        <v>25</v>
      </c>
      <c r="D4071" s="2" t="s">
        <v>41</v>
      </c>
      <c r="E4071" s="2" t="str">
        <f>TRIM(Table2[[#This Row],[SKU_CODE]])</f>
        <v>BEC-KT-002</v>
      </c>
      <c r="F4071" s="2">
        <v>273</v>
      </c>
      <c r="G4071" s="2">
        <v>114660</v>
      </c>
      <c r="H4071" s="2">
        <v>7948.94</v>
      </c>
      <c r="I4071" s="2">
        <v>13945.92</v>
      </c>
      <c r="J4071" s="2">
        <v>16</v>
      </c>
      <c r="K4071" s="2" t="str">
        <f>_xlfn.XLOOKUP(E4071,[1]SKU_Master!A:A,[1]SKU_Master!C:C,"NOT FOUND")</f>
        <v>Kitchen Towel</v>
      </c>
      <c r="L4071" s="2">
        <f>_xlfn.XLOOKUP(Table2[[#This Row],[SKU_CODE_CLEAN]],[1]SKU_Master!A:A,[1]SKU_Master!E:E,"Not Found")</f>
        <v>420</v>
      </c>
      <c r="M4071" s="2">
        <f>_xlfn.XLOOKUP(E4071,[1]SKU_Master!A:A,[1]SKU_Master!F:F,"NOT FOUND")</f>
        <v>205</v>
      </c>
      <c r="N4071" s="2" t="str">
        <f>IF(ISNUMBER(_xlfn.XMATCH(E4071,[1]SKU_Master!A:A)),"MATCH","NOT FOUND")</f>
        <v>MATCH</v>
      </c>
      <c r="O4071" s="2">
        <f>Table2[[#This Row],[GROSS_REVENUE]]-Table2[[#This Row],[DISCOUNT]]</f>
        <v>106711.06</v>
      </c>
      <c r="P4071" s="3">
        <f>IFERROR((Table2[[#This Row],[NET_REVENUE]]-(Table2[[#This Row],[UNITS_SOLD]]*Table2[[#This Row],[UNIT_COGS]]))/Table2[[#This Row],[NET_REVENUE]],0)</f>
        <v>0.47554639603430049</v>
      </c>
      <c r="Q4071" s="4">
        <f>IFERROR(Table2[[#This Row],[GROSS_REVENUE]]/Table2[[#This Row],[AD_SPEND]],0)</f>
        <v>8.2217594823432236</v>
      </c>
      <c r="R4071" s="2">
        <f>IFERROR((Table2[[#This Row],[NET_REVENUE]]-(Table2[[#This Row],[UNITS_SOLD]]*Table2[[#This Row],[UNIT_COGS]])-Table2[[#This Row],[AD_SPEND]]),0)</f>
        <v>36800.14</v>
      </c>
      <c r="S4071" s="3">
        <f>IFERROR(Table2[[#This Row],[RETURNS_UNITS]]/Table2[[#This Row],[UNITS_SOLD]],0)</f>
        <v>5.8608058608058608E-2</v>
      </c>
      <c r="T4071" s="2" t="str">
        <f>TRIM(CLEAN(Table2[[#This Row],[CHANNEL]]))</f>
        <v>Flipkart</v>
      </c>
      <c r="U4071" s="1">
        <f t="shared" si="63"/>
        <v>45778</v>
      </c>
    </row>
    <row r="4072" spans="1:21" x14ac:dyDescent="0.3">
      <c r="A4072" s="1">
        <v>45323</v>
      </c>
      <c r="B4072" s="2" t="s">
        <v>24</v>
      </c>
      <c r="C4072" s="2" t="s">
        <v>22</v>
      </c>
      <c r="D4072" s="2" t="s">
        <v>59</v>
      </c>
      <c r="E4072" s="2" t="str">
        <f>TRIM(Table2[[#This Row],[SKU_CODE]])</f>
        <v>BEC-CLN-001</v>
      </c>
      <c r="F4072" s="2">
        <v>239</v>
      </c>
      <c r="G4072" s="2">
        <v>47561</v>
      </c>
      <c r="H4072" s="2">
        <v>5171.6099999999997</v>
      </c>
      <c r="I4072" s="2">
        <v>13947.76</v>
      </c>
      <c r="J4072" s="2">
        <v>27</v>
      </c>
      <c r="K4072" s="2" t="str">
        <f>_xlfn.XLOOKUP(E4072,[1]SKU_Master!A:A,[1]SKU_Master!C:C,"NOT FOUND")</f>
        <v>Cleaners</v>
      </c>
      <c r="L4072" s="2">
        <f>_xlfn.XLOOKUP(Table2[[#This Row],[SKU_CODE_CLEAN]],[1]SKU_Master!A:A,[1]SKU_Master!E:E,"Not Found")</f>
        <v>199</v>
      </c>
      <c r="M4072" s="2">
        <f>_xlfn.XLOOKUP(E4072,[1]SKU_Master!A:A,[1]SKU_Master!F:F,"NOT FOUND")</f>
        <v>96</v>
      </c>
      <c r="N4072" s="2" t="str">
        <f>IF(ISNUMBER(_xlfn.XMATCH(E4072,[1]SKU_Master!A:A)),"MATCH","NOT FOUND")</f>
        <v>MATCH</v>
      </c>
      <c r="O4072" s="2">
        <f>Table2[[#This Row],[GROSS_REVENUE]]-Table2[[#This Row],[DISCOUNT]]</f>
        <v>42389.39</v>
      </c>
      <c r="P4072" s="3">
        <f>IFERROR((Table2[[#This Row],[NET_REVENUE]]-(Table2[[#This Row],[UNITS_SOLD]]*Table2[[#This Row],[UNIT_COGS]]))/Table2[[#This Row],[NET_REVENUE]],0)</f>
        <v>0.45873247999086564</v>
      </c>
      <c r="Q4072" s="4">
        <f>IFERROR(Table2[[#This Row],[GROSS_REVENUE]]/Table2[[#This Row],[AD_SPEND]],0)</f>
        <v>3.4099382266399765</v>
      </c>
      <c r="R4072" s="2">
        <f>IFERROR((Table2[[#This Row],[NET_REVENUE]]-(Table2[[#This Row],[UNITS_SOLD]]*Table2[[#This Row],[UNIT_COGS]])-Table2[[#This Row],[AD_SPEND]]),0)</f>
        <v>5497.6299999999992</v>
      </c>
      <c r="S4072" s="3">
        <f>IFERROR(Table2[[#This Row],[RETURNS_UNITS]]/Table2[[#This Row],[UNITS_SOLD]],0)</f>
        <v>0.11297071129707113</v>
      </c>
      <c r="T4072" s="2" t="str">
        <f>TRIM(CLEAN(Table2[[#This Row],[CHANNEL]]))</f>
        <v>D2C</v>
      </c>
      <c r="U4072" s="1">
        <f t="shared" si="63"/>
        <v>45323</v>
      </c>
    </row>
    <row r="4073" spans="1:21" x14ac:dyDescent="0.3">
      <c r="A4073" s="1">
        <v>45627</v>
      </c>
      <c r="B4073" s="2" t="s">
        <v>33</v>
      </c>
      <c r="C4073" s="2" t="s">
        <v>22</v>
      </c>
      <c r="D4073" s="2" t="s">
        <v>36</v>
      </c>
      <c r="E4073" s="2" t="str">
        <f>TRIM(Table2[[#This Row],[SKU_CODE]])</f>
        <v>BEC-CLN-003</v>
      </c>
      <c r="F4073" s="2">
        <v>203</v>
      </c>
      <c r="G4073" s="2">
        <v>60697</v>
      </c>
      <c r="H4073" s="2">
        <v>0</v>
      </c>
      <c r="I4073" s="2">
        <v>13954.23</v>
      </c>
      <c r="J4073" s="2">
        <v>4</v>
      </c>
      <c r="K4073" s="2" t="str">
        <f>_xlfn.XLOOKUP(E4073,[1]SKU_Master!A:A,[1]SKU_Master!C:C,"NOT FOUND")</f>
        <v>Cleaners</v>
      </c>
      <c r="L4073" s="2">
        <f>_xlfn.XLOOKUP(Table2[[#This Row],[SKU_CODE_CLEAN]],[1]SKU_Master!A:A,[1]SKU_Master!E:E,"Not Found")</f>
        <v>299</v>
      </c>
      <c r="M4073" s="2">
        <f>_xlfn.XLOOKUP(E4073,[1]SKU_Master!A:A,[1]SKU_Master!F:F,"NOT FOUND")</f>
        <v>150</v>
      </c>
      <c r="N4073" s="2" t="str">
        <f>IF(ISNUMBER(_xlfn.XMATCH(E4073,[1]SKU_Master!A:A)),"MATCH","NOT FOUND")</f>
        <v>MATCH</v>
      </c>
      <c r="O4073" s="2">
        <f>Table2[[#This Row],[GROSS_REVENUE]]-Table2[[#This Row],[DISCOUNT]]</f>
        <v>60697</v>
      </c>
      <c r="P4073" s="3">
        <f>IFERROR((Table2[[#This Row],[NET_REVENUE]]-(Table2[[#This Row],[UNITS_SOLD]]*Table2[[#This Row],[UNIT_COGS]]))/Table2[[#This Row],[NET_REVENUE]],0)</f>
        <v>0.49832775919732442</v>
      </c>
      <c r="Q4073" s="4">
        <f>IFERROR(Table2[[#This Row],[GROSS_REVENUE]]/Table2[[#This Row],[AD_SPEND]],0)</f>
        <v>4.3497204790232065</v>
      </c>
      <c r="R4073" s="2">
        <f>IFERROR((Table2[[#This Row],[NET_REVENUE]]-(Table2[[#This Row],[UNITS_SOLD]]*Table2[[#This Row],[UNIT_COGS]])-Table2[[#This Row],[AD_SPEND]]),0)</f>
        <v>16292.77</v>
      </c>
      <c r="S4073" s="3">
        <f>IFERROR(Table2[[#This Row],[RETURNS_UNITS]]/Table2[[#This Row],[UNITS_SOLD]],0)</f>
        <v>1.9704433497536946E-2</v>
      </c>
      <c r="T4073" s="2" t="str">
        <f>TRIM(CLEAN(Table2[[#This Row],[CHANNEL]]))</f>
        <v>Swiggy Instamart</v>
      </c>
      <c r="U4073" s="1">
        <f t="shared" si="63"/>
        <v>45627</v>
      </c>
    </row>
    <row r="4074" spans="1:21" x14ac:dyDescent="0.3">
      <c r="A4074" s="1">
        <v>45658</v>
      </c>
      <c r="B4074" s="2" t="s">
        <v>24</v>
      </c>
      <c r="C4074" s="2" t="s">
        <v>22</v>
      </c>
      <c r="D4074" s="2" t="s">
        <v>38</v>
      </c>
      <c r="E4074" s="2" t="str">
        <f>TRIM(Table2[[#This Row],[SKU_CODE]])</f>
        <v>BEC-CLN-002</v>
      </c>
      <c r="F4074" s="2">
        <v>302</v>
      </c>
      <c r="G4074" s="2">
        <v>55870</v>
      </c>
      <c r="H4074" s="2">
        <v>3611.76</v>
      </c>
      <c r="I4074" s="2">
        <v>13977.53</v>
      </c>
      <c r="J4074" s="2">
        <v>34</v>
      </c>
      <c r="K4074" s="2" t="str">
        <f>_xlfn.XLOOKUP(E4074,[1]SKU_Master!A:A,[1]SKU_Master!C:C,"NOT FOUND")</f>
        <v>Cleaners</v>
      </c>
      <c r="L4074" s="2">
        <f>_xlfn.XLOOKUP(Table2[[#This Row],[SKU_CODE_CLEAN]],[1]SKU_Master!A:A,[1]SKU_Master!E:E,"Not Found")</f>
        <v>185</v>
      </c>
      <c r="M4074" s="2">
        <f>_xlfn.XLOOKUP(E4074,[1]SKU_Master!A:A,[1]SKU_Master!F:F,"NOT FOUND")</f>
        <v>88</v>
      </c>
      <c r="N4074" s="2" t="str">
        <f>IF(ISNUMBER(_xlfn.XMATCH(E4074,[1]SKU_Master!A:A)),"MATCH","NOT FOUND")</f>
        <v>MATCH</v>
      </c>
      <c r="O4074" s="2">
        <f>Table2[[#This Row],[GROSS_REVENUE]]-Table2[[#This Row],[DISCOUNT]]</f>
        <v>52258.239999999998</v>
      </c>
      <c r="P4074" s="3">
        <f>IFERROR((Table2[[#This Row],[NET_REVENUE]]-(Table2[[#This Row],[UNITS_SOLD]]*Table2[[#This Row],[UNIT_COGS]]))/Table2[[#This Row],[NET_REVENUE]],0)</f>
        <v>0.49144862130833339</v>
      </c>
      <c r="Q4074" s="4">
        <f>IFERROR(Table2[[#This Row],[GROSS_REVENUE]]/Table2[[#This Row],[AD_SPEND]],0)</f>
        <v>3.9971296788488377</v>
      </c>
      <c r="R4074" s="2">
        <f>IFERROR((Table2[[#This Row],[NET_REVENUE]]-(Table2[[#This Row],[UNITS_SOLD]]*Table2[[#This Row],[UNIT_COGS]])-Table2[[#This Row],[AD_SPEND]]),0)</f>
        <v>11704.709999999997</v>
      </c>
      <c r="S4074" s="3">
        <f>IFERROR(Table2[[#This Row],[RETURNS_UNITS]]/Table2[[#This Row],[UNITS_SOLD]],0)</f>
        <v>0.11258278145695365</v>
      </c>
      <c r="T4074" s="2" t="str">
        <f>TRIM(CLEAN(Table2[[#This Row],[CHANNEL]]))</f>
        <v>D2C</v>
      </c>
      <c r="U4074" s="1">
        <f t="shared" si="63"/>
        <v>45658</v>
      </c>
    </row>
    <row r="4075" spans="1:21" x14ac:dyDescent="0.3">
      <c r="A4075" s="1">
        <v>45627</v>
      </c>
      <c r="B4075" s="2" t="s">
        <v>24</v>
      </c>
      <c r="C4075" s="2" t="s">
        <v>25</v>
      </c>
      <c r="D4075" s="2" t="s">
        <v>38</v>
      </c>
      <c r="E4075" s="2" t="str">
        <f>TRIM(Table2[[#This Row],[SKU_CODE]])</f>
        <v>BEC-CLN-002</v>
      </c>
      <c r="F4075" s="2">
        <v>366</v>
      </c>
      <c r="G4075" s="5">
        <v>67710</v>
      </c>
      <c r="H4075" s="2">
        <v>1495.59</v>
      </c>
      <c r="I4075" s="2">
        <v>13978.87</v>
      </c>
      <c r="J4075" s="2">
        <v>51</v>
      </c>
      <c r="K4075" s="2" t="str">
        <f>_xlfn.XLOOKUP(E4075,[1]SKU_Master!A:A,[1]SKU_Master!C:C,"NOT FOUND")</f>
        <v>Cleaners</v>
      </c>
      <c r="L4075" s="2">
        <f>_xlfn.XLOOKUP(Table2[[#This Row],[SKU_CODE_CLEAN]],[1]SKU_Master!A:A,[1]SKU_Master!E:E,"Not Found")</f>
        <v>185</v>
      </c>
      <c r="M4075" s="2">
        <f>_xlfn.XLOOKUP(E4075,[1]SKU_Master!A:A,[1]SKU_Master!F:F,"NOT FOUND")</f>
        <v>88</v>
      </c>
      <c r="N4075" s="2" t="str">
        <f>IF(ISNUMBER(_xlfn.XMATCH(E4075,[1]SKU_Master!A:A)),"MATCH","NOT FOUND")</f>
        <v>MATCH</v>
      </c>
      <c r="O4075" s="2">
        <f>Table2[[#This Row],[GROSS_REVENUE]]-Table2[[#This Row],[DISCOUNT]]</f>
        <v>66214.41</v>
      </c>
      <c r="P4075" s="3">
        <f>IFERROR((Table2[[#This Row],[NET_REVENUE]]-(Table2[[#This Row],[UNITS_SOLD]]*Table2[[#This Row],[UNIT_COGS]]))/Table2[[#This Row],[NET_REVENUE]],0)</f>
        <v>0.51358020104687185</v>
      </c>
      <c r="Q4075" s="4">
        <f>IFERROR(Table2[[#This Row],[GROSS_REVENUE]]/Table2[[#This Row],[AD_SPEND]],0)</f>
        <v>4.8437391577430793</v>
      </c>
      <c r="R4075" s="2">
        <f>IFERROR((Table2[[#This Row],[NET_REVENUE]]-(Table2[[#This Row],[UNITS_SOLD]]*Table2[[#This Row],[UNIT_COGS]])-Table2[[#This Row],[AD_SPEND]]),0)</f>
        <v>20027.54</v>
      </c>
      <c r="S4075" s="3">
        <f>IFERROR(Table2[[#This Row],[RETURNS_UNITS]]/Table2[[#This Row],[UNITS_SOLD]],0)</f>
        <v>0.13934426229508196</v>
      </c>
      <c r="T4075" s="2" t="str">
        <f>TRIM(CLEAN(Table2[[#This Row],[CHANNEL]]))</f>
        <v>D2C</v>
      </c>
      <c r="U4075" s="1">
        <f t="shared" si="63"/>
        <v>45627</v>
      </c>
    </row>
    <row r="4076" spans="1:21" x14ac:dyDescent="0.3">
      <c r="A4076" s="1">
        <v>45597</v>
      </c>
      <c r="B4076" s="2" t="s">
        <v>24</v>
      </c>
      <c r="C4076" s="2" t="s">
        <v>28</v>
      </c>
      <c r="D4076" s="2" t="s">
        <v>36</v>
      </c>
      <c r="E4076" s="2" t="str">
        <f>TRIM(Table2[[#This Row],[SKU_CODE]])</f>
        <v>BEC-CLN-003</v>
      </c>
      <c r="F4076" s="2">
        <v>184</v>
      </c>
      <c r="G4076" s="2">
        <v>55016</v>
      </c>
      <c r="H4076" s="2">
        <v>4293.9799999999996</v>
      </c>
      <c r="I4076" s="2">
        <v>14011.18</v>
      </c>
      <c r="J4076" s="2">
        <v>23</v>
      </c>
      <c r="K4076" s="2" t="str">
        <f>_xlfn.XLOOKUP(E4076,[1]SKU_Master!A:A,[1]SKU_Master!C:C,"NOT FOUND")</f>
        <v>Cleaners</v>
      </c>
      <c r="L4076" s="2">
        <f>_xlfn.XLOOKUP(Table2[[#This Row],[SKU_CODE_CLEAN]],[1]SKU_Master!A:A,[1]SKU_Master!E:E,"Not Found")</f>
        <v>299</v>
      </c>
      <c r="M4076" s="2">
        <f>_xlfn.XLOOKUP(E4076,[1]SKU_Master!A:A,[1]SKU_Master!F:F,"NOT FOUND")</f>
        <v>150</v>
      </c>
      <c r="N4076" s="2" t="str">
        <f>IF(ISNUMBER(_xlfn.XMATCH(E4076,[1]SKU_Master!A:A)),"MATCH","NOT FOUND")</f>
        <v>MATCH</v>
      </c>
      <c r="O4076" s="2">
        <f>Table2[[#This Row],[GROSS_REVENUE]]-Table2[[#This Row],[DISCOUNT]]</f>
        <v>50722.020000000004</v>
      </c>
      <c r="P4076" s="3">
        <f>IFERROR((Table2[[#This Row],[NET_REVENUE]]-(Table2[[#This Row],[UNITS_SOLD]]*Table2[[#This Row],[UNIT_COGS]]))/Table2[[#This Row],[NET_REVENUE]],0)</f>
        <v>0.4558576334302144</v>
      </c>
      <c r="Q4076" s="4">
        <f>IFERROR(Table2[[#This Row],[GROSS_REVENUE]]/Table2[[#This Row],[AD_SPEND]],0)</f>
        <v>3.9265786322065663</v>
      </c>
      <c r="R4076" s="2">
        <f>IFERROR((Table2[[#This Row],[NET_REVENUE]]-(Table2[[#This Row],[UNITS_SOLD]]*Table2[[#This Row],[UNIT_COGS]])-Table2[[#This Row],[AD_SPEND]]),0)</f>
        <v>9110.8400000000038</v>
      </c>
      <c r="S4076" s="3">
        <f>IFERROR(Table2[[#This Row],[RETURNS_UNITS]]/Table2[[#This Row],[UNITS_SOLD]],0)</f>
        <v>0.125</v>
      </c>
      <c r="T4076" s="2" t="str">
        <f>TRIM(CLEAN(Table2[[#This Row],[CHANNEL]]))</f>
        <v>D2C</v>
      </c>
      <c r="U4076" s="1">
        <f t="shared" si="63"/>
        <v>45597</v>
      </c>
    </row>
    <row r="4077" spans="1:21" x14ac:dyDescent="0.3">
      <c r="A4077" s="1">
        <v>45778</v>
      </c>
      <c r="B4077" s="2" t="s">
        <v>21</v>
      </c>
      <c r="C4077" s="2" t="s">
        <v>22</v>
      </c>
      <c r="D4077" s="2" t="s">
        <v>59</v>
      </c>
      <c r="E4077" s="2" t="str">
        <f>TRIM(Table2[[#This Row],[SKU_CODE]])</f>
        <v>BEC-CLN-001</v>
      </c>
      <c r="F4077" s="2">
        <v>298</v>
      </c>
      <c r="G4077" s="2">
        <v>59302</v>
      </c>
      <c r="H4077" s="2">
        <v>4880.17</v>
      </c>
      <c r="I4077" s="2">
        <v>14013.59</v>
      </c>
      <c r="J4077" s="2">
        <v>15</v>
      </c>
      <c r="K4077" s="2" t="str">
        <f>_xlfn.XLOOKUP(E4077,[1]SKU_Master!A:A,[1]SKU_Master!C:C,"NOT FOUND")</f>
        <v>Cleaners</v>
      </c>
      <c r="L4077" s="2">
        <f>_xlfn.XLOOKUP(Table2[[#This Row],[SKU_CODE_CLEAN]],[1]SKU_Master!A:A,[1]SKU_Master!E:E,"Not Found")</f>
        <v>199</v>
      </c>
      <c r="M4077" s="2">
        <f>_xlfn.XLOOKUP(E4077,[1]SKU_Master!A:A,[1]SKU_Master!F:F,"NOT FOUND")</f>
        <v>96</v>
      </c>
      <c r="N4077" s="2" t="str">
        <f>IF(ISNUMBER(_xlfn.XMATCH(E4077,[1]SKU_Master!A:A)),"MATCH","NOT FOUND")</f>
        <v>MATCH</v>
      </c>
      <c r="O4077" s="2">
        <f>Table2[[#This Row],[GROSS_REVENUE]]-Table2[[#This Row],[DISCOUNT]]</f>
        <v>54421.83</v>
      </c>
      <c r="P4077" s="3">
        <f>IFERROR((Table2[[#This Row],[NET_REVENUE]]-(Table2[[#This Row],[UNITS_SOLD]]*Table2[[#This Row],[UNIT_COGS]]))/Table2[[#This Row],[NET_REVENUE]],0)</f>
        <v>0.47432859203742322</v>
      </c>
      <c r="Q4077" s="4">
        <f>IFERROR(Table2[[#This Row],[GROSS_REVENUE]]/Table2[[#This Row],[AD_SPEND]],0)</f>
        <v>4.2317493233354195</v>
      </c>
      <c r="R4077" s="2">
        <f>IFERROR((Table2[[#This Row],[NET_REVENUE]]-(Table2[[#This Row],[UNITS_SOLD]]*Table2[[#This Row],[UNIT_COGS]])-Table2[[#This Row],[AD_SPEND]]),0)</f>
        <v>11800.240000000002</v>
      </c>
      <c r="S4077" s="3">
        <f>IFERROR(Table2[[#This Row],[RETURNS_UNITS]]/Table2[[#This Row],[UNITS_SOLD]],0)</f>
        <v>5.0335570469798654E-2</v>
      </c>
      <c r="T4077" s="2" t="str">
        <f>TRIM(CLEAN(Table2[[#This Row],[CHANNEL]]))</f>
        <v>Flipkart</v>
      </c>
      <c r="U4077" s="1">
        <f t="shared" si="63"/>
        <v>45778</v>
      </c>
    </row>
    <row r="4078" spans="1:21" x14ac:dyDescent="0.3">
      <c r="A4078" s="1">
        <v>45352</v>
      </c>
      <c r="B4078" s="2" t="s">
        <v>34</v>
      </c>
      <c r="C4078" s="2" t="s">
        <v>22</v>
      </c>
      <c r="D4078" s="2" t="s">
        <v>41</v>
      </c>
      <c r="E4078" s="2" t="str">
        <f>TRIM(Table2[[#This Row],[SKU_CODE]])</f>
        <v>BEC-KT-002</v>
      </c>
      <c r="F4078" s="2">
        <v>259</v>
      </c>
      <c r="G4078" s="5">
        <v>108780</v>
      </c>
      <c r="H4078" s="2">
        <v>14397.72</v>
      </c>
      <c r="I4078" s="2">
        <v>14027.59</v>
      </c>
      <c r="J4078" s="2">
        <v>5</v>
      </c>
      <c r="K4078" s="2" t="str">
        <f>_xlfn.XLOOKUP(E4078,[1]SKU_Master!A:A,[1]SKU_Master!C:C,"NOT FOUND")</f>
        <v>Kitchen Towel</v>
      </c>
      <c r="L4078" s="2">
        <f>_xlfn.XLOOKUP(Table2[[#This Row],[SKU_CODE_CLEAN]],[1]SKU_Master!A:A,[1]SKU_Master!E:E,"Not Found")</f>
        <v>420</v>
      </c>
      <c r="M4078" s="2">
        <f>_xlfn.XLOOKUP(E4078,[1]SKU_Master!A:A,[1]SKU_Master!F:F,"NOT FOUND")</f>
        <v>205</v>
      </c>
      <c r="N4078" s="2" t="str">
        <f>IF(ISNUMBER(_xlfn.XMATCH(E4078,[1]SKU_Master!A:A)),"MATCH","NOT FOUND")</f>
        <v>MATCH</v>
      </c>
      <c r="O4078" s="2">
        <f>Table2[[#This Row],[GROSS_REVENUE]]-Table2[[#This Row],[DISCOUNT]]</f>
        <v>94382.28</v>
      </c>
      <c r="P4078" s="3">
        <f>IFERROR((Table2[[#This Row],[NET_REVENUE]]-(Table2[[#This Row],[UNITS_SOLD]]*Table2[[#This Row],[UNIT_COGS]]))/Table2[[#This Row],[NET_REVENUE]],0)</f>
        <v>0.43744736829837128</v>
      </c>
      <c r="Q4078" s="4">
        <f>IFERROR(Table2[[#This Row],[GROSS_REVENUE]]/Table2[[#This Row],[AD_SPEND]],0)</f>
        <v>7.7547176671117422</v>
      </c>
      <c r="R4078" s="2">
        <f>IFERROR((Table2[[#This Row],[NET_REVENUE]]-(Table2[[#This Row],[UNITS_SOLD]]*Table2[[#This Row],[UNIT_COGS]])-Table2[[#This Row],[AD_SPEND]]),0)</f>
        <v>27259.69</v>
      </c>
      <c r="S4078" s="3">
        <f>IFERROR(Table2[[#This Row],[RETURNS_UNITS]]/Table2[[#This Row],[UNITS_SOLD]],0)</f>
        <v>1.9305019305019305E-2</v>
      </c>
      <c r="T4078" s="2" t="str">
        <f>TRIM(CLEAN(Table2[[#This Row],[CHANNEL]]))</f>
        <v>Zepto</v>
      </c>
      <c r="U4078" s="1">
        <f t="shared" si="63"/>
        <v>45352</v>
      </c>
    </row>
    <row r="4079" spans="1:21" x14ac:dyDescent="0.3">
      <c r="A4079" s="1">
        <v>45658</v>
      </c>
      <c r="B4079" s="2" t="s">
        <v>34</v>
      </c>
      <c r="C4079" s="2" t="s">
        <v>28</v>
      </c>
      <c r="D4079" s="2" t="s">
        <v>38</v>
      </c>
      <c r="E4079" s="2" t="str">
        <f>TRIM(Table2[[#This Row],[SKU_CODE]])</f>
        <v>BEC-CLN-002</v>
      </c>
      <c r="F4079" s="2">
        <v>341</v>
      </c>
      <c r="G4079" s="2">
        <v>63085</v>
      </c>
      <c r="H4079" s="2">
        <v>13713.94</v>
      </c>
      <c r="I4079" s="2">
        <v>14045.04</v>
      </c>
      <c r="J4079" s="2">
        <v>17</v>
      </c>
      <c r="K4079" s="2" t="str">
        <f>_xlfn.XLOOKUP(E4079,[1]SKU_Master!A:A,[1]SKU_Master!C:C,"NOT FOUND")</f>
        <v>Cleaners</v>
      </c>
      <c r="L4079" s="2">
        <f>_xlfn.XLOOKUP(Table2[[#This Row],[SKU_CODE_CLEAN]],[1]SKU_Master!A:A,[1]SKU_Master!E:E,"Not Found")</f>
        <v>185</v>
      </c>
      <c r="M4079" s="2">
        <f>_xlfn.XLOOKUP(E4079,[1]SKU_Master!A:A,[1]SKU_Master!F:F,"NOT FOUND")</f>
        <v>88</v>
      </c>
      <c r="N4079" s="2" t="str">
        <f>IF(ISNUMBER(_xlfn.XMATCH(E4079,[1]SKU_Master!A:A)),"MATCH","NOT FOUND")</f>
        <v>MATCH</v>
      </c>
      <c r="O4079" s="2">
        <f>Table2[[#This Row],[GROSS_REVENUE]]-Table2[[#This Row],[DISCOUNT]]</f>
        <v>49371.06</v>
      </c>
      <c r="P4079" s="3">
        <f>IFERROR((Table2[[#This Row],[NET_REVENUE]]-(Table2[[#This Row],[UNITS_SOLD]]*Table2[[#This Row],[UNIT_COGS]]))/Table2[[#This Row],[NET_REVENUE]],0)</f>
        <v>0.39219453663745518</v>
      </c>
      <c r="Q4079" s="4">
        <f>IFERROR(Table2[[#This Row],[GROSS_REVENUE]]/Table2[[#This Row],[AD_SPEND]],0)</f>
        <v>4.4916212413777385</v>
      </c>
      <c r="R4079" s="2">
        <f>IFERROR((Table2[[#This Row],[NET_REVENUE]]-(Table2[[#This Row],[UNITS_SOLD]]*Table2[[#This Row],[UNIT_COGS]])-Table2[[#This Row],[AD_SPEND]]),0)</f>
        <v>5318.0199999999968</v>
      </c>
      <c r="S4079" s="3">
        <f>IFERROR(Table2[[#This Row],[RETURNS_UNITS]]/Table2[[#This Row],[UNITS_SOLD]],0)</f>
        <v>4.9853372434017593E-2</v>
      </c>
      <c r="T4079" s="2" t="str">
        <f>TRIM(CLEAN(Table2[[#This Row],[CHANNEL]]))</f>
        <v>Zepto</v>
      </c>
      <c r="U4079" s="1">
        <f t="shared" si="63"/>
        <v>45658</v>
      </c>
    </row>
    <row r="4080" spans="1:21" x14ac:dyDescent="0.3">
      <c r="A4080" s="1">
        <v>45352</v>
      </c>
      <c r="B4080" s="2" t="s">
        <v>27</v>
      </c>
      <c r="C4080" s="2" t="s">
        <v>22</v>
      </c>
      <c r="D4080" s="2" t="s">
        <v>59</v>
      </c>
      <c r="E4080" s="2" t="str">
        <f>TRIM(Table2[[#This Row],[SKU_CODE]])</f>
        <v>BEC-CLN-001</v>
      </c>
      <c r="F4080" s="2">
        <v>311</v>
      </c>
      <c r="G4080" s="2">
        <v>61889</v>
      </c>
      <c r="H4080" s="2">
        <v>18089.89</v>
      </c>
      <c r="I4080" s="2">
        <v>14053.48</v>
      </c>
      <c r="J4080" s="2">
        <v>13</v>
      </c>
      <c r="K4080" s="2" t="str">
        <f>_xlfn.XLOOKUP(E4080,[1]SKU_Master!A:A,[1]SKU_Master!C:C,"NOT FOUND")</f>
        <v>Cleaners</v>
      </c>
      <c r="L4080" s="2">
        <f>_xlfn.XLOOKUP(Table2[[#This Row],[SKU_CODE_CLEAN]],[1]SKU_Master!A:A,[1]SKU_Master!E:E,"Not Found")</f>
        <v>199</v>
      </c>
      <c r="M4080" s="2">
        <f>_xlfn.XLOOKUP(E4080,[1]SKU_Master!A:A,[1]SKU_Master!F:F,"NOT FOUND")</f>
        <v>96</v>
      </c>
      <c r="N4080" s="2" t="str">
        <f>IF(ISNUMBER(_xlfn.XMATCH(E4080,[1]SKU_Master!A:A)),"MATCH","NOT FOUND")</f>
        <v>MATCH</v>
      </c>
      <c r="O4080" s="2">
        <f>Table2[[#This Row],[GROSS_REVENUE]]-Table2[[#This Row],[DISCOUNT]]</f>
        <v>43799.11</v>
      </c>
      <c r="P4080" s="3">
        <f>IFERROR((Table2[[#This Row],[NET_REVENUE]]-(Table2[[#This Row],[UNITS_SOLD]]*Table2[[#This Row],[UNIT_COGS]]))/Table2[[#This Row],[NET_REVENUE]],0)</f>
        <v>0.31834231334837626</v>
      </c>
      <c r="Q4080" s="4">
        <f>IFERROR(Table2[[#This Row],[GROSS_REVENUE]]/Table2[[#This Row],[AD_SPEND]],0)</f>
        <v>4.4038202637353878</v>
      </c>
      <c r="R4080" s="2">
        <f>IFERROR((Table2[[#This Row],[NET_REVENUE]]-(Table2[[#This Row],[UNITS_SOLD]]*Table2[[#This Row],[UNIT_COGS]])-Table2[[#This Row],[AD_SPEND]]),0)</f>
        <v>-110.36999999999898</v>
      </c>
      <c r="S4080" s="3">
        <f>IFERROR(Table2[[#This Row],[RETURNS_UNITS]]/Table2[[#This Row],[UNITS_SOLD]],0)</f>
        <v>4.1800643086816719E-2</v>
      </c>
      <c r="T4080" s="2" t="str">
        <f>TRIM(CLEAN(Table2[[#This Row],[CHANNEL]]))</f>
        <v>Zepto</v>
      </c>
      <c r="U4080" s="1">
        <f t="shared" si="63"/>
        <v>45352</v>
      </c>
    </row>
    <row r="4081" spans="1:21" x14ac:dyDescent="0.3">
      <c r="A4081" s="1">
        <v>45658</v>
      </c>
      <c r="B4081" s="2" t="s">
        <v>39</v>
      </c>
      <c r="C4081" s="2" t="s">
        <v>22</v>
      </c>
      <c r="D4081" s="2" t="s">
        <v>29</v>
      </c>
      <c r="E4081" s="2" t="str">
        <f>TRIM(Table2[[#This Row],[SKU_CODE]])</f>
        <v>BEC-CLN-004</v>
      </c>
      <c r="F4081" s="2">
        <v>614</v>
      </c>
      <c r="G4081" s="2">
        <v>60786</v>
      </c>
      <c r="H4081" s="2">
        <v>9173.82</v>
      </c>
      <c r="I4081" s="2">
        <v>14054.44</v>
      </c>
      <c r="J4081" s="2">
        <v>27</v>
      </c>
      <c r="K4081" s="2" t="str">
        <f>_xlfn.XLOOKUP(E4081,[1]SKU_Master!A:A,[1]SKU_Master!C:C,"NOT FOUND")</f>
        <v>Cleaners</v>
      </c>
      <c r="L4081" s="2">
        <f>_xlfn.XLOOKUP(Table2[[#This Row],[SKU_CODE_CLEAN]],[1]SKU_Master!A:A,[1]SKU_Master!E:E,"Not Found")</f>
        <v>99</v>
      </c>
      <c r="M4081" s="2">
        <f>_xlfn.XLOOKUP(E4081,[1]SKU_Master!A:A,[1]SKU_Master!F:F,"NOT FOUND")</f>
        <v>44</v>
      </c>
      <c r="N4081" s="2" t="str">
        <f>IF(ISNUMBER(_xlfn.XMATCH(E4081,[1]SKU_Master!A:A)),"MATCH","NOT FOUND")</f>
        <v>MATCH</v>
      </c>
      <c r="O4081" s="2">
        <f>Table2[[#This Row],[GROSS_REVENUE]]-Table2[[#This Row],[DISCOUNT]]</f>
        <v>51612.18</v>
      </c>
      <c r="P4081" s="3">
        <f>IFERROR((Table2[[#This Row],[NET_REVENUE]]-(Table2[[#This Row],[UNITS_SOLD]]*Table2[[#This Row],[UNIT_COGS]]))/Table2[[#This Row],[NET_REVENUE]],0)</f>
        <v>0.4765576652642845</v>
      </c>
      <c r="Q4081" s="4">
        <f>IFERROR(Table2[[#This Row],[GROSS_REVENUE]]/Table2[[#This Row],[AD_SPEND]],0)</f>
        <v>4.3250389200850403</v>
      </c>
      <c r="R4081" s="2">
        <f>IFERROR((Table2[[#This Row],[NET_REVENUE]]-(Table2[[#This Row],[UNITS_SOLD]]*Table2[[#This Row],[UNIT_COGS]])-Table2[[#This Row],[AD_SPEND]]),0)</f>
        <v>10541.74</v>
      </c>
      <c r="S4081" s="3">
        <f>IFERROR(Table2[[#This Row],[RETURNS_UNITS]]/Table2[[#This Row],[UNITS_SOLD]],0)</f>
        <v>4.3973941368078175E-2</v>
      </c>
      <c r="T4081" s="2" t="str">
        <f>TRIM(CLEAN(Table2[[#This Row],[CHANNEL]]))</f>
        <v>Amazon</v>
      </c>
      <c r="U4081" s="1">
        <f t="shared" si="63"/>
        <v>45658</v>
      </c>
    </row>
    <row r="4082" spans="1:21" x14ac:dyDescent="0.3">
      <c r="A4082" s="1">
        <v>45658</v>
      </c>
      <c r="B4082" s="2" t="s">
        <v>39</v>
      </c>
      <c r="C4082" s="2" t="s">
        <v>25</v>
      </c>
      <c r="D4082" s="2" t="s">
        <v>29</v>
      </c>
      <c r="E4082" s="2" t="str">
        <f>TRIM(Table2[[#This Row],[SKU_CODE]])</f>
        <v>BEC-CLN-004</v>
      </c>
      <c r="F4082" s="2">
        <v>538</v>
      </c>
      <c r="G4082" s="2">
        <v>53262</v>
      </c>
      <c r="H4082" s="2">
        <v>11810.76</v>
      </c>
      <c r="I4082" s="2">
        <v>14063.57</v>
      </c>
      <c r="J4082" s="2">
        <v>23</v>
      </c>
      <c r="K4082" s="2" t="str">
        <f>_xlfn.XLOOKUP(E4082,[1]SKU_Master!A:A,[1]SKU_Master!C:C,"NOT FOUND")</f>
        <v>Cleaners</v>
      </c>
      <c r="L4082" s="2">
        <f>_xlfn.XLOOKUP(Table2[[#This Row],[SKU_CODE_CLEAN]],[1]SKU_Master!A:A,[1]SKU_Master!E:E,"Not Found")</f>
        <v>99</v>
      </c>
      <c r="M4082" s="2">
        <f>_xlfn.XLOOKUP(E4082,[1]SKU_Master!A:A,[1]SKU_Master!F:F,"NOT FOUND")</f>
        <v>44</v>
      </c>
      <c r="N4082" s="2" t="str">
        <f>IF(ISNUMBER(_xlfn.XMATCH(E4082,[1]SKU_Master!A:A)),"MATCH","NOT FOUND")</f>
        <v>MATCH</v>
      </c>
      <c r="O4082" s="2">
        <f>Table2[[#This Row],[GROSS_REVENUE]]-Table2[[#This Row],[DISCOUNT]]</f>
        <v>41451.24</v>
      </c>
      <c r="P4082" s="3">
        <f>IFERROR((Table2[[#This Row],[NET_REVENUE]]-(Table2[[#This Row],[UNITS_SOLD]]*Table2[[#This Row],[UNIT_COGS]]))/Table2[[#This Row],[NET_REVENUE]],0)</f>
        <v>0.42891937611516567</v>
      </c>
      <c r="Q4082" s="4">
        <f>IFERROR(Table2[[#This Row],[GROSS_REVENUE]]/Table2[[#This Row],[AD_SPEND]],0)</f>
        <v>3.7872318337378061</v>
      </c>
      <c r="R4082" s="2">
        <f>IFERROR((Table2[[#This Row],[NET_REVENUE]]-(Table2[[#This Row],[UNITS_SOLD]]*Table2[[#This Row],[UNIT_COGS]])-Table2[[#This Row],[AD_SPEND]]),0)</f>
        <v>3715.6699999999983</v>
      </c>
      <c r="S4082" s="3">
        <f>IFERROR(Table2[[#This Row],[RETURNS_UNITS]]/Table2[[#This Row],[UNITS_SOLD]],0)</f>
        <v>4.2750929368029739E-2</v>
      </c>
      <c r="T4082" s="2" t="str">
        <f>TRIM(CLEAN(Table2[[#This Row],[CHANNEL]]))</f>
        <v>Amazon</v>
      </c>
      <c r="U4082" s="1">
        <f t="shared" si="63"/>
        <v>45658</v>
      </c>
    </row>
    <row r="4083" spans="1:21" x14ac:dyDescent="0.3">
      <c r="A4083" s="1">
        <v>45689</v>
      </c>
      <c r="B4083" s="2" t="s">
        <v>24</v>
      </c>
      <c r="C4083" s="2" t="s">
        <v>25</v>
      </c>
      <c r="D4083" s="2" t="s">
        <v>59</v>
      </c>
      <c r="E4083" s="2" t="str">
        <f>TRIM(Table2[[#This Row],[SKU_CODE]])</f>
        <v>BEC-CLN-001</v>
      </c>
      <c r="F4083" s="2">
        <v>408</v>
      </c>
      <c r="G4083" s="2">
        <v>81192</v>
      </c>
      <c r="H4083" s="2">
        <v>11943.7</v>
      </c>
      <c r="I4083" s="2">
        <v>14078.04</v>
      </c>
      <c r="J4083" s="2">
        <v>42</v>
      </c>
      <c r="K4083" s="2" t="str">
        <f>_xlfn.XLOOKUP(E4083,[1]SKU_Master!A:A,[1]SKU_Master!C:C,"NOT FOUND")</f>
        <v>Cleaners</v>
      </c>
      <c r="L4083" s="2">
        <f>_xlfn.XLOOKUP(Table2[[#This Row],[SKU_CODE_CLEAN]],[1]SKU_Master!A:A,[1]SKU_Master!E:E,"Not Found")</f>
        <v>199</v>
      </c>
      <c r="M4083" s="2">
        <f>_xlfn.XLOOKUP(E4083,[1]SKU_Master!A:A,[1]SKU_Master!F:F,"NOT FOUND")</f>
        <v>96</v>
      </c>
      <c r="N4083" s="2" t="str">
        <f>IF(ISNUMBER(_xlfn.XMATCH(E4083,[1]SKU_Master!A:A)),"MATCH","NOT FOUND")</f>
        <v>MATCH</v>
      </c>
      <c r="O4083" s="2">
        <f>Table2[[#This Row],[GROSS_REVENUE]]-Table2[[#This Row],[DISCOUNT]]</f>
        <v>69248.3</v>
      </c>
      <c r="P4083" s="3">
        <f>IFERROR((Table2[[#This Row],[NET_REVENUE]]-(Table2[[#This Row],[UNITS_SOLD]]*Table2[[#This Row],[UNIT_COGS]]))/Table2[[#This Row],[NET_REVENUE]],0)</f>
        <v>0.43438322673625201</v>
      </c>
      <c r="Q4083" s="4">
        <f>IFERROR(Table2[[#This Row],[GROSS_REVENUE]]/Table2[[#This Row],[AD_SPEND]],0)</f>
        <v>5.7672801043327047</v>
      </c>
      <c r="R4083" s="2">
        <f>IFERROR((Table2[[#This Row],[NET_REVENUE]]-(Table2[[#This Row],[UNITS_SOLD]]*Table2[[#This Row],[UNIT_COGS]])-Table2[[#This Row],[AD_SPEND]]),0)</f>
        <v>16002.260000000002</v>
      </c>
      <c r="S4083" s="3">
        <f>IFERROR(Table2[[#This Row],[RETURNS_UNITS]]/Table2[[#This Row],[UNITS_SOLD]],0)</f>
        <v>0.10294117647058823</v>
      </c>
      <c r="T4083" s="2" t="str">
        <f>TRIM(CLEAN(Table2[[#This Row],[CHANNEL]]))</f>
        <v>D2C</v>
      </c>
      <c r="U4083" s="1">
        <f t="shared" si="63"/>
        <v>45689</v>
      </c>
    </row>
    <row r="4084" spans="1:21" x14ac:dyDescent="0.3">
      <c r="A4084" s="1">
        <v>45383</v>
      </c>
      <c r="B4084" s="2" t="s">
        <v>39</v>
      </c>
      <c r="C4084" s="2" t="s">
        <v>22</v>
      </c>
      <c r="D4084" s="2" t="s">
        <v>38</v>
      </c>
      <c r="E4084" s="2" t="str">
        <f>TRIM(Table2[[#This Row],[SKU_CODE]])</f>
        <v>BEC-CLN-002</v>
      </c>
      <c r="F4084" s="2">
        <v>552</v>
      </c>
      <c r="G4084" s="2">
        <v>102120</v>
      </c>
      <c r="H4084" s="2">
        <v>24166.81</v>
      </c>
      <c r="I4084" s="2">
        <v>14080.48</v>
      </c>
      <c r="J4084" s="2">
        <v>26</v>
      </c>
      <c r="K4084" s="2" t="str">
        <f>_xlfn.XLOOKUP(E4084,[1]SKU_Master!A:A,[1]SKU_Master!C:C,"NOT FOUND")</f>
        <v>Cleaners</v>
      </c>
      <c r="L4084" s="2">
        <f>_xlfn.XLOOKUP(Table2[[#This Row],[SKU_CODE_CLEAN]],[1]SKU_Master!A:A,[1]SKU_Master!E:E,"Not Found")</f>
        <v>185</v>
      </c>
      <c r="M4084" s="2">
        <f>_xlfn.XLOOKUP(E4084,[1]SKU_Master!A:A,[1]SKU_Master!F:F,"NOT FOUND")</f>
        <v>88</v>
      </c>
      <c r="N4084" s="2" t="str">
        <f>IF(ISNUMBER(_xlfn.XMATCH(E4084,[1]SKU_Master!A:A)),"MATCH","NOT FOUND")</f>
        <v>MATCH</v>
      </c>
      <c r="O4084" s="2">
        <f>Table2[[#This Row],[GROSS_REVENUE]]-Table2[[#This Row],[DISCOUNT]]</f>
        <v>77953.19</v>
      </c>
      <c r="P4084" s="3">
        <f>IFERROR((Table2[[#This Row],[NET_REVENUE]]-(Table2[[#This Row],[UNITS_SOLD]]*Table2[[#This Row],[UNIT_COGS]]))/Table2[[#This Row],[NET_REVENUE]],0)</f>
        <v>0.37685680342266942</v>
      </c>
      <c r="Q4084" s="4">
        <f>IFERROR(Table2[[#This Row],[GROSS_REVENUE]]/Table2[[#This Row],[AD_SPEND]],0)</f>
        <v>7.2525936615797191</v>
      </c>
      <c r="R4084" s="2">
        <f>IFERROR((Table2[[#This Row],[NET_REVENUE]]-(Table2[[#This Row],[UNITS_SOLD]]*Table2[[#This Row],[UNIT_COGS]])-Table2[[#This Row],[AD_SPEND]]),0)</f>
        <v>15296.710000000003</v>
      </c>
      <c r="S4084" s="3">
        <f>IFERROR(Table2[[#This Row],[RETURNS_UNITS]]/Table2[[#This Row],[UNITS_SOLD]],0)</f>
        <v>4.710144927536232E-2</v>
      </c>
      <c r="T4084" s="2" t="str">
        <f>TRIM(CLEAN(Table2[[#This Row],[CHANNEL]]))</f>
        <v>Amazon</v>
      </c>
      <c r="U4084" s="1">
        <f t="shared" si="63"/>
        <v>45383</v>
      </c>
    </row>
    <row r="4085" spans="1:21" x14ac:dyDescent="0.3">
      <c r="A4085" s="1">
        <v>45717</v>
      </c>
      <c r="B4085" s="2" t="s">
        <v>21</v>
      </c>
      <c r="C4085" s="2" t="s">
        <v>28</v>
      </c>
      <c r="D4085" s="2" t="s">
        <v>36</v>
      </c>
      <c r="E4085" s="2" t="str">
        <f>TRIM(Table2[[#This Row],[SKU_CODE]])</f>
        <v>BEC-CLN-003</v>
      </c>
      <c r="F4085" s="2">
        <v>287</v>
      </c>
      <c r="G4085" s="2">
        <v>85813</v>
      </c>
      <c r="H4085" s="2">
        <v>8301.5499999999993</v>
      </c>
      <c r="I4085" s="2">
        <v>14082.89</v>
      </c>
      <c r="J4085" s="2">
        <v>9</v>
      </c>
      <c r="K4085" s="2" t="str">
        <f>_xlfn.XLOOKUP(E4085,[1]SKU_Master!A:A,[1]SKU_Master!C:C,"NOT FOUND")</f>
        <v>Cleaners</v>
      </c>
      <c r="L4085" s="2">
        <f>_xlfn.XLOOKUP(Table2[[#This Row],[SKU_CODE_CLEAN]],[1]SKU_Master!A:A,[1]SKU_Master!E:E,"Not Found")</f>
        <v>299</v>
      </c>
      <c r="M4085" s="2">
        <f>_xlfn.XLOOKUP(E4085,[1]SKU_Master!A:A,[1]SKU_Master!F:F,"NOT FOUND")</f>
        <v>150</v>
      </c>
      <c r="N4085" s="2" t="str">
        <f>IF(ISNUMBER(_xlfn.XMATCH(E4085,[1]SKU_Master!A:A)),"MATCH","NOT FOUND")</f>
        <v>MATCH</v>
      </c>
      <c r="O4085" s="2">
        <f>Table2[[#This Row],[GROSS_REVENUE]]-Table2[[#This Row],[DISCOUNT]]</f>
        <v>77511.45</v>
      </c>
      <c r="P4085" s="3">
        <f>IFERROR((Table2[[#This Row],[NET_REVENUE]]-(Table2[[#This Row],[UNITS_SOLD]]*Table2[[#This Row],[UNIT_COGS]]))/Table2[[#This Row],[NET_REVENUE]],0)</f>
        <v>0.44459818517135208</v>
      </c>
      <c r="Q4085" s="4">
        <f>IFERROR(Table2[[#This Row],[GROSS_REVENUE]]/Table2[[#This Row],[AD_SPEND]],0)</f>
        <v>6.0934225858470814</v>
      </c>
      <c r="R4085" s="2">
        <f>IFERROR((Table2[[#This Row],[NET_REVENUE]]-(Table2[[#This Row],[UNITS_SOLD]]*Table2[[#This Row],[UNIT_COGS]])-Table2[[#This Row],[AD_SPEND]]),0)</f>
        <v>20378.559999999998</v>
      </c>
      <c r="S4085" s="3">
        <f>IFERROR(Table2[[#This Row],[RETURNS_UNITS]]/Table2[[#This Row],[UNITS_SOLD]],0)</f>
        <v>3.1358885017421602E-2</v>
      </c>
      <c r="T4085" s="2" t="str">
        <f>TRIM(CLEAN(Table2[[#This Row],[CHANNEL]]))</f>
        <v>Flipkart</v>
      </c>
      <c r="U4085" s="1">
        <f t="shared" si="63"/>
        <v>45717</v>
      </c>
    </row>
    <row r="4086" spans="1:21" x14ac:dyDescent="0.3">
      <c r="A4086" s="1">
        <v>45597</v>
      </c>
      <c r="B4086" s="2" t="s">
        <v>34</v>
      </c>
      <c r="C4086" s="2" t="s">
        <v>22</v>
      </c>
      <c r="D4086" s="2" t="s">
        <v>36</v>
      </c>
      <c r="E4086" s="2" t="str">
        <f>TRIM(Table2[[#This Row],[SKU_CODE]])</f>
        <v>BEC-CLN-003</v>
      </c>
      <c r="F4086" s="2">
        <v>286</v>
      </c>
      <c r="G4086" s="2">
        <v>85514</v>
      </c>
      <c r="H4086" s="2">
        <v>18533.150000000001</v>
      </c>
      <c r="I4086" s="2">
        <v>14148.81</v>
      </c>
      <c r="J4086" s="2">
        <v>9</v>
      </c>
      <c r="K4086" s="2" t="str">
        <f>_xlfn.XLOOKUP(E4086,[1]SKU_Master!A:A,[1]SKU_Master!C:C,"NOT FOUND")</f>
        <v>Cleaners</v>
      </c>
      <c r="L4086" s="2">
        <f>_xlfn.XLOOKUP(Table2[[#This Row],[SKU_CODE_CLEAN]],[1]SKU_Master!A:A,[1]SKU_Master!E:E,"Not Found")</f>
        <v>299</v>
      </c>
      <c r="M4086" s="2">
        <f>_xlfn.XLOOKUP(E4086,[1]SKU_Master!A:A,[1]SKU_Master!F:F,"NOT FOUND")</f>
        <v>150</v>
      </c>
      <c r="N4086" s="2" t="str">
        <f>IF(ISNUMBER(_xlfn.XMATCH(E4086,[1]SKU_Master!A:A)),"MATCH","NOT FOUND")</f>
        <v>MATCH</v>
      </c>
      <c r="O4086" s="2">
        <f>Table2[[#This Row],[GROSS_REVENUE]]-Table2[[#This Row],[DISCOUNT]]</f>
        <v>66980.850000000006</v>
      </c>
      <c r="P4086" s="3">
        <f>IFERROR((Table2[[#This Row],[NET_REVENUE]]-(Table2[[#This Row],[UNITS_SOLD]]*Table2[[#This Row],[UNIT_COGS]]))/Table2[[#This Row],[NET_REVENUE]],0)</f>
        <v>0.35951842952127366</v>
      </c>
      <c r="Q4086" s="4">
        <f>IFERROR(Table2[[#This Row],[GROSS_REVENUE]]/Table2[[#This Row],[AD_SPEND]],0)</f>
        <v>6.0439005117744884</v>
      </c>
      <c r="R4086" s="2">
        <f>IFERROR((Table2[[#This Row],[NET_REVENUE]]-(Table2[[#This Row],[UNITS_SOLD]]*Table2[[#This Row],[UNIT_COGS]])-Table2[[#This Row],[AD_SPEND]]),0)</f>
        <v>9932.0400000000063</v>
      </c>
      <c r="S4086" s="3">
        <f>IFERROR(Table2[[#This Row],[RETURNS_UNITS]]/Table2[[#This Row],[UNITS_SOLD]],0)</f>
        <v>3.1468531468531472E-2</v>
      </c>
      <c r="T4086" s="2" t="str">
        <f>TRIM(CLEAN(Table2[[#This Row],[CHANNEL]]))</f>
        <v>Zepto</v>
      </c>
      <c r="U4086" s="1">
        <f t="shared" si="63"/>
        <v>45597</v>
      </c>
    </row>
    <row r="4087" spans="1:21" x14ac:dyDescent="0.3">
      <c r="A4087" s="1">
        <v>45658</v>
      </c>
      <c r="B4087" s="2" t="s">
        <v>34</v>
      </c>
      <c r="C4087" s="2" t="s">
        <v>28</v>
      </c>
      <c r="D4087" s="2" t="s">
        <v>59</v>
      </c>
      <c r="E4087" s="2" t="str">
        <f>TRIM(Table2[[#This Row],[SKU_CODE]])</f>
        <v>BEC-CLN-001</v>
      </c>
      <c r="F4087" s="2">
        <v>325</v>
      </c>
      <c r="G4087" s="2">
        <v>64675</v>
      </c>
      <c r="H4087" s="2">
        <v>15657.1</v>
      </c>
      <c r="I4087" s="2">
        <v>14189.68</v>
      </c>
      <c r="J4087" s="2">
        <v>16</v>
      </c>
      <c r="K4087" s="2" t="str">
        <f>_xlfn.XLOOKUP(E4087,[1]SKU_Master!A:A,[1]SKU_Master!C:C,"NOT FOUND")</f>
        <v>Cleaners</v>
      </c>
      <c r="L4087" s="2">
        <f>_xlfn.XLOOKUP(Table2[[#This Row],[SKU_CODE_CLEAN]],[1]SKU_Master!A:A,[1]SKU_Master!E:E,"Not Found")</f>
        <v>199</v>
      </c>
      <c r="M4087" s="2">
        <f>_xlfn.XLOOKUP(E4087,[1]SKU_Master!A:A,[1]SKU_Master!F:F,"NOT FOUND")</f>
        <v>96</v>
      </c>
      <c r="N4087" s="2" t="str">
        <f>IF(ISNUMBER(_xlfn.XMATCH(E4087,[1]SKU_Master!A:A)),"MATCH","NOT FOUND")</f>
        <v>MATCH</v>
      </c>
      <c r="O4087" s="2">
        <f>Table2[[#This Row],[GROSS_REVENUE]]-Table2[[#This Row],[DISCOUNT]]</f>
        <v>49017.9</v>
      </c>
      <c r="P4087" s="3">
        <f>IFERROR((Table2[[#This Row],[NET_REVENUE]]-(Table2[[#This Row],[UNITS_SOLD]]*Table2[[#This Row],[UNIT_COGS]]))/Table2[[#This Row],[NET_REVENUE]],0)</f>
        <v>0.36349782426419741</v>
      </c>
      <c r="Q4087" s="4">
        <f>IFERROR(Table2[[#This Row],[GROSS_REVENUE]]/Table2[[#This Row],[AD_SPEND]],0)</f>
        <v>4.5578899594634974</v>
      </c>
      <c r="R4087" s="2">
        <f>IFERROR((Table2[[#This Row],[NET_REVENUE]]-(Table2[[#This Row],[UNITS_SOLD]]*Table2[[#This Row],[UNIT_COGS]])-Table2[[#This Row],[AD_SPEND]]),0)</f>
        <v>3628.2200000000012</v>
      </c>
      <c r="S4087" s="3">
        <f>IFERROR(Table2[[#This Row],[RETURNS_UNITS]]/Table2[[#This Row],[UNITS_SOLD]],0)</f>
        <v>4.9230769230769231E-2</v>
      </c>
      <c r="T4087" s="2" t="str">
        <f>TRIM(CLEAN(Table2[[#This Row],[CHANNEL]]))</f>
        <v>Zepto</v>
      </c>
      <c r="U4087" s="1">
        <f t="shared" si="63"/>
        <v>45658</v>
      </c>
    </row>
    <row r="4088" spans="1:21" x14ac:dyDescent="0.3">
      <c r="A4088" s="1">
        <v>45748</v>
      </c>
      <c r="B4088" s="2" t="s">
        <v>24</v>
      </c>
      <c r="C4088" s="2" t="s">
        <v>22</v>
      </c>
      <c r="D4088" s="2" t="s">
        <v>59</v>
      </c>
      <c r="E4088" s="2" t="str">
        <f>TRIM(Table2[[#This Row],[SKU_CODE]])</f>
        <v>BEC-CLN-001</v>
      </c>
      <c r="F4088" s="2">
        <v>246</v>
      </c>
      <c r="G4088" s="2">
        <v>48954</v>
      </c>
      <c r="H4088" s="2">
        <v>5150.7700000000004</v>
      </c>
      <c r="I4088" s="2">
        <v>14189.9</v>
      </c>
      <c r="J4088" s="2">
        <v>33</v>
      </c>
      <c r="K4088" s="2" t="str">
        <f>_xlfn.XLOOKUP(E4088,[1]SKU_Master!A:A,[1]SKU_Master!C:C,"NOT FOUND")</f>
        <v>Cleaners</v>
      </c>
      <c r="L4088" s="2">
        <f>_xlfn.XLOOKUP(Table2[[#This Row],[SKU_CODE_CLEAN]],[1]SKU_Master!A:A,[1]SKU_Master!E:E,"Not Found")</f>
        <v>199</v>
      </c>
      <c r="M4088" s="2">
        <f>_xlfn.XLOOKUP(E4088,[1]SKU_Master!A:A,[1]SKU_Master!F:F,"NOT FOUND")</f>
        <v>96</v>
      </c>
      <c r="N4088" s="2" t="str">
        <f>IF(ISNUMBER(_xlfn.XMATCH(E4088,[1]SKU_Master!A:A)),"MATCH","NOT FOUND")</f>
        <v>MATCH</v>
      </c>
      <c r="O4088" s="2">
        <f>Table2[[#This Row],[GROSS_REVENUE]]-Table2[[#This Row],[DISCOUNT]]</f>
        <v>43803.229999999996</v>
      </c>
      <c r="P4088" s="3">
        <f>IFERROR((Table2[[#This Row],[NET_REVENUE]]-(Table2[[#This Row],[UNITS_SOLD]]*Table2[[#This Row],[UNIT_COGS]]))/Table2[[#This Row],[NET_REVENUE]],0)</f>
        <v>0.46086167618232715</v>
      </c>
      <c r="Q4088" s="4">
        <f>IFERROR(Table2[[#This Row],[GROSS_REVENUE]]/Table2[[#This Row],[AD_SPEND]],0)</f>
        <v>3.4499186040775482</v>
      </c>
      <c r="R4088" s="2">
        <f>IFERROR((Table2[[#This Row],[NET_REVENUE]]-(Table2[[#This Row],[UNITS_SOLD]]*Table2[[#This Row],[UNIT_COGS]])-Table2[[#This Row],[AD_SPEND]]),0)</f>
        <v>5997.3299999999963</v>
      </c>
      <c r="S4088" s="3">
        <f>IFERROR(Table2[[#This Row],[RETURNS_UNITS]]/Table2[[#This Row],[UNITS_SOLD]],0)</f>
        <v>0.13414634146341464</v>
      </c>
      <c r="T4088" s="2" t="str">
        <f>TRIM(CLEAN(Table2[[#This Row],[CHANNEL]]))</f>
        <v>D2C</v>
      </c>
      <c r="U4088" s="1">
        <f t="shared" si="63"/>
        <v>45748</v>
      </c>
    </row>
    <row r="4089" spans="1:21" x14ac:dyDescent="0.3">
      <c r="A4089" s="1">
        <v>45689</v>
      </c>
      <c r="B4089" s="2" t="s">
        <v>21</v>
      </c>
      <c r="C4089" s="2" t="s">
        <v>22</v>
      </c>
      <c r="D4089" s="2" t="s">
        <v>59</v>
      </c>
      <c r="E4089" s="2" t="str">
        <f>TRIM(Table2[[#This Row],[SKU_CODE]])</f>
        <v>BEC-CLN-001</v>
      </c>
      <c r="F4089" s="2">
        <v>325</v>
      </c>
      <c r="G4089" s="2">
        <v>64675</v>
      </c>
      <c r="H4089" s="2">
        <v>11889.92</v>
      </c>
      <c r="I4089" s="2">
        <v>14202.56</v>
      </c>
      <c r="J4089" s="2">
        <v>14</v>
      </c>
      <c r="K4089" s="2" t="str">
        <f>_xlfn.XLOOKUP(E4089,[1]SKU_Master!A:A,[1]SKU_Master!C:C,"NOT FOUND")</f>
        <v>Cleaners</v>
      </c>
      <c r="L4089" s="2">
        <f>_xlfn.XLOOKUP(Table2[[#This Row],[SKU_CODE_CLEAN]],[1]SKU_Master!A:A,[1]SKU_Master!E:E,"Not Found")</f>
        <v>199</v>
      </c>
      <c r="M4089" s="2">
        <f>_xlfn.XLOOKUP(E4089,[1]SKU_Master!A:A,[1]SKU_Master!F:F,"NOT FOUND")</f>
        <v>96</v>
      </c>
      <c r="N4089" s="2" t="str">
        <f>IF(ISNUMBER(_xlfn.XMATCH(E4089,[1]SKU_Master!A:A)),"MATCH","NOT FOUND")</f>
        <v>MATCH</v>
      </c>
      <c r="O4089" s="2">
        <f>Table2[[#This Row],[GROSS_REVENUE]]-Table2[[#This Row],[DISCOUNT]]</f>
        <v>52785.08</v>
      </c>
      <c r="P4089" s="3">
        <f>IFERROR((Table2[[#This Row],[NET_REVENUE]]-(Table2[[#This Row],[UNITS_SOLD]]*Table2[[#This Row],[UNIT_COGS]]))/Table2[[#This Row],[NET_REVENUE]],0)</f>
        <v>0.40892388531001567</v>
      </c>
      <c r="Q4089" s="4">
        <f>IFERROR(Table2[[#This Row],[GROSS_REVENUE]]/Table2[[#This Row],[AD_SPEND]],0)</f>
        <v>4.553756505869365</v>
      </c>
      <c r="R4089" s="2">
        <f>IFERROR((Table2[[#This Row],[NET_REVENUE]]-(Table2[[#This Row],[UNITS_SOLD]]*Table2[[#This Row],[UNIT_COGS]])-Table2[[#This Row],[AD_SPEND]]),0)</f>
        <v>7382.5200000000023</v>
      </c>
      <c r="S4089" s="3">
        <f>IFERROR(Table2[[#This Row],[RETURNS_UNITS]]/Table2[[#This Row],[UNITS_SOLD]],0)</f>
        <v>4.3076923076923075E-2</v>
      </c>
      <c r="T4089" s="2" t="str">
        <f>TRIM(CLEAN(Table2[[#This Row],[CHANNEL]]))</f>
        <v>Flipkart</v>
      </c>
      <c r="U4089" s="1">
        <f t="shared" si="63"/>
        <v>45689</v>
      </c>
    </row>
    <row r="4090" spans="1:21" x14ac:dyDescent="0.3">
      <c r="A4090" s="1">
        <v>45778</v>
      </c>
      <c r="B4090" s="2" t="s">
        <v>33</v>
      </c>
      <c r="C4090" s="2" t="s">
        <v>28</v>
      </c>
      <c r="D4090" s="2" t="s">
        <v>36</v>
      </c>
      <c r="E4090" s="2" t="str">
        <f>TRIM(Table2[[#This Row],[SKU_CODE]])</f>
        <v>BEC-CLN-003</v>
      </c>
      <c r="F4090" s="2">
        <v>158</v>
      </c>
      <c r="G4090" s="2">
        <v>47242</v>
      </c>
      <c r="H4090" s="2">
        <v>5345.28</v>
      </c>
      <c r="I4090" s="2">
        <v>14206.95</v>
      </c>
      <c r="J4090" s="2">
        <v>8</v>
      </c>
      <c r="K4090" s="2" t="str">
        <f>_xlfn.XLOOKUP(E4090,[1]SKU_Master!A:A,[1]SKU_Master!C:C,"NOT FOUND")</f>
        <v>Cleaners</v>
      </c>
      <c r="L4090" s="2">
        <f>_xlfn.XLOOKUP(Table2[[#This Row],[SKU_CODE_CLEAN]],[1]SKU_Master!A:A,[1]SKU_Master!E:E,"Not Found")</f>
        <v>299</v>
      </c>
      <c r="M4090" s="2">
        <f>_xlfn.XLOOKUP(E4090,[1]SKU_Master!A:A,[1]SKU_Master!F:F,"NOT FOUND")</f>
        <v>150</v>
      </c>
      <c r="N4090" s="2" t="str">
        <f>IF(ISNUMBER(_xlfn.XMATCH(E4090,[1]SKU_Master!A:A)),"MATCH","NOT FOUND")</f>
        <v>MATCH</v>
      </c>
      <c r="O4090" s="2">
        <f>Table2[[#This Row],[GROSS_REVENUE]]-Table2[[#This Row],[DISCOUNT]]</f>
        <v>41896.720000000001</v>
      </c>
      <c r="P4090" s="3">
        <f>IFERROR((Table2[[#This Row],[NET_REVENUE]]-(Table2[[#This Row],[UNITS_SOLD]]*Table2[[#This Row],[UNIT_COGS]]))/Table2[[#This Row],[NET_REVENUE]],0)</f>
        <v>0.43432325967283358</v>
      </c>
      <c r="Q4090" s="4">
        <f>IFERROR(Table2[[#This Row],[GROSS_REVENUE]]/Table2[[#This Row],[AD_SPEND]],0)</f>
        <v>3.3252738976346081</v>
      </c>
      <c r="R4090" s="2">
        <f>IFERROR((Table2[[#This Row],[NET_REVENUE]]-(Table2[[#This Row],[UNITS_SOLD]]*Table2[[#This Row],[UNIT_COGS]])-Table2[[#This Row],[AD_SPEND]]),0)</f>
        <v>3989.7700000000004</v>
      </c>
      <c r="S4090" s="3">
        <f>IFERROR(Table2[[#This Row],[RETURNS_UNITS]]/Table2[[#This Row],[UNITS_SOLD]],0)</f>
        <v>5.0632911392405063E-2</v>
      </c>
      <c r="T4090" s="2" t="str">
        <f>TRIM(CLEAN(Table2[[#This Row],[CHANNEL]]))</f>
        <v>Swiggy Instamart</v>
      </c>
      <c r="U4090" s="1">
        <f t="shared" si="63"/>
        <v>45778</v>
      </c>
    </row>
    <row r="4091" spans="1:21" x14ac:dyDescent="0.3">
      <c r="A4091" s="1">
        <v>45778</v>
      </c>
      <c r="B4091" s="2" t="s">
        <v>33</v>
      </c>
      <c r="C4091" s="2" t="s">
        <v>25</v>
      </c>
      <c r="D4091" s="2" t="s">
        <v>36</v>
      </c>
      <c r="E4091" s="2" t="str">
        <f>TRIM(Table2[[#This Row],[SKU_CODE]])</f>
        <v>BEC-CLN-003</v>
      </c>
      <c r="F4091" s="2">
        <v>296</v>
      </c>
      <c r="G4091" s="2">
        <v>88504</v>
      </c>
      <c r="H4091" s="2">
        <v>16966.2</v>
      </c>
      <c r="I4091" s="2">
        <v>14209.04</v>
      </c>
      <c r="J4091" s="2">
        <v>10</v>
      </c>
      <c r="K4091" s="2" t="str">
        <f>_xlfn.XLOOKUP(E4091,[1]SKU_Master!A:A,[1]SKU_Master!C:C,"NOT FOUND")</f>
        <v>Cleaners</v>
      </c>
      <c r="L4091" s="2">
        <f>_xlfn.XLOOKUP(Table2[[#This Row],[SKU_CODE_CLEAN]],[1]SKU_Master!A:A,[1]SKU_Master!E:E,"Not Found")</f>
        <v>299</v>
      </c>
      <c r="M4091" s="2">
        <f>_xlfn.XLOOKUP(E4091,[1]SKU_Master!A:A,[1]SKU_Master!F:F,"NOT FOUND")</f>
        <v>150</v>
      </c>
      <c r="N4091" s="2" t="str">
        <f>IF(ISNUMBER(_xlfn.XMATCH(E4091,[1]SKU_Master!A:A)),"MATCH","NOT FOUND")</f>
        <v>MATCH</v>
      </c>
      <c r="O4091" s="2">
        <f>Table2[[#This Row],[GROSS_REVENUE]]-Table2[[#This Row],[DISCOUNT]]</f>
        <v>71537.8</v>
      </c>
      <c r="P4091" s="3">
        <f>IFERROR((Table2[[#This Row],[NET_REVENUE]]-(Table2[[#This Row],[UNITS_SOLD]]*Table2[[#This Row],[UNIT_COGS]]))/Table2[[#This Row],[NET_REVENUE]],0)</f>
        <v>0.37934909935726291</v>
      </c>
      <c r="Q4091" s="4">
        <f>IFERROR(Table2[[#This Row],[GROSS_REVENUE]]/Table2[[#This Row],[AD_SPEND]],0)</f>
        <v>6.2287107362636744</v>
      </c>
      <c r="R4091" s="2">
        <f>IFERROR((Table2[[#This Row],[NET_REVENUE]]-(Table2[[#This Row],[UNITS_SOLD]]*Table2[[#This Row],[UNIT_COGS]])-Table2[[#This Row],[AD_SPEND]]),0)</f>
        <v>12928.760000000002</v>
      </c>
      <c r="S4091" s="3">
        <f>IFERROR(Table2[[#This Row],[RETURNS_UNITS]]/Table2[[#This Row],[UNITS_SOLD]],0)</f>
        <v>3.3783783783783786E-2</v>
      </c>
      <c r="T4091" s="2" t="str">
        <f>TRIM(CLEAN(Table2[[#This Row],[CHANNEL]]))</f>
        <v>Swiggy Instamart</v>
      </c>
      <c r="U4091" s="1">
        <f t="shared" si="63"/>
        <v>45778</v>
      </c>
    </row>
    <row r="4092" spans="1:21" x14ac:dyDescent="0.3">
      <c r="A4092" s="1">
        <v>45778</v>
      </c>
      <c r="B4092" s="2" t="s">
        <v>33</v>
      </c>
      <c r="C4092" s="2" t="s">
        <v>22</v>
      </c>
      <c r="D4092" s="2" t="s">
        <v>36</v>
      </c>
      <c r="E4092" s="2" t="str">
        <f>TRIM(Table2[[#This Row],[SKU_CODE]])</f>
        <v>BEC-CLN-003</v>
      </c>
      <c r="F4092" s="2">
        <v>188</v>
      </c>
      <c r="G4092" s="2">
        <v>56212</v>
      </c>
      <c r="H4092" s="2">
        <v>4245.95</v>
      </c>
      <c r="I4092" s="2">
        <v>14218.22</v>
      </c>
      <c r="J4092" s="2">
        <v>5</v>
      </c>
      <c r="K4092" s="2" t="str">
        <f>_xlfn.XLOOKUP(E4092,[1]SKU_Master!A:A,[1]SKU_Master!C:C,"NOT FOUND")</f>
        <v>Cleaners</v>
      </c>
      <c r="L4092" s="2">
        <f>_xlfn.XLOOKUP(Table2[[#This Row],[SKU_CODE_CLEAN]],[1]SKU_Master!A:A,[1]SKU_Master!E:E,"Not Found")</f>
        <v>299</v>
      </c>
      <c r="M4092" s="2">
        <f>_xlfn.XLOOKUP(E4092,[1]SKU_Master!A:A,[1]SKU_Master!F:F,"NOT FOUND")</f>
        <v>150</v>
      </c>
      <c r="N4092" s="2" t="str">
        <f>IF(ISNUMBER(_xlfn.XMATCH(E4092,[1]SKU_Master!A:A)),"MATCH","NOT FOUND")</f>
        <v>MATCH</v>
      </c>
      <c r="O4092" s="2">
        <f>Table2[[#This Row],[GROSS_REVENUE]]-Table2[[#This Row],[DISCOUNT]]</f>
        <v>51966.05</v>
      </c>
      <c r="P4092" s="3">
        <f>IFERROR((Table2[[#This Row],[NET_REVENUE]]-(Table2[[#This Row],[UNITS_SOLD]]*Table2[[#This Row],[UNIT_COGS]]))/Table2[[#This Row],[NET_REVENUE]],0)</f>
        <v>0.45733801202900742</v>
      </c>
      <c r="Q4092" s="4">
        <f>IFERROR(Table2[[#This Row],[GROSS_REVENUE]]/Table2[[#This Row],[AD_SPEND]],0)</f>
        <v>3.9535187948983772</v>
      </c>
      <c r="R4092" s="2">
        <f>IFERROR((Table2[[#This Row],[NET_REVENUE]]-(Table2[[#This Row],[UNITS_SOLD]]*Table2[[#This Row],[UNIT_COGS]])-Table2[[#This Row],[AD_SPEND]]),0)</f>
        <v>9547.8300000000036</v>
      </c>
      <c r="S4092" s="3">
        <f>IFERROR(Table2[[#This Row],[RETURNS_UNITS]]/Table2[[#This Row],[UNITS_SOLD]],0)</f>
        <v>2.6595744680851064E-2</v>
      </c>
      <c r="T4092" s="2" t="str">
        <f>TRIM(CLEAN(Table2[[#This Row],[CHANNEL]]))</f>
        <v>Swiggy Instamart</v>
      </c>
      <c r="U4092" s="1">
        <f t="shared" si="63"/>
        <v>45778</v>
      </c>
    </row>
    <row r="4093" spans="1:21" x14ac:dyDescent="0.3">
      <c r="A4093" s="1">
        <v>45505</v>
      </c>
      <c r="B4093" s="2" t="s">
        <v>39</v>
      </c>
      <c r="C4093" s="2" t="s">
        <v>22</v>
      </c>
      <c r="D4093" s="2" t="s">
        <v>38</v>
      </c>
      <c r="E4093" s="2" t="str">
        <f>TRIM(Table2[[#This Row],[SKU_CODE]])</f>
        <v>BEC-CLN-002</v>
      </c>
      <c r="F4093" s="2">
        <v>398</v>
      </c>
      <c r="G4093" s="2">
        <v>73630</v>
      </c>
      <c r="H4093" s="2">
        <v>10920.97</v>
      </c>
      <c r="I4093" s="2">
        <v>14270.8</v>
      </c>
      <c r="J4093" s="2">
        <v>16</v>
      </c>
      <c r="K4093" s="2" t="str">
        <f>_xlfn.XLOOKUP(E4093,[1]SKU_Master!A:A,[1]SKU_Master!C:C,"NOT FOUND")</f>
        <v>Cleaners</v>
      </c>
      <c r="L4093" s="2">
        <f>_xlfn.XLOOKUP(Table2[[#This Row],[SKU_CODE_CLEAN]],[1]SKU_Master!A:A,[1]SKU_Master!E:E,"Not Found")</f>
        <v>185</v>
      </c>
      <c r="M4093" s="2">
        <f>_xlfn.XLOOKUP(E4093,[1]SKU_Master!A:A,[1]SKU_Master!F:F,"NOT FOUND")</f>
        <v>88</v>
      </c>
      <c r="N4093" s="2" t="str">
        <f>IF(ISNUMBER(_xlfn.XMATCH(E4093,[1]SKU_Master!A:A)),"MATCH","NOT FOUND")</f>
        <v>MATCH</v>
      </c>
      <c r="O4093" s="2">
        <f>Table2[[#This Row],[GROSS_REVENUE]]-Table2[[#This Row],[DISCOUNT]]</f>
        <v>62709.03</v>
      </c>
      <c r="P4093" s="3">
        <f>IFERROR((Table2[[#This Row],[NET_REVENUE]]-(Table2[[#This Row],[UNITS_SOLD]]*Table2[[#This Row],[UNIT_COGS]]))/Table2[[#This Row],[NET_REVENUE]],0)</f>
        <v>0.44148394577304095</v>
      </c>
      <c r="Q4093" s="4">
        <f>IFERROR(Table2[[#This Row],[GROSS_REVENUE]]/Table2[[#This Row],[AD_SPEND]],0)</f>
        <v>5.1594865039100828</v>
      </c>
      <c r="R4093" s="2">
        <f>IFERROR((Table2[[#This Row],[NET_REVENUE]]-(Table2[[#This Row],[UNITS_SOLD]]*Table2[[#This Row],[UNIT_COGS]])-Table2[[#This Row],[AD_SPEND]]),0)</f>
        <v>13414.23</v>
      </c>
      <c r="S4093" s="3">
        <f>IFERROR(Table2[[#This Row],[RETURNS_UNITS]]/Table2[[#This Row],[UNITS_SOLD]],0)</f>
        <v>4.0201005025125629E-2</v>
      </c>
      <c r="T4093" s="2" t="str">
        <f>TRIM(CLEAN(Table2[[#This Row],[CHANNEL]]))</f>
        <v>Amazon</v>
      </c>
      <c r="U4093" s="1">
        <f t="shared" si="63"/>
        <v>45505</v>
      </c>
    </row>
    <row r="4094" spans="1:21" x14ac:dyDescent="0.3">
      <c r="A4094" s="1">
        <v>45717</v>
      </c>
      <c r="B4094" s="2" t="s">
        <v>39</v>
      </c>
      <c r="C4094" s="2" t="s">
        <v>22</v>
      </c>
      <c r="D4094" s="2" t="s">
        <v>41</v>
      </c>
      <c r="E4094" s="2" t="str">
        <f>TRIM(Table2[[#This Row],[SKU_CODE]])</f>
        <v>BEC-KT-002</v>
      </c>
      <c r="F4094" s="2">
        <v>407</v>
      </c>
      <c r="G4094" s="2">
        <v>170940</v>
      </c>
      <c r="H4094" s="2">
        <v>12267.03</v>
      </c>
      <c r="I4094" s="2">
        <v>14273.59</v>
      </c>
      <c r="J4094" s="2">
        <v>24</v>
      </c>
      <c r="K4094" s="2" t="str">
        <f>_xlfn.XLOOKUP(E4094,[1]SKU_Master!A:A,[1]SKU_Master!C:C,"NOT FOUND")</f>
        <v>Kitchen Towel</v>
      </c>
      <c r="L4094" s="2">
        <f>_xlfn.XLOOKUP(Table2[[#This Row],[SKU_CODE_CLEAN]],[1]SKU_Master!A:A,[1]SKU_Master!E:E,"Not Found")</f>
        <v>420</v>
      </c>
      <c r="M4094" s="2">
        <f>_xlfn.XLOOKUP(E4094,[1]SKU_Master!A:A,[1]SKU_Master!F:F,"NOT FOUND")</f>
        <v>205</v>
      </c>
      <c r="N4094" s="2" t="str">
        <f>IF(ISNUMBER(_xlfn.XMATCH(E4094,[1]SKU_Master!A:A)),"MATCH","NOT FOUND")</f>
        <v>MATCH</v>
      </c>
      <c r="O4094" s="2">
        <f>Table2[[#This Row],[GROSS_REVENUE]]-Table2[[#This Row],[DISCOUNT]]</f>
        <v>158672.97</v>
      </c>
      <c r="P4094" s="3">
        <f>IFERROR((Table2[[#This Row],[NET_REVENUE]]-(Table2[[#This Row],[UNITS_SOLD]]*Table2[[#This Row],[UNIT_COGS]]))/Table2[[#This Row],[NET_REVENUE]],0)</f>
        <v>0.47417004925287526</v>
      </c>
      <c r="Q4094" s="4">
        <f>IFERROR(Table2[[#This Row],[GROSS_REVENUE]]/Table2[[#This Row],[AD_SPEND]],0)</f>
        <v>11.97596400064735</v>
      </c>
      <c r="R4094" s="2">
        <f>IFERROR((Table2[[#This Row],[NET_REVENUE]]-(Table2[[#This Row],[UNITS_SOLD]]*Table2[[#This Row],[UNIT_COGS]])-Table2[[#This Row],[AD_SPEND]]),0)</f>
        <v>60964.380000000005</v>
      </c>
      <c r="S4094" s="3">
        <f>IFERROR(Table2[[#This Row],[RETURNS_UNITS]]/Table2[[#This Row],[UNITS_SOLD]],0)</f>
        <v>5.896805896805897E-2</v>
      </c>
      <c r="T4094" s="2" t="str">
        <f>TRIM(CLEAN(Table2[[#This Row],[CHANNEL]]))</f>
        <v>Amazon</v>
      </c>
      <c r="U4094" s="1">
        <f t="shared" si="63"/>
        <v>45717</v>
      </c>
    </row>
    <row r="4095" spans="1:21" x14ac:dyDescent="0.3">
      <c r="A4095" s="1">
        <v>45778</v>
      </c>
      <c r="B4095" s="2" t="s">
        <v>39</v>
      </c>
      <c r="C4095" s="2" t="s">
        <v>22</v>
      </c>
      <c r="D4095" s="2" t="s">
        <v>59</v>
      </c>
      <c r="E4095" s="2" t="str">
        <f>TRIM(Table2[[#This Row],[SKU_CODE]])</f>
        <v>BEC-CLN-001</v>
      </c>
      <c r="F4095" s="2">
        <v>388</v>
      </c>
      <c r="G4095" s="2">
        <v>77212</v>
      </c>
      <c r="H4095" s="2">
        <v>18643.009999999998</v>
      </c>
      <c r="I4095" s="2">
        <v>14291.61</v>
      </c>
      <c r="J4095" s="2">
        <v>21</v>
      </c>
      <c r="K4095" s="2" t="str">
        <f>_xlfn.XLOOKUP(E4095,[1]SKU_Master!A:A,[1]SKU_Master!C:C,"NOT FOUND")</f>
        <v>Cleaners</v>
      </c>
      <c r="L4095" s="2">
        <f>_xlfn.XLOOKUP(Table2[[#This Row],[SKU_CODE_CLEAN]],[1]SKU_Master!A:A,[1]SKU_Master!E:E,"Not Found")</f>
        <v>199</v>
      </c>
      <c r="M4095" s="2">
        <f>_xlfn.XLOOKUP(E4095,[1]SKU_Master!A:A,[1]SKU_Master!F:F,"NOT FOUND")</f>
        <v>96</v>
      </c>
      <c r="N4095" s="2" t="str">
        <f>IF(ISNUMBER(_xlfn.XMATCH(E4095,[1]SKU_Master!A:A)),"MATCH","NOT FOUND")</f>
        <v>MATCH</v>
      </c>
      <c r="O4095" s="2">
        <f>Table2[[#This Row],[GROSS_REVENUE]]-Table2[[#This Row],[DISCOUNT]]</f>
        <v>58568.990000000005</v>
      </c>
      <c r="P4095" s="3">
        <f>IFERROR((Table2[[#This Row],[NET_REVENUE]]-(Table2[[#This Row],[UNITS_SOLD]]*Table2[[#This Row],[UNIT_COGS]]))/Table2[[#This Row],[NET_REVENUE]],0)</f>
        <v>0.36403205860302529</v>
      </c>
      <c r="Q4095" s="4">
        <f>IFERROR(Table2[[#This Row],[GROSS_REVENUE]]/Table2[[#This Row],[AD_SPEND]],0)</f>
        <v>5.4026103427115624</v>
      </c>
      <c r="R4095" s="2">
        <f>IFERROR((Table2[[#This Row],[NET_REVENUE]]-(Table2[[#This Row],[UNITS_SOLD]]*Table2[[#This Row],[UNIT_COGS]])-Table2[[#This Row],[AD_SPEND]]),0)</f>
        <v>7029.3800000000047</v>
      </c>
      <c r="S4095" s="3">
        <f>IFERROR(Table2[[#This Row],[RETURNS_UNITS]]/Table2[[#This Row],[UNITS_SOLD]],0)</f>
        <v>5.4123711340206188E-2</v>
      </c>
      <c r="T4095" s="2" t="str">
        <f>TRIM(CLEAN(Table2[[#This Row],[CHANNEL]]))</f>
        <v>Amazon</v>
      </c>
      <c r="U4095" s="1">
        <f t="shared" si="63"/>
        <v>45778</v>
      </c>
    </row>
    <row r="4096" spans="1:21" x14ac:dyDescent="0.3">
      <c r="A4096" s="1">
        <v>45778</v>
      </c>
      <c r="B4096" s="2" t="s">
        <v>21</v>
      </c>
      <c r="C4096" s="2" t="s">
        <v>22</v>
      </c>
      <c r="D4096" s="2" t="s">
        <v>36</v>
      </c>
      <c r="E4096" s="2" t="str">
        <f>TRIM(Table2[[#This Row],[SKU_CODE]])</f>
        <v>BEC-CLN-003</v>
      </c>
      <c r="F4096" s="2">
        <v>280</v>
      </c>
      <c r="G4096" s="2">
        <v>83720</v>
      </c>
      <c r="H4096" s="2">
        <v>21311.4</v>
      </c>
      <c r="I4096" s="2">
        <v>14314.18</v>
      </c>
      <c r="J4096" s="2">
        <v>11</v>
      </c>
      <c r="K4096" s="2" t="str">
        <f>_xlfn.XLOOKUP(E4096,[1]SKU_Master!A:A,[1]SKU_Master!C:C,"NOT FOUND")</f>
        <v>Cleaners</v>
      </c>
      <c r="L4096" s="2">
        <f>_xlfn.XLOOKUP(Table2[[#This Row],[SKU_CODE_CLEAN]],[1]SKU_Master!A:A,[1]SKU_Master!E:E,"Not Found")</f>
        <v>299</v>
      </c>
      <c r="M4096" s="2">
        <f>_xlfn.XLOOKUP(E4096,[1]SKU_Master!A:A,[1]SKU_Master!F:F,"NOT FOUND")</f>
        <v>150</v>
      </c>
      <c r="N4096" s="2" t="str">
        <f>IF(ISNUMBER(_xlfn.XMATCH(E4096,[1]SKU_Master!A:A)),"MATCH","NOT FOUND")</f>
        <v>MATCH</v>
      </c>
      <c r="O4096" s="2">
        <f>Table2[[#This Row],[GROSS_REVENUE]]-Table2[[#This Row],[DISCOUNT]]</f>
        <v>62408.6</v>
      </c>
      <c r="P4096" s="3">
        <f>IFERROR((Table2[[#This Row],[NET_REVENUE]]-(Table2[[#This Row],[UNITS_SOLD]]*Table2[[#This Row],[UNIT_COGS]]))/Table2[[#This Row],[NET_REVENUE]],0)</f>
        <v>0.32701582794678935</v>
      </c>
      <c r="Q4096" s="4">
        <f>IFERROR(Table2[[#This Row],[GROSS_REVENUE]]/Table2[[#This Row],[AD_SPEND]],0)</f>
        <v>5.8487457891405583</v>
      </c>
      <c r="R4096" s="2">
        <f>IFERROR((Table2[[#This Row],[NET_REVENUE]]-(Table2[[#This Row],[UNITS_SOLD]]*Table2[[#This Row],[UNIT_COGS]])-Table2[[#This Row],[AD_SPEND]]),0)</f>
        <v>6094.4199999999983</v>
      </c>
      <c r="S4096" s="3">
        <f>IFERROR(Table2[[#This Row],[RETURNS_UNITS]]/Table2[[#This Row],[UNITS_SOLD]],0)</f>
        <v>3.9285714285714285E-2</v>
      </c>
      <c r="T4096" s="2" t="str">
        <f>TRIM(CLEAN(Table2[[#This Row],[CHANNEL]]))</f>
        <v>Flipkart</v>
      </c>
      <c r="U4096" s="1">
        <f t="shared" si="63"/>
        <v>45778</v>
      </c>
    </row>
    <row r="4097" spans="1:21" x14ac:dyDescent="0.3">
      <c r="A4097" s="1">
        <v>45292</v>
      </c>
      <c r="B4097" s="2" t="s">
        <v>37</v>
      </c>
      <c r="C4097" s="2" t="s">
        <v>28</v>
      </c>
      <c r="D4097" s="2" t="s">
        <v>36</v>
      </c>
      <c r="E4097" s="2" t="str">
        <f>TRIM(Table2[[#This Row],[SKU_CODE]])</f>
        <v>BEC-CLN-003</v>
      </c>
      <c r="F4097" s="2">
        <v>306</v>
      </c>
      <c r="G4097" s="2">
        <v>91494</v>
      </c>
      <c r="H4097" s="2">
        <v>26906.01</v>
      </c>
      <c r="I4097" s="2">
        <v>14314.45</v>
      </c>
      <c r="J4097" s="2">
        <v>14</v>
      </c>
      <c r="K4097" s="2" t="str">
        <f>_xlfn.XLOOKUP(E4097,[1]SKU_Master!A:A,[1]SKU_Master!C:C,"NOT FOUND")</f>
        <v>Cleaners</v>
      </c>
      <c r="L4097" s="2">
        <f>_xlfn.XLOOKUP(Table2[[#This Row],[SKU_CODE_CLEAN]],[1]SKU_Master!A:A,[1]SKU_Master!E:E,"Not Found")</f>
        <v>299</v>
      </c>
      <c r="M4097" s="2">
        <f>_xlfn.XLOOKUP(E4097,[1]SKU_Master!A:A,[1]SKU_Master!F:F,"NOT FOUND")</f>
        <v>150</v>
      </c>
      <c r="N4097" s="2" t="str">
        <f>IF(ISNUMBER(_xlfn.XMATCH(E4097,[1]SKU_Master!A:A)),"MATCH","NOT FOUND")</f>
        <v>MATCH</v>
      </c>
      <c r="O4097" s="2">
        <f>Table2[[#This Row],[GROSS_REVENUE]]-Table2[[#This Row],[DISCOUNT]]</f>
        <v>64587.990000000005</v>
      </c>
      <c r="P4097" s="3">
        <f>IFERROR((Table2[[#This Row],[NET_REVENUE]]-(Table2[[#This Row],[UNITS_SOLD]]*Table2[[#This Row],[UNIT_COGS]]))/Table2[[#This Row],[NET_REVENUE]],0)</f>
        <v>0.28934156334637451</v>
      </c>
      <c r="Q4097" s="4">
        <f>IFERROR(Table2[[#This Row],[GROSS_REVENUE]]/Table2[[#This Row],[AD_SPEND]],0)</f>
        <v>6.391723049086762</v>
      </c>
      <c r="R4097" s="2">
        <f>IFERROR((Table2[[#This Row],[NET_REVENUE]]-(Table2[[#This Row],[UNITS_SOLD]]*Table2[[#This Row],[UNIT_COGS]])-Table2[[#This Row],[AD_SPEND]]),0)</f>
        <v>4373.5400000000045</v>
      </c>
      <c r="S4097" s="3">
        <f>IFERROR(Table2[[#This Row],[RETURNS_UNITS]]/Table2[[#This Row],[UNITS_SOLD]],0)</f>
        <v>4.5751633986928102E-2</v>
      </c>
      <c r="T4097" s="2" t="str">
        <f>TRIM(CLEAN(Table2[[#This Row],[CHANNEL]]))</f>
        <v>Blinkit</v>
      </c>
      <c r="U4097" s="1">
        <f t="shared" si="63"/>
        <v>45292</v>
      </c>
    </row>
    <row r="4098" spans="1:21" x14ac:dyDescent="0.3">
      <c r="A4098" s="1">
        <v>45778</v>
      </c>
      <c r="B4098" s="2" t="s">
        <v>50</v>
      </c>
      <c r="C4098" s="2" t="s">
        <v>25</v>
      </c>
      <c r="D4098" s="2" t="s">
        <v>30</v>
      </c>
      <c r="E4098" s="2" t="str">
        <f>TRIM(Table2[[#This Row],[SKU_CODE]])</f>
        <v>BEC-TIS-002</v>
      </c>
      <c r="F4098" s="2">
        <v>599</v>
      </c>
      <c r="G4098" s="2">
        <v>107820</v>
      </c>
      <c r="H4098" s="2">
        <v>5729.69</v>
      </c>
      <c r="I4098" s="2">
        <v>14323.51</v>
      </c>
      <c r="J4098" s="2">
        <v>15</v>
      </c>
      <c r="K4098" s="2" t="str">
        <f>_xlfn.XLOOKUP(E4098,[1]SKU_Master!A:A,[1]SKU_Master!C:C,"NOT FOUND")</f>
        <v>Tissues</v>
      </c>
      <c r="L4098" s="2">
        <f>_xlfn.XLOOKUP(Table2[[#This Row],[SKU_CODE_CLEAN]],[1]SKU_Master!A:A,[1]SKU_Master!E:E,"Not Found")</f>
        <v>180</v>
      </c>
      <c r="M4098" s="2">
        <f>_xlfn.XLOOKUP(E4098,[1]SKU_Master!A:A,[1]SKU_Master!F:F,"NOT FOUND")</f>
        <v>95</v>
      </c>
      <c r="N4098" s="2" t="str">
        <f>IF(ISNUMBER(_xlfn.XMATCH(E4098,[1]SKU_Master!A:A)),"MATCH","NOT FOUND")</f>
        <v>MATCH</v>
      </c>
      <c r="O4098" s="2">
        <f>Table2[[#This Row],[GROSS_REVENUE]]-Table2[[#This Row],[DISCOUNT]]</f>
        <v>102090.31</v>
      </c>
      <c r="P4098" s="3">
        <f>IFERROR((Table2[[#This Row],[NET_REVENUE]]-(Table2[[#This Row],[UNITS_SOLD]]*Table2[[#This Row],[UNIT_COGS]]))/Table2[[#This Row],[NET_REVENUE]],0)</f>
        <v>0.44260135952178026</v>
      </c>
      <c r="Q4098" s="4">
        <f>IFERROR(Table2[[#This Row],[GROSS_REVENUE]]/Table2[[#This Row],[AD_SPEND]],0)</f>
        <v>7.5274845341679519</v>
      </c>
      <c r="R4098" s="2">
        <f>IFERROR((Table2[[#This Row],[NET_REVENUE]]-(Table2[[#This Row],[UNITS_SOLD]]*Table2[[#This Row],[UNIT_COGS]])-Table2[[#This Row],[AD_SPEND]]),0)</f>
        <v>30861.799999999996</v>
      </c>
      <c r="S4098" s="3">
        <f>IFERROR(Table2[[#This Row],[RETURNS_UNITS]]/Table2[[#This Row],[UNITS_SOLD]],0)</f>
        <v>2.5041736227045076E-2</v>
      </c>
      <c r="T4098" s="2" t="str">
        <f>TRIM(CLEAN(Table2[[#This Row],[CHANNEL]]))</f>
        <v>Amazon</v>
      </c>
      <c r="U4098" s="1">
        <f t="shared" si="63"/>
        <v>45778</v>
      </c>
    </row>
    <row r="4099" spans="1:21" x14ac:dyDescent="0.3">
      <c r="A4099" s="1">
        <v>45778</v>
      </c>
      <c r="B4099" s="2" t="s">
        <v>33</v>
      </c>
      <c r="C4099" s="2" t="s">
        <v>25</v>
      </c>
      <c r="D4099" s="2" t="s">
        <v>38</v>
      </c>
      <c r="E4099" s="2" t="str">
        <f>TRIM(Table2[[#This Row],[SKU_CODE]])</f>
        <v>BEC-CLN-002</v>
      </c>
      <c r="F4099" s="2">
        <v>362</v>
      </c>
      <c r="G4099" s="2">
        <v>66970</v>
      </c>
      <c r="H4099" s="2">
        <v>13432.18</v>
      </c>
      <c r="I4099" s="2">
        <v>14346.11</v>
      </c>
      <c r="J4099" s="2">
        <v>11</v>
      </c>
      <c r="K4099" s="2" t="str">
        <f>_xlfn.XLOOKUP(E4099,[1]SKU_Master!A:A,[1]SKU_Master!C:C,"NOT FOUND")</f>
        <v>Cleaners</v>
      </c>
      <c r="L4099" s="2">
        <f>_xlfn.XLOOKUP(Table2[[#This Row],[SKU_CODE_CLEAN]],[1]SKU_Master!A:A,[1]SKU_Master!E:E,"Not Found")</f>
        <v>185</v>
      </c>
      <c r="M4099" s="2">
        <f>_xlfn.XLOOKUP(E4099,[1]SKU_Master!A:A,[1]SKU_Master!F:F,"NOT FOUND")</f>
        <v>88</v>
      </c>
      <c r="N4099" s="2" t="str">
        <f>IF(ISNUMBER(_xlfn.XMATCH(E4099,[1]SKU_Master!A:A)),"MATCH","NOT FOUND")</f>
        <v>MATCH</v>
      </c>
      <c r="O4099" s="2">
        <f>Table2[[#This Row],[GROSS_REVENUE]]-Table2[[#This Row],[DISCOUNT]]</f>
        <v>53537.82</v>
      </c>
      <c r="P4099" s="3">
        <f>IFERROR((Table2[[#This Row],[NET_REVENUE]]-(Table2[[#This Row],[UNITS_SOLD]]*Table2[[#This Row],[UNIT_COGS]]))/Table2[[#This Row],[NET_REVENUE]],0)</f>
        <v>0.40498137578257765</v>
      </c>
      <c r="Q4099" s="4">
        <f>IFERROR(Table2[[#This Row],[GROSS_REVENUE]]/Table2[[#This Row],[AD_SPEND]],0)</f>
        <v>4.6681644013603689</v>
      </c>
      <c r="R4099" s="2">
        <f>IFERROR((Table2[[#This Row],[NET_REVENUE]]-(Table2[[#This Row],[UNITS_SOLD]]*Table2[[#This Row],[UNIT_COGS]])-Table2[[#This Row],[AD_SPEND]]),0)</f>
        <v>7335.7099999999991</v>
      </c>
      <c r="S4099" s="3">
        <f>IFERROR(Table2[[#This Row],[RETURNS_UNITS]]/Table2[[#This Row],[UNITS_SOLD]],0)</f>
        <v>3.0386740331491711E-2</v>
      </c>
      <c r="T4099" s="2" t="str">
        <f>TRIM(CLEAN(Table2[[#This Row],[CHANNEL]]))</f>
        <v>Swiggy Instamart</v>
      </c>
      <c r="U4099" s="1">
        <f t="shared" ref="U4099:U4162" si="64">IF(AND(MONTH(A4099)=1,DAY(A4099)&gt;1),DATE(YEAR(A4099),DAY(A4099),1),A4099)</f>
        <v>45778</v>
      </c>
    </row>
    <row r="4100" spans="1:21" x14ac:dyDescent="0.3">
      <c r="A4100" s="1">
        <v>45689</v>
      </c>
      <c r="B4100" s="2" t="s">
        <v>50</v>
      </c>
      <c r="C4100" s="2" t="s">
        <v>25</v>
      </c>
      <c r="D4100" s="2" t="s">
        <v>41</v>
      </c>
      <c r="E4100" s="2" t="str">
        <f>TRIM(Table2[[#This Row],[SKU_CODE]])</f>
        <v>BEC-KT-002</v>
      </c>
      <c r="F4100" s="2">
        <v>462</v>
      </c>
      <c r="G4100" s="2">
        <v>194040</v>
      </c>
      <c r="H4100" s="2">
        <v>29927.09</v>
      </c>
      <c r="I4100" s="2">
        <v>14375.55</v>
      </c>
      <c r="J4100" s="2">
        <v>10</v>
      </c>
      <c r="K4100" s="2" t="str">
        <f>_xlfn.XLOOKUP(E4100,[1]SKU_Master!A:A,[1]SKU_Master!C:C,"NOT FOUND")</f>
        <v>Kitchen Towel</v>
      </c>
      <c r="L4100" s="2">
        <f>_xlfn.XLOOKUP(Table2[[#This Row],[SKU_CODE_CLEAN]],[1]SKU_Master!A:A,[1]SKU_Master!E:E,"Not Found")</f>
        <v>420</v>
      </c>
      <c r="M4100" s="2">
        <f>_xlfn.XLOOKUP(E4100,[1]SKU_Master!A:A,[1]SKU_Master!F:F,"NOT FOUND")</f>
        <v>205</v>
      </c>
      <c r="N4100" s="2" t="str">
        <f>IF(ISNUMBER(_xlfn.XMATCH(E4100,[1]SKU_Master!A:A)),"MATCH","NOT FOUND")</f>
        <v>MATCH</v>
      </c>
      <c r="O4100" s="2">
        <f>Table2[[#This Row],[GROSS_REVENUE]]-Table2[[#This Row],[DISCOUNT]]</f>
        <v>164112.91</v>
      </c>
      <c r="P4100" s="3">
        <f>IFERROR((Table2[[#This Row],[NET_REVENUE]]-(Table2[[#This Row],[UNITS_SOLD]]*Table2[[#This Row],[UNIT_COGS]]))/Table2[[#This Row],[NET_REVENUE]],0)</f>
        <v>0.42289732111873468</v>
      </c>
      <c r="Q4100" s="4">
        <f>IFERROR(Table2[[#This Row],[GROSS_REVENUE]]/Table2[[#This Row],[AD_SPEND]],0)</f>
        <v>13.497918340515668</v>
      </c>
      <c r="R4100" s="2">
        <f>IFERROR((Table2[[#This Row],[NET_REVENUE]]-(Table2[[#This Row],[UNITS_SOLD]]*Table2[[#This Row],[UNIT_COGS]])-Table2[[#This Row],[AD_SPEND]]),0)</f>
        <v>55027.360000000001</v>
      </c>
      <c r="S4100" s="3">
        <f>IFERROR(Table2[[#This Row],[RETURNS_UNITS]]/Table2[[#This Row],[UNITS_SOLD]],0)</f>
        <v>2.1645021645021644E-2</v>
      </c>
      <c r="T4100" s="2" t="str">
        <f>TRIM(CLEAN(Table2[[#This Row],[CHANNEL]]))</f>
        <v>Amazon</v>
      </c>
      <c r="U4100" s="1">
        <f t="shared" si="64"/>
        <v>45689</v>
      </c>
    </row>
    <row r="4101" spans="1:21" x14ac:dyDescent="0.3">
      <c r="A4101" s="1">
        <v>45352</v>
      </c>
      <c r="B4101" s="2" t="s">
        <v>37</v>
      </c>
      <c r="C4101" s="2" t="s">
        <v>25</v>
      </c>
      <c r="D4101" s="2" t="s">
        <v>29</v>
      </c>
      <c r="E4101" s="2" t="str">
        <f>TRIM(Table2[[#This Row],[SKU_CODE]])</f>
        <v>BEC-CLN-004</v>
      </c>
      <c r="F4101" s="2">
        <v>575</v>
      </c>
      <c r="G4101" s="2">
        <v>56925</v>
      </c>
      <c r="H4101" s="2">
        <v>12080.1</v>
      </c>
      <c r="I4101" s="2">
        <v>14376.69</v>
      </c>
      <c r="J4101" s="2">
        <v>14</v>
      </c>
      <c r="K4101" s="2" t="str">
        <f>_xlfn.XLOOKUP(E4101,[1]SKU_Master!A:A,[1]SKU_Master!C:C,"NOT FOUND")</f>
        <v>Cleaners</v>
      </c>
      <c r="L4101" s="2">
        <f>_xlfn.XLOOKUP(Table2[[#This Row],[SKU_CODE_CLEAN]],[1]SKU_Master!A:A,[1]SKU_Master!E:E,"Not Found")</f>
        <v>99</v>
      </c>
      <c r="M4101" s="2">
        <f>_xlfn.XLOOKUP(E4101,[1]SKU_Master!A:A,[1]SKU_Master!F:F,"NOT FOUND")</f>
        <v>44</v>
      </c>
      <c r="N4101" s="2" t="str">
        <f>IF(ISNUMBER(_xlfn.XMATCH(E4101,[1]SKU_Master!A:A)),"MATCH","NOT FOUND")</f>
        <v>MATCH</v>
      </c>
      <c r="O4101" s="2">
        <f>Table2[[#This Row],[GROSS_REVENUE]]-Table2[[#This Row],[DISCOUNT]]</f>
        <v>44844.9</v>
      </c>
      <c r="P4101" s="3">
        <f>IFERROR((Table2[[#This Row],[NET_REVENUE]]-(Table2[[#This Row],[UNITS_SOLD]]*Table2[[#This Row],[UNIT_COGS]]))/Table2[[#This Row],[NET_REVENUE]],0)</f>
        <v>0.43583328316040398</v>
      </c>
      <c r="Q4101" s="4">
        <f>IFERROR(Table2[[#This Row],[GROSS_REVENUE]]/Table2[[#This Row],[AD_SPEND]],0)</f>
        <v>3.9595344964661545</v>
      </c>
      <c r="R4101" s="2">
        <f>IFERROR((Table2[[#This Row],[NET_REVENUE]]-(Table2[[#This Row],[UNITS_SOLD]]*Table2[[#This Row],[UNIT_COGS]])-Table2[[#This Row],[AD_SPEND]]),0)</f>
        <v>5168.2100000000009</v>
      </c>
      <c r="S4101" s="3">
        <f>IFERROR(Table2[[#This Row],[RETURNS_UNITS]]/Table2[[#This Row],[UNITS_SOLD]],0)</f>
        <v>2.4347826086956521E-2</v>
      </c>
      <c r="T4101" s="2" t="str">
        <f>TRIM(CLEAN(Table2[[#This Row],[CHANNEL]]))</f>
        <v>Blinkit</v>
      </c>
      <c r="U4101" s="1">
        <f t="shared" si="64"/>
        <v>45352</v>
      </c>
    </row>
    <row r="4102" spans="1:21" x14ac:dyDescent="0.3">
      <c r="A4102" s="1">
        <v>45717</v>
      </c>
      <c r="B4102" s="2" t="s">
        <v>21</v>
      </c>
      <c r="C4102" s="2" t="s">
        <v>22</v>
      </c>
      <c r="D4102" s="2" t="s">
        <v>36</v>
      </c>
      <c r="E4102" s="2" t="str">
        <f>TRIM(Table2[[#This Row],[SKU_CODE]])</f>
        <v>BEC-CLN-003</v>
      </c>
      <c r="F4102" s="2">
        <v>247</v>
      </c>
      <c r="G4102" s="2">
        <v>73853</v>
      </c>
      <c r="H4102" s="2">
        <v>7601.43</v>
      </c>
      <c r="I4102" s="2">
        <v>14476.1</v>
      </c>
      <c r="J4102" s="2">
        <v>10</v>
      </c>
      <c r="K4102" s="2" t="str">
        <f>_xlfn.XLOOKUP(E4102,[1]SKU_Master!A:A,[1]SKU_Master!C:C,"NOT FOUND")</f>
        <v>Cleaners</v>
      </c>
      <c r="L4102" s="2">
        <f>_xlfn.XLOOKUP(Table2[[#This Row],[SKU_CODE_CLEAN]],[1]SKU_Master!A:A,[1]SKU_Master!E:E,"Not Found")</f>
        <v>299</v>
      </c>
      <c r="M4102" s="2">
        <f>_xlfn.XLOOKUP(E4102,[1]SKU_Master!A:A,[1]SKU_Master!F:F,"NOT FOUND")</f>
        <v>150</v>
      </c>
      <c r="N4102" s="2" t="str">
        <f>IF(ISNUMBER(_xlfn.XMATCH(E4102,[1]SKU_Master!A:A)),"MATCH","NOT FOUND")</f>
        <v>MATCH</v>
      </c>
      <c r="O4102" s="2">
        <f>Table2[[#This Row],[GROSS_REVENUE]]-Table2[[#This Row],[DISCOUNT]]</f>
        <v>66251.570000000007</v>
      </c>
      <c r="P4102" s="3">
        <f>IFERROR((Table2[[#This Row],[NET_REVENUE]]-(Table2[[#This Row],[UNITS_SOLD]]*Table2[[#This Row],[UNIT_COGS]]))/Table2[[#This Row],[NET_REVENUE]],0)</f>
        <v>0.44076796972509485</v>
      </c>
      <c r="Q4102" s="4">
        <f>IFERROR(Table2[[#This Row],[GROSS_REVENUE]]/Table2[[#This Row],[AD_SPEND]],0)</f>
        <v>5.1017193857461605</v>
      </c>
      <c r="R4102" s="2">
        <f>IFERROR((Table2[[#This Row],[NET_REVENUE]]-(Table2[[#This Row],[UNITS_SOLD]]*Table2[[#This Row],[UNIT_COGS]])-Table2[[#This Row],[AD_SPEND]]),0)</f>
        <v>14725.470000000007</v>
      </c>
      <c r="S4102" s="3">
        <f>IFERROR(Table2[[#This Row],[RETURNS_UNITS]]/Table2[[#This Row],[UNITS_SOLD]],0)</f>
        <v>4.048582995951417E-2</v>
      </c>
      <c r="T4102" s="2" t="str">
        <f>TRIM(CLEAN(Table2[[#This Row],[CHANNEL]]))</f>
        <v>Flipkart</v>
      </c>
      <c r="U4102" s="1">
        <f t="shared" si="64"/>
        <v>45717</v>
      </c>
    </row>
    <row r="4103" spans="1:21" x14ac:dyDescent="0.3">
      <c r="A4103" s="1">
        <v>45778</v>
      </c>
      <c r="B4103" s="2" t="s">
        <v>24</v>
      </c>
      <c r="C4103" s="2" t="s">
        <v>25</v>
      </c>
      <c r="D4103" s="2" t="s">
        <v>41</v>
      </c>
      <c r="E4103" s="2" t="str">
        <f>TRIM(Table2[[#This Row],[SKU_CODE]])</f>
        <v>BEC-KT-002</v>
      </c>
      <c r="F4103" s="2">
        <v>256</v>
      </c>
      <c r="G4103" s="2">
        <v>107520</v>
      </c>
      <c r="H4103" s="2">
        <v>10013.370000000001</v>
      </c>
      <c r="I4103" s="2">
        <v>14526.6</v>
      </c>
      <c r="J4103" s="2">
        <v>37</v>
      </c>
      <c r="K4103" s="2" t="str">
        <f>_xlfn.XLOOKUP(E4103,[1]SKU_Master!A:A,[1]SKU_Master!C:C,"NOT FOUND")</f>
        <v>Kitchen Towel</v>
      </c>
      <c r="L4103" s="2">
        <f>_xlfn.XLOOKUP(Table2[[#This Row],[SKU_CODE_CLEAN]],[1]SKU_Master!A:A,[1]SKU_Master!E:E,"Not Found")</f>
        <v>420</v>
      </c>
      <c r="M4103" s="2">
        <f>_xlfn.XLOOKUP(E4103,[1]SKU_Master!A:A,[1]SKU_Master!F:F,"NOT FOUND")</f>
        <v>205</v>
      </c>
      <c r="N4103" s="2" t="str">
        <f>IF(ISNUMBER(_xlfn.XMATCH(E4103,[1]SKU_Master!A:A)),"MATCH","NOT FOUND")</f>
        <v>MATCH</v>
      </c>
      <c r="O4103" s="2">
        <f>Table2[[#This Row],[GROSS_REVENUE]]-Table2[[#This Row],[DISCOUNT]]</f>
        <v>97506.63</v>
      </c>
      <c r="P4103" s="3">
        <f>IFERROR((Table2[[#This Row],[NET_REVENUE]]-(Table2[[#This Row],[UNITS_SOLD]]*Table2[[#This Row],[UNIT_COGS]]))/Table2[[#This Row],[NET_REVENUE]],0)</f>
        <v>0.46178018869075882</v>
      </c>
      <c r="Q4103" s="4">
        <f>IFERROR(Table2[[#This Row],[GROSS_REVENUE]]/Table2[[#This Row],[AD_SPEND]],0)</f>
        <v>7.4015943166329352</v>
      </c>
      <c r="R4103" s="2">
        <f>IFERROR((Table2[[#This Row],[NET_REVENUE]]-(Table2[[#This Row],[UNITS_SOLD]]*Table2[[#This Row],[UNIT_COGS]])-Table2[[#This Row],[AD_SPEND]]),0)</f>
        <v>30500.030000000006</v>
      </c>
      <c r="S4103" s="3">
        <f>IFERROR(Table2[[#This Row],[RETURNS_UNITS]]/Table2[[#This Row],[UNITS_SOLD]],0)</f>
        <v>0.14453125</v>
      </c>
      <c r="T4103" s="2" t="str">
        <f>TRIM(CLEAN(Table2[[#This Row],[CHANNEL]]))</f>
        <v>D2C</v>
      </c>
      <c r="U4103" s="1">
        <f t="shared" si="64"/>
        <v>45778</v>
      </c>
    </row>
    <row r="4104" spans="1:21" x14ac:dyDescent="0.3">
      <c r="A4104" s="1">
        <v>45627</v>
      </c>
      <c r="B4104" s="2" t="s">
        <v>24</v>
      </c>
      <c r="C4104" s="2" t="s">
        <v>22</v>
      </c>
      <c r="D4104" s="2" t="s">
        <v>36</v>
      </c>
      <c r="E4104" s="2" t="str">
        <f>TRIM(Table2[[#This Row],[SKU_CODE]])</f>
        <v>BEC-CLN-003</v>
      </c>
      <c r="F4104" s="2">
        <v>176</v>
      </c>
      <c r="G4104" s="2">
        <v>52624</v>
      </c>
      <c r="H4104" s="2">
        <v>3701.44</v>
      </c>
      <c r="I4104" s="2">
        <v>14547.84</v>
      </c>
      <c r="J4104" s="2">
        <v>28</v>
      </c>
      <c r="K4104" s="2" t="str">
        <f>_xlfn.XLOOKUP(E4104,[1]SKU_Master!A:A,[1]SKU_Master!C:C,"NOT FOUND")</f>
        <v>Cleaners</v>
      </c>
      <c r="L4104" s="2">
        <f>_xlfn.XLOOKUP(Table2[[#This Row],[SKU_CODE_CLEAN]],[1]SKU_Master!A:A,[1]SKU_Master!E:E,"Not Found")</f>
        <v>299</v>
      </c>
      <c r="M4104" s="2">
        <f>_xlfn.XLOOKUP(E4104,[1]SKU_Master!A:A,[1]SKU_Master!F:F,"NOT FOUND")</f>
        <v>150</v>
      </c>
      <c r="N4104" s="2" t="str">
        <f>IF(ISNUMBER(_xlfn.XMATCH(E4104,[1]SKU_Master!A:A)),"MATCH","NOT FOUND")</f>
        <v>MATCH</v>
      </c>
      <c r="O4104" s="2">
        <f>Table2[[#This Row],[GROSS_REVENUE]]-Table2[[#This Row],[DISCOUNT]]</f>
        <v>48922.559999999998</v>
      </c>
      <c r="P4104" s="3">
        <f>IFERROR((Table2[[#This Row],[NET_REVENUE]]-(Table2[[#This Row],[UNITS_SOLD]]*Table2[[#This Row],[UNIT_COGS]]))/Table2[[#This Row],[NET_REVENUE]],0)</f>
        <v>0.46037165675712799</v>
      </c>
      <c r="Q4104" s="4">
        <f>IFERROR(Table2[[#This Row],[GROSS_REVENUE]]/Table2[[#This Row],[AD_SPEND]],0)</f>
        <v>3.6173067616910828</v>
      </c>
      <c r="R4104" s="2">
        <f>IFERROR((Table2[[#This Row],[NET_REVENUE]]-(Table2[[#This Row],[UNITS_SOLD]]*Table2[[#This Row],[UNIT_COGS]])-Table2[[#This Row],[AD_SPEND]]),0)</f>
        <v>7974.7199999999975</v>
      </c>
      <c r="S4104" s="3">
        <f>IFERROR(Table2[[#This Row],[RETURNS_UNITS]]/Table2[[#This Row],[UNITS_SOLD]],0)</f>
        <v>0.15909090909090909</v>
      </c>
      <c r="T4104" s="2" t="str">
        <f>TRIM(CLEAN(Table2[[#This Row],[CHANNEL]]))</f>
        <v>D2C</v>
      </c>
      <c r="U4104" s="1">
        <f t="shared" si="64"/>
        <v>45627</v>
      </c>
    </row>
    <row r="4105" spans="1:21" x14ac:dyDescent="0.3">
      <c r="A4105" s="1">
        <v>45717</v>
      </c>
      <c r="B4105" s="2" t="s">
        <v>34</v>
      </c>
      <c r="C4105" s="2" t="s">
        <v>22</v>
      </c>
      <c r="D4105" s="2" t="s">
        <v>59</v>
      </c>
      <c r="E4105" s="2" t="str">
        <f>TRIM(Table2[[#This Row],[SKU_CODE]])</f>
        <v>BEC-CLN-001</v>
      </c>
      <c r="F4105" s="2">
        <v>385</v>
      </c>
      <c r="G4105" s="5">
        <v>76615</v>
      </c>
      <c r="H4105" s="2">
        <v>8700.65</v>
      </c>
      <c r="I4105" s="2">
        <v>14554.96</v>
      </c>
      <c r="J4105" s="2">
        <v>11</v>
      </c>
      <c r="K4105" s="2" t="str">
        <f>_xlfn.XLOOKUP(E4105,[1]SKU_Master!A:A,[1]SKU_Master!C:C,"NOT FOUND")</f>
        <v>Cleaners</v>
      </c>
      <c r="L4105" s="2">
        <f>_xlfn.XLOOKUP(Table2[[#This Row],[SKU_CODE_CLEAN]],[1]SKU_Master!A:A,[1]SKU_Master!E:E,"Not Found")</f>
        <v>199</v>
      </c>
      <c r="M4105" s="2">
        <f>_xlfn.XLOOKUP(E4105,[1]SKU_Master!A:A,[1]SKU_Master!F:F,"NOT FOUND")</f>
        <v>96</v>
      </c>
      <c r="N4105" s="2" t="str">
        <f>IF(ISNUMBER(_xlfn.XMATCH(E4105,[1]SKU_Master!A:A)),"MATCH","NOT FOUND")</f>
        <v>MATCH</v>
      </c>
      <c r="O4105" s="2">
        <f>Table2[[#This Row],[GROSS_REVENUE]]-Table2[[#This Row],[DISCOUNT]]</f>
        <v>67914.350000000006</v>
      </c>
      <c r="P4105" s="3">
        <f>IFERROR((Table2[[#This Row],[NET_REVENUE]]-(Table2[[#This Row],[UNITS_SOLD]]*Table2[[#This Row],[UNIT_COGS]]))/Table2[[#This Row],[NET_REVENUE]],0)</f>
        <v>0.4557851175782438</v>
      </c>
      <c r="Q4105" s="4">
        <f>IFERROR(Table2[[#This Row],[GROSS_REVENUE]]/Table2[[#This Row],[AD_SPEND]],0)</f>
        <v>5.2638413296910471</v>
      </c>
      <c r="R4105" s="2">
        <f>IFERROR((Table2[[#This Row],[NET_REVENUE]]-(Table2[[#This Row],[UNITS_SOLD]]*Table2[[#This Row],[UNIT_COGS]])-Table2[[#This Row],[AD_SPEND]]),0)</f>
        <v>16399.390000000007</v>
      </c>
      <c r="S4105" s="3">
        <f>IFERROR(Table2[[#This Row],[RETURNS_UNITS]]/Table2[[#This Row],[UNITS_SOLD]],0)</f>
        <v>2.8571428571428571E-2</v>
      </c>
      <c r="T4105" s="2" t="str">
        <f>TRIM(CLEAN(Table2[[#This Row],[CHANNEL]]))</f>
        <v>Zepto</v>
      </c>
      <c r="U4105" s="1">
        <f t="shared" si="64"/>
        <v>45717</v>
      </c>
    </row>
    <row r="4106" spans="1:21" x14ac:dyDescent="0.3">
      <c r="A4106" s="1">
        <v>45413</v>
      </c>
      <c r="B4106" s="2" t="s">
        <v>34</v>
      </c>
      <c r="C4106" s="2" t="s">
        <v>28</v>
      </c>
      <c r="D4106" s="2" t="s">
        <v>59</v>
      </c>
      <c r="E4106" s="2" t="str">
        <f>TRIM(Table2[[#This Row],[SKU_CODE]])</f>
        <v>BEC-CLN-001</v>
      </c>
      <c r="F4106" s="2">
        <v>308</v>
      </c>
      <c r="G4106" s="2">
        <v>61292</v>
      </c>
      <c r="H4106" s="2">
        <v>10064.91</v>
      </c>
      <c r="I4106" s="2">
        <v>14569.59</v>
      </c>
      <c r="J4106" s="2">
        <v>6</v>
      </c>
      <c r="K4106" s="2" t="str">
        <f>_xlfn.XLOOKUP(E4106,[1]SKU_Master!A:A,[1]SKU_Master!C:C,"NOT FOUND")</f>
        <v>Cleaners</v>
      </c>
      <c r="L4106" s="2">
        <f>_xlfn.XLOOKUP(Table2[[#This Row],[SKU_CODE_CLEAN]],[1]SKU_Master!A:A,[1]SKU_Master!E:E,"Not Found")</f>
        <v>199</v>
      </c>
      <c r="M4106" s="2">
        <f>_xlfn.XLOOKUP(E4106,[1]SKU_Master!A:A,[1]SKU_Master!F:F,"NOT FOUND")</f>
        <v>96</v>
      </c>
      <c r="N4106" s="2" t="str">
        <f>IF(ISNUMBER(_xlfn.XMATCH(E4106,[1]SKU_Master!A:A)),"MATCH","NOT FOUND")</f>
        <v>MATCH</v>
      </c>
      <c r="O4106" s="2">
        <f>Table2[[#This Row],[GROSS_REVENUE]]-Table2[[#This Row],[DISCOUNT]]</f>
        <v>51227.09</v>
      </c>
      <c r="P4106" s="3">
        <f>IFERROR((Table2[[#This Row],[NET_REVENUE]]-(Table2[[#This Row],[UNITS_SOLD]]*Table2[[#This Row],[UNIT_COGS]]))/Table2[[#This Row],[NET_REVENUE]],0)</f>
        <v>0.4228053945676008</v>
      </c>
      <c r="Q4106" s="4">
        <f>IFERROR(Table2[[#This Row],[GROSS_REVENUE]]/Table2[[#This Row],[AD_SPEND]],0)</f>
        <v>4.2068445302853412</v>
      </c>
      <c r="R4106" s="2">
        <f>IFERROR((Table2[[#This Row],[NET_REVENUE]]-(Table2[[#This Row],[UNITS_SOLD]]*Table2[[#This Row],[UNIT_COGS]])-Table2[[#This Row],[AD_SPEND]]),0)</f>
        <v>7089.4999999999964</v>
      </c>
      <c r="S4106" s="3">
        <f>IFERROR(Table2[[#This Row],[RETURNS_UNITS]]/Table2[[#This Row],[UNITS_SOLD]],0)</f>
        <v>1.948051948051948E-2</v>
      </c>
      <c r="T4106" s="2" t="str">
        <f>TRIM(CLEAN(Table2[[#This Row],[CHANNEL]]))</f>
        <v>Zepto</v>
      </c>
      <c r="U4106" s="1">
        <f t="shared" si="64"/>
        <v>45413</v>
      </c>
    </row>
    <row r="4107" spans="1:21" x14ac:dyDescent="0.3">
      <c r="A4107" s="1">
        <v>45717</v>
      </c>
      <c r="B4107" s="2" t="s">
        <v>34</v>
      </c>
      <c r="C4107" s="2" t="s">
        <v>25</v>
      </c>
      <c r="D4107" s="2" t="s">
        <v>38</v>
      </c>
      <c r="E4107" s="2" t="str">
        <f>TRIM(Table2[[#This Row],[SKU_CODE]])</f>
        <v>BEC-CLN-002</v>
      </c>
      <c r="F4107" s="2">
        <v>358</v>
      </c>
      <c r="G4107" s="2">
        <v>66230</v>
      </c>
      <c r="H4107" s="2">
        <v>3542.13</v>
      </c>
      <c r="I4107" s="2">
        <v>14659.85</v>
      </c>
      <c r="J4107" s="2">
        <v>10</v>
      </c>
      <c r="K4107" s="2" t="str">
        <f>_xlfn.XLOOKUP(E4107,[1]SKU_Master!A:A,[1]SKU_Master!C:C,"NOT FOUND")</f>
        <v>Cleaners</v>
      </c>
      <c r="L4107" s="2">
        <f>_xlfn.XLOOKUP(Table2[[#This Row],[SKU_CODE_CLEAN]],[1]SKU_Master!A:A,[1]SKU_Master!E:E,"Not Found")</f>
        <v>185</v>
      </c>
      <c r="M4107" s="2">
        <f>_xlfn.XLOOKUP(E4107,[1]SKU_Master!A:A,[1]SKU_Master!F:F,"NOT FOUND")</f>
        <v>88</v>
      </c>
      <c r="N4107" s="2" t="str">
        <f>IF(ISNUMBER(_xlfn.XMATCH(E4107,[1]SKU_Master!A:A)),"MATCH","NOT FOUND")</f>
        <v>MATCH</v>
      </c>
      <c r="O4107" s="2">
        <f>Table2[[#This Row],[GROSS_REVENUE]]-Table2[[#This Row],[DISCOUNT]]</f>
        <v>62687.87</v>
      </c>
      <c r="P4107" s="3">
        <f>IFERROR((Table2[[#This Row],[NET_REVENUE]]-(Table2[[#This Row],[UNITS_SOLD]]*Table2[[#This Row],[UNIT_COGS]]))/Table2[[#This Row],[NET_REVENUE]],0)</f>
        <v>0.4974466352102887</v>
      </c>
      <c r="Q4107" s="4">
        <f>IFERROR(Table2[[#This Row],[GROSS_REVENUE]]/Table2[[#This Row],[AD_SPEND]],0)</f>
        <v>4.5177815598386069</v>
      </c>
      <c r="R4107" s="2">
        <f>IFERROR((Table2[[#This Row],[NET_REVENUE]]-(Table2[[#This Row],[UNITS_SOLD]]*Table2[[#This Row],[UNIT_COGS]])-Table2[[#This Row],[AD_SPEND]]),0)</f>
        <v>16524.020000000004</v>
      </c>
      <c r="S4107" s="3">
        <f>IFERROR(Table2[[#This Row],[RETURNS_UNITS]]/Table2[[#This Row],[UNITS_SOLD]],0)</f>
        <v>2.7932960893854747E-2</v>
      </c>
      <c r="T4107" s="2" t="str">
        <f>TRIM(CLEAN(Table2[[#This Row],[CHANNEL]]))</f>
        <v>Zepto</v>
      </c>
      <c r="U4107" s="1">
        <f t="shared" si="64"/>
        <v>45717</v>
      </c>
    </row>
    <row r="4108" spans="1:21" x14ac:dyDescent="0.3">
      <c r="A4108" s="1">
        <v>45352</v>
      </c>
      <c r="B4108" s="2" t="s">
        <v>39</v>
      </c>
      <c r="C4108" s="2" t="s">
        <v>28</v>
      </c>
      <c r="D4108" s="2" t="s">
        <v>59</v>
      </c>
      <c r="E4108" s="2" t="str">
        <f>TRIM(Table2[[#This Row],[SKU_CODE]])</f>
        <v>BEC-CLN-001</v>
      </c>
      <c r="F4108" s="2">
        <v>387</v>
      </c>
      <c r="G4108" s="2">
        <v>77013</v>
      </c>
      <c r="H4108" s="2">
        <v>17260.66</v>
      </c>
      <c r="I4108" s="2">
        <v>14726.09</v>
      </c>
      <c r="J4108" s="2">
        <v>20</v>
      </c>
      <c r="K4108" s="2" t="str">
        <f>_xlfn.XLOOKUP(E4108,[1]SKU_Master!A:A,[1]SKU_Master!C:C,"NOT FOUND")</f>
        <v>Cleaners</v>
      </c>
      <c r="L4108" s="2">
        <f>_xlfn.XLOOKUP(Table2[[#This Row],[SKU_CODE_CLEAN]],[1]SKU_Master!A:A,[1]SKU_Master!E:E,"Not Found")</f>
        <v>199</v>
      </c>
      <c r="M4108" s="2">
        <f>_xlfn.XLOOKUP(E4108,[1]SKU_Master!A:A,[1]SKU_Master!F:F,"NOT FOUND")</f>
        <v>96</v>
      </c>
      <c r="N4108" s="2" t="str">
        <f>IF(ISNUMBER(_xlfn.XMATCH(E4108,[1]SKU_Master!A:A)),"MATCH","NOT FOUND")</f>
        <v>MATCH</v>
      </c>
      <c r="O4108" s="2">
        <f>Table2[[#This Row],[GROSS_REVENUE]]-Table2[[#This Row],[DISCOUNT]]</f>
        <v>59752.34</v>
      </c>
      <c r="P4108" s="3">
        <f>IFERROR((Table2[[#This Row],[NET_REVENUE]]-(Table2[[#This Row],[UNITS_SOLD]]*Table2[[#This Row],[UNIT_COGS]]))/Table2[[#This Row],[NET_REVENUE]],0)</f>
        <v>0.37823355537205738</v>
      </c>
      <c r="Q4108" s="4">
        <f>IFERROR(Table2[[#This Row],[GROSS_REVENUE]]/Table2[[#This Row],[AD_SPEND]],0)</f>
        <v>5.2296977677034429</v>
      </c>
      <c r="R4108" s="2">
        <f>IFERROR((Table2[[#This Row],[NET_REVENUE]]-(Table2[[#This Row],[UNITS_SOLD]]*Table2[[#This Row],[UNIT_COGS]])-Table2[[#This Row],[AD_SPEND]]),0)</f>
        <v>7874.2499999999964</v>
      </c>
      <c r="S4108" s="3">
        <f>IFERROR(Table2[[#This Row],[RETURNS_UNITS]]/Table2[[#This Row],[UNITS_SOLD]],0)</f>
        <v>5.1679586563307491E-2</v>
      </c>
      <c r="T4108" s="2" t="str">
        <f>TRIM(CLEAN(Table2[[#This Row],[CHANNEL]]))</f>
        <v>Amazon</v>
      </c>
      <c r="U4108" s="1">
        <f t="shared" si="64"/>
        <v>45352</v>
      </c>
    </row>
    <row r="4109" spans="1:21" x14ac:dyDescent="0.3">
      <c r="A4109" s="1">
        <v>45778</v>
      </c>
      <c r="B4109" s="2" t="s">
        <v>37</v>
      </c>
      <c r="C4109" s="2" t="s">
        <v>28</v>
      </c>
      <c r="D4109" s="2" t="s">
        <v>59</v>
      </c>
      <c r="E4109" s="2" t="str">
        <f>TRIM(Table2[[#This Row],[SKU_CODE]])</f>
        <v>BEC-CLN-001</v>
      </c>
      <c r="F4109" s="2">
        <v>391</v>
      </c>
      <c r="G4109" s="2">
        <v>77809</v>
      </c>
      <c r="H4109" s="2">
        <v>6059.22</v>
      </c>
      <c r="I4109" s="2">
        <v>14746.07</v>
      </c>
      <c r="J4109" s="2">
        <v>18</v>
      </c>
      <c r="K4109" s="2" t="str">
        <f>_xlfn.XLOOKUP(E4109,[1]SKU_Master!A:A,[1]SKU_Master!C:C,"NOT FOUND")</f>
        <v>Cleaners</v>
      </c>
      <c r="L4109" s="2">
        <f>_xlfn.XLOOKUP(Table2[[#This Row],[SKU_CODE_CLEAN]],[1]SKU_Master!A:A,[1]SKU_Master!E:E,"Not Found")</f>
        <v>199</v>
      </c>
      <c r="M4109" s="2">
        <f>_xlfn.XLOOKUP(E4109,[1]SKU_Master!A:A,[1]SKU_Master!F:F,"NOT FOUND")</f>
        <v>96</v>
      </c>
      <c r="N4109" s="2" t="str">
        <f>IF(ISNUMBER(_xlfn.XMATCH(E4109,[1]SKU_Master!A:A)),"MATCH","NOT FOUND")</f>
        <v>MATCH</v>
      </c>
      <c r="O4109" s="2">
        <f>Table2[[#This Row],[GROSS_REVENUE]]-Table2[[#This Row],[DISCOUNT]]</f>
        <v>71749.78</v>
      </c>
      <c r="P4109" s="3">
        <f>IFERROR((Table2[[#This Row],[NET_REVENUE]]-(Table2[[#This Row],[UNITS_SOLD]]*Table2[[#This Row],[UNIT_COGS]]))/Table2[[#This Row],[NET_REVENUE]],0)</f>
        <v>0.4768485701280199</v>
      </c>
      <c r="Q4109" s="4">
        <f>IFERROR(Table2[[#This Row],[GROSS_REVENUE]]/Table2[[#This Row],[AD_SPEND]],0)</f>
        <v>5.2765923395182579</v>
      </c>
      <c r="R4109" s="2">
        <f>IFERROR((Table2[[#This Row],[NET_REVENUE]]-(Table2[[#This Row],[UNITS_SOLD]]*Table2[[#This Row],[UNIT_COGS]])-Table2[[#This Row],[AD_SPEND]]),0)</f>
        <v>19467.71</v>
      </c>
      <c r="S4109" s="3">
        <f>IFERROR(Table2[[#This Row],[RETURNS_UNITS]]/Table2[[#This Row],[UNITS_SOLD]],0)</f>
        <v>4.6035805626598467E-2</v>
      </c>
      <c r="T4109" s="2" t="str">
        <f>TRIM(CLEAN(Table2[[#This Row],[CHANNEL]]))</f>
        <v>Blinkit</v>
      </c>
      <c r="U4109" s="1">
        <f t="shared" si="64"/>
        <v>45778</v>
      </c>
    </row>
    <row r="4110" spans="1:21" x14ac:dyDescent="0.3">
      <c r="A4110" s="1">
        <v>45566</v>
      </c>
      <c r="B4110" s="2" t="s">
        <v>27</v>
      </c>
      <c r="C4110" s="2" t="s">
        <v>22</v>
      </c>
      <c r="D4110" s="2" t="s">
        <v>36</v>
      </c>
      <c r="E4110" s="2" t="str">
        <f>TRIM(Table2[[#This Row],[SKU_CODE]])</f>
        <v>BEC-CLN-003</v>
      </c>
      <c r="F4110" s="2">
        <v>229</v>
      </c>
      <c r="G4110" s="2">
        <v>68471</v>
      </c>
      <c r="H4110" s="2">
        <v>20002.14</v>
      </c>
      <c r="I4110" s="2">
        <v>14747.42</v>
      </c>
      <c r="J4110" s="2">
        <v>9</v>
      </c>
      <c r="K4110" s="2" t="str">
        <f>_xlfn.XLOOKUP(E4110,[1]SKU_Master!A:A,[1]SKU_Master!C:C,"NOT FOUND")</f>
        <v>Cleaners</v>
      </c>
      <c r="L4110" s="2">
        <f>_xlfn.XLOOKUP(Table2[[#This Row],[SKU_CODE_CLEAN]],[1]SKU_Master!A:A,[1]SKU_Master!E:E,"Not Found")</f>
        <v>299</v>
      </c>
      <c r="M4110" s="2">
        <f>_xlfn.XLOOKUP(E4110,[1]SKU_Master!A:A,[1]SKU_Master!F:F,"NOT FOUND")</f>
        <v>150</v>
      </c>
      <c r="N4110" s="2" t="str">
        <f>IF(ISNUMBER(_xlfn.XMATCH(E4110,[1]SKU_Master!A:A)),"MATCH","NOT FOUND")</f>
        <v>MATCH</v>
      </c>
      <c r="O4110" s="2">
        <f>Table2[[#This Row],[GROSS_REVENUE]]-Table2[[#This Row],[DISCOUNT]]</f>
        <v>48468.86</v>
      </c>
      <c r="P4110" s="3">
        <f>IFERROR((Table2[[#This Row],[NET_REVENUE]]-(Table2[[#This Row],[UNITS_SOLD]]*Table2[[#This Row],[UNIT_COGS]]))/Table2[[#This Row],[NET_REVENUE]],0)</f>
        <v>0.29129754650718009</v>
      </c>
      <c r="Q4110" s="4">
        <f>IFERROR(Table2[[#This Row],[GROSS_REVENUE]]/Table2[[#This Row],[AD_SPEND]],0)</f>
        <v>4.6429138113649708</v>
      </c>
      <c r="R4110" s="2">
        <f>IFERROR((Table2[[#This Row],[NET_REVENUE]]-(Table2[[#This Row],[UNITS_SOLD]]*Table2[[#This Row],[UNIT_COGS]])-Table2[[#This Row],[AD_SPEND]]),0)</f>
        <v>-628.55999999999949</v>
      </c>
      <c r="S4110" s="3">
        <f>IFERROR(Table2[[#This Row],[RETURNS_UNITS]]/Table2[[#This Row],[UNITS_SOLD]],0)</f>
        <v>3.9301310043668124E-2</v>
      </c>
      <c r="T4110" s="2" t="str">
        <f>TRIM(CLEAN(Table2[[#This Row],[CHANNEL]]))</f>
        <v>Zepto</v>
      </c>
      <c r="U4110" s="1">
        <f t="shared" si="64"/>
        <v>45566</v>
      </c>
    </row>
    <row r="4111" spans="1:21" x14ac:dyDescent="0.3">
      <c r="A4111" s="1">
        <v>45717</v>
      </c>
      <c r="B4111" s="2" t="s">
        <v>24</v>
      </c>
      <c r="C4111" s="2" t="s">
        <v>25</v>
      </c>
      <c r="D4111" s="2" t="s">
        <v>38</v>
      </c>
      <c r="E4111" s="2" t="str">
        <f>TRIM(Table2[[#This Row],[SKU_CODE]])</f>
        <v>BEC-CLN-002</v>
      </c>
      <c r="F4111" s="2">
        <v>372</v>
      </c>
      <c r="G4111" s="2">
        <v>68820</v>
      </c>
      <c r="H4111" s="2">
        <v>9959.08</v>
      </c>
      <c r="I4111" s="2">
        <v>14766.26</v>
      </c>
      <c r="J4111" s="2">
        <v>35</v>
      </c>
      <c r="K4111" s="2" t="str">
        <f>_xlfn.XLOOKUP(E4111,[1]SKU_Master!A:A,[1]SKU_Master!C:C,"NOT FOUND")</f>
        <v>Cleaners</v>
      </c>
      <c r="L4111" s="2">
        <f>_xlfn.XLOOKUP(Table2[[#This Row],[SKU_CODE_CLEAN]],[1]SKU_Master!A:A,[1]SKU_Master!E:E,"Not Found")</f>
        <v>185</v>
      </c>
      <c r="M4111" s="2">
        <f>_xlfn.XLOOKUP(E4111,[1]SKU_Master!A:A,[1]SKU_Master!F:F,"NOT FOUND")</f>
        <v>88</v>
      </c>
      <c r="N4111" s="2" t="str">
        <f>IF(ISNUMBER(_xlfn.XMATCH(E4111,[1]SKU_Master!A:A)),"MATCH","NOT FOUND")</f>
        <v>MATCH</v>
      </c>
      <c r="O4111" s="2">
        <f>Table2[[#This Row],[GROSS_REVENUE]]-Table2[[#This Row],[DISCOUNT]]</f>
        <v>58860.92</v>
      </c>
      <c r="P4111" s="3">
        <f>IFERROR((Table2[[#This Row],[NET_REVENUE]]-(Table2[[#This Row],[UNITS_SOLD]]*Table2[[#This Row],[UNIT_COGS]]))/Table2[[#This Row],[NET_REVENUE]],0)</f>
        <v>0.4438415165784021</v>
      </c>
      <c r="Q4111" s="4">
        <f>IFERROR(Table2[[#This Row],[GROSS_REVENUE]]/Table2[[#This Row],[AD_SPEND]],0)</f>
        <v>4.6606249652924978</v>
      </c>
      <c r="R4111" s="2">
        <f>IFERROR((Table2[[#This Row],[NET_REVENUE]]-(Table2[[#This Row],[UNITS_SOLD]]*Table2[[#This Row],[UNIT_COGS]])-Table2[[#This Row],[AD_SPEND]]),0)</f>
        <v>11358.659999999998</v>
      </c>
      <c r="S4111" s="3">
        <f>IFERROR(Table2[[#This Row],[RETURNS_UNITS]]/Table2[[#This Row],[UNITS_SOLD]],0)</f>
        <v>9.4086021505376344E-2</v>
      </c>
      <c r="T4111" s="2" t="str">
        <f>TRIM(CLEAN(Table2[[#This Row],[CHANNEL]]))</f>
        <v>D2C</v>
      </c>
      <c r="U4111" s="1">
        <f t="shared" si="64"/>
        <v>45717</v>
      </c>
    </row>
    <row r="4112" spans="1:21" x14ac:dyDescent="0.3">
      <c r="A4112" s="1">
        <v>45778</v>
      </c>
      <c r="B4112" s="2" t="s">
        <v>37</v>
      </c>
      <c r="C4112" s="2" t="s">
        <v>22</v>
      </c>
      <c r="D4112" s="2" t="s">
        <v>59</v>
      </c>
      <c r="E4112" s="2" t="str">
        <f>TRIM(Table2[[#This Row],[SKU_CODE]])</f>
        <v>BEC-CLN-001</v>
      </c>
      <c r="F4112" s="2">
        <v>349</v>
      </c>
      <c r="G4112" s="2">
        <v>69451</v>
      </c>
      <c r="H4112" s="2">
        <v>18269.060000000001</v>
      </c>
      <c r="I4112" s="2">
        <v>14794.76</v>
      </c>
      <c r="J4112" s="2">
        <v>19</v>
      </c>
      <c r="K4112" s="2" t="str">
        <f>_xlfn.XLOOKUP(E4112,[1]SKU_Master!A:A,[1]SKU_Master!C:C,"NOT FOUND")</f>
        <v>Cleaners</v>
      </c>
      <c r="L4112" s="2">
        <f>_xlfn.XLOOKUP(Table2[[#This Row],[SKU_CODE_CLEAN]],[1]SKU_Master!A:A,[1]SKU_Master!E:E,"Not Found")</f>
        <v>199</v>
      </c>
      <c r="M4112" s="2">
        <f>_xlfn.XLOOKUP(E4112,[1]SKU_Master!A:A,[1]SKU_Master!F:F,"NOT FOUND")</f>
        <v>96</v>
      </c>
      <c r="N4112" s="2" t="str">
        <f>IF(ISNUMBER(_xlfn.XMATCH(E4112,[1]SKU_Master!A:A)),"MATCH","NOT FOUND")</f>
        <v>MATCH</v>
      </c>
      <c r="O4112" s="2">
        <f>Table2[[#This Row],[GROSS_REVENUE]]-Table2[[#This Row],[DISCOUNT]]</f>
        <v>51181.94</v>
      </c>
      <c r="P4112" s="3">
        <f>IFERROR((Table2[[#This Row],[NET_REVENUE]]-(Table2[[#This Row],[UNITS_SOLD]]*Table2[[#This Row],[UNIT_COGS]]))/Table2[[#This Row],[NET_REVENUE]],0)</f>
        <v>0.34539409799628545</v>
      </c>
      <c r="Q4112" s="4">
        <f>IFERROR(Table2[[#This Row],[GROSS_REVENUE]]/Table2[[#This Row],[AD_SPEND]],0)</f>
        <v>4.6942971700791363</v>
      </c>
      <c r="R4112" s="2">
        <f>IFERROR((Table2[[#This Row],[NET_REVENUE]]-(Table2[[#This Row],[UNITS_SOLD]]*Table2[[#This Row],[UNIT_COGS]])-Table2[[#This Row],[AD_SPEND]]),0)</f>
        <v>2883.1800000000021</v>
      </c>
      <c r="S4112" s="3">
        <f>IFERROR(Table2[[#This Row],[RETURNS_UNITS]]/Table2[[#This Row],[UNITS_SOLD]],0)</f>
        <v>5.4441260744985676E-2</v>
      </c>
      <c r="T4112" s="2" t="str">
        <f>TRIM(CLEAN(Table2[[#This Row],[CHANNEL]]))</f>
        <v>Blinkit</v>
      </c>
      <c r="U4112" s="1">
        <f t="shared" si="64"/>
        <v>45778</v>
      </c>
    </row>
    <row r="4113" spans="1:21" x14ac:dyDescent="0.3">
      <c r="A4113" s="1">
        <v>45323</v>
      </c>
      <c r="B4113" s="2" t="s">
        <v>27</v>
      </c>
      <c r="C4113" s="2" t="s">
        <v>28</v>
      </c>
      <c r="D4113" s="2" t="s">
        <v>38</v>
      </c>
      <c r="E4113" s="2" t="str">
        <f>TRIM(Table2[[#This Row],[SKU_CODE]])</f>
        <v>BEC-CLN-002</v>
      </c>
      <c r="F4113" s="2">
        <v>282</v>
      </c>
      <c r="G4113" s="2">
        <v>52170</v>
      </c>
      <c r="H4113" s="2">
        <v>8641.7199999999993</v>
      </c>
      <c r="I4113" s="2">
        <v>14799.19</v>
      </c>
      <c r="J4113" s="2">
        <v>10</v>
      </c>
      <c r="K4113" s="2" t="str">
        <f>_xlfn.XLOOKUP(E4113,[1]SKU_Master!A:A,[1]SKU_Master!C:C,"NOT FOUND")</f>
        <v>Cleaners</v>
      </c>
      <c r="L4113" s="2">
        <f>_xlfn.XLOOKUP(Table2[[#This Row],[SKU_CODE_CLEAN]],[1]SKU_Master!A:A,[1]SKU_Master!E:E,"Not Found")</f>
        <v>185</v>
      </c>
      <c r="M4113" s="2">
        <f>_xlfn.XLOOKUP(E4113,[1]SKU_Master!A:A,[1]SKU_Master!F:F,"NOT FOUND")</f>
        <v>88</v>
      </c>
      <c r="N4113" s="2" t="str">
        <f>IF(ISNUMBER(_xlfn.XMATCH(E4113,[1]SKU_Master!A:A)),"MATCH","NOT FOUND")</f>
        <v>MATCH</v>
      </c>
      <c r="O4113" s="2">
        <f>Table2[[#This Row],[GROSS_REVENUE]]-Table2[[#This Row],[DISCOUNT]]</f>
        <v>43528.28</v>
      </c>
      <c r="P4113" s="3">
        <f>IFERROR((Table2[[#This Row],[NET_REVENUE]]-(Table2[[#This Row],[UNITS_SOLD]]*Table2[[#This Row],[UNIT_COGS]]))/Table2[[#This Row],[NET_REVENUE]],0)</f>
        <v>0.42988787978757714</v>
      </c>
      <c r="Q4113" s="4">
        <f>IFERROR(Table2[[#This Row],[GROSS_REVENUE]]/Table2[[#This Row],[AD_SPEND]],0)</f>
        <v>3.5251929328564602</v>
      </c>
      <c r="R4113" s="2">
        <f>IFERROR((Table2[[#This Row],[NET_REVENUE]]-(Table2[[#This Row],[UNITS_SOLD]]*Table2[[#This Row],[UNIT_COGS]])-Table2[[#This Row],[AD_SPEND]]),0)</f>
        <v>3913.0899999999983</v>
      </c>
      <c r="S4113" s="3">
        <f>IFERROR(Table2[[#This Row],[RETURNS_UNITS]]/Table2[[#This Row],[UNITS_SOLD]],0)</f>
        <v>3.5460992907801421E-2</v>
      </c>
      <c r="T4113" s="2" t="str">
        <f>TRIM(CLEAN(Table2[[#This Row],[CHANNEL]]))</f>
        <v>Zepto</v>
      </c>
      <c r="U4113" s="1">
        <f t="shared" si="64"/>
        <v>45323</v>
      </c>
    </row>
    <row r="4114" spans="1:21" x14ac:dyDescent="0.3">
      <c r="A4114" s="1">
        <v>45566</v>
      </c>
      <c r="B4114" s="2" t="s">
        <v>39</v>
      </c>
      <c r="C4114" s="2" t="s">
        <v>28</v>
      </c>
      <c r="D4114" s="2" t="s">
        <v>59</v>
      </c>
      <c r="E4114" s="2" t="str">
        <f>TRIM(Table2[[#This Row],[SKU_CODE]])</f>
        <v>BEC-CLN-001</v>
      </c>
      <c r="F4114" s="2">
        <v>380</v>
      </c>
      <c r="G4114" s="2">
        <v>75620</v>
      </c>
      <c r="H4114" s="2">
        <v>6677.32</v>
      </c>
      <c r="I4114" s="2">
        <v>14831.05</v>
      </c>
      <c r="J4114" s="2">
        <v>13</v>
      </c>
      <c r="K4114" s="2" t="str">
        <f>_xlfn.XLOOKUP(E4114,[1]SKU_Master!A:A,[1]SKU_Master!C:C,"NOT FOUND")</f>
        <v>Cleaners</v>
      </c>
      <c r="L4114" s="2">
        <f>_xlfn.XLOOKUP(Table2[[#This Row],[SKU_CODE_CLEAN]],[1]SKU_Master!A:A,[1]SKU_Master!E:E,"Not Found")</f>
        <v>199</v>
      </c>
      <c r="M4114" s="2">
        <f>_xlfn.XLOOKUP(E4114,[1]SKU_Master!A:A,[1]SKU_Master!F:F,"NOT FOUND")</f>
        <v>96</v>
      </c>
      <c r="N4114" s="2" t="str">
        <f>IF(ISNUMBER(_xlfn.XMATCH(E4114,[1]SKU_Master!A:A)),"MATCH","NOT FOUND")</f>
        <v>MATCH</v>
      </c>
      <c r="O4114" s="2">
        <f>Table2[[#This Row],[GROSS_REVENUE]]-Table2[[#This Row],[DISCOUNT]]</f>
        <v>68942.679999999993</v>
      </c>
      <c r="P4114" s="3">
        <f>IFERROR((Table2[[#This Row],[NET_REVENUE]]-(Table2[[#This Row],[UNITS_SOLD]]*Table2[[#This Row],[UNIT_COGS]]))/Table2[[#This Row],[NET_REVENUE]],0)</f>
        <v>0.47086478216396571</v>
      </c>
      <c r="Q4114" s="4">
        <f>IFERROR(Table2[[#This Row],[GROSS_REVENUE]]/Table2[[#This Row],[AD_SPEND]],0)</f>
        <v>5.0987623937617368</v>
      </c>
      <c r="R4114" s="2">
        <f>IFERROR((Table2[[#This Row],[NET_REVENUE]]-(Table2[[#This Row],[UNITS_SOLD]]*Table2[[#This Row],[UNIT_COGS]])-Table2[[#This Row],[AD_SPEND]]),0)</f>
        <v>17631.629999999994</v>
      </c>
      <c r="S4114" s="3">
        <f>IFERROR(Table2[[#This Row],[RETURNS_UNITS]]/Table2[[#This Row],[UNITS_SOLD]],0)</f>
        <v>3.4210526315789476E-2</v>
      </c>
      <c r="T4114" s="2" t="str">
        <f>TRIM(CLEAN(Table2[[#This Row],[CHANNEL]]))</f>
        <v>Amazon</v>
      </c>
      <c r="U4114" s="1">
        <f t="shared" si="64"/>
        <v>45566</v>
      </c>
    </row>
    <row r="4115" spans="1:21" x14ac:dyDescent="0.3">
      <c r="A4115" s="1">
        <v>45383</v>
      </c>
      <c r="B4115" s="2" t="s">
        <v>37</v>
      </c>
      <c r="C4115" s="2" t="s">
        <v>25</v>
      </c>
      <c r="D4115" s="2" t="s">
        <v>59</v>
      </c>
      <c r="E4115" s="2" t="str">
        <f>TRIM(Table2[[#This Row],[SKU_CODE]])</f>
        <v>BEC-CLN-001</v>
      </c>
      <c r="F4115" s="2">
        <v>382</v>
      </c>
      <c r="G4115" s="2">
        <v>76018</v>
      </c>
      <c r="H4115" s="2">
        <v>16526.23</v>
      </c>
      <c r="I4115" s="2">
        <v>14832.97</v>
      </c>
      <c r="J4115" s="2">
        <v>17</v>
      </c>
      <c r="K4115" s="2" t="str">
        <f>_xlfn.XLOOKUP(E4115,[1]SKU_Master!A:A,[1]SKU_Master!C:C,"NOT FOUND")</f>
        <v>Cleaners</v>
      </c>
      <c r="L4115" s="2">
        <f>_xlfn.XLOOKUP(Table2[[#This Row],[SKU_CODE_CLEAN]],[1]SKU_Master!A:A,[1]SKU_Master!E:E,"Not Found")</f>
        <v>199</v>
      </c>
      <c r="M4115" s="2">
        <f>_xlfn.XLOOKUP(E4115,[1]SKU_Master!A:A,[1]SKU_Master!F:F,"NOT FOUND")</f>
        <v>96</v>
      </c>
      <c r="N4115" s="2" t="str">
        <f>IF(ISNUMBER(_xlfn.XMATCH(E4115,[1]SKU_Master!A:A)),"MATCH","NOT FOUND")</f>
        <v>MATCH</v>
      </c>
      <c r="O4115" s="2">
        <f>Table2[[#This Row],[GROSS_REVENUE]]-Table2[[#This Row],[DISCOUNT]]</f>
        <v>59491.770000000004</v>
      </c>
      <c r="P4115" s="3">
        <f>IFERROR((Table2[[#This Row],[NET_REVENUE]]-(Table2[[#This Row],[UNITS_SOLD]]*Table2[[#This Row],[UNIT_COGS]]))/Table2[[#This Row],[NET_REVENUE]],0)</f>
        <v>0.38357860255292459</v>
      </c>
      <c r="Q4115" s="4">
        <f>IFERROR(Table2[[#This Row],[GROSS_REVENUE]]/Table2[[#This Row],[AD_SPEND]],0)</f>
        <v>5.124934520868039</v>
      </c>
      <c r="R4115" s="2">
        <f>IFERROR((Table2[[#This Row],[NET_REVENUE]]-(Table2[[#This Row],[UNITS_SOLD]]*Table2[[#This Row],[UNIT_COGS]])-Table2[[#This Row],[AD_SPEND]]),0)</f>
        <v>7986.8000000000047</v>
      </c>
      <c r="S4115" s="3">
        <f>IFERROR(Table2[[#This Row],[RETURNS_UNITS]]/Table2[[#This Row],[UNITS_SOLD]],0)</f>
        <v>4.4502617801047119E-2</v>
      </c>
      <c r="T4115" s="2" t="str">
        <f>TRIM(CLEAN(Table2[[#This Row],[CHANNEL]]))</f>
        <v>Blinkit</v>
      </c>
      <c r="U4115" s="1">
        <f t="shared" si="64"/>
        <v>45383</v>
      </c>
    </row>
    <row r="4116" spans="1:21" x14ac:dyDescent="0.3">
      <c r="A4116" s="1">
        <v>45809</v>
      </c>
      <c r="B4116" s="2" t="s">
        <v>39</v>
      </c>
      <c r="C4116" s="2" t="s">
        <v>25</v>
      </c>
      <c r="D4116" s="2" t="s">
        <v>30</v>
      </c>
      <c r="E4116" s="2" t="str">
        <f>TRIM(Table2[[#This Row],[SKU_CODE]])</f>
        <v>BEC-TIS-002</v>
      </c>
      <c r="F4116" s="2">
        <v>665</v>
      </c>
      <c r="G4116" s="2">
        <v>119700</v>
      </c>
      <c r="H4116" s="2">
        <v>10974.1</v>
      </c>
      <c r="I4116" s="2">
        <v>14836.98</v>
      </c>
      <c r="J4116" s="2">
        <v>36</v>
      </c>
      <c r="K4116" s="2" t="str">
        <f>_xlfn.XLOOKUP(E4116,[1]SKU_Master!A:A,[1]SKU_Master!C:C,"NOT FOUND")</f>
        <v>Tissues</v>
      </c>
      <c r="L4116" s="2">
        <f>_xlfn.XLOOKUP(Table2[[#This Row],[SKU_CODE_CLEAN]],[1]SKU_Master!A:A,[1]SKU_Master!E:E,"Not Found")</f>
        <v>180</v>
      </c>
      <c r="M4116" s="2">
        <f>_xlfn.XLOOKUP(E4116,[1]SKU_Master!A:A,[1]SKU_Master!F:F,"NOT FOUND")</f>
        <v>95</v>
      </c>
      <c r="N4116" s="2" t="str">
        <f>IF(ISNUMBER(_xlfn.XMATCH(E4116,[1]SKU_Master!A:A)),"MATCH","NOT FOUND")</f>
        <v>MATCH</v>
      </c>
      <c r="O4116" s="2">
        <f>Table2[[#This Row],[GROSS_REVENUE]]-Table2[[#This Row],[DISCOUNT]]</f>
        <v>108725.9</v>
      </c>
      <c r="P4116" s="3">
        <f>IFERROR((Table2[[#This Row],[NET_REVENUE]]-(Table2[[#This Row],[UNITS_SOLD]]*Table2[[#This Row],[UNIT_COGS]]))/Table2[[#This Row],[NET_REVENUE]],0)</f>
        <v>0.41895169412255956</v>
      </c>
      <c r="Q4116" s="4">
        <f>IFERROR(Table2[[#This Row],[GROSS_REVENUE]]/Table2[[#This Row],[AD_SPEND]],0)</f>
        <v>8.0676795412543534</v>
      </c>
      <c r="R4116" s="2">
        <f>IFERROR((Table2[[#This Row],[NET_REVENUE]]-(Table2[[#This Row],[UNITS_SOLD]]*Table2[[#This Row],[UNIT_COGS]])-Table2[[#This Row],[AD_SPEND]]),0)</f>
        <v>30713.919999999995</v>
      </c>
      <c r="S4116" s="3">
        <f>IFERROR(Table2[[#This Row],[RETURNS_UNITS]]/Table2[[#This Row],[UNITS_SOLD]],0)</f>
        <v>5.4135338345864661E-2</v>
      </c>
      <c r="T4116" s="2" t="str">
        <f>TRIM(CLEAN(Table2[[#This Row],[CHANNEL]]))</f>
        <v>Amazon</v>
      </c>
      <c r="U4116" s="1">
        <f t="shared" si="64"/>
        <v>45809</v>
      </c>
    </row>
    <row r="4117" spans="1:21" x14ac:dyDescent="0.3">
      <c r="A4117" s="1">
        <v>45383</v>
      </c>
      <c r="B4117" s="2" t="s">
        <v>21</v>
      </c>
      <c r="C4117" s="2" t="s">
        <v>22</v>
      </c>
      <c r="D4117" s="2" t="s">
        <v>36</v>
      </c>
      <c r="E4117" s="2" t="str">
        <f>TRIM(Table2[[#This Row],[SKU_CODE]])</f>
        <v>BEC-CLN-003</v>
      </c>
      <c r="F4117" s="2">
        <v>193</v>
      </c>
      <c r="G4117" s="2">
        <v>57707</v>
      </c>
      <c r="H4117" s="2">
        <v>7235.62</v>
      </c>
      <c r="I4117" s="2">
        <v>14865.7</v>
      </c>
      <c r="J4117" s="2">
        <v>4</v>
      </c>
      <c r="K4117" s="2" t="str">
        <f>_xlfn.XLOOKUP(E4117,[1]SKU_Master!A:A,[1]SKU_Master!C:C,"NOT FOUND")</f>
        <v>Cleaners</v>
      </c>
      <c r="L4117" s="2">
        <f>_xlfn.XLOOKUP(Table2[[#This Row],[SKU_CODE_CLEAN]],[1]SKU_Master!A:A,[1]SKU_Master!E:E,"Not Found")</f>
        <v>299</v>
      </c>
      <c r="M4117" s="2">
        <f>_xlfn.XLOOKUP(E4117,[1]SKU_Master!A:A,[1]SKU_Master!F:F,"NOT FOUND")</f>
        <v>150</v>
      </c>
      <c r="N4117" s="2" t="str">
        <f>IF(ISNUMBER(_xlfn.XMATCH(E4117,[1]SKU_Master!A:A)),"MATCH","NOT FOUND")</f>
        <v>MATCH</v>
      </c>
      <c r="O4117" s="2">
        <f>Table2[[#This Row],[GROSS_REVENUE]]-Table2[[#This Row],[DISCOUNT]]</f>
        <v>50471.38</v>
      </c>
      <c r="P4117" s="3">
        <f>IFERROR((Table2[[#This Row],[NET_REVENUE]]-(Table2[[#This Row],[UNITS_SOLD]]*Table2[[#This Row],[UNIT_COGS]]))/Table2[[#This Row],[NET_REVENUE]],0)</f>
        <v>0.42640759971294617</v>
      </c>
      <c r="Q4117" s="4">
        <f>IFERROR(Table2[[#This Row],[GROSS_REVENUE]]/Table2[[#This Row],[AD_SPEND]],0)</f>
        <v>3.881889181135096</v>
      </c>
      <c r="R4117" s="2">
        <f>IFERROR((Table2[[#This Row],[NET_REVENUE]]-(Table2[[#This Row],[UNITS_SOLD]]*Table2[[#This Row],[UNIT_COGS]])-Table2[[#This Row],[AD_SPEND]]),0)</f>
        <v>6655.6799999999967</v>
      </c>
      <c r="S4117" s="3">
        <f>IFERROR(Table2[[#This Row],[RETURNS_UNITS]]/Table2[[#This Row],[UNITS_SOLD]],0)</f>
        <v>2.072538860103627E-2</v>
      </c>
      <c r="T4117" s="2" t="str">
        <f>TRIM(CLEAN(Table2[[#This Row],[CHANNEL]]))</f>
        <v>Flipkart</v>
      </c>
      <c r="U4117" s="1">
        <f t="shared" si="64"/>
        <v>45383</v>
      </c>
    </row>
    <row r="4118" spans="1:21" x14ac:dyDescent="0.3">
      <c r="A4118" s="1">
        <v>45505</v>
      </c>
      <c r="B4118" s="2" t="s">
        <v>24</v>
      </c>
      <c r="C4118" s="2" t="s">
        <v>25</v>
      </c>
      <c r="D4118" s="2" t="s">
        <v>36</v>
      </c>
      <c r="E4118" s="2" t="str">
        <f>TRIM(Table2[[#This Row],[SKU_CODE]])</f>
        <v>BEC-CLN-003</v>
      </c>
      <c r="F4118" s="2">
        <v>191</v>
      </c>
      <c r="G4118" s="2">
        <v>57109</v>
      </c>
      <c r="H4118" s="2">
        <v>5643.19</v>
      </c>
      <c r="I4118" s="2">
        <v>14901.41</v>
      </c>
      <c r="J4118" s="2">
        <v>21</v>
      </c>
      <c r="K4118" s="2" t="str">
        <f>_xlfn.XLOOKUP(E4118,[1]SKU_Master!A:A,[1]SKU_Master!C:C,"NOT FOUND")</f>
        <v>Cleaners</v>
      </c>
      <c r="L4118" s="2">
        <f>_xlfn.XLOOKUP(Table2[[#This Row],[SKU_CODE_CLEAN]],[1]SKU_Master!A:A,[1]SKU_Master!E:E,"Not Found")</f>
        <v>299</v>
      </c>
      <c r="M4118" s="2">
        <f>_xlfn.XLOOKUP(E4118,[1]SKU_Master!A:A,[1]SKU_Master!F:F,"NOT FOUND")</f>
        <v>150</v>
      </c>
      <c r="N4118" s="2" t="str">
        <f>IF(ISNUMBER(_xlfn.XMATCH(E4118,[1]SKU_Master!A:A)),"MATCH","NOT FOUND")</f>
        <v>MATCH</v>
      </c>
      <c r="O4118" s="2">
        <f>Table2[[#This Row],[GROSS_REVENUE]]-Table2[[#This Row],[DISCOUNT]]</f>
        <v>51465.81</v>
      </c>
      <c r="P4118" s="3">
        <f>IFERROR((Table2[[#This Row],[NET_REVENUE]]-(Table2[[#This Row],[UNITS_SOLD]]*Table2[[#This Row],[UNIT_COGS]]))/Table2[[#This Row],[NET_REVENUE]],0)</f>
        <v>0.44331974955800751</v>
      </c>
      <c r="Q4118" s="4">
        <f>IFERROR(Table2[[#This Row],[GROSS_REVENUE]]/Table2[[#This Row],[AD_SPEND]],0)</f>
        <v>3.8324561232796093</v>
      </c>
      <c r="R4118" s="2">
        <f>IFERROR((Table2[[#This Row],[NET_REVENUE]]-(Table2[[#This Row],[UNITS_SOLD]]*Table2[[#This Row],[UNIT_COGS]])-Table2[[#This Row],[AD_SPEND]]),0)</f>
        <v>7914.3999999999978</v>
      </c>
      <c r="S4118" s="3">
        <f>IFERROR(Table2[[#This Row],[RETURNS_UNITS]]/Table2[[#This Row],[UNITS_SOLD]],0)</f>
        <v>0.1099476439790576</v>
      </c>
      <c r="T4118" s="2" t="str">
        <f>TRIM(CLEAN(Table2[[#This Row],[CHANNEL]]))</f>
        <v>D2C</v>
      </c>
      <c r="U4118" s="1">
        <f t="shared" si="64"/>
        <v>45505</v>
      </c>
    </row>
    <row r="4119" spans="1:21" x14ac:dyDescent="0.3">
      <c r="A4119" s="1">
        <v>45413</v>
      </c>
      <c r="B4119" s="2" t="s">
        <v>27</v>
      </c>
      <c r="C4119" s="2" t="s">
        <v>28</v>
      </c>
      <c r="D4119" s="2" t="s">
        <v>36</v>
      </c>
      <c r="E4119" s="2" t="str">
        <f>TRIM(Table2[[#This Row],[SKU_CODE]])</f>
        <v>BEC-CLN-003</v>
      </c>
      <c r="F4119" s="2">
        <v>224</v>
      </c>
      <c r="G4119" s="2">
        <v>66976</v>
      </c>
      <c r="H4119" s="2">
        <v>12623.45</v>
      </c>
      <c r="I4119" s="2">
        <v>14920.84</v>
      </c>
      <c r="J4119" s="2">
        <v>8</v>
      </c>
      <c r="K4119" s="2" t="str">
        <f>_xlfn.XLOOKUP(E4119,[1]SKU_Master!A:A,[1]SKU_Master!C:C,"NOT FOUND")</f>
        <v>Cleaners</v>
      </c>
      <c r="L4119" s="2">
        <f>_xlfn.XLOOKUP(Table2[[#This Row],[SKU_CODE_CLEAN]],[1]SKU_Master!A:A,[1]SKU_Master!E:E,"Not Found")</f>
        <v>299</v>
      </c>
      <c r="M4119" s="2">
        <f>_xlfn.XLOOKUP(E4119,[1]SKU_Master!A:A,[1]SKU_Master!F:F,"NOT FOUND")</f>
        <v>150</v>
      </c>
      <c r="N4119" s="2" t="str">
        <f>IF(ISNUMBER(_xlfn.XMATCH(E4119,[1]SKU_Master!A:A)),"MATCH","NOT FOUND")</f>
        <v>MATCH</v>
      </c>
      <c r="O4119" s="2">
        <f>Table2[[#This Row],[GROSS_REVENUE]]-Table2[[#This Row],[DISCOUNT]]</f>
        <v>54352.55</v>
      </c>
      <c r="P4119" s="3">
        <f>IFERROR((Table2[[#This Row],[NET_REVENUE]]-(Table2[[#This Row],[UNITS_SOLD]]*Table2[[#This Row],[UNIT_COGS]]))/Table2[[#This Row],[NET_REVENUE]],0)</f>
        <v>0.38181373275034935</v>
      </c>
      <c r="Q4119" s="4">
        <f>IFERROR(Table2[[#This Row],[GROSS_REVENUE]]/Table2[[#This Row],[AD_SPEND]],0)</f>
        <v>4.4887553247672383</v>
      </c>
      <c r="R4119" s="2">
        <f>IFERROR((Table2[[#This Row],[NET_REVENUE]]-(Table2[[#This Row],[UNITS_SOLD]]*Table2[[#This Row],[UNIT_COGS]])-Table2[[#This Row],[AD_SPEND]]),0)</f>
        <v>5831.7100000000028</v>
      </c>
      <c r="S4119" s="3">
        <f>IFERROR(Table2[[#This Row],[RETURNS_UNITS]]/Table2[[#This Row],[UNITS_SOLD]],0)</f>
        <v>3.5714285714285712E-2</v>
      </c>
      <c r="T4119" s="2" t="str">
        <f>TRIM(CLEAN(Table2[[#This Row],[CHANNEL]]))</f>
        <v>Zepto</v>
      </c>
      <c r="U4119" s="1">
        <f t="shared" si="64"/>
        <v>45413</v>
      </c>
    </row>
    <row r="4120" spans="1:21" x14ac:dyDescent="0.3">
      <c r="A4120" s="1">
        <v>45748</v>
      </c>
      <c r="B4120" s="2" t="s">
        <v>37</v>
      </c>
      <c r="C4120" s="2" t="s">
        <v>25</v>
      </c>
      <c r="D4120" s="2" t="s">
        <v>29</v>
      </c>
      <c r="E4120" s="2" t="str">
        <f>TRIM(Table2[[#This Row],[SKU_CODE]])</f>
        <v>BEC-CLN-004</v>
      </c>
      <c r="F4120" s="2">
        <v>605</v>
      </c>
      <c r="G4120" s="2">
        <v>59895</v>
      </c>
      <c r="H4120" s="2">
        <v>10199.76</v>
      </c>
      <c r="I4120" s="2">
        <v>14921.54</v>
      </c>
      <c r="J4120" s="2">
        <v>18</v>
      </c>
      <c r="K4120" s="2" t="str">
        <f>_xlfn.XLOOKUP(E4120,[1]SKU_Master!A:A,[1]SKU_Master!C:C,"NOT FOUND")</f>
        <v>Cleaners</v>
      </c>
      <c r="L4120" s="2">
        <f>_xlfn.XLOOKUP(Table2[[#This Row],[SKU_CODE_CLEAN]],[1]SKU_Master!A:A,[1]SKU_Master!E:E,"Not Found")</f>
        <v>99</v>
      </c>
      <c r="M4120" s="2">
        <f>_xlfn.XLOOKUP(E4120,[1]SKU_Master!A:A,[1]SKU_Master!F:F,"NOT FOUND")</f>
        <v>44</v>
      </c>
      <c r="N4120" s="2" t="str">
        <f>IF(ISNUMBER(_xlfn.XMATCH(E4120,[1]SKU_Master!A:A)),"MATCH","NOT FOUND")</f>
        <v>MATCH</v>
      </c>
      <c r="O4120" s="2">
        <f>Table2[[#This Row],[GROSS_REVENUE]]-Table2[[#This Row],[DISCOUNT]]</f>
        <v>49695.24</v>
      </c>
      <c r="P4120" s="3">
        <f>IFERROR((Table2[[#This Row],[NET_REVENUE]]-(Table2[[#This Row],[UNITS_SOLD]]*Table2[[#This Row],[UNIT_COGS]]))/Table2[[#This Row],[NET_REVENUE]],0)</f>
        <v>0.46433501478209982</v>
      </c>
      <c r="Q4120" s="4">
        <f>IFERROR(Table2[[#This Row],[GROSS_REVENUE]]/Table2[[#This Row],[AD_SPEND]],0)</f>
        <v>4.013995874420468</v>
      </c>
      <c r="R4120" s="2">
        <f>IFERROR((Table2[[#This Row],[NET_REVENUE]]-(Table2[[#This Row],[UNITS_SOLD]]*Table2[[#This Row],[UNIT_COGS]])-Table2[[#This Row],[AD_SPEND]]),0)</f>
        <v>8153.6999999999971</v>
      </c>
      <c r="S4120" s="3">
        <f>IFERROR(Table2[[#This Row],[RETURNS_UNITS]]/Table2[[#This Row],[UNITS_SOLD]],0)</f>
        <v>2.9752066115702479E-2</v>
      </c>
      <c r="T4120" s="2" t="str">
        <f>TRIM(CLEAN(Table2[[#This Row],[CHANNEL]]))</f>
        <v>Blinkit</v>
      </c>
      <c r="U4120" s="1">
        <f t="shared" si="64"/>
        <v>45748</v>
      </c>
    </row>
    <row r="4121" spans="1:21" x14ac:dyDescent="0.3">
      <c r="A4121" s="1">
        <v>45299</v>
      </c>
      <c r="B4121" s="2" t="s">
        <v>27</v>
      </c>
      <c r="C4121" s="2" t="s">
        <v>25</v>
      </c>
      <c r="D4121" s="2" t="s">
        <v>36</v>
      </c>
      <c r="E4121" s="2" t="str">
        <f>TRIM(Table2[[#This Row],[SKU_CODE]])</f>
        <v>BEC-CLN-003</v>
      </c>
      <c r="F4121" s="2">
        <v>330</v>
      </c>
      <c r="G4121" s="2">
        <v>98670</v>
      </c>
      <c r="H4121" s="2">
        <v>15860.87</v>
      </c>
      <c r="I4121" s="2">
        <v>14938.04</v>
      </c>
      <c r="J4121" s="2">
        <v>16</v>
      </c>
      <c r="K4121" s="2" t="str">
        <f>_xlfn.XLOOKUP(E4121,[1]SKU_Master!A:A,[1]SKU_Master!C:C,"NOT FOUND")</f>
        <v>Cleaners</v>
      </c>
      <c r="L4121" s="2">
        <f>_xlfn.XLOOKUP(Table2[[#This Row],[SKU_CODE_CLEAN]],[1]SKU_Master!A:A,[1]SKU_Master!E:E,"Not Found")</f>
        <v>299</v>
      </c>
      <c r="M4121" s="2">
        <f>_xlfn.XLOOKUP(E4121,[1]SKU_Master!A:A,[1]SKU_Master!F:F,"NOT FOUND")</f>
        <v>150</v>
      </c>
      <c r="N4121" s="2" t="str">
        <f>IF(ISNUMBER(_xlfn.XMATCH(E4121,[1]SKU_Master!A:A)),"MATCH","NOT FOUND")</f>
        <v>MATCH</v>
      </c>
      <c r="O4121" s="2">
        <f>Table2[[#This Row],[GROSS_REVENUE]]-Table2[[#This Row],[DISCOUNT]]</f>
        <v>82809.13</v>
      </c>
      <c r="P4121" s="3">
        <f>IFERROR((Table2[[#This Row],[NET_REVENUE]]-(Table2[[#This Row],[UNITS_SOLD]]*Table2[[#This Row],[UNIT_COGS]]))/Table2[[#This Row],[NET_REVENUE]],0)</f>
        <v>0.40223982548784176</v>
      </c>
      <c r="Q4121" s="4">
        <f>IFERROR(Table2[[#This Row],[GROSS_REVENUE]]/Table2[[#This Row],[AD_SPEND]],0)</f>
        <v>6.6052842273819055</v>
      </c>
      <c r="R4121" s="2">
        <f>IFERROR((Table2[[#This Row],[NET_REVENUE]]-(Table2[[#This Row],[UNITS_SOLD]]*Table2[[#This Row],[UNIT_COGS]])-Table2[[#This Row],[AD_SPEND]]),0)</f>
        <v>18371.090000000004</v>
      </c>
      <c r="S4121" s="3">
        <f>IFERROR(Table2[[#This Row],[RETURNS_UNITS]]/Table2[[#This Row],[UNITS_SOLD]],0)</f>
        <v>4.8484848484848485E-2</v>
      </c>
      <c r="T4121" s="2" t="str">
        <f>TRIM(CLEAN(Table2[[#This Row],[CHANNEL]]))</f>
        <v>Zepto</v>
      </c>
      <c r="U4121" s="1">
        <f t="shared" si="64"/>
        <v>45505</v>
      </c>
    </row>
    <row r="4122" spans="1:21" x14ac:dyDescent="0.3">
      <c r="A4122" s="1">
        <v>45748</v>
      </c>
      <c r="B4122" s="2" t="s">
        <v>34</v>
      </c>
      <c r="C4122" s="2" t="s">
        <v>22</v>
      </c>
      <c r="D4122" s="2" t="s">
        <v>38</v>
      </c>
      <c r="E4122" s="2" t="str">
        <f>TRIM(Table2[[#This Row],[SKU_CODE]])</f>
        <v>BEC-CLN-002</v>
      </c>
      <c r="F4122" s="2">
        <v>317</v>
      </c>
      <c r="G4122" s="2">
        <v>58645</v>
      </c>
      <c r="H4122" s="2">
        <v>8885.7900000000009</v>
      </c>
      <c r="I4122" s="2">
        <v>14954.18</v>
      </c>
      <c r="J4122" s="2">
        <v>13</v>
      </c>
      <c r="K4122" s="2" t="str">
        <f>_xlfn.XLOOKUP(E4122,[1]SKU_Master!A:A,[1]SKU_Master!C:C,"NOT FOUND")</f>
        <v>Cleaners</v>
      </c>
      <c r="L4122" s="2">
        <f>_xlfn.XLOOKUP(Table2[[#This Row],[SKU_CODE_CLEAN]],[1]SKU_Master!A:A,[1]SKU_Master!E:E,"Not Found")</f>
        <v>185</v>
      </c>
      <c r="M4122" s="2">
        <f>_xlfn.XLOOKUP(E4122,[1]SKU_Master!A:A,[1]SKU_Master!F:F,"NOT FOUND")</f>
        <v>88</v>
      </c>
      <c r="N4122" s="2" t="str">
        <f>IF(ISNUMBER(_xlfn.XMATCH(E4122,[1]SKU_Master!A:A)),"MATCH","NOT FOUND")</f>
        <v>MATCH</v>
      </c>
      <c r="O4122" s="2">
        <f>Table2[[#This Row],[GROSS_REVENUE]]-Table2[[#This Row],[DISCOUNT]]</f>
        <v>49759.21</v>
      </c>
      <c r="P4122" s="3">
        <f>IFERROR((Table2[[#This Row],[NET_REVENUE]]-(Table2[[#This Row],[UNITS_SOLD]]*Table2[[#This Row],[UNIT_COGS]]))/Table2[[#This Row],[NET_REVENUE]],0)</f>
        <v>0.43938016700827848</v>
      </c>
      <c r="Q4122" s="4">
        <f>IFERROR(Table2[[#This Row],[GROSS_REVENUE]]/Table2[[#This Row],[AD_SPEND]],0)</f>
        <v>3.9216459879445078</v>
      </c>
      <c r="R4122" s="2">
        <f>IFERROR((Table2[[#This Row],[NET_REVENUE]]-(Table2[[#This Row],[UNITS_SOLD]]*Table2[[#This Row],[UNIT_COGS]])-Table2[[#This Row],[AD_SPEND]]),0)</f>
        <v>6909.0299999999988</v>
      </c>
      <c r="S4122" s="3">
        <f>IFERROR(Table2[[#This Row],[RETURNS_UNITS]]/Table2[[#This Row],[UNITS_SOLD]],0)</f>
        <v>4.1009463722397478E-2</v>
      </c>
      <c r="T4122" s="2" t="str">
        <f>TRIM(CLEAN(Table2[[#This Row],[CHANNEL]]))</f>
        <v>Zepto</v>
      </c>
      <c r="U4122" s="1">
        <f t="shared" si="64"/>
        <v>45748</v>
      </c>
    </row>
    <row r="4123" spans="1:21" x14ac:dyDescent="0.3">
      <c r="A4123" s="1">
        <v>45323</v>
      </c>
      <c r="B4123" s="2" t="s">
        <v>39</v>
      </c>
      <c r="C4123" s="2" t="s">
        <v>22</v>
      </c>
      <c r="D4123" s="2" t="s">
        <v>59</v>
      </c>
      <c r="E4123" s="2" t="str">
        <f>TRIM(Table2[[#This Row],[SKU_CODE]])</f>
        <v>BEC-CLN-001</v>
      </c>
      <c r="F4123" s="2">
        <v>446</v>
      </c>
      <c r="G4123" s="2">
        <v>88754</v>
      </c>
      <c r="H4123" s="2">
        <v>26506.7</v>
      </c>
      <c r="I4123" s="2">
        <v>14971.24</v>
      </c>
      <c r="J4123" s="2">
        <v>9</v>
      </c>
      <c r="K4123" s="2" t="str">
        <f>_xlfn.XLOOKUP(E4123,[1]SKU_Master!A:A,[1]SKU_Master!C:C,"NOT FOUND")</f>
        <v>Cleaners</v>
      </c>
      <c r="L4123" s="2">
        <f>_xlfn.XLOOKUP(Table2[[#This Row],[SKU_CODE_CLEAN]],[1]SKU_Master!A:A,[1]SKU_Master!E:E,"Not Found")</f>
        <v>199</v>
      </c>
      <c r="M4123" s="2">
        <f>_xlfn.XLOOKUP(E4123,[1]SKU_Master!A:A,[1]SKU_Master!F:F,"NOT FOUND")</f>
        <v>96</v>
      </c>
      <c r="N4123" s="2" t="str">
        <f>IF(ISNUMBER(_xlfn.XMATCH(E4123,[1]SKU_Master!A:A)),"MATCH","NOT FOUND")</f>
        <v>MATCH</v>
      </c>
      <c r="O4123" s="2">
        <f>Table2[[#This Row],[GROSS_REVENUE]]-Table2[[#This Row],[DISCOUNT]]</f>
        <v>62247.3</v>
      </c>
      <c r="P4123" s="3">
        <f>IFERROR((Table2[[#This Row],[NET_REVENUE]]-(Table2[[#This Row],[UNITS_SOLD]]*Table2[[#This Row],[UNIT_COGS]]))/Table2[[#This Row],[NET_REVENUE]],0)</f>
        <v>0.3121629371876371</v>
      </c>
      <c r="Q4123" s="4">
        <f>IFERROR(Table2[[#This Row],[GROSS_REVENUE]]/Table2[[#This Row],[AD_SPEND]],0)</f>
        <v>5.9282998602654153</v>
      </c>
      <c r="R4123" s="2">
        <f>IFERROR((Table2[[#This Row],[NET_REVENUE]]-(Table2[[#This Row],[UNITS_SOLD]]*Table2[[#This Row],[UNIT_COGS]])-Table2[[#This Row],[AD_SPEND]]),0)</f>
        <v>4460.0600000000031</v>
      </c>
      <c r="S4123" s="3">
        <f>IFERROR(Table2[[#This Row],[RETURNS_UNITS]]/Table2[[#This Row],[UNITS_SOLD]],0)</f>
        <v>2.0179372197309416E-2</v>
      </c>
      <c r="T4123" s="2" t="str">
        <f>TRIM(CLEAN(Table2[[#This Row],[CHANNEL]]))</f>
        <v>Amazon</v>
      </c>
      <c r="U4123" s="1">
        <f t="shared" si="64"/>
        <v>45323</v>
      </c>
    </row>
    <row r="4124" spans="1:21" x14ac:dyDescent="0.3">
      <c r="A4124" s="1">
        <v>45627</v>
      </c>
      <c r="B4124" s="2" t="s">
        <v>24</v>
      </c>
      <c r="C4124" s="2" t="s">
        <v>25</v>
      </c>
      <c r="D4124" s="2" t="s">
        <v>59</v>
      </c>
      <c r="E4124" s="2" t="str">
        <f>TRIM(Table2[[#This Row],[SKU_CODE]])</f>
        <v>BEC-CLN-001</v>
      </c>
      <c r="F4124" s="2">
        <v>310</v>
      </c>
      <c r="G4124" s="2">
        <v>61690</v>
      </c>
      <c r="H4124" s="2">
        <v>6412.62</v>
      </c>
      <c r="I4124" s="2">
        <v>14977.95</v>
      </c>
      <c r="J4124" s="2">
        <v>28</v>
      </c>
      <c r="K4124" s="2" t="str">
        <f>_xlfn.XLOOKUP(E4124,[1]SKU_Master!A:A,[1]SKU_Master!C:C,"NOT FOUND")</f>
        <v>Cleaners</v>
      </c>
      <c r="L4124" s="2">
        <f>_xlfn.XLOOKUP(Table2[[#This Row],[SKU_CODE_CLEAN]],[1]SKU_Master!A:A,[1]SKU_Master!E:E,"Not Found")</f>
        <v>199</v>
      </c>
      <c r="M4124" s="2">
        <f>_xlfn.XLOOKUP(E4124,[1]SKU_Master!A:A,[1]SKU_Master!F:F,"NOT FOUND")</f>
        <v>96</v>
      </c>
      <c r="N4124" s="2" t="str">
        <f>IF(ISNUMBER(_xlfn.XMATCH(E4124,[1]SKU_Master!A:A)),"MATCH","NOT FOUND")</f>
        <v>MATCH</v>
      </c>
      <c r="O4124" s="2">
        <f>Table2[[#This Row],[GROSS_REVENUE]]-Table2[[#This Row],[DISCOUNT]]</f>
        <v>55277.38</v>
      </c>
      <c r="P4124" s="3">
        <f>IFERROR((Table2[[#This Row],[NET_REVENUE]]-(Table2[[#This Row],[UNITS_SOLD]]*Table2[[#This Row],[UNIT_COGS]]))/Table2[[#This Row],[NET_REVENUE]],0)</f>
        <v>0.46162426656256139</v>
      </c>
      <c r="Q4124" s="4">
        <f>IFERROR(Table2[[#This Row],[GROSS_REVENUE]]/Table2[[#This Row],[AD_SPEND]],0)</f>
        <v>4.1187211868112792</v>
      </c>
      <c r="R4124" s="2">
        <f>IFERROR((Table2[[#This Row],[NET_REVENUE]]-(Table2[[#This Row],[UNITS_SOLD]]*Table2[[#This Row],[UNIT_COGS]])-Table2[[#This Row],[AD_SPEND]]),0)</f>
        <v>10539.429999999997</v>
      </c>
      <c r="S4124" s="3">
        <f>IFERROR(Table2[[#This Row],[RETURNS_UNITS]]/Table2[[#This Row],[UNITS_SOLD]],0)</f>
        <v>9.0322580645161285E-2</v>
      </c>
      <c r="T4124" s="2" t="str">
        <f>TRIM(CLEAN(Table2[[#This Row],[CHANNEL]]))</f>
        <v>D2C</v>
      </c>
      <c r="U4124" s="1">
        <f t="shared" si="64"/>
        <v>45627</v>
      </c>
    </row>
    <row r="4125" spans="1:21" x14ac:dyDescent="0.3">
      <c r="A4125" s="1">
        <v>45658</v>
      </c>
      <c r="B4125" s="2" t="s">
        <v>33</v>
      </c>
      <c r="C4125" s="2" t="s">
        <v>25</v>
      </c>
      <c r="D4125" s="2" t="s">
        <v>59</v>
      </c>
      <c r="E4125" s="2" t="str">
        <f>TRIM(Table2[[#This Row],[SKU_CODE]])</f>
        <v>BEC-CLN-001</v>
      </c>
      <c r="F4125" s="2">
        <v>354</v>
      </c>
      <c r="G4125" s="2">
        <v>70446</v>
      </c>
      <c r="H4125" s="2">
        <v>14559.79</v>
      </c>
      <c r="I4125" s="2">
        <v>14980.23</v>
      </c>
      <c r="J4125" s="2">
        <v>7</v>
      </c>
      <c r="K4125" s="2" t="str">
        <f>_xlfn.XLOOKUP(E4125,[1]SKU_Master!A:A,[1]SKU_Master!C:C,"NOT FOUND")</f>
        <v>Cleaners</v>
      </c>
      <c r="L4125" s="2">
        <f>_xlfn.XLOOKUP(Table2[[#This Row],[SKU_CODE_CLEAN]],[1]SKU_Master!A:A,[1]SKU_Master!E:E,"Not Found")</f>
        <v>199</v>
      </c>
      <c r="M4125" s="2">
        <f>_xlfn.XLOOKUP(E4125,[1]SKU_Master!A:A,[1]SKU_Master!F:F,"NOT FOUND")</f>
        <v>96</v>
      </c>
      <c r="N4125" s="2" t="str">
        <f>IF(ISNUMBER(_xlfn.XMATCH(E4125,[1]SKU_Master!A:A)),"MATCH","NOT FOUND")</f>
        <v>MATCH</v>
      </c>
      <c r="O4125" s="2">
        <f>Table2[[#This Row],[GROSS_REVENUE]]-Table2[[#This Row],[DISCOUNT]]</f>
        <v>55886.21</v>
      </c>
      <c r="P4125" s="3">
        <f>IFERROR((Table2[[#This Row],[NET_REVENUE]]-(Table2[[#This Row],[UNITS_SOLD]]*Table2[[#This Row],[UNIT_COGS]]))/Table2[[#This Row],[NET_REVENUE]],0)</f>
        <v>0.39190723436067681</v>
      </c>
      <c r="Q4125" s="4">
        <f>IFERROR(Table2[[#This Row],[GROSS_REVENUE]]/Table2[[#This Row],[AD_SPEND]],0)</f>
        <v>4.7025980241958907</v>
      </c>
      <c r="R4125" s="2">
        <f>IFERROR((Table2[[#This Row],[NET_REVENUE]]-(Table2[[#This Row],[UNITS_SOLD]]*Table2[[#This Row],[UNIT_COGS]])-Table2[[#This Row],[AD_SPEND]]),0)</f>
        <v>6921.98</v>
      </c>
      <c r="S4125" s="3">
        <f>IFERROR(Table2[[#This Row],[RETURNS_UNITS]]/Table2[[#This Row],[UNITS_SOLD]],0)</f>
        <v>1.977401129943503E-2</v>
      </c>
      <c r="T4125" s="2" t="str">
        <f>TRIM(CLEAN(Table2[[#This Row],[CHANNEL]]))</f>
        <v>Swiggy Instamart</v>
      </c>
      <c r="U4125" s="1">
        <f t="shared" si="64"/>
        <v>45658</v>
      </c>
    </row>
    <row r="4126" spans="1:21" x14ac:dyDescent="0.3">
      <c r="A4126" s="1">
        <v>45689</v>
      </c>
      <c r="B4126" s="2" t="s">
        <v>33</v>
      </c>
      <c r="C4126" s="2" t="s">
        <v>25</v>
      </c>
      <c r="D4126" s="2" t="s">
        <v>59</v>
      </c>
      <c r="E4126" s="2" t="str">
        <f>TRIM(Table2[[#This Row],[SKU_CODE]])</f>
        <v>BEC-CLN-001</v>
      </c>
      <c r="F4126" s="2">
        <v>305</v>
      </c>
      <c r="G4126" s="2">
        <v>60695</v>
      </c>
      <c r="H4126" s="2">
        <v>13173.06</v>
      </c>
      <c r="I4126" s="2">
        <v>14998.56</v>
      </c>
      <c r="J4126" s="2">
        <v>9</v>
      </c>
      <c r="K4126" s="2" t="str">
        <f>_xlfn.XLOOKUP(E4126,[1]SKU_Master!A:A,[1]SKU_Master!C:C,"NOT FOUND")</f>
        <v>Cleaners</v>
      </c>
      <c r="L4126" s="2">
        <f>_xlfn.XLOOKUP(Table2[[#This Row],[SKU_CODE_CLEAN]],[1]SKU_Master!A:A,[1]SKU_Master!E:E,"Not Found")</f>
        <v>199</v>
      </c>
      <c r="M4126" s="2">
        <f>_xlfn.XLOOKUP(E4126,[1]SKU_Master!A:A,[1]SKU_Master!F:F,"NOT FOUND")</f>
        <v>96</v>
      </c>
      <c r="N4126" s="2" t="str">
        <f>IF(ISNUMBER(_xlfn.XMATCH(E4126,[1]SKU_Master!A:A)),"MATCH","NOT FOUND")</f>
        <v>MATCH</v>
      </c>
      <c r="O4126" s="2">
        <f>Table2[[#This Row],[GROSS_REVENUE]]-Table2[[#This Row],[DISCOUNT]]</f>
        <v>47521.94</v>
      </c>
      <c r="P4126" s="3">
        <f>IFERROR((Table2[[#This Row],[NET_REVENUE]]-(Table2[[#This Row],[UNITS_SOLD]]*Table2[[#This Row],[UNIT_COGS]]))/Table2[[#This Row],[NET_REVENUE]],0)</f>
        <v>0.38386353755759972</v>
      </c>
      <c r="Q4126" s="4">
        <f>IFERROR(Table2[[#This Row],[GROSS_REVENUE]]/Table2[[#This Row],[AD_SPEND]],0)</f>
        <v>4.0467218186279217</v>
      </c>
      <c r="R4126" s="2">
        <f>IFERROR((Table2[[#This Row],[NET_REVENUE]]-(Table2[[#This Row],[UNITS_SOLD]]*Table2[[#This Row],[UNIT_COGS]])-Table2[[#This Row],[AD_SPEND]]),0)</f>
        <v>3243.3800000000028</v>
      </c>
      <c r="S4126" s="3">
        <f>IFERROR(Table2[[#This Row],[RETURNS_UNITS]]/Table2[[#This Row],[UNITS_SOLD]],0)</f>
        <v>2.9508196721311476E-2</v>
      </c>
      <c r="T4126" s="2" t="str">
        <f>TRIM(CLEAN(Table2[[#This Row],[CHANNEL]]))</f>
        <v>Swiggy Instamart</v>
      </c>
      <c r="U4126" s="1">
        <f t="shared" si="64"/>
        <v>45689</v>
      </c>
    </row>
    <row r="4127" spans="1:21" x14ac:dyDescent="0.3">
      <c r="A4127" s="1">
        <v>45323</v>
      </c>
      <c r="B4127" s="2" t="s">
        <v>33</v>
      </c>
      <c r="C4127" s="2" t="s">
        <v>25</v>
      </c>
      <c r="D4127" s="2" t="s">
        <v>59</v>
      </c>
      <c r="E4127" s="2" t="str">
        <f>TRIM(Table2[[#This Row],[SKU_CODE]])</f>
        <v>BEC-CLN-001</v>
      </c>
      <c r="F4127" s="2">
        <v>254</v>
      </c>
      <c r="G4127" s="2">
        <v>50546</v>
      </c>
      <c r="H4127" s="2">
        <v>5423.7</v>
      </c>
      <c r="I4127" s="2">
        <v>15037.76</v>
      </c>
      <c r="J4127" s="2">
        <v>10</v>
      </c>
      <c r="K4127" s="2" t="str">
        <f>_xlfn.XLOOKUP(E4127,[1]SKU_Master!A:A,[1]SKU_Master!C:C,"NOT FOUND")</f>
        <v>Cleaners</v>
      </c>
      <c r="L4127" s="2">
        <f>_xlfn.XLOOKUP(Table2[[#This Row],[SKU_CODE_CLEAN]],[1]SKU_Master!A:A,[1]SKU_Master!E:E,"Not Found")</f>
        <v>199</v>
      </c>
      <c r="M4127" s="2">
        <f>_xlfn.XLOOKUP(E4127,[1]SKU_Master!A:A,[1]SKU_Master!F:F,"NOT FOUND")</f>
        <v>96</v>
      </c>
      <c r="N4127" s="2" t="str">
        <f>IF(ISNUMBER(_xlfn.XMATCH(E4127,[1]SKU_Master!A:A)),"MATCH","NOT FOUND")</f>
        <v>MATCH</v>
      </c>
      <c r="O4127" s="2">
        <f>Table2[[#This Row],[GROSS_REVENUE]]-Table2[[#This Row],[DISCOUNT]]</f>
        <v>45122.3</v>
      </c>
      <c r="P4127" s="3">
        <f>IFERROR((Table2[[#This Row],[NET_REVENUE]]-(Table2[[#This Row],[UNITS_SOLD]]*Table2[[#This Row],[UNIT_COGS]]))/Table2[[#This Row],[NET_REVENUE]],0)</f>
        <v>0.45960201496820868</v>
      </c>
      <c r="Q4127" s="4">
        <f>IFERROR(Table2[[#This Row],[GROSS_REVENUE]]/Table2[[#This Row],[AD_SPEND]],0)</f>
        <v>3.3612718915583173</v>
      </c>
      <c r="R4127" s="2">
        <f>IFERROR((Table2[[#This Row],[NET_REVENUE]]-(Table2[[#This Row],[UNITS_SOLD]]*Table2[[#This Row],[UNIT_COGS]])-Table2[[#This Row],[AD_SPEND]]),0)</f>
        <v>5700.5400000000027</v>
      </c>
      <c r="S4127" s="3">
        <f>IFERROR(Table2[[#This Row],[RETURNS_UNITS]]/Table2[[#This Row],[UNITS_SOLD]],0)</f>
        <v>3.937007874015748E-2</v>
      </c>
      <c r="T4127" s="2" t="str">
        <f>TRIM(CLEAN(Table2[[#This Row],[CHANNEL]]))</f>
        <v>Swiggy Instamart</v>
      </c>
      <c r="U4127" s="1">
        <f t="shared" si="64"/>
        <v>45323</v>
      </c>
    </row>
    <row r="4128" spans="1:21" x14ac:dyDescent="0.3">
      <c r="A4128" s="1">
        <v>45566</v>
      </c>
      <c r="B4128" s="2" t="s">
        <v>37</v>
      </c>
      <c r="C4128" s="2" t="s">
        <v>28</v>
      </c>
      <c r="D4128" s="2" t="s">
        <v>36</v>
      </c>
      <c r="E4128" s="2" t="str">
        <f>TRIM(Table2[[#This Row],[SKU_CODE]])</f>
        <v>BEC-CLN-003</v>
      </c>
      <c r="F4128" s="2">
        <v>201</v>
      </c>
      <c r="G4128" s="2">
        <v>60099</v>
      </c>
      <c r="H4128" s="2">
        <v>10998.68</v>
      </c>
      <c r="I4128" s="2">
        <v>15068.58</v>
      </c>
      <c r="J4128" s="2">
        <v>9</v>
      </c>
      <c r="K4128" s="2" t="str">
        <f>_xlfn.XLOOKUP(E4128,[1]SKU_Master!A:A,[1]SKU_Master!C:C,"NOT FOUND")</f>
        <v>Cleaners</v>
      </c>
      <c r="L4128" s="2">
        <f>_xlfn.XLOOKUP(Table2[[#This Row],[SKU_CODE_CLEAN]],[1]SKU_Master!A:A,[1]SKU_Master!E:E,"Not Found")</f>
        <v>299</v>
      </c>
      <c r="M4128" s="2">
        <f>_xlfn.XLOOKUP(E4128,[1]SKU_Master!A:A,[1]SKU_Master!F:F,"NOT FOUND")</f>
        <v>150</v>
      </c>
      <c r="N4128" s="2" t="str">
        <f>IF(ISNUMBER(_xlfn.XMATCH(E4128,[1]SKU_Master!A:A)),"MATCH","NOT FOUND")</f>
        <v>MATCH</v>
      </c>
      <c r="O4128" s="2">
        <f>Table2[[#This Row],[GROSS_REVENUE]]-Table2[[#This Row],[DISCOUNT]]</f>
        <v>49100.32</v>
      </c>
      <c r="P4128" s="3">
        <f>IFERROR((Table2[[#This Row],[NET_REVENUE]]-(Table2[[#This Row],[UNITS_SOLD]]*Table2[[#This Row],[UNIT_COGS]]))/Table2[[#This Row],[NET_REVENUE]],0)</f>
        <v>0.38595104879153536</v>
      </c>
      <c r="Q4128" s="4">
        <f>IFERROR(Table2[[#This Row],[GROSS_REVENUE]]/Table2[[#This Row],[AD_SPEND]],0)</f>
        <v>3.9883651943315162</v>
      </c>
      <c r="R4128" s="2">
        <f>IFERROR((Table2[[#This Row],[NET_REVENUE]]-(Table2[[#This Row],[UNITS_SOLD]]*Table2[[#This Row],[UNIT_COGS]])-Table2[[#This Row],[AD_SPEND]]),0)</f>
        <v>3881.74</v>
      </c>
      <c r="S4128" s="3">
        <f>IFERROR(Table2[[#This Row],[RETURNS_UNITS]]/Table2[[#This Row],[UNITS_SOLD]],0)</f>
        <v>4.4776119402985072E-2</v>
      </c>
      <c r="T4128" s="2" t="str">
        <f>TRIM(CLEAN(Table2[[#This Row],[CHANNEL]]))</f>
        <v>Blinkit</v>
      </c>
      <c r="U4128" s="1">
        <f t="shared" si="64"/>
        <v>45566</v>
      </c>
    </row>
    <row r="4129" spans="1:21" x14ac:dyDescent="0.3">
      <c r="A4129" s="1">
        <v>45383</v>
      </c>
      <c r="B4129" s="2" t="s">
        <v>27</v>
      </c>
      <c r="C4129" s="2" t="s">
        <v>28</v>
      </c>
      <c r="D4129" s="2" t="s">
        <v>36</v>
      </c>
      <c r="E4129" s="2" t="str">
        <f>TRIM(Table2[[#This Row],[SKU_CODE]])</f>
        <v>BEC-CLN-003</v>
      </c>
      <c r="F4129" s="2">
        <v>231</v>
      </c>
      <c r="G4129" s="5">
        <v>69069</v>
      </c>
      <c r="H4129" s="2">
        <v>15187.92</v>
      </c>
      <c r="I4129" s="2">
        <v>15082.96</v>
      </c>
      <c r="J4129" s="2">
        <v>6</v>
      </c>
      <c r="K4129" s="2" t="str">
        <f>_xlfn.XLOOKUP(E4129,[1]SKU_Master!A:A,[1]SKU_Master!C:C,"NOT FOUND")</f>
        <v>Cleaners</v>
      </c>
      <c r="L4129" s="2">
        <f>_xlfn.XLOOKUP(Table2[[#This Row],[SKU_CODE_CLEAN]],[1]SKU_Master!A:A,[1]SKU_Master!E:E,"Not Found")</f>
        <v>299</v>
      </c>
      <c r="M4129" s="2">
        <f>_xlfn.XLOOKUP(E4129,[1]SKU_Master!A:A,[1]SKU_Master!F:F,"NOT FOUND")</f>
        <v>150</v>
      </c>
      <c r="N4129" s="2" t="str">
        <f>IF(ISNUMBER(_xlfn.XMATCH(E4129,[1]SKU_Master!A:A)),"MATCH","NOT FOUND")</f>
        <v>MATCH</v>
      </c>
      <c r="O4129" s="2">
        <f>Table2[[#This Row],[GROSS_REVENUE]]-Table2[[#This Row],[DISCOUNT]]</f>
        <v>53881.08</v>
      </c>
      <c r="P4129" s="3">
        <f>IFERROR((Table2[[#This Row],[NET_REVENUE]]-(Table2[[#This Row],[UNITS_SOLD]]*Table2[[#This Row],[UNIT_COGS]]))/Table2[[#This Row],[NET_REVENUE]],0)</f>
        <v>0.35691712192851371</v>
      </c>
      <c r="Q4129" s="4">
        <f>IFERROR(Table2[[#This Row],[GROSS_REVENUE]]/Table2[[#This Row],[AD_SPEND]],0)</f>
        <v>4.5792735643401565</v>
      </c>
      <c r="R4129" s="2">
        <f>IFERROR((Table2[[#This Row],[NET_REVENUE]]-(Table2[[#This Row],[UNITS_SOLD]]*Table2[[#This Row],[UNIT_COGS]])-Table2[[#This Row],[AD_SPEND]]),0)</f>
        <v>4148.1200000000026</v>
      </c>
      <c r="S4129" s="3">
        <f>IFERROR(Table2[[#This Row],[RETURNS_UNITS]]/Table2[[#This Row],[UNITS_SOLD]],0)</f>
        <v>2.5974025974025976E-2</v>
      </c>
      <c r="T4129" s="2" t="str">
        <f>TRIM(CLEAN(Table2[[#This Row],[CHANNEL]]))</f>
        <v>Zepto</v>
      </c>
      <c r="U4129" s="1">
        <f t="shared" si="64"/>
        <v>45383</v>
      </c>
    </row>
    <row r="4130" spans="1:21" x14ac:dyDescent="0.3">
      <c r="A4130" s="1">
        <v>45658</v>
      </c>
      <c r="B4130" s="2" t="s">
        <v>33</v>
      </c>
      <c r="C4130" s="2" t="s">
        <v>28</v>
      </c>
      <c r="D4130" s="2" t="s">
        <v>36</v>
      </c>
      <c r="E4130" s="2" t="str">
        <f>TRIM(Table2[[#This Row],[SKU_CODE]])</f>
        <v>BEC-CLN-003</v>
      </c>
      <c r="F4130" s="2">
        <v>170</v>
      </c>
      <c r="G4130" s="2">
        <v>50830</v>
      </c>
      <c r="H4130" s="2">
        <v>2754.5</v>
      </c>
      <c r="I4130" s="2">
        <v>15094.4</v>
      </c>
      <c r="J4130" s="2">
        <v>6</v>
      </c>
      <c r="K4130" s="2" t="str">
        <f>_xlfn.XLOOKUP(E4130,[1]SKU_Master!A:A,[1]SKU_Master!C:C,"NOT FOUND")</f>
        <v>Cleaners</v>
      </c>
      <c r="L4130" s="2">
        <f>_xlfn.XLOOKUP(Table2[[#This Row],[SKU_CODE_CLEAN]],[1]SKU_Master!A:A,[1]SKU_Master!E:E,"Not Found")</f>
        <v>299</v>
      </c>
      <c r="M4130" s="2">
        <f>_xlfn.XLOOKUP(E4130,[1]SKU_Master!A:A,[1]SKU_Master!F:F,"NOT FOUND")</f>
        <v>150</v>
      </c>
      <c r="N4130" s="2" t="str">
        <f>IF(ISNUMBER(_xlfn.XMATCH(E4130,[1]SKU_Master!A:A)),"MATCH","NOT FOUND")</f>
        <v>MATCH</v>
      </c>
      <c r="O4130" s="2">
        <f>Table2[[#This Row],[GROSS_REVENUE]]-Table2[[#This Row],[DISCOUNT]]</f>
        <v>48075.5</v>
      </c>
      <c r="P4130" s="3">
        <f>IFERROR((Table2[[#This Row],[NET_REVENUE]]-(Table2[[#This Row],[UNITS_SOLD]]*Table2[[#This Row],[UNIT_COGS]]))/Table2[[#This Row],[NET_REVENUE]],0)</f>
        <v>0.46958429969527099</v>
      </c>
      <c r="Q4130" s="4">
        <f>IFERROR(Table2[[#This Row],[GROSS_REVENUE]]/Table2[[#This Row],[AD_SPEND]],0)</f>
        <v>3.3674740301038795</v>
      </c>
      <c r="R4130" s="2">
        <f>IFERROR((Table2[[#This Row],[NET_REVENUE]]-(Table2[[#This Row],[UNITS_SOLD]]*Table2[[#This Row],[UNIT_COGS]])-Table2[[#This Row],[AD_SPEND]]),0)</f>
        <v>7481.1</v>
      </c>
      <c r="S4130" s="3">
        <f>IFERROR(Table2[[#This Row],[RETURNS_UNITS]]/Table2[[#This Row],[UNITS_SOLD]],0)</f>
        <v>3.5294117647058823E-2</v>
      </c>
      <c r="T4130" s="2" t="str">
        <f>TRIM(CLEAN(Table2[[#This Row],[CHANNEL]]))</f>
        <v>Swiggy Instamart</v>
      </c>
      <c r="U4130" s="1">
        <f t="shared" si="64"/>
        <v>45658</v>
      </c>
    </row>
    <row r="4131" spans="1:21" x14ac:dyDescent="0.3">
      <c r="A4131" s="1">
        <v>45778</v>
      </c>
      <c r="B4131" s="2" t="s">
        <v>39</v>
      </c>
      <c r="C4131" s="2" t="s">
        <v>25</v>
      </c>
      <c r="D4131" s="2" t="s">
        <v>38</v>
      </c>
      <c r="E4131" s="2" t="str">
        <f>TRIM(Table2[[#This Row],[SKU_CODE]])</f>
        <v>BEC-CLN-002</v>
      </c>
      <c r="F4131" s="2">
        <v>563</v>
      </c>
      <c r="G4131" s="2">
        <v>104155</v>
      </c>
      <c r="H4131" s="2">
        <v>25733.54</v>
      </c>
      <c r="I4131" s="2">
        <v>15122.34</v>
      </c>
      <c r="J4131" s="2">
        <v>23</v>
      </c>
      <c r="K4131" s="2" t="str">
        <f>_xlfn.XLOOKUP(E4131,[1]SKU_Master!A:A,[1]SKU_Master!C:C,"NOT FOUND")</f>
        <v>Cleaners</v>
      </c>
      <c r="L4131" s="2">
        <f>_xlfn.XLOOKUP(Table2[[#This Row],[SKU_CODE_CLEAN]],[1]SKU_Master!A:A,[1]SKU_Master!E:E,"Not Found")</f>
        <v>185</v>
      </c>
      <c r="M4131" s="2">
        <f>_xlfn.XLOOKUP(E4131,[1]SKU_Master!A:A,[1]SKU_Master!F:F,"NOT FOUND")</f>
        <v>88</v>
      </c>
      <c r="N4131" s="2" t="str">
        <f>IF(ISNUMBER(_xlfn.XMATCH(E4131,[1]SKU_Master!A:A)),"MATCH","NOT FOUND")</f>
        <v>MATCH</v>
      </c>
      <c r="O4131" s="2">
        <f>Table2[[#This Row],[GROSS_REVENUE]]-Table2[[#This Row],[DISCOUNT]]</f>
        <v>78421.459999999992</v>
      </c>
      <c r="P4131" s="3">
        <f>IFERROR((Table2[[#This Row],[NET_REVENUE]]-(Table2[[#This Row],[UNITS_SOLD]]*Table2[[#This Row],[UNIT_COGS]]))/Table2[[#This Row],[NET_REVENUE]],0)</f>
        <v>0.3682341542735878</v>
      </c>
      <c r="Q4131" s="4">
        <f>IFERROR(Table2[[#This Row],[GROSS_REVENUE]]/Table2[[#This Row],[AD_SPEND]],0)</f>
        <v>6.8874922796339719</v>
      </c>
      <c r="R4131" s="2">
        <f>IFERROR((Table2[[#This Row],[NET_REVENUE]]-(Table2[[#This Row],[UNITS_SOLD]]*Table2[[#This Row],[UNIT_COGS]])-Table2[[#This Row],[AD_SPEND]]),0)</f>
        <v>13755.119999999992</v>
      </c>
      <c r="S4131" s="3">
        <f>IFERROR(Table2[[#This Row],[RETURNS_UNITS]]/Table2[[#This Row],[UNITS_SOLD]],0)</f>
        <v>4.0852575488454709E-2</v>
      </c>
      <c r="T4131" s="2" t="str">
        <f>TRIM(CLEAN(Table2[[#This Row],[CHANNEL]]))</f>
        <v>Amazon</v>
      </c>
      <c r="U4131" s="1">
        <f t="shared" si="64"/>
        <v>45778</v>
      </c>
    </row>
    <row r="4132" spans="1:21" x14ac:dyDescent="0.3">
      <c r="A4132" s="1">
        <v>45809</v>
      </c>
      <c r="B4132" s="2" t="s">
        <v>39</v>
      </c>
      <c r="C4132" s="2" t="s">
        <v>22</v>
      </c>
      <c r="D4132" s="2" t="s">
        <v>59</v>
      </c>
      <c r="E4132" s="2" t="str">
        <f>TRIM(Table2[[#This Row],[SKU_CODE]])</f>
        <v>BEC-CLN-001</v>
      </c>
      <c r="F4132" s="2">
        <v>485</v>
      </c>
      <c r="G4132" s="2">
        <v>96515</v>
      </c>
      <c r="H4132" s="2">
        <v>26178.14</v>
      </c>
      <c r="I4132" s="2">
        <v>15133.05</v>
      </c>
      <c r="J4132" s="2">
        <v>14</v>
      </c>
      <c r="K4132" s="2" t="str">
        <f>_xlfn.XLOOKUP(E4132,[1]SKU_Master!A:A,[1]SKU_Master!C:C,"NOT FOUND")</f>
        <v>Cleaners</v>
      </c>
      <c r="L4132" s="2">
        <f>_xlfn.XLOOKUP(Table2[[#This Row],[SKU_CODE_CLEAN]],[1]SKU_Master!A:A,[1]SKU_Master!E:E,"Not Found")</f>
        <v>199</v>
      </c>
      <c r="M4132" s="2">
        <f>_xlfn.XLOOKUP(E4132,[1]SKU_Master!A:A,[1]SKU_Master!F:F,"NOT FOUND")</f>
        <v>96</v>
      </c>
      <c r="N4132" s="2" t="str">
        <f>IF(ISNUMBER(_xlfn.XMATCH(E4132,[1]SKU_Master!A:A)),"MATCH","NOT FOUND")</f>
        <v>MATCH</v>
      </c>
      <c r="O4132" s="2">
        <f>Table2[[#This Row],[GROSS_REVENUE]]-Table2[[#This Row],[DISCOUNT]]</f>
        <v>70336.86</v>
      </c>
      <c r="P4132" s="3">
        <f>IFERROR((Table2[[#This Row],[NET_REVENUE]]-(Table2[[#This Row],[UNITS_SOLD]]*Table2[[#This Row],[UNIT_COGS]]))/Table2[[#This Row],[NET_REVENUE]],0)</f>
        <v>0.33804267065660881</v>
      </c>
      <c r="Q4132" s="4">
        <f>IFERROR(Table2[[#This Row],[GROSS_REVENUE]]/Table2[[#This Row],[AD_SPEND]],0)</f>
        <v>6.3777625792553385</v>
      </c>
      <c r="R4132" s="2">
        <f>IFERROR((Table2[[#This Row],[NET_REVENUE]]-(Table2[[#This Row],[UNITS_SOLD]]*Table2[[#This Row],[UNIT_COGS]])-Table2[[#This Row],[AD_SPEND]]),0)</f>
        <v>8643.8100000000013</v>
      </c>
      <c r="S4132" s="3">
        <f>IFERROR(Table2[[#This Row],[RETURNS_UNITS]]/Table2[[#This Row],[UNITS_SOLD]],0)</f>
        <v>2.88659793814433E-2</v>
      </c>
      <c r="T4132" s="2" t="str">
        <f>TRIM(CLEAN(Table2[[#This Row],[CHANNEL]]))</f>
        <v>Amazon</v>
      </c>
      <c r="U4132" s="1">
        <f t="shared" si="64"/>
        <v>45809</v>
      </c>
    </row>
    <row r="4133" spans="1:21" x14ac:dyDescent="0.3">
      <c r="A4133" s="1">
        <v>45597</v>
      </c>
      <c r="B4133" s="2" t="s">
        <v>21</v>
      </c>
      <c r="C4133" s="2" t="s">
        <v>22</v>
      </c>
      <c r="D4133" s="2" t="s">
        <v>36</v>
      </c>
      <c r="E4133" s="2" t="str">
        <f>TRIM(Table2[[#This Row],[SKU_CODE]])</f>
        <v>BEC-CLN-003</v>
      </c>
      <c r="F4133" s="2">
        <v>238</v>
      </c>
      <c r="G4133" s="2">
        <v>71162</v>
      </c>
      <c r="H4133" s="2">
        <v>5885.78</v>
      </c>
      <c r="I4133" s="2">
        <v>15134.4</v>
      </c>
      <c r="J4133" s="2">
        <v>11</v>
      </c>
      <c r="K4133" s="2" t="str">
        <f>_xlfn.XLOOKUP(E4133,[1]SKU_Master!A:A,[1]SKU_Master!C:C,"NOT FOUND")</f>
        <v>Cleaners</v>
      </c>
      <c r="L4133" s="2">
        <f>_xlfn.XLOOKUP(Table2[[#This Row],[SKU_CODE_CLEAN]],[1]SKU_Master!A:A,[1]SKU_Master!E:E,"Not Found")</f>
        <v>299</v>
      </c>
      <c r="M4133" s="2">
        <f>_xlfn.XLOOKUP(E4133,[1]SKU_Master!A:A,[1]SKU_Master!F:F,"NOT FOUND")</f>
        <v>150</v>
      </c>
      <c r="N4133" s="2" t="str">
        <f>IF(ISNUMBER(_xlfn.XMATCH(E4133,[1]SKU_Master!A:A)),"MATCH","NOT FOUND")</f>
        <v>MATCH</v>
      </c>
      <c r="O4133" s="2">
        <f>Table2[[#This Row],[GROSS_REVENUE]]-Table2[[#This Row],[DISCOUNT]]</f>
        <v>65276.22</v>
      </c>
      <c r="P4133" s="3">
        <f>IFERROR((Table2[[#This Row],[NET_REVENUE]]-(Table2[[#This Row],[UNITS_SOLD]]*Table2[[#This Row],[UNIT_COGS]]))/Table2[[#This Row],[NET_REVENUE]],0)</f>
        <v>0.4530933316910814</v>
      </c>
      <c r="Q4133" s="4">
        <f>IFERROR(Table2[[#This Row],[GROSS_REVENUE]]/Table2[[#This Row],[AD_SPEND]],0)</f>
        <v>4.7020033830214611</v>
      </c>
      <c r="R4133" s="2">
        <f>IFERROR((Table2[[#This Row],[NET_REVENUE]]-(Table2[[#This Row],[UNITS_SOLD]]*Table2[[#This Row],[UNIT_COGS]])-Table2[[#This Row],[AD_SPEND]]),0)</f>
        <v>14441.820000000002</v>
      </c>
      <c r="S4133" s="3">
        <f>IFERROR(Table2[[#This Row],[RETURNS_UNITS]]/Table2[[#This Row],[UNITS_SOLD]],0)</f>
        <v>4.6218487394957986E-2</v>
      </c>
      <c r="T4133" s="2" t="str">
        <f>TRIM(CLEAN(Table2[[#This Row],[CHANNEL]]))</f>
        <v>Flipkart</v>
      </c>
      <c r="U4133" s="1">
        <f t="shared" si="64"/>
        <v>45597</v>
      </c>
    </row>
    <row r="4134" spans="1:21" x14ac:dyDescent="0.3">
      <c r="A4134" s="1">
        <v>45352</v>
      </c>
      <c r="B4134" s="2" t="s">
        <v>37</v>
      </c>
      <c r="C4134" s="2" t="s">
        <v>25</v>
      </c>
      <c r="D4134" s="2" t="s">
        <v>38</v>
      </c>
      <c r="E4134" s="2" t="str">
        <f>TRIM(Table2[[#This Row],[SKU_CODE]])</f>
        <v>BEC-CLN-002</v>
      </c>
      <c r="F4134" s="2">
        <v>454</v>
      </c>
      <c r="G4134" s="2">
        <v>83990</v>
      </c>
      <c r="H4134" s="2">
        <v>16246.24</v>
      </c>
      <c r="I4134" s="2">
        <v>15161.73</v>
      </c>
      <c r="J4134" s="2">
        <v>24</v>
      </c>
      <c r="K4134" s="2" t="str">
        <f>_xlfn.XLOOKUP(E4134,[1]SKU_Master!A:A,[1]SKU_Master!C:C,"NOT FOUND")</f>
        <v>Cleaners</v>
      </c>
      <c r="L4134" s="2">
        <f>_xlfn.XLOOKUP(Table2[[#This Row],[SKU_CODE_CLEAN]],[1]SKU_Master!A:A,[1]SKU_Master!E:E,"Not Found")</f>
        <v>185</v>
      </c>
      <c r="M4134" s="2">
        <f>_xlfn.XLOOKUP(E4134,[1]SKU_Master!A:A,[1]SKU_Master!F:F,"NOT FOUND")</f>
        <v>88</v>
      </c>
      <c r="N4134" s="2" t="str">
        <f>IF(ISNUMBER(_xlfn.XMATCH(E4134,[1]SKU_Master!A:A)),"MATCH","NOT FOUND")</f>
        <v>MATCH</v>
      </c>
      <c r="O4134" s="2">
        <f>Table2[[#This Row],[GROSS_REVENUE]]-Table2[[#This Row],[DISCOUNT]]</f>
        <v>67743.759999999995</v>
      </c>
      <c r="P4134" s="3">
        <f>IFERROR((Table2[[#This Row],[NET_REVENUE]]-(Table2[[#This Row],[UNITS_SOLD]]*Table2[[#This Row],[UNIT_COGS]]))/Table2[[#This Row],[NET_REVENUE]],0)</f>
        <v>0.41024826493244537</v>
      </c>
      <c r="Q4134" s="4">
        <f>IFERROR(Table2[[#This Row],[GROSS_REVENUE]]/Table2[[#This Row],[AD_SPEND]],0)</f>
        <v>5.5396053088928507</v>
      </c>
      <c r="R4134" s="2">
        <f>IFERROR((Table2[[#This Row],[NET_REVENUE]]-(Table2[[#This Row],[UNITS_SOLD]]*Table2[[#This Row],[UNIT_COGS]])-Table2[[#This Row],[AD_SPEND]]),0)</f>
        <v>12630.029999999995</v>
      </c>
      <c r="S4134" s="3">
        <f>IFERROR(Table2[[#This Row],[RETURNS_UNITS]]/Table2[[#This Row],[UNITS_SOLD]],0)</f>
        <v>5.2863436123348019E-2</v>
      </c>
      <c r="T4134" s="2" t="str">
        <f>TRIM(CLEAN(Table2[[#This Row],[CHANNEL]]))</f>
        <v>Blinkit</v>
      </c>
      <c r="U4134" s="1">
        <f t="shared" si="64"/>
        <v>45352</v>
      </c>
    </row>
    <row r="4135" spans="1:21" x14ac:dyDescent="0.3">
      <c r="A4135" s="1">
        <v>45474</v>
      </c>
      <c r="B4135" s="2" t="s">
        <v>37</v>
      </c>
      <c r="C4135" s="2" t="s">
        <v>22</v>
      </c>
      <c r="D4135" s="2" t="s">
        <v>38</v>
      </c>
      <c r="E4135" s="2" t="str">
        <f>TRIM(Table2[[#This Row],[SKU_CODE]])</f>
        <v>BEC-CLN-002</v>
      </c>
      <c r="F4135" s="2">
        <v>325</v>
      </c>
      <c r="G4135" s="2">
        <v>60125</v>
      </c>
      <c r="H4135" s="2">
        <v>5995.97</v>
      </c>
      <c r="I4135" s="2">
        <v>15174.76</v>
      </c>
      <c r="J4135" s="2">
        <v>13</v>
      </c>
      <c r="K4135" s="2" t="str">
        <f>_xlfn.XLOOKUP(E4135,[1]SKU_Master!A:A,[1]SKU_Master!C:C,"NOT FOUND")</f>
        <v>Cleaners</v>
      </c>
      <c r="L4135" s="2">
        <f>_xlfn.XLOOKUP(Table2[[#This Row],[SKU_CODE_CLEAN]],[1]SKU_Master!A:A,[1]SKU_Master!E:E,"Not Found")</f>
        <v>185</v>
      </c>
      <c r="M4135" s="2">
        <f>_xlfn.XLOOKUP(E4135,[1]SKU_Master!A:A,[1]SKU_Master!F:F,"NOT FOUND")</f>
        <v>88</v>
      </c>
      <c r="N4135" s="2" t="str">
        <f>IF(ISNUMBER(_xlfn.XMATCH(E4135,[1]SKU_Master!A:A)),"MATCH","NOT FOUND")</f>
        <v>MATCH</v>
      </c>
      <c r="O4135" s="2">
        <f>Table2[[#This Row],[GROSS_REVENUE]]-Table2[[#This Row],[DISCOUNT]]</f>
        <v>54129.03</v>
      </c>
      <c r="P4135" s="3">
        <f>IFERROR((Table2[[#This Row],[NET_REVENUE]]-(Table2[[#This Row],[UNITS_SOLD]]*Table2[[#This Row],[UNIT_COGS]]))/Table2[[#This Row],[NET_REVENUE]],0)</f>
        <v>0.4716328742635883</v>
      </c>
      <c r="Q4135" s="4">
        <f>IFERROR(Table2[[#This Row],[GROSS_REVENUE]]/Table2[[#This Row],[AD_SPEND]],0)</f>
        <v>3.9621713951324438</v>
      </c>
      <c r="R4135" s="2">
        <f>IFERROR((Table2[[#This Row],[NET_REVENUE]]-(Table2[[#This Row],[UNITS_SOLD]]*Table2[[#This Row],[UNIT_COGS]])-Table2[[#This Row],[AD_SPEND]]),0)</f>
        <v>10354.269999999999</v>
      </c>
      <c r="S4135" s="3">
        <f>IFERROR(Table2[[#This Row],[RETURNS_UNITS]]/Table2[[#This Row],[UNITS_SOLD]],0)</f>
        <v>0.04</v>
      </c>
      <c r="T4135" s="2" t="str">
        <f>TRIM(CLEAN(Table2[[#This Row],[CHANNEL]]))</f>
        <v>Blinkit</v>
      </c>
      <c r="U4135" s="1">
        <f t="shared" si="64"/>
        <v>45474</v>
      </c>
    </row>
    <row r="4136" spans="1:21" x14ac:dyDescent="0.3">
      <c r="A4136" s="1">
        <v>45627</v>
      </c>
      <c r="B4136" s="2" t="s">
        <v>37</v>
      </c>
      <c r="C4136" s="2" t="s">
        <v>28</v>
      </c>
      <c r="D4136" s="2" t="s">
        <v>59</v>
      </c>
      <c r="E4136" s="2" t="str">
        <f>TRIM(Table2[[#This Row],[SKU_CODE]])</f>
        <v>BEC-CLN-001</v>
      </c>
      <c r="F4136" s="2">
        <v>334</v>
      </c>
      <c r="G4136" s="2">
        <v>66466</v>
      </c>
      <c r="H4136" s="2">
        <v>18029.669999999998</v>
      </c>
      <c r="I4136" s="2">
        <v>15182.85</v>
      </c>
      <c r="J4136" s="2">
        <v>11</v>
      </c>
      <c r="K4136" s="2" t="str">
        <f>_xlfn.XLOOKUP(E4136,[1]SKU_Master!A:A,[1]SKU_Master!C:C,"NOT FOUND")</f>
        <v>Cleaners</v>
      </c>
      <c r="L4136" s="2">
        <f>_xlfn.XLOOKUP(Table2[[#This Row],[SKU_CODE_CLEAN]],[1]SKU_Master!A:A,[1]SKU_Master!E:E,"Not Found")</f>
        <v>199</v>
      </c>
      <c r="M4136" s="2">
        <f>_xlfn.XLOOKUP(E4136,[1]SKU_Master!A:A,[1]SKU_Master!F:F,"NOT FOUND")</f>
        <v>96</v>
      </c>
      <c r="N4136" s="2" t="str">
        <f>IF(ISNUMBER(_xlfn.XMATCH(E4136,[1]SKU_Master!A:A)),"MATCH","NOT FOUND")</f>
        <v>MATCH</v>
      </c>
      <c r="O4136" s="2">
        <f>Table2[[#This Row],[GROSS_REVENUE]]-Table2[[#This Row],[DISCOUNT]]</f>
        <v>48436.33</v>
      </c>
      <c r="P4136" s="3">
        <f>IFERROR((Table2[[#This Row],[NET_REVENUE]]-(Table2[[#This Row],[UNITS_SOLD]]*Table2[[#This Row],[UNIT_COGS]]))/Table2[[#This Row],[NET_REVENUE]],0)</f>
        <v>0.33801755830798907</v>
      </c>
      <c r="Q4136" s="4">
        <f>IFERROR(Table2[[#This Row],[GROSS_REVENUE]]/Table2[[#This Row],[AD_SPEND]],0)</f>
        <v>4.3777024735145247</v>
      </c>
      <c r="R4136" s="2">
        <f>IFERROR((Table2[[#This Row],[NET_REVENUE]]-(Table2[[#This Row],[UNITS_SOLD]]*Table2[[#This Row],[UNIT_COGS]])-Table2[[#This Row],[AD_SPEND]]),0)</f>
        <v>1189.4800000000014</v>
      </c>
      <c r="S4136" s="3">
        <f>IFERROR(Table2[[#This Row],[RETURNS_UNITS]]/Table2[[#This Row],[UNITS_SOLD]],0)</f>
        <v>3.2934131736526949E-2</v>
      </c>
      <c r="T4136" s="2" t="str">
        <f>TRIM(CLEAN(Table2[[#This Row],[CHANNEL]]))</f>
        <v>Blinkit</v>
      </c>
      <c r="U4136" s="1">
        <f t="shared" si="64"/>
        <v>45627</v>
      </c>
    </row>
    <row r="4137" spans="1:21" x14ac:dyDescent="0.3">
      <c r="A4137" s="1">
        <v>45474</v>
      </c>
      <c r="B4137" s="2" t="s">
        <v>24</v>
      </c>
      <c r="C4137" s="2" t="s">
        <v>25</v>
      </c>
      <c r="D4137" s="2" t="s">
        <v>36</v>
      </c>
      <c r="E4137" s="2" t="str">
        <f>TRIM(Table2[[#This Row],[SKU_CODE]])</f>
        <v>BEC-CLN-003</v>
      </c>
      <c r="F4137" s="2">
        <v>177</v>
      </c>
      <c r="G4137" s="2">
        <v>52923</v>
      </c>
      <c r="H4137" s="2">
        <v>1417.01</v>
      </c>
      <c r="I4137" s="2">
        <v>15210.82</v>
      </c>
      <c r="J4137" s="2">
        <v>24</v>
      </c>
      <c r="K4137" s="2" t="str">
        <f>_xlfn.XLOOKUP(E4137,[1]SKU_Master!A:A,[1]SKU_Master!C:C,"NOT FOUND")</f>
        <v>Cleaners</v>
      </c>
      <c r="L4137" s="2">
        <f>_xlfn.XLOOKUP(Table2[[#This Row],[SKU_CODE_CLEAN]],[1]SKU_Master!A:A,[1]SKU_Master!E:E,"Not Found")</f>
        <v>299</v>
      </c>
      <c r="M4137" s="2">
        <f>_xlfn.XLOOKUP(E4137,[1]SKU_Master!A:A,[1]SKU_Master!F:F,"NOT FOUND")</f>
        <v>150</v>
      </c>
      <c r="N4137" s="2" t="str">
        <f>IF(ISNUMBER(_xlfn.XMATCH(E4137,[1]SKU_Master!A:A)),"MATCH","NOT FOUND")</f>
        <v>MATCH</v>
      </c>
      <c r="O4137" s="2">
        <f>Table2[[#This Row],[GROSS_REVENUE]]-Table2[[#This Row],[DISCOUNT]]</f>
        <v>51505.99</v>
      </c>
      <c r="P4137" s="3">
        <f>IFERROR((Table2[[#This Row],[NET_REVENUE]]-(Table2[[#This Row],[UNITS_SOLD]]*Table2[[#This Row],[UNIT_COGS]]))/Table2[[#This Row],[NET_REVENUE]],0)</f>
        <v>0.48452597455169777</v>
      </c>
      <c r="Q4137" s="4">
        <f>IFERROR(Table2[[#This Row],[GROSS_REVENUE]]/Table2[[#This Row],[AD_SPEND]],0)</f>
        <v>3.4792996038346389</v>
      </c>
      <c r="R4137" s="2">
        <f>IFERROR((Table2[[#This Row],[NET_REVENUE]]-(Table2[[#This Row],[UNITS_SOLD]]*Table2[[#This Row],[UNIT_COGS]])-Table2[[#This Row],[AD_SPEND]]),0)</f>
        <v>9745.1699999999983</v>
      </c>
      <c r="S4137" s="3">
        <f>IFERROR(Table2[[#This Row],[RETURNS_UNITS]]/Table2[[#This Row],[UNITS_SOLD]],0)</f>
        <v>0.13559322033898305</v>
      </c>
      <c r="T4137" s="2" t="str">
        <f>TRIM(CLEAN(Table2[[#This Row],[CHANNEL]]))</f>
        <v>D2C</v>
      </c>
      <c r="U4137" s="1">
        <f t="shared" si="64"/>
        <v>45474</v>
      </c>
    </row>
    <row r="4138" spans="1:21" x14ac:dyDescent="0.3">
      <c r="A4138" s="1">
        <v>45505</v>
      </c>
      <c r="B4138" s="2" t="s">
        <v>27</v>
      </c>
      <c r="C4138" s="2" t="s">
        <v>28</v>
      </c>
      <c r="D4138" s="2" t="s">
        <v>36</v>
      </c>
      <c r="E4138" s="2" t="str">
        <f>TRIM(Table2[[#This Row],[SKU_CODE]])</f>
        <v>BEC-CLN-003</v>
      </c>
      <c r="F4138" s="2">
        <v>231</v>
      </c>
      <c r="G4138" s="2">
        <v>69069</v>
      </c>
      <c r="H4138" s="2">
        <v>11296.53</v>
      </c>
      <c r="I4138" s="2">
        <v>15217.73</v>
      </c>
      <c r="J4138" s="2">
        <v>6</v>
      </c>
      <c r="K4138" s="2" t="str">
        <f>_xlfn.XLOOKUP(E4138,[1]SKU_Master!A:A,[1]SKU_Master!C:C,"NOT FOUND")</f>
        <v>Cleaners</v>
      </c>
      <c r="L4138" s="2">
        <f>_xlfn.XLOOKUP(Table2[[#This Row],[SKU_CODE_CLEAN]],[1]SKU_Master!A:A,[1]SKU_Master!E:E,"Not Found")</f>
        <v>299</v>
      </c>
      <c r="M4138" s="2">
        <f>_xlfn.XLOOKUP(E4138,[1]SKU_Master!A:A,[1]SKU_Master!F:F,"NOT FOUND")</f>
        <v>150</v>
      </c>
      <c r="N4138" s="2" t="str">
        <f>IF(ISNUMBER(_xlfn.XMATCH(E4138,[1]SKU_Master!A:A)),"MATCH","NOT FOUND")</f>
        <v>MATCH</v>
      </c>
      <c r="O4138" s="2">
        <f>Table2[[#This Row],[GROSS_REVENUE]]-Table2[[#This Row],[DISCOUNT]]</f>
        <v>57772.47</v>
      </c>
      <c r="P4138" s="3">
        <f>IFERROR((Table2[[#This Row],[NET_REVENUE]]-(Table2[[#This Row],[UNITS_SOLD]]*Table2[[#This Row],[UNIT_COGS]]))/Table2[[#This Row],[NET_REVENUE]],0)</f>
        <v>0.40023336374574259</v>
      </c>
      <c r="Q4138" s="4">
        <f>IFERROR(Table2[[#This Row],[GROSS_REVENUE]]/Table2[[#This Row],[AD_SPEND]],0)</f>
        <v>4.5387189810832496</v>
      </c>
      <c r="R4138" s="2">
        <f>IFERROR((Table2[[#This Row],[NET_REVENUE]]-(Table2[[#This Row],[UNITS_SOLD]]*Table2[[#This Row],[UNIT_COGS]])-Table2[[#This Row],[AD_SPEND]]),0)</f>
        <v>7904.7400000000016</v>
      </c>
      <c r="S4138" s="3">
        <f>IFERROR(Table2[[#This Row],[RETURNS_UNITS]]/Table2[[#This Row],[UNITS_SOLD]],0)</f>
        <v>2.5974025974025976E-2</v>
      </c>
      <c r="T4138" s="2" t="str">
        <f>TRIM(CLEAN(Table2[[#This Row],[CHANNEL]]))</f>
        <v>Zepto</v>
      </c>
      <c r="U4138" s="1">
        <f t="shared" si="64"/>
        <v>45505</v>
      </c>
    </row>
    <row r="4139" spans="1:21" x14ac:dyDescent="0.3">
      <c r="A4139" s="1">
        <v>45658</v>
      </c>
      <c r="B4139" s="2" t="s">
        <v>34</v>
      </c>
      <c r="C4139" s="2" t="s">
        <v>25</v>
      </c>
      <c r="D4139" s="2" t="s">
        <v>38</v>
      </c>
      <c r="E4139" s="2" t="str">
        <f>TRIM(Table2[[#This Row],[SKU_CODE]])</f>
        <v>BEC-CLN-002</v>
      </c>
      <c r="F4139" s="2">
        <v>439</v>
      </c>
      <c r="G4139" s="2">
        <v>81215</v>
      </c>
      <c r="H4139" s="2">
        <v>11767.6</v>
      </c>
      <c r="I4139" s="2">
        <v>15264.81</v>
      </c>
      <c r="J4139" s="2">
        <v>13</v>
      </c>
      <c r="K4139" s="2" t="str">
        <f>_xlfn.XLOOKUP(E4139,[1]SKU_Master!A:A,[1]SKU_Master!C:C,"NOT FOUND")</f>
        <v>Cleaners</v>
      </c>
      <c r="L4139" s="2">
        <f>_xlfn.XLOOKUP(Table2[[#This Row],[SKU_CODE_CLEAN]],[1]SKU_Master!A:A,[1]SKU_Master!E:E,"Not Found")</f>
        <v>185</v>
      </c>
      <c r="M4139" s="2">
        <f>_xlfn.XLOOKUP(E4139,[1]SKU_Master!A:A,[1]SKU_Master!F:F,"NOT FOUND")</f>
        <v>88</v>
      </c>
      <c r="N4139" s="2" t="str">
        <f>IF(ISNUMBER(_xlfn.XMATCH(E4139,[1]SKU_Master!A:A)),"MATCH","NOT FOUND")</f>
        <v>MATCH</v>
      </c>
      <c r="O4139" s="2">
        <f>Table2[[#This Row],[GROSS_REVENUE]]-Table2[[#This Row],[DISCOUNT]]</f>
        <v>69447.399999999994</v>
      </c>
      <c r="P4139" s="3">
        <f>IFERROR((Table2[[#This Row],[NET_REVENUE]]-(Table2[[#This Row],[UNITS_SOLD]]*Table2[[#This Row],[UNIT_COGS]]))/Table2[[#This Row],[NET_REVENUE]],0)</f>
        <v>0.44372287515443337</v>
      </c>
      <c r="Q4139" s="4">
        <f>IFERROR(Table2[[#This Row],[GROSS_REVENUE]]/Table2[[#This Row],[AD_SPEND]],0)</f>
        <v>5.3204068704425405</v>
      </c>
      <c r="R4139" s="2">
        <f>IFERROR((Table2[[#This Row],[NET_REVENUE]]-(Table2[[#This Row],[UNITS_SOLD]]*Table2[[#This Row],[UNIT_COGS]])-Table2[[#This Row],[AD_SPEND]]),0)</f>
        <v>15550.589999999995</v>
      </c>
      <c r="S4139" s="3">
        <f>IFERROR(Table2[[#This Row],[RETURNS_UNITS]]/Table2[[#This Row],[UNITS_SOLD]],0)</f>
        <v>2.9612756264236904E-2</v>
      </c>
      <c r="T4139" s="2" t="str">
        <f>TRIM(CLEAN(Table2[[#This Row],[CHANNEL]]))</f>
        <v>Zepto</v>
      </c>
      <c r="U4139" s="1">
        <f t="shared" si="64"/>
        <v>45658</v>
      </c>
    </row>
    <row r="4140" spans="1:21" x14ac:dyDescent="0.3">
      <c r="A4140" s="1">
        <v>45505</v>
      </c>
      <c r="B4140" s="2" t="s">
        <v>34</v>
      </c>
      <c r="C4140" s="2" t="s">
        <v>25</v>
      </c>
      <c r="D4140" s="2" t="s">
        <v>38</v>
      </c>
      <c r="E4140" s="2" t="str">
        <f>TRIM(Table2[[#This Row],[SKU_CODE]])</f>
        <v>BEC-CLN-002</v>
      </c>
      <c r="F4140" s="2">
        <v>399</v>
      </c>
      <c r="G4140" s="2">
        <v>73815</v>
      </c>
      <c r="H4140" s="2">
        <v>13521.89</v>
      </c>
      <c r="I4140" s="2">
        <v>15271.78</v>
      </c>
      <c r="J4140" s="2">
        <v>12</v>
      </c>
      <c r="K4140" s="2" t="str">
        <f>_xlfn.XLOOKUP(E4140,[1]SKU_Master!A:A,[1]SKU_Master!C:C,"NOT FOUND")</f>
        <v>Cleaners</v>
      </c>
      <c r="L4140" s="2">
        <f>_xlfn.XLOOKUP(Table2[[#This Row],[SKU_CODE_CLEAN]],[1]SKU_Master!A:A,[1]SKU_Master!E:E,"Not Found")</f>
        <v>185</v>
      </c>
      <c r="M4140" s="2">
        <f>_xlfn.XLOOKUP(E4140,[1]SKU_Master!A:A,[1]SKU_Master!F:F,"NOT FOUND")</f>
        <v>88</v>
      </c>
      <c r="N4140" s="2" t="str">
        <f>IF(ISNUMBER(_xlfn.XMATCH(E4140,[1]SKU_Master!A:A)),"MATCH","NOT FOUND")</f>
        <v>MATCH</v>
      </c>
      <c r="O4140" s="2">
        <f>Table2[[#This Row],[GROSS_REVENUE]]-Table2[[#This Row],[DISCOUNT]]</f>
        <v>60293.11</v>
      </c>
      <c r="P4140" s="3">
        <f>IFERROR((Table2[[#This Row],[NET_REVENUE]]-(Table2[[#This Row],[UNITS_SOLD]]*Table2[[#This Row],[UNIT_COGS]]))/Table2[[#This Row],[NET_REVENUE]],0)</f>
        <v>0.41764490171430868</v>
      </c>
      <c r="Q4140" s="4">
        <f>IFERROR(Table2[[#This Row],[GROSS_REVENUE]]/Table2[[#This Row],[AD_SPEND]],0)</f>
        <v>4.8334247874183625</v>
      </c>
      <c r="R4140" s="2">
        <f>IFERROR((Table2[[#This Row],[NET_REVENUE]]-(Table2[[#This Row],[UNITS_SOLD]]*Table2[[#This Row],[UNIT_COGS]])-Table2[[#This Row],[AD_SPEND]]),0)</f>
        <v>9909.33</v>
      </c>
      <c r="S4140" s="3">
        <f>IFERROR(Table2[[#This Row],[RETURNS_UNITS]]/Table2[[#This Row],[UNITS_SOLD]],0)</f>
        <v>3.007518796992481E-2</v>
      </c>
      <c r="T4140" s="2" t="str">
        <f>TRIM(CLEAN(Table2[[#This Row],[CHANNEL]]))</f>
        <v>Zepto</v>
      </c>
      <c r="U4140" s="1">
        <f t="shared" si="64"/>
        <v>45505</v>
      </c>
    </row>
    <row r="4141" spans="1:21" x14ac:dyDescent="0.3">
      <c r="A4141" s="1">
        <v>45778</v>
      </c>
      <c r="B4141" s="2" t="s">
        <v>34</v>
      </c>
      <c r="C4141" s="2" t="s">
        <v>28</v>
      </c>
      <c r="D4141" s="2" t="s">
        <v>36</v>
      </c>
      <c r="E4141" s="2" t="str">
        <f>TRIM(Table2[[#This Row],[SKU_CODE]])</f>
        <v>BEC-CLN-003</v>
      </c>
      <c r="F4141" s="2">
        <v>272</v>
      </c>
      <c r="G4141" s="2">
        <v>81328</v>
      </c>
      <c r="H4141" s="2">
        <v>22048.68</v>
      </c>
      <c r="I4141" s="2">
        <v>15317.11</v>
      </c>
      <c r="J4141" s="2">
        <v>15</v>
      </c>
      <c r="K4141" s="2" t="str">
        <f>_xlfn.XLOOKUP(E4141,[1]SKU_Master!A:A,[1]SKU_Master!C:C,"NOT FOUND")</f>
        <v>Cleaners</v>
      </c>
      <c r="L4141" s="2">
        <f>_xlfn.XLOOKUP(Table2[[#This Row],[SKU_CODE_CLEAN]],[1]SKU_Master!A:A,[1]SKU_Master!E:E,"Not Found")</f>
        <v>299</v>
      </c>
      <c r="M4141" s="2">
        <f>_xlfn.XLOOKUP(E4141,[1]SKU_Master!A:A,[1]SKU_Master!F:F,"NOT FOUND")</f>
        <v>150</v>
      </c>
      <c r="N4141" s="2" t="str">
        <f>IF(ISNUMBER(_xlfn.XMATCH(E4141,[1]SKU_Master!A:A)),"MATCH","NOT FOUND")</f>
        <v>MATCH</v>
      </c>
      <c r="O4141" s="2">
        <f>Table2[[#This Row],[GROSS_REVENUE]]-Table2[[#This Row],[DISCOUNT]]</f>
        <v>59279.32</v>
      </c>
      <c r="P4141" s="3">
        <f>IFERROR((Table2[[#This Row],[NET_REVENUE]]-(Table2[[#This Row],[UNITS_SOLD]]*Table2[[#This Row],[UNIT_COGS]]))/Table2[[#This Row],[NET_REVENUE]],0)</f>
        <v>0.3117329955876687</v>
      </c>
      <c r="Q4141" s="4">
        <f>IFERROR(Table2[[#This Row],[GROSS_REVENUE]]/Table2[[#This Row],[AD_SPEND]],0)</f>
        <v>5.3096178064922164</v>
      </c>
      <c r="R4141" s="2">
        <f>IFERROR((Table2[[#This Row],[NET_REVENUE]]-(Table2[[#This Row],[UNITS_SOLD]]*Table2[[#This Row],[UNIT_COGS]])-Table2[[#This Row],[AD_SPEND]]),0)</f>
        <v>3162.2099999999991</v>
      </c>
      <c r="S4141" s="3">
        <f>IFERROR(Table2[[#This Row],[RETURNS_UNITS]]/Table2[[#This Row],[UNITS_SOLD]],0)</f>
        <v>5.514705882352941E-2</v>
      </c>
      <c r="T4141" s="2" t="str">
        <f>TRIM(CLEAN(Table2[[#This Row],[CHANNEL]]))</f>
        <v>Zepto</v>
      </c>
      <c r="U4141" s="1">
        <f t="shared" si="64"/>
        <v>45778</v>
      </c>
    </row>
    <row r="4142" spans="1:21" x14ac:dyDescent="0.3">
      <c r="A4142" s="1">
        <v>45444</v>
      </c>
      <c r="B4142" s="2" t="s">
        <v>33</v>
      </c>
      <c r="C4142" s="2" t="s">
        <v>28</v>
      </c>
      <c r="D4142" s="2" t="s">
        <v>36</v>
      </c>
      <c r="E4142" s="2" t="str">
        <f>TRIM(Table2[[#This Row],[SKU_CODE]])</f>
        <v>BEC-CLN-003</v>
      </c>
      <c r="F4142" s="2">
        <v>182</v>
      </c>
      <c r="G4142" s="2">
        <v>54418</v>
      </c>
      <c r="H4142" s="2">
        <v>3935.37</v>
      </c>
      <c r="I4142" s="2">
        <v>15346.27</v>
      </c>
      <c r="J4142" s="2">
        <v>3</v>
      </c>
      <c r="K4142" s="2" t="str">
        <f>_xlfn.XLOOKUP(E4142,[1]SKU_Master!A:A,[1]SKU_Master!C:C,"NOT FOUND")</f>
        <v>Cleaners</v>
      </c>
      <c r="L4142" s="2">
        <f>_xlfn.XLOOKUP(Table2[[#This Row],[SKU_CODE_CLEAN]],[1]SKU_Master!A:A,[1]SKU_Master!E:E,"Not Found")</f>
        <v>299</v>
      </c>
      <c r="M4142" s="2">
        <f>_xlfn.XLOOKUP(E4142,[1]SKU_Master!A:A,[1]SKU_Master!F:F,"NOT FOUND")</f>
        <v>150</v>
      </c>
      <c r="N4142" s="2" t="str">
        <f>IF(ISNUMBER(_xlfn.XMATCH(E4142,[1]SKU_Master!A:A)),"MATCH","NOT FOUND")</f>
        <v>MATCH</v>
      </c>
      <c r="O4142" s="2">
        <f>Table2[[#This Row],[GROSS_REVENUE]]-Table2[[#This Row],[DISCOUNT]]</f>
        <v>50482.63</v>
      </c>
      <c r="P4142" s="3">
        <f>IFERROR((Table2[[#This Row],[NET_REVENUE]]-(Table2[[#This Row],[UNITS_SOLD]]*Table2[[#This Row],[UNIT_COGS]]))/Table2[[#This Row],[NET_REVENUE]],0)</f>
        <v>0.45921993366827357</v>
      </c>
      <c r="Q4142" s="4">
        <f>IFERROR(Table2[[#This Row],[GROSS_REVENUE]]/Table2[[#This Row],[AD_SPEND]],0)</f>
        <v>3.5460082482583717</v>
      </c>
      <c r="R4142" s="2">
        <f>IFERROR((Table2[[#This Row],[NET_REVENUE]]-(Table2[[#This Row],[UNITS_SOLD]]*Table2[[#This Row],[UNIT_COGS]])-Table2[[#This Row],[AD_SPEND]]),0)</f>
        <v>7836.3599999999969</v>
      </c>
      <c r="S4142" s="3">
        <f>IFERROR(Table2[[#This Row],[RETURNS_UNITS]]/Table2[[#This Row],[UNITS_SOLD]],0)</f>
        <v>1.6483516483516484E-2</v>
      </c>
      <c r="T4142" s="2" t="str">
        <f>TRIM(CLEAN(Table2[[#This Row],[CHANNEL]]))</f>
        <v>Swiggy Instamart</v>
      </c>
      <c r="U4142" s="1">
        <f t="shared" si="64"/>
        <v>45444</v>
      </c>
    </row>
    <row r="4143" spans="1:21" x14ac:dyDescent="0.3">
      <c r="A4143" s="1">
        <v>45413</v>
      </c>
      <c r="B4143" s="2" t="s">
        <v>34</v>
      </c>
      <c r="C4143" s="2" t="s">
        <v>22</v>
      </c>
      <c r="D4143" s="2" t="s">
        <v>38</v>
      </c>
      <c r="E4143" s="2" t="str">
        <f>TRIM(Table2[[#This Row],[SKU_CODE]])</f>
        <v>BEC-CLN-002</v>
      </c>
      <c r="F4143" s="2">
        <v>265</v>
      </c>
      <c r="G4143" s="2">
        <v>49025</v>
      </c>
      <c r="H4143" s="2">
        <v>3514.39</v>
      </c>
      <c r="I4143" s="2">
        <v>15362.8</v>
      </c>
      <c r="J4143" s="2">
        <v>5</v>
      </c>
      <c r="K4143" s="2" t="str">
        <f>_xlfn.XLOOKUP(E4143,[1]SKU_Master!A:A,[1]SKU_Master!C:C,"NOT FOUND")</f>
        <v>Cleaners</v>
      </c>
      <c r="L4143" s="2">
        <f>_xlfn.XLOOKUP(Table2[[#This Row],[SKU_CODE_CLEAN]],[1]SKU_Master!A:A,[1]SKU_Master!E:E,"Not Found")</f>
        <v>185</v>
      </c>
      <c r="M4143" s="2">
        <f>_xlfn.XLOOKUP(E4143,[1]SKU_Master!A:A,[1]SKU_Master!F:F,"NOT FOUND")</f>
        <v>88</v>
      </c>
      <c r="N4143" s="2" t="str">
        <f>IF(ISNUMBER(_xlfn.XMATCH(E4143,[1]SKU_Master!A:A)),"MATCH","NOT FOUND")</f>
        <v>MATCH</v>
      </c>
      <c r="O4143" s="2">
        <f>Table2[[#This Row],[GROSS_REVENUE]]-Table2[[#This Row],[DISCOUNT]]</f>
        <v>45510.61</v>
      </c>
      <c r="P4143" s="3">
        <f>IFERROR((Table2[[#This Row],[NET_REVENUE]]-(Table2[[#This Row],[UNITS_SOLD]]*Table2[[#This Row],[UNIT_COGS]]))/Table2[[#This Row],[NET_REVENUE]],0)</f>
        <v>0.48759201425777421</v>
      </c>
      <c r="Q4143" s="4">
        <f>IFERROR(Table2[[#This Row],[GROSS_REVENUE]]/Table2[[#This Row],[AD_SPEND]],0)</f>
        <v>3.191150050771995</v>
      </c>
      <c r="R4143" s="2">
        <f>IFERROR((Table2[[#This Row],[NET_REVENUE]]-(Table2[[#This Row],[UNITS_SOLD]]*Table2[[#This Row],[UNIT_COGS]])-Table2[[#This Row],[AD_SPEND]]),0)</f>
        <v>6827.8100000000013</v>
      </c>
      <c r="S4143" s="3">
        <f>IFERROR(Table2[[#This Row],[RETURNS_UNITS]]/Table2[[#This Row],[UNITS_SOLD]],0)</f>
        <v>1.8867924528301886E-2</v>
      </c>
      <c r="T4143" s="2" t="str">
        <f>TRIM(CLEAN(Table2[[#This Row],[CHANNEL]]))</f>
        <v>Zepto</v>
      </c>
      <c r="U4143" s="1">
        <f t="shared" si="64"/>
        <v>45413</v>
      </c>
    </row>
    <row r="4144" spans="1:21" x14ac:dyDescent="0.3">
      <c r="A4144" s="1">
        <v>45566</v>
      </c>
      <c r="B4144" s="2" t="s">
        <v>24</v>
      </c>
      <c r="C4144" s="2" t="s">
        <v>25</v>
      </c>
      <c r="D4144" s="2" t="s">
        <v>36</v>
      </c>
      <c r="E4144" s="2" t="str">
        <f>TRIM(Table2[[#This Row],[SKU_CODE]])</f>
        <v>BEC-CLN-003</v>
      </c>
      <c r="F4144" s="2">
        <v>183</v>
      </c>
      <c r="G4144" s="2">
        <v>54717</v>
      </c>
      <c r="H4144" s="2">
        <v>6568.12</v>
      </c>
      <c r="I4144" s="2">
        <v>15368.37</v>
      </c>
      <c r="J4144" s="2">
        <v>24</v>
      </c>
      <c r="K4144" s="2" t="str">
        <f>_xlfn.XLOOKUP(E4144,[1]SKU_Master!A:A,[1]SKU_Master!C:C,"NOT FOUND")</f>
        <v>Cleaners</v>
      </c>
      <c r="L4144" s="2">
        <f>_xlfn.XLOOKUP(Table2[[#This Row],[SKU_CODE_CLEAN]],[1]SKU_Master!A:A,[1]SKU_Master!E:E,"Not Found")</f>
        <v>299</v>
      </c>
      <c r="M4144" s="2">
        <f>_xlfn.XLOOKUP(E4144,[1]SKU_Master!A:A,[1]SKU_Master!F:F,"NOT FOUND")</f>
        <v>150</v>
      </c>
      <c r="N4144" s="2" t="str">
        <f>IF(ISNUMBER(_xlfn.XMATCH(E4144,[1]SKU_Master!A:A)),"MATCH","NOT FOUND")</f>
        <v>MATCH</v>
      </c>
      <c r="O4144" s="2">
        <f>Table2[[#This Row],[GROSS_REVENUE]]-Table2[[#This Row],[DISCOUNT]]</f>
        <v>48148.88</v>
      </c>
      <c r="P4144" s="3">
        <f>IFERROR((Table2[[#This Row],[NET_REVENUE]]-(Table2[[#This Row],[UNITS_SOLD]]*Table2[[#This Row],[UNIT_COGS]]))/Table2[[#This Row],[NET_REVENUE]],0)</f>
        <v>0.42989328100674407</v>
      </c>
      <c r="Q4144" s="4">
        <f>IFERROR(Table2[[#This Row],[GROSS_REVENUE]]/Table2[[#This Row],[AD_SPEND]],0)</f>
        <v>3.5603645669644859</v>
      </c>
      <c r="R4144" s="2">
        <f>IFERROR((Table2[[#This Row],[NET_REVENUE]]-(Table2[[#This Row],[UNITS_SOLD]]*Table2[[#This Row],[UNIT_COGS]])-Table2[[#This Row],[AD_SPEND]]),0)</f>
        <v>5330.5099999999966</v>
      </c>
      <c r="S4144" s="3">
        <f>IFERROR(Table2[[#This Row],[RETURNS_UNITS]]/Table2[[#This Row],[UNITS_SOLD]],0)</f>
        <v>0.13114754098360656</v>
      </c>
      <c r="T4144" s="2" t="str">
        <f>TRIM(CLEAN(Table2[[#This Row],[CHANNEL]]))</f>
        <v>D2C</v>
      </c>
      <c r="U4144" s="1">
        <f t="shared" si="64"/>
        <v>45566</v>
      </c>
    </row>
    <row r="4145" spans="1:21" x14ac:dyDescent="0.3">
      <c r="A4145" s="1">
        <v>45627</v>
      </c>
      <c r="B4145" s="2" t="s">
        <v>33</v>
      </c>
      <c r="C4145" s="2" t="s">
        <v>25</v>
      </c>
      <c r="D4145" s="2" t="s">
        <v>36</v>
      </c>
      <c r="E4145" s="2" t="str">
        <f>TRIM(Table2[[#This Row],[SKU_CODE]])</f>
        <v>BEC-CLN-003</v>
      </c>
      <c r="F4145" s="2">
        <v>214</v>
      </c>
      <c r="G4145" s="2">
        <v>63986</v>
      </c>
      <c r="H4145" s="2">
        <v>15551.45</v>
      </c>
      <c r="I4145" s="2">
        <v>15369.34</v>
      </c>
      <c r="J4145" s="2">
        <v>7</v>
      </c>
      <c r="K4145" s="2" t="str">
        <f>_xlfn.XLOOKUP(E4145,[1]SKU_Master!A:A,[1]SKU_Master!C:C,"NOT FOUND")</f>
        <v>Cleaners</v>
      </c>
      <c r="L4145" s="2">
        <f>_xlfn.XLOOKUP(Table2[[#This Row],[SKU_CODE_CLEAN]],[1]SKU_Master!A:A,[1]SKU_Master!E:E,"Not Found")</f>
        <v>299</v>
      </c>
      <c r="M4145" s="2">
        <f>_xlfn.XLOOKUP(E4145,[1]SKU_Master!A:A,[1]SKU_Master!F:F,"NOT FOUND")</f>
        <v>150</v>
      </c>
      <c r="N4145" s="2" t="str">
        <f>IF(ISNUMBER(_xlfn.XMATCH(E4145,[1]SKU_Master!A:A)),"MATCH","NOT FOUND")</f>
        <v>MATCH</v>
      </c>
      <c r="O4145" s="2">
        <f>Table2[[#This Row],[GROSS_REVENUE]]-Table2[[#This Row],[DISCOUNT]]</f>
        <v>48434.55</v>
      </c>
      <c r="P4145" s="3">
        <f>IFERROR((Table2[[#This Row],[NET_REVENUE]]-(Table2[[#This Row],[UNITS_SOLD]]*Table2[[#This Row],[UNIT_COGS]]))/Table2[[#This Row],[NET_REVENUE]],0)</f>
        <v>0.33724995896524285</v>
      </c>
      <c r="Q4145" s="4">
        <f>IFERROR(Table2[[#This Row],[GROSS_REVENUE]]/Table2[[#This Row],[AD_SPEND]],0)</f>
        <v>4.1632236647767566</v>
      </c>
      <c r="R4145" s="2">
        <f>IFERROR((Table2[[#This Row],[NET_REVENUE]]-(Table2[[#This Row],[UNITS_SOLD]]*Table2[[#This Row],[UNIT_COGS]])-Table2[[#This Row],[AD_SPEND]]),0)</f>
        <v>965.21000000000276</v>
      </c>
      <c r="S4145" s="3">
        <f>IFERROR(Table2[[#This Row],[RETURNS_UNITS]]/Table2[[#This Row],[UNITS_SOLD]],0)</f>
        <v>3.2710280373831772E-2</v>
      </c>
      <c r="T4145" s="2" t="str">
        <f>TRIM(CLEAN(Table2[[#This Row],[CHANNEL]]))</f>
        <v>Swiggy Instamart</v>
      </c>
      <c r="U4145" s="1">
        <f t="shared" si="64"/>
        <v>45627</v>
      </c>
    </row>
    <row r="4146" spans="1:21" x14ac:dyDescent="0.3">
      <c r="A4146" s="1">
        <v>45748</v>
      </c>
      <c r="B4146" s="2" t="s">
        <v>27</v>
      </c>
      <c r="C4146" s="2" t="s">
        <v>22</v>
      </c>
      <c r="D4146" s="2" t="s">
        <v>59</v>
      </c>
      <c r="E4146" s="2" t="str">
        <f>TRIM(Table2[[#This Row],[SKU_CODE]])</f>
        <v>BEC-CLN-001</v>
      </c>
      <c r="F4146" s="2">
        <v>379</v>
      </c>
      <c r="G4146" s="2">
        <v>75421</v>
      </c>
      <c r="H4146" s="2">
        <v>9838.56</v>
      </c>
      <c r="I4146" s="2">
        <v>15393.98</v>
      </c>
      <c r="J4146" s="2">
        <v>17</v>
      </c>
      <c r="K4146" s="2" t="str">
        <f>_xlfn.XLOOKUP(E4146,[1]SKU_Master!A:A,[1]SKU_Master!C:C,"NOT FOUND")</f>
        <v>Cleaners</v>
      </c>
      <c r="L4146" s="2">
        <f>_xlfn.XLOOKUP(Table2[[#This Row],[SKU_CODE_CLEAN]],[1]SKU_Master!A:A,[1]SKU_Master!E:E,"Not Found")</f>
        <v>199</v>
      </c>
      <c r="M4146" s="2">
        <f>_xlfn.XLOOKUP(E4146,[1]SKU_Master!A:A,[1]SKU_Master!F:F,"NOT FOUND")</f>
        <v>96</v>
      </c>
      <c r="N4146" s="2" t="str">
        <f>IF(ISNUMBER(_xlfn.XMATCH(E4146,[1]SKU_Master!A:A)),"MATCH","NOT FOUND")</f>
        <v>MATCH</v>
      </c>
      <c r="O4146" s="2">
        <f>Table2[[#This Row],[GROSS_REVENUE]]-Table2[[#This Row],[DISCOUNT]]</f>
        <v>65582.44</v>
      </c>
      <c r="P4146" s="3">
        <f>IFERROR((Table2[[#This Row],[NET_REVENUE]]-(Table2[[#This Row],[UNITS_SOLD]]*Table2[[#This Row],[UNIT_COGS]]))/Table2[[#This Row],[NET_REVENUE]],0)</f>
        <v>0.4452173478144455</v>
      </c>
      <c r="Q4146" s="4">
        <f>IFERROR(Table2[[#This Row],[GROSS_REVENUE]]/Table2[[#This Row],[AD_SPEND]],0)</f>
        <v>4.8993827457226784</v>
      </c>
      <c r="R4146" s="2">
        <f>IFERROR((Table2[[#This Row],[NET_REVENUE]]-(Table2[[#This Row],[UNITS_SOLD]]*Table2[[#This Row],[UNIT_COGS]])-Table2[[#This Row],[AD_SPEND]]),0)</f>
        <v>13804.460000000003</v>
      </c>
      <c r="S4146" s="3">
        <f>IFERROR(Table2[[#This Row],[RETURNS_UNITS]]/Table2[[#This Row],[UNITS_SOLD]],0)</f>
        <v>4.4854881266490766E-2</v>
      </c>
      <c r="T4146" s="2" t="str">
        <f>TRIM(CLEAN(Table2[[#This Row],[CHANNEL]]))</f>
        <v>Zepto</v>
      </c>
      <c r="U4146" s="1">
        <f t="shared" si="64"/>
        <v>45748</v>
      </c>
    </row>
    <row r="4147" spans="1:21" x14ac:dyDescent="0.3">
      <c r="A4147" s="1">
        <v>45566</v>
      </c>
      <c r="B4147" s="2" t="s">
        <v>37</v>
      </c>
      <c r="C4147" s="2" t="s">
        <v>25</v>
      </c>
      <c r="D4147" s="2" t="s">
        <v>38</v>
      </c>
      <c r="E4147" s="2" t="str">
        <f>TRIM(Table2[[#This Row],[SKU_CODE]])</f>
        <v>BEC-CLN-002</v>
      </c>
      <c r="F4147" s="2">
        <v>424</v>
      </c>
      <c r="G4147" s="2">
        <v>78440</v>
      </c>
      <c r="H4147" s="2">
        <v>9617.4</v>
      </c>
      <c r="I4147" s="2">
        <v>15395.06</v>
      </c>
      <c r="J4147" s="2">
        <v>14</v>
      </c>
      <c r="K4147" s="2" t="str">
        <f>_xlfn.XLOOKUP(E4147,[1]SKU_Master!A:A,[1]SKU_Master!C:C,"NOT FOUND")</f>
        <v>Cleaners</v>
      </c>
      <c r="L4147" s="2">
        <f>_xlfn.XLOOKUP(Table2[[#This Row],[SKU_CODE_CLEAN]],[1]SKU_Master!A:A,[1]SKU_Master!E:E,"Not Found")</f>
        <v>185</v>
      </c>
      <c r="M4147" s="2">
        <f>_xlfn.XLOOKUP(E4147,[1]SKU_Master!A:A,[1]SKU_Master!F:F,"NOT FOUND")</f>
        <v>88</v>
      </c>
      <c r="N4147" s="2" t="str">
        <f>IF(ISNUMBER(_xlfn.XMATCH(E4147,[1]SKU_Master!A:A)),"MATCH","NOT FOUND")</f>
        <v>MATCH</v>
      </c>
      <c r="O4147" s="2">
        <f>Table2[[#This Row],[GROSS_REVENUE]]-Table2[[#This Row],[DISCOUNT]]</f>
        <v>68822.600000000006</v>
      </c>
      <c r="P4147" s="3">
        <f>IFERROR((Table2[[#This Row],[NET_REVENUE]]-(Table2[[#This Row],[UNITS_SOLD]]*Table2[[#This Row],[UNIT_COGS]]))/Table2[[#This Row],[NET_REVENUE]],0)</f>
        <v>0.45785250775181413</v>
      </c>
      <c r="Q4147" s="4">
        <f>IFERROR(Table2[[#This Row],[GROSS_REVENUE]]/Table2[[#This Row],[AD_SPEND]],0)</f>
        <v>5.0951409088369903</v>
      </c>
      <c r="R4147" s="2">
        <f>IFERROR((Table2[[#This Row],[NET_REVENUE]]-(Table2[[#This Row],[UNITS_SOLD]]*Table2[[#This Row],[UNIT_COGS]])-Table2[[#This Row],[AD_SPEND]]),0)</f>
        <v>16115.540000000006</v>
      </c>
      <c r="S4147" s="3">
        <f>IFERROR(Table2[[#This Row],[RETURNS_UNITS]]/Table2[[#This Row],[UNITS_SOLD]],0)</f>
        <v>3.3018867924528301E-2</v>
      </c>
      <c r="T4147" s="2" t="str">
        <f>TRIM(CLEAN(Table2[[#This Row],[CHANNEL]]))</f>
        <v>Blinkit</v>
      </c>
      <c r="U4147" s="1">
        <f t="shared" si="64"/>
        <v>45566</v>
      </c>
    </row>
    <row r="4148" spans="1:21" x14ac:dyDescent="0.3">
      <c r="A4148" s="1">
        <v>45413</v>
      </c>
      <c r="B4148" s="2" t="s">
        <v>39</v>
      </c>
      <c r="C4148" s="2" t="s">
        <v>25</v>
      </c>
      <c r="D4148" s="2" t="s">
        <v>41</v>
      </c>
      <c r="E4148" s="2" t="str">
        <f>TRIM(Table2[[#This Row],[SKU_CODE]])</f>
        <v>BEC-KT-002</v>
      </c>
      <c r="F4148" s="2">
        <v>398</v>
      </c>
      <c r="G4148" s="2">
        <v>167160</v>
      </c>
      <c r="H4148" s="2">
        <v>0</v>
      </c>
      <c r="I4148" s="2">
        <v>15478.23</v>
      </c>
      <c r="J4148" s="2">
        <v>13</v>
      </c>
      <c r="K4148" s="2" t="str">
        <f>_xlfn.XLOOKUP(E4148,[1]SKU_Master!A:A,[1]SKU_Master!C:C,"NOT FOUND")</f>
        <v>Kitchen Towel</v>
      </c>
      <c r="L4148" s="2">
        <f>_xlfn.XLOOKUP(Table2[[#This Row],[SKU_CODE_CLEAN]],[1]SKU_Master!A:A,[1]SKU_Master!E:E,"Not Found")</f>
        <v>420</v>
      </c>
      <c r="M4148" s="2">
        <f>_xlfn.XLOOKUP(E4148,[1]SKU_Master!A:A,[1]SKU_Master!F:F,"NOT FOUND")</f>
        <v>205</v>
      </c>
      <c r="N4148" s="2" t="str">
        <f>IF(ISNUMBER(_xlfn.XMATCH(E4148,[1]SKU_Master!A:A)),"MATCH","NOT FOUND")</f>
        <v>MATCH</v>
      </c>
      <c r="O4148" s="2">
        <f>Table2[[#This Row],[GROSS_REVENUE]]-Table2[[#This Row],[DISCOUNT]]</f>
        <v>167160</v>
      </c>
      <c r="P4148" s="3">
        <f>IFERROR((Table2[[#This Row],[NET_REVENUE]]-(Table2[[#This Row],[UNITS_SOLD]]*Table2[[#This Row],[UNIT_COGS]]))/Table2[[#This Row],[NET_REVENUE]],0)</f>
        <v>0.51190476190476186</v>
      </c>
      <c r="Q4148" s="4">
        <f>IFERROR(Table2[[#This Row],[GROSS_REVENUE]]/Table2[[#This Row],[AD_SPEND]],0)</f>
        <v>10.799684460044851</v>
      </c>
      <c r="R4148" s="2">
        <f>IFERROR((Table2[[#This Row],[NET_REVENUE]]-(Table2[[#This Row],[UNITS_SOLD]]*Table2[[#This Row],[UNIT_COGS]])-Table2[[#This Row],[AD_SPEND]]),0)</f>
        <v>70091.77</v>
      </c>
      <c r="S4148" s="3">
        <f>IFERROR(Table2[[#This Row],[RETURNS_UNITS]]/Table2[[#This Row],[UNITS_SOLD]],0)</f>
        <v>3.2663316582914576E-2</v>
      </c>
      <c r="T4148" s="2" t="str">
        <f>TRIM(CLEAN(Table2[[#This Row],[CHANNEL]]))</f>
        <v>Amazon</v>
      </c>
      <c r="U4148" s="1">
        <f t="shared" si="64"/>
        <v>45413</v>
      </c>
    </row>
    <row r="4149" spans="1:21" x14ac:dyDescent="0.3">
      <c r="A4149" s="1">
        <v>45536</v>
      </c>
      <c r="B4149" s="2" t="s">
        <v>37</v>
      </c>
      <c r="C4149" s="2" t="s">
        <v>22</v>
      </c>
      <c r="D4149" s="2" t="s">
        <v>59</v>
      </c>
      <c r="E4149" s="2" t="str">
        <f>TRIM(Table2[[#This Row],[SKU_CODE]])</f>
        <v>BEC-CLN-001</v>
      </c>
      <c r="F4149" s="2">
        <v>271</v>
      </c>
      <c r="G4149" s="2">
        <v>53929</v>
      </c>
      <c r="H4149" s="2">
        <v>5627.04</v>
      </c>
      <c r="I4149" s="2">
        <v>15485.39</v>
      </c>
      <c r="J4149" s="2">
        <v>11</v>
      </c>
      <c r="K4149" s="2" t="str">
        <f>_xlfn.XLOOKUP(E4149,[1]SKU_Master!A:A,[1]SKU_Master!C:C,"NOT FOUND")</f>
        <v>Cleaners</v>
      </c>
      <c r="L4149" s="2">
        <f>_xlfn.XLOOKUP(Table2[[#This Row],[SKU_CODE_CLEAN]],[1]SKU_Master!A:A,[1]SKU_Master!E:E,"Not Found")</f>
        <v>199</v>
      </c>
      <c r="M4149" s="2">
        <f>_xlfn.XLOOKUP(E4149,[1]SKU_Master!A:A,[1]SKU_Master!F:F,"NOT FOUND")</f>
        <v>96</v>
      </c>
      <c r="N4149" s="2" t="str">
        <f>IF(ISNUMBER(_xlfn.XMATCH(E4149,[1]SKU_Master!A:A)),"MATCH","NOT FOUND")</f>
        <v>MATCH</v>
      </c>
      <c r="O4149" s="2">
        <f>Table2[[#This Row],[GROSS_REVENUE]]-Table2[[#This Row],[DISCOUNT]]</f>
        <v>48301.96</v>
      </c>
      <c r="P4149" s="3">
        <f>IFERROR((Table2[[#This Row],[NET_REVENUE]]-(Table2[[#This Row],[UNITS_SOLD]]*Table2[[#This Row],[UNIT_COGS]]))/Table2[[#This Row],[NET_REVENUE]],0)</f>
        <v>0.46138831633333305</v>
      </c>
      <c r="Q4149" s="4">
        <f>IFERROR(Table2[[#This Row],[GROSS_REVENUE]]/Table2[[#This Row],[AD_SPEND]],0)</f>
        <v>3.4825729284183349</v>
      </c>
      <c r="R4149" s="2">
        <f>IFERROR((Table2[[#This Row],[NET_REVENUE]]-(Table2[[#This Row],[UNITS_SOLD]]*Table2[[#This Row],[UNIT_COGS]])-Table2[[#This Row],[AD_SPEND]]),0)</f>
        <v>6800.57</v>
      </c>
      <c r="S4149" s="3">
        <f>IFERROR(Table2[[#This Row],[RETURNS_UNITS]]/Table2[[#This Row],[UNITS_SOLD]],0)</f>
        <v>4.0590405904059039E-2</v>
      </c>
      <c r="T4149" s="2" t="str">
        <f>TRIM(CLEAN(Table2[[#This Row],[CHANNEL]]))</f>
        <v>Blinkit</v>
      </c>
      <c r="U4149" s="1">
        <f t="shared" si="64"/>
        <v>45536</v>
      </c>
    </row>
    <row r="4150" spans="1:21" x14ac:dyDescent="0.3">
      <c r="A4150" s="1">
        <v>45597</v>
      </c>
      <c r="B4150" s="2" t="s">
        <v>39</v>
      </c>
      <c r="C4150" s="2" t="s">
        <v>25</v>
      </c>
      <c r="D4150" s="2" t="s">
        <v>59</v>
      </c>
      <c r="E4150" s="2" t="str">
        <f>TRIM(Table2[[#This Row],[SKU_CODE]])</f>
        <v>BEC-CLN-001</v>
      </c>
      <c r="F4150" s="2">
        <v>560</v>
      </c>
      <c r="G4150" s="2">
        <v>111440</v>
      </c>
      <c r="H4150" s="2">
        <v>31116.38</v>
      </c>
      <c r="I4150" s="2">
        <v>15501.93</v>
      </c>
      <c r="J4150" s="2">
        <v>12</v>
      </c>
      <c r="K4150" s="2" t="str">
        <f>_xlfn.XLOOKUP(E4150,[1]SKU_Master!A:A,[1]SKU_Master!C:C,"NOT FOUND")</f>
        <v>Cleaners</v>
      </c>
      <c r="L4150" s="2">
        <f>_xlfn.XLOOKUP(Table2[[#This Row],[SKU_CODE_CLEAN]],[1]SKU_Master!A:A,[1]SKU_Master!E:E,"Not Found")</f>
        <v>199</v>
      </c>
      <c r="M4150" s="2">
        <f>_xlfn.XLOOKUP(E4150,[1]SKU_Master!A:A,[1]SKU_Master!F:F,"NOT FOUND")</f>
        <v>96</v>
      </c>
      <c r="N4150" s="2" t="str">
        <f>IF(ISNUMBER(_xlfn.XMATCH(E4150,[1]SKU_Master!A:A)),"MATCH","NOT FOUND")</f>
        <v>MATCH</v>
      </c>
      <c r="O4150" s="2">
        <f>Table2[[#This Row],[GROSS_REVENUE]]-Table2[[#This Row],[DISCOUNT]]</f>
        <v>80323.62</v>
      </c>
      <c r="P4150" s="3">
        <f>IFERROR((Table2[[#This Row],[NET_REVENUE]]-(Table2[[#This Row],[UNITS_SOLD]]*Table2[[#This Row],[UNIT_COGS]]))/Table2[[#This Row],[NET_REVENUE]],0)</f>
        <v>0.33070745566497123</v>
      </c>
      <c r="Q4150" s="4">
        <f>IFERROR(Table2[[#This Row],[GROSS_REVENUE]]/Table2[[#This Row],[AD_SPEND]],0)</f>
        <v>7.1887823000103861</v>
      </c>
      <c r="R4150" s="2">
        <f>IFERROR((Table2[[#This Row],[NET_REVENUE]]-(Table2[[#This Row],[UNITS_SOLD]]*Table2[[#This Row],[UNIT_COGS]])-Table2[[#This Row],[AD_SPEND]]),0)</f>
        <v>11061.689999999995</v>
      </c>
      <c r="S4150" s="3">
        <f>IFERROR(Table2[[#This Row],[RETURNS_UNITS]]/Table2[[#This Row],[UNITS_SOLD]],0)</f>
        <v>2.1428571428571429E-2</v>
      </c>
      <c r="T4150" s="2" t="str">
        <f>TRIM(CLEAN(Table2[[#This Row],[CHANNEL]]))</f>
        <v>Amazon</v>
      </c>
      <c r="U4150" s="1">
        <f t="shared" si="64"/>
        <v>45597</v>
      </c>
    </row>
    <row r="4151" spans="1:21" x14ac:dyDescent="0.3">
      <c r="A4151" s="1">
        <v>45627</v>
      </c>
      <c r="B4151" s="2" t="s">
        <v>39</v>
      </c>
      <c r="C4151" s="2" t="s">
        <v>22</v>
      </c>
      <c r="D4151" s="2" t="s">
        <v>38</v>
      </c>
      <c r="E4151" s="2" t="str">
        <f>TRIM(Table2[[#This Row],[SKU_CODE]])</f>
        <v>BEC-CLN-002</v>
      </c>
      <c r="F4151" s="2">
        <v>496</v>
      </c>
      <c r="G4151" s="2">
        <v>91760</v>
      </c>
      <c r="H4151" s="2">
        <v>17790.54</v>
      </c>
      <c r="I4151" s="2">
        <v>15520.96</v>
      </c>
      <c r="J4151" s="2">
        <v>17</v>
      </c>
      <c r="K4151" s="2" t="str">
        <f>_xlfn.XLOOKUP(E4151,[1]SKU_Master!A:A,[1]SKU_Master!C:C,"NOT FOUND")</f>
        <v>Cleaners</v>
      </c>
      <c r="L4151" s="2">
        <f>_xlfn.XLOOKUP(Table2[[#This Row],[SKU_CODE_CLEAN]],[1]SKU_Master!A:A,[1]SKU_Master!E:E,"Not Found")</f>
        <v>185</v>
      </c>
      <c r="M4151" s="2">
        <f>_xlfn.XLOOKUP(E4151,[1]SKU_Master!A:A,[1]SKU_Master!F:F,"NOT FOUND")</f>
        <v>88</v>
      </c>
      <c r="N4151" s="2" t="str">
        <f>IF(ISNUMBER(_xlfn.XMATCH(E4151,[1]SKU_Master!A:A)),"MATCH","NOT FOUND")</f>
        <v>MATCH</v>
      </c>
      <c r="O4151" s="2">
        <f>Table2[[#This Row],[GROSS_REVENUE]]-Table2[[#This Row],[DISCOUNT]]</f>
        <v>73969.459999999992</v>
      </c>
      <c r="P4151" s="3">
        <f>IFERROR((Table2[[#This Row],[NET_REVENUE]]-(Table2[[#This Row],[UNITS_SOLD]]*Table2[[#This Row],[UNIT_COGS]]))/Table2[[#This Row],[NET_REVENUE]],0)</f>
        <v>0.40991863398759426</v>
      </c>
      <c r="Q4151" s="4">
        <f>IFERROR(Table2[[#This Row],[GROSS_REVENUE]]/Table2[[#This Row],[AD_SPEND]],0)</f>
        <v>5.9120054429622915</v>
      </c>
      <c r="R4151" s="2">
        <f>IFERROR((Table2[[#This Row],[NET_REVENUE]]-(Table2[[#This Row],[UNITS_SOLD]]*Table2[[#This Row],[UNIT_COGS]])-Table2[[#This Row],[AD_SPEND]]),0)</f>
        <v>14800.499999999993</v>
      </c>
      <c r="S4151" s="3">
        <f>IFERROR(Table2[[#This Row],[RETURNS_UNITS]]/Table2[[#This Row],[UNITS_SOLD]],0)</f>
        <v>3.4274193548387094E-2</v>
      </c>
      <c r="T4151" s="2" t="str">
        <f>TRIM(CLEAN(Table2[[#This Row],[CHANNEL]]))</f>
        <v>Amazon</v>
      </c>
      <c r="U4151" s="1">
        <f t="shared" si="64"/>
        <v>45627</v>
      </c>
    </row>
    <row r="4152" spans="1:21" x14ac:dyDescent="0.3">
      <c r="A4152" s="1">
        <v>45292</v>
      </c>
      <c r="B4152" s="2" t="s">
        <v>37</v>
      </c>
      <c r="C4152" s="2" t="s">
        <v>25</v>
      </c>
      <c r="D4152" s="2" t="s">
        <v>38</v>
      </c>
      <c r="E4152" s="2" t="str">
        <f>TRIM(Table2[[#This Row],[SKU_CODE]])</f>
        <v>BEC-CLN-002</v>
      </c>
      <c r="F4152" s="2">
        <v>456</v>
      </c>
      <c r="G4152" s="2">
        <v>84360</v>
      </c>
      <c r="H4152" s="2">
        <v>12402.65</v>
      </c>
      <c r="I4152" s="2">
        <v>15526.47</v>
      </c>
      <c r="J4152" s="2">
        <v>20</v>
      </c>
      <c r="K4152" s="2" t="str">
        <f>_xlfn.XLOOKUP(E4152,[1]SKU_Master!A:A,[1]SKU_Master!C:C,"NOT FOUND")</f>
        <v>Cleaners</v>
      </c>
      <c r="L4152" s="2">
        <f>_xlfn.XLOOKUP(Table2[[#This Row],[SKU_CODE_CLEAN]],[1]SKU_Master!A:A,[1]SKU_Master!E:E,"Not Found")</f>
        <v>185</v>
      </c>
      <c r="M4152" s="2">
        <f>_xlfn.XLOOKUP(E4152,[1]SKU_Master!A:A,[1]SKU_Master!F:F,"NOT FOUND")</f>
        <v>88</v>
      </c>
      <c r="N4152" s="2" t="str">
        <f>IF(ISNUMBER(_xlfn.XMATCH(E4152,[1]SKU_Master!A:A)),"MATCH","NOT FOUND")</f>
        <v>MATCH</v>
      </c>
      <c r="O4152" s="2">
        <f>Table2[[#This Row],[GROSS_REVENUE]]-Table2[[#This Row],[DISCOUNT]]</f>
        <v>71957.350000000006</v>
      </c>
      <c r="P4152" s="3">
        <f>IFERROR((Table2[[#This Row],[NET_REVENUE]]-(Table2[[#This Row],[UNITS_SOLD]]*Table2[[#This Row],[UNIT_COGS]]))/Table2[[#This Row],[NET_REVENUE]],0)</f>
        <v>0.44233632839452819</v>
      </c>
      <c r="Q4152" s="4">
        <f>IFERROR(Table2[[#This Row],[GROSS_REVENUE]]/Table2[[#This Row],[AD_SPEND]],0)</f>
        <v>5.4333019675431702</v>
      </c>
      <c r="R4152" s="2">
        <f>IFERROR((Table2[[#This Row],[NET_REVENUE]]-(Table2[[#This Row],[UNITS_SOLD]]*Table2[[#This Row],[UNIT_COGS]])-Table2[[#This Row],[AD_SPEND]]),0)</f>
        <v>16302.880000000006</v>
      </c>
      <c r="S4152" s="3">
        <f>IFERROR(Table2[[#This Row],[RETURNS_UNITS]]/Table2[[#This Row],[UNITS_SOLD]],0)</f>
        <v>4.3859649122807015E-2</v>
      </c>
      <c r="T4152" s="2" t="str">
        <f>TRIM(CLEAN(Table2[[#This Row],[CHANNEL]]))</f>
        <v>Blinkit</v>
      </c>
      <c r="U4152" s="1">
        <f t="shared" si="64"/>
        <v>45292</v>
      </c>
    </row>
    <row r="4153" spans="1:21" x14ac:dyDescent="0.3">
      <c r="A4153" s="1">
        <v>45778</v>
      </c>
      <c r="B4153" s="2" t="s">
        <v>24</v>
      </c>
      <c r="C4153" s="2" t="s">
        <v>28</v>
      </c>
      <c r="D4153" s="2" t="s">
        <v>36</v>
      </c>
      <c r="E4153" s="2" t="str">
        <f>TRIM(Table2[[#This Row],[SKU_CODE]])</f>
        <v>BEC-CLN-003</v>
      </c>
      <c r="F4153" s="2">
        <v>164</v>
      </c>
      <c r="G4153" s="2">
        <v>49036</v>
      </c>
      <c r="H4153" s="2">
        <v>2104.4699999999998</v>
      </c>
      <c r="I4153" s="2">
        <v>15542.3</v>
      </c>
      <c r="J4153" s="2">
        <v>18</v>
      </c>
      <c r="K4153" s="2" t="str">
        <f>_xlfn.XLOOKUP(E4153,[1]SKU_Master!A:A,[1]SKU_Master!C:C,"NOT FOUND")</f>
        <v>Cleaners</v>
      </c>
      <c r="L4153" s="2">
        <f>_xlfn.XLOOKUP(Table2[[#This Row],[SKU_CODE_CLEAN]],[1]SKU_Master!A:A,[1]SKU_Master!E:E,"Not Found")</f>
        <v>299</v>
      </c>
      <c r="M4153" s="2">
        <f>_xlfn.XLOOKUP(E4153,[1]SKU_Master!A:A,[1]SKU_Master!F:F,"NOT FOUND")</f>
        <v>150</v>
      </c>
      <c r="N4153" s="2" t="str">
        <f>IF(ISNUMBER(_xlfn.XMATCH(E4153,[1]SKU_Master!A:A)),"MATCH","NOT FOUND")</f>
        <v>MATCH</v>
      </c>
      <c r="O4153" s="2">
        <f>Table2[[#This Row],[GROSS_REVENUE]]-Table2[[#This Row],[DISCOUNT]]</f>
        <v>46931.53</v>
      </c>
      <c r="P4153" s="3">
        <f>IFERROR((Table2[[#This Row],[NET_REVENUE]]-(Table2[[#This Row],[UNITS_SOLD]]*Table2[[#This Row],[UNIT_COGS]]))/Table2[[#This Row],[NET_REVENUE]],0)</f>
        <v>0.47583213247043082</v>
      </c>
      <c r="Q4153" s="4">
        <f>IFERROR(Table2[[#This Row],[GROSS_REVENUE]]/Table2[[#This Row],[AD_SPEND]],0)</f>
        <v>3.1550027988135607</v>
      </c>
      <c r="R4153" s="2">
        <f>IFERROR((Table2[[#This Row],[NET_REVENUE]]-(Table2[[#This Row],[UNITS_SOLD]]*Table2[[#This Row],[UNIT_COGS]])-Table2[[#This Row],[AD_SPEND]]),0)</f>
        <v>6789.23</v>
      </c>
      <c r="S4153" s="3">
        <f>IFERROR(Table2[[#This Row],[RETURNS_UNITS]]/Table2[[#This Row],[UNITS_SOLD]],0)</f>
        <v>0.10975609756097561</v>
      </c>
      <c r="T4153" s="2" t="str">
        <f>TRIM(CLEAN(Table2[[#This Row],[CHANNEL]]))</f>
        <v>D2C</v>
      </c>
      <c r="U4153" s="1">
        <f t="shared" si="64"/>
        <v>45778</v>
      </c>
    </row>
    <row r="4154" spans="1:21" x14ac:dyDescent="0.3">
      <c r="A4154" s="1">
        <v>45748</v>
      </c>
      <c r="B4154" s="2" t="s">
        <v>39</v>
      </c>
      <c r="C4154" s="2" t="s">
        <v>25</v>
      </c>
      <c r="D4154" s="2" t="s">
        <v>29</v>
      </c>
      <c r="E4154" s="2" t="str">
        <f>TRIM(Table2[[#This Row],[SKU_CODE]])</f>
        <v>BEC-CLN-004</v>
      </c>
      <c r="F4154" s="2">
        <v>957</v>
      </c>
      <c r="G4154" s="2">
        <v>94743</v>
      </c>
      <c r="H4154" s="2">
        <v>18726.41</v>
      </c>
      <c r="I4154" s="2">
        <v>15575.52</v>
      </c>
      <c r="J4154" s="2">
        <v>19</v>
      </c>
      <c r="K4154" s="2" t="str">
        <f>_xlfn.XLOOKUP(E4154,[1]SKU_Master!A:A,[1]SKU_Master!C:C,"NOT FOUND")</f>
        <v>Cleaners</v>
      </c>
      <c r="L4154" s="2">
        <f>_xlfn.XLOOKUP(Table2[[#This Row],[SKU_CODE_CLEAN]],[1]SKU_Master!A:A,[1]SKU_Master!E:E,"Not Found")</f>
        <v>99</v>
      </c>
      <c r="M4154" s="2">
        <f>_xlfn.XLOOKUP(E4154,[1]SKU_Master!A:A,[1]SKU_Master!F:F,"NOT FOUND")</f>
        <v>44</v>
      </c>
      <c r="N4154" s="2" t="str">
        <f>IF(ISNUMBER(_xlfn.XMATCH(E4154,[1]SKU_Master!A:A)),"MATCH","NOT FOUND")</f>
        <v>MATCH</v>
      </c>
      <c r="O4154" s="2">
        <f>Table2[[#This Row],[GROSS_REVENUE]]-Table2[[#This Row],[DISCOUNT]]</f>
        <v>76016.59</v>
      </c>
      <c r="P4154" s="3">
        <f>IFERROR((Table2[[#This Row],[NET_REVENUE]]-(Table2[[#This Row],[UNITS_SOLD]]*Table2[[#This Row],[UNIT_COGS]]))/Table2[[#This Row],[NET_REVENUE]],0)</f>
        <v>0.4460682858833841</v>
      </c>
      <c r="Q4154" s="4">
        <f>IFERROR(Table2[[#This Row],[GROSS_REVENUE]]/Table2[[#This Row],[AD_SPEND]],0)</f>
        <v>6.0828145705568737</v>
      </c>
      <c r="R4154" s="2">
        <f>IFERROR((Table2[[#This Row],[NET_REVENUE]]-(Table2[[#This Row],[UNITS_SOLD]]*Table2[[#This Row],[UNIT_COGS]])-Table2[[#This Row],[AD_SPEND]]),0)</f>
        <v>18333.069999999996</v>
      </c>
      <c r="S4154" s="3">
        <f>IFERROR(Table2[[#This Row],[RETURNS_UNITS]]/Table2[[#This Row],[UNITS_SOLD]],0)</f>
        <v>1.9853709508881923E-2</v>
      </c>
      <c r="T4154" s="2" t="str">
        <f>TRIM(CLEAN(Table2[[#This Row],[CHANNEL]]))</f>
        <v>Amazon</v>
      </c>
      <c r="U4154" s="1">
        <f t="shared" si="64"/>
        <v>45748</v>
      </c>
    </row>
    <row r="4155" spans="1:21" x14ac:dyDescent="0.3">
      <c r="A4155" s="1">
        <v>45689</v>
      </c>
      <c r="B4155" s="2" t="s">
        <v>24</v>
      </c>
      <c r="C4155" s="2" t="s">
        <v>28</v>
      </c>
      <c r="D4155" s="2" t="s">
        <v>36</v>
      </c>
      <c r="E4155" s="2" t="str">
        <f>TRIM(Table2[[#This Row],[SKU_CODE]])</f>
        <v>BEC-CLN-003</v>
      </c>
      <c r="F4155" s="2">
        <v>249</v>
      </c>
      <c r="G4155" s="2">
        <v>74451</v>
      </c>
      <c r="H4155" s="2">
        <v>10242.56</v>
      </c>
      <c r="I4155" s="2">
        <v>15591.3</v>
      </c>
      <c r="J4155" s="2">
        <v>26</v>
      </c>
      <c r="K4155" s="2" t="str">
        <f>_xlfn.XLOOKUP(E4155,[1]SKU_Master!A:A,[1]SKU_Master!C:C,"NOT FOUND")</f>
        <v>Cleaners</v>
      </c>
      <c r="L4155" s="2">
        <f>_xlfn.XLOOKUP(Table2[[#This Row],[SKU_CODE_CLEAN]],[1]SKU_Master!A:A,[1]SKU_Master!E:E,"Not Found")</f>
        <v>299</v>
      </c>
      <c r="M4155" s="2">
        <f>_xlfn.XLOOKUP(E4155,[1]SKU_Master!A:A,[1]SKU_Master!F:F,"NOT FOUND")</f>
        <v>150</v>
      </c>
      <c r="N4155" s="2" t="str">
        <f>IF(ISNUMBER(_xlfn.XMATCH(E4155,[1]SKU_Master!A:A)),"MATCH","NOT FOUND")</f>
        <v>MATCH</v>
      </c>
      <c r="O4155" s="2">
        <f>Table2[[#This Row],[GROSS_REVENUE]]-Table2[[#This Row],[DISCOUNT]]</f>
        <v>64208.44</v>
      </c>
      <c r="P4155" s="3">
        <f>IFERROR((Table2[[#This Row],[NET_REVENUE]]-(Table2[[#This Row],[UNITS_SOLD]]*Table2[[#This Row],[UNIT_COGS]]))/Table2[[#This Row],[NET_REVENUE]],0)</f>
        <v>0.41830077167425345</v>
      </c>
      <c r="Q4155" s="4">
        <f>IFERROR(Table2[[#This Row],[GROSS_REVENUE]]/Table2[[#This Row],[AD_SPEND]],0)</f>
        <v>4.7751630717130711</v>
      </c>
      <c r="R4155" s="2">
        <f>IFERROR((Table2[[#This Row],[NET_REVENUE]]-(Table2[[#This Row],[UNITS_SOLD]]*Table2[[#This Row],[UNIT_COGS]])-Table2[[#This Row],[AD_SPEND]]),0)</f>
        <v>11267.140000000003</v>
      </c>
      <c r="S4155" s="3">
        <f>IFERROR(Table2[[#This Row],[RETURNS_UNITS]]/Table2[[#This Row],[UNITS_SOLD]],0)</f>
        <v>0.10441767068273092</v>
      </c>
      <c r="T4155" s="2" t="str">
        <f>TRIM(CLEAN(Table2[[#This Row],[CHANNEL]]))</f>
        <v>D2C</v>
      </c>
      <c r="U4155" s="1">
        <f t="shared" si="64"/>
        <v>45689</v>
      </c>
    </row>
    <row r="4156" spans="1:21" x14ac:dyDescent="0.3">
      <c r="A4156" s="1">
        <v>45352</v>
      </c>
      <c r="B4156" s="2" t="s">
        <v>50</v>
      </c>
      <c r="C4156" s="2" t="s">
        <v>28</v>
      </c>
      <c r="D4156" s="2" t="s">
        <v>61</v>
      </c>
      <c r="E4156" s="2" t="str">
        <f>TRIM(Table2[[#This Row],[SKU_CODE]])</f>
        <v>BEC-CLN-002</v>
      </c>
      <c r="F4156" s="2">
        <v>448</v>
      </c>
      <c r="G4156" s="2">
        <v>82880</v>
      </c>
      <c r="H4156" s="2">
        <v>7539.68</v>
      </c>
      <c r="I4156" s="2">
        <v>15606.87</v>
      </c>
      <c r="J4156" s="2">
        <v>25</v>
      </c>
      <c r="K4156" s="2" t="str">
        <f>_xlfn.XLOOKUP(E4156,[1]SKU_Master!A:A,[1]SKU_Master!C:C,"NOT FOUND")</f>
        <v>Cleaners</v>
      </c>
      <c r="L4156" s="2">
        <f>_xlfn.XLOOKUP(Table2[[#This Row],[SKU_CODE_CLEAN]],[1]SKU_Master!A:A,[1]SKU_Master!E:E,"Not Found")</f>
        <v>185</v>
      </c>
      <c r="M4156" s="2">
        <f>_xlfn.XLOOKUP(E4156,[1]SKU_Master!A:A,[1]SKU_Master!F:F,"NOT FOUND")</f>
        <v>88</v>
      </c>
      <c r="N4156" s="2" t="str">
        <f>IF(ISNUMBER(_xlfn.XMATCH(E4156,[1]SKU_Master!A:A)),"MATCH","NOT FOUND")</f>
        <v>MATCH</v>
      </c>
      <c r="O4156" s="2">
        <f>Table2[[#This Row],[GROSS_REVENUE]]-Table2[[#This Row],[DISCOUNT]]</f>
        <v>75340.320000000007</v>
      </c>
      <c r="P4156" s="3">
        <f>IFERROR((Table2[[#This Row],[NET_REVENUE]]-(Table2[[#This Row],[UNITS_SOLD]]*Table2[[#This Row],[UNIT_COGS]]))/Table2[[#This Row],[NET_REVENUE]],0)</f>
        <v>0.47672109701684307</v>
      </c>
      <c r="Q4156" s="4">
        <f>IFERROR(Table2[[#This Row],[GROSS_REVENUE]]/Table2[[#This Row],[AD_SPEND]],0)</f>
        <v>5.3104818583098341</v>
      </c>
      <c r="R4156" s="2">
        <f>IFERROR((Table2[[#This Row],[NET_REVENUE]]-(Table2[[#This Row],[UNITS_SOLD]]*Table2[[#This Row],[UNIT_COGS]])-Table2[[#This Row],[AD_SPEND]]),0)</f>
        <v>20309.450000000004</v>
      </c>
      <c r="S4156" s="3">
        <f>IFERROR(Table2[[#This Row],[RETURNS_UNITS]]/Table2[[#This Row],[UNITS_SOLD]],0)</f>
        <v>5.5803571428571432E-2</v>
      </c>
      <c r="T4156" s="2" t="str">
        <f>TRIM(CLEAN(Table2[[#This Row],[CHANNEL]]))</f>
        <v>Amazon</v>
      </c>
      <c r="U4156" s="1">
        <f t="shared" si="64"/>
        <v>45352</v>
      </c>
    </row>
    <row r="4157" spans="1:21" x14ac:dyDescent="0.3">
      <c r="A4157" s="1">
        <v>45748</v>
      </c>
      <c r="B4157" s="2" t="s">
        <v>37</v>
      </c>
      <c r="C4157" s="2" t="s">
        <v>25</v>
      </c>
      <c r="D4157" s="2" t="s">
        <v>59</v>
      </c>
      <c r="E4157" s="2" t="str">
        <f>TRIM(Table2[[#This Row],[SKU_CODE]])</f>
        <v>BEC-CLN-001</v>
      </c>
      <c r="F4157" s="2">
        <v>467</v>
      </c>
      <c r="G4157" s="2">
        <v>92933</v>
      </c>
      <c r="H4157" s="2">
        <v>22577.82</v>
      </c>
      <c r="I4157" s="2">
        <v>15609.9</v>
      </c>
      <c r="J4157" s="2">
        <v>21</v>
      </c>
      <c r="K4157" s="2" t="str">
        <f>_xlfn.XLOOKUP(E4157,[1]SKU_Master!A:A,[1]SKU_Master!C:C,"NOT FOUND")</f>
        <v>Cleaners</v>
      </c>
      <c r="L4157" s="2">
        <f>_xlfn.XLOOKUP(Table2[[#This Row],[SKU_CODE_CLEAN]],[1]SKU_Master!A:A,[1]SKU_Master!E:E,"Not Found")</f>
        <v>199</v>
      </c>
      <c r="M4157" s="2">
        <f>_xlfn.XLOOKUP(E4157,[1]SKU_Master!A:A,[1]SKU_Master!F:F,"NOT FOUND")</f>
        <v>96</v>
      </c>
      <c r="N4157" s="2" t="str">
        <f>IF(ISNUMBER(_xlfn.XMATCH(E4157,[1]SKU_Master!A:A)),"MATCH","NOT FOUND")</f>
        <v>MATCH</v>
      </c>
      <c r="O4157" s="2">
        <f>Table2[[#This Row],[GROSS_REVENUE]]-Table2[[#This Row],[DISCOUNT]]</f>
        <v>70355.179999999993</v>
      </c>
      <c r="P4157" s="3">
        <f>IFERROR((Table2[[#This Row],[NET_REVENUE]]-(Table2[[#This Row],[UNITS_SOLD]]*Table2[[#This Row],[UNIT_COGS]]))/Table2[[#This Row],[NET_REVENUE]],0)</f>
        <v>0.36277613105388962</v>
      </c>
      <c r="Q4157" s="4">
        <f>IFERROR(Table2[[#This Row],[GROSS_REVENUE]]/Table2[[#This Row],[AD_SPEND]],0)</f>
        <v>5.9534654289905768</v>
      </c>
      <c r="R4157" s="2">
        <f>IFERROR((Table2[[#This Row],[NET_REVENUE]]-(Table2[[#This Row],[UNITS_SOLD]]*Table2[[#This Row],[UNIT_COGS]])-Table2[[#This Row],[AD_SPEND]]),0)</f>
        <v>9913.2799999999934</v>
      </c>
      <c r="S4157" s="3">
        <f>IFERROR(Table2[[#This Row],[RETURNS_UNITS]]/Table2[[#This Row],[UNITS_SOLD]],0)</f>
        <v>4.4967880085653104E-2</v>
      </c>
      <c r="T4157" s="2" t="str">
        <f>TRIM(CLEAN(Table2[[#This Row],[CHANNEL]]))</f>
        <v>Blinkit</v>
      </c>
      <c r="U4157" s="1">
        <f t="shared" si="64"/>
        <v>45748</v>
      </c>
    </row>
    <row r="4158" spans="1:21" x14ac:dyDescent="0.3">
      <c r="A4158" s="1">
        <v>45474</v>
      </c>
      <c r="B4158" s="2" t="s">
        <v>37</v>
      </c>
      <c r="C4158" s="2" t="s">
        <v>28</v>
      </c>
      <c r="D4158" s="2" t="s">
        <v>59</v>
      </c>
      <c r="E4158" s="2" t="str">
        <f>TRIM(Table2[[#This Row],[SKU_CODE]])</f>
        <v>BEC-CLN-001</v>
      </c>
      <c r="F4158" s="2">
        <v>304</v>
      </c>
      <c r="G4158" s="2">
        <v>60496</v>
      </c>
      <c r="H4158" s="2">
        <v>6722.42</v>
      </c>
      <c r="I4158" s="2">
        <v>15612.38</v>
      </c>
      <c r="J4158" s="2">
        <v>15</v>
      </c>
      <c r="K4158" s="2" t="str">
        <f>_xlfn.XLOOKUP(E4158,[1]SKU_Master!A:A,[1]SKU_Master!C:C,"NOT FOUND")</f>
        <v>Cleaners</v>
      </c>
      <c r="L4158" s="2">
        <f>_xlfn.XLOOKUP(Table2[[#This Row],[SKU_CODE_CLEAN]],[1]SKU_Master!A:A,[1]SKU_Master!E:E,"Not Found")</f>
        <v>199</v>
      </c>
      <c r="M4158" s="2">
        <f>_xlfn.XLOOKUP(E4158,[1]SKU_Master!A:A,[1]SKU_Master!F:F,"NOT FOUND")</f>
        <v>96</v>
      </c>
      <c r="N4158" s="2" t="str">
        <f>IF(ISNUMBER(_xlfn.XMATCH(E4158,[1]SKU_Master!A:A)),"MATCH","NOT FOUND")</f>
        <v>MATCH</v>
      </c>
      <c r="O4158" s="2">
        <f>Table2[[#This Row],[GROSS_REVENUE]]-Table2[[#This Row],[DISCOUNT]]</f>
        <v>53773.58</v>
      </c>
      <c r="P4158" s="3">
        <f>IFERROR((Table2[[#This Row],[NET_REVENUE]]-(Table2[[#This Row],[UNITS_SOLD]]*Table2[[#This Row],[UNIT_COGS]]))/Table2[[#This Row],[NET_REVENUE]],0)</f>
        <v>0.45727995048869724</v>
      </c>
      <c r="Q4158" s="4">
        <f>IFERROR(Table2[[#This Row],[GROSS_REVENUE]]/Table2[[#This Row],[AD_SPEND]],0)</f>
        <v>3.8748736579560581</v>
      </c>
      <c r="R4158" s="2">
        <f>IFERROR((Table2[[#This Row],[NET_REVENUE]]-(Table2[[#This Row],[UNITS_SOLD]]*Table2[[#This Row],[UNIT_COGS]])-Table2[[#This Row],[AD_SPEND]]),0)</f>
        <v>8977.2000000000025</v>
      </c>
      <c r="S4158" s="3">
        <f>IFERROR(Table2[[#This Row],[RETURNS_UNITS]]/Table2[[#This Row],[UNITS_SOLD]],0)</f>
        <v>4.9342105263157895E-2</v>
      </c>
      <c r="T4158" s="2" t="str">
        <f>TRIM(CLEAN(Table2[[#This Row],[CHANNEL]]))</f>
        <v>Blinkit</v>
      </c>
      <c r="U4158" s="1">
        <f t="shared" si="64"/>
        <v>45474</v>
      </c>
    </row>
    <row r="4159" spans="1:21" x14ac:dyDescent="0.3">
      <c r="A4159" s="1">
        <v>45627</v>
      </c>
      <c r="B4159" s="2" t="s">
        <v>21</v>
      </c>
      <c r="C4159" s="2" t="s">
        <v>25</v>
      </c>
      <c r="D4159" s="2" t="s">
        <v>38</v>
      </c>
      <c r="E4159" s="2" t="str">
        <f>TRIM(Table2[[#This Row],[SKU_CODE]])</f>
        <v>BEC-CLN-002</v>
      </c>
      <c r="F4159" s="2">
        <v>290</v>
      </c>
      <c r="G4159" s="2">
        <v>53650</v>
      </c>
      <c r="H4159" s="2">
        <v>7397.51</v>
      </c>
      <c r="I4159" s="2">
        <v>15620.83</v>
      </c>
      <c r="J4159" s="2">
        <v>10</v>
      </c>
      <c r="K4159" s="2" t="str">
        <f>_xlfn.XLOOKUP(E4159,[1]SKU_Master!A:A,[1]SKU_Master!C:C,"NOT FOUND")</f>
        <v>Cleaners</v>
      </c>
      <c r="L4159" s="2">
        <f>_xlfn.XLOOKUP(Table2[[#This Row],[SKU_CODE_CLEAN]],[1]SKU_Master!A:A,[1]SKU_Master!E:E,"Not Found")</f>
        <v>185</v>
      </c>
      <c r="M4159" s="2">
        <f>_xlfn.XLOOKUP(E4159,[1]SKU_Master!A:A,[1]SKU_Master!F:F,"NOT FOUND")</f>
        <v>88</v>
      </c>
      <c r="N4159" s="2" t="str">
        <f>IF(ISNUMBER(_xlfn.XMATCH(E4159,[1]SKU_Master!A:A)),"MATCH","NOT FOUND")</f>
        <v>MATCH</v>
      </c>
      <c r="O4159" s="2">
        <f>Table2[[#This Row],[GROSS_REVENUE]]-Table2[[#This Row],[DISCOUNT]]</f>
        <v>46252.49</v>
      </c>
      <c r="P4159" s="3">
        <f>IFERROR((Table2[[#This Row],[NET_REVENUE]]-(Table2[[#This Row],[UNITS_SOLD]]*Table2[[#This Row],[UNIT_COGS]]))/Table2[[#This Row],[NET_REVENUE]],0)</f>
        <v>0.44824592146282283</v>
      </c>
      <c r="Q4159" s="4">
        <f>IFERROR(Table2[[#This Row],[GROSS_REVENUE]]/Table2[[#This Row],[AD_SPEND]],0)</f>
        <v>3.43451660379122</v>
      </c>
      <c r="R4159" s="2">
        <f>IFERROR((Table2[[#This Row],[NET_REVENUE]]-(Table2[[#This Row],[UNITS_SOLD]]*Table2[[#This Row],[UNIT_COGS]])-Table2[[#This Row],[AD_SPEND]]),0)</f>
        <v>5111.659999999998</v>
      </c>
      <c r="S4159" s="3">
        <f>IFERROR(Table2[[#This Row],[RETURNS_UNITS]]/Table2[[#This Row],[UNITS_SOLD]],0)</f>
        <v>3.4482758620689655E-2</v>
      </c>
      <c r="T4159" s="2" t="str">
        <f>TRIM(CLEAN(Table2[[#This Row],[CHANNEL]]))</f>
        <v>Flipkart</v>
      </c>
      <c r="U4159" s="1">
        <f t="shared" si="64"/>
        <v>45627</v>
      </c>
    </row>
    <row r="4160" spans="1:21" x14ac:dyDescent="0.3">
      <c r="A4160" s="1">
        <v>45748</v>
      </c>
      <c r="B4160" s="2" t="s">
        <v>34</v>
      </c>
      <c r="C4160" s="2" t="s">
        <v>25</v>
      </c>
      <c r="D4160" s="2" t="s">
        <v>41</v>
      </c>
      <c r="E4160" s="2" t="str">
        <f>TRIM(Table2[[#This Row],[SKU_CODE]])</f>
        <v>BEC-KT-002</v>
      </c>
      <c r="F4160" s="2">
        <v>360</v>
      </c>
      <c r="G4160" s="2">
        <v>151200</v>
      </c>
      <c r="H4160" s="2">
        <v>26802.47</v>
      </c>
      <c r="I4160" s="2">
        <v>15636.88</v>
      </c>
      <c r="J4160" s="2">
        <v>14</v>
      </c>
      <c r="K4160" s="2" t="str">
        <f>_xlfn.XLOOKUP(E4160,[1]SKU_Master!A:A,[1]SKU_Master!C:C,"NOT FOUND")</f>
        <v>Kitchen Towel</v>
      </c>
      <c r="L4160" s="2">
        <f>_xlfn.XLOOKUP(Table2[[#This Row],[SKU_CODE_CLEAN]],[1]SKU_Master!A:A,[1]SKU_Master!E:E,"Not Found")</f>
        <v>420</v>
      </c>
      <c r="M4160" s="2">
        <f>_xlfn.XLOOKUP(E4160,[1]SKU_Master!A:A,[1]SKU_Master!F:F,"NOT FOUND")</f>
        <v>205</v>
      </c>
      <c r="N4160" s="2" t="str">
        <f>IF(ISNUMBER(_xlfn.XMATCH(E4160,[1]SKU_Master!A:A)),"MATCH","NOT FOUND")</f>
        <v>MATCH</v>
      </c>
      <c r="O4160" s="2">
        <f>Table2[[#This Row],[GROSS_REVENUE]]-Table2[[#This Row],[DISCOUNT]]</f>
        <v>124397.53</v>
      </c>
      <c r="P4160" s="3">
        <f>IFERROR((Table2[[#This Row],[NET_REVENUE]]-(Table2[[#This Row],[UNITS_SOLD]]*Table2[[#This Row],[UNIT_COGS]]))/Table2[[#This Row],[NET_REVENUE]],0)</f>
        <v>0.40674063222959489</v>
      </c>
      <c r="Q4160" s="4">
        <f>IFERROR(Table2[[#This Row],[GROSS_REVENUE]]/Table2[[#This Row],[AD_SPEND]],0)</f>
        <v>9.6694481252014466</v>
      </c>
      <c r="R4160" s="2">
        <f>IFERROR((Table2[[#This Row],[NET_REVENUE]]-(Table2[[#This Row],[UNITS_SOLD]]*Table2[[#This Row],[UNIT_COGS]])-Table2[[#This Row],[AD_SPEND]]),0)</f>
        <v>34960.65</v>
      </c>
      <c r="S4160" s="3">
        <f>IFERROR(Table2[[#This Row],[RETURNS_UNITS]]/Table2[[#This Row],[UNITS_SOLD]],0)</f>
        <v>3.888888888888889E-2</v>
      </c>
      <c r="T4160" s="2" t="str">
        <f>TRIM(CLEAN(Table2[[#This Row],[CHANNEL]]))</f>
        <v>Zepto</v>
      </c>
      <c r="U4160" s="1">
        <f t="shared" si="64"/>
        <v>45748</v>
      </c>
    </row>
    <row r="4161" spans="1:21" x14ac:dyDescent="0.3">
      <c r="A4161" s="1">
        <v>45352</v>
      </c>
      <c r="B4161" s="2" t="s">
        <v>33</v>
      </c>
      <c r="C4161" s="2" t="s">
        <v>22</v>
      </c>
      <c r="D4161" s="2" t="s">
        <v>36</v>
      </c>
      <c r="E4161" s="2" t="str">
        <f>TRIM(Table2[[#This Row],[SKU_CODE]])</f>
        <v>BEC-CLN-003</v>
      </c>
      <c r="F4161" s="2">
        <v>223</v>
      </c>
      <c r="G4161" s="2">
        <v>66677</v>
      </c>
      <c r="H4161" s="2">
        <v>14268.21</v>
      </c>
      <c r="I4161" s="2">
        <v>15642.96</v>
      </c>
      <c r="J4161" s="2">
        <v>5</v>
      </c>
      <c r="K4161" s="2" t="str">
        <f>_xlfn.XLOOKUP(E4161,[1]SKU_Master!A:A,[1]SKU_Master!C:C,"NOT FOUND")</f>
        <v>Cleaners</v>
      </c>
      <c r="L4161" s="2">
        <f>_xlfn.XLOOKUP(Table2[[#This Row],[SKU_CODE_CLEAN]],[1]SKU_Master!A:A,[1]SKU_Master!E:E,"Not Found")</f>
        <v>299</v>
      </c>
      <c r="M4161" s="2">
        <f>_xlfn.XLOOKUP(E4161,[1]SKU_Master!A:A,[1]SKU_Master!F:F,"NOT FOUND")</f>
        <v>150</v>
      </c>
      <c r="N4161" s="2" t="str">
        <f>IF(ISNUMBER(_xlfn.XMATCH(E4161,[1]SKU_Master!A:A)),"MATCH","NOT FOUND")</f>
        <v>MATCH</v>
      </c>
      <c r="O4161" s="2">
        <f>Table2[[#This Row],[GROSS_REVENUE]]-Table2[[#This Row],[DISCOUNT]]</f>
        <v>52408.79</v>
      </c>
      <c r="P4161" s="3">
        <f>IFERROR((Table2[[#This Row],[NET_REVENUE]]-(Table2[[#This Row],[UNITS_SOLD]]*Table2[[#This Row],[UNIT_COGS]]))/Table2[[#This Row],[NET_REVENUE]],0)</f>
        <v>0.3617482868808839</v>
      </c>
      <c r="Q4161" s="4">
        <f>IFERROR(Table2[[#This Row],[GROSS_REVENUE]]/Table2[[#This Row],[AD_SPEND]],0)</f>
        <v>4.262428594076825</v>
      </c>
      <c r="R4161" s="2">
        <f>IFERROR((Table2[[#This Row],[NET_REVENUE]]-(Table2[[#This Row],[UNITS_SOLD]]*Table2[[#This Row],[UNIT_COGS]])-Table2[[#This Row],[AD_SPEND]]),0)</f>
        <v>3315.8300000000017</v>
      </c>
      <c r="S4161" s="3">
        <f>IFERROR(Table2[[#This Row],[RETURNS_UNITS]]/Table2[[#This Row],[UNITS_SOLD]],0)</f>
        <v>2.2421524663677129E-2</v>
      </c>
      <c r="T4161" s="2" t="str">
        <f>TRIM(CLEAN(Table2[[#This Row],[CHANNEL]]))</f>
        <v>Swiggy Instamart</v>
      </c>
      <c r="U4161" s="1">
        <f t="shared" si="64"/>
        <v>45352</v>
      </c>
    </row>
    <row r="4162" spans="1:21" x14ac:dyDescent="0.3">
      <c r="A4162" s="1">
        <v>45778</v>
      </c>
      <c r="B4162" s="2" t="s">
        <v>37</v>
      </c>
      <c r="C4162" s="2" t="s">
        <v>22</v>
      </c>
      <c r="D4162" s="2" t="s">
        <v>38</v>
      </c>
      <c r="E4162" s="2" t="str">
        <f>TRIM(Table2[[#This Row],[SKU_CODE]])</f>
        <v>BEC-CLN-002</v>
      </c>
      <c r="F4162" s="2">
        <v>458</v>
      </c>
      <c r="G4162" s="2">
        <v>84730</v>
      </c>
      <c r="H4162" s="2">
        <v>21865.42</v>
      </c>
      <c r="I4162" s="2">
        <v>15718.35</v>
      </c>
      <c r="J4162" s="2">
        <v>21</v>
      </c>
      <c r="K4162" s="2" t="str">
        <f>_xlfn.XLOOKUP(E4162,[1]SKU_Master!A:A,[1]SKU_Master!C:C,"NOT FOUND")</f>
        <v>Cleaners</v>
      </c>
      <c r="L4162" s="2">
        <f>_xlfn.XLOOKUP(Table2[[#This Row],[SKU_CODE_CLEAN]],[1]SKU_Master!A:A,[1]SKU_Master!E:E,"Not Found")</f>
        <v>185</v>
      </c>
      <c r="M4162" s="2">
        <f>_xlfn.XLOOKUP(E4162,[1]SKU_Master!A:A,[1]SKU_Master!F:F,"NOT FOUND")</f>
        <v>88</v>
      </c>
      <c r="N4162" s="2" t="str">
        <f>IF(ISNUMBER(_xlfn.XMATCH(E4162,[1]SKU_Master!A:A)),"MATCH","NOT FOUND")</f>
        <v>MATCH</v>
      </c>
      <c r="O4162" s="2">
        <f>Table2[[#This Row],[GROSS_REVENUE]]-Table2[[#This Row],[DISCOUNT]]</f>
        <v>62864.58</v>
      </c>
      <c r="P4162" s="3">
        <f>IFERROR((Table2[[#This Row],[NET_REVENUE]]-(Table2[[#This Row],[UNITS_SOLD]]*Table2[[#This Row],[UNIT_COGS]]))/Table2[[#This Row],[NET_REVENUE]],0)</f>
        <v>0.35887585664296179</v>
      </c>
      <c r="Q4162" s="4">
        <f>IFERROR(Table2[[#This Row],[GROSS_REVENUE]]/Table2[[#This Row],[AD_SPEND]],0)</f>
        <v>5.3905149077352261</v>
      </c>
      <c r="R4162" s="2">
        <f>IFERROR((Table2[[#This Row],[NET_REVENUE]]-(Table2[[#This Row],[UNITS_SOLD]]*Table2[[#This Row],[UNIT_COGS]])-Table2[[#This Row],[AD_SPEND]]),0)</f>
        <v>6842.2300000000014</v>
      </c>
      <c r="S4162" s="3">
        <f>IFERROR(Table2[[#This Row],[RETURNS_UNITS]]/Table2[[#This Row],[UNITS_SOLD]],0)</f>
        <v>4.5851528384279479E-2</v>
      </c>
      <c r="T4162" s="2" t="str">
        <f>TRIM(CLEAN(Table2[[#This Row],[CHANNEL]]))</f>
        <v>Blinkit</v>
      </c>
      <c r="U4162" s="1">
        <f t="shared" si="64"/>
        <v>45778</v>
      </c>
    </row>
    <row r="4163" spans="1:21" x14ac:dyDescent="0.3">
      <c r="A4163" s="1">
        <v>45778</v>
      </c>
      <c r="B4163" s="2" t="s">
        <v>27</v>
      </c>
      <c r="C4163" s="2" t="s">
        <v>28</v>
      </c>
      <c r="D4163" s="2" t="s">
        <v>59</v>
      </c>
      <c r="E4163" s="2" t="str">
        <f>TRIM(Table2[[#This Row],[SKU_CODE]])</f>
        <v>BEC-CLN-001</v>
      </c>
      <c r="F4163" s="2">
        <v>282</v>
      </c>
      <c r="G4163" s="2">
        <v>56118</v>
      </c>
      <c r="H4163" s="2">
        <v>5414.88</v>
      </c>
      <c r="I4163" s="2">
        <v>15724.02</v>
      </c>
      <c r="J4163" s="2">
        <v>7</v>
      </c>
      <c r="K4163" s="2" t="str">
        <f>_xlfn.XLOOKUP(E4163,[1]SKU_Master!A:A,[1]SKU_Master!C:C,"NOT FOUND")</f>
        <v>Cleaners</v>
      </c>
      <c r="L4163" s="2">
        <f>_xlfn.XLOOKUP(Table2[[#This Row],[SKU_CODE_CLEAN]],[1]SKU_Master!A:A,[1]SKU_Master!E:E,"Not Found")</f>
        <v>199</v>
      </c>
      <c r="M4163" s="2">
        <f>_xlfn.XLOOKUP(E4163,[1]SKU_Master!A:A,[1]SKU_Master!F:F,"NOT FOUND")</f>
        <v>96</v>
      </c>
      <c r="N4163" s="2" t="str">
        <f>IF(ISNUMBER(_xlfn.XMATCH(E4163,[1]SKU_Master!A:A)),"MATCH","NOT FOUND")</f>
        <v>MATCH</v>
      </c>
      <c r="O4163" s="2">
        <f>Table2[[#This Row],[GROSS_REVENUE]]-Table2[[#This Row],[DISCOUNT]]</f>
        <v>50703.12</v>
      </c>
      <c r="P4163" s="3">
        <f>IFERROR((Table2[[#This Row],[NET_REVENUE]]-(Table2[[#This Row],[UNITS_SOLD]]*Table2[[#This Row],[UNIT_COGS]]))/Table2[[#This Row],[NET_REVENUE]],0)</f>
        <v>0.46606836029025434</v>
      </c>
      <c r="Q4163" s="4">
        <f>IFERROR(Table2[[#This Row],[GROSS_REVENUE]]/Table2[[#This Row],[AD_SPEND]],0)</f>
        <v>3.568934661746805</v>
      </c>
      <c r="R4163" s="2">
        <f>IFERROR((Table2[[#This Row],[NET_REVENUE]]-(Table2[[#This Row],[UNITS_SOLD]]*Table2[[#This Row],[UNIT_COGS]])-Table2[[#This Row],[AD_SPEND]]),0)</f>
        <v>7907.1000000000022</v>
      </c>
      <c r="S4163" s="3">
        <f>IFERROR(Table2[[#This Row],[RETURNS_UNITS]]/Table2[[#This Row],[UNITS_SOLD]],0)</f>
        <v>2.4822695035460994E-2</v>
      </c>
      <c r="T4163" s="2" t="str">
        <f>TRIM(CLEAN(Table2[[#This Row],[CHANNEL]]))</f>
        <v>Zepto</v>
      </c>
      <c r="U4163" s="1">
        <f t="shared" ref="U4163:U4226" si="65">IF(AND(MONTH(A4163)=1,DAY(A4163)&gt;1),DATE(YEAR(A4163),DAY(A4163),1),A4163)</f>
        <v>45778</v>
      </c>
    </row>
    <row r="4164" spans="1:21" x14ac:dyDescent="0.3">
      <c r="A4164" s="1">
        <v>45748</v>
      </c>
      <c r="B4164" s="2" t="s">
        <v>37</v>
      </c>
      <c r="C4164" s="2" t="s">
        <v>22</v>
      </c>
      <c r="D4164" s="2" t="s">
        <v>38</v>
      </c>
      <c r="E4164" s="2" t="str">
        <f>TRIM(Table2[[#This Row],[SKU_CODE]])</f>
        <v>BEC-CLN-002</v>
      </c>
      <c r="F4164" s="2">
        <v>408</v>
      </c>
      <c r="G4164" s="2">
        <v>75480</v>
      </c>
      <c r="H4164" s="2">
        <v>8217.11</v>
      </c>
      <c r="I4164" s="2">
        <v>15770.48</v>
      </c>
      <c r="J4164" s="2">
        <v>14</v>
      </c>
      <c r="K4164" s="2" t="str">
        <f>_xlfn.XLOOKUP(E4164,[1]SKU_Master!A:A,[1]SKU_Master!C:C,"NOT FOUND")</f>
        <v>Cleaners</v>
      </c>
      <c r="L4164" s="2">
        <f>_xlfn.XLOOKUP(Table2[[#This Row],[SKU_CODE_CLEAN]],[1]SKU_Master!A:A,[1]SKU_Master!E:E,"Not Found")</f>
        <v>185</v>
      </c>
      <c r="M4164" s="2">
        <f>_xlfn.XLOOKUP(E4164,[1]SKU_Master!A:A,[1]SKU_Master!F:F,"NOT FOUND")</f>
        <v>88</v>
      </c>
      <c r="N4164" s="2" t="str">
        <f>IF(ISNUMBER(_xlfn.XMATCH(E4164,[1]SKU_Master!A:A)),"MATCH","NOT FOUND")</f>
        <v>MATCH</v>
      </c>
      <c r="O4164" s="2">
        <f>Table2[[#This Row],[GROSS_REVENUE]]-Table2[[#This Row],[DISCOUNT]]</f>
        <v>67262.89</v>
      </c>
      <c r="P4164" s="3">
        <f>IFERROR((Table2[[#This Row],[NET_REVENUE]]-(Table2[[#This Row],[UNITS_SOLD]]*Table2[[#This Row],[UNIT_COGS]]))/Table2[[#This Row],[NET_REVENUE]],0)</f>
        <v>0.46621383648546771</v>
      </c>
      <c r="Q4164" s="4">
        <f>IFERROR(Table2[[#This Row],[GROSS_REVENUE]]/Table2[[#This Row],[AD_SPEND]],0)</f>
        <v>4.7861574283090942</v>
      </c>
      <c r="R4164" s="2">
        <f>IFERROR((Table2[[#This Row],[NET_REVENUE]]-(Table2[[#This Row],[UNITS_SOLD]]*Table2[[#This Row],[UNIT_COGS]])-Table2[[#This Row],[AD_SPEND]]),0)</f>
        <v>15588.41</v>
      </c>
      <c r="S4164" s="3">
        <f>IFERROR(Table2[[#This Row],[RETURNS_UNITS]]/Table2[[#This Row],[UNITS_SOLD]],0)</f>
        <v>3.4313725490196081E-2</v>
      </c>
      <c r="T4164" s="2" t="str">
        <f>TRIM(CLEAN(Table2[[#This Row],[CHANNEL]]))</f>
        <v>Blinkit</v>
      </c>
      <c r="U4164" s="1">
        <f t="shared" si="65"/>
        <v>45748</v>
      </c>
    </row>
    <row r="4165" spans="1:21" x14ac:dyDescent="0.3">
      <c r="A4165" s="1">
        <v>45413</v>
      </c>
      <c r="B4165" s="2" t="s">
        <v>34</v>
      </c>
      <c r="C4165" s="2" t="s">
        <v>22</v>
      </c>
      <c r="D4165" s="2" t="s">
        <v>59</v>
      </c>
      <c r="E4165" s="2" t="str">
        <f>TRIM(Table2[[#This Row],[SKU_CODE]])</f>
        <v>BEC-CLN-001</v>
      </c>
      <c r="F4165" s="2">
        <v>352</v>
      </c>
      <c r="G4165" s="2">
        <v>70048</v>
      </c>
      <c r="H4165" s="2">
        <v>20173.310000000001</v>
      </c>
      <c r="I4165" s="2">
        <v>15777.97</v>
      </c>
      <c r="J4165" s="2">
        <v>15</v>
      </c>
      <c r="K4165" s="2" t="str">
        <f>_xlfn.XLOOKUP(E4165,[1]SKU_Master!A:A,[1]SKU_Master!C:C,"NOT FOUND")</f>
        <v>Cleaners</v>
      </c>
      <c r="L4165" s="2">
        <f>_xlfn.XLOOKUP(Table2[[#This Row],[SKU_CODE_CLEAN]],[1]SKU_Master!A:A,[1]SKU_Master!E:E,"Not Found")</f>
        <v>199</v>
      </c>
      <c r="M4165" s="2">
        <f>_xlfn.XLOOKUP(E4165,[1]SKU_Master!A:A,[1]SKU_Master!F:F,"NOT FOUND")</f>
        <v>96</v>
      </c>
      <c r="N4165" s="2" t="str">
        <f>IF(ISNUMBER(_xlfn.XMATCH(E4165,[1]SKU_Master!A:A)),"MATCH","NOT FOUND")</f>
        <v>MATCH</v>
      </c>
      <c r="O4165" s="2">
        <f>Table2[[#This Row],[GROSS_REVENUE]]-Table2[[#This Row],[DISCOUNT]]</f>
        <v>49874.69</v>
      </c>
      <c r="P4165" s="3">
        <f>IFERROR((Table2[[#This Row],[NET_REVENUE]]-(Table2[[#This Row],[UNITS_SOLD]]*Table2[[#This Row],[UNIT_COGS]]))/Table2[[#This Row],[NET_REVENUE]],0)</f>
        <v>0.32246195414948947</v>
      </c>
      <c r="Q4165" s="4">
        <f>IFERROR(Table2[[#This Row],[GROSS_REVENUE]]/Table2[[#This Row],[AD_SPEND]],0)</f>
        <v>4.4396078836504316</v>
      </c>
      <c r="R4165" s="2">
        <f>IFERROR((Table2[[#This Row],[NET_REVENUE]]-(Table2[[#This Row],[UNITS_SOLD]]*Table2[[#This Row],[UNIT_COGS]])-Table2[[#This Row],[AD_SPEND]]),0)</f>
        <v>304.72000000000298</v>
      </c>
      <c r="S4165" s="3">
        <f>IFERROR(Table2[[#This Row],[RETURNS_UNITS]]/Table2[[#This Row],[UNITS_SOLD]],0)</f>
        <v>4.261363636363636E-2</v>
      </c>
      <c r="T4165" s="2" t="str">
        <f>TRIM(CLEAN(Table2[[#This Row],[CHANNEL]]))</f>
        <v>Zepto</v>
      </c>
      <c r="U4165" s="1">
        <f t="shared" si="65"/>
        <v>45413</v>
      </c>
    </row>
    <row r="4166" spans="1:21" x14ac:dyDescent="0.3">
      <c r="A4166" s="1">
        <v>45748</v>
      </c>
      <c r="B4166" s="2" t="s">
        <v>39</v>
      </c>
      <c r="C4166" s="2" t="s">
        <v>25</v>
      </c>
      <c r="D4166" s="2" t="s">
        <v>30</v>
      </c>
      <c r="E4166" s="2" t="str">
        <f>TRIM(Table2[[#This Row],[SKU_CODE]])</f>
        <v>BEC-TIS-002</v>
      </c>
      <c r="F4166" s="2">
        <v>667</v>
      </c>
      <c r="G4166" s="2">
        <v>120060</v>
      </c>
      <c r="H4166" s="2">
        <v>11031.16</v>
      </c>
      <c r="I4166" s="2">
        <v>15825.1</v>
      </c>
      <c r="J4166" s="2">
        <v>24</v>
      </c>
      <c r="K4166" s="2" t="str">
        <f>_xlfn.XLOOKUP(E4166,[1]SKU_Master!A:A,[1]SKU_Master!C:C,"NOT FOUND")</f>
        <v>Tissues</v>
      </c>
      <c r="L4166" s="2">
        <f>_xlfn.XLOOKUP(Table2[[#This Row],[SKU_CODE_CLEAN]],[1]SKU_Master!A:A,[1]SKU_Master!E:E,"Not Found")</f>
        <v>180</v>
      </c>
      <c r="M4166" s="2">
        <f>_xlfn.XLOOKUP(E4166,[1]SKU_Master!A:A,[1]SKU_Master!F:F,"NOT FOUND")</f>
        <v>95</v>
      </c>
      <c r="N4166" s="2" t="str">
        <f>IF(ISNUMBER(_xlfn.XMATCH(E4166,[1]SKU_Master!A:A)),"MATCH","NOT FOUND")</f>
        <v>MATCH</v>
      </c>
      <c r="O4166" s="2">
        <f>Table2[[#This Row],[GROSS_REVENUE]]-Table2[[#This Row],[DISCOUNT]]</f>
        <v>109028.84</v>
      </c>
      <c r="P4166" s="3">
        <f>IFERROR((Table2[[#This Row],[NET_REVENUE]]-(Table2[[#This Row],[UNITS_SOLD]]*Table2[[#This Row],[UNIT_COGS]]))/Table2[[#This Row],[NET_REVENUE]],0)</f>
        <v>0.41882349660878715</v>
      </c>
      <c r="Q4166" s="4">
        <f>IFERROR(Table2[[#This Row],[GROSS_REVENUE]]/Table2[[#This Row],[AD_SPEND]],0)</f>
        <v>7.5866819167019477</v>
      </c>
      <c r="R4166" s="2">
        <f>IFERROR((Table2[[#This Row],[NET_REVENUE]]-(Table2[[#This Row],[UNITS_SOLD]]*Table2[[#This Row],[UNIT_COGS]])-Table2[[#This Row],[AD_SPEND]]),0)</f>
        <v>29838.739999999998</v>
      </c>
      <c r="S4166" s="3">
        <f>IFERROR(Table2[[#This Row],[RETURNS_UNITS]]/Table2[[#This Row],[UNITS_SOLD]],0)</f>
        <v>3.5982008995502246E-2</v>
      </c>
      <c r="T4166" s="2" t="str">
        <f>TRIM(CLEAN(Table2[[#This Row],[CHANNEL]]))</f>
        <v>Amazon</v>
      </c>
      <c r="U4166" s="1">
        <f t="shared" si="65"/>
        <v>45748</v>
      </c>
    </row>
    <row r="4167" spans="1:21" x14ac:dyDescent="0.3">
      <c r="A4167" s="1">
        <v>45413</v>
      </c>
      <c r="B4167" s="2" t="s">
        <v>37</v>
      </c>
      <c r="C4167" s="2" t="s">
        <v>22</v>
      </c>
      <c r="D4167" s="2" t="s">
        <v>59</v>
      </c>
      <c r="E4167" s="2" t="str">
        <f>TRIM(Table2[[#This Row],[SKU_CODE]])</f>
        <v>BEC-CLN-001</v>
      </c>
      <c r="F4167" s="2">
        <v>423</v>
      </c>
      <c r="G4167" s="2">
        <v>84177</v>
      </c>
      <c r="H4167" s="2">
        <v>5131.3900000000003</v>
      </c>
      <c r="I4167" s="2">
        <v>15827</v>
      </c>
      <c r="J4167" s="2">
        <v>17</v>
      </c>
      <c r="K4167" s="2" t="str">
        <f>_xlfn.XLOOKUP(E4167,[1]SKU_Master!A:A,[1]SKU_Master!C:C,"NOT FOUND")</f>
        <v>Cleaners</v>
      </c>
      <c r="L4167" s="2">
        <f>_xlfn.XLOOKUP(Table2[[#This Row],[SKU_CODE_CLEAN]],[1]SKU_Master!A:A,[1]SKU_Master!E:E,"Not Found")</f>
        <v>199</v>
      </c>
      <c r="M4167" s="2">
        <f>_xlfn.XLOOKUP(E4167,[1]SKU_Master!A:A,[1]SKU_Master!F:F,"NOT FOUND")</f>
        <v>96</v>
      </c>
      <c r="N4167" s="2" t="str">
        <f>IF(ISNUMBER(_xlfn.XMATCH(E4167,[1]SKU_Master!A:A)),"MATCH","NOT FOUND")</f>
        <v>MATCH</v>
      </c>
      <c r="O4167" s="2">
        <f>Table2[[#This Row],[GROSS_REVENUE]]-Table2[[#This Row],[DISCOUNT]]</f>
        <v>79045.61</v>
      </c>
      <c r="P4167" s="3">
        <f>IFERROR((Table2[[#This Row],[NET_REVENUE]]-(Table2[[#This Row],[UNITS_SOLD]]*Table2[[#This Row],[UNIT_COGS]]))/Table2[[#This Row],[NET_REVENUE]],0)</f>
        <v>0.48627128059357122</v>
      </c>
      <c r="Q4167" s="4">
        <f>IFERROR(Table2[[#This Row],[GROSS_REVENUE]]/Table2[[#This Row],[AD_SPEND]],0)</f>
        <v>5.3185695330763885</v>
      </c>
      <c r="R4167" s="2">
        <f>IFERROR((Table2[[#This Row],[NET_REVENUE]]-(Table2[[#This Row],[UNITS_SOLD]]*Table2[[#This Row],[UNIT_COGS]])-Table2[[#This Row],[AD_SPEND]]),0)</f>
        <v>22610.61</v>
      </c>
      <c r="S4167" s="3">
        <f>IFERROR(Table2[[#This Row],[RETURNS_UNITS]]/Table2[[#This Row],[UNITS_SOLD]],0)</f>
        <v>4.0189125295508277E-2</v>
      </c>
      <c r="T4167" s="2" t="str">
        <f>TRIM(CLEAN(Table2[[#This Row],[CHANNEL]]))</f>
        <v>Blinkit</v>
      </c>
      <c r="U4167" s="1">
        <f t="shared" si="65"/>
        <v>45413</v>
      </c>
    </row>
    <row r="4168" spans="1:21" x14ac:dyDescent="0.3">
      <c r="A4168" s="1">
        <v>45536</v>
      </c>
      <c r="B4168" s="2" t="s">
        <v>21</v>
      </c>
      <c r="C4168" s="2" t="s">
        <v>22</v>
      </c>
      <c r="D4168" s="2" t="s">
        <v>36</v>
      </c>
      <c r="E4168" s="2" t="str">
        <f>TRIM(Table2[[#This Row],[SKU_CODE]])</f>
        <v>BEC-CLN-003</v>
      </c>
      <c r="F4168" s="2">
        <v>209</v>
      </c>
      <c r="G4168" s="2">
        <v>62491</v>
      </c>
      <c r="H4168" s="2">
        <v>9159.75</v>
      </c>
      <c r="I4168" s="2">
        <v>15834.34</v>
      </c>
      <c r="J4168" s="2">
        <v>9</v>
      </c>
      <c r="K4168" s="2" t="str">
        <f>_xlfn.XLOOKUP(E4168,[1]SKU_Master!A:A,[1]SKU_Master!C:C,"NOT FOUND")</f>
        <v>Cleaners</v>
      </c>
      <c r="L4168" s="2">
        <f>_xlfn.XLOOKUP(Table2[[#This Row],[SKU_CODE_CLEAN]],[1]SKU_Master!A:A,[1]SKU_Master!E:E,"Not Found")</f>
        <v>299</v>
      </c>
      <c r="M4168" s="2">
        <f>_xlfn.XLOOKUP(E4168,[1]SKU_Master!A:A,[1]SKU_Master!F:F,"NOT FOUND")</f>
        <v>150</v>
      </c>
      <c r="N4168" s="2" t="str">
        <f>IF(ISNUMBER(_xlfn.XMATCH(E4168,[1]SKU_Master!A:A)),"MATCH","NOT FOUND")</f>
        <v>MATCH</v>
      </c>
      <c r="O4168" s="2">
        <f>Table2[[#This Row],[GROSS_REVENUE]]-Table2[[#This Row],[DISCOUNT]]</f>
        <v>53331.25</v>
      </c>
      <c r="P4168" s="3">
        <f>IFERROR((Table2[[#This Row],[NET_REVENUE]]-(Table2[[#This Row],[UNITS_SOLD]]*Table2[[#This Row],[UNIT_COGS]]))/Table2[[#This Row],[NET_REVENUE]],0)</f>
        <v>0.41216453767725303</v>
      </c>
      <c r="Q4168" s="4">
        <f>IFERROR(Table2[[#This Row],[GROSS_REVENUE]]/Table2[[#This Row],[AD_SPEND]],0)</f>
        <v>3.9465490825635929</v>
      </c>
      <c r="R4168" s="2">
        <f>IFERROR((Table2[[#This Row],[NET_REVENUE]]-(Table2[[#This Row],[UNITS_SOLD]]*Table2[[#This Row],[UNIT_COGS]])-Table2[[#This Row],[AD_SPEND]]),0)</f>
        <v>6146.91</v>
      </c>
      <c r="S4168" s="3">
        <f>IFERROR(Table2[[#This Row],[RETURNS_UNITS]]/Table2[[#This Row],[UNITS_SOLD]],0)</f>
        <v>4.3062200956937802E-2</v>
      </c>
      <c r="T4168" s="2" t="str">
        <f>TRIM(CLEAN(Table2[[#This Row],[CHANNEL]]))</f>
        <v>Flipkart</v>
      </c>
      <c r="U4168" s="1">
        <f t="shared" si="65"/>
        <v>45536</v>
      </c>
    </row>
    <row r="4169" spans="1:21" x14ac:dyDescent="0.3">
      <c r="A4169" s="1">
        <v>45536</v>
      </c>
      <c r="B4169" s="2" t="s">
        <v>37</v>
      </c>
      <c r="C4169" s="2" t="s">
        <v>25</v>
      </c>
      <c r="D4169" s="2" t="s">
        <v>62</v>
      </c>
      <c r="E4169" s="2" t="str">
        <f>TRIM(Table2[[#This Row],[SKU_CODE]])</f>
        <v>BEC-CLN-001</v>
      </c>
      <c r="F4169" s="2">
        <v>344</v>
      </c>
      <c r="G4169" s="2">
        <v>68456</v>
      </c>
      <c r="H4169" s="2">
        <v>15731.41</v>
      </c>
      <c r="I4169" s="2">
        <v>15848.64</v>
      </c>
      <c r="J4169" s="2">
        <v>9</v>
      </c>
      <c r="K4169" s="2" t="str">
        <f>_xlfn.XLOOKUP(E4169,[1]SKU_Master!A:A,[1]SKU_Master!C:C,"NOT FOUND")</f>
        <v>Cleaners</v>
      </c>
      <c r="L4169" s="2">
        <f>_xlfn.XLOOKUP(Table2[[#This Row],[SKU_CODE_CLEAN]],[1]SKU_Master!A:A,[1]SKU_Master!E:E,"Not Found")</f>
        <v>199</v>
      </c>
      <c r="M4169" s="2">
        <f>_xlfn.XLOOKUP(E4169,[1]SKU_Master!A:A,[1]SKU_Master!F:F,"NOT FOUND")</f>
        <v>96</v>
      </c>
      <c r="N4169" s="2" t="str">
        <f>IF(ISNUMBER(_xlfn.XMATCH(E4169,[1]SKU_Master!A:A)),"MATCH","NOT FOUND")</f>
        <v>MATCH</v>
      </c>
      <c r="O4169" s="2">
        <f>Table2[[#This Row],[GROSS_REVENUE]]-Table2[[#This Row],[DISCOUNT]]</f>
        <v>52724.59</v>
      </c>
      <c r="P4169" s="3">
        <f>IFERROR((Table2[[#This Row],[NET_REVENUE]]-(Table2[[#This Row],[UNITS_SOLD]]*Table2[[#This Row],[UNIT_COGS]]))/Table2[[#This Row],[NET_REVENUE]],0)</f>
        <v>0.37365089040995858</v>
      </c>
      <c r="Q4169" s="4">
        <f>IFERROR(Table2[[#This Row],[GROSS_REVENUE]]/Table2[[#This Row],[AD_SPEND]],0)</f>
        <v>4.3193611565408769</v>
      </c>
      <c r="R4169" s="2">
        <f>IFERROR((Table2[[#This Row],[NET_REVENUE]]-(Table2[[#This Row],[UNITS_SOLD]]*Table2[[#This Row],[UNIT_COGS]])-Table2[[#This Row],[AD_SPEND]]),0)</f>
        <v>3851.9499999999971</v>
      </c>
      <c r="S4169" s="3">
        <f>IFERROR(Table2[[#This Row],[RETURNS_UNITS]]/Table2[[#This Row],[UNITS_SOLD]],0)</f>
        <v>2.616279069767442E-2</v>
      </c>
      <c r="T4169" s="2" t="str">
        <f>TRIM(CLEAN(Table2[[#This Row],[CHANNEL]]))</f>
        <v>Blinkit</v>
      </c>
      <c r="U4169" s="1">
        <f t="shared" si="65"/>
        <v>45536</v>
      </c>
    </row>
    <row r="4170" spans="1:21" x14ac:dyDescent="0.3">
      <c r="A4170" s="1">
        <v>45689</v>
      </c>
      <c r="B4170" s="2" t="s">
        <v>24</v>
      </c>
      <c r="C4170" s="2" t="s">
        <v>22</v>
      </c>
      <c r="D4170" s="2" t="s">
        <v>36</v>
      </c>
      <c r="E4170" s="2" t="str">
        <f>TRIM(Table2[[#This Row],[SKU_CODE]])</f>
        <v>BEC-CLN-003</v>
      </c>
      <c r="F4170" s="2">
        <v>284</v>
      </c>
      <c r="G4170" s="2">
        <v>84916</v>
      </c>
      <c r="H4170" s="2">
        <v>6539.16</v>
      </c>
      <c r="I4170" s="2">
        <v>15851.41</v>
      </c>
      <c r="J4170" s="2">
        <v>27</v>
      </c>
      <c r="K4170" s="2" t="str">
        <f>_xlfn.XLOOKUP(E4170,[1]SKU_Master!A:A,[1]SKU_Master!C:C,"NOT FOUND")</f>
        <v>Cleaners</v>
      </c>
      <c r="L4170" s="2">
        <f>_xlfn.XLOOKUP(Table2[[#This Row],[SKU_CODE_CLEAN]],[1]SKU_Master!A:A,[1]SKU_Master!E:E,"Not Found")</f>
        <v>299</v>
      </c>
      <c r="M4170" s="2">
        <f>_xlfn.XLOOKUP(E4170,[1]SKU_Master!A:A,[1]SKU_Master!F:F,"NOT FOUND")</f>
        <v>150</v>
      </c>
      <c r="N4170" s="2" t="str">
        <f>IF(ISNUMBER(_xlfn.XMATCH(E4170,[1]SKU_Master!A:A)),"MATCH","NOT FOUND")</f>
        <v>MATCH</v>
      </c>
      <c r="O4170" s="2">
        <f>Table2[[#This Row],[GROSS_REVENUE]]-Table2[[#This Row],[DISCOUNT]]</f>
        <v>78376.84</v>
      </c>
      <c r="P4170" s="3">
        <f>IFERROR((Table2[[#This Row],[NET_REVENUE]]-(Table2[[#This Row],[UNITS_SOLD]]*Table2[[#This Row],[UNIT_COGS]]))/Table2[[#This Row],[NET_REVENUE]],0)</f>
        <v>0.45647209047978965</v>
      </c>
      <c r="Q4170" s="4">
        <f>IFERROR(Table2[[#This Row],[GROSS_REVENUE]]/Table2[[#This Row],[AD_SPEND]],0)</f>
        <v>5.3569997874006159</v>
      </c>
      <c r="R4170" s="2">
        <f>IFERROR((Table2[[#This Row],[NET_REVENUE]]-(Table2[[#This Row],[UNITS_SOLD]]*Table2[[#This Row],[UNIT_COGS]])-Table2[[#This Row],[AD_SPEND]]),0)</f>
        <v>19925.429999999997</v>
      </c>
      <c r="S4170" s="3">
        <f>IFERROR(Table2[[#This Row],[RETURNS_UNITS]]/Table2[[#This Row],[UNITS_SOLD]],0)</f>
        <v>9.5070422535211266E-2</v>
      </c>
      <c r="T4170" s="2" t="str">
        <f>TRIM(CLEAN(Table2[[#This Row],[CHANNEL]]))</f>
        <v>D2C</v>
      </c>
      <c r="U4170" s="1">
        <f t="shared" si="65"/>
        <v>45689</v>
      </c>
    </row>
    <row r="4171" spans="1:21" x14ac:dyDescent="0.3">
      <c r="A4171" s="1">
        <v>45292</v>
      </c>
      <c r="B4171" s="2" t="s">
        <v>33</v>
      </c>
      <c r="C4171" s="2" t="s">
        <v>25</v>
      </c>
      <c r="D4171" s="2" t="s">
        <v>36</v>
      </c>
      <c r="E4171" s="2" t="str">
        <f>TRIM(Table2[[#This Row],[SKU_CODE]])</f>
        <v>BEC-CLN-003</v>
      </c>
      <c r="F4171" s="2">
        <v>175</v>
      </c>
      <c r="G4171" s="2">
        <v>52325</v>
      </c>
      <c r="H4171" s="2">
        <v>4011.74</v>
      </c>
      <c r="I4171" s="2">
        <v>15877.27</v>
      </c>
      <c r="J4171" s="2">
        <v>5</v>
      </c>
      <c r="K4171" s="2" t="str">
        <f>_xlfn.XLOOKUP(E4171,[1]SKU_Master!A:A,[1]SKU_Master!C:C,"NOT FOUND")</f>
        <v>Cleaners</v>
      </c>
      <c r="L4171" s="2">
        <f>_xlfn.XLOOKUP(Table2[[#This Row],[SKU_CODE_CLEAN]],[1]SKU_Master!A:A,[1]SKU_Master!E:E,"Not Found")</f>
        <v>299</v>
      </c>
      <c r="M4171" s="2">
        <f>_xlfn.XLOOKUP(E4171,[1]SKU_Master!A:A,[1]SKU_Master!F:F,"NOT FOUND")</f>
        <v>150</v>
      </c>
      <c r="N4171" s="2" t="str">
        <f>IF(ISNUMBER(_xlfn.XMATCH(E4171,[1]SKU_Master!A:A)),"MATCH","NOT FOUND")</f>
        <v>MATCH</v>
      </c>
      <c r="O4171" s="2">
        <f>Table2[[#This Row],[GROSS_REVENUE]]-Table2[[#This Row],[DISCOUNT]]</f>
        <v>48313.26</v>
      </c>
      <c r="P4171" s="3">
        <f>IFERROR((Table2[[#This Row],[NET_REVENUE]]-(Table2[[#This Row],[UNITS_SOLD]]*Table2[[#This Row],[UNIT_COGS]]))/Table2[[#This Row],[NET_REVENUE]],0)</f>
        <v>0.45667090152889706</v>
      </c>
      <c r="Q4171" s="4">
        <f>IFERROR(Table2[[#This Row],[GROSS_REVENUE]]/Table2[[#This Row],[AD_SPEND]],0)</f>
        <v>3.2955917484554962</v>
      </c>
      <c r="R4171" s="2">
        <f>IFERROR((Table2[[#This Row],[NET_REVENUE]]-(Table2[[#This Row],[UNITS_SOLD]]*Table2[[#This Row],[UNIT_COGS]])-Table2[[#This Row],[AD_SPEND]]),0)</f>
        <v>6185.9900000000016</v>
      </c>
      <c r="S4171" s="3">
        <f>IFERROR(Table2[[#This Row],[RETURNS_UNITS]]/Table2[[#This Row],[UNITS_SOLD]],0)</f>
        <v>2.8571428571428571E-2</v>
      </c>
      <c r="T4171" s="2" t="str">
        <f>TRIM(CLEAN(Table2[[#This Row],[CHANNEL]]))</f>
        <v>Swiggy Instamart</v>
      </c>
      <c r="U4171" s="1">
        <f t="shared" si="65"/>
        <v>45292</v>
      </c>
    </row>
    <row r="4172" spans="1:21" x14ac:dyDescent="0.3">
      <c r="A4172" s="1">
        <v>45809</v>
      </c>
      <c r="B4172" s="2" t="s">
        <v>33</v>
      </c>
      <c r="C4172" s="2" t="s">
        <v>22</v>
      </c>
      <c r="D4172" s="2" t="s">
        <v>36</v>
      </c>
      <c r="E4172" s="2" t="str">
        <f>TRIM(Table2[[#This Row],[SKU_CODE]])</f>
        <v>BEC-CLN-003</v>
      </c>
      <c r="F4172" s="2">
        <v>199</v>
      </c>
      <c r="G4172" s="2">
        <v>59501</v>
      </c>
      <c r="H4172" s="2">
        <v>8640.82</v>
      </c>
      <c r="I4172" s="2">
        <v>15892.34</v>
      </c>
      <c r="J4172" s="2">
        <v>6</v>
      </c>
      <c r="K4172" s="2" t="str">
        <f>_xlfn.XLOOKUP(E4172,[1]SKU_Master!A:A,[1]SKU_Master!C:C,"NOT FOUND")</f>
        <v>Cleaners</v>
      </c>
      <c r="L4172" s="2">
        <f>_xlfn.XLOOKUP(Table2[[#This Row],[SKU_CODE_CLEAN]],[1]SKU_Master!A:A,[1]SKU_Master!E:E,"Not Found")</f>
        <v>299</v>
      </c>
      <c r="M4172" s="2">
        <f>_xlfn.XLOOKUP(E4172,[1]SKU_Master!A:A,[1]SKU_Master!F:F,"NOT FOUND")</f>
        <v>150</v>
      </c>
      <c r="N4172" s="2" t="str">
        <f>IF(ISNUMBER(_xlfn.XMATCH(E4172,[1]SKU_Master!A:A)),"MATCH","NOT FOUND")</f>
        <v>MATCH</v>
      </c>
      <c r="O4172" s="2">
        <f>Table2[[#This Row],[GROSS_REVENUE]]-Table2[[#This Row],[DISCOUNT]]</f>
        <v>50860.18</v>
      </c>
      <c r="P4172" s="3">
        <f>IFERROR((Table2[[#This Row],[NET_REVENUE]]-(Table2[[#This Row],[UNITS_SOLD]]*Table2[[#This Row],[UNIT_COGS]]))/Table2[[#This Row],[NET_REVENUE]],0)</f>
        <v>0.41309684708154787</v>
      </c>
      <c r="Q4172" s="4">
        <f>IFERROR(Table2[[#This Row],[GROSS_REVENUE]]/Table2[[#This Row],[AD_SPEND]],0)</f>
        <v>3.7440049734652039</v>
      </c>
      <c r="R4172" s="2">
        <f>IFERROR((Table2[[#This Row],[NET_REVENUE]]-(Table2[[#This Row],[UNITS_SOLD]]*Table2[[#This Row],[UNIT_COGS]])-Table2[[#This Row],[AD_SPEND]]),0)</f>
        <v>5117.84</v>
      </c>
      <c r="S4172" s="3">
        <f>IFERROR(Table2[[#This Row],[RETURNS_UNITS]]/Table2[[#This Row],[UNITS_SOLD]],0)</f>
        <v>3.015075376884422E-2</v>
      </c>
      <c r="T4172" s="2" t="str">
        <f>TRIM(CLEAN(Table2[[#This Row],[CHANNEL]]))</f>
        <v>Swiggy Instamart</v>
      </c>
      <c r="U4172" s="1">
        <f t="shared" si="65"/>
        <v>45809</v>
      </c>
    </row>
    <row r="4173" spans="1:21" x14ac:dyDescent="0.3">
      <c r="A4173" s="1">
        <v>45383</v>
      </c>
      <c r="B4173" s="2" t="s">
        <v>24</v>
      </c>
      <c r="C4173" s="2" t="s">
        <v>28</v>
      </c>
      <c r="D4173" s="2" t="s">
        <v>36</v>
      </c>
      <c r="E4173" s="2" t="str">
        <f>TRIM(Table2[[#This Row],[SKU_CODE]])</f>
        <v>BEC-CLN-003</v>
      </c>
      <c r="F4173" s="2">
        <v>194</v>
      </c>
      <c r="G4173" s="2">
        <v>58006</v>
      </c>
      <c r="H4173" s="2">
        <v>8684.11</v>
      </c>
      <c r="I4173" s="2">
        <v>15948.78</v>
      </c>
      <c r="J4173" s="2">
        <v>18</v>
      </c>
      <c r="K4173" s="2" t="str">
        <f>_xlfn.XLOOKUP(E4173,[1]SKU_Master!A:A,[1]SKU_Master!C:C,"NOT FOUND")</f>
        <v>Cleaners</v>
      </c>
      <c r="L4173" s="2">
        <f>_xlfn.XLOOKUP(Table2[[#This Row],[SKU_CODE_CLEAN]],[1]SKU_Master!A:A,[1]SKU_Master!E:E,"Not Found")</f>
        <v>299</v>
      </c>
      <c r="M4173" s="2">
        <f>_xlfn.XLOOKUP(E4173,[1]SKU_Master!A:A,[1]SKU_Master!F:F,"NOT FOUND")</f>
        <v>150</v>
      </c>
      <c r="N4173" s="2" t="str">
        <f>IF(ISNUMBER(_xlfn.XMATCH(E4173,[1]SKU_Master!A:A)),"MATCH","NOT FOUND")</f>
        <v>MATCH</v>
      </c>
      <c r="O4173" s="2">
        <f>Table2[[#This Row],[GROSS_REVENUE]]-Table2[[#This Row],[DISCOUNT]]</f>
        <v>49321.89</v>
      </c>
      <c r="P4173" s="3">
        <f>IFERROR((Table2[[#This Row],[NET_REVENUE]]-(Table2[[#This Row],[UNITS_SOLD]]*Table2[[#This Row],[UNIT_COGS]]))/Table2[[#This Row],[NET_REVENUE]],0)</f>
        <v>0.40999827865477173</v>
      </c>
      <c r="Q4173" s="4">
        <f>IFERROR(Table2[[#This Row],[GROSS_REVENUE]]/Table2[[#This Row],[AD_SPEND]],0)</f>
        <v>3.6370180038849367</v>
      </c>
      <c r="R4173" s="2">
        <f>IFERROR((Table2[[#This Row],[NET_REVENUE]]-(Table2[[#This Row],[UNITS_SOLD]]*Table2[[#This Row],[UNIT_COGS]])-Table2[[#This Row],[AD_SPEND]]),0)</f>
        <v>4273.1099999999988</v>
      </c>
      <c r="S4173" s="3">
        <f>IFERROR(Table2[[#This Row],[RETURNS_UNITS]]/Table2[[#This Row],[UNITS_SOLD]],0)</f>
        <v>9.2783505154639179E-2</v>
      </c>
      <c r="T4173" s="2" t="str">
        <f>TRIM(CLEAN(Table2[[#This Row],[CHANNEL]]))</f>
        <v>D2C</v>
      </c>
      <c r="U4173" s="1">
        <f t="shared" si="65"/>
        <v>45383</v>
      </c>
    </row>
    <row r="4174" spans="1:21" x14ac:dyDescent="0.3">
      <c r="A4174" s="1">
        <v>45323</v>
      </c>
      <c r="B4174" s="2" t="s">
        <v>34</v>
      </c>
      <c r="C4174" s="2" t="s">
        <v>25</v>
      </c>
      <c r="D4174" s="2" t="s">
        <v>59</v>
      </c>
      <c r="E4174" s="2" t="str">
        <f>TRIM(Table2[[#This Row],[SKU_CODE]])</f>
        <v>BEC-CLN-001</v>
      </c>
      <c r="F4174" s="2">
        <v>344</v>
      </c>
      <c r="G4174" s="2">
        <v>68456</v>
      </c>
      <c r="H4174" s="2">
        <v>7559.45</v>
      </c>
      <c r="I4174" s="2">
        <v>15982.97</v>
      </c>
      <c r="J4174" s="2">
        <v>13</v>
      </c>
      <c r="K4174" s="2" t="str">
        <f>_xlfn.XLOOKUP(E4174,[1]SKU_Master!A:A,[1]SKU_Master!C:C,"NOT FOUND")</f>
        <v>Cleaners</v>
      </c>
      <c r="L4174" s="2">
        <f>_xlfn.XLOOKUP(Table2[[#This Row],[SKU_CODE_CLEAN]],[1]SKU_Master!A:A,[1]SKU_Master!E:E,"Not Found")</f>
        <v>199</v>
      </c>
      <c r="M4174" s="2">
        <f>_xlfn.XLOOKUP(E4174,[1]SKU_Master!A:A,[1]SKU_Master!F:F,"NOT FOUND")</f>
        <v>96</v>
      </c>
      <c r="N4174" s="2" t="str">
        <f>IF(ISNUMBER(_xlfn.XMATCH(E4174,[1]SKU_Master!A:A)),"MATCH","NOT FOUND")</f>
        <v>MATCH</v>
      </c>
      <c r="O4174" s="2">
        <f>Table2[[#This Row],[GROSS_REVENUE]]-Table2[[#This Row],[DISCOUNT]]</f>
        <v>60896.55</v>
      </c>
      <c r="P4174" s="3">
        <f>IFERROR((Table2[[#This Row],[NET_REVENUE]]-(Table2[[#This Row],[UNITS_SOLD]]*Table2[[#This Row],[UNIT_COGS]]))/Table2[[#This Row],[NET_REVENUE]],0)</f>
        <v>0.45770326890439611</v>
      </c>
      <c r="Q4174" s="4">
        <f>IFERROR(Table2[[#This Row],[GROSS_REVENUE]]/Table2[[#This Row],[AD_SPEND]],0)</f>
        <v>4.2830587806896965</v>
      </c>
      <c r="R4174" s="2">
        <f>IFERROR((Table2[[#This Row],[NET_REVENUE]]-(Table2[[#This Row],[UNITS_SOLD]]*Table2[[#This Row],[UNIT_COGS]])-Table2[[#This Row],[AD_SPEND]]),0)</f>
        <v>11889.580000000004</v>
      </c>
      <c r="S4174" s="3">
        <f>IFERROR(Table2[[#This Row],[RETURNS_UNITS]]/Table2[[#This Row],[UNITS_SOLD]],0)</f>
        <v>3.7790697674418602E-2</v>
      </c>
      <c r="T4174" s="2" t="str">
        <f>TRIM(CLEAN(Table2[[#This Row],[CHANNEL]]))</f>
        <v>Zepto</v>
      </c>
      <c r="U4174" s="1">
        <f t="shared" si="65"/>
        <v>45323</v>
      </c>
    </row>
    <row r="4175" spans="1:21" x14ac:dyDescent="0.3">
      <c r="A4175" s="1">
        <v>45658</v>
      </c>
      <c r="B4175" s="2" t="s">
        <v>27</v>
      </c>
      <c r="C4175" s="2" t="s">
        <v>22</v>
      </c>
      <c r="D4175" s="2" t="s">
        <v>36</v>
      </c>
      <c r="E4175" s="2" t="str">
        <f>TRIM(Table2[[#This Row],[SKU_CODE]])</f>
        <v>BEC-CLN-003</v>
      </c>
      <c r="F4175" s="2">
        <v>255</v>
      </c>
      <c r="G4175" s="2">
        <v>76245</v>
      </c>
      <c r="H4175" s="2">
        <v>21857.32</v>
      </c>
      <c r="I4175" s="2">
        <v>16052.09</v>
      </c>
      <c r="J4175" s="2">
        <v>8</v>
      </c>
      <c r="K4175" s="2" t="str">
        <f>_xlfn.XLOOKUP(E4175,[1]SKU_Master!A:A,[1]SKU_Master!C:C,"NOT FOUND")</f>
        <v>Cleaners</v>
      </c>
      <c r="L4175" s="2">
        <f>_xlfn.XLOOKUP(Table2[[#This Row],[SKU_CODE_CLEAN]],[1]SKU_Master!A:A,[1]SKU_Master!E:E,"Not Found")</f>
        <v>299</v>
      </c>
      <c r="M4175" s="2">
        <f>_xlfn.XLOOKUP(E4175,[1]SKU_Master!A:A,[1]SKU_Master!F:F,"NOT FOUND")</f>
        <v>150</v>
      </c>
      <c r="N4175" s="2" t="str">
        <f>IF(ISNUMBER(_xlfn.XMATCH(E4175,[1]SKU_Master!A:A)),"MATCH","NOT FOUND")</f>
        <v>MATCH</v>
      </c>
      <c r="O4175" s="2">
        <f>Table2[[#This Row],[GROSS_REVENUE]]-Table2[[#This Row],[DISCOUNT]]</f>
        <v>54387.68</v>
      </c>
      <c r="P4175" s="3">
        <f>IFERROR((Table2[[#This Row],[NET_REVENUE]]-(Table2[[#This Row],[UNITS_SOLD]]*Table2[[#This Row],[UNIT_COGS]]))/Table2[[#This Row],[NET_REVENUE]],0)</f>
        <v>0.29671572679695107</v>
      </c>
      <c r="Q4175" s="4">
        <f>IFERROR(Table2[[#This Row],[GROSS_REVENUE]]/Table2[[#This Row],[AD_SPEND]],0)</f>
        <v>4.7498487735864927</v>
      </c>
      <c r="R4175" s="2">
        <f>IFERROR((Table2[[#This Row],[NET_REVENUE]]-(Table2[[#This Row],[UNITS_SOLD]]*Table2[[#This Row],[UNIT_COGS]])-Table2[[#This Row],[AD_SPEND]]),0)</f>
        <v>85.590000000000146</v>
      </c>
      <c r="S4175" s="3">
        <f>IFERROR(Table2[[#This Row],[RETURNS_UNITS]]/Table2[[#This Row],[UNITS_SOLD]],0)</f>
        <v>3.1372549019607843E-2</v>
      </c>
      <c r="T4175" s="2" t="str">
        <f>TRIM(CLEAN(Table2[[#This Row],[CHANNEL]]))</f>
        <v>Zepto</v>
      </c>
      <c r="U4175" s="1">
        <f t="shared" si="65"/>
        <v>45658</v>
      </c>
    </row>
    <row r="4176" spans="1:21" x14ac:dyDescent="0.3">
      <c r="A4176" s="1">
        <v>45413</v>
      </c>
      <c r="B4176" s="2" t="s">
        <v>37</v>
      </c>
      <c r="C4176" s="2" t="s">
        <v>22</v>
      </c>
      <c r="D4176" s="2" t="s">
        <v>36</v>
      </c>
      <c r="E4176" s="2" t="str">
        <f>TRIM(Table2[[#This Row],[SKU_CODE]])</f>
        <v>BEC-CLN-003</v>
      </c>
      <c r="F4176" s="2">
        <v>302</v>
      </c>
      <c r="G4176" s="2">
        <v>90298</v>
      </c>
      <c r="H4176" s="2">
        <v>14928.67</v>
      </c>
      <c r="I4176" s="2">
        <v>16065.37</v>
      </c>
      <c r="J4176" s="2">
        <v>16</v>
      </c>
      <c r="K4176" s="2" t="str">
        <f>_xlfn.XLOOKUP(E4176,[1]SKU_Master!A:A,[1]SKU_Master!C:C,"NOT FOUND")</f>
        <v>Cleaners</v>
      </c>
      <c r="L4176" s="2">
        <f>_xlfn.XLOOKUP(Table2[[#This Row],[SKU_CODE_CLEAN]],[1]SKU_Master!A:A,[1]SKU_Master!E:E,"Not Found")</f>
        <v>299</v>
      </c>
      <c r="M4176" s="2">
        <f>_xlfn.XLOOKUP(E4176,[1]SKU_Master!A:A,[1]SKU_Master!F:F,"NOT FOUND")</f>
        <v>150</v>
      </c>
      <c r="N4176" s="2" t="str">
        <f>IF(ISNUMBER(_xlfn.XMATCH(E4176,[1]SKU_Master!A:A)),"MATCH","NOT FOUND")</f>
        <v>MATCH</v>
      </c>
      <c r="O4176" s="2">
        <f>Table2[[#This Row],[GROSS_REVENUE]]-Table2[[#This Row],[DISCOUNT]]</f>
        <v>75369.33</v>
      </c>
      <c r="P4176" s="3">
        <f>IFERROR((Table2[[#This Row],[NET_REVENUE]]-(Table2[[#This Row],[UNITS_SOLD]]*Table2[[#This Row],[UNIT_COGS]]))/Table2[[#This Row],[NET_REVENUE]],0)</f>
        <v>0.39895976254532184</v>
      </c>
      <c r="Q4176" s="4">
        <f>IFERROR(Table2[[#This Row],[GROSS_REVENUE]]/Table2[[#This Row],[AD_SPEND]],0)</f>
        <v>5.6206610865482709</v>
      </c>
      <c r="R4176" s="2">
        <f>IFERROR((Table2[[#This Row],[NET_REVENUE]]-(Table2[[#This Row],[UNITS_SOLD]]*Table2[[#This Row],[UNIT_COGS]])-Table2[[#This Row],[AD_SPEND]]),0)</f>
        <v>14003.960000000001</v>
      </c>
      <c r="S4176" s="3">
        <f>IFERROR(Table2[[#This Row],[RETURNS_UNITS]]/Table2[[#This Row],[UNITS_SOLD]],0)</f>
        <v>5.2980132450331126E-2</v>
      </c>
      <c r="T4176" s="2" t="str">
        <f>TRIM(CLEAN(Table2[[#This Row],[CHANNEL]]))</f>
        <v>Blinkit</v>
      </c>
      <c r="U4176" s="1">
        <f t="shared" si="65"/>
        <v>45413</v>
      </c>
    </row>
    <row r="4177" spans="1:21" x14ac:dyDescent="0.3">
      <c r="A4177" s="1">
        <v>45444</v>
      </c>
      <c r="B4177" s="2" t="s">
        <v>27</v>
      </c>
      <c r="C4177" s="2" t="s">
        <v>22</v>
      </c>
      <c r="D4177" s="2" t="s">
        <v>38</v>
      </c>
      <c r="E4177" s="2" t="str">
        <f>TRIM(Table2[[#This Row],[SKU_CODE]])</f>
        <v>BEC-CLN-002</v>
      </c>
      <c r="F4177" s="2">
        <v>361</v>
      </c>
      <c r="G4177" s="2">
        <v>66785</v>
      </c>
      <c r="H4177" s="2">
        <v>18658.63</v>
      </c>
      <c r="I4177" s="2">
        <v>16069.1</v>
      </c>
      <c r="J4177" s="2">
        <v>11</v>
      </c>
      <c r="K4177" s="2" t="str">
        <f>_xlfn.XLOOKUP(E4177,[1]SKU_Master!A:A,[1]SKU_Master!C:C,"NOT FOUND")</f>
        <v>Cleaners</v>
      </c>
      <c r="L4177" s="2">
        <f>_xlfn.XLOOKUP(Table2[[#This Row],[SKU_CODE_CLEAN]],[1]SKU_Master!A:A,[1]SKU_Master!E:E,"Not Found")</f>
        <v>185</v>
      </c>
      <c r="M4177" s="2">
        <f>_xlfn.XLOOKUP(E4177,[1]SKU_Master!A:A,[1]SKU_Master!F:F,"NOT FOUND")</f>
        <v>88</v>
      </c>
      <c r="N4177" s="2" t="str">
        <f>IF(ISNUMBER(_xlfn.XMATCH(E4177,[1]SKU_Master!A:A)),"MATCH","NOT FOUND")</f>
        <v>MATCH</v>
      </c>
      <c r="O4177" s="2">
        <f>Table2[[#This Row],[GROSS_REVENUE]]-Table2[[#This Row],[DISCOUNT]]</f>
        <v>48126.369999999995</v>
      </c>
      <c r="P4177" s="3">
        <f>IFERROR((Table2[[#This Row],[NET_REVENUE]]-(Table2[[#This Row],[UNITS_SOLD]]*Table2[[#This Row],[UNIT_COGS]]))/Table2[[#This Row],[NET_REVENUE]],0)</f>
        <v>0.3399045055756334</v>
      </c>
      <c r="Q4177" s="4">
        <f>IFERROR(Table2[[#This Row],[GROSS_REVENUE]]/Table2[[#This Row],[AD_SPEND]],0)</f>
        <v>4.1561132857471792</v>
      </c>
      <c r="R4177" s="2">
        <f>IFERROR((Table2[[#This Row],[NET_REVENUE]]-(Table2[[#This Row],[UNITS_SOLD]]*Table2[[#This Row],[UNIT_COGS]])-Table2[[#This Row],[AD_SPEND]]),0)</f>
        <v>289.26999999999498</v>
      </c>
      <c r="S4177" s="3">
        <f>IFERROR(Table2[[#This Row],[RETURNS_UNITS]]/Table2[[#This Row],[UNITS_SOLD]],0)</f>
        <v>3.0470914127423823E-2</v>
      </c>
      <c r="T4177" s="2" t="str">
        <f>TRIM(CLEAN(Table2[[#This Row],[CHANNEL]]))</f>
        <v>Zepto</v>
      </c>
      <c r="U4177" s="1">
        <f t="shared" si="65"/>
        <v>45444</v>
      </c>
    </row>
    <row r="4178" spans="1:21" x14ac:dyDescent="0.3">
      <c r="A4178" s="1">
        <v>45627</v>
      </c>
      <c r="B4178" s="2" t="s">
        <v>24</v>
      </c>
      <c r="C4178" s="2" t="s">
        <v>22</v>
      </c>
      <c r="D4178" s="2" t="s">
        <v>59</v>
      </c>
      <c r="E4178" s="2" t="str">
        <f>TRIM(Table2[[#This Row],[SKU_CODE]])</f>
        <v>BEC-CLN-001</v>
      </c>
      <c r="F4178" s="2">
        <v>249</v>
      </c>
      <c r="G4178" s="2">
        <v>49551</v>
      </c>
      <c r="H4178" s="2">
        <v>2165.31</v>
      </c>
      <c r="I4178" s="2">
        <v>16096.47</v>
      </c>
      <c r="J4178" s="2">
        <v>25</v>
      </c>
      <c r="K4178" s="2" t="str">
        <f>_xlfn.XLOOKUP(E4178,[1]SKU_Master!A:A,[1]SKU_Master!C:C,"NOT FOUND")</f>
        <v>Cleaners</v>
      </c>
      <c r="L4178" s="2">
        <f>_xlfn.XLOOKUP(Table2[[#This Row],[SKU_CODE_CLEAN]],[1]SKU_Master!A:A,[1]SKU_Master!E:E,"Not Found")</f>
        <v>199</v>
      </c>
      <c r="M4178" s="2">
        <f>_xlfn.XLOOKUP(E4178,[1]SKU_Master!A:A,[1]SKU_Master!F:F,"NOT FOUND")</f>
        <v>96</v>
      </c>
      <c r="N4178" s="2" t="str">
        <f>IF(ISNUMBER(_xlfn.XMATCH(E4178,[1]SKU_Master!A:A)),"MATCH","NOT FOUND")</f>
        <v>MATCH</v>
      </c>
      <c r="O4178" s="2">
        <f>Table2[[#This Row],[GROSS_REVENUE]]-Table2[[#This Row],[DISCOUNT]]</f>
        <v>47385.69</v>
      </c>
      <c r="P4178" s="3">
        <f>IFERROR((Table2[[#This Row],[NET_REVENUE]]-(Table2[[#This Row],[UNITS_SOLD]]*Table2[[#This Row],[UNIT_COGS]]))/Table2[[#This Row],[NET_REVENUE]],0)</f>
        <v>0.49554390787598535</v>
      </c>
      <c r="Q4178" s="4">
        <f>IFERROR(Table2[[#This Row],[GROSS_REVENUE]]/Table2[[#This Row],[AD_SPEND]],0)</f>
        <v>3.0783768118102914</v>
      </c>
      <c r="R4178" s="2">
        <f>IFERROR((Table2[[#This Row],[NET_REVENUE]]-(Table2[[#This Row],[UNITS_SOLD]]*Table2[[#This Row],[UNIT_COGS]])-Table2[[#This Row],[AD_SPEND]]),0)</f>
        <v>7385.220000000003</v>
      </c>
      <c r="S4178" s="3">
        <f>IFERROR(Table2[[#This Row],[RETURNS_UNITS]]/Table2[[#This Row],[UNITS_SOLD]],0)</f>
        <v>0.10040160642570281</v>
      </c>
      <c r="T4178" s="2" t="str">
        <f>TRIM(CLEAN(Table2[[#This Row],[CHANNEL]]))</f>
        <v>D2C</v>
      </c>
      <c r="U4178" s="1">
        <f t="shared" si="65"/>
        <v>45627</v>
      </c>
    </row>
    <row r="4179" spans="1:21" x14ac:dyDescent="0.3">
      <c r="A4179" s="1">
        <v>45505</v>
      </c>
      <c r="B4179" s="2" t="s">
        <v>39</v>
      </c>
      <c r="C4179" s="2" t="s">
        <v>25</v>
      </c>
      <c r="D4179" s="2" t="s">
        <v>38</v>
      </c>
      <c r="E4179" s="2" t="str">
        <f>TRIM(Table2[[#This Row],[SKU_CODE]])</f>
        <v>BEC-CLN-002</v>
      </c>
      <c r="F4179" s="2">
        <v>419</v>
      </c>
      <c r="G4179" s="2">
        <v>77515</v>
      </c>
      <c r="H4179" s="2">
        <v>8800.27</v>
      </c>
      <c r="I4179" s="2">
        <v>16147.45</v>
      </c>
      <c r="J4179" s="2">
        <v>9</v>
      </c>
      <c r="K4179" s="2" t="str">
        <f>_xlfn.XLOOKUP(E4179,[1]SKU_Master!A:A,[1]SKU_Master!C:C,"NOT FOUND")</f>
        <v>Cleaners</v>
      </c>
      <c r="L4179" s="2">
        <f>_xlfn.XLOOKUP(Table2[[#This Row],[SKU_CODE_CLEAN]],[1]SKU_Master!A:A,[1]SKU_Master!E:E,"Not Found")</f>
        <v>185</v>
      </c>
      <c r="M4179" s="2">
        <f>_xlfn.XLOOKUP(E4179,[1]SKU_Master!A:A,[1]SKU_Master!F:F,"NOT FOUND")</f>
        <v>88</v>
      </c>
      <c r="N4179" s="2" t="str">
        <f>IF(ISNUMBER(_xlfn.XMATCH(E4179,[1]SKU_Master!A:A)),"MATCH","NOT FOUND")</f>
        <v>MATCH</v>
      </c>
      <c r="O4179" s="2">
        <f>Table2[[#This Row],[GROSS_REVENUE]]-Table2[[#This Row],[DISCOUNT]]</f>
        <v>68714.73</v>
      </c>
      <c r="P4179" s="3">
        <f>IFERROR((Table2[[#This Row],[NET_REVENUE]]-(Table2[[#This Row],[UNITS_SOLD]]*Table2[[#This Row],[UNIT_COGS]]))/Table2[[#This Row],[NET_REVENUE]],0)</f>
        <v>0.46340471686347307</v>
      </c>
      <c r="Q4179" s="4">
        <f>IFERROR(Table2[[#This Row],[GROSS_REVENUE]]/Table2[[#This Row],[AD_SPEND]],0)</f>
        <v>4.8004483680085706</v>
      </c>
      <c r="R4179" s="2">
        <f>IFERROR((Table2[[#This Row],[NET_REVENUE]]-(Table2[[#This Row],[UNITS_SOLD]]*Table2[[#This Row],[UNIT_COGS]])-Table2[[#This Row],[AD_SPEND]]),0)</f>
        <v>15695.279999999995</v>
      </c>
      <c r="S4179" s="3">
        <f>IFERROR(Table2[[#This Row],[RETURNS_UNITS]]/Table2[[#This Row],[UNITS_SOLD]],0)</f>
        <v>2.1479713603818614E-2</v>
      </c>
      <c r="T4179" s="2" t="str">
        <f>TRIM(CLEAN(Table2[[#This Row],[CHANNEL]]))</f>
        <v>Amazon</v>
      </c>
      <c r="U4179" s="1">
        <f t="shared" si="65"/>
        <v>45505</v>
      </c>
    </row>
    <row r="4180" spans="1:21" x14ac:dyDescent="0.3">
      <c r="A4180" s="1">
        <v>45778</v>
      </c>
      <c r="B4180" s="2" t="s">
        <v>27</v>
      </c>
      <c r="C4180" s="2" t="s">
        <v>25</v>
      </c>
      <c r="D4180" s="2" t="s">
        <v>29</v>
      </c>
      <c r="E4180" s="2" t="str">
        <f>TRIM(Table2[[#This Row],[SKU_CODE]])</f>
        <v>BEC-CLN-004</v>
      </c>
      <c r="F4180" s="2">
        <v>538</v>
      </c>
      <c r="G4180" s="2">
        <v>53262</v>
      </c>
      <c r="H4180" s="2">
        <v>5370.88</v>
      </c>
      <c r="I4180" s="2">
        <v>16201.38</v>
      </c>
      <c r="J4180" s="2">
        <v>23</v>
      </c>
      <c r="K4180" s="2" t="str">
        <f>_xlfn.XLOOKUP(E4180,[1]SKU_Master!A:A,[1]SKU_Master!C:C,"NOT FOUND")</f>
        <v>Cleaners</v>
      </c>
      <c r="L4180" s="2">
        <f>_xlfn.XLOOKUP(Table2[[#This Row],[SKU_CODE_CLEAN]],[1]SKU_Master!A:A,[1]SKU_Master!E:E,"Not Found")</f>
        <v>99</v>
      </c>
      <c r="M4180" s="2">
        <f>_xlfn.XLOOKUP(E4180,[1]SKU_Master!A:A,[1]SKU_Master!F:F,"NOT FOUND")</f>
        <v>44</v>
      </c>
      <c r="N4180" s="2" t="str">
        <f>IF(ISNUMBER(_xlfn.XMATCH(E4180,[1]SKU_Master!A:A)),"MATCH","NOT FOUND")</f>
        <v>MATCH</v>
      </c>
      <c r="O4180" s="2">
        <f>Table2[[#This Row],[GROSS_REVENUE]]-Table2[[#This Row],[DISCOUNT]]</f>
        <v>47891.12</v>
      </c>
      <c r="P4180" s="3">
        <f>IFERROR((Table2[[#This Row],[NET_REVENUE]]-(Table2[[#This Row],[UNITS_SOLD]]*Table2[[#This Row],[UNIT_COGS]]))/Table2[[#This Row],[NET_REVENUE]],0)</f>
        <v>0.5057121236671851</v>
      </c>
      <c r="Q4180" s="4">
        <f>IFERROR(Table2[[#This Row],[GROSS_REVENUE]]/Table2[[#This Row],[AD_SPEND]],0)</f>
        <v>3.2874977316747094</v>
      </c>
      <c r="R4180" s="2">
        <f>IFERROR((Table2[[#This Row],[NET_REVENUE]]-(Table2[[#This Row],[UNITS_SOLD]]*Table2[[#This Row],[UNIT_COGS]])-Table2[[#This Row],[AD_SPEND]]),0)</f>
        <v>8017.7400000000034</v>
      </c>
      <c r="S4180" s="3">
        <f>IFERROR(Table2[[#This Row],[RETURNS_UNITS]]/Table2[[#This Row],[UNITS_SOLD]],0)</f>
        <v>4.2750929368029739E-2</v>
      </c>
      <c r="T4180" s="2" t="str">
        <f>TRIM(CLEAN(Table2[[#This Row],[CHANNEL]]))</f>
        <v>Zepto</v>
      </c>
      <c r="U4180" s="1">
        <f t="shared" si="65"/>
        <v>45778</v>
      </c>
    </row>
    <row r="4181" spans="1:21" x14ac:dyDescent="0.3">
      <c r="A4181" s="1">
        <v>45444</v>
      </c>
      <c r="B4181" s="2" t="s">
        <v>21</v>
      </c>
      <c r="C4181" s="2" t="s">
        <v>28</v>
      </c>
      <c r="D4181" s="2" t="s">
        <v>36</v>
      </c>
      <c r="E4181" s="2" t="str">
        <f>TRIM(Table2[[#This Row],[SKU_CODE]])</f>
        <v>BEC-CLN-003</v>
      </c>
      <c r="F4181" s="2">
        <v>227</v>
      </c>
      <c r="G4181" s="2">
        <v>67873</v>
      </c>
      <c r="H4181" s="2">
        <v>13697.85</v>
      </c>
      <c r="I4181" s="2">
        <v>16216.46</v>
      </c>
      <c r="J4181" s="2">
        <v>9</v>
      </c>
      <c r="K4181" s="2" t="str">
        <f>_xlfn.XLOOKUP(E4181,[1]SKU_Master!A:A,[1]SKU_Master!C:C,"NOT FOUND")</f>
        <v>Cleaners</v>
      </c>
      <c r="L4181" s="2">
        <f>_xlfn.XLOOKUP(Table2[[#This Row],[SKU_CODE_CLEAN]],[1]SKU_Master!A:A,[1]SKU_Master!E:E,"Not Found")</f>
        <v>299</v>
      </c>
      <c r="M4181" s="2">
        <f>_xlfn.XLOOKUP(E4181,[1]SKU_Master!A:A,[1]SKU_Master!F:F,"NOT FOUND")</f>
        <v>150</v>
      </c>
      <c r="N4181" s="2" t="str">
        <f>IF(ISNUMBER(_xlfn.XMATCH(E4181,[1]SKU_Master!A:A)),"MATCH","NOT FOUND")</f>
        <v>MATCH</v>
      </c>
      <c r="O4181" s="2">
        <f>Table2[[#This Row],[GROSS_REVENUE]]-Table2[[#This Row],[DISCOUNT]]</f>
        <v>54175.15</v>
      </c>
      <c r="P4181" s="3">
        <f>IFERROR((Table2[[#This Row],[NET_REVENUE]]-(Table2[[#This Row],[UNITS_SOLD]]*Table2[[#This Row],[UNIT_COGS]]))/Table2[[#This Row],[NET_REVENUE]],0)</f>
        <v>0.37148305080835031</v>
      </c>
      <c r="Q4181" s="4">
        <f>IFERROR(Table2[[#This Row],[GROSS_REVENUE]]/Table2[[#This Row],[AD_SPEND]],0)</f>
        <v>4.1854387455708588</v>
      </c>
      <c r="R4181" s="2">
        <f>IFERROR((Table2[[#This Row],[NET_REVENUE]]-(Table2[[#This Row],[UNITS_SOLD]]*Table2[[#This Row],[UNIT_COGS]])-Table2[[#This Row],[AD_SPEND]]),0)</f>
        <v>3908.6900000000023</v>
      </c>
      <c r="S4181" s="3">
        <f>IFERROR(Table2[[#This Row],[RETURNS_UNITS]]/Table2[[#This Row],[UNITS_SOLD]],0)</f>
        <v>3.9647577092511016E-2</v>
      </c>
      <c r="T4181" s="2" t="str">
        <f>TRIM(CLEAN(Table2[[#This Row],[CHANNEL]]))</f>
        <v>Flipkart</v>
      </c>
      <c r="U4181" s="1">
        <f t="shared" si="65"/>
        <v>45444</v>
      </c>
    </row>
    <row r="4182" spans="1:21" x14ac:dyDescent="0.3">
      <c r="A4182" s="1">
        <v>45474</v>
      </c>
      <c r="B4182" s="2" t="s">
        <v>24</v>
      </c>
      <c r="C4182" s="2" t="s">
        <v>22</v>
      </c>
      <c r="D4182" s="2" t="s">
        <v>36</v>
      </c>
      <c r="E4182" s="2" t="str">
        <f>TRIM(Table2[[#This Row],[SKU_CODE]])</f>
        <v>BEC-CLN-003</v>
      </c>
      <c r="F4182" s="2">
        <v>203</v>
      </c>
      <c r="G4182" s="2">
        <v>60697</v>
      </c>
      <c r="H4182" s="2">
        <v>2257.3000000000002</v>
      </c>
      <c r="I4182" s="2">
        <v>16227.46</v>
      </c>
      <c r="J4182" s="2">
        <v>32</v>
      </c>
      <c r="K4182" s="2" t="str">
        <f>_xlfn.XLOOKUP(E4182,[1]SKU_Master!A:A,[1]SKU_Master!C:C,"NOT FOUND")</f>
        <v>Cleaners</v>
      </c>
      <c r="L4182" s="2">
        <f>_xlfn.XLOOKUP(Table2[[#This Row],[SKU_CODE_CLEAN]],[1]SKU_Master!A:A,[1]SKU_Master!E:E,"Not Found")</f>
        <v>299</v>
      </c>
      <c r="M4182" s="2">
        <f>_xlfn.XLOOKUP(E4182,[1]SKU_Master!A:A,[1]SKU_Master!F:F,"NOT FOUND")</f>
        <v>150</v>
      </c>
      <c r="N4182" s="2" t="str">
        <f>IF(ISNUMBER(_xlfn.XMATCH(E4182,[1]SKU_Master!A:A)),"MATCH","NOT FOUND")</f>
        <v>MATCH</v>
      </c>
      <c r="O4182" s="2">
        <f>Table2[[#This Row],[GROSS_REVENUE]]-Table2[[#This Row],[DISCOUNT]]</f>
        <v>58439.7</v>
      </c>
      <c r="P4182" s="3">
        <f>IFERROR((Table2[[#This Row],[NET_REVENUE]]-(Table2[[#This Row],[UNITS_SOLD]]*Table2[[#This Row],[UNIT_COGS]]))/Table2[[#This Row],[NET_REVENUE]],0)</f>
        <v>0.47895009727976012</v>
      </c>
      <c r="Q4182" s="4">
        <f>IFERROR(Table2[[#This Row],[GROSS_REVENUE]]/Table2[[#This Row],[AD_SPEND]],0)</f>
        <v>3.7403882061641194</v>
      </c>
      <c r="R4182" s="2">
        <f>IFERROR((Table2[[#This Row],[NET_REVENUE]]-(Table2[[#This Row],[UNITS_SOLD]]*Table2[[#This Row],[UNIT_COGS]])-Table2[[#This Row],[AD_SPEND]]),0)</f>
        <v>11762.239999999998</v>
      </c>
      <c r="S4182" s="3">
        <f>IFERROR(Table2[[#This Row],[RETURNS_UNITS]]/Table2[[#This Row],[UNITS_SOLD]],0)</f>
        <v>0.15763546798029557</v>
      </c>
      <c r="T4182" s="2" t="str">
        <f>TRIM(CLEAN(Table2[[#This Row],[CHANNEL]]))</f>
        <v>D2C</v>
      </c>
      <c r="U4182" s="1">
        <f t="shared" si="65"/>
        <v>45474</v>
      </c>
    </row>
    <row r="4183" spans="1:21" x14ac:dyDescent="0.3">
      <c r="A4183" s="1">
        <v>45566</v>
      </c>
      <c r="B4183" s="2" t="s">
        <v>39</v>
      </c>
      <c r="C4183" s="2" t="s">
        <v>22</v>
      </c>
      <c r="D4183" s="2" t="s">
        <v>38</v>
      </c>
      <c r="E4183" s="2" t="str">
        <f>TRIM(Table2[[#This Row],[SKU_CODE]])</f>
        <v>BEC-CLN-002</v>
      </c>
      <c r="F4183" s="2">
        <v>435</v>
      </c>
      <c r="G4183" s="2">
        <v>80475</v>
      </c>
      <c r="H4183" s="2">
        <v>14520.26</v>
      </c>
      <c r="I4183" s="2">
        <v>16234.2</v>
      </c>
      <c r="J4183" s="2">
        <v>18</v>
      </c>
      <c r="K4183" s="2" t="str">
        <f>_xlfn.XLOOKUP(E4183,[1]SKU_Master!A:A,[1]SKU_Master!C:C,"NOT FOUND")</f>
        <v>Cleaners</v>
      </c>
      <c r="L4183" s="2">
        <f>_xlfn.XLOOKUP(Table2[[#This Row],[SKU_CODE_CLEAN]],[1]SKU_Master!A:A,[1]SKU_Master!E:E,"Not Found")</f>
        <v>185</v>
      </c>
      <c r="M4183" s="2">
        <f>_xlfn.XLOOKUP(E4183,[1]SKU_Master!A:A,[1]SKU_Master!F:F,"NOT FOUND")</f>
        <v>88</v>
      </c>
      <c r="N4183" s="2" t="str">
        <f>IF(ISNUMBER(_xlfn.XMATCH(E4183,[1]SKU_Master!A:A)),"MATCH","NOT FOUND")</f>
        <v>MATCH</v>
      </c>
      <c r="O4183" s="2">
        <f>Table2[[#This Row],[GROSS_REVENUE]]-Table2[[#This Row],[DISCOUNT]]</f>
        <v>65954.740000000005</v>
      </c>
      <c r="P4183" s="3">
        <f>IFERROR((Table2[[#This Row],[NET_REVENUE]]-(Table2[[#This Row],[UNITS_SOLD]]*Table2[[#This Row],[UNIT_COGS]]))/Table2[[#This Row],[NET_REVENUE]],0)</f>
        <v>0.41960198766608742</v>
      </c>
      <c r="Q4183" s="4">
        <f>IFERROR(Table2[[#This Row],[GROSS_REVENUE]]/Table2[[#This Row],[AD_SPEND]],0)</f>
        <v>4.957127545551983</v>
      </c>
      <c r="R4183" s="2">
        <f>IFERROR((Table2[[#This Row],[NET_REVENUE]]-(Table2[[#This Row],[UNITS_SOLD]]*Table2[[#This Row],[UNIT_COGS]])-Table2[[#This Row],[AD_SPEND]]),0)</f>
        <v>11440.540000000005</v>
      </c>
      <c r="S4183" s="3">
        <f>IFERROR(Table2[[#This Row],[RETURNS_UNITS]]/Table2[[#This Row],[UNITS_SOLD]],0)</f>
        <v>4.1379310344827586E-2</v>
      </c>
      <c r="T4183" s="2" t="str">
        <f>TRIM(CLEAN(Table2[[#This Row],[CHANNEL]]))</f>
        <v>Amazon</v>
      </c>
      <c r="U4183" s="1">
        <f t="shared" si="65"/>
        <v>45566</v>
      </c>
    </row>
    <row r="4184" spans="1:21" x14ac:dyDescent="0.3">
      <c r="A4184" s="1">
        <v>45474</v>
      </c>
      <c r="B4184" s="2" t="s">
        <v>50</v>
      </c>
      <c r="C4184" s="2" t="s">
        <v>22</v>
      </c>
      <c r="D4184" s="2" t="s">
        <v>59</v>
      </c>
      <c r="E4184" s="2" t="str">
        <f>TRIM(Table2[[#This Row],[SKU_CODE]])</f>
        <v>BEC-CLN-001</v>
      </c>
      <c r="F4184" s="2">
        <v>427</v>
      </c>
      <c r="G4184" s="2">
        <v>84973</v>
      </c>
      <c r="H4184" s="2">
        <v>15614.52</v>
      </c>
      <c r="I4184" s="2">
        <v>16311.89</v>
      </c>
      <c r="J4184" s="2">
        <v>14</v>
      </c>
      <c r="K4184" s="2" t="str">
        <f>_xlfn.XLOOKUP(E4184,[1]SKU_Master!A:A,[1]SKU_Master!C:C,"NOT FOUND")</f>
        <v>Cleaners</v>
      </c>
      <c r="L4184" s="2">
        <f>_xlfn.XLOOKUP(Table2[[#This Row],[SKU_CODE_CLEAN]],[1]SKU_Master!A:A,[1]SKU_Master!E:E,"Not Found")</f>
        <v>199</v>
      </c>
      <c r="M4184" s="2">
        <f>_xlfn.XLOOKUP(E4184,[1]SKU_Master!A:A,[1]SKU_Master!F:F,"NOT FOUND")</f>
        <v>96</v>
      </c>
      <c r="N4184" s="2" t="str">
        <f>IF(ISNUMBER(_xlfn.XMATCH(E4184,[1]SKU_Master!A:A)),"MATCH","NOT FOUND")</f>
        <v>MATCH</v>
      </c>
      <c r="O4184" s="2">
        <f>Table2[[#This Row],[GROSS_REVENUE]]-Table2[[#This Row],[DISCOUNT]]</f>
        <v>69358.48</v>
      </c>
      <c r="P4184" s="3">
        <f>IFERROR((Table2[[#This Row],[NET_REVENUE]]-(Table2[[#This Row],[UNITS_SOLD]]*Table2[[#This Row],[UNIT_COGS]]))/Table2[[#This Row],[NET_REVENUE]],0)</f>
        <v>0.40898358787562816</v>
      </c>
      <c r="Q4184" s="4">
        <f>IFERROR(Table2[[#This Row],[GROSS_REVENUE]]/Table2[[#This Row],[AD_SPEND]],0)</f>
        <v>5.2092675956005099</v>
      </c>
      <c r="R4184" s="2">
        <f>IFERROR((Table2[[#This Row],[NET_REVENUE]]-(Table2[[#This Row],[UNITS_SOLD]]*Table2[[#This Row],[UNIT_COGS]])-Table2[[#This Row],[AD_SPEND]]),0)</f>
        <v>12054.589999999997</v>
      </c>
      <c r="S4184" s="3">
        <f>IFERROR(Table2[[#This Row],[RETURNS_UNITS]]/Table2[[#This Row],[UNITS_SOLD]],0)</f>
        <v>3.2786885245901641E-2</v>
      </c>
      <c r="T4184" s="2" t="str">
        <f>TRIM(CLEAN(Table2[[#This Row],[CHANNEL]]))</f>
        <v>Amazon</v>
      </c>
      <c r="U4184" s="1">
        <f t="shared" si="65"/>
        <v>45474</v>
      </c>
    </row>
    <row r="4185" spans="1:21" x14ac:dyDescent="0.3">
      <c r="A4185" s="1">
        <v>45444</v>
      </c>
      <c r="B4185" s="2" t="s">
        <v>37</v>
      </c>
      <c r="C4185" s="2" t="s">
        <v>25</v>
      </c>
      <c r="D4185" s="2" t="s">
        <v>36</v>
      </c>
      <c r="E4185" s="2" t="str">
        <f>TRIM(Table2[[#This Row],[SKU_CODE]])</f>
        <v>BEC-CLN-003</v>
      </c>
      <c r="F4185" s="2">
        <v>329</v>
      </c>
      <c r="G4185" s="2">
        <v>98371</v>
      </c>
      <c r="H4185" s="2">
        <v>15828.05</v>
      </c>
      <c r="I4185" s="2">
        <v>16329.79</v>
      </c>
      <c r="J4185" s="2">
        <v>16</v>
      </c>
      <c r="K4185" s="2" t="str">
        <f>_xlfn.XLOOKUP(E4185,[1]SKU_Master!A:A,[1]SKU_Master!C:C,"NOT FOUND")</f>
        <v>Cleaners</v>
      </c>
      <c r="L4185" s="2">
        <f>_xlfn.XLOOKUP(Table2[[#This Row],[SKU_CODE_CLEAN]],[1]SKU_Master!A:A,[1]SKU_Master!E:E,"Not Found")</f>
        <v>299</v>
      </c>
      <c r="M4185" s="2">
        <f>_xlfn.XLOOKUP(E4185,[1]SKU_Master!A:A,[1]SKU_Master!F:F,"NOT FOUND")</f>
        <v>150</v>
      </c>
      <c r="N4185" s="2" t="str">
        <f>IF(ISNUMBER(_xlfn.XMATCH(E4185,[1]SKU_Master!A:A)),"MATCH","NOT FOUND")</f>
        <v>MATCH</v>
      </c>
      <c r="O4185" s="2">
        <f>Table2[[#This Row],[GROSS_REVENUE]]-Table2[[#This Row],[DISCOUNT]]</f>
        <v>82542.95</v>
      </c>
      <c r="P4185" s="3">
        <f>IFERROR((Table2[[#This Row],[NET_REVENUE]]-(Table2[[#This Row],[UNITS_SOLD]]*Table2[[#This Row],[UNIT_COGS]]))/Table2[[#This Row],[NET_REVENUE]],0)</f>
        <v>0.40212943685681207</v>
      </c>
      <c r="Q4185" s="4">
        <f>IFERROR(Table2[[#This Row],[GROSS_REVENUE]]/Table2[[#This Row],[AD_SPEND]],0)</f>
        <v>6.0240211294817625</v>
      </c>
      <c r="R4185" s="2">
        <f>IFERROR((Table2[[#This Row],[NET_REVENUE]]-(Table2[[#This Row],[UNITS_SOLD]]*Table2[[#This Row],[UNIT_COGS]])-Table2[[#This Row],[AD_SPEND]]),0)</f>
        <v>16863.159999999996</v>
      </c>
      <c r="S4185" s="3">
        <f>IFERROR(Table2[[#This Row],[RETURNS_UNITS]]/Table2[[#This Row],[UNITS_SOLD]],0)</f>
        <v>4.8632218844984802E-2</v>
      </c>
      <c r="T4185" s="2" t="str">
        <f>TRIM(CLEAN(Table2[[#This Row],[CHANNEL]]))</f>
        <v>Blinkit</v>
      </c>
      <c r="U4185" s="1">
        <f t="shared" si="65"/>
        <v>45444</v>
      </c>
    </row>
    <row r="4186" spans="1:21" x14ac:dyDescent="0.3">
      <c r="A4186" s="1">
        <v>45748</v>
      </c>
      <c r="B4186" s="2" t="s">
        <v>21</v>
      </c>
      <c r="C4186" s="2" t="s">
        <v>22</v>
      </c>
      <c r="D4186" s="2" t="s">
        <v>59</v>
      </c>
      <c r="E4186" s="2" t="str">
        <f>TRIM(Table2[[#This Row],[SKU_CODE]])</f>
        <v>BEC-CLN-001</v>
      </c>
      <c r="F4186" s="2">
        <v>368</v>
      </c>
      <c r="G4186" s="2">
        <v>73232</v>
      </c>
      <c r="H4186" s="2">
        <v>5330.69</v>
      </c>
      <c r="I4186" s="2">
        <v>16332.39</v>
      </c>
      <c r="J4186" s="2">
        <v>19</v>
      </c>
      <c r="K4186" s="2" t="str">
        <f>_xlfn.XLOOKUP(E4186,[1]SKU_Master!A:A,[1]SKU_Master!C:C,"NOT FOUND")</f>
        <v>Cleaners</v>
      </c>
      <c r="L4186" s="2">
        <f>_xlfn.XLOOKUP(Table2[[#This Row],[SKU_CODE_CLEAN]],[1]SKU_Master!A:A,[1]SKU_Master!E:E,"Not Found")</f>
        <v>199</v>
      </c>
      <c r="M4186" s="2">
        <f>_xlfn.XLOOKUP(E4186,[1]SKU_Master!A:A,[1]SKU_Master!F:F,"NOT FOUND")</f>
        <v>96</v>
      </c>
      <c r="N4186" s="2" t="str">
        <f>IF(ISNUMBER(_xlfn.XMATCH(E4186,[1]SKU_Master!A:A)),"MATCH","NOT FOUND")</f>
        <v>MATCH</v>
      </c>
      <c r="O4186" s="2">
        <f>Table2[[#This Row],[GROSS_REVENUE]]-Table2[[#This Row],[DISCOUNT]]</f>
        <v>67901.31</v>
      </c>
      <c r="P4186" s="3">
        <f>IFERROR((Table2[[#This Row],[NET_REVENUE]]-(Table2[[#This Row],[UNITS_SOLD]]*Table2[[#This Row],[UNIT_COGS]]))/Table2[[#This Row],[NET_REVENUE]],0)</f>
        <v>0.47971548707970435</v>
      </c>
      <c r="Q4186" s="4">
        <f>IFERROR(Table2[[#This Row],[GROSS_REVENUE]]/Table2[[#This Row],[AD_SPEND]],0)</f>
        <v>4.483850801995299</v>
      </c>
      <c r="R4186" s="2">
        <f>IFERROR((Table2[[#This Row],[NET_REVENUE]]-(Table2[[#This Row],[UNITS_SOLD]]*Table2[[#This Row],[UNIT_COGS]])-Table2[[#This Row],[AD_SPEND]]),0)</f>
        <v>16240.919999999998</v>
      </c>
      <c r="S4186" s="3">
        <f>IFERROR(Table2[[#This Row],[RETURNS_UNITS]]/Table2[[#This Row],[UNITS_SOLD]],0)</f>
        <v>5.1630434782608696E-2</v>
      </c>
      <c r="T4186" s="2" t="str">
        <f>TRIM(CLEAN(Table2[[#This Row],[CHANNEL]]))</f>
        <v>Flipkart</v>
      </c>
      <c r="U4186" s="1">
        <f t="shared" si="65"/>
        <v>45748</v>
      </c>
    </row>
    <row r="4187" spans="1:21" x14ac:dyDescent="0.3">
      <c r="A4187" s="1">
        <v>45778</v>
      </c>
      <c r="B4187" s="2" t="s">
        <v>37</v>
      </c>
      <c r="C4187" s="2" t="s">
        <v>25</v>
      </c>
      <c r="D4187" s="2" t="s">
        <v>29</v>
      </c>
      <c r="E4187" s="2" t="str">
        <f>TRIM(Table2[[#This Row],[SKU_CODE]])</f>
        <v>BEC-CLN-004</v>
      </c>
      <c r="F4187" s="2">
        <v>655</v>
      </c>
      <c r="G4187" s="2">
        <v>64845</v>
      </c>
      <c r="H4187" s="2">
        <v>6119.13</v>
      </c>
      <c r="I4187" s="2">
        <v>16341.25</v>
      </c>
      <c r="J4187" s="2">
        <v>29</v>
      </c>
      <c r="K4187" s="2" t="str">
        <f>_xlfn.XLOOKUP(E4187,[1]SKU_Master!A:A,[1]SKU_Master!C:C,"NOT FOUND")</f>
        <v>Cleaners</v>
      </c>
      <c r="L4187" s="2">
        <f>_xlfn.XLOOKUP(Table2[[#This Row],[SKU_CODE_CLEAN]],[1]SKU_Master!A:A,[1]SKU_Master!E:E,"Not Found")</f>
        <v>99</v>
      </c>
      <c r="M4187" s="2">
        <f>_xlfn.XLOOKUP(E4187,[1]SKU_Master!A:A,[1]SKU_Master!F:F,"NOT FOUND")</f>
        <v>44</v>
      </c>
      <c r="N4187" s="2" t="str">
        <f>IF(ISNUMBER(_xlfn.XMATCH(E4187,[1]SKU_Master!A:A)),"MATCH","NOT FOUND")</f>
        <v>MATCH</v>
      </c>
      <c r="O4187" s="2">
        <f>Table2[[#This Row],[GROSS_REVENUE]]-Table2[[#This Row],[DISCOUNT]]</f>
        <v>58725.87</v>
      </c>
      <c r="P4187" s="3">
        <f>IFERROR((Table2[[#This Row],[NET_REVENUE]]-(Table2[[#This Row],[UNITS_SOLD]]*Table2[[#This Row],[UNIT_COGS]]))/Table2[[#This Row],[NET_REVENUE]],0)</f>
        <v>0.50924524404661864</v>
      </c>
      <c r="Q4187" s="4">
        <f>IFERROR(Table2[[#This Row],[GROSS_REVENUE]]/Table2[[#This Row],[AD_SPEND]],0)</f>
        <v>3.968178688900788</v>
      </c>
      <c r="R4187" s="2">
        <f>IFERROR((Table2[[#This Row],[NET_REVENUE]]-(Table2[[#This Row],[UNITS_SOLD]]*Table2[[#This Row],[UNIT_COGS]])-Table2[[#This Row],[AD_SPEND]]),0)</f>
        <v>13564.620000000003</v>
      </c>
      <c r="S4187" s="3">
        <f>IFERROR(Table2[[#This Row],[RETURNS_UNITS]]/Table2[[#This Row],[UNITS_SOLD]],0)</f>
        <v>4.4274809160305344E-2</v>
      </c>
      <c r="T4187" s="2" t="str">
        <f>TRIM(CLEAN(Table2[[#This Row],[CHANNEL]]))</f>
        <v>Blinkit</v>
      </c>
      <c r="U4187" s="1">
        <f t="shared" si="65"/>
        <v>45778</v>
      </c>
    </row>
    <row r="4188" spans="1:21" x14ac:dyDescent="0.3">
      <c r="A4188" s="1">
        <v>45323</v>
      </c>
      <c r="B4188" s="2" t="s">
        <v>34</v>
      </c>
      <c r="C4188" s="2" t="s">
        <v>22</v>
      </c>
      <c r="D4188" s="2" t="s">
        <v>38</v>
      </c>
      <c r="E4188" s="2" t="str">
        <f>TRIM(Table2[[#This Row],[SKU_CODE]])</f>
        <v>BEC-CLN-002</v>
      </c>
      <c r="F4188" s="2">
        <v>291</v>
      </c>
      <c r="G4188" s="2">
        <v>53835</v>
      </c>
      <c r="H4188" s="2">
        <v>2794.46</v>
      </c>
      <c r="I4188" s="2">
        <v>16392.599999999999</v>
      </c>
      <c r="J4188" s="2">
        <v>10</v>
      </c>
      <c r="K4188" s="2" t="str">
        <f>_xlfn.XLOOKUP(E4188,[1]SKU_Master!A:A,[1]SKU_Master!C:C,"NOT FOUND")</f>
        <v>Cleaners</v>
      </c>
      <c r="L4188" s="2">
        <f>_xlfn.XLOOKUP(Table2[[#This Row],[SKU_CODE_CLEAN]],[1]SKU_Master!A:A,[1]SKU_Master!E:E,"Not Found")</f>
        <v>185</v>
      </c>
      <c r="M4188" s="2">
        <f>_xlfn.XLOOKUP(E4188,[1]SKU_Master!A:A,[1]SKU_Master!F:F,"NOT FOUND")</f>
        <v>88</v>
      </c>
      <c r="N4188" s="2" t="str">
        <f>IF(ISNUMBER(_xlfn.XMATCH(E4188,[1]SKU_Master!A:A)),"MATCH","NOT FOUND")</f>
        <v>MATCH</v>
      </c>
      <c r="O4188" s="2">
        <f>Table2[[#This Row],[GROSS_REVENUE]]-Table2[[#This Row],[DISCOUNT]]</f>
        <v>51040.54</v>
      </c>
      <c r="P4188" s="3">
        <f>IFERROR((Table2[[#This Row],[NET_REVENUE]]-(Table2[[#This Row],[UNITS_SOLD]]*Table2[[#This Row],[UNIT_COGS]]))/Table2[[#This Row],[NET_REVENUE]],0)</f>
        <v>0.49828117022272883</v>
      </c>
      <c r="Q4188" s="4">
        <f>IFERROR(Table2[[#This Row],[GROSS_REVENUE]]/Table2[[#This Row],[AD_SPEND]],0)</f>
        <v>3.284103802935471</v>
      </c>
      <c r="R4188" s="2">
        <f>IFERROR((Table2[[#This Row],[NET_REVENUE]]-(Table2[[#This Row],[UNITS_SOLD]]*Table2[[#This Row],[UNIT_COGS]])-Table2[[#This Row],[AD_SPEND]]),0)</f>
        <v>9039.9400000000023</v>
      </c>
      <c r="S4188" s="3">
        <f>IFERROR(Table2[[#This Row],[RETURNS_UNITS]]/Table2[[#This Row],[UNITS_SOLD]],0)</f>
        <v>3.4364261168384883E-2</v>
      </c>
      <c r="T4188" s="2" t="str">
        <f>TRIM(CLEAN(Table2[[#This Row],[CHANNEL]]))</f>
        <v>Zepto</v>
      </c>
      <c r="U4188" s="1">
        <f t="shared" si="65"/>
        <v>45323</v>
      </c>
    </row>
    <row r="4189" spans="1:21" x14ac:dyDescent="0.3">
      <c r="A4189" s="1">
        <v>45597</v>
      </c>
      <c r="B4189" s="2" t="s">
        <v>37</v>
      </c>
      <c r="C4189" s="2" t="s">
        <v>22</v>
      </c>
      <c r="D4189" s="2" t="s">
        <v>38</v>
      </c>
      <c r="E4189" s="2" t="str">
        <f>TRIM(Table2[[#This Row],[SKU_CODE]])</f>
        <v>BEC-CLN-002</v>
      </c>
      <c r="F4189" s="2">
        <v>395</v>
      </c>
      <c r="G4189" s="2">
        <v>73075</v>
      </c>
      <c r="H4189" s="2">
        <v>6416.8</v>
      </c>
      <c r="I4189" s="2">
        <v>16404.259999999998</v>
      </c>
      <c r="J4189" s="2">
        <v>22</v>
      </c>
      <c r="K4189" s="2" t="str">
        <f>_xlfn.XLOOKUP(E4189,[1]SKU_Master!A:A,[1]SKU_Master!C:C,"NOT FOUND")</f>
        <v>Cleaners</v>
      </c>
      <c r="L4189" s="2">
        <f>_xlfn.XLOOKUP(Table2[[#This Row],[SKU_CODE_CLEAN]],[1]SKU_Master!A:A,[1]SKU_Master!E:E,"Not Found")</f>
        <v>185</v>
      </c>
      <c r="M4189" s="2">
        <f>_xlfn.XLOOKUP(E4189,[1]SKU_Master!A:A,[1]SKU_Master!F:F,"NOT FOUND")</f>
        <v>88</v>
      </c>
      <c r="N4189" s="2" t="str">
        <f>IF(ISNUMBER(_xlfn.XMATCH(E4189,[1]SKU_Master!A:A)),"MATCH","NOT FOUND")</f>
        <v>MATCH</v>
      </c>
      <c r="O4189" s="2">
        <f>Table2[[#This Row],[GROSS_REVENUE]]-Table2[[#This Row],[DISCOUNT]]</f>
        <v>66658.2</v>
      </c>
      <c r="P4189" s="3">
        <f>IFERROR((Table2[[#This Row],[NET_REVENUE]]-(Table2[[#This Row],[UNITS_SOLD]]*Table2[[#This Row],[UNIT_COGS]]))/Table2[[#This Row],[NET_REVENUE]],0)</f>
        <v>0.4785337737892712</v>
      </c>
      <c r="Q4189" s="4">
        <f>IFERROR(Table2[[#This Row],[GROSS_REVENUE]]/Table2[[#This Row],[AD_SPEND]],0)</f>
        <v>4.4546355641766224</v>
      </c>
      <c r="R4189" s="2">
        <f>IFERROR((Table2[[#This Row],[NET_REVENUE]]-(Table2[[#This Row],[UNITS_SOLD]]*Table2[[#This Row],[UNIT_COGS]])-Table2[[#This Row],[AD_SPEND]]),0)</f>
        <v>15493.939999999999</v>
      </c>
      <c r="S4189" s="3">
        <f>IFERROR(Table2[[#This Row],[RETURNS_UNITS]]/Table2[[#This Row],[UNITS_SOLD]],0)</f>
        <v>5.5696202531645568E-2</v>
      </c>
      <c r="T4189" s="2" t="str">
        <f>TRIM(CLEAN(Table2[[#This Row],[CHANNEL]]))</f>
        <v>Blinkit</v>
      </c>
      <c r="U4189" s="1">
        <f t="shared" si="65"/>
        <v>45597</v>
      </c>
    </row>
    <row r="4190" spans="1:21" x14ac:dyDescent="0.3">
      <c r="A4190" s="1">
        <v>45323</v>
      </c>
      <c r="B4190" s="2" t="s">
        <v>50</v>
      </c>
      <c r="C4190" s="2" t="s">
        <v>22</v>
      </c>
      <c r="D4190" s="2" t="s">
        <v>41</v>
      </c>
      <c r="E4190" s="2" t="str">
        <f>TRIM(Table2[[#This Row],[SKU_CODE]])</f>
        <v>BEC-KT-002</v>
      </c>
      <c r="F4190" s="2">
        <v>391</v>
      </c>
      <c r="G4190" s="2">
        <v>164220</v>
      </c>
      <c r="H4190" s="2">
        <v>39710.410000000003</v>
      </c>
      <c r="I4190" s="2">
        <v>16420.71</v>
      </c>
      <c r="J4190" s="2">
        <v>22</v>
      </c>
      <c r="K4190" s="2" t="str">
        <f>_xlfn.XLOOKUP(E4190,[1]SKU_Master!A:A,[1]SKU_Master!C:C,"NOT FOUND")</f>
        <v>Kitchen Towel</v>
      </c>
      <c r="L4190" s="2">
        <f>_xlfn.XLOOKUP(Table2[[#This Row],[SKU_CODE_CLEAN]],[1]SKU_Master!A:A,[1]SKU_Master!E:E,"Not Found")</f>
        <v>420</v>
      </c>
      <c r="M4190" s="2">
        <f>_xlfn.XLOOKUP(E4190,[1]SKU_Master!A:A,[1]SKU_Master!F:F,"NOT FOUND")</f>
        <v>205</v>
      </c>
      <c r="N4190" s="2" t="str">
        <f>IF(ISNUMBER(_xlfn.XMATCH(E4190,[1]SKU_Master!A:A)),"MATCH","NOT FOUND")</f>
        <v>MATCH</v>
      </c>
      <c r="O4190" s="2">
        <f>Table2[[#This Row],[GROSS_REVENUE]]-Table2[[#This Row],[DISCOUNT]]</f>
        <v>124509.59</v>
      </c>
      <c r="P4190" s="3">
        <f>IFERROR((Table2[[#This Row],[NET_REVENUE]]-(Table2[[#This Row],[UNITS_SOLD]]*Table2[[#This Row],[UNIT_COGS]]))/Table2[[#This Row],[NET_REVENUE]],0)</f>
        <v>0.35623432701047364</v>
      </c>
      <c r="Q4190" s="4">
        <f>IFERROR(Table2[[#This Row],[GROSS_REVENUE]]/Table2[[#This Row],[AD_SPEND]],0)</f>
        <v>10.000785593314784</v>
      </c>
      <c r="R4190" s="2">
        <f>IFERROR((Table2[[#This Row],[NET_REVENUE]]-(Table2[[#This Row],[UNITS_SOLD]]*Table2[[#This Row],[UNIT_COGS]])-Table2[[#This Row],[AD_SPEND]]),0)</f>
        <v>27933.879999999997</v>
      </c>
      <c r="S4190" s="3">
        <f>IFERROR(Table2[[#This Row],[RETURNS_UNITS]]/Table2[[#This Row],[UNITS_SOLD]],0)</f>
        <v>5.6265984654731455E-2</v>
      </c>
      <c r="T4190" s="2" t="str">
        <f>TRIM(CLEAN(Table2[[#This Row],[CHANNEL]]))</f>
        <v>Amazon</v>
      </c>
      <c r="U4190" s="1">
        <f t="shared" si="65"/>
        <v>45323</v>
      </c>
    </row>
    <row r="4191" spans="1:21" x14ac:dyDescent="0.3">
      <c r="A4191" s="1">
        <v>45383</v>
      </c>
      <c r="B4191" s="2" t="s">
        <v>37</v>
      </c>
      <c r="C4191" s="2" t="s">
        <v>22</v>
      </c>
      <c r="D4191" s="2" t="s">
        <v>38</v>
      </c>
      <c r="E4191" s="2" t="str">
        <f>TRIM(Table2[[#This Row],[SKU_CODE]])</f>
        <v>BEC-CLN-002</v>
      </c>
      <c r="F4191" s="2">
        <v>359</v>
      </c>
      <c r="G4191" s="2">
        <v>66415</v>
      </c>
      <c r="H4191" s="2">
        <v>16984.28</v>
      </c>
      <c r="I4191" s="2">
        <v>16505.89</v>
      </c>
      <c r="J4191" s="2">
        <v>20</v>
      </c>
      <c r="K4191" s="2" t="str">
        <f>_xlfn.XLOOKUP(E4191,[1]SKU_Master!A:A,[1]SKU_Master!C:C,"NOT FOUND")</f>
        <v>Cleaners</v>
      </c>
      <c r="L4191" s="2">
        <f>_xlfn.XLOOKUP(Table2[[#This Row],[SKU_CODE_CLEAN]],[1]SKU_Master!A:A,[1]SKU_Master!E:E,"Not Found")</f>
        <v>185</v>
      </c>
      <c r="M4191" s="2">
        <f>_xlfn.XLOOKUP(E4191,[1]SKU_Master!A:A,[1]SKU_Master!F:F,"NOT FOUND")</f>
        <v>88</v>
      </c>
      <c r="N4191" s="2" t="str">
        <f>IF(ISNUMBER(_xlfn.XMATCH(E4191,[1]SKU_Master!A:A)),"MATCH","NOT FOUND")</f>
        <v>MATCH</v>
      </c>
      <c r="O4191" s="2">
        <f>Table2[[#This Row],[GROSS_REVENUE]]-Table2[[#This Row],[DISCOUNT]]</f>
        <v>49430.720000000001</v>
      </c>
      <c r="P4191" s="3">
        <f>IFERROR((Table2[[#This Row],[NET_REVENUE]]-(Table2[[#This Row],[UNITS_SOLD]]*Table2[[#This Row],[UNIT_COGS]]))/Table2[[#This Row],[NET_REVENUE]],0)</f>
        <v>0.36088327258838232</v>
      </c>
      <c r="Q4191" s="4">
        <f>IFERROR(Table2[[#This Row],[GROSS_REVENUE]]/Table2[[#This Row],[AD_SPEND]],0)</f>
        <v>4.0237151707663141</v>
      </c>
      <c r="R4191" s="2">
        <f>IFERROR((Table2[[#This Row],[NET_REVENUE]]-(Table2[[#This Row],[UNITS_SOLD]]*Table2[[#This Row],[UNIT_COGS]])-Table2[[#This Row],[AD_SPEND]]),0)</f>
        <v>1332.8300000000017</v>
      </c>
      <c r="S4191" s="3">
        <f>IFERROR(Table2[[#This Row],[RETURNS_UNITS]]/Table2[[#This Row],[UNITS_SOLD]],0)</f>
        <v>5.5710306406685235E-2</v>
      </c>
      <c r="T4191" s="2" t="str">
        <f>TRIM(CLEAN(Table2[[#This Row],[CHANNEL]]))</f>
        <v>Blinkit</v>
      </c>
      <c r="U4191" s="1">
        <f t="shared" si="65"/>
        <v>45383</v>
      </c>
    </row>
    <row r="4192" spans="1:21" x14ac:dyDescent="0.3">
      <c r="A4192" s="1">
        <v>45323</v>
      </c>
      <c r="B4192" s="2" t="s">
        <v>21</v>
      </c>
      <c r="C4192" s="2" t="s">
        <v>28</v>
      </c>
      <c r="D4192" s="2" t="s">
        <v>36</v>
      </c>
      <c r="E4192" s="2" t="str">
        <f>TRIM(Table2[[#This Row],[SKU_CODE]])</f>
        <v>BEC-CLN-003</v>
      </c>
      <c r="F4192" s="2">
        <v>202</v>
      </c>
      <c r="G4192" s="2">
        <v>60398</v>
      </c>
      <c r="H4192" s="2">
        <v>6114.37</v>
      </c>
      <c r="I4192" s="2">
        <v>16522.82</v>
      </c>
      <c r="J4192" s="2">
        <v>6</v>
      </c>
      <c r="K4192" s="2" t="str">
        <f>_xlfn.XLOOKUP(E4192,[1]SKU_Master!A:A,[1]SKU_Master!C:C,"NOT FOUND")</f>
        <v>Cleaners</v>
      </c>
      <c r="L4192" s="2">
        <f>_xlfn.XLOOKUP(Table2[[#This Row],[SKU_CODE_CLEAN]],[1]SKU_Master!A:A,[1]SKU_Master!E:E,"Not Found")</f>
        <v>299</v>
      </c>
      <c r="M4192" s="2">
        <f>_xlfn.XLOOKUP(E4192,[1]SKU_Master!A:A,[1]SKU_Master!F:F,"NOT FOUND")</f>
        <v>150</v>
      </c>
      <c r="N4192" s="2" t="str">
        <f>IF(ISNUMBER(_xlfn.XMATCH(E4192,[1]SKU_Master!A:A)),"MATCH","NOT FOUND")</f>
        <v>MATCH</v>
      </c>
      <c r="O4192" s="2">
        <f>Table2[[#This Row],[GROSS_REVENUE]]-Table2[[#This Row],[DISCOUNT]]</f>
        <v>54283.63</v>
      </c>
      <c r="P4192" s="3">
        <f>IFERROR((Table2[[#This Row],[NET_REVENUE]]-(Table2[[#This Row],[UNITS_SOLD]]*Table2[[#This Row],[UNIT_COGS]]))/Table2[[#This Row],[NET_REVENUE]],0)</f>
        <v>0.44182067411482978</v>
      </c>
      <c r="Q4192" s="4">
        <f>IFERROR(Table2[[#This Row],[GROSS_REVENUE]]/Table2[[#This Row],[AD_SPEND]],0)</f>
        <v>3.6554292790213778</v>
      </c>
      <c r="R4192" s="2">
        <f>IFERROR((Table2[[#This Row],[NET_REVENUE]]-(Table2[[#This Row],[UNITS_SOLD]]*Table2[[#This Row],[UNIT_COGS]])-Table2[[#This Row],[AD_SPEND]]),0)</f>
        <v>7460.8099999999977</v>
      </c>
      <c r="S4192" s="3">
        <f>IFERROR(Table2[[#This Row],[RETURNS_UNITS]]/Table2[[#This Row],[UNITS_SOLD]],0)</f>
        <v>2.9702970297029702E-2</v>
      </c>
      <c r="T4192" s="2" t="str">
        <f>TRIM(CLEAN(Table2[[#This Row],[CHANNEL]]))</f>
        <v>Flipkart</v>
      </c>
      <c r="U4192" s="1">
        <f t="shared" si="65"/>
        <v>45323</v>
      </c>
    </row>
    <row r="4193" spans="1:21" x14ac:dyDescent="0.3">
      <c r="A4193" s="1">
        <v>45413</v>
      </c>
      <c r="B4193" s="2" t="s">
        <v>39</v>
      </c>
      <c r="C4193" s="2" t="s">
        <v>22</v>
      </c>
      <c r="D4193" s="2" t="s">
        <v>38</v>
      </c>
      <c r="E4193" s="2" t="str">
        <f>TRIM(Table2[[#This Row],[SKU_CODE]])</f>
        <v>BEC-CLN-002</v>
      </c>
      <c r="F4193" s="2">
        <v>627</v>
      </c>
      <c r="G4193" s="2">
        <v>115995</v>
      </c>
      <c r="H4193" s="2">
        <v>27007.4</v>
      </c>
      <c r="I4193" s="2">
        <v>16546.98</v>
      </c>
      <c r="J4193" s="2">
        <v>25</v>
      </c>
      <c r="K4193" s="2" t="str">
        <f>_xlfn.XLOOKUP(E4193,[1]SKU_Master!A:A,[1]SKU_Master!C:C,"NOT FOUND")</f>
        <v>Cleaners</v>
      </c>
      <c r="L4193" s="2">
        <f>_xlfn.XLOOKUP(Table2[[#This Row],[SKU_CODE_CLEAN]],[1]SKU_Master!A:A,[1]SKU_Master!E:E,"Not Found")</f>
        <v>185</v>
      </c>
      <c r="M4193" s="2">
        <f>_xlfn.XLOOKUP(E4193,[1]SKU_Master!A:A,[1]SKU_Master!F:F,"NOT FOUND")</f>
        <v>88</v>
      </c>
      <c r="N4193" s="2" t="str">
        <f>IF(ISNUMBER(_xlfn.XMATCH(E4193,[1]SKU_Master!A:A)),"MATCH","NOT FOUND")</f>
        <v>MATCH</v>
      </c>
      <c r="O4193" s="2">
        <f>Table2[[#This Row],[GROSS_REVENUE]]-Table2[[#This Row],[DISCOUNT]]</f>
        <v>88987.6</v>
      </c>
      <c r="P4193" s="3">
        <f>IFERROR((Table2[[#This Row],[NET_REVENUE]]-(Table2[[#This Row],[UNITS_SOLD]]*Table2[[#This Row],[UNIT_COGS]]))/Table2[[#This Row],[NET_REVENUE]],0)</f>
        <v>0.3799585560235359</v>
      </c>
      <c r="Q4193" s="4">
        <f>IFERROR(Table2[[#This Row],[GROSS_REVENUE]]/Table2[[#This Row],[AD_SPEND]],0)</f>
        <v>7.0100405028591322</v>
      </c>
      <c r="R4193" s="2">
        <f>IFERROR((Table2[[#This Row],[NET_REVENUE]]-(Table2[[#This Row],[UNITS_SOLD]]*Table2[[#This Row],[UNIT_COGS]])-Table2[[#This Row],[AD_SPEND]]),0)</f>
        <v>17264.620000000006</v>
      </c>
      <c r="S4193" s="3">
        <f>IFERROR(Table2[[#This Row],[RETURNS_UNITS]]/Table2[[#This Row],[UNITS_SOLD]],0)</f>
        <v>3.9872408293460927E-2</v>
      </c>
      <c r="T4193" s="2" t="str">
        <f>TRIM(CLEAN(Table2[[#This Row],[CHANNEL]]))</f>
        <v>Amazon</v>
      </c>
      <c r="U4193" s="1">
        <f t="shared" si="65"/>
        <v>45413</v>
      </c>
    </row>
    <row r="4194" spans="1:21" x14ac:dyDescent="0.3">
      <c r="A4194" s="1">
        <v>45809</v>
      </c>
      <c r="B4194" s="2" t="s">
        <v>27</v>
      </c>
      <c r="C4194" s="2" t="s">
        <v>22</v>
      </c>
      <c r="D4194" s="2" t="s">
        <v>38</v>
      </c>
      <c r="E4194" s="2" t="str">
        <f>TRIM(Table2[[#This Row],[SKU_CODE]])</f>
        <v>BEC-CLN-002</v>
      </c>
      <c r="F4194" s="2">
        <v>317</v>
      </c>
      <c r="G4194" s="2">
        <v>58645</v>
      </c>
      <c r="H4194" s="2">
        <v>8079.45</v>
      </c>
      <c r="I4194" s="2">
        <v>16553.68</v>
      </c>
      <c r="J4194" s="2">
        <v>9</v>
      </c>
      <c r="K4194" s="2" t="str">
        <f>_xlfn.XLOOKUP(E4194,[1]SKU_Master!A:A,[1]SKU_Master!C:C,"NOT FOUND")</f>
        <v>Cleaners</v>
      </c>
      <c r="L4194" s="2">
        <f>_xlfn.XLOOKUP(Table2[[#This Row],[SKU_CODE_CLEAN]],[1]SKU_Master!A:A,[1]SKU_Master!E:E,"Not Found")</f>
        <v>185</v>
      </c>
      <c r="M4194" s="2">
        <f>_xlfn.XLOOKUP(E4194,[1]SKU_Master!A:A,[1]SKU_Master!F:F,"NOT FOUND")</f>
        <v>88</v>
      </c>
      <c r="N4194" s="2" t="str">
        <f>IF(ISNUMBER(_xlfn.XMATCH(E4194,[1]SKU_Master!A:A)),"MATCH","NOT FOUND")</f>
        <v>MATCH</v>
      </c>
      <c r="O4194" s="2">
        <f>Table2[[#This Row],[GROSS_REVENUE]]-Table2[[#This Row],[DISCOUNT]]</f>
        <v>50565.55</v>
      </c>
      <c r="P4194" s="3">
        <f>IFERROR((Table2[[#This Row],[NET_REVENUE]]-(Table2[[#This Row],[UNITS_SOLD]]*Table2[[#This Row],[UNIT_COGS]]))/Table2[[#This Row],[NET_REVENUE]],0)</f>
        <v>0.44832005189303786</v>
      </c>
      <c r="Q4194" s="4">
        <f>IFERROR(Table2[[#This Row],[GROSS_REVENUE]]/Table2[[#This Row],[AD_SPEND]],0)</f>
        <v>3.5427167856331643</v>
      </c>
      <c r="R4194" s="2">
        <f>IFERROR((Table2[[#This Row],[NET_REVENUE]]-(Table2[[#This Row],[UNITS_SOLD]]*Table2[[#This Row],[UNIT_COGS]])-Table2[[#This Row],[AD_SPEND]]),0)</f>
        <v>6115.8700000000026</v>
      </c>
      <c r="S4194" s="3">
        <f>IFERROR(Table2[[#This Row],[RETURNS_UNITS]]/Table2[[#This Row],[UNITS_SOLD]],0)</f>
        <v>2.8391167192429023E-2</v>
      </c>
      <c r="T4194" s="2" t="str">
        <f>TRIM(CLEAN(Table2[[#This Row],[CHANNEL]]))</f>
        <v>Zepto</v>
      </c>
      <c r="U4194" s="1">
        <f t="shared" si="65"/>
        <v>45809</v>
      </c>
    </row>
    <row r="4195" spans="1:21" x14ac:dyDescent="0.3">
      <c r="A4195" s="1">
        <v>45809</v>
      </c>
      <c r="B4195" s="2" t="s">
        <v>39</v>
      </c>
      <c r="C4195" s="2" t="s">
        <v>28</v>
      </c>
      <c r="D4195" s="2" t="s">
        <v>59</v>
      </c>
      <c r="E4195" s="2" t="str">
        <f>TRIM(Table2[[#This Row],[SKU_CODE]])</f>
        <v>BEC-CLN-001</v>
      </c>
      <c r="F4195" s="2">
        <v>370</v>
      </c>
      <c r="G4195" s="2">
        <v>73630</v>
      </c>
      <c r="H4195" s="2">
        <v>6926.98</v>
      </c>
      <c r="I4195" s="2">
        <v>16640.080000000002</v>
      </c>
      <c r="J4195" s="2">
        <v>17</v>
      </c>
      <c r="K4195" s="2" t="str">
        <f>_xlfn.XLOOKUP(E4195,[1]SKU_Master!A:A,[1]SKU_Master!C:C,"NOT FOUND")</f>
        <v>Cleaners</v>
      </c>
      <c r="L4195" s="2">
        <f>_xlfn.XLOOKUP(Table2[[#This Row],[SKU_CODE_CLEAN]],[1]SKU_Master!A:A,[1]SKU_Master!E:E,"Not Found")</f>
        <v>199</v>
      </c>
      <c r="M4195" s="2">
        <f>_xlfn.XLOOKUP(E4195,[1]SKU_Master!A:A,[1]SKU_Master!F:F,"NOT FOUND")</f>
        <v>96</v>
      </c>
      <c r="N4195" s="2" t="str">
        <f>IF(ISNUMBER(_xlfn.XMATCH(E4195,[1]SKU_Master!A:A)),"MATCH","NOT FOUND")</f>
        <v>MATCH</v>
      </c>
      <c r="O4195" s="2">
        <f>Table2[[#This Row],[GROSS_REVENUE]]-Table2[[#This Row],[DISCOUNT]]</f>
        <v>66703.02</v>
      </c>
      <c r="P4195" s="3">
        <f>IFERROR((Table2[[#This Row],[NET_REVENUE]]-(Table2[[#This Row],[UNITS_SOLD]]*Table2[[#This Row],[UNIT_COGS]]))/Table2[[#This Row],[NET_REVENUE]],0)</f>
        <v>0.46749037749715083</v>
      </c>
      <c r="Q4195" s="4">
        <f>IFERROR(Table2[[#This Row],[GROSS_REVENUE]]/Table2[[#This Row],[AD_SPEND]],0)</f>
        <v>4.4248585343339695</v>
      </c>
      <c r="R4195" s="2">
        <f>IFERROR((Table2[[#This Row],[NET_REVENUE]]-(Table2[[#This Row],[UNITS_SOLD]]*Table2[[#This Row],[UNIT_COGS]])-Table2[[#This Row],[AD_SPEND]]),0)</f>
        <v>14542.940000000002</v>
      </c>
      <c r="S4195" s="3">
        <f>IFERROR(Table2[[#This Row],[RETURNS_UNITS]]/Table2[[#This Row],[UNITS_SOLD]],0)</f>
        <v>4.5945945945945948E-2</v>
      </c>
      <c r="T4195" s="2" t="str">
        <f>TRIM(CLEAN(Table2[[#This Row],[CHANNEL]]))</f>
        <v>Amazon</v>
      </c>
      <c r="U4195" s="1">
        <f t="shared" si="65"/>
        <v>45809</v>
      </c>
    </row>
    <row r="4196" spans="1:21" x14ac:dyDescent="0.3">
      <c r="A4196" s="1">
        <v>45323</v>
      </c>
      <c r="B4196" s="2" t="s">
        <v>50</v>
      </c>
      <c r="C4196" s="2" t="s">
        <v>25</v>
      </c>
      <c r="D4196" s="2" t="s">
        <v>38</v>
      </c>
      <c r="E4196" s="2" t="str">
        <f>TRIM(Table2[[#This Row],[SKU_CODE]])</f>
        <v>BEC-CLN-002</v>
      </c>
      <c r="F4196" s="2">
        <v>477</v>
      </c>
      <c r="G4196" s="2">
        <v>88245</v>
      </c>
      <c r="H4196" s="2">
        <v>12281.9</v>
      </c>
      <c r="I4196" s="2">
        <v>16647.78</v>
      </c>
      <c r="J4196" s="2">
        <v>25</v>
      </c>
      <c r="K4196" s="2" t="str">
        <f>_xlfn.XLOOKUP(E4196,[1]SKU_Master!A:A,[1]SKU_Master!C:C,"NOT FOUND")</f>
        <v>Cleaners</v>
      </c>
      <c r="L4196" s="2">
        <f>_xlfn.XLOOKUP(Table2[[#This Row],[SKU_CODE_CLEAN]],[1]SKU_Master!A:A,[1]SKU_Master!E:E,"Not Found")</f>
        <v>185</v>
      </c>
      <c r="M4196" s="2">
        <f>_xlfn.XLOOKUP(E4196,[1]SKU_Master!A:A,[1]SKU_Master!F:F,"NOT FOUND")</f>
        <v>88</v>
      </c>
      <c r="N4196" s="2" t="str">
        <f>IF(ISNUMBER(_xlfn.XMATCH(E4196,[1]SKU_Master!A:A)),"MATCH","NOT FOUND")</f>
        <v>MATCH</v>
      </c>
      <c r="O4196" s="2">
        <f>Table2[[#This Row],[GROSS_REVENUE]]-Table2[[#This Row],[DISCOUNT]]</f>
        <v>75963.100000000006</v>
      </c>
      <c r="P4196" s="3">
        <f>IFERROR((Table2[[#This Row],[NET_REVENUE]]-(Table2[[#This Row],[UNITS_SOLD]]*Table2[[#This Row],[UNIT_COGS]]))/Table2[[#This Row],[NET_REVENUE]],0)</f>
        <v>0.44741591641204748</v>
      </c>
      <c r="Q4196" s="4">
        <f>IFERROR(Table2[[#This Row],[GROSS_REVENUE]]/Table2[[#This Row],[AD_SPEND]],0)</f>
        <v>5.3007067609014538</v>
      </c>
      <c r="R4196" s="2">
        <f>IFERROR((Table2[[#This Row],[NET_REVENUE]]-(Table2[[#This Row],[UNITS_SOLD]]*Table2[[#This Row],[UNIT_COGS]])-Table2[[#This Row],[AD_SPEND]]),0)</f>
        <v>17339.320000000007</v>
      </c>
      <c r="S4196" s="3">
        <f>IFERROR(Table2[[#This Row],[RETURNS_UNITS]]/Table2[[#This Row],[UNITS_SOLD]],0)</f>
        <v>5.2410901467505239E-2</v>
      </c>
      <c r="T4196" s="2" t="str">
        <f>TRIM(CLEAN(Table2[[#This Row],[CHANNEL]]))</f>
        <v>Amazon</v>
      </c>
      <c r="U4196" s="1">
        <f t="shared" si="65"/>
        <v>45323</v>
      </c>
    </row>
    <row r="4197" spans="1:21" x14ac:dyDescent="0.3">
      <c r="A4197" s="1">
        <v>45444</v>
      </c>
      <c r="B4197" s="2" t="s">
        <v>21</v>
      </c>
      <c r="C4197" s="2" t="s">
        <v>25</v>
      </c>
      <c r="D4197" s="2" t="s">
        <v>36</v>
      </c>
      <c r="E4197" s="2" t="str">
        <f>TRIM(Table2[[#This Row],[SKU_CODE]])</f>
        <v>BEC-CLN-003</v>
      </c>
      <c r="F4197" s="2">
        <v>322</v>
      </c>
      <c r="G4197" s="2">
        <v>96278</v>
      </c>
      <c r="H4197" s="2">
        <v>26559.88</v>
      </c>
      <c r="I4197" s="2">
        <v>16669.5</v>
      </c>
      <c r="J4197" s="2">
        <v>13</v>
      </c>
      <c r="K4197" s="2" t="str">
        <f>_xlfn.XLOOKUP(E4197,[1]SKU_Master!A:A,[1]SKU_Master!C:C,"NOT FOUND")</f>
        <v>Cleaners</v>
      </c>
      <c r="L4197" s="2">
        <f>_xlfn.XLOOKUP(Table2[[#This Row],[SKU_CODE_CLEAN]],[1]SKU_Master!A:A,[1]SKU_Master!E:E,"Not Found")</f>
        <v>299</v>
      </c>
      <c r="M4197" s="2">
        <f>_xlfn.XLOOKUP(E4197,[1]SKU_Master!A:A,[1]SKU_Master!F:F,"NOT FOUND")</f>
        <v>150</v>
      </c>
      <c r="N4197" s="2" t="str">
        <f>IF(ISNUMBER(_xlfn.XMATCH(E4197,[1]SKU_Master!A:A)),"MATCH","NOT FOUND")</f>
        <v>MATCH</v>
      </c>
      <c r="O4197" s="2">
        <f>Table2[[#This Row],[GROSS_REVENUE]]-Table2[[#This Row],[DISCOUNT]]</f>
        <v>69718.12</v>
      </c>
      <c r="P4197" s="3">
        <f>IFERROR((Table2[[#This Row],[NET_REVENUE]]-(Table2[[#This Row],[UNITS_SOLD]]*Table2[[#This Row],[UNIT_COGS]]))/Table2[[#This Row],[NET_REVENUE]],0)</f>
        <v>0.30721023458463881</v>
      </c>
      <c r="Q4197" s="4">
        <f>IFERROR(Table2[[#This Row],[GROSS_REVENUE]]/Table2[[#This Row],[AD_SPEND]],0)</f>
        <v>5.7756981313176761</v>
      </c>
      <c r="R4197" s="2">
        <f>IFERROR((Table2[[#This Row],[NET_REVENUE]]-(Table2[[#This Row],[UNITS_SOLD]]*Table2[[#This Row],[UNIT_COGS]])-Table2[[#This Row],[AD_SPEND]]),0)</f>
        <v>4748.6199999999953</v>
      </c>
      <c r="S4197" s="3">
        <f>IFERROR(Table2[[#This Row],[RETURNS_UNITS]]/Table2[[#This Row],[UNITS_SOLD]],0)</f>
        <v>4.0372670807453416E-2</v>
      </c>
      <c r="T4197" s="2" t="str">
        <f>TRIM(CLEAN(Table2[[#This Row],[CHANNEL]]))</f>
        <v>Flipkart</v>
      </c>
      <c r="U4197" s="1">
        <f t="shared" si="65"/>
        <v>45444</v>
      </c>
    </row>
    <row r="4198" spans="1:21" x14ac:dyDescent="0.3">
      <c r="A4198" s="1">
        <v>45505</v>
      </c>
      <c r="B4198" s="2" t="s">
        <v>39</v>
      </c>
      <c r="C4198" s="2" t="s">
        <v>22</v>
      </c>
      <c r="D4198" s="2" t="s">
        <v>59</v>
      </c>
      <c r="E4198" s="2" t="str">
        <f>TRIM(Table2[[#This Row],[SKU_CODE]])</f>
        <v>BEC-CLN-001</v>
      </c>
      <c r="F4198" s="2">
        <v>480</v>
      </c>
      <c r="G4198" s="2">
        <v>95520</v>
      </c>
      <c r="H4198" s="2">
        <v>11028.59</v>
      </c>
      <c r="I4198" s="2">
        <v>16691.580000000002</v>
      </c>
      <c r="J4198" s="2">
        <v>25</v>
      </c>
      <c r="K4198" s="2" t="str">
        <f>_xlfn.XLOOKUP(E4198,[1]SKU_Master!A:A,[1]SKU_Master!C:C,"NOT FOUND")</f>
        <v>Cleaners</v>
      </c>
      <c r="L4198" s="2">
        <f>_xlfn.XLOOKUP(Table2[[#This Row],[SKU_CODE_CLEAN]],[1]SKU_Master!A:A,[1]SKU_Master!E:E,"Not Found")</f>
        <v>199</v>
      </c>
      <c r="M4198" s="2">
        <f>_xlfn.XLOOKUP(E4198,[1]SKU_Master!A:A,[1]SKU_Master!F:F,"NOT FOUND")</f>
        <v>96</v>
      </c>
      <c r="N4198" s="2" t="str">
        <f>IF(ISNUMBER(_xlfn.XMATCH(E4198,[1]SKU_Master!A:A)),"MATCH","NOT FOUND")</f>
        <v>MATCH</v>
      </c>
      <c r="O4198" s="2">
        <f>Table2[[#This Row],[GROSS_REVENUE]]-Table2[[#This Row],[DISCOUNT]]</f>
        <v>84491.41</v>
      </c>
      <c r="P4198" s="3">
        <f>IFERROR((Table2[[#This Row],[NET_REVENUE]]-(Table2[[#This Row],[UNITS_SOLD]]*Table2[[#This Row],[UNIT_COGS]]))/Table2[[#This Row],[NET_REVENUE]],0)</f>
        <v>0.45461911453483855</v>
      </c>
      <c r="Q4198" s="4">
        <f>IFERROR(Table2[[#This Row],[GROSS_REVENUE]]/Table2[[#This Row],[AD_SPEND]],0)</f>
        <v>5.7226457890744911</v>
      </c>
      <c r="R4198" s="2">
        <f>IFERROR((Table2[[#This Row],[NET_REVENUE]]-(Table2[[#This Row],[UNITS_SOLD]]*Table2[[#This Row],[UNIT_COGS]])-Table2[[#This Row],[AD_SPEND]]),0)</f>
        <v>21719.83</v>
      </c>
      <c r="S4198" s="3">
        <f>IFERROR(Table2[[#This Row],[RETURNS_UNITS]]/Table2[[#This Row],[UNITS_SOLD]],0)</f>
        <v>5.2083333333333336E-2</v>
      </c>
      <c r="T4198" s="2" t="str">
        <f>TRIM(CLEAN(Table2[[#This Row],[CHANNEL]]))</f>
        <v>Amazon</v>
      </c>
      <c r="U4198" s="1">
        <f t="shared" si="65"/>
        <v>45505</v>
      </c>
    </row>
    <row r="4199" spans="1:21" x14ac:dyDescent="0.3">
      <c r="A4199" s="1">
        <v>45536</v>
      </c>
      <c r="B4199" s="2" t="s">
        <v>50</v>
      </c>
      <c r="C4199" s="2" t="s">
        <v>25</v>
      </c>
      <c r="D4199" s="2" t="s">
        <v>59</v>
      </c>
      <c r="E4199" s="2" t="str">
        <f>TRIM(Table2[[#This Row],[SKU_CODE]])</f>
        <v>BEC-CLN-001</v>
      </c>
      <c r="F4199" s="2">
        <v>489</v>
      </c>
      <c r="G4199" s="2">
        <v>97311</v>
      </c>
      <c r="H4199" s="2">
        <v>13031.28</v>
      </c>
      <c r="I4199" s="2">
        <v>16781.43</v>
      </c>
      <c r="J4199" s="2">
        <v>15</v>
      </c>
      <c r="K4199" s="2" t="str">
        <f>_xlfn.XLOOKUP(E4199,[1]SKU_Master!A:A,[1]SKU_Master!C:C,"NOT FOUND")</f>
        <v>Cleaners</v>
      </c>
      <c r="L4199" s="2">
        <f>_xlfn.XLOOKUP(Table2[[#This Row],[SKU_CODE_CLEAN]],[1]SKU_Master!A:A,[1]SKU_Master!E:E,"Not Found")</f>
        <v>199</v>
      </c>
      <c r="M4199" s="2">
        <f>_xlfn.XLOOKUP(E4199,[1]SKU_Master!A:A,[1]SKU_Master!F:F,"NOT FOUND")</f>
        <v>96</v>
      </c>
      <c r="N4199" s="2" t="str">
        <f>IF(ISNUMBER(_xlfn.XMATCH(E4199,[1]SKU_Master!A:A)),"MATCH","NOT FOUND")</f>
        <v>MATCH</v>
      </c>
      <c r="O4199" s="2">
        <f>Table2[[#This Row],[GROSS_REVENUE]]-Table2[[#This Row],[DISCOUNT]]</f>
        <v>84279.72</v>
      </c>
      <c r="P4199" s="3">
        <f>IFERROR((Table2[[#This Row],[NET_REVENUE]]-(Table2[[#This Row],[UNITS_SOLD]]*Table2[[#This Row],[UNIT_COGS]]))/Table2[[#This Row],[NET_REVENUE]],0)</f>
        <v>0.44299767488548847</v>
      </c>
      <c r="Q4199" s="4">
        <f>IFERROR(Table2[[#This Row],[GROSS_REVENUE]]/Table2[[#This Row],[AD_SPEND]],0)</f>
        <v>5.7987310974094575</v>
      </c>
      <c r="R4199" s="2">
        <f>IFERROR((Table2[[#This Row],[NET_REVENUE]]-(Table2[[#This Row],[UNITS_SOLD]]*Table2[[#This Row],[UNIT_COGS]])-Table2[[#This Row],[AD_SPEND]]),0)</f>
        <v>20554.29</v>
      </c>
      <c r="S4199" s="3">
        <f>IFERROR(Table2[[#This Row],[RETURNS_UNITS]]/Table2[[#This Row],[UNITS_SOLD]],0)</f>
        <v>3.0674846625766871E-2</v>
      </c>
      <c r="T4199" s="2" t="str">
        <f>TRIM(CLEAN(Table2[[#This Row],[CHANNEL]]))</f>
        <v>Amazon</v>
      </c>
      <c r="U4199" s="1">
        <f t="shared" si="65"/>
        <v>45536</v>
      </c>
    </row>
    <row r="4200" spans="1:21" x14ac:dyDescent="0.3">
      <c r="A4200" s="1">
        <v>45658</v>
      </c>
      <c r="B4200" s="2" t="s">
        <v>37</v>
      </c>
      <c r="C4200" s="2" t="s">
        <v>25</v>
      </c>
      <c r="D4200" s="2" t="s">
        <v>29</v>
      </c>
      <c r="E4200" s="2" t="str">
        <f>TRIM(Table2[[#This Row],[SKU_CODE]])</f>
        <v>BEC-CLN-004</v>
      </c>
      <c r="F4200" s="2">
        <v>570</v>
      </c>
      <c r="G4200" s="2">
        <v>56430</v>
      </c>
      <c r="H4200" s="2">
        <v>3044.5</v>
      </c>
      <c r="I4200" s="2">
        <v>16801.16</v>
      </c>
      <c r="J4200" s="2">
        <v>28</v>
      </c>
      <c r="K4200" s="2" t="str">
        <f>_xlfn.XLOOKUP(E4200,[1]SKU_Master!A:A,[1]SKU_Master!C:C,"NOT FOUND")</f>
        <v>Cleaners</v>
      </c>
      <c r="L4200" s="2">
        <f>_xlfn.XLOOKUP(Table2[[#This Row],[SKU_CODE_CLEAN]],[1]SKU_Master!A:A,[1]SKU_Master!E:E,"Not Found")</f>
        <v>99</v>
      </c>
      <c r="M4200" s="2">
        <f>_xlfn.XLOOKUP(E4200,[1]SKU_Master!A:A,[1]SKU_Master!F:F,"NOT FOUND")</f>
        <v>44</v>
      </c>
      <c r="N4200" s="2" t="str">
        <f>IF(ISNUMBER(_xlfn.XMATCH(E4200,[1]SKU_Master!A:A)),"MATCH","NOT FOUND")</f>
        <v>MATCH</v>
      </c>
      <c r="O4200" s="2">
        <f>Table2[[#This Row],[GROSS_REVENUE]]-Table2[[#This Row],[DISCOUNT]]</f>
        <v>53385.5</v>
      </c>
      <c r="P4200" s="3">
        <f>IFERROR((Table2[[#This Row],[NET_REVENUE]]-(Table2[[#This Row],[UNITS_SOLD]]*Table2[[#This Row],[UNIT_COGS]]))/Table2[[#This Row],[NET_REVENUE]],0)</f>
        <v>0.53020951381929549</v>
      </c>
      <c r="Q4200" s="4">
        <f>IFERROR(Table2[[#This Row],[GROSS_REVENUE]]/Table2[[#This Row],[AD_SPEND]],0)</f>
        <v>3.3586966614209972</v>
      </c>
      <c r="R4200" s="2">
        <f>IFERROR((Table2[[#This Row],[NET_REVENUE]]-(Table2[[#This Row],[UNITS_SOLD]]*Table2[[#This Row],[UNIT_COGS]])-Table2[[#This Row],[AD_SPEND]]),0)</f>
        <v>11504.34</v>
      </c>
      <c r="S4200" s="3">
        <f>IFERROR(Table2[[#This Row],[RETURNS_UNITS]]/Table2[[#This Row],[UNITS_SOLD]],0)</f>
        <v>4.912280701754386E-2</v>
      </c>
      <c r="T4200" s="2" t="str">
        <f>TRIM(CLEAN(Table2[[#This Row],[CHANNEL]]))</f>
        <v>Blinkit</v>
      </c>
      <c r="U4200" s="1">
        <f t="shared" si="65"/>
        <v>45658</v>
      </c>
    </row>
    <row r="4201" spans="1:21" x14ac:dyDescent="0.3">
      <c r="A4201" s="1">
        <v>45778</v>
      </c>
      <c r="B4201" s="2" t="s">
        <v>24</v>
      </c>
      <c r="C4201" s="2" t="s">
        <v>25</v>
      </c>
      <c r="D4201" s="2" t="s">
        <v>38</v>
      </c>
      <c r="E4201" s="2" t="str">
        <f>TRIM(Table2[[#This Row],[SKU_CODE]])</f>
        <v>BEC-CLN-002</v>
      </c>
      <c r="F4201" s="2">
        <v>393</v>
      </c>
      <c r="G4201" s="2">
        <v>72705</v>
      </c>
      <c r="H4201" s="2">
        <v>4834.34</v>
      </c>
      <c r="I4201" s="2">
        <v>16837.46</v>
      </c>
      <c r="J4201" s="2">
        <v>41</v>
      </c>
      <c r="K4201" s="2" t="str">
        <f>_xlfn.XLOOKUP(E4201,[1]SKU_Master!A:A,[1]SKU_Master!C:C,"NOT FOUND")</f>
        <v>Cleaners</v>
      </c>
      <c r="L4201" s="2">
        <f>_xlfn.XLOOKUP(Table2[[#This Row],[SKU_CODE_CLEAN]],[1]SKU_Master!A:A,[1]SKU_Master!E:E,"Not Found")</f>
        <v>185</v>
      </c>
      <c r="M4201" s="2">
        <f>_xlfn.XLOOKUP(E4201,[1]SKU_Master!A:A,[1]SKU_Master!F:F,"NOT FOUND")</f>
        <v>88</v>
      </c>
      <c r="N4201" s="2" t="str">
        <f>IF(ISNUMBER(_xlfn.XMATCH(E4201,[1]SKU_Master!A:A)),"MATCH","NOT FOUND")</f>
        <v>MATCH</v>
      </c>
      <c r="O4201" s="2">
        <f>Table2[[#This Row],[GROSS_REVENUE]]-Table2[[#This Row],[DISCOUNT]]</f>
        <v>67870.66</v>
      </c>
      <c r="P4201" s="3">
        <f>IFERROR((Table2[[#This Row],[NET_REVENUE]]-(Table2[[#This Row],[UNITS_SOLD]]*Table2[[#This Row],[UNIT_COGS]]))/Table2[[#This Row],[NET_REVENUE]],0)</f>
        <v>0.49044255647432927</v>
      </c>
      <c r="Q4201" s="4">
        <f>IFERROR(Table2[[#This Row],[GROSS_REVENUE]]/Table2[[#This Row],[AD_SPEND]],0)</f>
        <v>4.318050347261404</v>
      </c>
      <c r="R4201" s="2">
        <f>IFERROR((Table2[[#This Row],[NET_REVENUE]]-(Table2[[#This Row],[UNITS_SOLD]]*Table2[[#This Row],[UNIT_COGS]])-Table2[[#This Row],[AD_SPEND]]),0)</f>
        <v>16449.200000000004</v>
      </c>
      <c r="S4201" s="3">
        <f>IFERROR(Table2[[#This Row],[RETURNS_UNITS]]/Table2[[#This Row],[UNITS_SOLD]],0)</f>
        <v>0.10432569974554708</v>
      </c>
      <c r="T4201" s="2" t="str">
        <f>TRIM(CLEAN(Table2[[#This Row],[CHANNEL]]))</f>
        <v>D2C</v>
      </c>
      <c r="U4201" s="1">
        <f t="shared" si="65"/>
        <v>45778</v>
      </c>
    </row>
    <row r="4202" spans="1:21" x14ac:dyDescent="0.3">
      <c r="A4202" s="1">
        <v>45717</v>
      </c>
      <c r="B4202" s="2" t="s">
        <v>27</v>
      </c>
      <c r="C4202" s="2" t="s">
        <v>25</v>
      </c>
      <c r="D4202" s="2" t="s">
        <v>36</v>
      </c>
      <c r="E4202" s="2" t="str">
        <f>TRIM(Table2[[#This Row],[SKU_CODE]])</f>
        <v>BEC-CLN-003</v>
      </c>
      <c r="F4202" s="2">
        <v>355</v>
      </c>
      <c r="G4202" s="2">
        <v>106145</v>
      </c>
      <c r="H4202" s="2">
        <v>21276.13</v>
      </c>
      <c r="I4202" s="2">
        <v>16860.88</v>
      </c>
      <c r="J4202" s="2">
        <v>11</v>
      </c>
      <c r="K4202" s="2" t="str">
        <f>_xlfn.XLOOKUP(E4202,[1]SKU_Master!A:A,[1]SKU_Master!C:C,"NOT FOUND")</f>
        <v>Cleaners</v>
      </c>
      <c r="L4202" s="2">
        <f>_xlfn.XLOOKUP(Table2[[#This Row],[SKU_CODE_CLEAN]],[1]SKU_Master!A:A,[1]SKU_Master!E:E,"Not Found")</f>
        <v>299</v>
      </c>
      <c r="M4202" s="2">
        <f>_xlfn.XLOOKUP(E4202,[1]SKU_Master!A:A,[1]SKU_Master!F:F,"NOT FOUND")</f>
        <v>150</v>
      </c>
      <c r="N4202" s="2" t="str">
        <f>IF(ISNUMBER(_xlfn.XMATCH(E4202,[1]SKU_Master!A:A)),"MATCH","NOT FOUND")</f>
        <v>MATCH</v>
      </c>
      <c r="O4202" s="2">
        <f>Table2[[#This Row],[GROSS_REVENUE]]-Table2[[#This Row],[DISCOUNT]]</f>
        <v>84868.87</v>
      </c>
      <c r="P4202" s="3">
        <f>IFERROR((Table2[[#This Row],[NET_REVENUE]]-(Table2[[#This Row],[UNITS_SOLD]]*Table2[[#This Row],[UNIT_COGS]]))/Table2[[#This Row],[NET_REVENUE]],0)</f>
        <v>0.37256145863612883</v>
      </c>
      <c r="Q4202" s="4">
        <f>IFERROR(Table2[[#This Row],[GROSS_REVENUE]]/Table2[[#This Row],[AD_SPEND]],0)</f>
        <v>6.2953416429035727</v>
      </c>
      <c r="R4202" s="2">
        <f>IFERROR((Table2[[#This Row],[NET_REVENUE]]-(Table2[[#This Row],[UNITS_SOLD]]*Table2[[#This Row],[UNIT_COGS]])-Table2[[#This Row],[AD_SPEND]]),0)</f>
        <v>14757.989999999994</v>
      </c>
      <c r="S4202" s="3">
        <f>IFERROR(Table2[[#This Row],[RETURNS_UNITS]]/Table2[[#This Row],[UNITS_SOLD]],0)</f>
        <v>3.0985915492957747E-2</v>
      </c>
      <c r="T4202" s="2" t="str">
        <f>TRIM(CLEAN(Table2[[#This Row],[CHANNEL]]))</f>
        <v>Zepto</v>
      </c>
      <c r="U4202" s="1">
        <f t="shared" si="65"/>
        <v>45717</v>
      </c>
    </row>
    <row r="4203" spans="1:21" x14ac:dyDescent="0.3">
      <c r="A4203" s="1">
        <v>45323</v>
      </c>
      <c r="B4203" s="2" t="s">
        <v>37</v>
      </c>
      <c r="C4203" s="2" t="s">
        <v>22</v>
      </c>
      <c r="D4203" s="2" t="s">
        <v>59</v>
      </c>
      <c r="E4203" s="2" t="str">
        <f>TRIM(Table2[[#This Row],[SKU_CODE]])</f>
        <v>BEC-CLN-001</v>
      </c>
      <c r="F4203" s="2">
        <v>365</v>
      </c>
      <c r="G4203" s="2">
        <v>72635</v>
      </c>
      <c r="H4203" s="2">
        <v>4889.5</v>
      </c>
      <c r="I4203" s="2">
        <v>16888.04</v>
      </c>
      <c r="J4203" s="2">
        <v>14</v>
      </c>
      <c r="K4203" s="2" t="str">
        <f>_xlfn.XLOOKUP(E4203,[1]SKU_Master!A:A,[1]SKU_Master!C:C,"NOT FOUND")</f>
        <v>Cleaners</v>
      </c>
      <c r="L4203" s="2">
        <f>_xlfn.XLOOKUP(Table2[[#This Row],[SKU_CODE_CLEAN]],[1]SKU_Master!A:A,[1]SKU_Master!E:E,"Not Found")</f>
        <v>199</v>
      </c>
      <c r="M4203" s="2">
        <f>_xlfn.XLOOKUP(E4203,[1]SKU_Master!A:A,[1]SKU_Master!F:F,"NOT FOUND")</f>
        <v>96</v>
      </c>
      <c r="N4203" s="2" t="str">
        <f>IF(ISNUMBER(_xlfn.XMATCH(E4203,[1]SKU_Master!A:A)),"MATCH","NOT FOUND")</f>
        <v>MATCH</v>
      </c>
      <c r="O4203" s="2">
        <f>Table2[[#This Row],[GROSS_REVENUE]]-Table2[[#This Row],[DISCOUNT]]</f>
        <v>67745.5</v>
      </c>
      <c r="P4203" s="3">
        <f>IFERROR((Table2[[#This Row],[NET_REVENUE]]-(Table2[[#This Row],[UNITS_SOLD]]*Table2[[#This Row],[UNIT_COGS]]))/Table2[[#This Row],[NET_REVENUE]],0)</f>
        <v>0.48277007328900073</v>
      </c>
      <c r="Q4203" s="4">
        <f>IFERROR(Table2[[#This Row],[GROSS_REVENUE]]/Table2[[#This Row],[AD_SPEND]],0)</f>
        <v>4.3009727594202758</v>
      </c>
      <c r="R4203" s="2">
        <f>IFERROR((Table2[[#This Row],[NET_REVENUE]]-(Table2[[#This Row],[UNITS_SOLD]]*Table2[[#This Row],[UNIT_COGS]])-Table2[[#This Row],[AD_SPEND]]),0)</f>
        <v>15817.46</v>
      </c>
      <c r="S4203" s="3">
        <f>IFERROR(Table2[[#This Row],[RETURNS_UNITS]]/Table2[[#This Row],[UNITS_SOLD]],0)</f>
        <v>3.8356164383561646E-2</v>
      </c>
      <c r="T4203" s="2" t="str">
        <f>TRIM(CLEAN(Table2[[#This Row],[CHANNEL]]))</f>
        <v>Blinkit</v>
      </c>
      <c r="U4203" s="1">
        <f t="shared" si="65"/>
        <v>45323</v>
      </c>
    </row>
    <row r="4204" spans="1:21" x14ac:dyDescent="0.3">
      <c r="A4204" s="1">
        <v>45748</v>
      </c>
      <c r="B4204" s="2" t="s">
        <v>33</v>
      </c>
      <c r="C4204" s="2" t="s">
        <v>25</v>
      </c>
      <c r="D4204" s="2" t="s">
        <v>59</v>
      </c>
      <c r="E4204" s="2" t="str">
        <f>TRIM(Table2[[#This Row],[SKU_CODE]])</f>
        <v>BEC-CLN-001</v>
      </c>
      <c r="F4204" s="2">
        <v>389</v>
      </c>
      <c r="G4204" s="2">
        <v>77411</v>
      </c>
      <c r="H4204" s="2">
        <v>17455.97</v>
      </c>
      <c r="I4204" s="2">
        <v>16907.259999999998</v>
      </c>
      <c r="J4204" s="2">
        <v>16</v>
      </c>
      <c r="K4204" s="2" t="str">
        <f>_xlfn.XLOOKUP(E4204,[1]SKU_Master!A:A,[1]SKU_Master!C:C,"NOT FOUND")</f>
        <v>Cleaners</v>
      </c>
      <c r="L4204" s="2">
        <f>_xlfn.XLOOKUP(Table2[[#This Row],[SKU_CODE_CLEAN]],[1]SKU_Master!A:A,[1]SKU_Master!E:E,"Not Found")</f>
        <v>199</v>
      </c>
      <c r="M4204" s="2">
        <f>_xlfn.XLOOKUP(E4204,[1]SKU_Master!A:A,[1]SKU_Master!F:F,"NOT FOUND")</f>
        <v>96</v>
      </c>
      <c r="N4204" s="2" t="str">
        <f>IF(ISNUMBER(_xlfn.XMATCH(E4204,[1]SKU_Master!A:A)),"MATCH","NOT FOUND")</f>
        <v>MATCH</v>
      </c>
      <c r="O4204" s="2">
        <f>Table2[[#This Row],[GROSS_REVENUE]]-Table2[[#This Row],[DISCOUNT]]</f>
        <v>59955.03</v>
      </c>
      <c r="P4204" s="3">
        <f>IFERROR((Table2[[#This Row],[NET_REVENUE]]-(Table2[[#This Row],[UNITS_SOLD]]*Table2[[#This Row],[UNIT_COGS]]))/Table2[[#This Row],[NET_REVENUE]],0)</f>
        <v>0.37713316130439761</v>
      </c>
      <c r="Q4204" s="4">
        <f>IFERROR(Table2[[#This Row],[GROSS_REVENUE]]/Table2[[#This Row],[AD_SPEND]],0)</f>
        <v>4.5785656575932476</v>
      </c>
      <c r="R4204" s="2">
        <f>IFERROR((Table2[[#This Row],[NET_REVENUE]]-(Table2[[#This Row],[UNITS_SOLD]]*Table2[[#This Row],[UNIT_COGS]])-Table2[[#This Row],[AD_SPEND]]),0)</f>
        <v>5703.77</v>
      </c>
      <c r="S4204" s="3">
        <f>IFERROR(Table2[[#This Row],[RETURNS_UNITS]]/Table2[[#This Row],[UNITS_SOLD]],0)</f>
        <v>4.1131105398457581E-2</v>
      </c>
      <c r="T4204" s="2" t="str">
        <f>TRIM(CLEAN(Table2[[#This Row],[CHANNEL]]))</f>
        <v>Swiggy Instamart</v>
      </c>
      <c r="U4204" s="1">
        <f t="shared" si="65"/>
        <v>45748</v>
      </c>
    </row>
    <row r="4205" spans="1:21" x14ac:dyDescent="0.3">
      <c r="A4205" s="1">
        <v>45505</v>
      </c>
      <c r="B4205" s="2" t="s">
        <v>24</v>
      </c>
      <c r="C4205" s="2" t="s">
        <v>25</v>
      </c>
      <c r="D4205" s="2" t="s">
        <v>59</v>
      </c>
      <c r="E4205" s="2" t="str">
        <f>TRIM(Table2[[#This Row],[SKU_CODE]])</f>
        <v>BEC-CLN-001</v>
      </c>
      <c r="F4205" s="2">
        <v>296</v>
      </c>
      <c r="G4205" s="2">
        <v>58904</v>
      </c>
      <c r="H4205" s="2">
        <v>6031.66</v>
      </c>
      <c r="I4205" s="2">
        <v>16911.689999999999</v>
      </c>
      <c r="J4205" s="2">
        <v>44</v>
      </c>
      <c r="K4205" s="2" t="str">
        <f>_xlfn.XLOOKUP(E4205,[1]SKU_Master!A:A,[1]SKU_Master!C:C,"NOT FOUND")</f>
        <v>Cleaners</v>
      </c>
      <c r="L4205" s="2">
        <f>_xlfn.XLOOKUP(Table2[[#This Row],[SKU_CODE_CLEAN]],[1]SKU_Master!A:A,[1]SKU_Master!E:E,"Not Found")</f>
        <v>199</v>
      </c>
      <c r="M4205" s="2">
        <f>_xlfn.XLOOKUP(E4205,[1]SKU_Master!A:A,[1]SKU_Master!F:F,"NOT FOUND")</f>
        <v>96</v>
      </c>
      <c r="N4205" s="2" t="str">
        <f>IF(ISNUMBER(_xlfn.XMATCH(E4205,[1]SKU_Master!A:A)),"MATCH","NOT FOUND")</f>
        <v>MATCH</v>
      </c>
      <c r="O4205" s="2">
        <f>Table2[[#This Row],[GROSS_REVENUE]]-Table2[[#This Row],[DISCOUNT]]</f>
        <v>52872.34</v>
      </c>
      <c r="P4205" s="3">
        <f>IFERROR((Table2[[#This Row],[NET_REVENUE]]-(Table2[[#This Row],[UNITS_SOLD]]*Table2[[#This Row],[UNIT_COGS]]))/Table2[[#This Row],[NET_REVENUE]],0)</f>
        <v>0.4625545228374609</v>
      </c>
      <c r="Q4205" s="4">
        <f>IFERROR(Table2[[#This Row],[GROSS_REVENUE]]/Table2[[#This Row],[AD_SPEND]],0)</f>
        <v>3.483034516361168</v>
      </c>
      <c r="R4205" s="2">
        <f>IFERROR((Table2[[#This Row],[NET_REVENUE]]-(Table2[[#This Row],[UNITS_SOLD]]*Table2[[#This Row],[UNIT_COGS]])-Table2[[#This Row],[AD_SPEND]]),0)</f>
        <v>7544.6499999999978</v>
      </c>
      <c r="S4205" s="3">
        <f>IFERROR(Table2[[#This Row],[RETURNS_UNITS]]/Table2[[#This Row],[UNITS_SOLD]],0)</f>
        <v>0.14864864864864866</v>
      </c>
      <c r="T4205" s="2" t="str">
        <f>TRIM(CLEAN(Table2[[#This Row],[CHANNEL]]))</f>
        <v>D2C</v>
      </c>
      <c r="U4205" s="1">
        <f t="shared" si="65"/>
        <v>45505</v>
      </c>
    </row>
    <row r="4206" spans="1:21" x14ac:dyDescent="0.3">
      <c r="A4206" s="1">
        <v>45536</v>
      </c>
      <c r="B4206" s="2" t="s">
        <v>39</v>
      </c>
      <c r="C4206" s="2" t="s">
        <v>22</v>
      </c>
      <c r="D4206" s="2" t="s">
        <v>38</v>
      </c>
      <c r="E4206" s="2" t="str">
        <f>TRIM(Table2[[#This Row],[SKU_CODE]])</f>
        <v>BEC-CLN-002</v>
      </c>
      <c r="F4206" s="2">
        <v>493</v>
      </c>
      <c r="G4206" s="2">
        <v>91205</v>
      </c>
      <c r="H4206" s="2">
        <v>16624.68</v>
      </c>
      <c r="I4206" s="2">
        <v>16920.990000000002</v>
      </c>
      <c r="J4206" s="2">
        <v>17</v>
      </c>
      <c r="K4206" s="2" t="str">
        <f>_xlfn.XLOOKUP(E4206,[1]SKU_Master!A:A,[1]SKU_Master!C:C,"NOT FOUND")</f>
        <v>Cleaners</v>
      </c>
      <c r="L4206" s="2">
        <f>_xlfn.XLOOKUP(Table2[[#This Row],[SKU_CODE_CLEAN]],[1]SKU_Master!A:A,[1]SKU_Master!E:E,"Not Found")</f>
        <v>185</v>
      </c>
      <c r="M4206" s="2">
        <f>_xlfn.XLOOKUP(E4206,[1]SKU_Master!A:A,[1]SKU_Master!F:F,"NOT FOUND")</f>
        <v>88</v>
      </c>
      <c r="N4206" s="2" t="str">
        <f>IF(ISNUMBER(_xlfn.XMATCH(E4206,[1]SKU_Master!A:A)),"MATCH","NOT FOUND")</f>
        <v>MATCH</v>
      </c>
      <c r="O4206" s="2">
        <f>Table2[[#This Row],[GROSS_REVENUE]]-Table2[[#This Row],[DISCOUNT]]</f>
        <v>74580.320000000007</v>
      </c>
      <c r="P4206" s="3">
        <f>IFERROR((Table2[[#This Row],[NET_REVENUE]]-(Table2[[#This Row],[UNITS_SOLD]]*Table2[[#This Row],[UNIT_COGS]]))/Table2[[#This Row],[NET_REVENUE]],0)</f>
        <v>0.41829158147886741</v>
      </c>
      <c r="Q4206" s="4">
        <f>IFERROR(Table2[[#This Row],[GROSS_REVENUE]]/Table2[[#This Row],[AD_SPEND]],0)</f>
        <v>5.3900510549323641</v>
      </c>
      <c r="R4206" s="2">
        <f>IFERROR((Table2[[#This Row],[NET_REVENUE]]-(Table2[[#This Row],[UNITS_SOLD]]*Table2[[#This Row],[UNIT_COGS]])-Table2[[#This Row],[AD_SPEND]]),0)</f>
        <v>14275.330000000005</v>
      </c>
      <c r="S4206" s="3">
        <f>IFERROR(Table2[[#This Row],[RETURNS_UNITS]]/Table2[[#This Row],[UNITS_SOLD]],0)</f>
        <v>3.4482758620689655E-2</v>
      </c>
      <c r="T4206" s="2" t="str">
        <f>TRIM(CLEAN(Table2[[#This Row],[CHANNEL]]))</f>
        <v>Amazon</v>
      </c>
      <c r="U4206" s="1">
        <f t="shared" si="65"/>
        <v>45536</v>
      </c>
    </row>
    <row r="4207" spans="1:21" x14ac:dyDescent="0.3">
      <c r="A4207" s="1">
        <v>45717</v>
      </c>
      <c r="B4207" s="2" t="s">
        <v>50</v>
      </c>
      <c r="C4207" s="2" t="s">
        <v>22</v>
      </c>
      <c r="D4207" s="2" t="s">
        <v>59</v>
      </c>
      <c r="E4207" s="2" t="str">
        <f>TRIM(Table2[[#This Row],[SKU_CODE]])</f>
        <v>BEC-CLN-001</v>
      </c>
      <c r="F4207" s="2">
        <v>523</v>
      </c>
      <c r="G4207" s="2">
        <v>104077</v>
      </c>
      <c r="H4207" s="2">
        <v>28811.56</v>
      </c>
      <c r="I4207" s="2">
        <v>16939.91</v>
      </c>
      <c r="J4207" s="2">
        <v>25</v>
      </c>
      <c r="K4207" s="2" t="str">
        <f>_xlfn.XLOOKUP(E4207,[1]SKU_Master!A:A,[1]SKU_Master!C:C,"NOT FOUND")</f>
        <v>Cleaners</v>
      </c>
      <c r="L4207" s="2">
        <f>_xlfn.XLOOKUP(Table2[[#This Row],[SKU_CODE_CLEAN]],[1]SKU_Master!A:A,[1]SKU_Master!E:E,"Not Found")</f>
        <v>199</v>
      </c>
      <c r="M4207" s="2">
        <f>_xlfn.XLOOKUP(E4207,[1]SKU_Master!A:A,[1]SKU_Master!F:F,"NOT FOUND")</f>
        <v>96</v>
      </c>
      <c r="N4207" s="2" t="str">
        <f>IF(ISNUMBER(_xlfn.XMATCH(E4207,[1]SKU_Master!A:A)),"MATCH","NOT FOUND")</f>
        <v>MATCH</v>
      </c>
      <c r="O4207" s="2">
        <f>Table2[[#This Row],[GROSS_REVENUE]]-Table2[[#This Row],[DISCOUNT]]</f>
        <v>75265.440000000002</v>
      </c>
      <c r="P4207" s="3">
        <f>IFERROR((Table2[[#This Row],[NET_REVENUE]]-(Table2[[#This Row],[UNITS_SOLD]]*Table2[[#This Row],[UNIT_COGS]]))/Table2[[#This Row],[NET_REVENUE]],0)</f>
        <v>0.33292092625778846</v>
      </c>
      <c r="Q4207" s="4">
        <f>IFERROR(Table2[[#This Row],[GROSS_REVENUE]]/Table2[[#This Row],[AD_SPEND]],0)</f>
        <v>6.1438933264698576</v>
      </c>
      <c r="R4207" s="2">
        <f>IFERROR((Table2[[#This Row],[NET_REVENUE]]-(Table2[[#This Row],[UNITS_SOLD]]*Table2[[#This Row],[UNIT_COGS]])-Table2[[#This Row],[AD_SPEND]]),0)</f>
        <v>8117.5300000000025</v>
      </c>
      <c r="S4207" s="3">
        <f>IFERROR(Table2[[#This Row],[RETURNS_UNITS]]/Table2[[#This Row],[UNITS_SOLD]],0)</f>
        <v>4.780114722753346E-2</v>
      </c>
      <c r="T4207" s="2" t="str">
        <f>TRIM(CLEAN(Table2[[#This Row],[CHANNEL]]))</f>
        <v>Amazon</v>
      </c>
      <c r="U4207" s="1">
        <f t="shared" si="65"/>
        <v>45717</v>
      </c>
    </row>
    <row r="4208" spans="1:21" x14ac:dyDescent="0.3">
      <c r="A4208" s="1">
        <v>45352</v>
      </c>
      <c r="B4208" s="2" t="s">
        <v>24</v>
      </c>
      <c r="C4208" s="2" t="s">
        <v>25</v>
      </c>
      <c r="D4208" s="2" t="s">
        <v>59</v>
      </c>
      <c r="E4208" s="2" t="str">
        <f>TRIM(Table2[[#This Row],[SKU_CODE]])</f>
        <v>BEC-CLN-001</v>
      </c>
      <c r="F4208" s="2">
        <v>363</v>
      </c>
      <c r="G4208" s="2">
        <v>72237</v>
      </c>
      <c r="H4208" s="2">
        <v>2761.52</v>
      </c>
      <c r="I4208" s="2">
        <v>17029.27</v>
      </c>
      <c r="J4208" s="2">
        <v>34</v>
      </c>
      <c r="K4208" s="2" t="str">
        <f>_xlfn.XLOOKUP(E4208,[1]SKU_Master!A:A,[1]SKU_Master!C:C,"NOT FOUND")</f>
        <v>Cleaners</v>
      </c>
      <c r="L4208" s="2">
        <f>_xlfn.XLOOKUP(Table2[[#This Row],[SKU_CODE_CLEAN]],[1]SKU_Master!A:A,[1]SKU_Master!E:E,"Not Found")</f>
        <v>199</v>
      </c>
      <c r="M4208" s="2">
        <f>_xlfn.XLOOKUP(E4208,[1]SKU_Master!A:A,[1]SKU_Master!F:F,"NOT FOUND")</f>
        <v>96</v>
      </c>
      <c r="N4208" s="2" t="str">
        <f>IF(ISNUMBER(_xlfn.XMATCH(E4208,[1]SKU_Master!A:A)),"MATCH","NOT FOUND")</f>
        <v>MATCH</v>
      </c>
      <c r="O4208" s="2">
        <f>Table2[[#This Row],[GROSS_REVENUE]]-Table2[[#This Row],[DISCOUNT]]</f>
        <v>69475.48</v>
      </c>
      <c r="P4208" s="3">
        <f>IFERROR((Table2[[#This Row],[NET_REVENUE]]-(Table2[[#This Row],[UNITS_SOLD]]*Table2[[#This Row],[UNIT_COGS]]))/Table2[[#This Row],[NET_REVENUE]],0)</f>
        <v>0.4984129652648675</v>
      </c>
      <c r="Q4208" s="4">
        <f>IFERROR(Table2[[#This Row],[GROSS_REVENUE]]/Table2[[#This Row],[AD_SPEND]],0)</f>
        <v>4.2419316858561755</v>
      </c>
      <c r="R4208" s="2">
        <f>IFERROR((Table2[[#This Row],[NET_REVENUE]]-(Table2[[#This Row],[UNITS_SOLD]]*Table2[[#This Row],[UNIT_COGS]])-Table2[[#This Row],[AD_SPEND]]),0)</f>
        <v>17598.209999999995</v>
      </c>
      <c r="S4208" s="3">
        <f>IFERROR(Table2[[#This Row],[RETURNS_UNITS]]/Table2[[#This Row],[UNITS_SOLD]],0)</f>
        <v>9.366391184573003E-2</v>
      </c>
      <c r="T4208" s="2" t="str">
        <f>TRIM(CLEAN(Table2[[#This Row],[CHANNEL]]))</f>
        <v>D2C</v>
      </c>
      <c r="U4208" s="1">
        <f t="shared" si="65"/>
        <v>45352</v>
      </c>
    </row>
    <row r="4209" spans="1:21" x14ac:dyDescent="0.3">
      <c r="A4209" s="1">
        <v>45505</v>
      </c>
      <c r="B4209" s="2" t="s">
        <v>33</v>
      </c>
      <c r="C4209" s="2" t="s">
        <v>25</v>
      </c>
      <c r="D4209" s="2" t="s">
        <v>36</v>
      </c>
      <c r="E4209" s="2" t="str">
        <f>TRIM(Table2[[#This Row],[SKU_CODE]])</f>
        <v>BEC-CLN-003</v>
      </c>
      <c r="F4209" s="2">
        <v>227</v>
      </c>
      <c r="G4209" s="2">
        <v>67873</v>
      </c>
      <c r="H4209" s="2">
        <v>17741.18</v>
      </c>
      <c r="I4209" s="2">
        <v>17043.3</v>
      </c>
      <c r="J4209" s="2">
        <v>7</v>
      </c>
      <c r="K4209" s="2" t="str">
        <f>_xlfn.XLOOKUP(E4209,[1]SKU_Master!A:A,[1]SKU_Master!C:C,"NOT FOUND")</f>
        <v>Cleaners</v>
      </c>
      <c r="L4209" s="2">
        <f>_xlfn.XLOOKUP(Table2[[#This Row],[SKU_CODE_CLEAN]],[1]SKU_Master!A:A,[1]SKU_Master!E:E,"Not Found")</f>
        <v>299</v>
      </c>
      <c r="M4209" s="2">
        <f>_xlfn.XLOOKUP(E4209,[1]SKU_Master!A:A,[1]SKU_Master!F:F,"NOT FOUND")</f>
        <v>150</v>
      </c>
      <c r="N4209" s="2" t="str">
        <f>IF(ISNUMBER(_xlfn.XMATCH(E4209,[1]SKU_Master!A:A)),"MATCH","NOT FOUND")</f>
        <v>MATCH</v>
      </c>
      <c r="O4209" s="2">
        <f>Table2[[#This Row],[GROSS_REVENUE]]-Table2[[#This Row],[DISCOUNT]]</f>
        <v>50131.82</v>
      </c>
      <c r="P4209" s="3">
        <f>IFERROR((Table2[[#This Row],[NET_REVENUE]]-(Table2[[#This Row],[UNITS_SOLD]]*Table2[[#This Row],[UNIT_COGS]]))/Table2[[#This Row],[NET_REVENUE]],0)</f>
        <v>0.32079066748424451</v>
      </c>
      <c r="Q4209" s="4">
        <f>IFERROR(Table2[[#This Row],[GROSS_REVENUE]]/Table2[[#This Row],[AD_SPEND]],0)</f>
        <v>3.9823860402621558</v>
      </c>
      <c r="R4209" s="2">
        <f>IFERROR((Table2[[#This Row],[NET_REVENUE]]-(Table2[[#This Row],[UNITS_SOLD]]*Table2[[#This Row],[UNIT_COGS]])-Table2[[#This Row],[AD_SPEND]]),0)</f>
        <v>-961.47999999999956</v>
      </c>
      <c r="S4209" s="3">
        <f>IFERROR(Table2[[#This Row],[RETURNS_UNITS]]/Table2[[#This Row],[UNITS_SOLD]],0)</f>
        <v>3.0837004405286344E-2</v>
      </c>
      <c r="T4209" s="2" t="str">
        <f>TRIM(CLEAN(Table2[[#This Row],[CHANNEL]]))</f>
        <v>Swiggy Instamart</v>
      </c>
      <c r="U4209" s="1">
        <f t="shared" si="65"/>
        <v>45505</v>
      </c>
    </row>
    <row r="4210" spans="1:21" x14ac:dyDescent="0.3">
      <c r="A4210" s="1">
        <v>45323</v>
      </c>
      <c r="B4210" s="2" t="s">
        <v>50</v>
      </c>
      <c r="C4210" s="2" t="s">
        <v>25</v>
      </c>
      <c r="D4210" s="2" t="s">
        <v>59</v>
      </c>
      <c r="E4210" s="2" t="str">
        <f>TRIM(Table2[[#This Row],[SKU_CODE]])</f>
        <v>BEC-CLN-001</v>
      </c>
      <c r="F4210" s="2">
        <v>592</v>
      </c>
      <c r="G4210" s="2">
        <v>117808</v>
      </c>
      <c r="H4210" s="2">
        <v>23411.25</v>
      </c>
      <c r="I4210" s="2">
        <v>17061.490000000002</v>
      </c>
      <c r="J4210" s="2">
        <v>24</v>
      </c>
      <c r="K4210" s="2" t="str">
        <f>_xlfn.XLOOKUP(E4210,[1]SKU_Master!A:A,[1]SKU_Master!C:C,"NOT FOUND")</f>
        <v>Cleaners</v>
      </c>
      <c r="L4210" s="2">
        <f>_xlfn.XLOOKUP(Table2[[#This Row],[SKU_CODE_CLEAN]],[1]SKU_Master!A:A,[1]SKU_Master!E:E,"Not Found")</f>
        <v>199</v>
      </c>
      <c r="M4210" s="2">
        <f>_xlfn.XLOOKUP(E4210,[1]SKU_Master!A:A,[1]SKU_Master!F:F,"NOT FOUND")</f>
        <v>96</v>
      </c>
      <c r="N4210" s="2" t="str">
        <f>IF(ISNUMBER(_xlfn.XMATCH(E4210,[1]SKU_Master!A:A)),"MATCH","NOT FOUND")</f>
        <v>MATCH</v>
      </c>
      <c r="O4210" s="2">
        <f>Table2[[#This Row],[GROSS_REVENUE]]-Table2[[#This Row],[DISCOUNT]]</f>
        <v>94396.75</v>
      </c>
      <c r="P4210" s="3">
        <f>IFERROR((Table2[[#This Row],[NET_REVENUE]]-(Table2[[#This Row],[UNITS_SOLD]]*Table2[[#This Row],[UNIT_COGS]]))/Table2[[#This Row],[NET_REVENUE]],0)</f>
        <v>0.3979453741786661</v>
      </c>
      <c r="Q4210" s="4">
        <f>IFERROR(Table2[[#This Row],[GROSS_REVENUE]]/Table2[[#This Row],[AD_SPEND]],0)</f>
        <v>6.9049068985182416</v>
      </c>
      <c r="R4210" s="2">
        <f>IFERROR((Table2[[#This Row],[NET_REVENUE]]-(Table2[[#This Row],[UNITS_SOLD]]*Table2[[#This Row],[UNIT_COGS]])-Table2[[#This Row],[AD_SPEND]]),0)</f>
        <v>20503.259999999998</v>
      </c>
      <c r="S4210" s="3">
        <f>IFERROR(Table2[[#This Row],[RETURNS_UNITS]]/Table2[[#This Row],[UNITS_SOLD]],0)</f>
        <v>4.0540540540540543E-2</v>
      </c>
      <c r="T4210" s="2" t="str">
        <f>TRIM(CLEAN(Table2[[#This Row],[CHANNEL]]))</f>
        <v>Amazon</v>
      </c>
      <c r="U4210" s="1">
        <f t="shared" si="65"/>
        <v>45323</v>
      </c>
    </row>
    <row r="4211" spans="1:21" x14ac:dyDescent="0.3">
      <c r="A4211" s="1">
        <v>45444</v>
      </c>
      <c r="B4211" s="2" t="s">
        <v>37</v>
      </c>
      <c r="C4211" s="2" t="s">
        <v>25</v>
      </c>
      <c r="D4211" s="2" t="s">
        <v>38</v>
      </c>
      <c r="E4211" s="2" t="str">
        <f>TRIM(Table2[[#This Row],[SKU_CODE]])</f>
        <v>BEC-CLN-002</v>
      </c>
      <c r="F4211" s="2">
        <v>487</v>
      </c>
      <c r="G4211" s="2">
        <v>90095</v>
      </c>
      <c r="H4211" s="2">
        <v>4662.8900000000003</v>
      </c>
      <c r="I4211" s="2">
        <v>17071.759999999998</v>
      </c>
      <c r="J4211" s="2">
        <v>16</v>
      </c>
      <c r="K4211" s="2" t="str">
        <f>_xlfn.XLOOKUP(E4211,[1]SKU_Master!A:A,[1]SKU_Master!C:C,"NOT FOUND")</f>
        <v>Cleaners</v>
      </c>
      <c r="L4211" s="2">
        <f>_xlfn.XLOOKUP(Table2[[#This Row],[SKU_CODE_CLEAN]],[1]SKU_Master!A:A,[1]SKU_Master!E:E,"Not Found")</f>
        <v>185</v>
      </c>
      <c r="M4211" s="2">
        <f>_xlfn.XLOOKUP(E4211,[1]SKU_Master!A:A,[1]SKU_Master!F:F,"NOT FOUND")</f>
        <v>88</v>
      </c>
      <c r="N4211" s="2" t="str">
        <f>IF(ISNUMBER(_xlfn.XMATCH(E4211,[1]SKU_Master!A:A)),"MATCH","NOT FOUND")</f>
        <v>MATCH</v>
      </c>
      <c r="O4211" s="2">
        <f>Table2[[#This Row],[GROSS_REVENUE]]-Table2[[#This Row],[DISCOUNT]]</f>
        <v>85432.11</v>
      </c>
      <c r="P4211" s="3">
        <f>IFERROR((Table2[[#This Row],[NET_REVENUE]]-(Table2[[#This Row],[UNITS_SOLD]]*Table2[[#This Row],[UNIT_COGS]]))/Table2[[#This Row],[NET_REVENUE]],0)</f>
        <v>0.49836191567784055</v>
      </c>
      <c r="Q4211" s="4">
        <f>IFERROR(Table2[[#This Row],[GROSS_REVENUE]]/Table2[[#This Row],[AD_SPEND]],0)</f>
        <v>5.2774289235556271</v>
      </c>
      <c r="R4211" s="2">
        <f>IFERROR((Table2[[#This Row],[NET_REVENUE]]-(Table2[[#This Row],[UNITS_SOLD]]*Table2[[#This Row],[UNIT_COGS]])-Table2[[#This Row],[AD_SPEND]]),0)</f>
        <v>25504.350000000002</v>
      </c>
      <c r="S4211" s="3">
        <f>IFERROR(Table2[[#This Row],[RETURNS_UNITS]]/Table2[[#This Row],[UNITS_SOLD]],0)</f>
        <v>3.2854209445585217E-2</v>
      </c>
      <c r="T4211" s="2" t="str">
        <f>TRIM(CLEAN(Table2[[#This Row],[CHANNEL]]))</f>
        <v>Blinkit</v>
      </c>
      <c r="U4211" s="1">
        <f t="shared" si="65"/>
        <v>45444</v>
      </c>
    </row>
    <row r="4212" spans="1:21" x14ac:dyDescent="0.3">
      <c r="A4212" s="1">
        <v>45809</v>
      </c>
      <c r="B4212" s="2" t="s">
        <v>34</v>
      </c>
      <c r="C4212" s="2" t="s">
        <v>22</v>
      </c>
      <c r="D4212" s="2" t="s">
        <v>36</v>
      </c>
      <c r="E4212" s="2" t="str">
        <f>TRIM(Table2[[#This Row],[SKU_CODE]])</f>
        <v>BEC-CLN-003</v>
      </c>
      <c r="F4212" s="2">
        <v>375</v>
      </c>
      <c r="G4212" s="2">
        <v>112125</v>
      </c>
      <c r="H4212" s="2">
        <v>23828.959999999999</v>
      </c>
      <c r="I4212" s="2">
        <v>17118.259999999998</v>
      </c>
      <c r="J4212" s="2">
        <v>8</v>
      </c>
      <c r="K4212" s="2" t="str">
        <f>_xlfn.XLOOKUP(E4212,[1]SKU_Master!A:A,[1]SKU_Master!C:C,"NOT FOUND")</f>
        <v>Cleaners</v>
      </c>
      <c r="L4212" s="2">
        <f>_xlfn.XLOOKUP(Table2[[#This Row],[SKU_CODE_CLEAN]],[1]SKU_Master!A:A,[1]SKU_Master!E:E,"Not Found")</f>
        <v>299</v>
      </c>
      <c r="M4212" s="2">
        <f>_xlfn.XLOOKUP(E4212,[1]SKU_Master!A:A,[1]SKU_Master!F:F,"NOT FOUND")</f>
        <v>150</v>
      </c>
      <c r="N4212" s="2" t="str">
        <f>IF(ISNUMBER(_xlfn.XMATCH(E4212,[1]SKU_Master!A:A)),"MATCH","NOT FOUND")</f>
        <v>MATCH</v>
      </c>
      <c r="O4212" s="2">
        <f>Table2[[#This Row],[GROSS_REVENUE]]-Table2[[#This Row],[DISCOUNT]]</f>
        <v>88296.040000000008</v>
      </c>
      <c r="P4212" s="3">
        <f>IFERROR((Table2[[#This Row],[NET_REVENUE]]-(Table2[[#This Row],[UNITS_SOLD]]*Table2[[#This Row],[UNIT_COGS]]))/Table2[[#This Row],[NET_REVENUE]],0)</f>
        <v>0.36293858705328125</v>
      </c>
      <c r="Q4212" s="4">
        <f>IFERROR(Table2[[#This Row],[GROSS_REVENUE]]/Table2[[#This Row],[AD_SPEND]],0)</f>
        <v>6.5500231916094283</v>
      </c>
      <c r="R4212" s="2">
        <f>IFERROR((Table2[[#This Row],[NET_REVENUE]]-(Table2[[#This Row],[UNITS_SOLD]]*Table2[[#This Row],[UNIT_COGS]])-Table2[[#This Row],[AD_SPEND]]),0)</f>
        <v>14927.78000000001</v>
      </c>
      <c r="S4212" s="3">
        <f>IFERROR(Table2[[#This Row],[RETURNS_UNITS]]/Table2[[#This Row],[UNITS_SOLD]],0)</f>
        <v>2.1333333333333333E-2</v>
      </c>
      <c r="T4212" s="2" t="str">
        <f>TRIM(CLEAN(Table2[[#This Row],[CHANNEL]]))</f>
        <v>Zepto</v>
      </c>
      <c r="U4212" s="1">
        <f t="shared" si="65"/>
        <v>45809</v>
      </c>
    </row>
    <row r="4213" spans="1:21" x14ac:dyDescent="0.3">
      <c r="A4213" s="1">
        <v>45778</v>
      </c>
      <c r="B4213" s="2" t="s">
        <v>37</v>
      </c>
      <c r="C4213" s="2" t="s">
        <v>25</v>
      </c>
      <c r="D4213" s="2" t="s">
        <v>38</v>
      </c>
      <c r="E4213" s="2" t="str">
        <f>TRIM(Table2[[#This Row],[SKU_CODE]])</f>
        <v>BEC-CLN-002</v>
      </c>
      <c r="F4213" s="2">
        <v>491</v>
      </c>
      <c r="G4213" s="2">
        <v>90835</v>
      </c>
      <c r="H4213" s="2">
        <v>15582.69</v>
      </c>
      <c r="I4213" s="2">
        <v>17118.810000000001</v>
      </c>
      <c r="J4213" s="2">
        <v>19</v>
      </c>
      <c r="K4213" s="2" t="str">
        <f>_xlfn.XLOOKUP(E4213,[1]SKU_Master!A:A,[1]SKU_Master!C:C,"NOT FOUND")</f>
        <v>Cleaners</v>
      </c>
      <c r="L4213" s="2">
        <f>_xlfn.XLOOKUP(Table2[[#This Row],[SKU_CODE_CLEAN]],[1]SKU_Master!A:A,[1]SKU_Master!E:E,"Not Found")</f>
        <v>185</v>
      </c>
      <c r="M4213" s="2">
        <f>_xlfn.XLOOKUP(E4213,[1]SKU_Master!A:A,[1]SKU_Master!F:F,"NOT FOUND")</f>
        <v>88</v>
      </c>
      <c r="N4213" s="2" t="str">
        <f>IF(ISNUMBER(_xlfn.XMATCH(E4213,[1]SKU_Master!A:A)),"MATCH","NOT FOUND")</f>
        <v>MATCH</v>
      </c>
      <c r="O4213" s="2">
        <f>Table2[[#This Row],[GROSS_REVENUE]]-Table2[[#This Row],[DISCOUNT]]</f>
        <v>75252.31</v>
      </c>
      <c r="P4213" s="3">
        <f>IFERROR((Table2[[#This Row],[NET_REVENUE]]-(Table2[[#This Row],[UNITS_SOLD]]*Table2[[#This Row],[UNIT_COGS]]))/Table2[[#This Row],[NET_REVENUE]],0)</f>
        <v>0.42582493480931016</v>
      </c>
      <c r="Q4213" s="4">
        <f>IFERROR(Table2[[#This Row],[GROSS_REVENUE]]/Table2[[#This Row],[AD_SPEND]],0)</f>
        <v>5.3061515374024246</v>
      </c>
      <c r="R4213" s="2">
        <f>IFERROR((Table2[[#This Row],[NET_REVENUE]]-(Table2[[#This Row],[UNITS_SOLD]]*Table2[[#This Row],[UNIT_COGS]])-Table2[[#This Row],[AD_SPEND]]),0)</f>
        <v>14925.499999999996</v>
      </c>
      <c r="S4213" s="3">
        <f>IFERROR(Table2[[#This Row],[RETURNS_UNITS]]/Table2[[#This Row],[UNITS_SOLD]],0)</f>
        <v>3.8696537678207736E-2</v>
      </c>
      <c r="T4213" s="2" t="str">
        <f>TRIM(CLEAN(Table2[[#This Row],[CHANNEL]]))</f>
        <v>Blinkit</v>
      </c>
      <c r="U4213" s="1">
        <f t="shared" si="65"/>
        <v>45778</v>
      </c>
    </row>
    <row r="4214" spans="1:21" x14ac:dyDescent="0.3">
      <c r="A4214" s="1">
        <v>45748</v>
      </c>
      <c r="B4214" s="2" t="s">
        <v>39</v>
      </c>
      <c r="C4214" s="2" t="s">
        <v>28</v>
      </c>
      <c r="D4214" s="2" t="s">
        <v>59</v>
      </c>
      <c r="E4214" s="2" t="str">
        <f>TRIM(Table2[[#This Row],[SKU_CODE]])</f>
        <v>BEC-CLN-001</v>
      </c>
      <c r="F4214" s="2">
        <v>359</v>
      </c>
      <c r="G4214" s="2">
        <v>71441</v>
      </c>
      <c r="H4214" s="2">
        <v>14479.47</v>
      </c>
      <c r="I4214" s="2">
        <v>17150.09</v>
      </c>
      <c r="J4214" s="2">
        <v>15</v>
      </c>
      <c r="K4214" s="2" t="str">
        <f>_xlfn.XLOOKUP(E4214,[1]SKU_Master!A:A,[1]SKU_Master!C:C,"NOT FOUND")</f>
        <v>Cleaners</v>
      </c>
      <c r="L4214" s="2">
        <f>_xlfn.XLOOKUP(Table2[[#This Row],[SKU_CODE_CLEAN]],[1]SKU_Master!A:A,[1]SKU_Master!E:E,"Not Found")</f>
        <v>199</v>
      </c>
      <c r="M4214" s="2">
        <f>_xlfn.XLOOKUP(E4214,[1]SKU_Master!A:A,[1]SKU_Master!F:F,"NOT FOUND")</f>
        <v>96</v>
      </c>
      <c r="N4214" s="2" t="str">
        <f>IF(ISNUMBER(_xlfn.XMATCH(E4214,[1]SKU_Master!A:A)),"MATCH","NOT FOUND")</f>
        <v>MATCH</v>
      </c>
      <c r="O4214" s="2">
        <f>Table2[[#This Row],[GROSS_REVENUE]]-Table2[[#This Row],[DISCOUNT]]</f>
        <v>56961.53</v>
      </c>
      <c r="P4214" s="3">
        <f>IFERROR((Table2[[#This Row],[NET_REVENUE]]-(Table2[[#This Row],[UNITS_SOLD]]*Table2[[#This Row],[UNIT_COGS]]))/Table2[[#This Row],[NET_REVENUE]],0)</f>
        <v>0.3949600721750276</v>
      </c>
      <c r="Q4214" s="4">
        <f>IFERROR(Table2[[#This Row],[GROSS_REVENUE]]/Table2[[#This Row],[AD_SPEND]],0)</f>
        <v>4.1656341162058039</v>
      </c>
      <c r="R4214" s="2">
        <f>IFERROR((Table2[[#This Row],[NET_REVENUE]]-(Table2[[#This Row],[UNITS_SOLD]]*Table2[[#This Row],[UNIT_COGS]])-Table2[[#This Row],[AD_SPEND]]),0)</f>
        <v>5347.4399999999987</v>
      </c>
      <c r="S4214" s="3">
        <f>IFERROR(Table2[[#This Row],[RETURNS_UNITS]]/Table2[[#This Row],[UNITS_SOLD]],0)</f>
        <v>4.1782729805013928E-2</v>
      </c>
      <c r="T4214" s="2" t="str">
        <f>TRIM(CLEAN(Table2[[#This Row],[CHANNEL]]))</f>
        <v>Amazon</v>
      </c>
      <c r="U4214" s="1">
        <f t="shared" si="65"/>
        <v>45748</v>
      </c>
    </row>
    <row r="4215" spans="1:21" x14ac:dyDescent="0.3">
      <c r="A4215" s="1">
        <v>45627</v>
      </c>
      <c r="B4215" s="2" t="s">
        <v>50</v>
      </c>
      <c r="C4215" s="2" t="s">
        <v>22</v>
      </c>
      <c r="D4215" s="2" t="s">
        <v>59</v>
      </c>
      <c r="E4215" s="2" t="str">
        <f>TRIM(Table2[[#This Row],[SKU_CODE]])</f>
        <v>BEC-CLN-001</v>
      </c>
      <c r="F4215" s="2">
        <v>369</v>
      </c>
      <c r="G4215" s="2">
        <v>73431</v>
      </c>
      <c r="H4215" s="2">
        <v>21063.64</v>
      </c>
      <c r="I4215" s="2">
        <v>17194.91</v>
      </c>
      <c r="J4215" s="2">
        <v>21</v>
      </c>
      <c r="K4215" s="2" t="str">
        <f>_xlfn.XLOOKUP(E4215,[1]SKU_Master!A:A,[1]SKU_Master!C:C,"NOT FOUND")</f>
        <v>Cleaners</v>
      </c>
      <c r="L4215" s="2">
        <f>_xlfn.XLOOKUP(Table2[[#This Row],[SKU_CODE_CLEAN]],[1]SKU_Master!A:A,[1]SKU_Master!E:E,"Not Found")</f>
        <v>199</v>
      </c>
      <c r="M4215" s="2">
        <f>_xlfn.XLOOKUP(E4215,[1]SKU_Master!A:A,[1]SKU_Master!F:F,"NOT FOUND")</f>
        <v>96</v>
      </c>
      <c r="N4215" s="2" t="str">
        <f>IF(ISNUMBER(_xlfn.XMATCH(E4215,[1]SKU_Master!A:A)),"MATCH","NOT FOUND")</f>
        <v>MATCH</v>
      </c>
      <c r="O4215" s="2">
        <f>Table2[[#This Row],[GROSS_REVENUE]]-Table2[[#This Row],[DISCOUNT]]</f>
        <v>52367.360000000001</v>
      </c>
      <c r="P4215" s="3">
        <f>IFERROR((Table2[[#This Row],[NET_REVENUE]]-(Table2[[#This Row],[UNITS_SOLD]]*Table2[[#This Row],[UNIT_COGS]]))/Table2[[#This Row],[NET_REVENUE]],0)</f>
        <v>0.32354810324599143</v>
      </c>
      <c r="Q4215" s="4">
        <f>IFERROR(Table2[[#This Row],[GROSS_REVENUE]]/Table2[[#This Row],[AD_SPEND]],0)</f>
        <v>4.2705079584597998</v>
      </c>
      <c r="R4215" s="2">
        <f>IFERROR((Table2[[#This Row],[NET_REVENUE]]-(Table2[[#This Row],[UNITS_SOLD]]*Table2[[#This Row],[UNIT_COGS]])-Table2[[#This Row],[AD_SPEND]]),0)</f>
        <v>-251.54999999999927</v>
      </c>
      <c r="S4215" s="3">
        <f>IFERROR(Table2[[#This Row],[RETURNS_UNITS]]/Table2[[#This Row],[UNITS_SOLD]],0)</f>
        <v>5.6910569105691054E-2</v>
      </c>
      <c r="T4215" s="2" t="str">
        <f>TRIM(CLEAN(Table2[[#This Row],[CHANNEL]]))</f>
        <v>Amazon</v>
      </c>
      <c r="U4215" s="1">
        <f t="shared" si="65"/>
        <v>45627</v>
      </c>
    </row>
    <row r="4216" spans="1:21" x14ac:dyDescent="0.3">
      <c r="A4216" s="1">
        <v>45809</v>
      </c>
      <c r="B4216" s="2" t="s">
        <v>24</v>
      </c>
      <c r="C4216" s="2" t="s">
        <v>22</v>
      </c>
      <c r="D4216" s="2" t="s">
        <v>38</v>
      </c>
      <c r="E4216" s="2" t="str">
        <f>TRIM(Table2[[#This Row],[SKU_CODE]])</f>
        <v>BEC-CLN-002</v>
      </c>
      <c r="F4216" s="2">
        <v>300</v>
      </c>
      <c r="G4216" s="2">
        <v>55500</v>
      </c>
      <c r="H4216" s="2">
        <v>4877.5</v>
      </c>
      <c r="I4216" s="2">
        <v>17198.72</v>
      </c>
      <c r="J4216" s="2">
        <v>46</v>
      </c>
      <c r="K4216" s="2" t="str">
        <f>_xlfn.XLOOKUP(E4216,[1]SKU_Master!A:A,[1]SKU_Master!C:C,"NOT FOUND")</f>
        <v>Cleaners</v>
      </c>
      <c r="L4216" s="2">
        <f>_xlfn.XLOOKUP(Table2[[#This Row],[SKU_CODE_CLEAN]],[1]SKU_Master!A:A,[1]SKU_Master!E:E,"Not Found")</f>
        <v>185</v>
      </c>
      <c r="M4216" s="2">
        <f>_xlfn.XLOOKUP(E4216,[1]SKU_Master!A:A,[1]SKU_Master!F:F,"NOT FOUND")</f>
        <v>88</v>
      </c>
      <c r="N4216" s="2" t="str">
        <f>IF(ISNUMBER(_xlfn.XMATCH(E4216,[1]SKU_Master!A:A)),"MATCH","NOT FOUND")</f>
        <v>MATCH</v>
      </c>
      <c r="O4216" s="2">
        <f>Table2[[#This Row],[GROSS_REVENUE]]-Table2[[#This Row],[DISCOUNT]]</f>
        <v>50622.5</v>
      </c>
      <c r="P4216" s="3">
        <f>IFERROR((Table2[[#This Row],[NET_REVENUE]]-(Table2[[#This Row],[UNITS_SOLD]]*Table2[[#This Row],[UNIT_COGS]]))/Table2[[#This Row],[NET_REVENUE]],0)</f>
        <v>0.47849276507481853</v>
      </c>
      <c r="Q4216" s="4">
        <f>IFERROR(Table2[[#This Row],[GROSS_REVENUE]]/Table2[[#This Row],[AD_SPEND]],0)</f>
        <v>3.2269843337178576</v>
      </c>
      <c r="R4216" s="2">
        <f>IFERROR((Table2[[#This Row],[NET_REVENUE]]-(Table2[[#This Row],[UNITS_SOLD]]*Table2[[#This Row],[UNIT_COGS]])-Table2[[#This Row],[AD_SPEND]]),0)</f>
        <v>7023.7799999999988</v>
      </c>
      <c r="S4216" s="3">
        <f>IFERROR(Table2[[#This Row],[RETURNS_UNITS]]/Table2[[#This Row],[UNITS_SOLD]],0)</f>
        <v>0.15333333333333332</v>
      </c>
      <c r="T4216" s="2" t="str">
        <f>TRIM(CLEAN(Table2[[#This Row],[CHANNEL]]))</f>
        <v>D2C</v>
      </c>
      <c r="U4216" s="1">
        <f t="shared" si="65"/>
        <v>45809</v>
      </c>
    </row>
    <row r="4217" spans="1:21" x14ac:dyDescent="0.3">
      <c r="A4217" s="1">
        <v>45627</v>
      </c>
      <c r="B4217" s="2" t="s">
        <v>37</v>
      </c>
      <c r="C4217" s="2" t="s">
        <v>22</v>
      </c>
      <c r="D4217" s="2" t="s">
        <v>36</v>
      </c>
      <c r="E4217" s="2" t="str">
        <f>TRIM(Table2[[#This Row],[SKU_CODE]])</f>
        <v>BEC-CLN-003</v>
      </c>
      <c r="F4217" s="2">
        <v>271</v>
      </c>
      <c r="G4217" s="2">
        <v>81029</v>
      </c>
      <c r="H4217" s="2">
        <v>20233.03</v>
      </c>
      <c r="I4217" s="2">
        <v>17203.62</v>
      </c>
      <c r="J4217" s="2">
        <v>13</v>
      </c>
      <c r="K4217" s="2" t="str">
        <f>_xlfn.XLOOKUP(E4217,[1]SKU_Master!A:A,[1]SKU_Master!C:C,"NOT FOUND")</f>
        <v>Cleaners</v>
      </c>
      <c r="L4217" s="2">
        <f>_xlfn.XLOOKUP(Table2[[#This Row],[SKU_CODE_CLEAN]],[1]SKU_Master!A:A,[1]SKU_Master!E:E,"Not Found")</f>
        <v>299</v>
      </c>
      <c r="M4217" s="2">
        <f>_xlfn.XLOOKUP(E4217,[1]SKU_Master!A:A,[1]SKU_Master!F:F,"NOT FOUND")</f>
        <v>150</v>
      </c>
      <c r="N4217" s="2" t="str">
        <f>IF(ISNUMBER(_xlfn.XMATCH(E4217,[1]SKU_Master!A:A)),"MATCH","NOT FOUND")</f>
        <v>MATCH</v>
      </c>
      <c r="O4217" s="2">
        <f>Table2[[#This Row],[GROSS_REVENUE]]-Table2[[#This Row],[DISCOUNT]]</f>
        <v>60795.97</v>
      </c>
      <c r="P4217" s="3">
        <f>IFERROR((Table2[[#This Row],[NET_REVENUE]]-(Table2[[#This Row],[UNITS_SOLD]]*Table2[[#This Row],[UNIT_COGS]]))/Table2[[#This Row],[NET_REVENUE]],0)</f>
        <v>0.33137015496257399</v>
      </c>
      <c r="Q4217" s="4">
        <f>IFERROR(Table2[[#This Row],[GROSS_REVENUE]]/Table2[[#This Row],[AD_SPEND]],0)</f>
        <v>4.7099970820094841</v>
      </c>
      <c r="R4217" s="2">
        <f>IFERROR((Table2[[#This Row],[NET_REVENUE]]-(Table2[[#This Row],[UNITS_SOLD]]*Table2[[#This Row],[UNIT_COGS]])-Table2[[#This Row],[AD_SPEND]]),0)</f>
        <v>2942.3500000000022</v>
      </c>
      <c r="S4217" s="3">
        <f>IFERROR(Table2[[#This Row],[RETURNS_UNITS]]/Table2[[#This Row],[UNITS_SOLD]],0)</f>
        <v>4.797047970479705E-2</v>
      </c>
      <c r="T4217" s="2" t="str">
        <f>TRIM(CLEAN(Table2[[#This Row],[CHANNEL]]))</f>
        <v>Blinkit</v>
      </c>
      <c r="U4217" s="1">
        <f t="shared" si="65"/>
        <v>45627</v>
      </c>
    </row>
    <row r="4218" spans="1:21" x14ac:dyDescent="0.3">
      <c r="A4218" s="1">
        <v>45627</v>
      </c>
      <c r="B4218" s="2" t="s">
        <v>39</v>
      </c>
      <c r="C4218" s="2" t="s">
        <v>25</v>
      </c>
      <c r="D4218" s="2" t="s">
        <v>29</v>
      </c>
      <c r="E4218" s="2" t="str">
        <f>TRIM(Table2[[#This Row],[SKU_CODE]])</f>
        <v>BEC-CLN-004</v>
      </c>
      <c r="F4218" s="2">
        <v>614</v>
      </c>
      <c r="G4218" s="2">
        <v>60786</v>
      </c>
      <c r="H4218" s="2">
        <v>6638.79</v>
      </c>
      <c r="I4218" s="2">
        <v>17371.45</v>
      </c>
      <c r="J4218" s="2">
        <v>16</v>
      </c>
      <c r="K4218" s="2" t="str">
        <f>_xlfn.XLOOKUP(E4218,[1]SKU_Master!A:A,[1]SKU_Master!C:C,"NOT FOUND")</f>
        <v>Cleaners</v>
      </c>
      <c r="L4218" s="2">
        <f>_xlfn.XLOOKUP(Table2[[#This Row],[SKU_CODE_CLEAN]],[1]SKU_Master!A:A,[1]SKU_Master!E:E,"Not Found")</f>
        <v>99</v>
      </c>
      <c r="M4218" s="2">
        <f>_xlfn.XLOOKUP(E4218,[1]SKU_Master!A:A,[1]SKU_Master!F:F,"NOT FOUND")</f>
        <v>44</v>
      </c>
      <c r="N4218" s="2" t="str">
        <f>IF(ISNUMBER(_xlfn.XMATCH(E4218,[1]SKU_Master!A:A)),"MATCH","NOT FOUND")</f>
        <v>MATCH</v>
      </c>
      <c r="O4218" s="2">
        <f>Table2[[#This Row],[GROSS_REVENUE]]-Table2[[#This Row],[DISCOUNT]]</f>
        <v>54147.21</v>
      </c>
      <c r="P4218" s="3">
        <f>IFERROR((Table2[[#This Row],[NET_REVENUE]]-(Table2[[#This Row],[UNITS_SOLD]]*Table2[[#This Row],[UNIT_COGS]]))/Table2[[#This Row],[NET_REVENUE]],0)</f>
        <v>0.50106385906125173</v>
      </c>
      <c r="Q4218" s="4">
        <f>IFERROR(Table2[[#This Row],[GROSS_REVENUE]]/Table2[[#This Row],[AD_SPEND]],0)</f>
        <v>3.4991897625126285</v>
      </c>
      <c r="R4218" s="2">
        <f>IFERROR((Table2[[#This Row],[NET_REVENUE]]-(Table2[[#This Row],[UNITS_SOLD]]*Table2[[#This Row],[UNIT_COGS]])-Table2[[#This Row],[AD_SPEND]]),0)</f>
        <v>9759.7599999999984</v>
      </c>
      <c r="S4218" s="3">
        <f>IFERROR(Table2[[#This Row],[RETURNS_UNITS]]/Table2[[#This Row],[UNITS_SOLD]],0)</f>
        <v>2.6058631921824105E-2</v>
      </c>
      <c r="T4218" s="2" t="str">
        <f>TRIM(CLEAN(Table2[[#This Row],[CHANNEL]]))</f>
        <v>Amazon</v>
      </c>
      <c r="U4218" s="1">
        <f t="shared" si="65"/>
        <v>45627</v>
      </c>
    </row>
    <row r="4219" spans="1:21" x14ac:dyDescent="0.3">
      <c r="A4219" s="1">
        <v>45717</v>
      </c>
      <c r="B4219" s="2" t="s">
        <v>24</v>
      </c>
      <c r="C4219" s="2" t="s">
        <v>22</v>
      </c>
      <c r="D4219" s="2" t="s">
        <v>36</v>
      </c>
      <c r="E4219" s="2" t="str">
        <f>TRIM(Table2[[#This Row],[SKU_CODE]])</f>
        <v>BEC-CLN-003</v>
      </c>
      <c r="F4219" s="2">
        <v>232</v>
      </c>
      <c r="G4219" s="2">
        <v>69368</v>
      </c>
      <c r="H4219" s="2">
        <v>5778.5</v>
      </c>
      <c r="I4219" s="2">
        <v>17389.939999999999</v>
      </c>
      <c r="J4219" s="2">
        <v>37</v>
      </c>
      <c r="K4219" s="2" t="str">
        <f>_xlfn.XLOOKUP(E4219,[1]SKU_Master!A:A,[1]SKU_Master!C:C,"NOT FOUND")</f>
        <v>Cleaners</v>
      </c>
      <c r="L4219" s="2">
        <f>_xlfn.XLOOKUP(Table2[[#This Row],[SKU_CODE_CLEAN]],[1]SKU_Master!A:A,[1]SKU_Master!E:E,"Not Found")</f>
        <v>299</v>
      </c>
      <c r="M4219" s="2">
        <f>_xlfn.XLOOKUP(E4219,[1]SKU_Master!A:A,[1]SKU_Master!F:F,"NOT FOUND")</f>
        <v>150</v>
      </c>
      <c r="N4219" s="2" t="str">
        <f>IF(ISNUMBER(_xlfn.XMATCH(E4219,[1]SKU_Master!A:A)),"MATCH","NOT FOUND")</f>
        <v>MATCH</v>
      </c>
      <c r="O4219" s="2">
        <f>Table2[[#This Row],[GROSS_REVENUE]]-Table2[[#This Row],[DISCOUNT]]</f>
        <v>63589.5</v>
      </c>
      <c r="P4219" s="3">
        <f>IFERROR((Table2[[#This Row],[NET_REVENUE]]-(Table2[[#This Row],[UNITS_SOLD]]*Table2[[#This Row],[UNIT_COGS]]))/Table2[[#This Row],[NET_REVENUE]],0)</f>
        <v>0.45273983912438376</v>
      </c>
      <c r="Q4219" s="4">
        <f>IFERROR(Table2[[#This Row],[GROSS_REVENUE]]/Table2[[#This Row],[AD_SPEND]],0)</f>
        <v>3.9889729349267453</v>
      </c>
      <c r="R4219" s="2">
        <f>IFERROR((Table2[[#This Row],[NET_REVENUE]]-(Table2[[#This Row],[UNITS_SOLD]]*Table2[[#This Row],[UNIT_COGS]])-Table2[[#This Row],[AD_SPEND]]),0)</f>
        <v>11399.560000000001</v>
      </c>
      <c r="S4219" s="3">
        <f>IFERROR(Table2[[#This Row],[RETURNS_UNITS]]/Table2[[#This Row],[UNITS_SOLD]],0)</f>
        <v>0.15948275862068967</v>
      </c>
      <c r="T4219" s="2" t="str">
        <f>TRIM(CLEAN(Table2[[#This Row],[CHANNEL]]))</f>
        <v>D2C</v>
      </c>
      <c r="U4219" s="1">
        <f t="shared" si="65"/>
        <v>45717</v>
      </c>
    </row>
    <row r="4220" spans="1:21" x14ac:dyDescent="0.3">
      <c r="A4220" s="1">
        <v>45474</v>
      </c>
      <c r="B4220" s="2" t="s">
        <v>39</v>
      </c>
      <c r="C4220" s="2" t="s">
        <v>28</v>
      </c>
      <c r="D4220" s="2" t="s">
        <v>38</v>
      </c>
      <c r="E4220" s="2" t="str">
        <f>TRIM(Table2[[#This Row],[SKU_CODE]])</f>
        <v>BEC-CLN-002</v>
      </c>
      <c r="F4220" s="2">
        <v>366</v>
      </c>
      <c r="G4220" s="2">
        <v>67710</v>
      </c>
      <c r="H4220" s="2">
        <v>9859.9699999999993</v>
      </c>
      <c r="I4220" s="2">
        <v>17412.689999999999</v>
      </c>
      <c r="J4220" s="2">
        <v>8</v>
      </c>
      <c r="K4220" s="2" t="str">
        <f>_xlfn.XLOOKUP(E4220,[1]SKU_Master!A:A,[1]SKU_Master!C:C,"NOT FOUND")</f>
        <v>Cleaners</v>
      </c>
      <c r="L4220" s="2">
        <f>_xlfn.XLOOKUP(Table2[[#This Row],[SKU_CODE_CLEAN]],[1]SKU_Master!A:A,[1]SKU_Master!E:E,"Not Found")</f>
        <v>185</v>
      </c>
      <c r="M4220" s="2">
        <f>_xlfn.XLOOKUP(E4220,[1]SKU_Master!A:A,[1]SKU_Master!F:F,"NOT FOUND")</f>
        <v>88</v>
      </c>
      <c r="N4220" s="2" t="str">
        <f>IF(ISNUMBER(_xlfn.XMATCH(E4220,[1]SKU_Master!A:A)),"MATCH","NOT FOUND")</f>
        <v>MATCH</v>
      </c>
      <c r="O4220" s="2">
        <f>Table2[[#This Row],[GROSS_REVENUE]]-Table2[[#This Row],[DISCOUNT]]</f>
        <v>57850.03</v>
      </c>
      <c r="P4220" s="3">
        <f>IFERROR((Table2[[#This Row],[NET_REVENUE]]-(Table2[[#This Row],[UNITS_SOLD]]*Table2[[#This Row],[UNIT_COGS]]))/Table2[[#This Row],[NET_REVENUE]],0)</f>
        <v>0.44325007264473326</v>
      </c>
      <c r="Q4220" s="4">
        <f>IFERROR(Table2[[#This Row],[GROSS_REVENUE]]/Table2[[#This Row],[AD_SPEND]],0)</f>
        <v>3.888543355449388</v>
      </c>
      <c r="R4220" s="2">
        <f>IFERROR((Table2[[#This Row],[NET_REVENUE]]-(Table2[[#This Row],[UNITS_SOLD]]*Table2[[#This Row],[UNIT_COGS]])-Table2[[#This Row],[AD_SPEND]]),0)</f>
        <v>8229.34</v>
      </c>
      <c r="S4220" s="3">
        <f>IFERROR(Table2[[#This Row],[RETURNS_UNITS]]/Table2[[#This Row],[UNITS_SOLD]],0)</f>
        <v>2.185792349726776E-2</v>
      </c>
      <c r="T4220" s="2" t="str">
        <f>TRIM(CLEAN(Table2[[#This Row],[CHANNEL]]))</f>
        <v>Amazon</v>
      </c>
      <c r="U4220" s="1">
        <f t="shared" si="65"/>
        <v>45474</v>
      </c>
    </row>
    <row r="4221" spans="1:21" x14ac:dyDescent="0.3">
      <c r="A4221" s="1">
        <v>45352</v>
      </c>
      <c r="B4221" s="2" t="s">
        <v>34</v>
      </c>
      <c r="C4221" s="2" t="s">
        <v>25</v>
      </c>
      <c r="D4221" s="2" t="s">
        <v>59</v>
      </c>
      <c r="E4221" s="2" t="str">
        <f>TRIM(Table2[[#This Row],[SKU_CODE]])</f>
        <v>BEC-CLN-001</v>
      </c>
      <c r="F4221" s="2">
        <v>356</v>
      </c>
      <c r="G4221" s="2">
        <v>70844</v>
      </c>
      <c r="H4221" s="2">
        <v>19151.939999999999</v>
      </c>
      <c r="I4221" s="2">
        <v>17440.16</v>
      </c>
      <c r="J4221" s="2">
        <v>8</v>
      </c>
      <c r="K4221" s="2" t="str">
        <f>_xlfn.XLOOKUP(E4221,[1]SKU_Master!A:A,[1]SKU_Master!C:C,"NOT FOUND")</f>
        <v>Cleaners</v>
      </c>
      <c r="L4221" s="2">
        <f>_xlfn.XLOOKUP(Table2[[#This Row],[SKU_CODE_CLEAN]],[1]SKU_Master!A:A,[1]SKU_Master!E:E,"Not Found")</f>
        <v>199</v>
      </c>
      <c r="M4221" s="2">
        <f>_xlfn.XLOOKUP(E4221,[1]SKU_Master!A:A,[1]SKU_Master!F:F,"NOT FOUND")</f>
        <v>96</v>
      </c>
      <c r="N4221" s="2" t="str">
        <f>IF(ISNUMBER(_xlfn.XMATCH(E4221,[1]SKU_Master!A:A)),"MATCH","NOT FOUND")</f>
        <v>MATCH</v>
      </c>
      <c r="O4221" s="2">
        <f>Table2[[#This Row],[GROSS_REVENUE]]-Table2[[#This Row],[DISCOUNT]]</f>
        <v>51692.06</v>
      </c>
      <c r="P4221" s="3">
        <f>IFERROR((Table2[[#This Row],[NET_REVENUE]]-(Table2[[#This Row],[UNITS_SOLD]]*Table2[[#This Row],[UNIT_COGS]]))/Table2[[#This Row],[NET_REVENUE]],0)</f>
        <v>0.3388539748657724</v>
      </c>
      <c r="Q4221" s="4">
        <f>IFERROR(Table2[[#This Row],[GROSS_REVENUE]]/Table2[[#This Row],[AD_SPEND]],0)</f>
        <v>4.062118696158751</v>
      </c>
      <c r="R4221" s="2">
        <f>IFERROR((Table2[[#This Row],[NET_REVENUE]]-(Table2[[#This Row],[UNITS_SOLD]]*Table2[[#This Row],[UNIT_COGS]])-Table2[[#This Row],[AD_SPEND]]),0)</f>
        <v>75.899999999997817</v>
      </c>
      <c r="S4221" s="3">
        <f>IFERROR(Table2[[#This Row],[RETURNS_UNITS]]/Table2[[#This Row],[UNITS_SOLD]],0)</f>
        <v>2.247191011235955E-2</v>
      </c>
      <c r="T4221" s="2" t="str">
        <f>TRIM(CLEAN(Table2[[#This Row],[CHANNEL]]))</f>
        <v>Zepto</v>
      </c>
      <c r="U4221" s="1">
        <f t="shared" si="65"/>
        <v>45352</v>
      </c>
    </row>
    <row r="4222" spans="1:21" x14ac:dyDescent="0.3">
      <c r="A4222" s="1">
        <v>45383</v>
      </c>
      <c r="B4222" s="2" t="s">
        <v>33</v>
      </c>
      <c r="C4222" s="2" t="s">
        <v>25</v>
      </c>
      <c r="D4222" s="2" t="s">
        <v>36</v>
      </c>
      <c r="E4222" s="2" t="str">
        <f>TRIM(Table2[[#This Row],[SKU_CODE]])</f>
        <v>BEC-CLN-003</v>
      </c>
      <c r="F4222" s="2">
        <v>196</v>
      </c>
      <c r="G4222" s="2">
        <v>58604</v>
      </c>
      <c r="H4222" s="2">
        <v>6090.54</v>
      </c>
      <c r="I4222" s="2">
        <v>17457.98</v>
      </c>
      <c r="J4222" s="2">
        <v>10</v>
      </c>
      <c r="K4222" s="2" t="str">
        <f>_xlfn.XLOOKUP(E4222,[1]SKU_Master!A:A,[1]SKU_Master!C:C,"NOT FOUND")</f>
        <v>Cleaners</v>
      </c>
      <c r="L4222" s="2">
        <f>_xlfn.XLOOKUP(Table2[[#This Row],[SKU_CODE_CLEAN]],[1]SKU_Master!A:A,[1]SKU_Master!E:E,"Not Found")</f>
        <v>299</v>
      </c>
      <c r="M4222" s="2">
        <f>_xlfn.XLOOKUP(E4222,[1]SKU_Master!A:A,[1]SKU_Master!F:F,"NOT FOUND")</f>
        <v>150</v>
      </c>
      <c r="N4222" s="2" t="str">
        <f>IF(ISNUMBER(_xlfn.XMATCH(E4222,[1]SKU_Master!A:A)),"MATCH","NOT FOUND")</f>
        <v>MATCH</v>
      </c>
      <c r="O4222" s="2">
        <f>Table2[[#This Row],[GROSS_REVENUE]]-Table2[[#This Row],[DISCOUNT]]</f>
        <v>52513.46</v>
      </c>
      <c r="P4222" s="3">
        <f>IFERROR((Table2[[#This Row],[NET_REVENUE]]-(Table2[[#This Row],[UNITS_SOLD]]*Table2[[#This Row],[UNIT_COGS]]))/Table2[[#This Row],[NET_REVENUE]],0)</f>
        <v>0.44014353653330024</v>
      </c>
      <c r="Q4222" s="4">
        <f>IFERROR(Table2[[#This Row],[GROSS_REVENUE]]/Table2[[#This Row],[AD_SPEND]],0)</f>
        <v>3.3568603011344957</v>
      </c>
      <c r="R4222" s="2">
        <f>IFERROR((Table2[[#This Row],[NET_REVENUE]]-(Table2[[#This Row],[UNITS_SOLD]]*Table2[[#This Row],[UNIT_COGS]])-Table2[[#This Row],[AD_SPEND]]),0)</f>
        <v>5655.48</v>
      </c>
      <c r="S4222" s="3">
        <f>IFERROR(Table2[[#This Row],[RETURNS_UNITS]]/Table2[[#This Row],[UNITS_SOLD]],0)</f>
        <v>5.1020408163265307E-2</v>
      </c>
      <c r="T4222" s="2" t="str">
        <f>TRIM(CLEAN(Table2[[#This Row],[CHANNEL]]))</f>
        <v>Swiggy Instamart</v>
      </c>
      <c r="U4222" s="1">
        <f t="shared" si="65"/>
        <v>45383</v>
      </c>
    </row>
    <row r="4223" spans="1:21" x14ac:dyDescent="0.3">
      <c r="A4223" s="1">
        <v>45717</v>
      </c>
      <c r="B4223" s="2" t="s">
        <v>27</v>
      </c>
      <c r="C4223" s="2" t="s">
        <v>22</v>
      </c>
      <c r="D4223" s="2" t="s">
        <v>36</v>
      </c>
      <c r="E4223" s="2" t="str">
        <f>TRIM(Table2[[#This Row],[SKU_CODE]])</f>
        <v>BEC-CLN-003</v>
      </c>
      <c r="F4223" s="2">
        <v>368</v>
      </c>
      <c r="G4223" s="2">
        <v>110032</v>
      </c>
      <c r="H4223" s="2">
        <v>25187.35</v>
      </c>
      <c r="I4223" s="2">
        <v>17458.45</v>
      </c>
      <c r="J4223" s="2">
        <v>16</v>
      </c>
      <c r="K4223" s="2" t="str">
        <f>_xlfn.XLOOKUP(E4223,[1]SKU_Master!A:A,[1]SKU_Master!C:C,"NOT FOUND")</f>
        <v>Cleaners</v>
      </c>
      <c r="L4223" s="2">
        <f>_xlfn.XLOOKUP(Table2[[#This Row],[SKU_CODE_CLEAN]],[1]SKU_Master!A:A,[1]SKU_Master!E:E,"Not Found")</f>
        <v>299</v>
      </c>
      <c r="M4223" s="2">
        <f>_xlfn.XLOOKUP(E4223,[1]SKU_Master!A:A,[1]SKU_Master!F:F,"NOT FOUND")</f>
        <v>150</v>
      </c>
      <c r="N4223" s="2" t="str">
        <f>IF(ISNUMBER(_xlfn.XMATCH(E4223,[1]SKU_Master!A:A)),"MATCH","NOT FOUND")</f>
        <v>MATCH</v>
      </c>
      <c r="O4223" s="2">
        <f>Table2[[#This Row],[GROSS_REVENUE]]-Table2[[#This Row],[DISCOUNT]]</f>
        <v>84844.65</v>
      </c>
      <c r="P4223" s="3">
        <f>IFERROR((Table2[[#This Row],[NET_REVENUE]]-(Table2[[#This Row],[UNITS_SOLD]]*Table2[[#This Row],[UNIT_COGS]]))/Table2[[#This Row],[NET_REVENUE]],0)</f>
        <v>0.34939916659447584</v>
      </c>
      <c r="Q4223" s="4">
        <f>IFERROR(Table2[[#This Row],[GROSS_REVENUE]]/Table2[[#This Row],[AD_SPEND]],0)</f>
        <v>6.3025068090237104</v>
      </c>
      <c r="R4223" s="2">
        <f>IFERROR((Table2[[#This Row],[NET_REVENUE]]-(Table2[[#This Row],[UNITS_SOLD]]*Table2[[#This Row],[UNIT_COGS]])-Table2[[#This Row],[AD_SPEND]]),0)</f>
        <v>12186.199999999993</v>
      </c>
      <c r="S4223" s="3">
        <f>IFERROR(Table2[[#This Row],[RETURNS_UNITS]]/Table2[[#This Row],[UNITS_SOLD]],0)</f>
        <v>4.3478260869565216E-2</v>
      </c>
      <c r="T4223" s="2" t="str">
        <f>TRIM(CLEAN(Table2[[#This Row],[CHANNEL]]))</f>
        <v>Zepto</v>
      </c>
      <c r="U4223" s="1">
        <f t="shared" si="65"/>
        <v>45717</v>
      </c>
    </row>
    <row r="4224" spans="1:21" x14ac:dyDescent="0.3">
      <c r="A4224" s="1">
        <v>45323</v>
      </c>
      <c r="B4224" s="2" t="s">
        <v>39</v>
      </c>
      <c r="C4224" s="2" t="s">
        <v>25</v>
      </c>
      <c r="D4224" s="2" t="s">
        <v>41</v>
      </c>
      <c r="E4224" s="2" t="str">
        <f>TRIM(Table2[[#This Row],[SKU_CODE]])</f>
        <v>BEC-KT-002</v>
      </c>
      <c r="F4224" s="2">
        <v>441</v>
      </c>
      <c r="G4224" s="2">
        <v>185220</v>
      </c>
      <c r="H4224" s="2">
        <v>20760.38</v>
      </c>
      <c r="I4224" s="2">
        <v>17484.16</v>
      </c>
      <c r="J4224" s="2">
        <v>26</v>
      </c>
      <c r="K4224" s="2" t="str">
        <f>_xlfn.XLOOKUP(E4224,[1]SKU_Master!A:A,[1]SKU_Master!C:C,"NOT FOUND")</f>
        <v>Kitchen Towel</v>
      </c>
      <c r="L4224" s="2">
        <f>_xlfn.XLOOKUP(Table2[[#This Row],[SKU_CODE_CLEAN]],[1]SKU_Master!A:A,[1]SKU_Master!E:E,"Not Found")</f>
        <v>420</v>
      </c>
      <c r="M4224" s="2">
        <f>_xlfn.XLOOKUP(E4224,[1]SKU_Master!A:A,[1]SKU_Master!F:F,"NOT FOUND")</f>
        <v>205</v>
      </c>
      <c r="N4224" s="2" t="str">
        <f>IF(ISNUMBER(_xlfn.XMATCH(E4224,[1]SKU_Master!A:A)),"MATCH","NOT FOUND")</f>
        <v>MATCH</v>
      </c>
      <c r="O4224" s="2">
        <f>Table2[[#This Row],[GROSS_REVENUE]]-Table2[[#This Row],[DISCOUNT]]</f>
        <v>164459.62</v>
      </c>
      <c r="P4224" s="3">
        <f>IFERROR((Table2[[#This Row],[NET_REVENUE]]-(Table2[[#This Row],[UNITS_SOLD]]*Table2[[#This Row],[UNIT_COGS]]))/Table2[[#This Row],[NET_REVENUE]],0)</f>
        <v>0.45029059412882017</v>
      </c>
      <c r="Q4224" s="4">
        <f>IFERROR(Table2[[#This Row],[GROSS_REVENUE]]/Table2[[#This Row],[AD_SPEND]],0)</f>
        <v>10.59358871115341</v>
      </c>
      <c r="R4224" s="2">
        <f>IFERROR((Table2[[#This Row],[NET_REVENUE]]-(Table2[[#This Row],[UNITS_SOLD]]*Table2[[#This Row],[UNIT_COGS]])-Table2[[#This Row],[AD_SPEND]]),0)</f>
        <v>56570.459999999992</v>
      </c>
      <c r="S4224" s="3">
        <f>IFERROR(Table2[[#This Row],[RETURNS_UNITS]]/Table2[[#This Row],[UNITS_SOLD]],0)</f>
        <v>5.8956916099773243E-2</v>
      </c>
      <c r="T4224" s="2" t="str">
        <f>TRIM(CLEAN(Table2[[#This Row],[CHANNEL]]))</f>
        <v>Amazon</v>
      </c>
      <c r="U4224" s="1">
        <f t="shared" si="65"/>
        <v>45323</v>
      </c>
    </row>
    <row r="4225" spans="1:21" x14ac:dyDescent="0.3">
      <c r="A4225" s="1">
        <v>45413</v>
      </c>
      <c r="B4225" s="2" t="s">
        <v>24</v>
      </c>
      <c r="C4225" s="2" t="s">
        <v>28</v>
      </c>
      <c r="D4225" s="2" t="s">
        <v>36</v>
      </c>
      <c r="E4225" s="2" t="str">
        <f>TRIM(Table2[[#This Row],[SKU_CODE]])</f>
        <v>BEC-CLN-003</v>
      </c>
      <c r="F4225" s="2">
        <v>212</v>
      </c>
      <c r="G4225" s="2">
        <v>63388</v>
      </c>
      <c r="H4225" s="2">
        <v>5054.7299999999996</v>
      </c>
      <c r="I4225" s="2">
        <v>17508.45</v>
      </c>
      <c r="J4225" s="2">
        <v>27</v>
      </c>
      <c r="K4225" s="2" t="str">
        <f>_xlfn.XLOOKUP(E4225,[1]SKU_Master!A:A,[1]SKU_Master!C:C,"NOT FOUND")</f>
        <v>Cleaners</v>
      </c>
      <c r="L4225" s="2">
        <f>_xlfn.XLOOKUP(Table2[[#This Row],[SKU_CODE_CLEAN]],[1]SKU_Master!A:A,[1]SKU_Master!E:E,"Not Found")</f>
        <v>299</v>
      </c>
      <c r="M4225" s="2">
        <f>_xlfn.XLOOKUP(E4225,[1]SKU_Master!A:A,[1]SKU_Master!F:F,"NOT FOUND")</f>
        <v>150</v>
      </c>
      <c r="N4225" s="2" t="str">
        <f>IF(ISNUMBER(_xlfn.XMATCH(E4225,[1]SKU_Master!A:A)),"MATCH","NOT FOUND")</f>
        <v>MATCH</v>
      </c>
      <c r="O4225" s="2">
        <f>Table2[[#This Row],[GROSS_REVENUE]]-Table2[[#This Row],[DISCOUNT]]</f>
        <v>58333.270000000004</v>
      </c>
      <c r="P4225" s="3">
        <f>IFERROR((Table2[[#This Row],[NET_REVENUE]]-(Table2[[#This Row],[UNITS_SOLD]]*Table2[[#This Row],[UNIT_COGS]]))/Table2[[#This Row],[NET_REVENUE]],0)</f>
        <v>0.45485655098711253</v>
      </c>
      <c r="Q4225" s="4">
        <f>IFERROR(Table2[[#This Row],[GROSS_REVENUE]]/Table2[[#This Row],[AD_SPEND]],0)</f>
        <v>3.620423281329872</v>
      </c>
      <c r="R4225" s="2">
        <f>IFERROR((Table2[[#This Row],[NET_REVENUE]]-(Table2[[#This Row],[UNITS_SOLD]]*Table2[[#This Row],[UNIT_COGS]])-Table2[[#This Row],[AD_SPEND]]),0)</f>
        <v>9024.8200000000033</v>
      </c>
      <c r="S4225" s="3">
        <f>IFERROR(Table2[[#This Row],[RETURNS_UNITS]]/Table2[[#This Row],[UNITS_SOLD]],0)</f>
        <v>0.12735849056603774</v>
      </c>
      <c r="T4225" s="2" t="str">
        <f>TRIM(CLEAN(Table2[[#This Row],[CHANNEL]]))</f>
        <v>D2C</v>
      </c>
      <c r="U4225" s="1">
        <f t="shared" si="65"/>
        <v>45413</v>
      </c>
    </row>
    <row r="4226" spans="1:21" x14ac:dyDescent="0.3">
      <c r="A4226" s="1">
        <v>45474</v>
      </c>
      <c r="B4226" s="2" t="s">
        <v>27</v>
      </c>
      <c r="C4226" s="2" t="s">
        <v>28</v>
      </c>
      <c r="D4226" s="2" t="s">
        <v>36</v>
      </c>
      <c r="E4226" s="2" t="str">
        <f>TRIM(Table2[[#This Row],[SKU_CODE]])</f>
        <v>BEC-CLN-003</v>
      </c>
      <c r="F4226" s="2">
        <v>242</v>
      </c>
      <c r="G4226" s="2">
        <v>72358</v>
      </c>
      <c r="H4226" s="2">
        <v>12481.89</v>
      </c>
      <c r="I4226" s="2">
        <v>17512.740000000002</v>
      </c>
      <c r="J4226" s="2">
        <v>5</v>
      </c>
      <c r="K4226" s="2" t="str">
        <f>_xlfn.XLOOKUP(E4226,[1]SKU_Master!A:A,[1]SKU_Master!C:C,"NOT FOUND")</f>
        <v>Cleaners</v>
      </c>
      <c r="L4226" s="2">
        <f>_xlfn.XLOOKUP(Table2[[#This Row],[SKU_CODE_CLEAN]],[1]SKU_Master!A:A,[1]SKU_Master!E:E,"Not Found")</f>
        <v>299</v>
      </c>
      <c r="M4226" s="2">
        <f>_xlfn.XLOOKUP(E4226,[1]SKU_Master!A:A,[1]SKU_Master!F:F,"NOT FOUND")</f>
        <v>150</v>
      </c>
      <c r="N4226" s="2" t="str">
        <f>IF(ISNUMBER(_xlfn.XMATCH(E4226,[1]SKU_Master!A:A)),"MATCH","NOT FOUND")</f>
        <v>MATCH</v>
      </c>
      <c r="O4226" s="2">
        <f>Table2[[#This Row],[GROSS_REVENUE]]-Table2[[#This Row],[DISCOUNT]]</f>
        <v>59876.11</v>
      </c>
      <c r="P4226" s="3">
        <f>IFERROR((Table2[[#This Row],[NET_REVENUE]]-(Table2[[#This Row],[UNITS_SOLD]]*Table2[[#This Row],[UNIT_COGS]]))/Table2[[#This Row],[NET_REVENUE]],0)</f>
        <v>0.39374819105649983</v>
      </c>
      <c r="Q4226" s="4">
        <f>IFERROR(Table2[[#This Row],[GROSS_REVENUE]]/Table2[[#This Row],[AD_SPEND]],0)</f>
        <v>4.1317349540962747</v>
      </c>
      <c r="R4226" s="2">
        <f>IFERROR((Table2[[#This Row],[NET_REVENUE]]-(Table2[[#This Row],[UNITS_SOLD]]*Table2[[#This Row],[UNIT_COGS]])-Table2[[#This Row],[AD_SPEND]]),0)</f>
        <v>6063.369999999999</v>
      </c>
      <c r="S4226" s="3">
        <f>IFERROR(Table2[[#This Row],[RETURNS_UNITS]]/Table2[[#This Row],[UNITS_SOLD]],0)</f>
        <v>2.0661157024793389E-2</v>
      </c>
      <c r="T4226" s="2" t="str">
        <f>TRIM(CLEAN(Table2[[#This Row],[CHANNEL]]))</f>
        <v>Zepto</v>
      </c>
      <c r="U4226" s="1">
        <f t="shared" si="65"/>
        <v>45474</v>
      </c>
    </row>
    <row r="4227" spans="1:21" x14ac:dyDescent="0.3">
      <c r="A4227" s="1">
        <v>45717</v>
      </c>
      <c r="B4227" s="2" t="s">
        <v>21</v>
      </c>
      <c r="C4227" s="2" t="s">
        <v>25</v>
      </c>
      <c r="D4227" s="2" t="s">
        <v>38</v>
      </c>
      <c r="E4227" s="2" t="str">
        <f>TRIM(Table2[[#This Row],[SKU_CODE]])</f>
        <v>BEC-CLN-002</v>
      </c>
      <c r="F4227" s="2">
        <v>379</v>
      </c>
      <c r="G4227" s="2">
        <v>70115</v>
      </c>
      <c r="H4227" s="2">
        <v>18420.830000000002</v>
      </c>
      <c r="I4227" s="2">
        <v>17563.810000000001</v>
      </c>
      <c r="J4227" s="2">
        <v>15</v>
      </c>
      <c r="K4227" s="2" t="str">
        <f>_xlfn.XLOOKUP(E4227,[1]SKU_Master!A:A,[1]SKU_Master!C:C,"NOT FOUND")</f>
        <v>Cleaners</v>
      </c>
      <c r="L4227" s="2">
        <f>_xlfn.XLOOKUP(Table2[[#This Row],[SKU_CODE_CLEAN]],[1]SKU_Master!A:A,[1]SKU_Master!E:E,"Not Found")</f>
        <v>185</v>
      </c>
      <c r="M4227" s="2">
        <f>_xlfn.XLOOKUP(E4227,[1]SKU_Master!A:A,[1]SKU_Master!F:F,"NOT FOUND")</f>
        <v>88</v>
      </c>
      <c r="N4227" s="2" t="str">
        <f>IF(ISNUMBER(_xlfn.XMATCH(E4227,[1]SKU_Master!A:A)),"MATCH","NOT FOUND")</f>
        <v>MATCH</v>
      </c>
      <c r="O4227" s="2">
        <f>Table2[[#This Row],[GROSS_REVENUE]]-Table2[[#This Row],[DISCOUNT]]</f>
        <v>51694.17</v>
      </c>
      <c r="P4227" s="3">
        <f>IFERROR((Table2[[#This Row],[NET_REVENUE]]-(Table2[[#This Row],[UNITS_SOLD]]*Table2[[#This Row],[UNIT_COGS]]))/Table2[[#This Row],[NET_REVENUE]],0)</f>
        <v>0.35482086277814306</v>
      </c>
      <c r="Q4227" s="4">
        <f>IFERROR(Table2[[#This Row],[GROSS_REVENUE]]/Table2[[#This Row],[AD_SPEND]],0)</f>
        <v>3.9920153998477548</v>
      </c>
      <c r="R4227" s="2">
        <f>IFERROR((Table2[[#This Row],[NET_REVENUE]]-(Table2[[#This Row],[UNITS_SOLD]]*Table2[[#This Row],[UNIT_COGS]])-Table2[[#This Row],[AD_SPEND]]),0)</f>
        <v>778.35999999999694</v>
      </c>
      <c r="S4227" s="3">
        <f>IFERROR(Table2[[#This Row],[RETURNS_UNITS]]/Table2[[#This Row],[UNITS_SOLD]],0)</f>
        <v>3.9577836411609502E-2</v>
      </c>
      <c r="T4227" s="2" t="str">
        <f>TRIM(CLEAN(Table2[[#This Row],[CHANNEL]]))</f>
        <v>Flipkart</v>
      </c>
      <c r="U4227" s="1">
        <f t="shared" ref="U4227:U4290" si="66">IF(AND(MONTH(A4227)=1,DAY(A4227)&gt;1),DATE(YEAR(A4227),DAY(A4227),1),A4227)</f>
        <v>45717</v>
      </c>
    </row>
    <row r="4228" spans="1:21" x14ac:dyDescent="0.3">
      <c r="A4228" s="1">
        <v>45597</v>
      </c>
      <c r="B4228" s="2" t="s">
        <v>27</v>
      </c>
      <c r="C4228" s="2" t="s">
        <v>25</v>
      </c>
      <c r="D4228" s="2" t="s">
        <v>36</v>
      </c>
      <c r="E4228" s="2" t="str">
        <f>TRIM(Table2[[#This Row],[SKU_CODE]])</f>
        <v>BEC-CLN-003</v>
      </c>
      <c r="F4228" s="2">
        <v>263</v>
      </c>
      <c r="G4228" s="2">
        <v>78637</v>
      </c>
      <c r="H4228" s="2">
        <v>9860.36</v>
      </c>
      <c r="I4228" s="2">
        <v>17568.830000000002</v>
      </c>
      <c r="J4228" s="2">
        <v>8</v>
      </c>
      <c r="K4228" s="2" t="str">
        <f>_xlfn.XLOOKUP(E4228,[1]SKU_Master!A:A,[1]SKU_Master!C:C,"NOT FOUND")</f>
        <v>Cleaners</v>
      </c>
      <c r="L4228" s="2">
        <f>_xlfn.XLOOKUP(Table2[[#This Row],[SKU_CODE_CLEAN]],[1]SKU_Master!A:A,[1]SKU_Master!E:E,"Not Found")</f>
        <v>299</v>
      </c>
      <c r="M4228" s="2">
        <f>_xlfn.XLOOKUP(E4228,[1]SKU_Master!A:A,[1]SKU_Master!F:F,"NOT FOUND")</f>
        <v>150</v>
      </c>
      <c r="N4228" s="2" t="str">
        <f>IF(ISNUMBER(_xlfn.XMATCH(E4228,[1]SKU_Master!A:A)),"MATCH","NOT FOUND")</f>
        <v>MATCH</v>
      </c>
      <c r="O4228" s="2">
        <f>Table2[[#This Row],[GROSS_REVENUE]]-Table2[[#This Row],[DISCOUNT]]</f>
        <v>68776.639999999999</v>
      </c>
      <c r="P4228" s="3">
        <f>IFERROR((Table2[[#This Row],[NET_REVENUE]]-(Table2[[#This Row],[UNITS_SOLD]]*Table2[[#This Row],[UNIT_COGS]]))/Table2[[#This Row],[NET_REVENUE]],0)</f>
        <v>0.42640408138577285</v>
      </c>
      <c r="Q4228" s="4">
        <f>IFERROR(Table2[[#This Row],[GROSS_REVENUE]]/Table2[[#This Row],[AD_SPEND]],0)</f>
        <v>4.4759383521839524</v>
      </c>
      <c r="R4228" s="2">
        <f>IFERROR((Table2[[#This Row],[NET_REVENUE]]-(Table2[[#This Row],[UNITS_SOLD]]*Table2[[#This Row],[UNIT_COGS]])-Table2[[#This Row],[AD_SPEND]]),0)</f>
        <v>11757.809999999998</v>
      </c>
      <c r="S4228" s="3">
        <f>IFERROR(Table2[[#This Row],[RETURNS_UNITS]]/Table2[[#This Row],[UNITS_SOLD]],0)</f>
        <v>3.0418250950570342E-2</v>
      </c>
      <c r="T4228" s="2" t="str">
        <f>TRIM(CLEAN(Table2[[#This Row],[CHANNEL]]))</f>
        <v>Zepto</v>
      </c>
      <c r="U4228" s="1">
        <f t="shared" si="66"/>
        <v>45597</v>
      </c>
    </row>
    <row r="4229" spans="1:21" x14ac:dyDescent="0.3">
      <c r="A4229" s="1">
        <v>45536</v>
      </c>
      <c r="B4229" s="2" t="s">
        <v>39</v>
      </c>
      <c r="C4229" s="2" t="s">
        <v>22</v>
      </c>
      <c r="D4229" s="2" t="s">
        <v>59</v>
      </c>
      <c r="E4229" s="2" t="str">
        <f>TRIM(Table2[[#This Row],[SKU_CODE]])</f>
        <v>BEC-CLN-001</v>
      </c>
      <c r="F4229" s="2">
        <v>472</v>
      </c>
      <c r="G4229" s="2">
        <v>93928</v>
      </c>
      <c r="H4229" s="2">
        <v>22376.33</v>
      </c>
      <c r="I4229" s="2">
        <v>17606.63</v>
      </c>
      <c r="J4229" s="2">
        <v>15</v>
      </c>
      <c r="K4229" s="2" t="str">
        <f>_xlfn.XLOOKUP(E4229,[1]SKU_Master!A:A,[1]SKU_Master!C:C,"NOT FOUND")</f>
        <v>Cleaners</v>
      </c>
      <c r="L4229" s="2">
        <f>_xlfn.XLOOKUP(Table2[[#This Row],[SKU_CODE_CLEAN]],[1]SKU_Master!A:A,[1]SKU_Master!E:E,"Not Found")</f>
        <v>199</v>
      </c>
      <c r="M4229" s="2">
        <f>_xlfn.XLOOKUP(E4229,[1]SKU_Master!A:A,[1]SKU_Master!F:F,"NOT FOUND")</f>
        <v>96</v>
      </c>
      <c r="N4229" s="2" t="str">
        <f>IF(ISNUMBER(_xlfn.XMATCH(E4229,[1]SKU_Master!A:A)),"MATCH","NOT FOUND")</f>
        <v>MATCH</v>
      </c>
      <c r="O4229" s="2">
        <f>Table2[[#This Row],[GROSS_REVENUE]]-Table2[[#This Row],[DISCOUNT]]</f>
        <v>71551.67</v>
      </c>
      <c r="P4229" s="3">
        <f>IFERROR((Table2[[#This Row],[NET_REVENUE]]-(Table2[[#This Row],[UNITS_SOLD]]*Table2[[#This Row],[UNIT_COGS]]))/Table2[[#This Row],[NET_REVENUE]],0)</f>
        <v>0.36672337626780754</v>
      </c>
      <c r="Q4229" s="4">
        <f>IFERROR(Table2[[#This Row],[GROSS_REVENUE]]/Table2[[#This Row],[AD_SPEND]],0)</f>
        <v>5.3348085351938446</v>
      </c>
      <c r="R4229" s="2">
        <f>IFERROR((Table2[[#This Row],[NET_REVENUE]]-(Table2[[#This Row],[UNITS_SOLD]]*Table2[[#This Row],[UNIT_COGS]])-Table2[[#This Row],[AD_SPEND]]),0)</f>
        <v>8633.0399999999972</v>
      </c>
      <c r="S4229" s="3">
        <f>IFERROR(Table2[[#This Row],[RETURNS_UNITS]]/Table2[[#This Row],[UNITS_SOLD]],0)</f>
        <v>3.1779661016949151E-2</v>
      </c>
      <c r="T4229" s="2" t="str">
        <f>TRIM(CLEAN(Table2[[#This Row],[CHANNEL]]))</f>
        <v>Amazon</v>
      </c>
      <c r="U4229" s="1">
        <f t="shared" si="66"/>
        <v>45536</v>
      </c>
    </row>
    <row r="4230" spans="1:21" x14ac:dyDescent="0.3">
      <c r="A4230" s="1">
        <v>45717</v>
      </c>
      <c r="B4230" s="2" t="s">
        <v>37</v>
      </c>
      <c r="C4230" s="2" t="s">
        <v>28</v>
      </c>
      <c r="D4230" s="2" t="s">
        <v>36</v>
      </c>
      <c r="E4230" s="2" t="str">
        <f>TRIM(Table2[[#This Row],[SKU_CODE]])</f>
        <v>BEC-CLN-003</v>
      </c>
      <c r="F4230" s="2">
        <v>320</v>
      </c>
      <c r="G4230" s="2">
        <v>95680</v>
      </c>
      <c r="H4230" s="2">
        <v>25902.33</v>
      </c>
      <c r="I4230" s="2">
        <v>17614.150000000001</v>
      </c>
      <c r="J4230" s="2">
        <v>7</v>
      </c>
      <c r="K4230" s="2" t="str">
        <f>_xlfn.XLOOKUP(E4230,[1]SKU_Master!A:A,[1]SKU_Master!C:C,"NOT FOUND")</f>
        <v>Cleaners</v>
      </c>
      <c r="L4230" s="2">
        <f>_xlfn.XLOOKUP(Table2[[#This Row],[SKU_CODE_CLEAN]],[1]SKU_Master!A:A,[1]SKU_Master!E:E,"Not Found")</f>
        <v>299</v>
      </c>
      <c r="M4230" s="2">
        <f>_xlfn.XLOOKUP(E4230,[1]SKU_Master!A:A,[1]SKU_Master!F:F,"NOT FOUND")</f>
        <v>150</v>
      </c>
      <c r="N4230" s="2" t="str">
        <f>IF(ISNUMBER(_xlfn.XMATCH(E4230,[1]SKU_Master!A:A)),"MATCH","NOT FOUND")</f>
        <v>MATCH</v>
      </c>
      <c r="O4230" s="2">
        <f>Table2[[#This Row],[GROSS_REVENUE]]-Table2[[#This Row],[DISCOUNT]]</f>
        <v>69777.67</v>
      </c>
      <c r="P4230" s="3">
        <f>IFERROR((Table2[[#This Row],[NET_REVENUE]]-(Table2[[#This Row],[UNITS_SOLD]]*Table2[[#This Row],[UNIT_COGS]]))/Table2[[#This Row],[NET_REVENUE]],0)</f>
        <v>0.3121008483086351</v>
      </c>
      <c r="Q4230" s="4">
        <f>IFERROR(Table2[[#This Row],[GROSS_REVENUE]]/Table2[[#This Row],[AD_SPEND]],0)</f>
        <v>5.4319964346846143</v>
      </c>
      <c r="R4230" s="2">
        <f>IFERROR((Table2[[#This Row],[NET_REVENUE]]-(Table2[[#This Row],[UNITS_SOLD]]*Table2[[#This Row],[UNIT_COGS]])-Table2[[#This Row],[AD_SPEND]]),0)</f>
        <v>4163.5199999999968</v>
      </c>
      <c r="S4230" s="3">
        <f>IFERROR(Table2[[#This Row],[RETURNS_UNITS]]/Table2[[#This Row],[UNITS_SOLD]],0)</f>
        <v>2.1874999999999999E-2</v>
      </c>
      <c r="T4230" s="2" t="str">
        <f>TRIM(CLEAN(Table2[[#This Row],[CHANNEL]]))</f>
        <v>Blinkit</v>
      </c>
      <c r="U4230" s="1">
        <f t="shared" si="66"/>
        <v>45717</v>
      </c>
    </row>
    <row r="4231" spans="1:21" x14ac:dyDescent="0.3">
      <c r="A4231" s="1">
        <v>45809</v>
      </c>
      <c r="B4231" s="2" t="s">
        <v>33</v>
      </c>
      <c r="C4231" s="2" t="s">
        <v>28</v>
      </c>
      <c r="D4231" s="2" t="s">
        <v>36</v>
      </c>
      <c r="E4231" s="2" t="str">
        <f>TRIM(Table2[[#This Row],[SKU_CODE]])</f>
        <v>BEC-CLN-003</v>
      </c>
      <c r="F4231" s="2">
        <v>200</v>
      </c>
      <c r="G4231" s="2">
        <v>59800</v>
      </c>
      <c r="H4231" s="2">
        <v>4589.97</v>
      </c>
      <c r="I4231" s="2">
        <v>17614.86</v>
      </c>
      <c r="J4231" s="2">
        <v>4</v>
      </c>
      <c r="K4231" s="2" t="str">
        <f>_xlfn.XLOOKUP(E4231,[1]SKU_Master!A:A,[1]SKU_Master!C:C,"NOT FOUND")</f>
        <v>Cleaners</v>
      </c>
      <c r="L4231" s="2">
        <f>_xlfn.XLOOKUP(Table2[[#This Row],[SKU_CODE_CLEAN]],[1]SKU_Master!A:A,[1]SKU_Master!E:E,"Not Found")</f>
        <v>299</v>
      </c>
      <c r="M4231" s="2">
        <f>_xlfn.XLOOKUP(E4231,[1]SKU_Master!A:A,[1]SKU_Master!F:F,"NOT FOUND")</f>
        <v>150</v>
      </c>
      <c r="N4231" s="2" t="str">
        <f>IF(ISNUMBER(_xlfn.XMATCH(E4231,[1]SKU_Master!A:A)),"MATCH","NOT FOUND")</f>
        <v>MATCH</v>
      </c>
      <c r="O4231" s="2">
        <f>Table2[[#This Row],[GROSS_REVENUE]]-Table2[[#This Row],[DISCOUNT]]</f>
        <v>55210.03</v>
      </c>
      <c r="P4231" s="3">
        <f>IFERROR((Table2[[#This Row],[NET_REVENUE]]-(Table2[[#This Row],[UNITS_SOLD]]*Table2[[#This Row],[UNIT_COGS]]))/Table2[[#This Row],[NET_REVENUE]],0)</f>
        <v>0.4566204727655464</v>
      </c>
      <c r="Q4231" s="4">
        <f>IFERROR(Table2[[#This Row],[GROSS_REVENUE]]/Table2[[#This Row],[AD_SPEND]],0)</f>
        <v>3.3948609299193975</v>
      </c>
      <c r="R4231" s="2">
        <f>IFERROR((Table2[[#This Row],[NET_REVENUE]]-(Table2[[#This Row],[UNITS_SOLD]]*Table2[[#This Row],[UNIT_COGS]])-Table2[[#This Row],[AD_SPEND]]),0)</f>
        <v>7595.1699999999983</v>
      </c>
      <c r="S4231" s="3">
        <f>IFERROR(Table2[[#This Row],[RETURNS_UNITS]]/Table2[[#This Row],[UNITS_SOLD]],0)</f>
        <v>0.02</v>
      </c>
      <c r="T4231" s="2" t="str">
        <f>TRIM(CLEAN(Table2[[#This Row],[CHANNEL]]))</f>
        <v>Swiggy Instamart</v>
      </c>
      <c r="U4231" s="1">
        <f t="shared" si="66"/>
        <v>45809</v>
      </c>
    </row>
    <row r="4232" spans="1:21" x14ac:dyDescent="0.3">
      <c r="A4232" s="1">
        <v>45689</v>
      </c>
      <c r="B4232" s="2" t="s">
        <v>50</v>
      </c>
      <c r="C4232" s="2" t="s">
        <v>28</v>
      </c>
      <c r="D4232" s="2" t="s">
        <v>38</v>
      </c>
      <c r="E4232" s="2" t="str">
        <f>TRIM(Table2[[#This Row],[SKU_CODE]])</f>
        <v>BEC-CLN-002</v>
      </c>
      <c r="F4232" s="2">
        <v>478</v>
      </c>
      <c r="G4232" s="2">
        <v>88430</v>
      </c>
      <c r="H4232" s="2">
        <v>15852.61</v>
      </c>
      <c r="I4232" s="2">
        <v>17621.27</v>
      </c>
      <c r="J4232" s="2">
        <v>19</v>
      </c>
      <c r="K4232" s="2" t="str">
        <f>_xlfn.XLOOKUP(E4232,[1]SKU_Master!A:A,[1]SKU_Master!C:C,"NOT FOUND")</f>
        <v>Cleaners</v>
      </c>
      <c r="L4232" s="2">
        <f>_xlfn.XLOOKUP(Table2[[#This Row],[SKU_CODE_CLEAN]],[1]SKU_Master!A:A,[1]SKU_Master!E:E,"Not Found")</f>
        <v>185</v>
      </c>
      <c r="M4232" s="2">
        <f>_xlfn.XLOOKUP(E4232,[1]SKU_Master!A:A,[1]SKU_Master!F:F,"NOT FOUND")</f>
        <v>88</v>
      </c>
      <c r="N4232" s="2" t="str">
        <f>IF(ISNUMBER(_xlfn.XMATCH(E4232,[1]SKU_Master!A:A)),"MATCH","NOT FOUND")</f>
        <v>MATCH</v>
      </c>
      <c r="O4232" s="2">
        <f>Table2[[#This Row],[GROSS_REVENUE]]-Table2[[#This Row],[DISCOUNT]]</f>
        <v>72577.39</v>
      </c>
      <c r="P4232" s="3">
        <f>IFERROR((Table2[[#This Row],[NET_REVENUE]]-(Table2[[#This Row],[UNITS_SOLD]]*Table2[[#This Row],[UNIT_COGS]]))/Table2[[#This Row],[NET_REVENUE]],0)</f>
        <v>0.4204255622859957</v>
      </c>
      <c r="Q4232" s="4">
        <f>IFERROR(Table2[[#This Row],[GROSS_REVENUE]]/Table2[[#This Row],[AD_SPEND]],0)</f>
        <v>5.0183670075993385</v>
      </c>
      <c r="R4232" s="2">
        <f>IFERROR((Table2[[#This Row],[NET_REVENUE]]-(Table2[[#This Row],[UNITS_SOLD]]*Table2[[#This Row],[UNIT_COGS]])-Table2[[#This Row],[AD_SPEND]]),0)</f>
        <v>12892.119999999999</v>
      </c>
      <c r="S4232" s="3">
        <f>IFERROR(Table2[[#This Row],[RETURNS_UNITS]]/Table2[[#This Row],[UNITS_SOLD]],0)</f>
        <v>3.9748953974895397E-2</v>
      </c>
      <c r="T4232" s="2" t="str">
        <f>TRIM(CLEAN(Table2[[#This Row],[CHANNEL]]))</f>
        <v>Amazon</v>
      </c>
      <c r="U4232" s="1">
        <f t="shared" si="66"/>
        <v>45689</v>
      </c>
    </row>
    <row r="4233" spans="1:21" x14ac:dyDescent="0.3">
      <c r="A4233" s="1">
        <v>45748</v>
      </c>
      <c r="B4233" s="2" t="s">
        <v>39</v>
      </c>
      <c r="C4233" s="2" t="s">
        <v>22</v>
      </c>
      <c r="D4233" s="2" t="s">
        <v>38</v>
      </c>
      <c r="E4233" s="2" t="str">
        <f>TRIM(Table2[[#This Row],[SKU_CODE]])</f>
        <v>BEC-CLN-002</v>
      </c>
      <c r="F4233" s="2">
        <v>543</v>
      </c>
      <c r="G4233" s="2">
        <v>100455</v>
      </c>
      <c r="H4233" s="2">
        <v>10822.09</v>
      </c>
      <c r="I4233" s="2">
        <v>17623.38</v>
      </c>
      <c r="J4233" s="2">
        <v>14</v>
      </c>
      <c r="K4233" s="2" t="str">
        <f>_xlfn.XLOOKUP(E4233,[1]SKU_Master!A:A,[1]SKU_Master!C:C,"NOT FOUND")</f>
        <v>Cleaners</v>
      </c>
      <c r="L4233" s="2">
        <f>_xlfn.XLOOKUP(Table2[[#This Row],[SKU_CODE_CLEAN]],[1]SKU_Master!A:A,[1]SKU_Master!E:E,"Not Found")</f>
        <v>185</v>
      </c>
      <c r="M4233" s="2">
        <f>_xlfn.XLOOKUP(E4233,[1]SKU_Master!A:A,[1]SKU_Master!F:F,"NOT FOUND")</f>
        <v>88</v>
      </c>
      <c r="N4233" s="2" t="str">
        <f>IF(ISNUMBER(_xlfn.XMATCH(E4233,[1]SKU_Master!A:A)),"MATCH","NOT FOUND")</f>
        <v>MATCH</v>
      </c>
      <c r="O4233" s="2">
        <f>Table2[[#This Row],[GROSS_REVENUE]]-Table2[[#This Row],[DISCOUNT]]</f>
        <v>89632.91</v>
      </c>
      <c r="P4233" s="3">
        <f>IFERROR((Table2[[#This Row],[NET_REVENUE]]-(Table2[[#This Row],[UNITS_SOLD]]*Table2[[#This Row],[UNIT_COGS]]))/Table2[[#This Row],[NET_REVENUE]],0)</f>
        <v>0.46689223857621048</v>
      </c>
      <c r="Q4233" s="4">
        <f>IFERROR(Table2[[#This Row],[GROSS_REVENUE]]/Table2[[#This Row],[AD_SPEND]],0)</f>
        <v>5.7000983920224151</v>
      </c>
      <c r="R4233" s="2">
        <f>IFERROR((Table2[[#This Row],[NET_REVENUE]]-(Table2[[#This Row],[UNITS_SOLD]]*Table2[[#This Row],[UNIT_COGS]])-Table2[[#This Row],[AD_SPEND]]),0)</f>
        <v>24225.530000000002</v>
      </c>
      <c r="S4233" s="3">
        <f>IFERROR(Table2[[#This Row],[RETURNS_UNITS]]/Table2[[#This Row],[UNITS_SOLD]],0)</f>
        <v>2.5782688766114181E-2</v>
      </c>
      <c r="T4233" s="2" t="str">
        <f>TRIM(CLEAN(Table2[[#This Row],[CHANNEL]]))</f>
        <v>Amazon</v>
      </c>
      <c r="U4233" s="1">
        <f t="shared" si="66"/>
        <v>45748</v>
      </c>
    </row>
    <row r="4234" spans="1:21" x14ac:dyDescent="0.3">
      <c r="A4234" s="1">
        <v>45444</v>
      </c>
      <c r="B4234" s="2" t="s">
        <v>27</v>
      </c>
      <c r="C4234" s="2" t="s">
        <v>28</v>
      </c>
      <c r="D4234" s="2" t="s">
        <v>36</v>
      </c>
      <c r="E4234" s="2" t="str">
        <f>TRIM(Table2[[#This Row],[SKU_CODE]])</f>
        <v>BEC-CLN-003</v>
      </c>
      <c r="F4234" s="2">
        <v>294</v>
      </c>
      <c r="G4234" s="2">
        <v>87906</v>
      </c>
      <c r="H4234" s="2">
        <v>20278.98</v>
      </c>
      <c r="I4234" s="2">
        <v>17650.650000000001</v>
      </c>
      <c r="J4234" s="2">
        <v>15</v>
      </c>
      <c r="K4234" s="2" t="str">
        <f>_xlfn.XLOOKUP(E4234,[1]SKU_Master!A:A,[1]SKU_Master!C:C,"NOT FOUND")</f>
        <v>Cleaners</v>
      </c>
      <c r="L4234" s="2">
        <f>_xlfn.XLOOKUP(Table2[[#This Row],[SKU_CODE_CLEAN]],[1]SKU_Master!A:A,[1]SKU_Master!E:E,"Not Found")</f>
        <v>299</v>
      </c>
      <c r="M4234" s="2">
        <f>_xlfn.XLOOKUP(E4234,[1]SKU_Master!A:A,[1]SKU_Master!F:F,"NOT FOUND")</f>
        <v>150</v>
      </c>
      <c r="N4234" s="2" t="str">
        <f>IF(ISNUMBER(_xlfn.XMATCH(E4234,[1]SKU_Master!A:A)),"MATCH","NOT FOUND")</f>
        <v>MATCH</v>
      </c>
      <c r="O4234" s="2">
        <f>Table2[[#This Row],[GROSS_REVENUE]]-Table2[[#This Row],[DISCOUNT]]</f>
        <v>67627.02</v>
      </c>
      <c r="P4234" s="3">
        <f>IFERROR((Table2[[#This Row],[NET_REVENUE]]-(Table2[[#This Row],[UNITS_SOLD]]*Table2[[#This Row],[UNIT_COGS]]))/Table2[[#This Row],[NET_REVENUE]],0)</f>
        <v>0.34789378564958212</v>
      </c>
      <c r="Q4234" s="4">
        <f>IFERROR(Table2[[#This Row],[GROSS_REVENUE]]/Table2[[#This Row],[AD_SPEND]],0)</f>
        <v>4.9803265035565261</v>
      </c>
      <c r="R4234" s="2">
        <f>IFERROR((Table2[[#This Row],[NET_REVENUE]]-(Table2[[#This Row],[UNITS_SOLD]]*Table2[[#This Row],[UNIT_COGS]])-Table2[[#This Row],[AD_SPEND]]),0)</f>
        <v>5876.3700000000026</v>
      </c>
      <c r="S4234" s="3">
        <f>IFERROR(Table2[[#This Row],[RETURNS_UNITS]]/Table2[[#This Row],[UNITS_SOLD]],0)</f>
        <v>5.1020408163265307E-2</v>
      </c>
      <c r="T4234" s="2" t="str">
        <f>TRIM(CLEAN(Table2[[#This Row],[CHANNEL]]))</f>
        <v>Zepto</v>
      </c>
      <c r="U4234" s="1">
        <f t="shared" si="66"/>
        <v>45444</v>
      </c>
    </row>
    <row r="4235" spans="1:21" x14ac:dyDescent="0.3">
      <c r="A4235" s="1">
        <v>45809</v>
      </c>
      <c r="B4235" s="2" t="s">
        <v>37</v>
      </c>
      <c r="C4235" s="2" t="s">
        <v>22</v>
      </c>
      <c r="D4235" s="2" t="s">
        <v>38</v>
      </c>
      <c r="E4235" s="2" t="str">
        <f>TRIM(Table2[[#This Row],[SKU_CODE]])</f>
        <v>BEC-CLN-002</v>
      </c>
      <c r="F4235" s="2">
        <v>446</v>
      </c>
      <c r="G4235" s="2">
        <v>82510</v>
      </c>
      <c r="H4235" s="2">
        <v>9687.8799999999992</v>
      </c>
      <c r="I4235" s="2">
        <v>17661.080000000002</v>
      </c>
      <c r="J4235" s="2">
        <v>16</v>
      </c>
      <c r="K4235" s="2" t="str">
        <f>_xlfn.XLOOKUP(E4235,[1]SKU_Master!A:A,[1]SKU_Master!C:C,"NOT FOUND")</f>
        <v>Cleaners</v>
      </c>
      <c r="L4235" s="2">
        <f>_xlfn.XLOOKUP(Table2[[#This Row],[SKU_CODE_CLEAN]],[1]SKU_Master!A:A,[1]SKU_Master!E:E,"Not Found")</f>
        <v>185</v>
      </c>
      <c r="M4235" s="2">
        <f>_xlfn.XLOOKUP(E4235,[1]SKU_Master!A:A,[1]SKU_Master!F:F,"NOT FOUND")</f>
        <v>88</v>
      </c>
      <c r="N4235" s="2" t="str">
        <f>IF(ISNUMBER(_xlfn.XMATCH(E4235,[1]SKU_Master!A:A)),"MATCH","NOT FOUND")</f>
        <v>MATCH</v>
      </c>
      <c r="O4235" s="2">
        <f>Table2[[#This Row],[GROSS_REVENUE]]-Table2[[#This Row],[DISCOUNT]]</f>
        <v>72822.12</v>
      </c>
      <c r="P4235" s="3">
        <f>IFERROR((Table2[[#This Row],[NET_REVENUE]]-(Table2[[#This Row],[UNITS_SOLD]]*Table2[[#This Row],[UNIT_COGS]]))/Table2[[#This Row],[NET_REVENUE]],0)</f>
        <v>0.4610428809268392</v>
      </c>
      <c r="Q4235" s="4">
        <f>IFERROR(Table2[[#This Row],[GROSS_REVENUE]]/Table2[[#This Row],[AD_SPEND]],0)</f>
        <v>4.6718547223612594</v>
      </c>
      <c r="R4235" s="2">
        <f>IFERROR((Table2[[#This Row],[NET_REVENUE]]-(Table2[[#This Row],[UNITS_SOLD]]*Table2[[#This Row],[UNIT_COGS]])-Table2[[#This Row],[AD_SPEND]]),0)</f>
        <v>15913.039999999994</v>
      </c>
      <c r="S4235" s="3">
        <f>IFERROR(Table2[[#This Row],[RETURNS_UNITS]]/Table2[[#This Row],[UNITS_SOLD]],0)</f>
        <v>3.5874439461883408E-2</v>
      </c>
      <c r="T4235" s="2" t="str">
        <f>TRIM(CLEAN(Table2[[#This Row],[CHANNEL]]))</f>
        <v>Blinkit</v>
      </c>
      <c r="U4235" s="1">
        <f t="shared" si="66"/>
        <v>45809</v>
      </c>
    </row>
    <row r="4236" spans="1:21" x14ac:dyDescent="0.3">
      <c r="A4236" s="1">
        <v>45778</v>
      </c>
      <c r="B4236" s="2" t="s">
        <v>27</v>
      </c>
      <c r="C4236" s="2" t="s">
        <v>22</v>
      </c>
      <c r="D4236" s="2" t="s">
        <v>59</v>
      </c>
      <c r="E4236" s="2" t="str">
        <f>TRIM(Table2[[#This Row],[SKU_CODE]])</f>
        <v>BEC-CLN-001</v>
      </c>
      <c r="F4236" s="2">
        <v>346</v>
      </c>
      <c r="G4236" s="2">
        <v>68854</v>
      </c>
      <c r="H4236" s="2">
        <v>9553</v>
      </c>
      <c r="I4236" s="2">
        <v>17669.04</v>
      </c>
      <c r="J4236" s="2">
        <v>19</v>
      </c>
      <c r="K4236" s="2" t="str">
        <f>_xlfn.XLOOKUP(E4236,[1]SKU_Master!A:A,[1]SKU_Master!C:C,"NOT FOUND")</f>
        <v>Cleaners</v>
      </c>
      <c r="L4236" s="2">
        <f>_xlfn.XLOOKUP(Table2[[#This Row],[SKU_CODE_CLEAN]],[1]SKU_Master!A:A,[1]SKU_Master!E:E,"Not Found")</f>
        <v>199</v>
      </c>
      <c r="M4236" s="2">
        <f>_xlfn.XLOOKUP(E4236,[1]SKU_Master!A:A,[1]SKU_Master!F:F,"NOT FOUND")</f>
        <v>96</v>
      </c>
      <c r="N4236" s="2" t="str">
        <f>IF(ISNUMBER(_xlfn.XMATCH(E4236,[1]SKU_Master!A:A)),"MATCH","NOT FOUND")</f>
        <v>MATCH</v>
      </c>
      <c r="O4236" s="2">
        <f>Table2[[#This Row],[GROSS_REVENUE]]-Table2[[#This Row],[DISCOUNT]]</f>
        <v>59301</v>
      </c>
      <c r="P4236" s="3">
        <f>IFERROR((Table2[[#This Row],[NET_REVENUE]]-(Table2[[#This Row],[UNITS_SOLD]]*Table2[[#This Row],[UNIT_COGS]]))/Table2[[#This Row],[NET_REVENUE]],0)</f>
        <v>0.43987453837203422</v>
      </c>
      <c r="Q4236" s="4">
        <f>IFERROR(Table2[[#This Row],[GROSS_REVENUE]]/Table2[[#This Row],[AD_SPEND]],0)</f>
        <v>3.8968727220041379</v>
      </c>
      <c r="R4236" s="2">
        <f>IFERROR((Table2[[#This Row],[NET_REVENUE]]-(Table2[[#This Row],[UNITS_SOLD]]*Table2[[#This Row],[UNIT_COGS]])-Table2[[#This Row],[AD_SPEND]]),0)</f>
        <v>8415.9599999999991</v>
      </c>
      <c r="S4236" s="3">
        <f>IFERROR(Table2[[#This Row],[RETURNS_UNITS]]/Table2[[#This Row],[UNITS_SOLD]],0)</f>
        <v>5.4913294797687862E-2</v>
      </c>
      <c r="T4236" s="2" t="str">
        <f>TRIM(CLEAN(Table2[[#This Row],[CHANNEL]]))</f>
        <v>Zepto</v>
      </c>
      <c r="U4236" s="1">
        <f t="shared" si="66"/>
        <v>45778</v>
      </c>
    </row>
    <row r="4237" spans="1:21" x14ac:dyDescent="0.3">
      <c r="A4237" s="1">
        <v>45627</v>
      </c>
      <c r="B4237" s="2" t="s">
        <v>39</v>
      </c>
      <c r="C4237" s="2" t="s">
        <v>28</v>
      </c>
      <c r="D4237" s="2" t="s">
        <v>59</v>
      </c>
      <c r="E4237" s="2" t="str">
        <f>TRIM(Table2[[#This Row],[SKU_CODE]])</f>
        <v>BEC-CLN-001</v>
      </c>
      <c r="F4237" s="2">
        <v>392</v>
      </c>
      <c r="G4237" s="2">
        <v>78008</v>
      </c>
      <c r="H4237" s="2">
        <v>10919.09</v>
      </c>
      <c r="I4237" s="2">
        <v>17699.32</v>
      </c>
      <c r="J4237" s="2">
        <v>11</v>
      </c>
      <c r="K4237" s="2" t="str">
        <f>_xlfn.XLOOKUP(E4237,[1]SKU_Master!A:A,[1]SKU_Master!C:C,"NOT FOUND")</f>
        <v>Cleaners</v>
      </c>
      <c r="L4237" s="2">
        <f>_xlfn.XLOOKUP(Table2[[#This Row],[SKU_CODE_CLEAN]],[1]SKU_Master!A:A,[1]SKU_Master!E:E,"Not Found")</f>
        <v>199</v>
      </c>
      <c r="M4237" s="2">
        <f>_xlfn.XLOOKUP(E4237,[1]SKU_Master!A:A,[1]SKU_Master!F:F,"NOT FOUND")</f>
        <v>96</v>
      </c>
      <c r="N4237" s="2" t="str">
        <f>IF(ISNUMBER(_xlfn.XMATCH(E4237,[1]SKU_Master!A:A)),"MATCH","NOT FOUND")</f>
        <v>MATCH</v>
      </c>
      <c r="O4237" s="2">
        <f>Table2[[#This Row],[GROSS_REVENUE]]-Table2[[#This Row],[DISCOUNT]]</f>
        <v>67088.91</v>
      </c>
      <c r="P4237" s="3">
        <f>IFERROR((Table2[[#This Row],[NET_REVENUE]]-(Table2[[#This Row],[UNITS_SOLD]]*Table2[[#This Row],[UNIT_COGS]]))/Table2[[#This Row],[NET_REVENUE]],0)</f>
        <v>0.43907271708543189</v>
      </c>
      <c r="Q4237" s="4">
        <f>IFERROR(Table2[[#This Row],[GROSS_REVENUE]]/Table2[[#This Row],[AD_SPEND]],0)</f>
        <v>4.4074009622968564</v>
      </c>
      <c r="R4237" s="2">
        <f>IFERROR((Table2[[#This Row],[NET_REVENUE]]-(Table2[[#This Row],[UNITS_SOLD]]*Table2[[#This Row],[UNIT_COGS]])-Table2[[#This Row],[AD_SPEND]]),0)</f>
        <v>11757.590000000004</v>
      </c>
      <c r="S4237" s="3">
        <f>IFERROR(Table2[[#This Row],[RETURNS_UNITS]]/Table2[[#This Row],[UNITS_SOLD]],0)</f>
        <v>2.8061224489795918E-2</v>
      </c>
      <c r="T4237" s="2" t="str">
        <f>TRIM(CLEAN(Table2[[#This Row],[CHANNEL]]))</f>
        <v>Amazon</v>
      </c>
      <c r="U4237" s="1">
        <f t="shared" si="66"/>
        <v>45627</v>
      </c>
    </row>
    <row r="4238" spans="1:21" x14ac:dyDescent="0.3">
      <c r="A4238" s="1">
        <v>45778</v>
      </c>
      <c r="B4238" s="2" t="s">
        <v>37</v>
      </c>
      <c r="C4238" s="2" t="s">
        <v>28</v>
      </c>
      <c r="D4238" s="2" t="s">
        <v>36</v>
      </c>
      <c r="E4238" s="2" t="str">
        <f>TRIM(Table2[[#This Row],[SKU_CODE]])</f>
        <v>BEC-CLN-003</v>
      </c>
      <c r="F4238" s="2">
        <v>234</v>
      </c>
      <c r="G4238" s="2">
        <v>69966</v>
      </c>
      <c r="H4238" s="2">
        <v>12306.76</v>
      </c>
      <c r="I4238" s="2">
        <v>17756.27</v>
      </c>
      <c r="J4238" s="2">
        <v>13</v>
      </c>
      <c r="K4238" s="2" t="str">
        <f>_xlfn.XLOOKUP(E4238,[1]SKU_Master!A:A,[1]SKU_Master!C:C,"NOT FOUND")</f>
        <v>Cleaners</v>
      </c>
      <c r="L4238" s="2">
        <f>_xlfn.XLOOKUP(Table2[[#This Row],[SKU_CODE_CLEAN]],[1]SKU_Master!A:A,[1]SKU_Master!E:E,"Not Found")</f>
        <v>299</v>
      </c>
      <c r="M4238" s="2">
        <f>_xlfn.XLOOKUP(E4238,[1]SKU_Master!A:A,[1]SKU_Master!F:F,"NOT FOUND")</f>
        <v>150</v>
      </c>
      <c r="N4238" s="2" t="str">
        <f>IF(ISNUMBER(_xlfn.XMATCH(E4238,[1]SKU_Master!A:A)),"MATCH","NOT FOUND")</f>
        <v>MATCH</v>
      </c>
      <c r="O4238" s="2">
        <f>Table2[[#This Row],[GROSS_REVENUE]]-Table2[[#This Row],[DISCOUNT]]</f>
        <v>57659.24</v>
      </c>
      <c r="P4238" s="3">
        <f>IFERROR((Table2[[#This Row],[NET_REVENUE]]-(Table2[[#This Row],[UNITS_SOLD]]*Table2[[#This Row],[UNIT_COGS]]))/Table2[[#This Row],[NET_REVENUE]],0)</f>
        <v>0.39125108135313608</v>
      </c>
      <c r="Q4238" s="4">
        <f>IFERROR(Table2[[#This Row],[GROSS_REVENUE]]/Table2[[#This Row],[AD_SPEND]],0)</f>
        <v>3.940354590237702</v>
      </c>
      <c r="R4238" s="2">
        <f>IFERROR((Table2[[#This Row],[NET_REVENUE]]-(Table2[[#This Row],[UNITS_SOLD]]*Table2[[#This Row],[UNIT_COGS]])-Table2[[#This Row],[AD_SPEND]]),0)</f>
        <v>4802.9699999999975</v>
      </c>
      <c r="S4238" s="3">
        <f>IFERROR(Table2[[#This Row],[RETURNS_UNITS]]/Table2[[#This Row],[UNITS_SOLD]],0)</f>
        <v>5.5555555555555552E-2</v>
      </c>
      <c r="T4238" s="2" t="str">
        <f>TRIM(CLEAN(Table2[[#This Row],[CHANNEL]]))</f>
        <v>Blinkit</v>
      </c>
      <c r="U4238" s="1">
        <f t="shared" si="66"/>
        <v>45778</v>
      </c>
    </row>
    <row r="4239" spans="1:21" x14ac:dyDescent="0.3">
      <c r="A4239" s="1">
        <v>45689</v>
      </c>
      <c r="B4239" s="2" t="s">
        <v>37</v>
      </c>
      <c r="C4239" s="2" t="s">
        <v>22</v>
      </c>
      <c r="D4239" s="2" t="s">
        <v>38</v>
      </c>
      <c r="E4239" s="2" t="str">
        <f>TRIM(Table2[[#This Row],[SKU_CODE]])</f>
        <v>BEC-CLN-002</v>
      </c>
      <c r="F4239" s="2">
        <v>515</v>
      </c>
      <c r="G4239" s="2">
        <v>95275</v>
      </c>
      <c r="H4239" s="2">
        <v>15499.94</v>
      </c>
      <c r="I4239" s="2">
        <v>17777.8</v>
      </c>
      <c r="J4239" s="2">
        <v>25</v>
      </c>
      <c r="K4239" s="2" t="str">
        <f>_xlfn.XLOOKUP(E4239,[1]SKU_Master!A:A,[1]SKU_Master!C:C,"NOT FOUND")</f>
        <v>Cleaners</v>
      </c>
      <c r="L4239" s="2">
        <f>_xlfn.XLOOKUP(Table2[[#This Row],[SKU_CODE_CLEAN]],[1]SKU_Master!A:A,[1]SKU_Master!E:E,"Not Found")</f>
        <v>185</v>
      </c>
      <c r="M4239" s="2">
        <f>_xlfn.XLOOKUP(E4239,[1]SKU_Master!A:A,[1]SKU_Master!F:F,"NOT FOUND")</f>
        <v>88</v>
      </c>
      <c r="N4239" s="2" t="str">
        <f>IF(ISNUMBER(_xlfn.XMATCH(E4239,[1]SKU_Master!A:A)),"MATCH","NOT FOUND")</f>
        <v>MATCH</v>
      </c>
      <c r="O4239" s="2">
        <f>Table2[[#This Row],[GROSS_REVENUE]]-Table2[[#This Row],[DISCOUNT]]</f>
        <v>79775.06</v>
      </c>
      <c r="P4239" s="3">
        <f>IFERROR((Table2[[#This Row],[NET_REVENUE]]-(Table2[[#This Row],[UNITS_SOLD]]*Table2[[#This Row],[UNIT_COGS]]))/Table2[[#This Row],[NET_REVENUE]],0)</f>
        <v>0.43190265228255548</v>
      </c>
      <c r="Q4239" s="4">
        <f>IFERROR(Table2[[#This Row],[GROSS_REVENUE]]/Table2[[#This Row],[AD_SPEND]],0)</f>
        <v>5.3592120509849366</v>
      </c>
      <c r="R4239" s="2">
        <f>IFERROR((Table2[[#This Row],[NET_REVENUE]]-(Table2[[#This Row],[UNITS_SOLD]]*Table2[[#This Row],[UNIT_COGS]])-Table2[[#This Row],[AD_SPEND]]),0)</f>
        <v>16677.259999999998</v>
      </c>
      <c r="S4239" s="3">
        <f>IFERROR(Table2[[#This Row],[RETURNS_UNITS]]/Table2[[#This Row],[UNITS_SOLD]],0)</f>
        <v>4.8543689320388349E-2</v>
      </c>
      <c r="T4239" s="2" t="str">
        <f>TRIM(CLEAN(Table2[[#This Row],[CHANNEL]]))</f>
        <v>Blinkit</v>
      </c>
      <c r="U4239" s="1">
        <f t="shared" si="66"/>
        <v>45689</v>
      </c>
    </row>
    <row r="4240" spans="1:21" x14ac:dyDescent="0.3">
      <c r="A4240" s="1">
        <v>45474</v>
      </c>
      <c r="B4240" s="2" t="s">
        <v>37</v>
      </c>
      <c r="C4240" s="2" t="s">
        <v>22</v>
      </c>
      <c r="D4240" s="2" t="s">
        <v>36</v>
      </c>
      <c r="E4240" s="2" t="str">
        <f>TRIM(Table2[[#This Row],[SKU_CODE]])</f>
        <v>BEC-CLN-003</v>
      </c>
      <c r="F4240" s="2">
        <v>281</v>
      </c>
      <c r="G4240" s="2">
        <v>84019</v>
      </c>
      <c r="H4240" s="2">
        <v>22441.63</v>
      </c>
      <c r="I4240" s="2">
        <v>17782.330000000002</v>
      </c>
      <c r="J4240" s="2">
        <v>14</v>
      </c>
      <c r="K4240" s="2" t="str">
        <f>_xlfn.XLOOKUP(E4240,[1]SKU_Master!A:A,[1]SKU_Master!C:C,"NOT FOUND")</f>
        <v>Cleaners</v>
      </c>
      <c r="L4240" s="2">
        <f>_xlfn.XLOOKUP(Table2[[#This Row],[SKU_CODE_CLEAN]],[1]SKU_Master!A:A,[1]SKU_Master!E:E,"Not Found")</f>
        <v>299</v>
      </c>
      <c r="M4240" s="2">
        <f>_xlfn.XLOOKUP(E4240,[1]SKU_Master!A:A,[1]SKU_Master!F:F,"NOT FOUND")</f>
        <v>150</v>
      </c>
      <c r="N4240" s="2" t="str">
        <f>IF(ISNUMBER(_xlfn.XMATCH(E4240,[1]SKU_Master!A:A)),"MATCH","NOT FOUND")</f>
        <v>MATCH</v>
      </c>
      <c r="O4240" s="2">
        <f>Table2[[#This Row],[GROSS_REVENUE]]-Table2[[#This Row],[DISCOUNT]]</f>
        <v>61577.369999999995</v>
      </c>
      <c r="P4240" s="3">
        <f>IFERROR((Table2[[#This Row],[NET_REVENUE]]-(Table2[[#This Row],[UNITS_SOLD]]*Table2[[#This Row],[UNIT_COGS]]))/Table2[[#This Row],[NET_REVENUE]],0)</f>
        <v>0.31549528666131726</v>
      </c>
      <c r="Q4240" s="4">
        <f>IFERROR(Table2[[#This Row],[GROSS_REVENUE]]/Table2[[#This Row],[AD_SPEND]],0)</f>
        <v>4.7248588908202684</v>
      </c>
      <c r="R4240" s="2">
        <f>IFERROR((Table2[[#This Row],[NET_REVENUE]]-(Table2[[#This Row],[UNITS_SOLD]]*Table2[[#This Row],[UNIT_COGS]])-Table2[[#This Row],[AD_SPEND]]),0)</f>
        <v>1645.0399999999936</v>
      </c>
      <c r="S4240" s="3">
        <f>IFERROR(Table2[[#This Row],[RETURNS_UNITS]]/Table2[[#This Row],[UNITS_SOLD]],0)</f>
        <v>4.9822064056939501E-2</v>
      </c>
      <c r="T4240" s="2" t="str">
        <f>TRIM(CLEAN(Table2[[#This Row],[CHANNEL]]))</f>
        <v>Blinkit</v>
      </c>
      <c r="U4240" s="1">
        <f t="shared" si="66"/>
        <v>45474</v>
      </c>
    </row>
    <row r="4241" spans="1:21" x14ac:dyDescent="0.3">
      <c r="A4241" s="1">
        <v>45413</v>
      </c>
      <c r="B4241" s="2" t="s">
        <v>24</v>
      </c>
      <c r="C4241" s="2" t="s">
        <v>22</v>
      </c>
      <c r="D4241" s="2" t="s">
        <v>36</v>
      </c>
      <c r="E4241" s="2" t="str">
        <f>TRIM(Table2[[#This Row],[SKU_CODE]])</f>
        <v>BEC-CLN-003</v>
      </c>
      <c r="F4241" s="2">
        <v>215</v>
      </c>
      <c r="G4241" s="2">
        <v>64285</v>
      </c>
      <c r="H4241" s="2">
        <v>7694.1</v>
      </c>
      <c r="I4241" s="2">
        <v>17860.04</v>
      </c>
      <c r="J4241" s="2">
        <v>24</v>
      </c>
      <c r="K4241" s="2" t="str">
        <f>_xlfn.XLOOKUP(E4241,[1]SKU_Master!A:A,[1]SKU_Master!C:C,"NOT FOUND")</f>
        <v>Cleaners</v>
      </c>
      <c r="L4241" s="2">
        <f>_xlfn.XLOOKUP(Table2[[#This Row],[SKU_CODE_CLEAN]],[1]SKU_Master!A:A,[1]SKU_Master!E:E,"Not Found")</f>
        <v>299</v>
      </c>
      <c r="M4241" s="2">
        <f>_xlfn.XLOOKUP(E4241,[1]SKU_Master!A:A,[1]SKU_Master!F:F,"NOT FOUND")</f>
        <v>150</v>
      </c>
      <c r="N4241" s="2" t="str">
        <f>IF(ISNUMBER(_xlfn.XMATCH(E4241,[1]SKU_Master!A:A)),"MATCH","NOT FOUND")</f>
        <v>MATCH</v>
      </c>
      <c r="O4241" s="2">
        <f>Table2[[#This Row],[GROSS_REVENUE]]-Table2[[#This Row],[DISCOUNT]]</f>
        <v>56590.9</v>
      </c>
      <c r="P4241" s="3">
        <f>IFERROR((Table2[[#This Row],[NET_REVENUE]]-(Table2[[#This Row],[UNITS_SOLD]]*Table2[[#This Row],[UNIT_COGS]]))/Table2[[#This Row],[NET_REVENUE]],0)</f>
        <v>0.43012039038078564</v>
      </c>
      <c r="Q4241" s="4">
        <f>IFERROR(Table2[[#This Row],[GROSS_REVENUE]]/Table2[[#This Row],[AD_SPEND]],0)</f>
        <v>3.5993760372317194</v>
      </c>
      <c r="R4241" s="2">
        <f>IFERROR((Table2[[#This Row],[NET_REVENUE]]-(Table2[[#This Row],[UNITS_SOLD]]*Table2[[#This Row],[UNIT_COGS]])-Table2[[#This Row],[AD_SPEND]]),0)</f>
        <v>6480.8600000000006</v>
      </c>
      <c r="S4241" s="3">
        <f>IFERROR(Table2[[#This Row],[RETURNS_UNITS]]/Table2[[#This Row],[UNITS_SOLD]],0)</f>
        <v>0.11162790697674418</v>
      </c>
      <c r="T4241" s="2" t="str">
        <f>TRIM(CLEAN(Table2[[#This Row],[CHANNEL]]))</f>
        <v>D2C</v>
      </c>
      <c r="U4241" s="1">
        <f t="shared" si="66"/>
        <v>45413</v>
      </c>
    </row>
    <row r="4242" spans="1:21" x14ac:dyDescent="0.3">
      <c r="A4242" s="1">
        <v>45323</v>
      </c>
      <c r="B4242" s="2" t="s">
        <v>37</v>
      </c>
      <c r="C4242" s="2" t="s">
        <v>22</v>
      </c>
      <c r="D4242" s="2" t="s">
        <v>36</v>
      </c>
      <c r="E4242" s="2" t="str">
        <f>TRIM(Table2[[#This Row],[SKU_CODE]])</f>
        <v>BEC-CLN-003</v>
      </c>
      <c r="F4242" s="2">
        <v>442</v>
      </c>
      <c r="G4242" s="2">
        <v>132158</v>
      </c>
      <c r="H4242" s="2">
        <v>35836.04</v>
      </c>
      <c r="I4242" s="2">
        <v>17867.7</v>
      </c>
      <c r="J4242" s="2">
        <v>20</v>
      </c>
      <c r="K4242" s="2" t="str">
        <f>_xlfn.XLOOKUP(E4242,[1]SKU_Master!A:A,[1]SKU_Master!C:C,"NOT FOUND")</f>
        <v>Cleaners</v>
      </c>
      <c r="L4242" s="2">
        <f>_xlfn.XLOOKUP(Table2[[#This Row],[SKU_CODE_CLEAN]],[1]SKU_Master!A:A,[1]SKU_Master!E:E,"Not Found")</f>
        <v>299</v>
      </c>
      <c r="M4242" s="2">
        <f>_xlfn.XLOOKUP(E4242,[1]SKU_Master!A:A,[1]SKU_Master!F:F,"NOT FOUND")</f>
        <v>150</v>
      </c>
      <c r="N4242" s="2" t="str">
        <f>IF(ISNUMBER(_xlfn.XMATCH(E4242,[1]SKU_Master!A:A)),"MATCH","NOT FOUND")</f>
        <v>MATCH</v>
      </c>
      <c r="O4242" s="2">
        <f>Table2[[#This Row],[GROSS_REVENUE]]-Table2[[#This Row],[DISCOUNT]]</f>
        <v>96321.959999999992</v>
      </c>
      <c r="P4242" s="3">
        <f>IFERROR((Table2[[#This Row],[NET_REVENUE]]-(Table2[[#This Row],[UNITS_SOLD]]*Table2[[#This Row],[UNIT_COGS]]))/Table2[[#This Row],[NET_REVENUE]],0)</f>
        <v>0.31168344165754097</v>
      </c>
      <c r="Q4242" s="4">
        <f>IFERROR(Table2[[#This Row],[GROSS_REVENUE]]/Table2[[#This Row],[AD_SPEND]],0)</f>
        <v>7.3964752038594783</v>
      </c>
      <c r="R4242" s="2">
        <f>IFERROR((Table2[[#This Row],[NET_REVENUE]]-(Table2[[#This Row],[UNITS_SOLD]]*Table2[[#This Row],[UNIT_COGS]])-Table2[[#This Row],[AD_SPEND]]),0)</f>
        <v>12154.259999999991</v>
      </c>
      <c r="S4242" s="3">
        <f>IFERROR(Table2[[#This Row],[RETURNS_UNITS]]/Table2[[#This Row],[UNITS_SOLD]],0)</f>
        <v>4.5248868778280542E-2</v>
      </c>
      <c r="T4242" s="2" t="str">
        <f>TRIM(CLEAN(Table2[[#This Row],[CHANNEL]]))</f>
        <v>Blinkit</v>
      </c>
      <c r="U4242" s="1">
        <f t="shared" si="66"/>
        <v>45323</v>
      </c>
    </row>
    <row r="4243" spans="1:21" x14ac:dyDescent="0.3">
      <c r="A4243" s="1">
        <v>45717</v>
      </c>
      <c r="B4243" s="2" t="s">
        <v>34</v>
      </c>
      <c r="C4243" s="2" t="s">
        <v>28</v>
      </c>
      <c r="D4243" s="2" t="s">
        <v>59</v>
      </c>
      <c r="E4243" s="2" t="str">
        <f>TRIM(Table2[[#This Row],[SKU_CODE]])</f>
        <v>BEC-CLN-001</v>
      </c>
      <c r="F4243" s="2">
        <v>299</v>
      </c>
      <c r="G4243" s="2">
        <v>59501</v>
      </c>
      <c r="H4243" s="2">
        <v>6438.21</v>
      </c>
      <c r="I4243" s="2">
        <v>17879.080000000002</v>
      </c>
      <c r="J4243" s="2">
        <v>9</v>
      </c>
      <c r="K4243" s="2" t="str">
        <f>_xlfn.XLOOKUP(E4243,[1]SKU_Master!A:A,[1]SKU_Master!C:C,"NOT FOUND")</f>
        <v>Cleaners</v>
      </c>
      <c r="L4243" s="2">
        <f>_xlfn.XLOOKUP(Table2[[#This Row],[SKU_CODE_CLEAN]],[1]SKU_Master!A:A,[1]SKU_Master!E:E,"Not Found")</f>
        <v>199</v>
      </c>
      <c r="M4243" s="2">
        <f>_xlfn.XLOOKUP(E4243,[1]SKU_Master!A:A,[1]SKU_Master!F:F,"NOT FOUND")</f>
        <v>96</v>
      </c>
      <c r="N4243" s="2" t="str">
        <f>IF(ISNUMBER(_xlfn.XMATCH(E4243,[1]SKU_Master!A:A)),"MATCH","NOT FOUND")</f>
        <v>MATCH</v>
      </c>
      <c r="O4243" s="2">
        <f>Table2[[#This Row],[GROSS_REVENUE]]-Table2[[#This Row],[DISCOUNT]]</f>
        <v>53062.79</v>
      </c>
      <c r="P4243" s="3">
        <f>IFERROR((Table2[[#This Row],[NET_REVENUE]]-(Table2[[#This Row],[UNITS_SOLD]]*Table2[[#This Row],[UNIT_COGS]]))/Table2[[#This Row],[NET_REVENUE]],0)</f>
        <v>0.45905595992973608</v>
      </c>
      <c r="Q4243" s="4">
        <f>IFERROR(Table2[[#This Row],[GROSS_REVENUE]]/Table2[[#This Row],[AD_SPEND]],0)</f>
        <v>3.3279676582911422</v>
      </c>
      <c r="R4243" s="2">
        <f>IFERROR((Table2[[#This Row],[NET_REVENUE]]-(Table2[[#This Row],[UNITS_SOLD]]*Table2[[#This Row],[UNIT_COGS]])-Table2[[#This Row],[AD_SPEND]]),0)</f>
        <v>6479.7099999999991</v>
      </c>
      <c r="S4243" s="3">
        <f>IFERROR(Table2[[#This Row],[RETURNS_UNITS]]/Table2[[#This Row],[UNITS_SOLD]],0)</f>
        <v>3.0100334448160536E-2</v>
      </c>
      <c r="T4243" s="2" t="str">
        <f>TRIM(CLEAN(Table2[[#This Row],[CHANNEL]]))</f>
        <v>Zepto</v>
      </c>
      <c r="U4243" s="1">
        <f t="shared" si="66"/>
        <v>45717</v>
      </c>
    </row>
    <row r="4244" spans="1:21" x14ac:dyDescent="0.3">
      <c r="A4244" s="1">
        <v>45748</v>
      </c>
      <c r="B4244" s="2" t="s">
        <v>24</v>
      </c>
      <c r="C4244" s="2" t="s">
        <v>25</v>
      </c>
      <c r="D4244" s="2" t="s">
        <v>38</v>
      </c>
      <c r="E4244" s="2" t="str">
        <f>TRIM(Table2[[#This Row],[SKU_CODE]])</f>
        <v>BEC-CLN-002</v>
      </c>
      <c r="F4244" s="2">
        <v>434</v>
      </c>
      <c r="G4244" s="2">
        <v>80290</v>
      </c>
      <c r="H4244" s="2">
        <v>7314.38</v>
      </c>
      <c r="I4244" s="2">
        <v>17887.5</v>
      </c>
      <c r="J4244" s="2">
        <v>67</v>
      </c>
      <c r="K4244" s="2" t="str">
        <f>_xlfn.XLOOKUP(E4244,[1]SKU_Master!A:A,[1]SKU_Master!C:C,"NOT FOUND")</f>
        <v>Cleaners</v>
      </c>
      <c r="L4244" s="2">
        <f>_xlfn.XLOOKUP(Table2[[#This Row],[SKU_CODE_CLEAN]],[1]SKU_Master!A:A,[1]SKU_Master!E:E,"Not Found")</f>
        <v>185</v>
      </c>
      <c r="M4244" s="2">
        <f>_xlfn.XLOOKUP(E4244,[1]SKU_Master!A:A,[1]SKU_Master!F:F,"NOT FOUND")</f>
        <v>88</v>
      </c>
      <c r="N4244" s="2" t="str">
        <f>IF(ISNUMBER(_xlfn.XMATCH(E4244,[1]SKU_Master!A:A)),"MATCH","NOT FOUND")</f>
        <v>MATCH</v>
      </c>
      <c r="O4244" s="2">
        <f>Table2[[#This Row],[GROSS_REVENUE]]-Table2[[#This Row],[DISCOUNT]]</f>
        <v>72975.62</v>
      </c>
      <c r="P4244" s="3">
        <f>IFERROR((Table2[[#This Row],[NET_REVENUE]]-(Table2[[#This Row],[UNITS_SOLD]]*Table2[[#This Row],[UNIT_COGS]]))/Table2[[#This Row],[NET_REVENUE]],0)</f>
        <v>0.47664713228883837</v>
      </c>
      <c r="Q4244" s="4">
        <f>IFERROR(Table2[[#This Row],[GROSS_REVENUE]]/Table2[[#This Row],[AD_SPEND]],0)</f>
        <v>4.4886093640810625</v>
      </c>
      <c r="R4244" s="2">
        <f>IFERROR((Table2[[#This Row],[NET_REVENUE]]-(Table2[[#This Row],[UNITS_SOLD]]*Table2[[#This Row],[UNIT_COGS]])-Table2[[#This Row],[AD_SPEND]]),0)</f>
        <v>16896.119999999995</v>
      </c>
      <c r="S4244" s="3">
        <f>IFERROR(Table2[[#This Row],[RETURNS_UNITS]]/Table2[[#This Row],[UNITS_SOLD]],0)</f>
        <v>0.15437788018433179</v>
      </c>
      <c r="T4244" s="2" t="str">
        <f>TRIM(CLEAN(Table2[[#This Row],[CHANNEL]]))</f>
        <v>D2C</v>
      </c>
      <c r="U4244" s="1">
        <f t="shared" si="66"/>
        <v>45748</v>
      </c>
    </row>
    <row r="4245" spans="1:21" x14ac:dyDescent="0.3">
      <c r="A4245" s="1">
        <v>45658</v>
      </c>
      <c r="B4245" s="2" t="s">
        <v>33</v>
      </c>
      <c r="C4245" s="2" t="s">
        <v>25</v>
      </c>
      <c r="D4245" s="2" t="s">
        <v>36</v>
      </c>
      <c r="E4245" s="2" t="str">
        <f>TRIM(Table2[[#This Row],[SKU_CODE]])</f>
        <v>BEC-CLN-003</v>
      </c>
      <c r="F4245" s="2">
        <v>313</v>
      </c>
      <c r="G4245" s="2">
        <v>93587</v>
      </c>
      <c r="H4245" s="2">
        <v>23127.64</v>
      </c>
      <c r="I4245" s="2">
        <v>17907.75</v>
      </c>
      <c r="J4245" s="2">
        <v>15</v>
      </c>
      <c r="K4245" s="2" t="str">
        <f>_xlfn.XLOOKUP(E4245,[1]SKU_Master!A:A,[1]SKU_Master!C:C,"NOT FOUND")</f>
        <v>Cleaners</v>
      </c>
      <c r="L4245" s="2">
        <f>_xlfn.XLOOKUP(Table2[[#This Row],[SKU_CODE_CLEAN]],[1]SKU_Master!A:A,[1]SKU_Master!E:E,"Not Found")</f>
        <v>299</v>
      </c>
      <c r="M4245" s="2">
        <f>_xlfn.XLOOKUP(E4245,[1]SKU_Master!A:A,[1]SKU_Master!F:F,"NOT FOUND")</f>
        <v>150</v>
      </c>
      <c r="N4245" s="2" t="str">
        <f>IF(ISNUMBER(_xlfn.XMATCH(E4245,[1]SKU_Master!A:A)),"MATCH","NOT FOUND")</f>
        <v>MATCH</v>
      </c>
      <c r="O4245" s="2">
        <f>Table2[[#This Row],[GROSS_REVENUE]]-Table2[[#This Row],[DISCOUNT]]</f>
        <v>70459.360000000001</v>
      </c>
      <c r="P4245" s="3">
        <f>IFERROR((Table2[[#This Row],[NET_REVENUE]]-(Table2[[#This Row],[UNITS_SOLD]]*Table2[[#This Row],[UNIT_COGS]]))/Table2[[#This Row],[NET_REVENUE]],0)</f>
        <v>0.33365843799886913</v>
      </c>
      <c r="Q4245" s="4">
        <f>IFERROR(Table2[[#This Row],[GROSS_REVENUE]]/Table2[[#This Row],[AD_SPEND]],0)</f>
        <v>5.2260613421563287</v>
      </c>
      <c r="R4245" s="2">
        <f>IFERROR((Table2[[#This Row],[NET_REVENUE]]-(Table2[[#This Row],[UNITS_SOLD]]*Table2[[#This Row],[UNIT_COGS]])-Table2[[#This Row],[AD_SPEND]]),0)</f>
        <v>5601.6100000000006</v>
      </c>
      <c r="S4245" s="3">
        <f>IFERROR(Table2[[#This Row],[RETURNS_UNITS]]/Table2[[#This Row],[UNITS_SOLD]],0)</f>
        <v>4.7923322683706068E-2</v>
      </c>
      <c r="T4245" s="2" t="str">
        <f>TRIM(CLEAN(Table2[[#This Row],[CHANNEL]]))</f>
        <v>Swiggy Instamart</v>
      </c>
      <c r="U4245" s="1">
        <f t="shared" si="66"/>
        <v>45658</v>
      </c>
    </row>
    <row r="4246" spans="1:21" x14ac:dyDescent="0.3">
      <c r="A4246" s="1">
        <v>45658</v>
      </c>
      <c r="B4246" s="2" t="s">
        <v>21</v>
      </c>
      <c r="C4246" s="2" t="s">
        <v>22</v>
      </c>
      <c r="D4246" s="2" t="s">
        <v>36</v>
      </c>
      <c r="E4246" s="2" t="str">
        <f>TRIM(Table2[[#This Row],[SKU_CODE]])</f>
        <v>BEC-CLN-003</v>
      </c>
      <c r="F4246" s="2">
        <v>307</v>
      </c>
      <c r="G4246" s="2">
        <v>91793</v>
      </c>
      <c r="H4246" s="2">
        <v>18862.27</v>
      </c>
      <c r="I4246" s="2">
        <v>17910.03</v>
      </c>
      <c r="J4246" s="2">
        <v>6</v>
      </c>
      <c r="K4246" s="2" t="str">
        <f>_xlfn.XLOOKUP(E4246,[1]SKU_Master!A:A,[1]SKU_Master!C:C,"NOT FOUND")</f>
        <v>Cleaners</v>
      </c>
      <c r="L4246" s="2">
        <f>_xlfn.XLOOKUP(Table2[[#This Row],[SKU_CODE_CLEAN]],[1]SKU_Master!A:A,[1]SKU_Master!E:E,"Not Found")</f>
        <v>299</v>
      </c>
      <c r="M4246" s="2">
        <f>_xlfn.XLOOKUP(E4246,[1]SKU_Master!A:A,[1]SKU_Master!F:F,"NOT FOUND")</f>
        <v>150</v>
      </c>
      <c r="N4246" s="2" t="str">
        <f>IF(ISNUMBER(_xlfn.XMATCH(E4246,[1]SKU_Master!A:A)),"MATCH","NOT FOUND")</f>
        <v>MATCH</v>
      </c>
      <c r="O4246" s="2">
        <f>Table2[[#This Row],[GROSS_REVENUE]]-Table2[[#This Row],[DISCOUNT]]</f>
        <v>72930.73</v>
      </c>
      <c r="P4246" s="3">
        <f>IFERROR((Table2[[#This Row],[NET_REVENUE]]-(Table2[[#This Row],[UNITS_SOLD]]*Table2[[#This Row],[UNIT_COGS]]))/Table2[[#This Row],[NET_REVENUE]],0)</f>
        <v>0.36857892413801424</v>
      </c>
      <c r="Q4246" s="4">
        <f>IFERROR(Table2[[#This Row],[GROSS_REVENUE]]/Table2[[#This Row],[AD_SPEND]],0)</f>
        <v>5.1252287126263889</v>
      </c>
      <c r="R4246" s="2">
        <f>IFERROR((Table2[[#This Row],[NET_REVENUE]]-(Table2[[#This Row],[UNITS_SOLD]]*Table2[[#This Row],[UNIT_COGS]])-Table2[[#This Row],[AD_SPEND]]),0)</f>
        <v>8970.6999999999971</v>
      </c>
      <c r="S4246" s="3">
        <f>IFERROR(Table2[[#This Row],[RETURNS_UNITS]]/Table2[[#This Row],[UNITS_SOLD]],0)</f>
        <v>1.9543973941368076E-2</v>
      </c>
      <c r="T4246" s="2" t="str">
        <f>TRIM(CLEAN(Table2[[#This Row],[CHANNEL]]))</f>
        <v>Flipkart</v>
      </c>
      <c r="U4246" s="1">
        <f t="shared" si="66"/>
        <v>45658</v>
      </c>
    </row>
    <row r="4247" spans="1:21" x14ac:dyDescent="0.3">
      <c r="A4247" s="1">
        <v>45717</v>
      </c>
      <c r="B4247" s="2" t="s">
        <v>33</v>
      </c>
      <c r="C4247" s="2" t="s">
        <v>22</v>
      </c>
      <c r="D4247" s="2" t="s">
        <v>36</v>
      </c>
      <c r="E4247" s="2" t="str">
        <f>TRIM(Table2[[#This Row],[SKU_CODE]])</f>
        <v>BEC-CLN-003</v>
      </c>
      <c r="F4247" s="2">
        <v>245</v>
      </c>
      <c r="G4247" s="2">
        <v>73255</v>
      </c>
      <c r="H4247" s="2">
        <v>6216.65</v>
      </c>
      <c r="I4247" s="2">
        <v>17915.2</v>
      </c>
      <c r="J4247" s="2">
        <v>13</v>
      </c>
      <c r="K4247" s="2" t="str">
        <f>_xlfn.XLOOKUP(E4247,[1]SKU_Master!A:A,[1]SKU_Master!C:C,"NOT FOUND")</f>
        <v>Cleaners</v>
      </c>
      <c r="L4247" s="2">
        <f>_xlfn.XLOOKUP(Table2[[#This Row],[SKU_CODE_CLEAN]],[1]SKU_Master!A:A,[1]SKU_Master!E:E,"Not Found")</f>
        <v>299</v>
      </c>
      <c r="M4247" s="2">
        <f>_xlfn.XLOOKUP(E4247,[1]SKU_Master!A:A,[1]SKU_Master!F:F,"NOT FOUND")</f>
        <v>150</v>
      </c>
      <c r="N4247" s="2" t="str">
        <f>IF(ISNUMBER(_xlfn.XMATCH(E4247,[1]SKU_Master!A:A)),"MATCH","NOT FOUND")</f>
        <v>MATCH</v>
      </c>
      <c r="O4247" s="2">
        <f>Table2[[#This Row],[GROSS_REVENUE]]-Table2[[#This Row],[DISCOUNT]]</f>
        <v>67038.350000000006</v>
      </c>
      <c r="P4247" s="3">
        <f>IFERROR((Table2[[#This Row],[NET_REVENUE]]-(Table2[[#This Row],[UNITS_SOLD]]*Table2[[#This Row],[UNIT_COGS]]))/Table2[[#This Row],[NET_REVENUE]],0)</f>
        <v>0.451806316832082</v>
      </c>
      <c r="Q4247" s="4">
        <f>IFERROR(Table2[[#This Row],[GROSS_REVENUE]]/Table2[[#This Row],[AD_SPEND]],0)</f>
        <v>4.0889858890774313</v>
      </c>
      <c r="R4247" s="2">
        <f>IFERROR((Table2[[#This Row],[NET_REVENUE]]-(Table2[[#This Row],[UNITS_SOLD]]*Table2[[#This Row],[UNIT_COGS]])-Table2[[#This Row],[AD_SPEND]]),0)</f>
        <v>12373.150000000005</v>
      </c>
      <c r="S4247" s="3">
        <f>IFERROR(Table2[[#This Row],[RETURNS_UNITS]]/Table2[[#This Row],[UNITS_SOLD]],0)</f>
        <v>5.3061224489795916E-2</v>
      </c>
      <c r="T4247" s="2" t="str">
        <f>TRIM(CLEAN(Table2[[#This Row],[CHANNEL]]))</f>
        <v>Swiggy Instamart</v>
      </c>
      <c r="U4247" s="1">
        <f t="shared" si="66"/>
        <v>45717</v>
      </c>
    </row>
    <row r="4248" spans="1:21" x14ac:dyDescent="0.3">
      <c r="A4248" s="1">
        <v>45809</v>
      </c>
      <c r="B4248" s="2" t="s">
        <v>50</v>
      </c>
      <c r="C4248" s="2" t="s">
        <v>25</v>
      </c>
      <c r="D4248" s="2" t="s">
        <v>41</v>
      </c>
      <c r="E4248" s="2" t="str">
        <f>TRIM(Table2[[#This Row],[SKU_CODE]])</f>
        <v>BEC-KT-002</v>
      </c>
      <c r="F4248" s="2">
        <v>533</v>
      </c>
      <c r="G4248" s="2">
        <v>223860</v>
      </c>
      <c r="H4248" s="2">
        <v>45398.12</v>
      </c>
      <c r="I4248" s="2">
        <v>17945.62</v>
      </c>
      <c r="J4248" s="2">
        <v>22</v>
      </c>
      <c r="K4248" s="2" t="str">
        <f>_xlfn.XLOOKUP(E4248,[1]SKU_Master!A:A,[1]SKU_Master!C:C,"NOT FOUND")</f>
        <v>Kitchen Towel</v>
      </c>
      <c r="L4248" s="2">
        <f>_xlfn.XLOOKUP(Table2[[#This Row],[SKU_CODE_CLEAN]],[1]SKU_Master!A:A,[1]SKU_Master!E:E,"Not Found")</f>
        <v>420</v>
      </c>
      <c r="M4248" s="2">
        <f>_xlfn.XLOOKUP(E4248,[1]SKU_Master!A:A,[1]SKU_Master!F:F,"NOT FOUND")</f>
        <v>205</v>
      </c>
      <c r="N4248" s="2" t="str">
        <f>IF(ISNUMBER(_xlfn.XMATCH(E4248,[1]SKU_Master!A:A)),"MATCH","NOT FOUND")</f>
        <v>MATCH</v>
      </c>
      <c r="O4248" s="2">
        <f>Table2[[#This Row],[GROSS_REVENUE]]-Table2[[#This Row],[DISCOUNT]]</f>
        <v>178461.88</v>
      </c>
      <c r="P4248" s="3">
        <f>IFERROR((Table2[[#This Row],[NET_REVENUE]]-(Table2[[#This Row],[UNITS_SOLD]]*Table2[[#This Row],[UNIT_COGS]]))/Table2[[#This Row],[NET_REVENUE]],0)</f>
        <v>0.38774039587613895</v>
      </c>
      <c r="Q4248" s="4">
        <f>IFERROR(Table2[[#This Row],[GROSS_REVENUE]]/Table2[[#This Row],[AD_SPEND]],0)</f>
        <v>12.47435307334046</v>
      </c>
      <c r="R4248" s="2">
        <f>IFERROR((Table2[[#This Row],[NET_REVENUE]]-(Table2[[#This Row],[UNITS_SOLD]]*Table2[[#This Row],[UNIT_COGS]])-Table2[[#This Row],[AD_SPEND]]),0)</f>
        <v>51251.260000000009</v>
      </c>
      <c r="S4248" s="3">
        <f>IFERROR(Table2[[#This Row],[RETURNS_UNITS]]/Table2[[#This Row],[UNITS_SOLD]],0)</f>
        <v>4.1275797373358347E-2</v>
      </c>
      <c r="T4248" s="2" t="str">
        <f>TRIM(CLEAN(Table2[[#This Row],[CHANNEL]]))</f>
        <v>Amazon</v>
      </c>
      <c r="U4248" s="1">
        <f t="shared" si="66"/>
        <v>45809</v>
      </c>
    </row>
    <row r="4249" spans="1:21" x14ac:dyDescent="0.3">
      <c r="A4249" s="1">
        <v>45778</v>
      </c>
      <c r="B4249" s="2" t="s">
        <v>50</v>
      </c>
      <c r="C4249" s="2" t="s">
        <v>28</v>
      </c>
      <c r="D4249" s="2" t="s">
        <v>38</v>
      </c>
      <c r="E4249" s="2" t="str">
        <f>TRIM(Table2[[#This Row],[SKU_CODE]])</f>
        <v>BEC-CLN-002</v>
      </c>
      <c r="F4249" s="2">
        <v>401</v>
      </c>
      <c r="G4249" s="2">
        <v>74185</v>
      </c>
      <c r="H4249" s="2">
        <v>15801.56</v>
      </c>
      <c r="I4249" s="2">
        <v>17964.310000000001</v>
      </c>
      <c r="J4249" s="2">
        <v>14</v>
      </c>
      <c r="K4249" s="2" t="str">
        <f>_xlfn.XLOOKUP(E4249,[1]SKU_Master!A:A,[1]SKU_Master!C:C,"NOT FOUND")</f>
        <v>Cleaners</v>
      </c>
      <c r="L4249" s="2">
        <f>_xlfn.XLOOKUP(Table2[[#This Row],[SKU_CODE_CLEAN]],[1]SKU_Master!A:A,[1]SKU_Master!E:E,"Not Found")</f>
        <v>185</v>
      </c>
      <c r="M4249" s="2">
        <f>_xlfn.XLOOKUP(E4249,[1]SKU_Master!A:A,[1]SKU_Master!F:F,"NOT FOUND")</f>
        <v>88</v>
      </c>
      <c r="N4249" s="2" t="str">
        <f>IF(ISNUMBER(_xlfn.XMATCH(E4249,[1]SKU_Master!A:A)),"MATCH","NOT FOUND")</f>
        <v>MATCH</v>
      </c>
      <c r="O4249" s="2">
        <f>Table2[[#This Row],[GROSS_REVENUE]]-Table2[[#This Row],[DISCOUNT]]</f>
        <v>58383.44</v>
      </c>
      <c r="P4249" s="3">
        <f>IFERROR((Table2[[#This Row],[NET_REVENUE]]-(Table2[[#This Row],[UNITS_SOLD]]*Table2[[#This Row],[UNIT_COGS]]))/Table2[[#This Row],[NET_REVENUE]],0)</f>
        <v>0.39558203490578836</v>
      </c>
      <c r="Q4249" s="4">
        <f>IFERROR(Table2[[#This Row],[GROSS_REVENUE]]/Table2[[#This Row],[AD_SPEND]],0)</f>
        <v>4.1295769222419336</v>
      </c>
      <c r="R4249" s="2">
        <f>IFERROR((Table2[[#This Row],[NET_REVENUE]]-(Table2[[#This Row],[UNITS_SOLD]]*Table2[[#This Row],[UNIT_COGS]])-Table2[[#This Row],[AD_SPEND]]),0)</f>
        <v>5131.130000000001</v>
      </c>
      <c r="S4249" s="3">
        <f>IFERROR(Table2[[#This Row],[RETURNS_UNITS]]/Table2[[#This Row],[UNITS_SOLD]],0)</f>
        <v>3.4912718204488775E-2</v>
      </c>
      <c r="T4249" s="2" t="str">
        <f>TRIM(CLEAN(Table2[[#This Row],[CHANNEL]]))</f>
        <v>Amazon</v>
      </c>
      <c r="U4249" s="1">
        <f t="shared" si="66"/>
        <v>45778</v>
      </c>
    </row>
    <row r="4250" spans="1:21" x14ac:dyDescent="0.3">
      <c r="A4250" s="1">
        <v>45444</v>
      </c>
      <c r="B4250" s="2" t="s">
        <v>34</v>
      </c>
      <c r="C4250" s="2" t="s">
        <v>25</v>
      </c>
      <c r="D4250" s="2" t="s">
        <v>59</v>
      </c>
      <c r="E4250" s="2" t="str">
        <f>TRIM(Table2[[#This Row],[SKU_CODE]])</f>
        <v>BEC-CLN-001</v>
      </c>
      <c r="F4250" s="2">
        <v>456</v>
      </c>
      <c r="G4250" s="2">
        <v>90744</v>
      </c>
      <c r="H4250" s="2">
        <v>22217.53</v>
      </c>
      <c r="I4250" s="2">
        <v>17981.04</v>
      </c>
      <c r="J4250" s="2">
        <v>19</v>
      </c>
      <c r="K4250" s="2" t="str">
        <f>_xlfn.XLOOKUP(E4250,[1]SKU_Master!A:A,[1]SKU_Master!C:C,"NOT FOUND")</f>
        <v>Cleaners</v>
      </c>
      <c r="L4250" s="2">
        <f>_xlfn.XLOOKUP(Table2[[#This Row],[SKU_CODE_CLEAN]],[1]SKU_Master!A:A,[1]SKU_Master!E:E,"Not Found")</f>
        <v>199</v>
      </c>
      <c r="M4250" s="2">
        <f>_xlfn.XLOOKUP(E4250,[1]SKU_Master!A:A,[1]SKU_Master!F:F,"NOT FOUND")</f>
        <v>96</v>
      </c>
      <c r="N4250" s="2" t="str">
        <f>IF(ISNUMBER(_xlfn.XMATCH(E4250,[1]SKU_Master!A:A)),"MATCH","NOT FOUND")</f>
        <v>MATCH</v>
      </c>
      <c r="O4250" s="2">
        <f>Table2[[#This Row],[GROSS_REVENUE]]-Table2[[#This Row],[DISCOUNT]]</f>
        <v>68526.47</v>
      </c>
      <c r="P4250" s="3">
        <f>IFERROR((Table2[[#This Row],[NET_REVENUE]]-(Table2[[#This Row],[UNITS_SOLD]]*Table2[[#This Row],[UNIT_COGS]]))/Table2[[#This Row],[NET_REVENUE]],0)</f>
        <v>0.36118116109001386</v>
      </c>
      <c r="Q4250" s="4">
        <f>IFERROR(Table2[[#This Row],[GROSS_REVENUE]]/Table2[[#This Row],[AD_SPEND]],0)</f>
        <v>5.0466491370910687</v>
      </c>
      <c r="R4250" s="2">
        <f>IFERROR((Table2[[#This Row],[NET_REVENUE]]-(Table2[[#This Row],[UNITS_SOLD]]*Table2[[#This Row],[UNIT_COGS]])-Table2[[#This Row],[AD_SPEND]]),0)</f>
        <v>6769.43</v>
      </c>
      <c r="S4250" s="3">
        <f>IFERROR(Table2[[#This Row],[RETURNS_UNITS]]/Table2[[#This Row],[UNITS_SOLD]],0)</f>
        <v>4.1666666666666664E-2</v>
      </c>
      <c r="T4250" s="2" t="str">
        <f>TRIM(CLEAN(Table2[[#This Row],[CHANNEL]]))</f>
        <v>Zepto</v>
      </c>
      <c r="U4250" s="1">
        <f t="shared" si="66"/>
        <v>45444</v>
      </c>
    </row>
    <row r="4251" spans="1:21" x14ac:dyDescent="0.3">
      <c r="A4251" s="1">
        <v>45352</v>
      </c>
      <c r="B4251" s="2" t="s">
        <v>24</v>
      </c>
      <c r="C4251" s="2" t="s">
        <v>25</v>
      </c>
      <c r="D4251" s="2" t="s">
        <v>36</v>
      </c>
      <c r="E4251" s="2" t="str">
        <f>TRIM(Table2[[#This Row],[SKU_CODE]])</f>
        <v>BEC-CLN-003</v>
      </c>
      <c r="F4251" s="2">
        <v>226</v>
      </c>
      <c r="G4251" s="2">
        <v>67574</v>
      </c>
      <c r="H4251" s="2">
        <v>4722.3500000000004</v>
      </c>
      <c r="I4251" s="2">
        <v>17990.2</v>
      </c>
      <c r="J4251" s="2">
        <v>25</v>
      </c>
      <c r="K4251" s="2" t="str">
        <f>_xlfn.XLOOKUP(E4251,[1]SKU_Master!A:A,[1]SKU_Master!C:C,"NOT FOUND")</f>
        <v>Cleaners</v>
      </c>
      <c r="L4251" s="2">
        <f>_xlfn.XLOOKUP(Table2[[#This Row],[SKU_CODE_CLEAN]],[1]SKU_Master!A:A,[1]SKU_Master!E:E,"Not Found")</f>
        <v>299</v>
      </c>
      <c r="M4251" s="2">
        <f>_xlfn.XLOOKUP(E4251,[1]SKU_Master!A:A,[1]SKU_Master!F:F,"NOT FOUND")</f>
        <v>150</v>
      </c>
      <c r="N4251" s="2" t="str">
        <f>IF(ISNUMBER(_xlfn.XMATCH(E4251,[1]SKU_Master!A:A)),"MATCH","NOT FOUND")</f>
        <v>MATCH</v>
      </c>
      <c r="O4251" s="2">
        <f>Table2[[#This Row],[GROSS_REVENUE]]-Table2[[#This Row],[DISCOUNT]]</f>
        <v>62851.65</v>
      </c>
      <c r="P4251" s="3">
        <f>IFERROR((Table2[[#This Row],[NET_REVENUE]]-(Table2[[#This Row],[UNITS_SOLD]]*Table2[[#This Row],[UNIT_COGS]]))/Table2[[#This Row],[NET_REVENUE]],0)</f>
        <v>0.46063468500826948</v>
      </c>
      <c r="Q4251" s="4">
        <f>IFERROR(Table2[[#This Row],[GROSS_REVENUE]]/Table2[[#This Row],[AD_SPEND]],0)</f>
        <v>3.7561561294482551</v>
      </c>
      <c r="R4251" s="2">
        <f>IFERROR((Table2[[#This Row],[NET_REVENUE]]-(Table2[[#This Row],[UNITS_SOLD]]*Table2[[#This Row],[UNIT_COGS]])-Table2[[#This Row],[AD_SPEND]]),0)</f>
        <v>10961.45</v>
      </c>
      <c r="S4251" s="3">
        <f>IFERROR(Table2[[#This Row],[RETURNS_UNITS]]/Table2[[#This Row],[UNITS_SOLD]],0)</f>
        <v>0.11061946902654868</v>
      </c>
      <c r="T4251" s="2" t="str">
        <f>TRIM(CLEAN(Table2[[#This Row],[CHANNEL]]))</f>
        <v>D2C</v>
      </c>
      <c r="U4251" s="1">
        <f t="shared" si="66"/>
        <v>45352</v>
      </c>
    </row>
    <row r="4252" spans="1:21" x14ac:dyDescent="0.3">
      <c r="A4252" s="1">
        <v>45809</v>
      </c>
      <c r="B4252" s="2" t="s">
        <v>21</v>
      </c>
      <c r="C4252" s="2" t="s">
        <v>25</v>
      </c>
      <c r="D4252" s="2" t="s">
        <v>36</v>
      </c>
      <c r="E4252" s="2" t="str">
        <f>TRIM(Table2[[#This Row],[SKU_CODE]])</f>
        <v>BEC-CLN-003</v>
      </c>
      <c r="F4252" s="2">
        <v>261</v>
      </c>
      <c r="G4252" s="2">
        <v>78039</v>
      </c>
      <c r="H4252" s="2">
        <v>13174.5</v>
      </c>
      <c r="I4252" s="2">
        <v>18006.64</v>
      </c>
      <c r="J4252" s="2">
        <v>8</v>
      </c>
      <c r="K4252" s="2" t="str">
        <f>_xlfn.XLOOKUP(E4252,[1]SKU_Master!A:A,[1]SKU_Master!C:C,"NOT FOUND")</f>
        <v>Cleaners</v>
      </c>
      <c r="L4252" s="2">
        <f>_xlfn.XLOOKUP(Table2[[#This Row],[SKU_CODE_CLEAN]],[1]SKU_Master!A:A,[1]SKU_Master!E:E,"Not Found")</f>
        <v>299</v>
      </c>
      <c r="M4252" s="2">
        <f>_xlfn.XLOOKUP(E4252,[1]SKU_Master!A:A,[1]SKU_Master!F:F,"NOT FOUND")</f>
        <v>150</v>
      </c>
      <c r="N4252" s="2" t="str">
        <f>IF(ISNUMBER(_xlfn.XMATCH(E4252,[1]SKU_Master!A:A)),"MATCH","NOT FOUND")</f>
        <v>MATCH</v>
      </c>
      <c r="O4252" s="2">
        <f>Table2[[#This Row],[GROSS_REVENUE]]-Table2[[#This Row],[DISCOUNT]]</f>
        <v>64864.5</v>
      </c>
      <c r="P4252" s="3">
        <f>IFERROR((Table2[[#This Row],[NET_REVENUE]]-(Table2[[#This Row],[UNITS_SOLD]]*Table2[[#This Row],[UNIT_COGS]]))/Table2[[#This Row],[NET_REVENUE]],0)</f>
        <v>0.39643410494184028</v>
      </c>
      <c r="Q4252" s="4">
        <f>IFERROR(Table2[[#This Row],[GROSS_REVENUE]]/Table2[[#This Row],[AD_SPEND]],0)</f>
        <v>4.3339012719752272</v>
      </c>
      <c r="R4252" s="2">
        <f>IFERROR((Table2[[#This Row],[NET_REVENUE]]-(Table2[[#This Row],[UNITS_SOLD]]*Table2[[#This Row],[UNIT_COGS]])-Table2[[#This Row],[AD_SPEND]]),0)</f>
        <v>7707.8600000000006</v>
      </c>
      <c r="S4252" s="3">
        <f>IFERROR(Table2[[#This Row],[RETURNS_UNITS]]/Table2[[#This Row],[UNITS_SOLD]],0)</f>
        <v>3.0651340996168581E-2</v>
      </c>
      <c r="T4252" s="2" t="str">
        <f>TRIM(CLEAN(Table2[[#This Row],[CHANNEL]]))</f>
        <v>Flipkart</v>
      </c>
      <c r="U4252" s="1">
        <f t="shared" si="66"/>
        <v>45809</v>
      </c>
    </row>
    <row r="4253" spans="1:21" x14ac:dyDescent="0.3">
      <c r="A4253" s="1">
        <v>45658</v>
      </c>
      <c r="B4253" s="2" t="s">
        <v>39</v>
      </c>
      <c r="C4253" s="2" t="s">
        <v>28</v>
      </c>
      <c r="D4253" s="2" t="s">
        <v>59</v>
      </c>
      <c r="E4253" s="2" t="str">
        <f>TRIM(Table2[[#This Row],[SKU_CODE]])</f>
        <v>BEC-CLN-001</v>
      </c>
      <c r="F4253" s="2">
        <v>360</v>
      </c>
      <c r="G4253" s="2">
        <v>71640</v>
      </c>
      <c r="H4253" s="2">
        <v>12856.22</v>
      </c>
      <c r="I4253" s="2">
        <v>18015.439999999999</v>
      </c>
      <c r="J4253" s="2">
        <v>14</v>
      </c>
      <c r="K4253" s="2" t="str">
        <f>_xlfn.XLOOKUP(E4253,[1]SKU_Master!A:A,[1]SKU_Master!C:C,"NOT FOUND")</f>
        <v>Cleaners</v>
      </c>
      <c r="L4253" s="2">
        <f>_xlfn.XLOOKUP(Table2[[#This Row],[SKU_CODE_CLEAN]],[1]SKU_Master!A:A,[1]SKU_Master!E:E,"Not Found")</f>
        <v>199</v>
      </c>
      <c r="M4253" s="2">
        <f>_xlfn.XLOOKUP(E4253,[1]SKU_Master!A:A,[1]SKU_Master!F:F,"NOT FOUND")</f>
        <v>96</v>
      </c>
      <c r="N4253" s="2" t="str">
        <f>IF(ISNUMBER(_xlfn.XMATCH(E4253,[1]SKU_Master!A:A)),"MATCH","NOT FOUND")</f>
        <v>MATCH</v>
      </c>
      <c r="O4253" s="2">
        <f>Table2[[#This Row],[GROSS_REVENUE]]-Table2[[#This Row],[DISCOUNT]]</f>
        <v>58783.78</v>
      </c>
      <c r="P4253" s="3">
        <f>IFERROR((Table2[[#This Row],[NET_REVENUE]]-(Table2[[#This Row],[UNITS_SOLD]]*Table2[[#This Row],[UNIT_COGS]]))/Table2[[#This Row],[NET_REVENUE]],0)</f>
        <v>0.41208272077773833</v>
      </c>
      <c r="Q4253" s="4">
        <f>IFERROR(Table2[[#This Row],[GROSS_REVENUE]]/Table2[[#This Row],[AD_SPEND]],0)</f>
        <v>3.9765889703498778</v>
      </c>
      <c r="R4253" s="2">
        <f>IFERROR((Table2[[#This Row],[NET_REVENUE]]-(Table2[[#This Row],[UNITS_SOLD]]*Table2[[#This Row],[UNIT_COGS]])-Table2[[#This Row],[AD_SPEND]]),0)</f>
        <v>6208.34</v>
      </c>
      <c r="S4253" s="3">
        <f>IFERROR(Table2[[#This Row],[RETURNS_UNITS]]/Table2[[#This Row],[UNITS_SOLD]],0)</f>
        <v>3.888888888888889E-2</v>
      </c>
      <c r="T4253" s="2" t="str">
        <f>TRIM(CLEAN(Table2[[#This Row],[CHANNEL]]))</f>
        <v>Amazon</v>
      </c>
      <c r="U4253" s="1">
        <f t="shared" si="66"/>
        <v>45658</v>
      </c>
    </row>
    <row r="4254" spans="1:21" x14ac:dyDescent="0.3">
      <c r="A4254" s="1">
        <v>45809</v>
      </c>
      <c r="B4254" s="2" t="s">
        <v>24</v>
      </c>
      <c r="C4254" s="2" t="s">
        <v>22</v>
      </c>
      <c r="D4254" s="2" t="s">
        <v>36</v>
      </c>
      <c r="E4254" s="2" t="str">
        <f>TRIM(Table2[[#This Row],[SKU_CODE]])</f>
        <v>BEC-CLN-003</v>
      </c>
      <c r="F4254" s="2">
        <v>290</v>
      </c>
      <c r="G4254" s="2">
        <v>86710</v>
      </c>
      <c r="H4254" s="2">
        <v>4036.35</v>
      </c>
      <c r="I4254" s="2">
        <v>18051.21</v>
      </c>
      <c r="J4254" s="2">
        <v>38</v>
      </c>
      <c r="K4254" s="2" t="str">
        <f>_xlfn.XLOOKUP(E4254,[1]SKU_Master!A:A,[1]SKU_Master!C:C,"NOT FOUND")</f>
        <v>Cleaners</v>
      </c>
      <c r="L4254" s="2">
        <f>_xlfn.XLOOKUP(Table2[[#This Row],[SKU_CODE_CLEAN]],[1]SKU_Master!A:A,[1]SKU_Master!E:E,"Not Found")</f>
        <v>299</v>
      </c>
      <c r="M4254" s="2">
        <f>_xlfn.XLOOKUP(E4254,[1]SKU_Master!A:A,[1]SKU_Master!F:F,"NOT FOUND")</f>
        <v>150</v>
      </c>
      <c r="N4254" s="2" t="str">
        <f>IF(ISNUMBER(_xlfn.XMATCH(E4254,[1]SKU_Master!A:A)),"MATCH","NOT FOUND")</f>
        <v>MATCH</v>
      </c>
      <c r="O4254" s="2">
        <f>Table2[[#This Row],[GROSS_REVENUE]]-Table2[[#This Row],[DISCOUNT]]</f>
        <v>82673.649999999994</v>
      </c>
      <c r="P4254" s="3">
        <f>IFERROR((Table2[[#This Row],[NET_REVENUE]]-(Table2[[#This Row],[UNITS_SOLD]]*Table2[[#This Row],[UNIT_COGS]]))/Table2[[#This Row],[NET_REVENUE]],0)</f>
        <v>0.47383477081270753</v>
      </c>
      <c r="Q4254" s="4">
        <f>IFERROR(Table2[[#This Row],[GROSS_REVENUE]]/Table2[[#This Row],[AD_SPEND]],0)</f>
        <v>4.8035561051032039</v>
      </c>
      <c r="R4254" s="2">
        <f>IFERROR((Table2[[#This Row],[NET_REVENUE]]-(Table2[[#This Row],[UNITS_SOLD]]*Table2[[#This Row],[UNIT_COGS]])-Table2[[#This Row],[AD_SPEND]]),0)</f>
        <v>21122.439999999995</v>
      </c>
      <c r="S4254" s="3">
        <f>IFERROR(Table2[[#This Row],[RETURNS_UNITS]]/Table2[[#This Row],[UNITS_SOLD]],0)</f>
        <v>0.1310344827586207</v>
      </c>
      <c r="T4254" s="2" t="str">
        <f>TRIM(CLEAN(Table2[[#This Row],[CHANNEL]]))</f>
        <v>D2C</v>
      </c>
      <c r="U4254" s="1">
        <f t="shared" si="66"/>
        <v>45809</v>
      </c>
    </row>
    <row r="4255" spans="1:21" x14ac:dyDescent="0.3">
      <c r="A4255" s="1">
        <v>45413</v>
      </c>
      <c r="B4255" s="2" t="s">
        <v>34</v>
      </c>
      <c r="C4255" s="2" t="s">
        <v>25</v>
      </c>
      <c r="D4255" s="2" t="s">
        <v>38</v>
      </c>
      <c r="E4255" s="2" t="str">
        <f>TRIM(Table2[[#This Row],[SKU_CODE]])</f>
        <v>BEC-CLN-002</v>
      </c>
      <c r="F4255" s="2">
        <v>480</v>
      </c>
      <c r="G4255" s="2">
        <v>88800</v>
      </c>
      <c r="H4255" s="2">
        <v>16842.12</v>
      </c>
      <c r="I4255" s="2">
        <v>18069.349999999999</v>
      </c>
      <c r="J4255" s="2">
        <v>15</v>
      </c>
      <c r="K4255" s="2" t="str">
        <f>_xlfn.XLOOKUP(E4255,[1]SKU_Master!A:A,[1]SKU_Master!C:C,"NOT FOUND")</f>
        <v>Cleaners</v>
      </c>
      <c r="L4255" s="2">
        <f>_xlfn.XLOOKUP(Table2[[#This Row],[SKU_CODE_CLEAN]],[1]SKU_Master!A:A,[1]SKU_Master!E:E,"Not Found")</f>
        <v>185</v>
      </c>
      <c r="M4255" s="2">
        <f>_xlfn.XLOOKUP(E4255,[1]SKU_Master!A:A,[1]SKU_Master!F:F,"NOT FOUND")</f>
        <v>88</v>
      </c>
      <c r="N4255" s="2" t="str">
        <f>IF(ISNUMBER(_xlfn.XMATCH(E4255,[1]SKU_Master!A:A)),"MATCH","NOT FOUND")</f>
        <v>MATCH</v>
      </c>
      <c r="O4255" s="2">
        <f>Table2[[#This Row],[GROSS_REVENUE]]-Table2[[#This Row],[DISCOUNT]]</f>
        <v>71957.88</v>
      </c>
      <c r="P4255" s="3">
        <f>IFERROR((Table2[[#This Row],[NET_REVENUE]]-(Table2[[#This Row],[UNITS_SOLD]]*Table2[[#This Row],[UNIT_COGS]]))/Table2[[#This Row],[NET_REVENUE]],0)</f>
        <v>0.41298993244381299</v>
      </c>
      <c r="Q4255" s="4">
        <f>IFERROR(Table2[[#This Row],[GROSS_REVENUE]]/Table2[[#This Row],[AD_SPEND]],0)</f>
        <v>4.9143992451305669</v>
      </c>
      <c r="R4255" s="2">
        <f>IFERROR((Table2[[#This Row],[NET_REVENUE]]-(Table2[[#This Row],[UNITS_SOLD]]*Table2[[#This Row],[UNIT_COGS]])-Table2[[#This Row],[AD_SPEND]]),0)</f>
        <v>11648.530000000006</v>
      </c>
      <c r="S4255" s="3">
        <f>IFERROR(Table2[[#This Row],[RETURNS_UNITS]]/Table2[[#This Row],[UNITS_SOLD]],0)</f>
        <v>3.125E-2</v>
      </c>
      <c r="T4255" s="2" t="str">
        <f>TRIM(CLEAN(Table2[[#This Row],[CHANNEL]]))</f>
        <v>Zepto</v>
      </c>
      <c r="U4255" s="1">
        <f t="shared" si="66"/>
        <v>45413</v>
      </c>
    </row>
    <row r="4256" spans="1:21" x14ac:dyDescent="0.3">
      <c r="A4256" s="1">
        <v>45658</v>
      </c>
      <c r="B4256" s="2" t="s">
        <v>37</v>
      </c>
      <c r="C4256" s="2" t="s">
        <v>22</v>
      </c>
      <c r="D4256" s="2" t="s">
        <v>36</v>
      </c>
      <c r="E4256" s="2" t="str">
        <f>TRIM(Table2[[#This Row],[SKU_CODE]])</f>
        <v>BEC-CLN-003</v>
      </c>
      <c r="F4256" s="2">
        <v>358</v>
      </c>
      <c r="G4256" s="2">
        <v>107042</v>
      </c>
      <c r="H4256" s="2">
        <v>9646.99</v>
      </c>
      <c r="I4256" s="2">
        <v>18117.490000000002</v>
      </c>
      <c r="J4256" s="2">
        <v>17</v>
      </c>
      <c r="K4256" s="2" t="str">
        <f>_xlfn.XLOOKUP(E4256,[1]SKU_Master!A:A,[1]SKU_Master!C:C,"NOT FOUND")</f>
        <v>Cleaners</v>
      </c>
      <c r="L4256" s="2">
        <f>_xlfn.XLOOKUP(Table2[[#This Row],[SKU_CODE_CLEAN]],[1]SKU_Master!A:A,[1]SKU_Master!E:E,"Not Found")</f>
        <v>299</v>
      </c>
      <c r="M4256" s="2">
        <f>_xlfn.XLOOKUP(E4256,[1]SKU_Master!A:A,[1]SKU_Master!F:F,"NOT FOUND")</f>
        <v>150</v>
      </c>
      <c r="N4256" s="2" t="str">
        <f>IF(ISNUMBER(_xlfn.XMATCH(E4256,[1]SKU_Master!A:A)),"MATCH","NOT FOUND")</f>
        <v>MATCH</v>
      </c>
      <c r="O4256" s="2">
        <f>Table2[[#This Row],[GROSS_REVENUE]]-Table2[[#This Row],[DISCOUNT]]</f>
        <v>97395.01</v>
      </c>
      <c r="P4256" s="3">
        <f>IFERROR((Table2[[#This Row],[NET_REVENUE]]-(Table2[[#This Row],[UNITS_SOLD]]*Table2[[#This Row],[UNIT_COGS]]))/Table2[[#This Row],[NET_REVENUE]],0)</f>
        <v>0.44863705029651929</v>
      </c>
      <c r="Q4256" s="4">
        <f>IFERROR(Table2[[#This Row],[GROSS_REVENUE]]/Table2[[#This Row],[AD_SPEND]],0)</f>
        <v>5.9082135549681549</v>
      </c>
      <c r="R4256" s="2">
        <f>IFERROR((Table2[[#This Row],[NET_REVENUE]]-(Table2[[#This Row],[UNITS_SOLD]]*Table2[[#This Row],[UNIT_COGS]])-Table2[[#This Row],[AD_SPEND]]),0)</f>
        <v>25577.519999999993</v>
      </c>
      <c r="S4256" s="3">
        <f>IFERROR(Table2[[#This Row],[RETURNS_UNITS]]/Table2[[#This Row],[UNITS_SOLD]],0)</f>
        <v>4.7486033519553071E-2</v>
      </c>
      <c r="T4256" s="2" t="str">
        <f>TRIM(CLEAN(Table2[[#This Row],[CHANNEL]]))</f>
        <v>Blinkit</v>
      </c>
      <c r="U4256" s="1">
        <f t="shared" si="66"/>
        <v>45658</v>
      </c>
    </row>
    <row r="4257" spans="1:21" x14ac:dyDescent="0.3">
      <c r="A4257" s="1">
        <v>45809</v>
      </c>
      <c r="B4257" s="2" t="s">
        <v>27</v>
      </c>
      <c r="C4257" s="2" t="s">
        <v>25</v>
      </c>
      <c r="D4257" s="2" t="s">
        <v>61</v>
      </c>
      <c r="E4257" s="2" t="str">
        <f>TRIM(Table2[[#This Row],[SKU_CODE]])</f>
        <v>BEC-CLN-002</v>
      </c>
      <c r="F4257" s="2">
        <v>357</v>
      </c>
      <c r="G4257" s="2">
        <v>66045</v>
      </c>
      <c r="H4257" s="2">
        <v>5549.96</v>
      </c>
      <c r="I4257" s="2">
        <v>18123.400000000001</v>
      </c>
      <c r="J4257" s="2">
        <v>17</v>
      </c>
      <c r="K4257" s="2" t="str">
        <f>_xlfn.XLOOKUP(E4257,[1]SKU_Master!A:A,[1]SKU_Master!C:C,"NOT FOUND")</f>
        <v>Cleaners</v>
      </c>
      <c r="L4257" s="2">
        <f>_xlfn.XLOOKUP(Table2[[#This Row],[SKU_CODE_CLEAN]],[1]SKU_Master!A:A,[1]SKU_Master!E:E,"Not Found")</f>
        <v>185</v>
      </c>
      <c r="M4257" s="2">
        <f>_xlfn.XLOOKUP(E4257,[1]SKU_Master!A:A,[1]SKU_Master!F:F,"NOT FOUND")</f>
        <v>88</v>
      </c>
      <c r="N4257" s="2" t="str">
        <f>IF(ISNUMBER(_xlfn.XMATCH(E4257,[1]SKU_Master!A:A)),"MATCH","NOT FOUND")</f>
        <v>MATCH</v>
      </c>
      <c r="O4257" s="2">
        <f>Table2[[#This Row],[GROSS_REVENUE]]-Table2[[#This Row],[DISCOUNT]]</f>
        <v>60495.040000000001</v>
      </c>
      <c r="P4257" s="3">
        <f>IFERROR((Table2[[#This Row],[NET_REVENUE]]-(Table2[[#This Row],[UNITS_SOLD]]*Table2[[#This Row],[UNIT_COGS]]))/Table2[[#This Row],[NET_REVENUE]],0)</f>
        <v>0.48068469745618814</v>
      </c>
      <c r="Q4257" s="4">
        <f>IFERROR(Table2[[#This Row],[GROSS_REVENUE]]/Table2[[#This Row],[AD_SPEND]],0)</f>
        <v>3.6441837624286832</v>
      </c>
      <c r="R4257" s="2">
        <f>IFERROR((Table2[[#This Row],[NET_REVENUE]]-(Table2[[#This Row],[UNITS_SOLD]]*Table2[[#This Row],[UNIT_COGS]])-Table2[[#This Row],[AD_SPEND]]),0)</f>
        <v>10955.64</v>
      </c>
      <c r="S4257" s="3">
        <f>IFERROR(Table2[[#This Row],[RETURNS_UNITS]]/Table2[[#This Row],[UNITS_SOLD]],0)</f>
        <v>4.7619047619047616E-2</v>
      </c>
      <c r="T4257" s="2" t="str">
        <f>TRIM(CLEAN(Table2[[#This Row],[CHANNEL]]))</f>
        <v>Zepto</v>
      </c>
      <c r="U4257" s="1">
        <f t="shared" si="66"/>
        <v>45809</v>
      </c>
    </row>
    <row r="4258" spans="1:21" x14ac:dyDescent="0.3">
      <c r="A4258" s="1">
        <v>45689</v>
      </c>
      <c r="B4258" s="2" t="s">
        <v>50</v>
      </c>
      <c r="C4258" s="2" t="s">
        <v>22</v>
      </c>
      <c r="D4258" s="2" t="s">
        <v>38</v>
      </c>
      <c r="E4258" s="2" t="str">
        <f>TRIM(Table2[[#This Row],[SKU_CODE]])</f>
        <v>BEC-CLN-002</v>
      </c>
      <c r="F4258" s="2">
        <v>641</v>
      </c>
      <c r="G4258" s="2">
        <v>118585</v>
      </c>
      <c r="H4258" s="2">
        <v>24709.73</v>
      </c>
      <c r="I4258" s="2">
        <v>18135.919999999998</v>
      </c>
      <c r="J4258" s="2">
        <v>22</v>
      </c>
      <c r="K4258" s="2" t="str">
        <f>_xlfn.XLOOKUP(E4258,[1]SKU_Master!A:A,[1]SKU_Master!C:C,"NOT FOUND")</f>
        <v>Cleaners</v>
      </c>
      <c r="L4258" s="2">
        <f>_xlfn.XLOOKUP(Table2[[#This Row],[SKU_CODE_CLEAN]],[1]SKU_Master!A:A,[1]SKU_Master!E:E,"Not Found")</f>
        <v>185</v>
      </c>
      <c r="M4258" s="2">
        <f>_xlfn.XLOOKUP(E4258,[1]SKU_Master!A:A,[1]SKU_Master!F:F,"NOT FOUND")</f>
        <v>88</v>
      </c>
      <c r="N4258" s="2" t="str">
        <f>IF(ISNUMBER(_xlfn.XMATCH(E4258,[1]SKU_Master!A:A)),"MATCH","NOT FOUND")</f>
        <v>MATCH</v>
      </c>
      <c r="O4258" s="2">
        <f>Table2[[#This Row],[GROSS_REVENUE]]-Table2[[#This Row],[DISCOUNT]]</f>
        <v>93875.27</v>
      </c>
      <c r="P4258" s="3">
        <f>IFERROR((Table2[[#This Row],[NET_REVENUE]]-(Table2[[#This Row],[UNITS_SOLD]]*Table2[[#This Row],[UNIT_COGS]]))/Table2[[#This Row],[NET_REVENUE]],0)</f>
        <v>0.39911757377635243</v>
      </c>
      <c r="Q4258" s="4">
        <f>IFERROR(Table2[[#This Row],[GROSS_REVENUE]]/Table2[[#This Row],[AD_SPEND]],0)</f>
        <v>6.5386812469397757</v>
      </c>
      <c r="R4258" s="2">
        <f>IFERROR((Table2[[#This Row],[NET_REVENUE]]-(Table2[[#This Row],[UNITS_SOLD]]*Table2[[#This Row],[UNIT_COGS]])-Table2[[#This Row],[AD_SPEND]]),0)</f>
        <v>19331.350000000006</v>
      </c>
      <c r="S4258" s="3">
        <f>IFERROR(Table2[[#This Row],[RETURNS_UNITS]]/Table2[[#This Row],[UNITS_SOLD]],0)</f>
        <v>3.4321372854914198E-2</v>
      </c>
      <c r="T4258" s="2" t="str">
        <f>TRIM(CLEAN(Table2[[#This Row],[CHANNEL]]))</f>
        <v>Amazon</v>
      </c>
      <c r="U4258" s="1">
        <f t="shared" si="66"/>
        <v>45689</v>
      </c>
    </row>
    <row r="4259" spans="1:21" x14ac:dyDescent="0.3">
      <c r="A4259" s="1">
        <v>45689</v>
      </c>
      <c r="B4259" s="2" t="s">
        <v>21</v>
      </c>
      <c r="C4259" s="2" t="s">
        <v>25</v>
      </c>
      <c r="D4259" s="2" t="s">
        <v>36</v>
      </c>
      <c r="E4259" s="2" t="str">
        <f>TRIM(Table2[[#This Row],[SKU_CODE]])</f>
        <v>BEC-CLN-003</v>
      </c>
      <c r="F4259" s="2">
        <v>314</v>
      </c>
      <c r="G4259" s="2">
        <v>93886</v>
      </c>
      <c r="H4259" s="2">
        <v>18495.189999999999</v>
      </c>
      <c r="I4259" s="2">
        <v>18188.509999999998</v>
      </c>
      <c r="J4259" s="2">
        <v>6</v>
      </c>
      <c r="K4259" s="2" t="str">
        <f>_xlfn.XLOOKUP(E4259,[1]SKU_Master!A:A,[1]SKU_Master!C:C,"NOT FOUND")</f>
        <v>Cleaners</v>
      </c>
      <c r="L4259" s="2">
        <f>_xlfn.XLOOKUP(Table2[[#This Row],[SKU_CODE_CLEAN]],[1]SKU_Master!A:A,[1]SKU_Master!E:E,"Not Found")</f>
        <v>299</v>
      </c>
      <c r="M4259" s="2">
        <f>_xlfn.XLOOKUP(E4259,[1]SKU_Master!A:A,[1]SKU_Master!F:F,"NOT FOUND")</f>
        <v>150</v>
      </c>
      <c r="N4259" s="2" t="str">
        <f>IF(ISNUMBER(_xlfn.XMATCH(E4259,[1]SKU_Master!A:A)),"MATCH","NOT FOUND")</f>
        <v>MATCH</v>
      </c>
      <c r="O4259" s="2">
        <f>Table2[[#This Row],[GROSS_REVENUE]]-Table2[[#This Row],[DISCOUNT]]</f>
        <v>75390.81</v>
      </c>
      <c r="P4259" s="3">
        <f>IFERROR((Table2[[#This Row],[NET_REVENUE]]-(Table2[[#This Row],[UNITS_SOLD]]*Table2[[#This Row],[UNIT_COGS]]))/Table2[[#This Row],[NET_REVENUE]],0)</f>
        <v>0.37525541906234988</v>
      </c>
      <c r="Q4259" s="4">
        <f>IFERROR(Table2[[#This Row],[GROSS_REVENUE]]/Table2[[#This Row],[AD_SPEND]],0)</f>
        <v>5.1618301883991604</v>
      </c>
      <c r="R4259" s="2">
        <f>IFERROR((Table2[[#This Row],[NET_REVENUE]]-(Table2[[#This Row],[UNITS_SOLD]]*Table2[[#This Row],[UNIT_COGS]])-Table2[[#This Row],[AD_SPEND]]),0)</f>
        <v>10102.299999999999</v>
      </c>
      <c r="S4259" s="3">
        <f>IFERROR(Table2[[#This Row],[RETURNS_UNITS]]/Table2[[#This Row],[UNITS_SOLD]],0)</f>
        <v>1.9108280254777069E-2</v>
      </c>
      <c r="T4259" s="2" t="str">
        <f>TRIM(CLEAN(Table2[[#This Row],[CHANNEL]]))</f>
        <v>Flipkart</v>
      </c>
      <c r="U4259" s="1">
        <f t="shared" si="66"/>
        <v>45689</v>
      </c>
    </row>
    <row r="4260" spans="1:21" x14ac:dyDescent="0.3">
      <c r="A4260" s="1">
        <v>45717</v>
      </c>
      <c r="B4260" s="2" t="s">
        <v>37</v>
      </c>
      <c r="C4260" s="2" t="s">
        <v>22</v>
      </c>
      <c r="D4260" s="2" t="s">
        <v>59</v>
      </c>
      <c r="E4260" s="2" t="str">
        <f>TRIM(Table2[[#This Row],[SKU_CODE]])</f>
        <v>BEC-CLN-001</v>
      </c>
      <c r="F4260" s="2">
        <v>507</v>
      </c>
      <c r="G4260" s="2">
        <v>100893</v>
      </c>
      <c r="H4260" s="2">
        <v>27587.58</v>
      </c>
      <c r="I4260" s="2">
        <v>18195.419999999998</v>
      </c>
      <c r="J4260" s="2">
        <v>17</v>
      </c>
      <c r="K4260" s="2" t="str">
        <f>_xlfn.XLOOKUP(E4260,[1]SKU_Master!A:A,[1]SKU_Master!C:C,"NOT FOUND")</f>
        <v>Cleaners</v>
      </c>
      <c r="L4260" s="2">
        <f>_xlfn.XLOOKUP(Table2[[#This Row],[SKU_CODE_CLEAN]],[1]SKU_Master!A:A,[1]SKU_Master!E:E,"Not Found")</f>
        <v>199</v>
      </c>
      <c r="M4260" s="2">
        <f>_xlfn.XLOOKUP(E4260,[1]SKU_Master!A:A,[1]SKU_Master!F:F,"NOT FOUND")</f>
        <v>96</v>
      </c>
      <c r="N4260" s="2" t="str">
        <f>IF(ISNUMBER(_xlfn.XMATCH(E4260,[1]SKU_Master!A:A)),"MATCH","NOT FOUND")</f>
        <v>MATCH</v>
      </c>
      <c r="O4260" s="2">
        <f>Table2[[#This Row],[GROSS_REVENUE]]-Table2[[#This Row],[DISCOUNT]]</f>
        <v>73305.42</v>
      </c>
      <c r="P4260" s="3">
        <f>IFERROR((Table2[[#This Row],[NET_REVENUE]]-(Table2[[#This Row],[UNITS_SOLD]]*Table2[[#This Row],[UNIT_COGS]]))/Table2[[#This Row],[NET_REVENUE]],0)</f>
        <v>0.33603818107856143</v>
      </c>
      <c r="Q4260" s="4">
        <f>IFERROR(Table2[[#This Row],[GROSS_REVENUE]]/Table2[[#This Row],[AD_SPEND]],0)</f>
        <v>5.5449668103291936</v>
      </c>
      <c r="R4260" s="2">
        <f>IFERROR((Table2[[#This Row],[NET_REVENUE]]-(Table2[[#This Row],[UNITS_SOLD]]*Table2[[#This Row],[UNIT_COGS]])-Table2[[#This Row],[AD_SPEND]]),0)</f>
        <v>6438</v>
      </c>
      <c r="S4260" s="3">
        <f>IFERROR(Table2[[#This Row],[RETURNS_UNITS]]/Table2[[#This Row],[UNITS_SOLD]],0)</f>
        <v>3.3530571992110451E-2</v>
      </c>
      <c r="T4260" s="2" t="str">
        <f>TRIM(CLEAN(Table2[[#This Row],[CHANNEL]]))</f>
        <v>Blinkit</v>
      </c>
      <c r="U4260" s="1">
        <f t="shared" si="66"/>
        <v>45717</v>
      </c>
    </row>
    <row r="4261" spans="1:21" x14ac:dyDescent="0.3">
      <c r="A4261" s="1">
        <v>45778</v>
      </c>
      <c r="B4261" s="2" t="s">
        <v>37</v>
      </c>
      <c r="C4261" s="2" t="s">
        <v>22</v>
      </c>
      <c r="D4261" s="2" t="s">
        <v>36</v>
      </c>
      <c r="E4261" s="2" t="str">
        <f>TRIM(Table2[[#This Row],[SKU_CODE]])</f>
        <v>BEC-CLN-003</v>
      </c>
      <c r="F4261" s="2">
        <v>309</v>
      </c>
      <c r="G4261" s="2">
        <v>92391</v>
      </c>
      <c r="H4261" s="2">
        <v>21435.46</v>
      </c>
      <c r="I4261" s="2">
        <v>18259.45</v>
      </c>
      <c r="J4261" s="2">
        <v>10</v>
      </c>
      <c r="K4261" s="2" t="str">
        <f>_xlfn.XLOOKUP(E4261,[1]SKU_Master!A:A,[1]SKU_Master!C:C,"NOT FOUND")</f>
        <v>Cleaners</v>
      </c>
      <c r="L4261" s="2">
        <f>_xlfn.XLOOKUP(Table2[[#This Row],[SKU_CODE_CLEAN]],[1]SKU_Master!A:A,[1]SKU_Master!E:E,"Not Found")</f>
        <v>299</v>
      </c>
      <c r="M4261" s="2">
        <f>_xlfn.XLOOKUP(E4261,[1]SKU_Master!A:A,[1]SKU_Master!F:F,"NOT FOUND")</f>
        <v>150</v>
      </c>
      <c r="N4261" s="2" t="str">
        <f>IF(ISNUMBER(_xlfn.XMATCH(E4261,[1]SKU_Master!A:A)),"MATCH","NOT FOUND")</f>
        <v>MATCH</v>
      </c>
      <c r="O4261" s="2">
        <f>Table2[[#This Row],[GROSS_REVENUE]]-Table2[[#This Row],[DISCOUNT]]</f>
        <v>70955.540000000008</v>
      </c>
      <c r="P4261" s="3">
        <f>IFERROR((Table2[[#This Row],[NET_REVENUE]]-(Table2[[#This Row],[UNITS_SOLD]]*Table2[[#This Row],[UNIT_COGS]]))/Table2[[#This Row],[NET_REVENUE]],0)</f>
        <v>0.34677405034194658</v>
      </c>
      <c r="Q4261" s="4">
        <f>IFERROR(Table2[[#This Row],[GROSS_REVENUE]]/Table2[[#This Row],[AD_SPEND]],0)</f>
        <v>5.0599004898833204</v>
      </c>
      <c r="R4261" s="2">
        <f>IFERROR((Table2[[#This Row],[NET_REVENUE]]-(Table2[[#This Row],[UNITS_SOLD]]*Table2[[#This Row],[UNIT_COGS]])-Table2[[#This Row],[AD_SPEND]]),0)</f>
        <v>6346.0900000000074</v>
      </c>
      <c r="S4261" s="3">
        <f>IFERROR(Table2[[#This Row],[RETURNS_UNITS]]/Table2[[#This Row],[UNITS_SOLD]],0)</f>
        <v>3.2362459546925564E-2</v>
      </c>
      <c r="T4261" s="2" t="str">
        <f>TRIM(CLEAN(Table2[[#This Row],[CHANNEL]]))</f>
        <v>Blinkit</v>
      </c>
      <c r="U4261" s="1">
        <f t="shared" si="66"/>
        <v>45778</v>
      </c>
    </row>
    <row r="4262" spans="1:21" x14ac:dyDescent="0.3">
      <c r="A4262" s="1">
        <v>45658</v>
      </c>
      <c r="B4262" s="2" t="s">
        <v>27</v>
      </c>
      <c r="C4262" s="2" t="s">
        <v>25</v>
      </c>
      <c r="D4262" s="2" t="s">
        <v>59</v>
      </c>
      <c r="E4262" s="2" t="str">
        <f>TRIM(Table2[[#This Row],[SKU_CODE]])</f>
        <v>BEC-CLN-001</v>
      </c>
      <c r="F4262" s="2">
        <v>478</v>
      </c>
      <c r="G4262" s="2">
        <v>95122</v>
      </c>
      <c r="H4262" s="2">
        <v>27570.22</v>
      </c>
      <c r="I4262" s="2">
        <v>18260.79</v>
      </c>
      <c r="J4262" s="2">
        <v>20</v>
      </c>
      <c r="K4262" s="2" t="str">
        <f>_xlfn.XLOOKUP(E4262,[1]SKU_Master!A:A,[1]SKU_Master!C:C,"NOT FOUND")</f>
        <v>Cleaners</v>
      </c>
      <c r="L4262" s="2">
        <f>_xlfn.XLOOKUP(Table2[[#This Row],[SKU_CODE_CLEAN]],[1]SKU_Master!A:A,[1]SKU_Master!E:E,"Not Found")</f>
        <v>199</v>
      </c>
      <c r="M4262" s="2">
        <f>_xlfn.XLOOKUP(E4262,[1]SKU_Master!A:A,[1]SKU_Master!F:F,"NOT FOUND")</f>
        <v>96</v>
      </c>
      <c r="N4262" s="2" t="str">
        <f>IF(ISNUMBER(_xlfn.XMATCH(E4262,[1]SKU_Master!A:A)),"MATCH","NOT FOUND")</f>
        <v>MATCH</v>
      </c>
      <c r="O4262" s="2">
        <f>Table2[[#This Row],[GROSS_REVENUE]]-Table2[[#This Row],[DISCOUNT]]</f>
        <v>67551.78</v>
      </c>
      <c r="P4262" s="3">
        <f>IFERROR((Table2[[#This Row],[NET_REVENUE]]-(Table2[[#This Row],[UNITS_SOLD]]*Table2[[#This Row],[UNIT_COGS]]))/Table2[[#This Row],[NET_REVENUE]],0)</f>
        <v>0.32069887721685497</v>
      </c>
      <c r="Q4262" s="4">
        <f>IFERROR(Table2[[#This Row],[GROSS_REVENUE]]/Table2[[#This Row],[AD_SPEND]],0)</f>
        <v>5.2090846014876684</v>
      </c>
      <c r="R4262" s="2">
        <f>IFERROR((Table2[[#This Row],[NET_REVENUE]]-(Table2[[#This Row],[UNITS_SOLD]]*Table2[[#This Row],[UNIT_COGS]])-Table2[[#This Row],[AD_SPEND]]),0)</f>
        <v>3402.989999999998</v>
      </c>
      <c r="S4262" s="3">
        <f>IFERROR(Table2[[#This Row],[RETURNS_UNITS]]/Table2[[#This Row],[UNITS_SOLD]],0)</f>
        <v>4.1841004184100417E-2</v>
      </c>
      <c r="T4262" s="2" t="str">
        <f>TRIM(CLEAN(Table2[[#This Row],[CHANNEL]]))</f>
        <v>Zepto</v>
      </c>
      <c r="U4262" s="1">
        <f t="shared" si="66"/>
        <v>45658</v>
      </c>
    </row>
    <row r="4263" spans="1:21" x14ac:dyDescent="0.3">
      <c r="A4263" s="1">
        <v>45444</v>
      </c>
      <c r="B4263" s="2" t="s">
        <v>21</v>
      </c>
      <c r="C4263" s="2" t="s">
        <v>25</v>
      </c>
      <c r="D4263" s="2" t="s">
        <v>38</v>
      </c>
      <c r="E4263" s="2" t="str">
        <f>TRIM(Table2[[#This Row],[SKU_CODE]])</f>
        <v>BEC-CLN-002</v>
      </c>
      <c r="F4263" s="2">
        <v>330</v>
      </c>
      <c r="G4263" s="2">
        <v>61050</v>
      </c>
      <c r="H4263" s="2">
        <v>3556.26</v>
      </c>
      <c r="I4263" s="2">
        <v>18262.55</v>
      </c>
      <c r="J4263" s="2">
        <v>14</v>
      </c>
      <c r="K4263" s="2" t="str">
        <f>_xlfn.XLOOKUP(E4263,[1]SKU_Master!A:A,[1]SKU_Master!C:C,"NOT FOUND")</f>
        <v>Cleaners</v>
      </c>
      <c r="L4263" s="2">
        <f>_xlfn.XLOOKUP(Table2[[#This Row],[SKU_CODE_CLEAN]],[1]SKU_Master!A:A,[1]SKU_Master!E:E,"Not Found")</f>
        <v>185</v>
      </c>
      <c r="M4263" s="2">
        <f>_xlfn.XLOOKUP(E4263,[1]SKU_Master!A:A,[1]SKU_Master!F:F,"NOT FOUND")</f>
        <v>88</v>
      </c>
      <c r="N4263" s="2" t="str">
        <f>IF(ISNUMBER(_xlfn.XMATCH(E4263,[1]SKU_Master!A:A)),"MATCH","NOT FOUND")</f>
        <v>MATCH</v>
      </c>
      <c r="O4263" s="2">
        <f>Table2[[#This Row],[GROSS_REVENUE]]-Table2[[#This Row],[DISCOUNT]]</f>
        <v>57493.74</v>
      </c>
      <c r="P4263" s="3">
        <f>IFERROR((Table2[[#This Row],[NET_REVENUE]]-(Table2[[#This Row],[UNITS_SOLD]]*Table2[[#This Row],[UNIT_COGS]]))/Table2[[#This Row],[NET_REVENUE]],0)</f>
        <v>0.49490153188851516</v>
      </c>
      <c r="Q4263" s="4">
        <f>IFERROR(Table2[[#This Row],[GROSS_REVENUE]]/Table2[[#This Row],[AD_SPEND]],0)</f>
        <v>3.3429066587086691</v>
      </c>
      <c r="R4263" s="2">
        <f>IFERROR((Table2[[#This Row],[NET_REVENUE]]-(Table2[[#This Row],[UNITS_SOLD]]*Table2[[#This Row],[UNIT_COGS]])-Table2[[#This Row],[AD_SPEND]]),0)</f>
        <v>10191.189999999999</v>
      </c>
      <c r="S4263" s="3">
        <f>IFERROR(Table2[[#This Row],[RETURNS_UNITS]]/Table2[[#This Row],[UNITS_SOLD]],0)</f>
        <v>4.2424242424242427E-2</v>
      </c>
      <c r="T4263" s="2" t="str">
        <f>TRIM(CLEAN(Table2[[#This Row],[CHANNEL]]))</f>
        <v>Flipkart</v>
      </c>
      <c r="U4263" s="1">
        <f t="shared" si="66"/>
        <v>45444</v>
      </c>
    </row>
    <row r="4264" spans="1:21" x14ac:dyDescent="0.3">
      <c r="A4264" s="1">
        <v>45323</v>
      </c>
      <c r="B4264" s="2" t="s">
        <v>37</v>
      </c>
      <c r="C4264" s="2" t="s">
        <v>22</v>
      </c>
      <c r="D4264" s="2" t="s">
        <v>38</v>
      </c>
      <c r="E4264" s="2" t="str">
        <f>TRIM(Table2[[#This Row],[SKU_CODE]])</f>
        <v>BEC-CLN-002</v>
      </c>
      <c r="F4264" s="2">
        <v>342</v>
      </c>
      <c r="G4264" s="2">
        <v>63270</v>
      </c>
      <c r="H4264" s="2">
        <v>9443.86</v>
      </c>
      <c r="I4264" s="2">
        <v>18279.400000000001</v>
      </c>
      <c r="J4264" s="2">
        <v>13</v>
      </c>
      <c r="K4264" s="2" t="str">
        <f>_xlfn.XLOOKUP(E4264,[1]SKU_Master!A:A,[1]SKU_Master!C:C,"NOT FOUND")</f>
        <v>Cleaners</v>
      </c>
      <c r="L4264" s="2">
        <f>_xlfn.XLOOKUP(Table2[[#This Row],[SKU_CODE_CLEAN]],[1]SKU_Master!A:A,[1]SKU_Master!E:E,"Not Found")</f>
        <v>185</v>
      </c>
      <c r="M4264" s="2">
        <f>_xlfn.XLOOKUP(E4264,[1]SKU_Master!A:A,[1]SKU_Master!F:F,"NOT FOUND")</f>
        <v>88</v>
      </c>
      <c r="N4264" s="2" t="str">
        <f>IF(ISNUMBER(_xlfn.XMATCH(E4264,[1]SKU_Master!A:A)),"MATCH","NOT FOUND")</f>
        <v>MATCH</v>
      </c>
      <c r="O4264" s="2">
        <f>Table2[[#This Row],[GROSS_REVENUE]]-Table2[[#This Row],[DISCOUNT]]</f>
        <v>53826.14</v>
      </c>
      <c r="P4264" s="3">
        <f>IFERROR((Table2[[#This Row],[NET_REVENUE]]-(Table2[[#This Row],[UNITS_SOLD]]*Table2[[#This Row],[UNIT_COGS]]))/Table2[[#This Row],[NET_REVENUE]],0)</f>
        <v>0.44086646376648964</v>
      </c>
      <c r="Q4264" s="4">
        <f>IFERROR(Table2[[#This Row],[GROSS_REVENUE]]/Table2[[#This Row],[AD_SPEND]],0)</f>
        <v>3.4612733459522738</v>
      </c>
      <c r="R4264" s="2">
        <f>IFERROR((Table2[[#This Row],[NET_REVENUE]]-(Table2[[#This Row],[UNITS_SOLD]]*Table2[[#This Row],[UNIT_COGS]])-Table2[[#This Row],[AD_SPEND]]),0)</f>
        <v>5450.739999999998</v>
      </c>
      <c r="S4264" s="3">
        <f>IFERROR(Table2[[#This Row],[RETURNS_UNITS]]/Table2[[#This Row],[UNITS_SOLD]],0)</f>
        <v>3.8011695906432746E-2</v>
      </c>
      <c r="T4264" s="2" t="str">
        <f>TRIM(CLEAN(Table2[[#This Row],[CHANNEL]]))</f>
        <v>Blinkit</v>
      </c>
      <c r="U4264" s="1">
        <f t="shared" si="66"/>
        <v>45323</v>
      </c>
    </row>
    <row r="4265" spans="1:21" x14ac:dyDescent="0.3">
      <c r="A4265" s="1">
        <v>45778</v>
      </c>
      <c r="B4265" s="2" t="s">
        <v>39</v>
      </c>
      <c r="C4265" s="2" t="s">
        <v>25</v>
      </c>
      <c r="D4265" s="2" t="s">
        <v>29</v>
      </c>
      <c r="E4265" s="2" t="str">
        <f>TRIM(Table2[[#This Row],[SKU_CODE]])</f>
        <v>BEC-CLN-004</v>
      </c>
      <c r="F4265" s="2">
        <v>726</v>
      </c>
      <c r="G4265" s="2">
        <v>71874</v>
      </c>
      <c r="H4265" s="2">
        <v>15794.33</v>
      </c>
      <c r="I4265" s="2">
        <v>18302.32</v>
      </c>
      <c r="J4265" s="2">
        <v>29</v>
      </c>
      <c r="K4265" s="2" t="str">
        <f>_xlfn.XLOOKUP(E4265,[1]SKU_Master!A:A,[1]SKU_Master!C:C,"NOT FOUND")</f>
        <v>Cleaners</v>
      </c>
      <c r="L4265" s="2">
        <f>_xlfn.XLOOKUP(Table2[[#This Row],[SKU_CODE_CLEAN]],[1]SKU_Master!A:A,[1]SKU_Master!E:E,"Not Found")</f>
        <v>99</v>
      </c>
      <c r="M4265" s="2">
        <f>_xlfn.XLOOKUP(E4265,[1]SKU_Master!A:A,[1]SKU_Master!F:F,"NOT FOUND")</f>
        <v>44</v>
      </c>
      <c r="N4265" s="2" t="str">
        <f>IF(ISNUMBER(_xlfn.XMATCH(E4265,[1]SKU_Master!A:A)),"MATCH","NOT FOUND")</f>
        <v>MATCH</v>
      </c>
      <c r="O4265" s="2">
        <f>Table2[[#This Row],[GROSS_REVENUE]]-Table2[[#This Row],[DISCOUNT]]</f>
        <v>56079.67</v>
      </c>
      <c r="P4265" s="3">
        <f>IFERROR((Table2[[#This Row],[NET_REVENUE]]-(Table2[[#This Row],[UNITS_SOLD]]*Table2[[#This Row],[UNIT_COGS]]))/Table2[[#This Row],[NET_REVENUE]],0)</f>
        <v>0.43038181216116284</v>
      </c>
      <c r="Q4265" s="4">
        <f>IFERROR(Table2[[#This Row],[GROSS_REVENUE]]/Table2[[#This Row],[AD_SPEND]],0)</f>
        <v>3.9270431289585148</v>
      </c>
      <c r="R4265" s="2">
        <f>IFERROR((Table2[[#This Row],[NET_REVENUE]]-(Table2[[#This Row],[UNITS_SOLD]]*Table2[[#This Row],[UNIT_COGS]])-Table2[[#This Row],[AD_SPEND]]),0)</f>
        <v>5833.3499999999985</v>
      </c>
      <c r="S4265" s="3">
        <f>IFERROR(Table2[[#This Row],[RETURNS_UNITS]]/Table2[[#This Row],[UNITS_SOLD]],0)</f>
        <v>3.9944903581267219E-2</v>
      </c>
      <c r="T4265" s="2" t="str">
        <f>TRIM(CLEAN(Table2[[#This Row],[CHANNEL]]))</f>
        <v>Amazon</v>
      </c>
      <c r="U4265" s="1">
        <f t="shared" si="66"/>
        <v>45778</v>
      </c>
    </row>
    <row r="4266" spans="1:21" x14ac:dyDescent="0.3">
      <c r="A4266" s="1">
        <v>45717</v>
      </c>
      <c r="B4266" s="2" t="s">
        <v>33</v>
      </c>
      <c r="C4266" s="2" t="s">
        <v>28</v>
      </c>
      <c r="D4266" s="2" t="s">
        <v>36</v>
      </c>
      <c r="E4266" s="2" t="str">
        <f>TRIM(Table2[[#This Row],[SKU_CODE]])</f>
        <v>BEC-CLN-003</v>
      </c>
      <c r="F4266" s="2">
        <v>232</v>
      </c>
      <c r="G4266" s="2">
        <v>69368</v>
      </c>
      <c r="H4266" s="2">
        <v>9979.1299999999992</v>
      </c>
      <c r="I4266" s="2">
        <v>18457.38</v>
      </c>
      <c r="J4266" s="2">
        <v>7</v>
      </c>
      <c r="K4266" s="2" t="str">
        <f>_xlfn.XLOOKUP(E4266,[1]SKU_Master!A:A,[1]SKU_Master!C:C,"NOT FOUND")</f>
        <v>Cleaners</v>
      </c>
      <c r="L4266" s="2">
        <f>_xlfn.XLOOKUP(Table2[[#This Row],[SKU_CODE_CLEAN]],[1]SKU_Master!A:A,[1]SKU_Master!E:E,"Not Found")</f>
        <v>299</v>
      </c>
      <c r="M4266" s="2">
        <f>_xlfn.XLOOKUP(E4266,[1]SKU_Master!A:A,[1]SKU_Master!F:F,"NOT FOUND")</f>
        <v>150</v>
      </c>
      <c r="N4266" s="2" t="str">
        <f>IF(ISNUMBER(_xlfn.XMATCH(E4266,[1]SKU_Master!A:A)),"MATCH","NOT FOUND")</f>
        <v>MATCH</v>
      </c>
      <c r="O4266" s="2">
        <f>Table2[[#This Row],[GROSS_REVENUE]]-Table2[[#This Row],[DISCOUNT]]</f>
        <v>59388.87</v>
      </c>
      <c r="P4266" s="3">
        <f>IFERROR((Table2[[#This Row],[NET_REVENUE]]-(Table2[[#This Row],[UNITS_SOLD]]*Table2[[#This Row],[UNIT_COGS]]))/Table2[[#This Row],[NET_REVENUE]],0)</f>
        <v>0.41403161905589381</v>
      </c>
      <c r="Q4266" s="4">
        <f>IFERROR(Table2[[#This Row],[GROSS_REVENUE]]/Table2[[#This Row],[AD_SPEND]],0)</f>
        <v>3.7582798858776272</v>
      </c>
      <c r="R4266" s="2">
        <f>IFERROR((Table2[[#This Row],[NET_REVENUE]]-(Table2[[#This Row],[UNITS_SOLD]]*Table2[[#This Row],[UNIT_COGS]])-Table2[[#This Row],[AD_SPEND]]),0)</f>
        <v>6131.4900000000016</v>
      </c>
      <c r="S4266" s="3">
        <f>IFERROR(Table2[[#This Row],[RETURNS_UNITS]]/Table2[[#This Row],[UNITS_SOLD]],0)</f>
        <v>3.017241379310345E-2</v>
      </c>
      <c r="T4266" s="2" t="str">
        <f>TRIM(CLEAN(Table2[[#This Row],[CHANNEL]]))</f>
        <v>Swiggy Instamart</v>
      </c>
      <c r="U4266" s="1">
        <f t="shared" si="66"/>
        <v>45717</v>
      </c>
    </row>
    <row r="4267" spans="1:21" x14ac:dyDescent="0.3">
      <c r="A4267" s="1">
        <v>45717</v>
      </c>
      <c r="B4267" s="2" t="s">
        <v>21</v>
      </c>
      <c r="C4267" s="2" t="s">
        <v>25</v>
      </c>
      <c r="D4267" s="2" t="s">
        <v>59</v>
      </c>
      <c r="E4267" s="2" t="str">
        <f>TRIM(Table2[[#This Row],[SKU_CODE]])</f>
        <v>BEC-CLN-001</v>
      </c>
      <c r="F4267" s="2">
        <v>436</v>
      </c>
      <c r="G4267" s="2">
        <v>86764</v>
      </c>
      <c r="H4267" s="2">
        <v>24429.73</v>
      </c>
      <c r="I4267" s="2">
        <v>18487.189999999999</v>
      </c>
      <c r="J4267" s="2">
        <v>22</v>
      </c>
      <c r="K4267" s="2" t="str">
        <f>_xlfn.XLOOKUP(E4267,[1]SKU_Master!A:A,[1]SKU_Master!C:C,"NOT FOUND")</f>
        <v>Cleaners</v>
      </c>
      <c r="L4267" s="2">
        <f>_xlfn.XLOOKUP(Table2[[#This Row],[SKU_CODE_CLEAN]],[1]SKU_Master!A:A,[1]SKU_Master!E:E,"Not Found")</f>
        <v>199</v>
      </c>
      <c r="M4267" s="2">
        <f>_xlfn.XLOOKUP(E4267,[1]SKU_Master!A:A,[1]SKU_Master!F:F,"NOT FOUND")</f>
        <v>96</v>
      </c>
      <c r="N4267" s="2" t="str">
        <f>IF(ISNUMBER(_xlfn.XMATCH(E4267,[1]SKU_Master!A:A)),"MATCH","NOT FOUND")</f>
        <v>MATCH</v>
      </c>
      <c r="O4267" s="2">
        <f>Table2[[#This Row],[GROSS_REVENUE]]-Table2[[#This Row],[DISCOUNT]]</f>
        <v>62334.270000000004</v>
      </c>
      <c r="P4267" s="3">
        <f>IFERROR((Table2[[#This Row],[NET_REVENUE]]-(Table2[[#This Row],[UNITS_SOLD]]*Table2[[#This Row],[UNIT_COGS]]))/Table2[[#This Row],[NET_REVENUE]],0)</f>
        <v>0.32852345908598918</v>
      </c>
      <c r="Q4267" s="4">
        <f>IFERROR(Table2[[#This Row],[GROSS_REVENUE]]/Table2[[#This Row],[AD_SPEND]],0)</f>
        <v>4.6931956668374157</v>
      </c>
      <c r="R4267" s="2">
        <f>IFERROR((Table2[[#This Row],[NET_REVENUE]]-(Table2[[#This Row],[UNITS_SOLD]]*Table2[[#This Row],[UNIT_COGS]])-Table2[[#This Row],[AD_SPEND]]),0)</f>
        <v>1991.0800000000054</v>
      </c>
      <c r="S4267" s="3">
        <f>IFERROR(Table2[[#This Row],[RETURNS_UNITS]]/Table2[[#This Row],[UNITS_SOLD]],0)</f>
        <v>5.0458715596330278E-2</v>
      </c>
      <c r="T4267" s="2" t="str">
        <f>TRIM(CLEAN(Table2[[#This Row],[CHANNEL]]))</f>
        <v>Flipkart</v>
      </c>
      <c r="U4267" s="1">
        <f t="shared" si="66"/>
        <v>45717</v>
      </c>
    </row>
    <row r="4268" spans="1:21" x14ac:dyDescent="0.3">
      <c r="A4268" s="1">
        <v>45474</v>
      </c>
      <c r="B4268" s="2" t="s">
        <v>37</v>
      </c>
      <c r="C4268" s="2" t="s">
        <v>28</v>
      </c>
      <c r="D4268" s="2" t="s">
        <v>36</v>
      </c>
      <c r="E4268" s="2" t="str">
        <f>TRIM(Table2[[#This Row],[SKU_CODE]])</f>
        <v>BEC-CLN-003</v>
      </c>
      <c r="F4268" s="2">
        <v>215</v>
      </c>
      <c r="G4268" s="2">
        <v>64285</v>
      </c>
      <c r="H4268" s="2">
        <v>7421.76</v>
      </c>
      <c r="I4268" s="2">
        <v>18524.990000000002</v>
      </c>
      <c r="J4268" s="2">
        <v>5</v>
      </c>
      <c r="K4268" s="2" t="str">
        <f>_xlfn.XLOOKUP(E4268,[1]SKU_Master!A:A,[1]SKU_Master!C:C,"NOT FOUND")</f>
        <v>Cleaners</v>
      </c>
      <c r="L4268" s="2">
        <f>_xlfn.XLOOKUP(Table2[[#This Row],[SKU_CODE_CLEAN]],[1]SKU_Master!A:A,[1]SKU_Master!E:E,"Not Found")</f>
        <v>299</v>
      </c>
      <c r="M4268" s="2">
        <f>_xlfn.XLOOKUP(E4268,[1]SKU_Master!A:A,[1]SKU_Master!F:F,"NOT FOUND")</f>
        <v>150</v>
      </c>
      <c r="N4268" s="2" t="str">
        <f>IF(ISNUMBER(_xlfn.XMATCH(E4268,[1]SKU_Master!A:A)),"MATCH","NOT FOUND")</f>
        <v>MATCH</v>
      </c>
      <c r="O4268" s="2">
        <f>Table2[[#This Row],[GROSS_REVENUE]]-Table2[[#This Row],[DISCOUNT]]</f>
        <v>56863.24</v>
      </c>
      <c r="P4268" s="3">
        <f>IFERROR((Table2[[#This Row],[NET_REVENUE]]-(Table2[[#This Row],[UNITS_SOLD]]*Table2[[#This Row],[UNIT_COGS]]))/Table2[[#This Row],[NET_REVENUE]],0)</f>
        <v>0.43284976374895273</v>
      </c>
      <c r="Q4268" s="4">
        <f>IFERROR(Table2[[#This Row],[GROSS_REVENUE]]/Table2[[#This Row],[AD_SPEND]],0)</f>
        <v>3.4701773118366055</v>
      </c>
      <c r="R4268" s="2">
        <f>IFERROR((Table2[[#This Row],[NET_REVENUE]]-(Table2[[#This Row],[UNITS_SOLD]]*Table2[[#This Row],[UNIT_COGS]])-Table2[[#This Row],[AD_SPEND]]),0)</f>
        <v>6088.2499999999964</v>
      </c>
      <c r="S4268" s="3">
        <f>IFERROR(Table2[[#This Row],[RETURNS_UNITS]]/Table2[[#This Row],[UNITS_SOLD]],0)</f>
        <v>2.3255813953488372E-2</v>
      </c>
      <c r="T4268" s="2" t="str">
        <f>TRIM(CLEAN(Table2[[#This Row],[CHANNEL]]))</f>
        <v>Blinkit</v>
      </c>
      <c r="U4268" s="1">
        <f t="shared" si="66"/>
        <v>45474</v>
      </c>
    </row>
    <row r="4269" spans="1:21" x14ac:dyDescent="0.3">
      <c r="A4269" s="1">
        <v>45748</v>
      </c>
      <c r="B4269" s="2" t="s">
        <v>21</v>
      </c>
      <c r="C4269" s="2" t="s">
        <v>25</v>
      </c>
      <c r="D4269" s="2" t="s">
        <v>36</v>
      </c>
      <c r="E4269" s="2" t="str">
        <f>TRIM(Table2[[#This Row],[SKU_CODE]])</f>
        <v>BEC-CLN-003</v>
      </c>
      <c r="F4269" s="2">
        <v>297</v>
      </c>
      <c r="G4269" s="2">
        <v>88803</v>
      </c>
      <c r="H4269" s="2">
        <v>9147.2900000000009</v>
      </c>
      <c r="I4269" s="2">
        <v>18527.47</v>
      </c>
      <c r="J4269" s="2">
        <v>15</v>
      </c>
      <c r="K4269" s="2" t="str">
        <f>_xlfn.XLOOKUP(E4269,[1]SKU_Master!A:A,[1]SKU_Master!C:C,"NOT FOUND")</f>
        <v>Cleaners</v>
      </c>
      <c r="L4269" s="2">
        <f>_xlfn.XLOOKUP(Table2[[#This Row],[SKU_CODE_CLEAN]],[1]SKU_Master!A:A,[1]SKU_Master!E:E,"Not Found")</f>
        <v>299</v>
      </c>
      <c r="M4269" s="2">
        <f>_xlfn.XLOOKUP(E4269,[1]SKU_Master!A:A,[1]SKU_Master!F:F,"NOT FOUND")</f>
        <v>150</v>
      </c>
      <c r="N4269" s="2" t="str">
        <f>IF(ISNUMBER(_xlfn.XMATCH(E4269,[1]SKU_Master!A:A)),"MATCH","NOT FOUND")</f>
        <v>MATCH</v>
      </c>
      <c r="O4269" s="2">
        <f>Table2[[#This Row],[GROSS_REVENUE]]-Table2[[#This Row],[DISCOUNT]]</f>
        <v>79655.709999999992</v>
      </c>
      <c r="P4269" s="3">
        <f>IFERROR((Table2[[#This Row],[NET_REVENUE]]-(Table2[[#This Row],[UNITS_SOLD]]*Table2[[#This Row],[UNIT_COGS]]))/Table2[[#This Row],[NET_REVENUE]],0)</f>
        <v>0.44071806026209542</v>
      </c>
      <c r="Q4269" s="4">
        <f>IFERROR(Table2[[#This Row],[GROSS_REVENUE]]/Table2[[#This Row],[AD_SPEND]],0)</f>
        <v>4.7930451378412702</v>
      </c>
      <c r="R4269" s="2">
        <f>IFERROR((Table2[[#This Row],[NET_REVENUE]]-(Table2[[#This Row],[UNITS_SOLD]]*Table2[[#This Row],[UNIT_COGS]])-Table2[[#This Row],[AD_SPEND]]),0)</f>
        <v>16578.239999999991</v>
      </c>
      <c r="S4269" s="3">
        <f>IFERROR(Table2[[#This Row],[RETURNS_UNITS]]/Table2[[#This Row],[UNITS_SOLD]],0)</f>
        <v>5.0505050505050504E-2</v>
      </c>
      <c r="T4269" s="2" t="str">
        <f>TRIM(CLEAN(Table2[[#This Row],[CHANNEL]]))</f>
        <v>Flipkart</v>
      </c>
      <c r="U4269" s="1">
        <f t="shared" si="66"/>
        <v>45748</v>
      </c>
    </row>
    <row r="4270" spans="1:21" x14ac:dyDescent="0.3">
      <c r="A4270" s="1">
        <v>45778</v>
      </c>
      <c r="B4270" s="2" t="s">
        <v>27</v>
      </c>
      <c r="C4270" s="2" t="s">
        <v>22</v>
      </c>
      <c r="D4270" s="2" t="s">
        <v>36</v>
      </c>
      <c r="E4270" s="2" t="str">
        <f>TRIM(Table2[[#This Row],[SKU_CODE]])</f>
        <v>BEC-CLN-003</v>
      </c>
      <c r="F4270" s="2">
        <v>311</v>
      </c>
      <c r="G4270" s="2">
        <v>92989</v>
      </c>
      <c r="H4270" s="2">
        <v>22115</v>
      </c>
      <c r="I4270" s="2">
        <v>18533.48</v>
      </c>
      <c r="J4270" s="2">
        <v>9</v>
      </c>
      <c r="K4270" s="2" t="str">
        <f>_xlfn.XLOOKUP(E4270,[1]SKU_Master!A:A,[1]SKU_Master!C:C,"NOT FOUND")</f>
        <v>Cleaners</v>
      </c>
      <c r="L4270" s="2">
        <f>_xlfn.XLOOKUP(Table2[[#This Row],[SKU_CODE_CLEAN]],[1]SKU_Master!A:A,[1]SKU_Master!E:E,"Not Found")</f>
        <v>299</v>
      </c>
      <c r="M4270" s="2">
        <f>_xlfn.XLOOKUP(E4270,[1]SKU_Master!A:A,[1]SKU_Master!F:F,"NOT FOUND")</f>
        <v>150</v>
      </c>
      <c r="N4270" s="2" t="str">
        <f>IF(ISNUMBER(_xlfn.XMATCH(E4270,[1]SKU_Master!A:A)),"MATCH","NOT FOUND")</f>
        <v>MATCH</v>
      </c>
      <c r="O4270" s="2">
        <f>Table2[[#This Row],[GROSS_REVENUE]]-Table2[[#This Row],[DISCOUNT]]</f>
        <v>70874</v>
      </c>
      <c r="P4270" s="3">
        <f>IFERROR((Table2[[#This Row],[NET_REVENUE]]-(Table2[[#This Row],[UNITS_SOLD]]*Table2[[#This Row],[UNIT_COGS]]))/Table2[[#This Row],[NET_REVENUE]],0)</f>
        <v>0.34178965488049212</v>
      </c>
      <c r="Q4270" s="4">
        <f>IFERROR(Table2[[#This Row],[GROSS_REVENUE]]/Table2[[#This Row],[AD_SPEND]],0)</f>
        <v>5.0173523806646134</v>
      </c>
      <c r="R4270" s="2">
        <f>IFERROR((Table2[[#This Row],[NET_REVENUE]]-(Table2[[#This Row],[UNITS_SOLD]]*Table2[[#This Row],[UNIT_COGS]])-Table2[[#This Row],[AD_SPEND]]),0)</f>
        <v>5690.52</v>
      </c>
      <c r="S4270" s="3">
        <f>IFERROR(Table2[[#This Row],[RETURNS_UNITS]]/Table2[[#This Row],[UNITS_SOLD]],0)</f>
        <v>2.8938906752411574E-2</v>
      </c>
      <c r="T4270" s="2" t="str">
        <f>TRIM(CLEAN(Table2[[#This Row],[CHANNEL]]))</f>
        <v>Zepto</v>
      </c>
      <c r="U4270" s="1">
        <f t="shared" si="66"/>
        <v>45778</v>
      </c>
    </row>
    <row r="4271" spans="1:21" x14ac:dyDescent="0.3">
      <c r="A4271" s="1">
        <v>45627</v>
      </c>
      <c r="B4271" s="2" t="s">
        <v>21</v>
      </c>
      <c r="C4271" s="2" t="s">
        <v>22</v>
      </c>
      <c r="D4271" s="2" t="s">
        <v>59</v>
      </c>
      <c r="E4271" s="2" t="str">
        <f>TRIM(Table2[[#This Row],[SKU_CODE]])</f>
        <v>BEC-CLN-001</v>
      </c>
      <c r="F4271" s="2">
        <v>302</v>
      </c>
      <c r="G4271" s="2">
        <v>60098</v>
      </c>
      <c r="H4271" s="2">
        <v>3224.79</v>
      </c>
      <c r="I4271" s="2">
        <v>18536.79</v>
      </c>
      <c r="J4271" s="2">
        <v>17</v>
      </c>
      <c r="K4271" s="2" t="str">
        <f>_xlfn.XLOOKUP(E4271,[1]SKU_Master!A:A,[1]SKU_Master!C:C,"NOT FOUND")</f>
        <v>Cleaners</v>
      </c>
      <c r="L4271" s="2">
        <f>_xlfn.XLOOKUP(Table2[[#This Row],[SKU_CODE_CLEAN]],[1]SKU_Master!A:A,[1]SKU_Master!E:E,"Not Found")</f>
        <v>199</v>
      </c>
      <c r="M4271" s="2">
        <f>_xlfn.XLOOKUP(E4271,[1]SKU_Master!A:A,[1]SKU_Master!F:F,"NOT FOUND")</f>
        <v>96</v>
      </c>
      <c r="N4271" s="2" t="str">
        <f>IF(ISNUMBER(_xlfn.XMATCH(E4271,[1]SKU_Master!A:A)),"MATCH","NOT FOUND")</f>
        <v>MATCH</v>
      </c>
      <c r="O4271" s="2">
        <f>Table2[[#This Row],[GROSS_REVENUE]]-Table2[[#This Row],[DISCOUNT]]</f>
        <v>56873.21</v>
      </c>
      <c r="P4271" s="3">
        <f>IFERROR((Table2[[#This Row],[NET_REVENUE]]-(Table2[[#This Row],[UNITS_SOLD]]*Table2[[#This Row],[UNIT_COGS]]))/Table2[[#This Row],[NET_REVENUE]],0)</f>
        <v>0.49023450584202999</v>
      </c>
      <c r="Q4271" s="4">
        <f>IFERROR(Table2[[#This Row],[GROSS_REVENUE]]/Table2[[#This Row],[AD_SPEND]],0)</f>
        <v>3.2420931563663395</v>
      </c>
      <c r="R4271" s="2">
        <f>IFERROR((Table2[[#This Row],[NET_REVENUE]]-(Table2[[#This Row],[UNITS_SOLD]]*Table2[[#This Row],[UNIT_COGS]])-Table2[[#This Row],[AD_SPEND]]),0)</f>
        <v>9344.4199999999983</v>
      </c>
      <c r="S4271" s="3">
        <f>IFERROR(Table2[[#This Row],[RETURNS_UNITS]]/Table2[[#This Row],[UNITS_SOLD]],0)</f>
        <v>5.6291390728476824E-2</v>
      </c>
      <c r="T4271" s="2" t="str">
        <f>TRIM(CLEAN(Table2[[#This Row],[CHANNEL]]))</f>
        <v>Flipkart</v>
      </c>
      <c r="U4271" s="1">
        <f t="shared" si="66"/>
        <v>45627</v>
      </c>
    </row>
    <row r="4272" spans="1:21" x14ac:dyDescent="0.3">
      <c r="A4272" s="1">
        <v>45689</v>
      </c>
      <c r="B4272" s="2" t="s">
        <v>37</v>
      </c>
      <c r="C4272" s="2" t="s">
        <v>28</v>
      </c>
      <c r="D4272" s="2" t="s">
        <v>36</v>
      </c>
      <c r="E4272" s="2" t="str">
        <f>TRIM(Table2[[#This Row],[SKU_CODE]])</f>
        <v>BEC-CLN-003</v>
      </c>
      <c r="F4272" s="2">
        <v>355</v>
      </c>
      <c r="G4272" s="2">
        <v>106145</v>
      </c>
      <c r="H4272" s="2">
        <v>9607.94</v>
      </c>
      <c r="I4272" s="2">
        <v>18575.63</v>
      </c>
      <c r="J4272" s="2">
        <v>18</v>
      </c>
      <c r="K4272" s="2" t="str">
        <f>_xlfn.XLOOKUP(E4272,[1]SKU_Master!A:A,[1]SKU_Master!C:C,"NOT FOUND")</f>
        <v>Cleaners</v>
      </c>
      <c r="L4272" s="2">
        <f>_xlfn.XLOOKUP(Table2[[#This Row],[SKU_CODE_CLEAN]],[1]SKU_Master!A:A,[1]SKU_Master!E:E,"Not Found")</f>
        <v>299</v>
      </c>
      <c r="M4272" s="2">
        <f>_xlfn.XLOOKUP(E4272,[1]SKU_Master!A:A,[1]SKU_Master!F:F,"NOT FOUND")</f>
        <v>150</v>
      </c>
      <c r="N4272" s="2" t="str">
        <f>IF(ISNUMBER(_xlfn.XMATCH(E4272,[1]SKU_Master!A:A)),"MATCH","NOT FOUND")</f>
        <v>MATCH</v>
      </c>
      <c r="O4272" s="2">
        <f>Table2[[#This Row],[GROSS_REVENUE]]-Table2[[#This Row],[DISCOUNT]]</f>
        <v>96537.06</v>
      </c>
      <c r="P4272" s="3">
        <f>IFERROR((Table2[[#This Row],[NET_REVENUE]]-(Table2[[#This Row],[UNITS_SOLD]]*Table2[[#This Row],[UNIT_COGS]]))/Table2[[#This Row],[NET_REVENUE]],0)</f>
        <v>0.44839836638903235</v>
      </c>
      <c r="Q4272" s="4">
        <f>IFERROR(Table2[[#This Row],[GROSS_REVENUE]]/Table2[[#This Row],[AD_SPEND]],0)</f>
        <v>5.7142072704936515</v>
      </c>
      <c r="R4272" s="2">
        <f>IFERROR((Table2[[#This Row],[NET_REVENUE]]-(Table2[[#This Row],[UNITS_SOLD]]*Table2[[#This Row],[UNIT_COGS]])-Table2[[#This Row],[AD_SPEND]]),0)</f>
        <v>24711.429999999997</v>
      </c>
      <c r="S4272" s="3">
        <f>IFERROR(Table2[[#This Row],[RETURNS_UNITS]]/Table2[[#This Row],[UNITS_SOLD]],0)</f>
        <v>5.0704225352112678E-2</v>
      </c>
      <c r="T4272" s="2" t="str">
        <f>TRIM(CLEAN(Table2[[#This Row],[CHANNEL]]))</f>
        <v>Blinkit</v>
      </c>
      <c r="U4272" s="1">
        <f t="shared" si="66"/>
        <v>45689</v>
      </c>
    </row>
    <row r="4273" spans="1:21" x14ac:dyDescent="0.3">
      <c r="A4273" s="1">
        <v>45505</v>
      </c>
      <c r="B4273" s="2" t="s">
        <v>37</v>
      </c>
      <c r="C4273" s="2" t="s">
        <v>25</v>
      </c>
      <c r="D4273" s="2" t="s">
        <v>36</v>
      </c>
      <c r="E4273" s="2" t="str">
        <f>TRIM(Table2[[#This Row],[SKU_CODE]])</f>
        <v>BEC-CLN-003</v>
      </c>
      <c r="F4273" s="2">
        <v>299</v>
      </c>
      <c r="G4273" s="2">
        <v>89401</v>
      </c>
      <c r="H4273" s="2">
        <v>24373.75</v>
      </c>
      <c r="I4273" s="2">
        <v>18611.330000000002</v>
      </c>
      <c r="J4273" s="2">
        <v>10</v>
      </c>
      <c r="K4273" s="2" t="str">
        <f>_xlfn.XLOOKUP(E4273,[1]SKU_Master!A:A,[1]SKU_Master!C:C,"NOT FOUND")</f>
        <v>Cleaners</v>
      </c>
      <c r="L4273" s="2">
        <f>_xlfn.XLOOKUP(Table2[[#This Row],[SKU_CODE_CLEAN]],[1]SKU_Master!A:A,[1]SKU_Master!E:E,"Not Found")</f>
        <v>299</v>
      </c>
      <c r="M4273" s="2">
        <f>_xlfn.XLOOKUP(E4273,[1]SKU_Master!A:A,[1]SKU_Master!F:F,"NOT FOUND")</f>
        <v>150</v>
      </c>
      <c r="N4273" s="2" t="str">
        <f>IF(ISNUMBER(_xlfn.XMATCH(E4273,[1]SKU_Master!A:A)),"MATCH","NOT FOUND")</f>
        <v>MATCH</v>
      </c>
      <c r="O4273" s="2">
        <f>Table2[[#This Row],[GROSS_REVENUE]]-Table2[[#This Row],[DISCOUNT]]</f>
        <v>65027.25</v>
      </c>
      <c r="P4273" s="3">
        <f>IFERROR((Table2[[#This Row],[NET_REVENUE]]-(Table2[[#This Row],[UNITS_SOLD]]*Table2[[#This Row],[UNIT_COGS]]))/Table2[[#This Row],[NET_REVENUE]],0)</f>
        <v>0.31028914801102614</v>
      </c>
      <c r="Q4273" s="4">
        <f>IFERROR(Table2[[#This Row],[GROSS_REVENUE]]/Table2[[#This Row],[AD_SPEND]],0)</f>
        <v>4.8035793250670418</v>
      </c>
      <c r="R4273" s="2">
        <f>IFERROR((Table2[[#This Row],[NET_REVENUE]]-(Table2[[#This Row],[UNITS_SOLD]]*Table2[[#This Row],[UNIT_COGS]])-Table2[[#This Row],[AD_SPEND]]),0)</f>
        <v>1565.9199999999983</v>
      </c>
      <c r="S4273" s="3">
        <f>IFERROR(Table2[[#This Row],[RETURNS_UNITS]]/Table2[[#This Row],[UNITS_SOLD]],0)</f>
        <v>3.3444816053511704E-2</v>
      </c>
      <c r="T4273" s="2" t="str">
        <f>TRIM(CLEAN(Table2[[#This Row],[CHANNEL]]))</f>
        <v>Blinkit</v>
      </c>
      <c r="U4273" s="1">
        <f t="shared" si="66"/>
        <v>45505</v>
      </c>
    </row>
    <row r="4274" spans="1:21" x14ac:dyDescent="0.3">
      <c r="A4274" s="1">
        <v>45809</v>
      </c>
      <c r="B4274" s="2" t="s">
        <v>34</v>
      </c>
      <c r="C4274" s="2" t="s">
        <v>25</v>
      </c>
      <c r="D4274" s="2" t="s">
        <v>59</v>
      </c>
      <c r="E4274" s="2" t="str">
        <f>TRIM(Table2[[#This Row],[SKU_CODE]])</f>
        <v>BEC-CLN-001</v>
      </c>
      <c r="F4274" s="2">
        <v>490</v>
      </c>
      <c r="G4274" s="2">
        <v>97510</v>
      </c>
      <c r="H4274" s="2">
        <v>21060.45</v>
      </c>
      <c r="I4274" s="2">
        <v>18616.419999999998</v>
      </c>
      <c r="J4274" s="2">
        <v>28</v>
      </c>
      <c r="K4274" s="2" t="str">
        <f>_xlfn.XLOOKUP(E4274,[1]SKU_Master!A:A,[1]SKU_Master!C:C,"NOT FOUND")</f>
        <v>Cleaners</v>
      </c>
      <c r="L4274" s="2">
        <f>_xlfn.XLOOKUP(Table2[[#This Row],[SKU_CODE_CLEAN]],[1]SKU_Master!A:A,[1]SKU_Master!E:E,"Not Found")</f>
        <v>199</v>
      </c>
      <c r="M4274" s="2">
        <f>_xlfn.XLOOKUP(E4274,[1]SKU_Master!A:A,[1]SKU_Master!F:F,"NOT FOUND")</f>
        <v>96</v>
      </c>
      <c r="N4274" s="2" t="str">
        <f>IF(ISNUMBER(_xlfn.XMATCH(E4274,[1]SKU_Master!A:A)),"MATCH","NOT FOUND")</f>
        <v>MATCH</v>
      </c>
      <c r="O4274" s="2">
        <f>Table2[[#This Row],[GROSS_REVENUE]]-Table2[[#This Row],[DISCOUNT]]</f>
        <v>76449.55</v>
      </c>
      <c r="P4274" s="3">
        <f>IFERROR((Table2[[#This Row],[NET_REVENUE]]-(Table2[[#This Row],[UNITS_SOLD]]*Table2[[#This Row],[UNIT_COGS]]))/Table2[[#This Row],[NET_REVENUE]],0)</f>
        <v>0.38469225783539607</v>
      </c>
      <c r="Q4274" s="4">
        <f>IFERROR(Table2[[#This Row],[GROSS_REVENUE]]/Table2[[#This Row],[AD_SPEND]],0)</f>
        <v>5.2378491675628291</v>
      </c>
      <c r="R4274" s="2">
        <f>IFERROR((Table2[[#This Row],[NET_REVENUE]]-(Table2[[#This Row],[UNITS_SOLD]]*Table2[[#This Row],[UNIT_COGS]])-Table2[[#This Row],[AD_SPEND]]),0)</f>
        <v>10793.130000000005</v>
      </c>
      <c r="S4274" s="3">
        <f>IFERROR(Table2[[#This Row],[RETURNS_UNITS]]/Table2[[#This Row],[UNITS_SOLD]],0)</f>
        <v>5.7142857142857141E-2</v>
      </c>
      <c r="T4274" s="2" t="str">
        <f>TRIM(CLEAN(Table2[[#This Row],[CHANNEL]]))</f>
        <v>Zepto</v>
      </c>
      <c r="U4274" s="1">
        <f t="shared" si="66"/>
        <v>45809</v>
      </c>
    </row>
    <row r="4275" spans="1:21" x14ac:dyDescent="0.3">
      <c r="A4275" s="1">
        <v>45444</v>
      </c>
      <c r="B4275" s="2" t="s">
        <v>34</v>
      </c>
      <c r="C4275" s="2" t="s">
        <v>22</v>
      </c>
      <c r="D4275" s="2" t="s">
        <v>59</v>
      </c>
      <c r="E4275" s="2" t="str">
        <f>TRIM(Table2[[#This Row],[SKU_CODE]])</f>
        <v>BEC-CLN-001</v>
      </c>
      <c r="F4275" s="2">
        <v>342</v>
      </c>
      <c r="G4275" s="2">
        <v>68058</v>
      </c>
      <c r="H4275" s="2">
        <v>7627.77</v>
      </c>
      <c r="I4275" s="2">
        <v>18630.490000000002</v>
      </c>
      <c r="J4275" s="2">
        <v>16</v>
      </c>
      <c r="K4275" s="2" t="str">
        <f>_xlfn.XLOOKUP(E4275,[1]SKU_Master!A:A,[1]SKU_Master!C:C,"NOT FOUND")</f>
        <v>Cleaners</v>
      </c>
      <c r="L4275" s="2">
        <f>_xlfn.XLOOKUP(Table2[[#This Row],[SKU_CODE_CLEAN]],[1]SKU_Master!A:A,[1]SKU_Master!E:E,"Not Found")</f>
        <v>199</v>
      </c>
      <c r="M4275" s="2">
        <f>_xlfn.XLOOKUP(E4275,[1]SKU_Master!A:A,[1]SKU_Master!F:F,"NOT FOUND")</f>
        <v>96</v>
      </c>
      <c r="N4275" s="2" t="str">
        <f>IF(ISNUMBER(_xlfn.XMATCH(E4275,[1]SKU_Master!A:A)),"MATCH","NOT FOUND")</f>
        <v>MATCH</v>
      </c>
      <c r="O4275" s="2">
        <f>Table2[[#This Row],[GROSS_REVENUE]]-Table2[[#This Row],[DISCOUNT]]</f>
        <v>60430.229999999996</v>
      </c>
      <c r="P4275" s="3">
        <f>IFERROR((Table2[[#This Row],[NET_REVENUE]]-(Table2[[#This Row],[UNITS_SOLD]]*Table2[[#This Row],[UNIT_COGS]]))/Table2[[#This Row],[NET_REVENUE]],0)</f>
        <v>0.45669576303118486</v>
      </c>
      <c r="Q4275" s="4">
        <f>IFERROR(Table2[[#This Row],[GROSS_REVENUE]]/Table2[[#This Row],[AD_SPEND]],0)</f>
        <v>3.6530440154821475</v>
      </c>
      <c r="R4275" s="2">
        <f>IFERROR((Table2[[#This Row],[NET_REVENUE]]-(Table2[[#This Row],[UNITS_SOLD]]*Table2[[#This Row],[UNIT_COGS]])-Table2[[#This Row],[AD_SPEND]]),0)</f>
        <v>8967.7399999999943</v>
      </c>
      <c r="S4275" s="3">
        <f>IFERROR(Table2[[#This Row],[RETURNS_UNITS]]/Table2[[#This Row],[UNITS_SOLD]],0)</f>
        <v>4.6783625730994149E-2</v>
      </c>
      <c r="T4275" s="2" t="str">
        <f>TRIM(CLEAN(Table2[[#This Row],[CHANNEL]]))</f>
        <v>Zepto</v>
      </c>
      <c r="U4275" s="1">
        <f t="shared" si="66"/>
        <v>45444</v>
      </c>
    </row>
    <row r="4276" spans="1:21" x14ac:dyDescent="0.3">
      <c r="A4276" s="1">
        <v>45717</v>
      </c>
      <c r="B4276" s="2" t="s">
        <v>21</v>
      </c>
      <c r="C4276" s="2" t="s">
        <v>25</v>
      </c>
      <c r="D4276" s="2" t="s">
        <v>36</v>
      </c>
      <c r="E4276" s="2" t="str">
        <f>TRIM(Table2[[#This Row],[SKU_CODE]])</f>
        <v>BEC-CLN-003</v>
      </c>
      <c r="F4276" s="2">
        <v>428</v>
      </c>
      <c r="G4276" s="2">
        <v>127972</v>
      </c>
      <c r="H4276" s="2">
        <v>35613.89</v>
      </c>
      <c r="I4276" s="2">
        <v>18642.5</v>
      </c>
      <c r="J4276" s="2">
        <v>12</v>
      </c>
      <c r="K4276" s="2" t="str">
        <f>_xlfn.XLOOKUP(E4276,[1]SKU_Master!A:A,[1]SKU_Master!C:C,"NOT FOUND")</f>
        <v>Cleaners</v>
      </c>
      <c r="L4276" s="2">
        <f>_xlfn.XLOOKUP(Table2[[#This Row],[SKU_CODE_CLEAN]],[1]SKU_Master!A:A,[1]SKU_Master!E:E,"Not Found")</f>
        <v>299</v>
      </c>
      <c r="M4276" s="2">
        <f>_xlfn.XLOOKUP(E4276,[1]SKU_Master!A:A,[1]SKU_Master!F:F,"NOT FOUND")</f>
        <v>150</v>
      </c>
      <c r="N4276" s="2" t="str">
        <f>IF(ISNUMBER(_xlfn.XMATCH(E4276,[1]SKU_Master!A:A)),"MATCH","NOT FOUND")</f>
        <v>MATCH</v>
      </c>
      <c r="O4276" s="2">
        <f>Table2[[#This Row],[GROSS_REVENUE]]-Table2[[#This Row],[DISCOUNT]]</f>
        <v>92358.11</v>
      </c>
      <c r="P4276" s="3">
        <f>IFERROR((Table2[[#This Row],[NET_REVENUE]]-(Table2[[#This Row],[UNITS_SOLD]]*Table2[[#This Row],[UNIT_COGS]]))/Table2[[#This Row],[NET_REVENUE]],0)</f>
        <v>0.30487966893215984</v>
      </c>
      <c r="Q4276" s="4">
        <f>IFERROR(Table2[[#This Row],[GROSS_REVENUE]]/Table2[[#This Row],[AD_SPEND]],0)</f>
        <v>6.8645299718385413</v>
      </c>
      <c r="R4276" s="2">
        <f>IFERROR((Table2[[#This Row],[NET_REVENUE]]-(Table2[[#This Row],[UNITS_SOLD]]*Table2[[#This Row],[UNIT_COGS]])-Table2[[#This Row],[AD_SPEND]]),0)</f>
        <v>9515.61</v>
      </c>
      <c r="S4276" s="3">
        <f>IFERROR(Table2[[#This Row],[RETURNS_UNITS]]/Table2[[#This Row],[UNITS_SOLD]],0)</f>
        <v>2.8037383177570093E-2</v>
      </c>
      <c r="T4276" s="2" t="str">
        <f>TRIM(CLEAN(Table2[[#This Row],[CHANNEL]]))</f>
        <v>Flipkart</v>
      </c>
      <c r="U4276" s="1">
        <f t="shared" si="66"/>
        <v>45717</v>
      </c>
    </row>
    <row r="4277" spans="1:21" x14ac:dyDescent="0.3">
      <c r="A4277" s="1">
        <v>45383</v>
      </c>
      <c r="B4277" s="2" t="s">
        <v>24</v>
      </c>
      <c r="C4277" s="2" t="s">
        <v>25</v>
      </c>
      <c r="D4277" s="2" t="s">
        <v>36</v>
      </c>
      <c r="E4277" s="2" t="str">
        <f>TRIM(Table2[[#This Row],[SKU_CODE]])</f>
        <v>BEC-CLN-003</v>
      </c>
      <c r="F4277" s="2">
        <v>251</v>
      </c>
      <c r="G4277" s="2">
        <v>75049</v>
      </c>
      <c r="H4277" s="2">
        <v>3994.92</v>
      </c>
      <c r="I4277" s="2">
        <v>18663.689999999999</v>
      </c>
      <c r="J4277" s="2">
        <v>26</v>
      </c>
      <c r="K4277" s="2" t="str">
        <f>_xlfn.XLOOKUP(E4277,[1]SKU_Master!A:A,[1]SKU_Master!C:C,"NOT FOUND")</f>
        <v>Cleaners</v>
      </c>
      <c r="L4277" s="2">
        <f>_xlfn.XLOOKUP(Table2[[#This Row],[SKU_CODE_CLEAN]],[1]SKU_Master!A:A,[1]SKU_Master!E:E,"Not Found")</f>
        <v>299</v>
      </c>
      <c r="M4277" s="2">
        <f>_xlfn.XLOOKUP(E4277,[1]SKU_Master!A:A,[1]SKU_Master!F:F,"NOT FOUND")</f>
        <v>150</v>
      </c>
      <c r="N4277" s="2" t="str">
        <f>IF(ISNUMBER(_xlfn.XMATCH(E4277,[1]SKU_Master!A:A)),"MATCH","NOT FOUND")</f>
        <v>MATCH</v>
      </c>
      <c r="O4277" s="2">
        <f>Table2[[#This Row],[GROSS_REVENUE]]-Table2[[#This Row],[DISCOUNT]]</f>
        <v>71054.080000000002</v>
      </c>
      <c r="P4277" s="3">
        <f>IFERROR((Table2[[#This Row],[NET_REVENUE]]-(Table2[[#This Row],[UNITS_SOLD]]*Table2[[#This Row],[UNIT_COGS]]))/Table2[[#This Row],[NET_REVENUE]],0)</f>
        <v>0.4701219127740448</v>
      </c>
      <c r="Q4277" s="4">
        <f>IFERROR(Table2[[#This Row],[GROSS_REVENUE]]/Table2[[#This Row],[AD_SPEND]],0)</f>
        <v>4.0211233684228578</v>
      </c>
      <c r="R4277" s="2">
        <f>IFERROR((Table2[[#This Row],[NET_REVENUE]]-(Table2[[#This Row],[UNITS_SOLD]]*Table2[[#This Row],[UNIT_COGS]])-Table2[[#This Row],[AD_SPEND]]),0)</f>
        <v>14740.390000000003</v>
      </c>
      <c r="S4277" s="3">
        <f>IFERROR(Table2[[#This Row],[RETURNS_UNITS]]/Table2[[#This Row],[UNITS_SOLD]],0)</f>
        <v>0.10358565737051793</v>
      </c>
      <c r="T4277" s="2" t="str">
        <f>TRIM(CLEAN(Table2[[#This Row],[CHANNEL]]))</f>
        <v>D2C</v>
      </c>
      <c r="U4277" s="1">
        <f t="shared" si="66"/>
        <v>45383</v>
      </c>
    </row>
    <row r="4278" spans="1:21" x14ac:dyDescent="0.3">
      <c r="A4278" s="1">
        <v>45536</v>
      </c>
      <c r="B4278" s="2" t="s">
        <v>39</v>
      </c>
      <c r="C4278" s="2" t="s">
        <v>28</v>
      </c>
      <c r="D4278" s="2" t="s">
        <v>36</v>
      </c>
      <c r="E4278" s="2" t="str">
        <f>TRIM(Table2[[#This Row],[SKU_CODE]])</f>
        <v>BEC-CLN-003</v>
      </c>
      <c r="F4278" s="2">
        <v>361</v>
      </c>
      <c r="G4278" s="2">
        <v>107939</v>
      </c>
      <c r="H4278" s="2">
        <v>10793.83</v>
      </c>
      <c r="I4278" s="2">
        <v>18683.27</v>
      </c>
      <c r="J4278" s="2">
        <v>15</v>
      </c>
      <c r="K4278" s="2" t="str">
        <f>_xlfn.XLOOKUP(E4278,[1]SKU_Master!A:A,[1]SKU_Master!C:C,"NOT FOUND")</f>
        <v>Cleaners</v>
      </c>
      <c r="L4278" s="2">
        <f>_xlfn.XLOOKUP(Table2[[#This Row],[SKU_CODE_CLEAN]],[1]SKU_Master!A:A,[1]SKU_Master!E:E,"Not Found")</f>
        <v>299</v>
      </c>
      <c r="M4278" s="2">
        <f>_xlfn.XLOOKUP(E4278,[1]SKU_Master!A:A,[1]SKU_Master!F:F,"NOT FOUND")</f>
        <v>150</v>
      </c>
      <c r="N4278" s="2" t="str">
        <f>IF(ISNUMBER(_xlfn.XMATCH(E4278,[1]SKU_Master!A:A)),"MATCH","NOT FOUND")</f>
        <v>MATCH</v>
      </c>
      <c r="O4278" s="2">
        <f>Table2[[#This Row],[GROSS_REVENUE]]-Table2[[#This Row],[DISCOUNT]]</f>
        <v>97145.17</v>
      </c>
      <c r="P4278" s="3">
        <f>IFERROR((Table2[[#This Row],[NET_REVENUE]]-(Table2[[#This Row],[UNITS_SOLD]]*Table2[[#This Row],[UNIT_COGS]]))/Table2[[#This Row],[NET_REVENUE]],0)</f>
        <v>0.44258680076425827</v>
      </c>
      <c r="Q4278" s="4">
        <f>IFERROR(Table2[[#This Row],[GROSS_REVENUE]]/Table2[[#This Row],[AD_SPEND]],0)</f>
        <v>5.7773077196871849</v>
      </c>
      <c r="R4278" s="2">
        <f>IFERROR((Table2[[#This Row],[NET_REVENUE]]-(Table2[[#This Row],[UNITS_SOLD]]*Table2[[#This Row],[UNIT_COGS]])-Table2[[#This Row],[AD_SPEND]]),0)</f>
        <v>24311.899999999998</v>
      </c>
      <c r="S4278" s="3">
        <f>IFERROR(Table2[[#This Row],[RETURNS_UNITS]]/Table2[[#This Row],[UNITS_SOLD]],0)</f>
        <v>4.1551246537396121E-2</v>
      </c>
      <c r="T4278" s="2" t="str">
        <f>TRIM(CLEAN(Table2[[#This Row],[CHANNEL]]))</f>
        <v>Amazon</v>
      </c>
      <c r="U4278" s="1">
        <f t="shared" si="66"/>
        <v>45536</v>
      </c>
    </row>
    <row r="4279" spans="1:21" x14ac:dyDescent="0.3">
      <c r="A4279" s="1">
        <v>45627</v>
      </c>
      <c r="B4279" s="2" t="s">
        <v>37</v>
      </c>
      <c r="C4279" s="2" t="s">
        <v>22</v>
      </c>
      <c r="D4279" s="2" t="s">
        <v>59</v>
      </c>
      <c r="E4279" s="2" t="str">
        <f>TRIM(Table2[[#This Row],[SKU_CODE]])</f>
        <v>BEC-CLN-001</v>
      </c>
      <c r="F4279" s="2">
        <v>403</v>
      </c>
      <c r="G4279" s="2">
        <v>80197</v>
      </c>
      <c r="H4279" s="2">
        <v>14828.68</v>
      </c>
      <c r="I4279" s="2">
        <v>18702.05</v>
      </c>
      <c r="J4279" s="2">
        <v>19</v>
      </c>
      <c r="K4279" s="2" t="str">
        <f>_xlfn.XLOOKUP(E4279,[1]SKU_Master!A:A,[1]SKU_Master!C:C,"NOT FOUND")</f>
        <v>Cleaners</v>
      </c>
      <c r="L4279" s="2">
        <f>_xlfn.XLOOKUP(Table2[[#This Row],[SKU_CODE_CLEAN]],[1]SKU_Master!A:A,[1]SKU_Master!E:E,"Not Found")</f>
        <v>199</v>
      </c>
      <c r="M4279" s="2">
        <f>_xlfn.XLOOKUP(E4279,[1]SKU_Master!A:A,[1]SKU_Master!F:F,"NOT FOUND")</f>
        <v>96</v>
      </c>
      <c r="N4279" s="2" t="str">
        <f>IF(ISNUMBER(_xlfn.XMATCH(E4279,[1]SKU_Master!A:A)),"MATCH","NOT FOUND")</f>
        <v>MATCH</v>
      </c>
      <c r="O4279" s="2">
        <f>Table2[[#This Row],[GROSS_REVENUE]]-Table2[[#This Row],[DISCOUNT]]</f>
        <v>65368.32</v>
      </c>
      <c r="P4279" s="3">
        <f>IFERROR((Table2[[#This Row],[NET_REVENUE]]-(Table2[[#This Row],[UNITS_SOLD]]*Table2[[#This Row],[UNIT_COGS]]))/Table2[[#This Row],[NET_REVENUE]],0)</f>
        <v>0.40815367444046291</v>
      </c>
      <c r="Q4279" s="4">
        <f>IFERROR(Table2[[#This Row],[GROSS_REVENUE]]/Table2[[#This Row],[AD_SPEND]],0)</f>
        <v>4.2881395355054659</v>
      </c>
      <c r="R4279" s="2">
        <f>IFERROR((Table2[[#This Row],[NET_REVENUE]]-(Table2[[#This Row],[UNITS_SOLD]]*Table2[[#This Row],[UNIT_COGS]])-Table2[[#This Row],[AD_SPEND]]),0)</f>
        <v>7978.27</v>
      </c>
      <c r="S4279" s="3">
        <f>IFERROR(Table2[[#This Row],[RETURNS_UNITS]]/Table2[[#This Row],[UNITS_SOLD]],0)</f>
        <v>4.7146401985111663E-2</v>
      </c>
      <c r="T4279" s="2" t="str">
        <f>TRIM(CLEAN(Table2[[#This Row],[CHANNEL]]))</f>
        <v>Blinkit</v>
      </c>
      <c r="U4279" s="1">
        <f t="shared" si="66"/>
        <v>45627</v>
      </c>
    </row>
    <row r="4280" spans="1:21" x14ac:dyDescent="0.3">
      <c r="A4280" s="1">
        <v>45689</v>
      </c>
      <c r="B4280" s="2" t="s">
        <v>27</v>
      </c>
      <c r="C4280" s="2" t="s">
        <v>25</v>
      </c>
      <c r="D4280" s="2" t="s">
        <v>59</v>
      </c>
      <c r="E4280" s="2" t="str">
        <f>TRIM(Table2[[#This Row],[SKU_CODE]])</f>
        <v>BEC-CLN-001</v>
      </c>
      <c r="F4280" s="2">
        <v>467</v>
      </c>
      <c r="G4280" s="2">
        <v>92933</v>
      </c>
      <c r="H4280" s="2">
        <v>8931.7800000000007</v>
      </c>
      <c r="I4280" s="2">
        <v>18779.98</v>
      </c>
      <c r="J4280" s="2">
        <v>27</v>
      </c>
      <c r="K4280" s="2" t="str">
        <f>_xlfn.XLOOKUP(E4280,[1]SKU_Master!A:A,[1]SKU_Master!C:C,"NOT FOUND")</f>
        <v>Cleaners</v>
      </c>
      <c r="L4280" s="2">
        <f>_xlfn.XLOOKUP(Table2[[#This Row],[SKU_CODE_CLEAN]],[1]SKU_Master!A:A,[1]SKU_Master!E:E,"Not Found")</f>
        <v>199</v>
      </c>
      <c r="M4280" s="2">
        <f>_xlfn.XLOOKUP(E4280,[1]SKU_Master!A:A,[1]SKU_Master!F:F,"NOT FOUND")</f>
        <v>96</v>
      </c>
      <c r="N4280" s="2" t="str">
        <f>IF(ISNUMBER(_xlfn.XMATCH(E4280,[1]SKU_Master!A:A)),"MATCH","NOT FOUND")</f>
        <v>MATCH</v>
      </c>
      <c r="O4280" s="2">
        <f>Table2[[#This Row],[GROSS_REVENUE]]-Table2[[#This Row],[DISCOUNT]]</f>
        <v>84001.22</v>
      </c>
      <c r="P4280" s="3">
        <f>IFERROR((Table2[[#This Row],[NET_REVENUE]]-(Table2[[#This Row],[UNITS_SOLD]]*Table2[[#This Row],[UNIT_COGS]]))/Table2[[#This Row],[NET_REVENUE]],0)</f>
        <v>0.46629346573775954</v>
      </c>
      <c r="Q4280" s="4">
        <f>IFERROR(Table2[[#This Row],[GROSS_REVENUE]]/Table2[[#This Row],[AD_SPEND]],0)</f>
        <v>4.9485143221664778</v>
      </c>
      <c r="R4280" s="2">
        <f>IFERROR((Table2[[#This Row],[NET_REVENUE]]-(Table2[[#This Row],[UNITS_SOLD]]*Table2[[#This Row],[UNIT_COGS]])-Table2[[#This Row],[AD_SPEND]]),0)</f>
        <v>20389.240000000002</v>
      </c>
      <c r="S4280" s="3">
        <f>IFERROR(Table2[[#This Row],[RETURNS_UNITS]]/Table2[[#This Row],[UNITS_SOLD]],0)</f>
        <v>5.7815845824411134E-2</v>
      </c>
      <c r="T4280" s="2" t="str">
        <f>TRIM(CLEAN(Table2[[#This Row],[CHANNEL]]))</f>
        <v>Zepto</v>
      </c>
      <c r="U4280" s="1">
        <f t="shared" si="66"/>
        <v>45689</v>
      </c>
    </row>
    <row r="4281" spans="1:21" x14ac:dyDescent="0.3">
      <c r="A4281" s="1">
        <v>45352</v>
      </c>
      <c r="B4281" s="2" t="s">
        <v>37</v>
      </c>
      <c r="C4281" s="2" t="s">
        <v>22</v>
      </c>
      <c r="D4281" s="2" t="s">
        <v>36</v>
      </c>
      <c r="E4281" s="2" t="str">
        <f>TRIM(Table2[[#This Row],[SKU_CODE]])</f>
        <v>BEC-CLN-003</v>
      </c>
      <c r="F4281" s="2">
        <v>293</v>
      </c>
      <c r="G4281" s="2">
        <v>87607</v>
      </c>
      <c r="H4281" s="2">
        <v>8047.06</v>
      </c>
      <c r="I4281" s="2">
        <v>18795.87</v>
      </c>
      <c r="J4281" s="2">
        <v>15</v>
      </c>
      <c r="K4281" s="2" t="str">
        <f>_xlfn.XLOOKUP(E4281,[1]SKU_Master!A:A,[1]SKU_Master!C:C,"NOT FOUND")</f>
        <v>Cleaners</v>
      </c>
      <c r="L4281" s="2">
        <f>_xlfn.XLOOKUP(Table2[[#This Row],[SKU_CODE_CLEAN]],[1]SKU_Master!A:A,[1]SKU_Master!E:E,"Not Found")</f>
        <v>299</v>
      </c>
      <c r="M4281" s="2">
        <f>_xlfn.XLOOKUP(E4281,[1]SKU_Master!A:A,[1]SKU_Master!F:F,"NOT FOUND")</f>
        <v>150</v>
      </c>
      <c r="N4281" s="2" t="str">
        <f>IF(ISNUMBER(_xlfn.XMATCH(E4281,[1]SKU_Master!A:A)),"MATCH","NOT FOUND")</f>
        <v>MATCH</v>
      </c>
      <c r="O4281" s="2">
        <f>Table2[[#This Row],[GROSS_REVENUE]]-Table2[[#This Row],[DISCOUNT]]</f>
        <v>79559.94</v>
      </c>
      <c r="P4281" s="3">
        <f>IFERROR((Table2[[#This Row],[NET_REVENUE]]-(Table2[[#This Row],[UNITS_SOLD]]*Table2[[#This Row],[UNIT_COGS]]))/Table2[[#This Row],[NET_REVENUE]],0)</f>
        <v>0.44758631039691588</v>
      </c>
      <c r="Q4281" s="4">
        <f>IFERROR(Table2[[#This Row],[GROSS_REVENUE]]/Table2[[#This Row],[AD_SPEND]],0)</f>
        <v>4.6609707345283837</v>
      </c>
      <c r="R4281" s="2">
        <f>IFERROR((Table2[[#This Row],[NET_REVENUE]]-(Table2[[#This Row],[UNITS_SOLD]]*Table2[[#This Row],[UNIT_COGS]])-Table2[[#This Row],[AD_SPEND]]),0)</f>
        <v>16814.070000000003</v>
      </c>
      <c r="S4281" s="3">
        <f>IFERROR(Table2[[#This Row],[RETURNS_UNITS]]/Table2[[#This Row],[UNITS_SOLD]],0)</f>
        <v>5.1194539249146756E-2</v>
      </c>
      <c r="T4281" s="2" t="str">
        <f>TRIM(CLEAN(Table2[[#This Row],[CHANNEL]]))</f>
        <v>Blinkit</v>
      </c>
      <c r="U4281" s="1">
        <f t="shared" si="66"/>
        <v>45352</v>
      </c>
    </row>
    <row r="4282" spans="1:21" x14ac:dyDescent="0.3">
      <c r="A4282" s="1">
        <v>45383</v>
      </c>
      <c r="B4282" s="2" t="s">
        <v>21</v>
      </c>
      <c r="C4282" s="2" t="s">
        <v>25</v>
      </c>
      <c r="D4282" s="2" t="s">
        <v>59</v>
      </c>
      <c r="E4282" s="2" t="str">
        <f>TRIM(Table2[[#This Row],[SKU_CODE]])</f>
        <v>BEC-CLN-001</v>
      </c>
      <c r="F4282" s="2">
        <v>390</v>
      </c>
      <c r="G4282" s="2">
        <v>77610</v>
      </c>
      <c r="H4282" s="2">
        <v>6875.89</v>
      </c>
      <c r="I4282" s="2">
        <v>18841.2</v>
      </c>
      <c r="J4282" s="2">
        <v>11</v>
      </c>
      <c r="K4282" s="2" t="str">
        <f>_xlfn.XLOOKUP(E4282,[1]SKU_Master!A:A,[1]SKU_Master!C:C,"NOT FOUND")</f>
        <v>Cleaners</v>
      </c>
      <c r="L4282" s="2">
        <f>_xlfn.XLOOKUP(Table2[[#This Row],[SKU_CODE_CLEAN]],[1]SKU_Master!A:A,[1]SKU_Master!E:E,"Not Found")</f>
        <v>199</v>
      </c>
      <c r="M4282" s="2">
        <f>_xlfn.XLOOKUP(E4282,[1]SKU_Master!A:A,[1]SKU_Master!F:F,"NOT FOUND")</f>
        <v>96</v>
      </c>
      <c r="N4282" s="2" t="str">
        <f>IF(ISNUMBER(_xlfn.XMATCH(E4282,[1]SKU_Master!A:A)),"MATCH","NOT FOUND")</f>
        <v>MATCH</v>
      </c>
      <c r="O4282" s="2">
        <f>Table2[[#This Row],[GROSS_REVENUE]]-Table2[[#This Row],[DISCOUNT]]</f>
        <v>70734.11</v>
      </c>
      <c r="P4282" s="3">
        <f>IFERROR((Table2[[#This Row],[NET_REVENUE]]-(Table2[[#This Row],[UNITS_SOLD]]*Table2[[#This Row],[UNIT_COGS]]))/Table2[[#This Row],[NET_REVENUE]],0)</f>
        <v>0.47069384205159293</v>
      </c>
      <c r="Q4282" s="4">
        <f>IFERROR(Table2[[#This Row],[GROSS_REVENUE]]/Table2[[#This Row],[AD_SPEND]],0)</f>
        <v>4.1191643844341126</v>
      </c>
      <c r="R4282" s="2">
        <f>IFERROR((Table2[[#This Row],[NET_REVENUE]]-(Table2[[#This Row],[UNITS_SOLD]]*Table2[[#This Row],[UNIT_COGS]])-Table2[[#This Row],[AD_SPEND]]),0)</f>
        <v>14452.91</v>
      </c>
      <c r="S4282" s="3">
        <f>IFERROR(Table2[[#This Row],[RETURNS_UNITS]]/Table2[[#This Row],[UNITS_SOLD]],0)</f>
        <v>2.8205128205128206E-2</v>
      </c>
      <c r="T4282" s="2" t="str">
        <f>TRIM(CLEAN(Table2[[#This Row],[CHANNEL]]))</f>
        <v>Flipkart</v>
      </c>
      <c r="U4282" s="1">
        <f t="shared" si="66"/>
        <v>45383</v>
      </c>
    </row>
    <row r="4283" spans="1:21" x14ac:dyDescent="0.3">
      <c r="A4283" s="1">
        <v>45352</v>
      </c>
      <c r="B4283" s="2" t="s">
        <v>24</v>
      </c>
      <c r="C4283" s="2" t="s">
        <v>22</v>
      </c>
      <c r="D4283" s="2" t="s">
        <v>36</v>
      </c>
      <c r="E4283" s="2" t="str">
        <f>TRIM(Table2[[#This Row],[SKU_CODE]])</f>
        <v>BEC-CLN-003</v>
      </c>
      <c r="F4283" s="2">
        <v>242</v>
      </c>
      <c r="G4283" s="2">
        <v>72358</v>
      </c>
      <c r="H4283" s="2">
        <v>5900.88</v>
      </c>
      <c r="I4283" s="2">
        <v>18845.41</v>
      </c>
      <c r="J4283" s="2">
        <v>30</v>
      </c>
      <c r="K4283" s="2" t="str">
        <f>_xlfn.XLOOKUP(E4283,[1]SKU_Master!A:A,[1]SKU_Master!C:C,"NOT FOUND")</f>
        <v>Cleaners</v>
      </c>
      <c r="L4283" s="2">
        <f>_xlfn.XLOOKUP(Table2[[#This Row],[SKU_CODE_CLEAN]],[1]SKU_Master!A:A,[1]SKU_Master!E:E,"Not Found")</f>
        <v>299</v>
      </c>
      <c r="M4283" s="2">
        <f>_xlfn.XLOOKUP(E4283,[1]SKU_Master!A:A,[1]SKU_Master!F:F,"NOT FOUND")</f>
        <v>150</v>
      </c>
      <c r="N4283" s="2" t="str">
        <f>IF(ISNUMBER(_xlfn.XMATCH(E4283,[1]SKU_Master!A:A)),"MATCH","NOT FOUND")</f>
        <v>MATCH</v>
      </c>
      <c r="O4283" s="2">
        <f>Table2[[#This Row],[GROSS_REVENUE]]-Table2[[#This Row],[DISCOUNT]]</f>
        <v>66457.119999999995</v>
      </c>
      <c r="P4283" s="3">
        <f>IFERROR((Table2[[#This Row],[NET_REVENUE]]-(Table2[[#This Row],[UNITS_SOLD]]*Table2[[#This Row],[UNIT_COGS]]))/Table2[[#This Row],[NET_REVENUE]],0)</f>
        <v>0.45378313113779228</v>
      </c>
      <c r="Q4283" s="4">
        <f>IFERROR(Table2[[#This Row],[GROSS_REVENUE]]/Table2[[#This Row],[AD_SPEND]],0)</f>
        <v>3.8395556265424844</v>
      </c>
      <c r="R4283" s="2">
        <f>IFERROR((Table2[[#This Row],[NET_REVENUE]]-(Table2[[#This Row],[UNITS_SOLD]]*Table2[[#This Row],[UNIT_COGS]])-Table2[[#This Row],[AD_SPEND]]),0)</f>
        <v>11311.709999999995</v>
      </c>
      <c r="S4283" s="3">
        <f>IFERROR(Table2[[#This Row],[RETURNS_UNITS]]/Table2[[#This Row],[UNITS_SOLD]],0)</f>
        <v>0.12396694214876033</v>
      </c>
      <c r="T4283" s="2" t="str">
        <f>TRIM(CLEAN(Table2[[#This Row],[CHANNEL]]))</f>
        <v>D2C</v>
      </c>
      <c r="U4283" s="1">
        <f t="shared" si="66"/>
        <v>45352</v>
      </c>
    </row>
    <row r="4284" spans="1:21" x14ac:dyDescent="0.3">
      <c r="A4284" s="1">
        <v>45413</v>
      </c>
      <c r="B4284" s="2" t="s">
        <v>34</v>
      </c>
      <c r="C4284" s="2" t="s">
        <v>25</v>
      </c>
      <c r="D4284" s="2" t="s">
        <v>59</v>
      </c>
      <c r="E4284" s="2" t="str">
        <f>TRIM(Table2[[#This Row],[SKU_CODE]])</f>
        <v>BEC-CLN-001</v>
      </c>
      <c r="F4284" s="2">
        <v>375</v>
      </c>
      <c r="G4284" s="2">
        <v>74625</v>
      </c>
      <c r="H4284" s="2">
        <v>8072.79</v>
      </c>
      <c r="I4284" s="2">
        <v>18952.990000000002</v>
      </c>
      <c r="J4284" s="2">
        <v>17</v>
      </c>
      <c r="K4284" s="2" t="str">
        <f>_xlfn.XLOOKUP(E4284,[1]SKU_Master!A:A,[1]SKU_Master!C:C,"NOT FOUND")</f>
        <v>Cleaners</v>
      </c>
      <c r="L4284" s="2">
        <f>_xlfn.XLOOKUP(Table2[[#This Row],[SKU_CODE_CLEAN]],[1]SKU_Master!A:A,[1]SKU_Master!E:E,"Not Found")</f>
        <v>199</v>
      </c>
      <c r="M4284" s="2">
        <f>_xlfn.XLOOKUP(E4284,[1]SKU_Master!A:A,[1]SKU_Master!F:F,"NOT FOUND")</f>
        <v>96</v>
      </c>
      <c r="N4284" s="2" t="str">
        <f>IF(ISNUMBER(_xlfn.XMATCH(E4284,[1]SKU_Master!A:A)),"MATCH","NOT FOUND")</f>
        <v>MATCH</v>
      </c>
      <c r="O4284" s="2">
        <f>Table2[[#This Row],[GROSS_REVENUE]]-Table2[[#This Row],[DISCOUNT]]</f>
        <v>66552.210000000006</v>
      </c>
      <c r="P4284" s="3">
        <f>IFERROR((Table2[[#This Row],[NET_REVENUE]]-(Table2[[#This Row],[UNITS_SOLD]]*Table2[[#This Row],[UNIT_COGS]]))/Table2[[#This Row],[NET_REVENUE]],0)</f>
        <v>0.45907130657268935</v>
      </c>
      <c r="Q4284" s="4">
        <f>IFERROR(Table2[[#This Row],[GROSS_REVENUE]]/Table2[[#This Row],[AD_SPEND]],0)</f>
        <v>3.9373734698324641</v>
      </c>
      <c r="R4284" s="2">
        <f>IFERROR((Table2[[#This Row],[NET_REVENUE]]-(Table2[[#This Row],[UNITS_SOLD]]*Table2[[#This Row],[UNIT_COGS]])-Table2[[#This Row],[AD_SPEND]]),0)</f>
        <v>11599.220000000005</v>
      </c>
      <c r="S4284" s="3">
        <f>IFERROR(Table2[[#This Row],[RETURNS_UNITS]]/Table2[[#This Row],[UNITS_SOLD]],0)</f>
        <v>4.5333333333333337E-2</v>
      </c>
      <c r="T4284" s="2" t="str">
        <f>TRIM(CLEAN(Table2[[#This Row],[CHANNEL]]))</f>
        <v>Zepto</v>
      </c>
      <c r="U4284" s="1">
        <f t="shared" si="66"/>
        <v>45413</v>
      </c>
    </row>
    <row r="4285" spans="1:21" x14ac:dyDescent="0.3">
      <c r="A4285" s="1">
        <v>45658</v>
      </c>
      <c r="B4285" s="2" t="s">
        <v>33</v>
      </c>
      <c r="C4285" s="2" t="s">
        <v>22</v>
      </c>
      <c r="D4285" s="2" t="s">
        <v>36</v>
      </c>
      <c r="E4285" s="2" t="str">
        <f>TRIM(Table2[[#This Row],[SKU_CODE]])</f>
        <v>BEC-CLN-003</v>
      </c>
      <c r="F4285" s="2">
        <v>237</v>
      </c>
      <c r="G4285" s="2">
        <v>70863</v>
      </c>
      <c r="H4285" s="2">
        <v>8304.57</v>
      </c>
      <c r="I4285" s="2">
        <v>18958.740000000002</v>
      </c>
      <c r="J4285" s="2">
        <v>4</v>
      </c>
      <c r="K4285" s="2" t="str">
        <f>_xlfn.XLOOKUP(E4285,[1]SKU_Master!A:A,[1]SKU_Master!C:C,"NOT FOUND")</f>
        <v>Cleaners</v>
      </c>
      <c r="L4285" s="2">
        <f>_xlfn.XLOOKUP(Table2[[#This Row],[SKU_CODE_CLEAN]],[1]SKU_Master!A:A,[1]SKU_Master!E:E,"Not Found")</f>
        <v>299</v>
      </c>
      <c r="M4285" s="2">
        <f>_xlfn.XLOOKUP(E4285,[1]SKU_Master!A:A,[1]SKU_Master!F:F,"NOT FOUND")</f>
        <v>150</v>
      </c>
      <c r="N4285" s="2" t="str">
        <f>IF(ISNUMBER(_xlfn.XMATCH(E4285,[1]SKU_Master!A:A)),"MATCH","NOT FOUND")</f>
        <v>MATCH</v>
      </c>
      <c r="O4285" s="2">
        <f>Table2[[#This Row],[GROSS_REVENUE]]-Table2[[#This Row],[DISCOUNT]]</f>
        <v>62558.43</v>
      </c>
      <c r="P4285" s="3">
        <f>IFERROR((Table2[[#This Row],[NET_REVENUE]]-(Table2[[#This Row],[UNITS_SOLD]]*Table2[[#This Row],[UNIT_COGS]]))/Table2[[#This Row],[NET_REVENUE]],0)</f>
        <v>0.43173126307677478</v>
      </c>
      <c r="Q4285" s="4">
        <f>IFERROR(Table2[[#This Row],[GROSS_REVENUE]]/Table2[[#This Row],[AD_SPEND]],0)</f>
        <v>3.7377483946717973</v>
      </c>
      <c r="R4285" s="2">
        <f>IFERROR((Table2[[#This Row],[NET_REVENUE]]-(Table2[[#This Row],[UNITS_SOLD]]*Table2[[#This Row],[UNIT_COGS]])-Table2[[#This Row],[AD_SPEND]]),0)</f>
        <v>8049.6899999999987</v>
      </c>
      <c r="S4285" s="3">
        <f>IFERROR(Table2[[#This Row],[RETURNS_UNITS]]/Table2[[#This Row],[UNITS_SOLD]],0)</f>
        <v>1.6877637130801686E-2</v>
      </c>
      <c r="T4285" s="2" t="str">
        <f>TRIM(CLEAN(Table2[[#This Row],[CHANNEL]]))</f>
        <v>Swiggy Instamart</v>
      </c>
      <c r="U4285" s="1">
        <f t="shared" si="66"/>
        <v>45658</v>
      </c>
    </row>
    <row r="4286" spans="1:21" x14ac:dyDescent="0.3">
      <c r="A4286" s="1">
        <v>45383</v>
      </c>
      <c r="B4286" s="2" t="s">
        <v>21</v>
      </c>
      <c r="C4286" s="2" t="s">
        <v>28</v>
      </c>
      <c r="D4286" s="2" t="s">
        <v>36</v>
      </c>
      <c r="E4286" s="2" t="str">
        <f>TRIM(Table2[[#This Row],[SKU_CODE]])</f>
        <v>BEC-CLN-003</v>
      </c>
      <c r="F4286" s="2">
        <v>257</v>
      </c>
      <c r="G4286" s="2">
        <v>76843</v>
      </c>
      <c r="H4286" s="2">
        <v>11374.15</v>
      </c>
      <c r="I4286" s="2">
        <v>18961.41</v>
      </c>
      <c r="J4286" s="2">
        <v>7</v>
      </c>
      <c r="K4286" s="2" t="str">
        <f>_xlfn.XLOOKUP(E4286,[1]SKU_Master!A:A,[1]SKU_Master!C:C,"NOT FOUND")</f>
        <v>Cleaners</v>
      </c>
      <c r="L4286" s="2">
        <f>_xlfn.XLOOKUP(Table2[[#This Row],[SKU_CODE_CLEAN]],[1]SKU_Master!A:A,[1]SKU_Master!E:E,"Not Found")</f>
        <v>299</v>
      </c>
      <c r="M4286" s="2">
        <f>_xlfn.XLOOKUP(E4286,[1]SKU_Master!A:A,[1]SKU_Master!F:F,"NOT FOUND")</f>
        <v>150</v>
      </c>
      <c r="N4286" s="2" t="str">
        <f>IF(ISNUMBER(_xlfn.XMATCH(E4286,[1]SKU_Master!A:A)),"MATCH","NOT FOUND")</f>
        <v>MATCH</v>
      </c>
      <c r="O4286" s="2">
        <f>Table2[[#This Row],[GROSS_REVENUE]]-Table2[[#This Row],[DISCOUNT]]</f>
        <v>65468.85</v>
      </c>
      <c r="P4286" s="3">
        <f>IFERROR((Table2[[#This Row],[NET_REVENUE]]-(Table2[[#This Row],[UNITS_SOLD]]*Table2[[#This Row],[UNIT_COGS]]))/Table2[[#This Row],[NET_REVENUE]],0)</f>
        <v>0.41117035047965556</v>
      </c>
      <c r="Q4286" s="4">
        <f>IFERROR(Table2[[#This Row],[GROSS_REVENUE]]/Table2[[#This Row],[AD_SPEND]],0)</f>
        <v>4.0525994638584368</v>
      </c>
      <c r="R4286" s="2">
        <f>IFERROR((Table2[[#This Row],[NET_REVENUE]]-(Table2[[#This Row],[UNITS_SOLD]]*Table2[[#This Row],[UNIT_COGS]])-Table2[[#This Row],[AD_SPEND]]),0)</f>
        <v>7957.4399999999987</v>
      </c>
      <c r="S4286" s="3">
        <f>IFERROR(Table2[[#This Row],[RETURNS_UNITS]]/Table2[[#This Row],[UNITS_SOLD]],0)</f>
        <v>2.7237354085603113E-2</v>
      </c>
      <c r="T4286" s="2" t="str">
        <f>TRIM(CLEAN(Table2[[#This Row],[CHANNEL]]))</f>
        <v>Flipkart</v>
      </c>
      <c r="U4286" s="1">
        <f t="shared" si="66"/>
        <v>45383</v>
      </c>
    </row>
    <row r="4287" spans="1:21" x14ac:dyDescent="0.3">
      <c r="A4287" s="1">
        <v>45352</v>
      </c>
      <c r="B4287" s="2" t="s">
        <v>50</v>
      </c>
      <c r="C4287" s="2" t="s">
        <v>22</v>
      </c>
      <c r="D4287" s="2" t="s">
        <v>38</v>
      </c>
      <c r="E4287" s="2" t="str">
        <f>TRIM(Table2[[#This Row],[SKU_CODE]])</f>
        <v>BEC-CLN-002</v>
      </c>
      <c r="F4287" s="2">
        <v>406</v>
      </c>
      <c r="G4287" s="2">
        <v>75110</v>
      </c>
      <c r="H4287" s="2">
        <v>12136.13</v>
      </c>
      <c r="I4287" s="2">
        <v>18974.47</v>
      </c>
      <c r="J4287" s="2">
        <v>22</v>
      </c>
      <c r="K4287" s="2" t="str">
        <f>_xlfn.XLOOKUP(E4287,[1]SKU_Master!A:A,[1]SKU_Master!C:C,"NOT FOUND")</f>
        <v>Cleaners</v>
      </c>
      <c r="L4287" s="2">
        <f>_xlfn.XLOOKUP(Table2[[#This Row],[SKU_CODE_CLEAN]],[1]SKU_Master!A:A,[1]SKU_Master!E:E,"Not Found")</f>
        <v>185</v>
      </c>
      <c r="M4287" s="2">
        <f>_xlfn.XLOOKUP(E4287,[1]SKU_Master!A:A,[1]SKU_Master!F:F,"NOT FOUND")</f>
        <v>88</v>
      </c>
      <c r="N4287" s="2" t="str">
        <f>IF(ISNUMBER(_xlfn.XMATCH(E4287,[1]SKU_Master!A:A)),"MATCH","NOT FOUND")</f>
        <v>MATCH</v>
      </c>
      <c r="O4287" s="2">
        <f>Table2[[#This Row],[GROSS_REVENUE]]-Table2[[#This Row],[DISCOUNT]]</f>
        <v>62973.87</v>
      </c>
      <c r="P4287" s="3">
        <f>IFERROR((Table2[[#This Row],[NET_REVENUE]]-(Table2[[#This Row],[UNITS_SOLD]]*Table2[[#This Row],[UNIT_COGS]]))/Table2[[#This Row],[NET_REVENUE]],0)</f>
        <v>0.43265357520508113</v>
      </c>
      <c r="Q4287" s="4">
        <f>IFERROR(Table2[[#This Row],[GROSS_REVENUE]]/Table2[[#This Row],[AD_SPEND]],0)</f>
        <v>3.9584768375612072</v>
      </c>
      <c r="R4287" s="2">
        <f>IFERROR((Table2[[#This Row],[NET_REVENUE]]-(Table2[[#This Row],[UNITS_SOLD]]*Table2[[#This Row],[UNIT_COGS]])-Table2[[#This Row],[AD_SPEND]]),0)</f>
        <v>8271.4000000000015</v>
      </c>
      <c r="S4287" s="3">
        <f>IFERROR(Table2[[#This Row],[RETURNS_UNITS]]/Table2[[#This Row],[UNITS_SOLD]],0)</f>
        <v>5.4187192118226604E-2</v>
      </c>
      <c r="T4287" s="2" t="str">
        <f>TRIM(CLEAN(Table2[[#This Row],[CHANNEL]]))</f>
        <v>Amazon</v>
      </c>
      <c r="U4287" s="1">
        <f t="shared" si="66"/>
        <v>45352</v>
      </c>
    </row>
    <row r="4288" spans="1:21" x14ac:dyDescent="0.3">
      <c r="A4288" s="1">
        <v>45748</v>
      </c>
      <c r="B4288" s="2" t="s">
        <v>39</v>
      </c>
      <c r="C4288" s="2" t="s">
        <v>22</v>
      </c>
      <c r="D4288" s="2" t="s">
        <v>59</v>
      </c>
      <c r="E4288" s="2" t="str">
        <f>TRIM(Table2[[#This Row],[SKU_CODE]])</f>
        <v>BEC-CLN-001</v>
      </c>
      <c r="F4288" s="2">
        <v>507</v>
      </c>
      <c r="G4288" s="2">
        <v>100893</v>
      </c>
      <c r="H4288" s="2">
        <v>13430.62</v>
      </c>
      <c r="I4288" s="2">
        <v>19007.32</v>
      </c>
      <c r="J4288" s="2">
        <v>26</v>
      </c>
      <c r="K4288" s="2" t="str">
        <f>_xlfn.XLOOKUP(E4288,[1]SKU_Master!A:A,[1]SKU_Master!C:C,"NOT FOUND")</f>
        <v>Cleaners</v>
      </c>
      <c r="L4288" s="2">
        <f>_xlfn.XLOOKUP(Table2[[#This Row],[SKU_CODE_CLEAN]],[1]SKU_Master!A:A,[1]SKU_Master!E:E,"Not Found")</f>
        <v>199</v>
      </c>
      <c r="M4288" s="2">
        <f>_xlfn.XLOOKUP(E4288,[1]SKU_Master!A:A,[1]SKU_Master!F:F,"NOT FOUND")</f>
        <v>96</v>
      </c>
      <c r="N4288" s="2" t="str">
        <f>IF(ISNUMBER(_xlfn.XMATCH(E4288,[1]SKU_Master!A:A)),"MATCH","NOT FOUND")</f>
        <v>MATCH</v>
      </c>
      <c r="O4288" s="2">
        <f>Table2[[#This Row],[GROSS_REVENUE]]-Table2[[#This Row],[DISCOUNT]]</f>
        <v>87462.38</v>
      </c>
      <c r="P4288" s="3">
        <f>IFERROR((Table2[[#This Row],[NET_REVENUE]]-(Table2[[#This Row],[UNITS_SOLD]]*Table2[[#This Row],[UNIT_COGS]]))/Table2[[#This Row],[NET_REVENUE]],0)</f>
        <v>0.44350931223229922</v>
      </c>
      <c r="Q4288" s="4">
        <f>IFERROR(Table2[[#This Row],[GROSS_REVENUE]]/Table2[[#This Row],[AD_SPEND]],0)</f>
        <v>5.3081128744083861</v>
      </c>
      <c r="R4288" s="2">
        <f>IFERROR((Table2[[#This Row],[NET_REVENUE]]-(Table2[[#This Row],[UNITS_SOLD]]*Table2[[#This Row],[UNIT_COGS]])-Table2[[#This Row],[AD_SPEND]]),0)</f>
        <v>19783.060000000005</v>
      </c>
      <c r="S4288" s="3">
        <f>IFERROR(Table2[[#This Row],[RETURNS_UNITS]]/Table2[[#This Row],[UNITS_SOLD]],0)</f>
        <v>5.128205128205128E-2</v>
      </c>
      <c r="T4288" s="2" t="str">
        <f>TRIM(CLEAN(Table2[[#This Row],[CHANNEL]]))</f>
        <v>Amazon</v>
      </c>
      <c r="U4288" s="1">
        <f t="shared" si="66"/>
        <v>45748</v>
      </c>
    </row>
    <row r="4289" spans="1:21" x14ac:dyDescent="0.3">
      <c r="A4289" s="1">
        <v>45292</v>
      </c>
      <c r="B4289" s="2" t="s">
        <v>24</v>
      </c>
      <c r="C4289" s="2" t="s">
        <v>25</v>
      </c>
      <c r="D4289" s="2" t="s">
        <v>36</v>
      </c>
      <c r="E4289" s="2" t="str">
        <f>TRIM(Table2[[#This Row],[SKU_CODE]])</f>
        <v>BEC-CLN-003</v>
      </c>
      <c r="F4289" s="2">
        <v>269</v>
      </c>
      <c r="G4289" s="2">
        <v>80431</v>
      </c>
      <c r="H4289" s="2">
        <v>11910.41</v>
      </c>
      <c r="I4289" s="2">
        <v>19024.189999999999</v>
      </c>
      <c r="J4289" s="2">
        <v>24</v>
      </c>
      <c r="K4289" s="2" t="str">
        <f>_xlfn.XLOOKUP(E4289,[1]SKU_Master!A:A,[1]SKU_Master!C:C,"NOT FOUND")</f>
        <v>Cleaners</v>
      </c>
      <c r="L4289" s="2">
        <f>_xlfn.XLOOKUP(Table2[[#This Row],[SKU_CODE_CLEAN]],[1]SKU_Master!A:A,[1]SKU_Master!E:E,"Not Found")</f>
        <v>299</v>
      </c>
      <c r="M4289" s="2">
        <f>_xlfn.XLOOKUP(E4289,[1]SKU_Master!A:A,[1]SKU_Master!F:F,"NOT FOUND")</f>
        <v>150</v>
      </c>
      <c r="N4289" s="2" t="str">
        <f>IF(ISNUMBER(_xlfn.XMATCH(E4289,[1]SKU_Master!A:A)),"MATCH","NOT FOUND")</f>
        <v>MATCH</v>
      </c>
      <c r="O4289" s="2">
        <f>Table2[[#This Row],[GROSS_REVENUE]]-Table2[[#This Row],[DISCOUNT]]</f>
        <v>68520.59</v>
      </c>
      <c r="P4289" s="3">
        <f>IFERROR((Table2[[#This Row],[NET_REVENUE]]-(Table2[[#This Row],[UNITS_SOLD]]*Table2[[#This Row],[UNIT_COGS]]))/Table2[[#This Row],[NET_REVENUE]],0)</f>
        <v>0.41112591120420883</v>
      </c>
      <c r="Q4289" s="4">
        <f>IFERROR(Table2[[#This Row],[GROSS_REVENUE]]/Table2[[#This Row],[AD_SPEND]],0)</f>
        <v>4.2278278339314319</v>
      </c>
      <c r="R4289" s="2">
        <f>IFERROR((Table2[[#This Row],[NET_REVENUE]]-(Table2[[#This Row],[UNITS_SOLD]]*Table2[[#This Row],[UNIT_COGS]])-Table2[[#This Row],[AD_SPEND]]),0)</f>
        <v>9146.3999999999978</v>
      </c>
      <c r="S4289" s="3">
        <f>IFERROR(Table2[[#This Row],[RETURNS_UNITS]]/Table2[[#This Row],[UNITS_SOLD]],0)</f>
        <v>8.9219330855018583E-2</v>
      </c>
      <c r="T4289" s="2" t="str">
        <f>TRIM(CLEAN(Table2[[#This Row],[CHANNEL]]))</f>
        <v>D2C</v>
      </c>
      <c r="U4289" s="1">
        <f t="shared" si="66"/>
        <v>45292</v>
      </c>
    </row>
    <row r="4290" spans="1:21" x14ac:dyDescent="0.3">
      <c r="A4290" s="1">
        <v>45474</v>
      </c>
      <c r="B4290" s="2" t="s">
        <v>27</v>
      </c>
      <c r="C4290" s="2" t="s">
        <v>22</v>
      </c>
      <c r="D4290" s="2" t="s">
        <v>36</v>
      </c>
      <c r="E4290" s="2" t="str">
        <f>TRIM(Table2[[#This Row],[SKU_CODE]])</f>
        <v>BEC-CLN-003</v>
      </c>
      <c r="F4290" s="2">
        <v>312</v>
      </c>
      <c r="G4290" s="2">
        <v>93288</v>
      </c>
      <c r="H4290" s="2">
        <v>14792.7</v>
      </c>
      <c r="I4290" s="2">
        <v>19036.669999999998</v>
      </c>
      <c r="J4290" s="2">
        <v>14</v>
      </c>
      <c r="K4290" s="2" t="str">
        <f>_xlfn.XLOOKUP(E4290,[1]SKU_Master!A:A,[1]SKU_Master!C:C,"NOT FOUND")</f>
        <v>Cleaners</v>
      </c>
      <c r="L4290" s="2">
        <f>_xlfn.XLOOKUP(Table2[[#This Row],[SKU_CODE_CLEAN]],[1]SKU_Master!A:A,[1]SKU_Master!E:E,"Not Found")</f>
        <v>299</v>
      </c>
      <c r="M4290" s="2">
        <f>_xlfn.XLOOKUP(E4290,[1]SKU_Master!A:A,[1]SKU_Master!F:F,"NOT FOUND")</f>
        <v>150</v>
      </c>
      <c r="N4290" s="2" t="str">
        <f>IF(ISNUMBER(_xlfn.XMATCH(E4290,[1]SKU_Master!A:A)),"MATCH","NOT FOUND")</f>
        <v>MATCH</v>
      </c>
      <c r="O4290" s="2">
        <f>Table2[[#This Row],[GROSS_REVENUE]]-Table2[[#This Row],[DISCOUNT]]</f>
        <v>78495.3</v>
      </c>
      <c r="P4290" s="3">
        <f>IFERROR((Table2[[#This Row],[NET_REVENUE]]-(Table2[[#This Row],[UNITS_SOLD]]*Table2[[#This Row],[UNIT_COGS]]))/Table2[[#This Row],[NET_REVENUE]],0)</f>
        <v>0.40378595915933824</v>
      </c>
      <c r="Q4290" s="4">
        <f>IFERROR(Table2[[#This Row],[GROSS_REVENUE]]/Table2[[#This Row],[AD_SPEND]],0)</f>
        <v>4.9004368936373854</v>
      </c>
      <c r="R4290" s="2">
        <f>IFERROR((Table2[[#This Row],[NET_REVENUE]]-(Table2[[#This Row],[UNITS_SOLD]]*Table2[[#This Row],[UNIT_COGS]])-Table2[[#This Row],[AD_SPEND]]),0)</f>
        <v>12658.630000000005</v>
      </c>
      <c r="S4290" s="3">
        <f>IFERROR(Table2[[#This Row],[RETURNS_UNITS]]/Table2[[#This Row],[UNITS_SOLD]],0)</f>
        <v>4.4871794871794872E-2</v>
      </c>
      <c r="T4290" s="2" t="str">
        <f>TRIM(CLEAN(Table2[[#This Row],[CHANNEL]]))</f>
        <v>Zepto</v>
      </c>
      <c r="U4290" s="1">
        <f t="shared" si="66"/>
        <v>45474</v>
      </c>
    </row>
    <row r="4291" spans="1:21" x14ac:dyDescent="0.3">
      <c r="A4291" s="1">
        <v>45292</v>
      </c>
      <c r="B4291" s="2" t="s">
        <v>39</v>
      </c>
      <c r="C4291" s="2" t="s">
        <v>25</v>
      </c>
      <c r="D4291" s="2" t="s">
        <v>38</v>
      </c>
      <c r="E4291" s="2" t="str">
        <f>TRIM(Table2[[#This Row],[SKU_CODE]])</f>
        <v>BEC-CLN-002</v>
      </c>
      <c r="F4291" s="2">
        <v>589</v>
      </c>
      <c r="G4291" s="2">
        <v>108965</v>
      </c>
      <c r="H4291" s="2">
        <v>19144.169999999998</v>
      </c>
      <c r="I4291" s="2">
        <v>19056.099999999999</v>
      </c>
      <c r="J4291" s="2">
        <v>23</v>
      </c>
      <c r="K4291" s="2" t="str">
        <f>_xlfn.XLOOKUP(E4291,[1]SKU_Master!A:A,[1]SKU_Master!C:C,"NOT FOUND")</f>
        <v>Cleaners</v>
      </c>
      <c r="L4291" s="2">
        <f>_xlfn.XLOOKUP(Table2[[#This Row],[SKU_CODE_CLEAN]],[1]SKU_Master!A:A,[1]SKU_Master!E:E,"Not Found")</f>
        <v>185</v>
      </c>
      <c r="M4291" s="2">
        <f>_xlfn.XLOOKUP(E4291,[1]SKU_Master!A:A,[1]SKU_Master!F:F,"NOT FOUND")</f>
        <v>88</v>
      </c>
      <c r="N4291" s="2" t="str">
        <f>IF(ISNUMBER(_xlfn.XMATCH(E4291,[1]SKU_Master!A:A)),"MATCH","NOT FOUND")</f>
        <v>MATCH</v>
      </c>
      <c r="O4291" s="2">
        <f>Table2[[#This Row],[GROSS_REVENUE]]-Table2[[#This Row],[DISCOUNT]]</f>
        <v>89820.83</v>
      </c>
      <c r="P4291" s="3">
        <f>IFERROR((Table2[[#This Row],[NET_REVENUE]]-(Table2[[#This Row],[UNITS_SOLD]]*Table2[[#This Row],[UNIT_COGS]]))/Table2[[#This Row],[NET_REVENUE]],0)</f>
        <v>0.42294009084529727</v>
      </c>
      <c r="Q4291" s="4">
        <f>IFERROR(Table2[[#This Row],[GROSS_REVENUE]]/Table2[[#This Row],[AD_SPEND]],0)</f>
        <v>5.7181165086245356</v>
      </c>
      <c r="R4291" s="2">
        <f>IFERROR((Table2[[#This Row],[NET_REVENUE]]-(Table2[[#This Row],[UNITS_SOLD]]*Table2[[#This Row],[UNIT_COGS]])-Table2[[#This Row],[AD_SPEND]]),0)</f>
        <v>18932.730000000003</v>
      </c>
      <c r="S4291" s="3">
        <f>IFERROR(Table2[[#This Row],[RETURNS_UNITS]]/Table2[[#This Row],[UNITS_SOLD]],0)</f>
        <v>3.9049235993208829E-2</v>
      </c>
      <c r="T4291" s="2" t="str">
        <f>TRIM(CLEAN(Table2[[#This Row],[CHANNEL]]))</f>
        <v>Amazon</v>
      </c>
      <c r="U4291" s="1">
        <f t="shared" ref="U4291:U4354" si="67">IF(AND(MONTH(A4291)=1,DAY(A4291)&gt;1),DATE(YEAR(A4291),DAY(A4291),1),A4291)</f>
        <v>45292</v>
      </c>
    </row>
    <row r="4292" spans="1:21" x14ac:dyDescent="0.3">
      <c r="A4292" s="1">
        <v>45383</v>
      </c>
      <c r="B4292" s="2" t="s">
        <v>50</v>
      </c>
      <c r="C4292" s="2" t="s">
        <v>22</v>
      </c>
      <c r="D4292" s="2" t="s">
        <v>59</v>
      </c>
      <c r="E4292" s="2" t="str">
        <f>TRIM(Table2[[#This Row],[SKU_CODE]])</f>
        <v>BEC-CLN-001</v>
      </c>
      <c r="F4292" s="2">
        <v>545</v>
      </c>
      <c r="G4292" s="2">
        <v>108455</v>
      </c>
      <c r="H4292" s="2">
        <v>30373.599999999999</v>
      </c>
      <c r="I4292" s="2">
        <v>19072.43</v>
      </c>
      <c r="J4292" s="2">
        <v>20</v>
      </c>
      <c r="K4292" s="2" t="str">
        <f>_xlfn.XLOOKUP(E4292,[1]SKU_Master!A:A,[1]SKU_Master!C:C,"NOT FOUND")</f>
        <v>Cleaners</v>
      </c>
      <c r="L4292" s="2">
        <f>_xlfn.XLOOKUP(Table2[[#This Row],[SKU_CODE_CLEAN]],[1]SKU_Master!A:A,[1]SKU_Master!E:E,"Not Found")</f>
        <v>199</v>
      </c>
      <c r="M4292" s="2">
        <f>_xlfn.XLOOKUP(E4292,[1]SKU_Master!A:A,[1]SKU_Master!F:F,"NOT FOUND")</f>
        <v>96</v>
      </c>
      <c r="N4292" s="2" t="str">
        <f>IF(ISNUMBER(_xlfn.XMATCH(E4292,[1]SKU_Master!A:A)),"MATCH","NOT FOUND")</f>
        <v>MATCH</v>
      </c>
      <c r="O4292" s="2">
        <f>Table2[[#This Row],[GROSS_REVENUE]]-Table2[[#This Row],[DISCOUNT]]</f>
        <v>78081.399999999994</v>
      </c>
      <c r="P4292" s="3">
        <f>IFERROR((Table2[[#This Row],[NET_REVENUE]]-(Table2[[#This Row],[UNITS_SOLD]]*Table2[[#This Row],[UNIT_COGS]]))/Table2[[#This Row],[NET_REVENUE]],0)</f>
        <v>0.32993004736083109</v>
      </c>
      <c r="Q4292" s="4">
        <f>IFERROR(Table2[[#This Row],[GROSS_REVENUE]]/Table2[[#This Row],[AD_SPEND]],0)</f>
        <v>5.6864804327503098</v>
      </c>
      <c r="R4292" s="2">
        <f>IFERROR((Table2[[#This Row],[NET_REVENUE]]-(Table2[[#This Row],[UNITS_SOLD]]*Table2[[#This Row],[UNIT_COGS]])-Table2[[#This Row],[AD_SPEND]]),0)</f>
        <v>6688.9699999999939</v>
      </c>
      <c r="S4292" s="3">
        <f>IFERROR(Table2[[#This Row],[RETURNS_UNITS]]/Table2[[#This Row],[UNITS_SOLD]],0)</f>
        <v>3.669724770642202E-2</v>
      </c>
      <c r="T4292" s="2" t="str">
        <f>TRIM(CLEAN(Table2[[#This Row],[CHANNEL]]))</f>
        <v>Amazon</v>
      </c>
      <c r="U4292" s="1">
        <f t="shared" si="67"/>
        <v>45383</v>
      </c>
    </row>
    <row r="4293" spans="1:21" x14ac:dyDescent="0.3">
      <c r="A4293" s="1">
        <v>45413</v>
      </c>
      <c r="B4293" s="2" t="s">
        <v>39</v>
      </c>
      <c r="C4293" s="2" t="s">
        <v>28</v>
      </c>
      <c r="D4293" s="2" t="s">
        <v>36</v>
      </c>
      <c r="E4293" s="2" t="str">
        <f>TRIM(Table2[[#This Row],[SKU_CODE]])</f>
        <v>BEC-CLN-003</v>
      </c>
      <c r="F4293" s="2">
        <v>378</v>
      </c>
      <c r="G4293" s="2">
        <v>113022</v>
      </c>
      <c r="H4293" s="2">
        <v>30764.47</v>
      </c>
      <c r="I4293" s="2">
        <v>19099.34</v>
      </c>
      <c r="J4293" s="2">
        <v>19</v>
      </c>
      <c r="K4293" s="2" t="str">
        <f>_xlfn.XLOOKUP(E4293,[1]SKU_Master!A:A,[1]SKU_Master!C:C,"NOT FOUND")</f>
        <v>Cleaners</v>
      </c>
      <c r="L4293" s="2">
        <f>_xlfn.XLOOKUP(Table2[[#This Row],[SKU_CODE_CLEAN]],[1]SKU_Master!A:A,[1]SKU_Master!E:E,"Not Found")</f>
        <v>299</v>
      </c>
      <c r="M4293" s="2">
        <f>_xlfn.XLOOKUP(E4293,[1]SKU_Master!A:A,[1]SKU_Master!F:F,"NOT FOUND")</f>
        <v>150</v>
      </c>
      <c r="N4293" s="2" t="str">
        <f>IF(ISNUMBER(_xlfn.XMATCH(E4293,[1]SKU_Master!A:A)),"MATCH","NOT FOUND")</f>
        <v>MATCH</v>
      </c>
      <c r="O4293" s="2">
        <f>Table2[[#This Row],[GROSS_REVENUE]]-Table2[[#This Row],[DISCOUNT]]</f>
        <v>82257.53</v>
      </c>
      <c r="P4293" s="3">
        <f>IFERROR((Table2[[#This Row],[NET_REVENUE]]-(Table2[[#This Row],[UNITS_SOLD]]*Table2[[#This Row],[UNIT_COGS]]))/Table2[[#This Row],[NET_REVENUE]],0)</f>
        <v>0.31070140326362827</v>
      </c>
      <c r="Q4293" s="4">
        <f>IFERROR(Table2[[#This Row],[GROSS_REVENUE]]/Table2[[#This Row],[AD_SPEND]],0)</f>
        <v>5.9175866810057309</v>
      </c>
      <c r="R4293" s="2">
        <f>IFERROR((Table2[[#This Row],[NET_REVENUE]]-(Table2[[#This Row],[UNITS_SOLD]]*Table2[[#This Row],[UNIT_COGS]])-Table2[[#This Row],[AD_SPEND]]),0)</f>
        <v>6458.1899999999987</v>
      </c>
      <c r="S4293" s="3">
        <f>IFERROR(Table2[[#This Row],[RETURNS_UNITS]]/Table2[[#This Row],[UNITS_SOLD]],0)</f>
        <v>5.0264550264550262E-2</v>
      </c>
      <c r="T4293" s="2" t="str">
        <f>TRIM(CLEAN(Table2[[#This Row],[CHANNEL]]))</f>
        <v>Amazon</v>
      </c>
      <c r="U4293" s="1">
        <f t="shared" si="67"/>
        <v>45413</v>
      </c>
    </row>
    <row r="4294" spans="1:21" x14ac:dyDescent="0.3">
      <c r="A4294" s="1">
        <v>45627</v>
      </c>
      <c r="B4294" s="2" t="s">
        <v>50</v>
      </c>
      <c r="C4294" s="2" t="s">
        <v>28</v>
      </c>
      <c r="D4294" s="2" t="s">
        <v>36</v>
      </c>
      <c r="E4294" s="2" t="str">
        <f>TRIM(Table2[[#This Row],[SKU_CODE]])</f>
        <v>BEC-CLN-003</v>
      </c>
      <c r="F4294" s="2">
        <v>330</v>
      </c>
      <c r="G4294" s="2">
        <v>98670</v>
      </c>
      <c r="H4294" s="2">
        <v>26069.16</v>
      </c>
      <c r="I4294" s="2">
        <v>19125.47</v>
      </c>
      <c r="J4294" s="2">
        <v>12</v>
      </c>
      <c r="K4294" s="2" t="str">
        <f>_xlfn.XLOOKUP(E4294,[1]SKU_Master!A:A,[1]SKU_Master!C:C,"NOT FOUND")</f>
        <v>Cleaners</v>
      </c>
      <c r="L4294" s="2">
        <f>_xlfn.XLOOKUP(Table2[[#This Row],[SKU_CODE_CLEAN]],[1]SKU_Master!A:A,[1]SKU_Master!E:E,"Not Found")</f>
        <v>299</v>
      </c>
      <c r="M4294" s="2">
        <f>_xlfn.XLOOKUP(E4294,[1]SKU_Master!A:A,[1]SKU_Master!F:F,"NOT FOUND")</f>
        <v>150</v>
      </c>
      <c r="N4294" s="2" t="str">
        <f>IF(ISNUMBER(_xlfn.XMATCH(E4294,[1]SKU_Master!A:A)),"MATCH","NOT FOUND")</f>
        <v>MATCH</v>
      </c>
      <c r="O4294" s="2">
        <f>Table2[[#This Row],[GROSS_REVENUE]]-Table2[[#This Row],[DISCOUNT]]</f>
        <v>72600.84</v>
      </c>
      <c r="P4294" s="3">
        <f>IFERROR((Table2[[#This Row],[NET_REVENUE]]-(Table2[[#This Row],[UNITS_SOLD]]*Table2[[#This Row],[UNIT_COGS]]))/Table2[[#This Row],[NET_REVENUE]],0)</f>
        <v>0.31818970689595322</v>
      </c>
      <c r="Q4294" s="4">
        <f>IFERROR(Table2[[#This Row],[GROSS_REVENUE]]/Table2[[#This Row],[AD_SPEND]],0)</f>
        <v>5.1590889008217831</v>
      </c>
      <c r="R4294" s="2">
        <f>IFERROR((Table2[[#This Row],[NET_REVENUE]]-(Table2[[#This Row],[UNITS_SOLD]]*Table2[[#This Row],[UNIT_COGS]])-Table2[[#This Row],[AD_SPEND]]),0)</f>
        <v>3975.3699999999953</v>
      </c>
      <c r="S4294" s="3">
        <f>IFERROR(Table2[[#This Row],[RETURNS_UNITS]]/Table2[[#This Row],[UNITS_SOLD]],0)</f>
        <v>3.6363636363636362E-2</v>
      </c>
      <c r="T4294" s="2" t="str">
        <f>TRIM(CLEAN(Table2[[#This Row],[CHANNEL]]))</f>
        <v>Amazon</v>
      </c>
      <c r="U4294" s="1">
        <f t="shared" si="67"/>
        <v>45627</v>
      </c>
    </row>
    <row r="4295" spans="1:21" x14ac:dyDescent="0.3">
      <c r="A4295" s="1">
        <v>45597</v>
      </c>
      <c r="B4295" s="2" t="s">
        <v>21</v>
      </c>
      <c r="C4295" s="2" t="s">
        <v>25</v>
      </c>
      <c r="D4295" s="2" t="s">
        <v>36</v>
      </c>
      <c r="E4295" s="2" t="str">
        <f>TRIM(Table2[[#This Row],[SKU_CODE]])</f>
        <v>BEC-CLN-003</v>
      </c>
      <c r="F4295" s="2">
        <v>266</v>
      </c>
      <c r="G4295" s="2">
        <v>79534</v>
      </c>
      <c r="H4295" s="2">
        <v>4174.9399999999996</v>
      </c>
      <c r="I4295" s="2">
        <v>19158.740000000002</v>
      </c>
      <c r="J4295" s="2">
        <v>5</v>
      </c>
      <c r="K4295" s="2" t="str">
        <f>_xlfn.XLOOKUP(E4295,[1]SKU_Master!A:A,[1]SKU_Master!C:C,"NOT FOUND")</f>
        <v>Cleaners</v>
      </c>
      <c r="L4295" s="2">
        <f>_xlfn.XLOOKUP(Table2[[#This Row],[SKU_CODE_CLEAN]],[1]SKU_Master!A:A,[1]SKU_Master!E:E,"Not Found")</f>
        <v>299</v>
      </c>
      <c r="M4295" s="2">
        <f>_xlfn.XLOOKUP(E4295,[1]SKU_Master!A:A,[1]SKU_Master!F:F,"NOT FOUND")</f>
        <v>150</v>
      </c>
      <c r="N4295" s="2" t="str">
        <f>IF(ISNUMBER(_xlfn.XMATCH(E4295,[1]SKU_Master!A:A)),"MATCH","NOT FOUND")</f>
        <v>MATCH</v>
      </c>
      <c r="O4295" s="2">
        <f>Table2[[#This Row],[GROSS_REVENUE]]-Table2[[#This Row],[DISCOUNT]]</f>
        <v>75359.06</v>
      </c>
      <c r="P4295" s="3">
        <f>IFERROR((Table2[[#This Row],[NET_REVENUE]]-(Table2[[#This Row],[UNITS_SOLD]]*Table2[[#This Row],[UNIT_COGS]]))/Table2[[#This Row],[NET_REVENUE]],0)</f>
        <v>0.47053479701047224</v>
      </c>
      <c r="Q4295" s="4">
        <f>IFERROR(Table2[[#This Row],[GROSS_REVENUE]]/Table2[[#This Row],[AD_SPEND]],0)</f>
        <v>4.1513168402514982</v>
      </c>
      <c r="R4295" s="2">
        <f>IFERROR((Table2[[#This Row],[NET_REVENUE]]-(Table2[[#This Row],[UNITS_SOLD]]*Table2[[#This Row],[UNIT_COGS]])-Table2[[#This Row],[AD_SPEND]]),0)</f>
        <v>16300.319999999996</v>
      </c>
      <c r="S4295" s="3">
        <f>IFERROR(Table2[[#This Row],[RETURNS_UNITS]]/Table2[[#This Row],[UNITS_SOLD]],0)</f>
        <v>1.8796992481203006E-2</v>
      </c>
      <c r="T4295" s="2" t="str">
        <f>TRIM(CLEAN(Table2[[#This Row],[CHANNEL]]))</f>
        <v>Flipkart</v>
      </c>
      <c r="U4295" s="1">
        <f t="shared" si="67"/>
        <v>45597</v>
      </c>
    </row>
    <row r="4296" spans="1:21" x14ac:dyDescent="0.3">
      <c r="A4296" s="1">
        <v>45658</v>
      </c>
      <c r="B4296" s="2" t="s">
        <v>21</v>
      </c>
      <c r="C4296" s="2" t="s">
        <v>25</v>
      </c>
      <c r="D4296" s="2" t="s">
        <v>59</v>
      </c>
      <c r="E4296" s="2" t="str">
        <f>TRIM(Table2[[#This Row],[SKU_CODE]])</f>
        <v>BEC-CLN-001</v>
      </c>
      <c r="F4296" s="2">
        <v>350</v>
      </c>
      <c r="G4296" s="2">
        <v>69650</v>
      </c>
      <c r="H4296" s="2">
        <v>11973.4</v>
      </c>
      <c r="I4296" s="2">
        <v>19159.7</v>
      </c>
      <c r="J4296" s="2">
        <v>8</v>
      </c>
      <c r="K4296" s="2" t="str">
        <f>_xlfn.XLOOKUP(E4296,[1]SKU_Master!A:A,[1]SKU_Master!C:C,"NOT FOUND")</f>
        <v>Cleaners</v>
      </c>
      <c r="L4296" s="2">
        <f>_xlfn.XLOOKUP(Table2[[#This Row],[SKU_CODE_CLEAN]],[1]SKU_Master!A:A,[1]SKU_Master!E:E,"Not Found")</f>
        <v>199</v>
      </c>
      <c r="M4296" s="2">
        <f>_xlfn.XLOOKUP(E4296,[1]SKU_Master!A:A,[1]SKU_Master!F:F,"NOT FOUND")</f>
        <v>96</v>
      </c>
      <c r="N4296" s="2" t="str">
        <f>IF(ISNUMBER(_xlfn.XMATCH(E4296,[1]SKU_Master!A:A)),"MATCH","NOT FOUND")</f>
        <v>MATCH</v>
      </c>
      <c r="O4296" s="2">
        <f>Table2[[#This Row],[GROSS_REVENUE]]-Table2[[#This Row],[DISCOUNT]]</f>
        <v>57676.6</v>
      </c>
      <c r="P4296" s="3">
        <f>IFERROR((Table2[[#This Row],[NET_REVENUE]]-(Table2[[#This Row],[UNITS_SOLD]]*Table2[[#This Row],[UNIT_COGS]]))/Table2[[#This Row],[NET_REVENUE]],0)</f>
        <v>0.41744138870876574</v>
      </c>
      <c r="Q4296" s="4">
        <f>IFERROR(Table2[[#This Row],[GROSS_REVENUE]]/Table2[[#This Row],[AD_SPEND]],0)</f>
        <v>3.6352343721457014</v>
      </c>
      <c r="R4296" s="2">
        <f>IFERROR((Table2[[#This Row],[NET_REVENUE]]-(Table2[[#This Row],[UNITS_SOLD]]*Table2[[#This Row],[UNIT_COGS]])-Table2[[#This Row],[AD_SPEND]]),0)</f>
        <v>4916.8999999999978</v>
      </c>
      <c r="S4296" s="3">
        <f>IFERROR(Table2[[#This Row],[RETURNS_UNITS]]/Table2[[#This Row],[UNITS_SOLD]],0)</f>
        <v>2.2857142857142857E-2</v>
      </c>
      <c r="T4296" s="2" t="str">
        <f>TRIM(CLEAN(Table2[[#This Row],[CHANNEL]]))</f>
        <v>Flipkart</v>
      </c>
      <c r="U4296" s="1">
        <f t="shared" si="67"/>
        <v>45658</v>
      </c>
    </row>
    <row r="4297" spans="1:21" x14ac:dyDescent="0.3">
      <c r="A4297" s="1">
        <v>45383</v>
      </c>
      <c r="B4297" s="2" t="s">
        <v>37</v>
      </c>
      <c r="C4297" s="2" t="s">
        <v>25</v>
      </c>
      <c r="D4297" s="2" t="s">
        <v>38</v>
      </c>
      <c r="E4297" s="2" t="str">
        <f>TRIM(Table2[[#This Row],[SKU_CODE]])</f>
        <v>BEC-CLN-002</v>
      </c>
      <c r="F4297" s="2">
        <v>468</v>
      </c>
      <c r="G4297" s="2">
        <v>86580</v>
      </c>
      <c r="H4297" s="2">
        <v>19515.75</v>
      </c>
      <c r="I4297" s="2">
        <v>19173.54</v>
      </c>
      <c r="J4297" s="2">
        <v>11</v>
      </c>
      <c r="K4297" s="2" t="str">
        <f>_xlfn.XLOOKUP(E4297,[1]SKU_Master!A:A,[1]SKU_Master!C:C,"NOT FOUND")</f>
        <v>Cleaners</v>
      </c>
      <c r="L4297" s="2">
        <f>_xlfn.XLOOKUP(Table2[[#This Row],[SKU_CODE_CLEAN]],[1]SKU_Master!A:A,[1]SKU_Master!E:E,"Not Found")</f>
        <v>185</v>
      </c>
      <c r="M4297" s="2">
        <f>_xlfn.XLOOKUP(E4297,[1]SKU_Master!A:A,[1]SKU_Master!F:F,"NOT FOUND")</f>
        <v>88</v>
      </c>
      <c r="N4297" s="2" t="str">
        <f>IF(ISNUMBER(_xlfn.XMATCH(E4297,[1]SKU_Master!A:A)),"MATCH","NOT FOUND")</f>
        <v>MATCH</v>
      </c>
      <c r="O4297" s="2">
        <f>Table2[[#This Row],[GROSS_REVENUE]]-Table2[[#This Row],[DISCOUNT]]</f>
        <v>67064.25</v>
      </c>
      <c r="P4297" s="3">
        <f>IFERROR((Table2[[#This Row],[NET_REVENUE]]-(Table2[[#This Row],[UNITS_SOLD]]*Table2[[#This Row],[UNIT_COGS]]))/Table2[[#This Row],[NET_REVENUE]],0)</f>
        <v>0.38590232500922622</v>
      </c>
      <c r="Q4297" s="4">
        <f>IFERROR(Table2[[#This Row],[GROSS_REVENUE]]/Table2[[#This Row],[AD_SPEND]],0)</f>
        <v>4.5155980585744731</v>
      </c>
      <c r="R4297" s="2">
        <f>IFERROR((Table2[[#This Row],[NET_REVENUE]]-(Table2[[#This Row],[UNITS_SOLD]]*Table2[[#This Row],[UNIT_COGS]])-Table2[[#This Row],[AD_SPEND]]),0)</f>
        <v>6706.7099999999991</v>
      </c>
      <c r="S4297" s="3">
        <f>IFERROR(Table2[[#This Row],[RETURNS_UNITS]]/Table2[[#This Row],[UNITS_SOLD]],0)</f>
        <v>2.3504273504273504E-2</v>
      </c>
      <c r="T4297" s="2" t="str">
        <f>TRIM(CLEAN(Table2[[#This Row],[CHANNEL]]))</f>
        <v>Blinkit</v>
      </c>
      <c r="U4297" s="1">
        <f t="shared" si="67"/>
        <v>45383</v>
      </c>
    </row>
    <row r="4298" spans="1:21" x14ac:dyDescent="0.3">
      <c r="A4298" s="1">
        <v>45748</v>
      </c>
      <c r="B4298" s="2" t="s">
        <v>21</v>
      </c>
      <c r="C4298" s="2" t="s">
        <v>25</v>
      </c>
      <c r="D4298" s="2" t="s">
        <v>38</v>
      </c>
      <c r="E4298" s="2" t="str">
        <f>TRIM(Table2[[#This Row],[SKU_CODE]])</f>
        <v>BEC-CLN-002</v>
      </c>
      <c r="F4298" s="2">
        <v>449</v>
      </c>
      <c r="G4298" s="2">
        <v>83065</v>
      </c>
      <c r="H4298" s="2">
        <v>4502.28</v>
      </c>
      <c r="I4298" s="2">
        <v>19232.29</v>
      </c>
      <c r="J4298" s="2">
        <v>25</v>
      </c>
      <c r="K4298" s="2" t="str">
        <f>_xlfn.XLOOKUP(E4298,[1]SKU_Master!A:A,[1]SKU_Master!C:C,"NOT FOUND")</f>
        <v>Cleaners</v>
      </c>
      <c r="L4298" s="2">
        <f>_xlfn.XLOOKUP(Table2[[#This Row],[SKU_CODE_CLEAN]],[1]SKU_Master!A:A,[1]SKU_Master!E:E,"Not Found")</f>
        <v>185</v>
      </c>
      <c r="M4298" s="2">
        <f>_xlfn.XLOOKUP(E4298,[1]SKU_Master!A:A,[1]SKU_Master!F:F,"NOT FOUND")</f>
        <v>88</v>
      </c>
      <c r="N4298" s="2" t="str">
        <f>IF(ISNUMBER(_xlfn.XMATCH(E4298,[1]SKU_Master!A:A)),"MATCH","NOT FOUND")</f>
        <v>MATCH</v>
      </c>
      <c r="O4298" s="2">
        <f>Table2[[#This Row],[GROSS_REVENUE]]-Table2[[#This Row],[DISCOUNT]]</f>
        <v>78562.720000000001</v>
      </c>
      <c r="P4298" s="3">
        <f>IFERROR((Table2[[#This Row],[NET_REVENUE]]-(Table2[[#This Row],[UNITS_SOLD]]*Table2[[#This Row],[UNIT_COGS]]))/Table2[[#This Row],[NET_REVENUE]],0)</f>
        <v>0.49706425643104007</v>
      </c>
      <c r="Q4298" s="4">
        <f>IFERROR(Table2[[#This Row],[GROSS_REVENUE]]/Table2[[#This Row],[AD_SPEND]],0)</f>
        <v>4.3190384504393391</v>
      </c>
      <c r="R4298" s="2">
        <f>IFERROR((Table2[[#This Row],[NET_REVENUE]]-(Table2[[#This Row],[UNITS_SOLD]]*Table2[[#This Row],[UNIT_COGS]])-Table2[[#This Row],[AD_SPEND]]),0)</f>
        <v>19818.43</v>
      </c>
      <c r="S4298" s="3">
        <f>IFERROR(Table2[[#This Row],[RETURNS_UNITS]]/Table2[[#This Row],[UNITS_SOLD]],0)</f>
        <v>5.5679287305122498E-2</v>
      </c>
      <c r="T4298" s="2" t="str">
        <f>TRIM(CLEAN(Table2[[#This Row],[CHANNEL]]))</f>
        <v>Flipkart</v>
      </c>
      <c r="U4298" s="1">
        <f t="shared" si="67"/>
        <v>45748</v>
      </c>
    </row>
    <row r="4299" spans="1:21" x14ac:dyDescent="0.3">
      <c r="A4299" s="1">
        <v>45323</v>
      </c>
      <c r="B4299" s="2" t="s">
        <v>24</v>
      </c>
      <c r="C4299" s="2" t="s">
        <v>25</v>
      </c>
      <c r="D4299" s="2" t="s">
        <v>59</v>
      </c>
      <c r="E4299" s="2" t="str">
        <f>TRIM(Table2[[#This Row],[SKU_CODE]])</f>
        <v>BEC-CLN-001</v>
      </c>
      <c r="F4299" s="2">
        <v>359</v>
      </c>
      <c r="G4299" s="2">
        <v>71441</v>
      </c>
      <c r="H4299" s="2">
        <v>4927.1400000000003</v>
      </c>
      <c r="I4299" s="2">
        <v>19260.52</v>
      </c>
      <c r="J4299" s="2">
        <v>49</v>
      </c>
      <c r="K4299" s="2" t="str">
        <f>_xlfn.XLOOKUP(E4299,[1]SKU_Master!A:A,[1]SKU_Master!C:C,"NOT FOUND")</f>
        <v>Cleaners</v>
      </c>
      <c r="L4299" s="2">
        <f>_xlfn.XLOOKUP(Table2[[#This Row],[SKU_CODE_CLEAN]],[1]SKU_Master!A:A,[1]SKU_Master!E:E,"Not Found")</f>
        <v>199</v>
      </c>
      <c r="M4299" s="2">
        <f>_xlfn.XLOOKUP(E4299,[1]SKU_Master!A:A,[1]SKU_Master!F:F,"NOT FOUND")</f>
        <v>96</v>
      </c>
      <c r="N4299" s="2" t="str">
        <f>IF(ISNUMBER(_xlfn.XMATCH(E4299,[1]SKU_Master!A:A)),"MATCH","NOT FOUND")</f>
        <v>MATCH</v>
      </c>
      <c r="O4299" s="2">
        <f>Table2[[#This Row],[GROSS_REVENUE]]-Table2[[#This Row],[DISCOUNT]]</f>
        <v>66513.86</v>
      </c>
      <c r="P4299" s="3">
        <f>IFERROR((Table2[[#This Row],[NET_REVENUE]]-(Table2[[#This Row],[UNITS_SOLD]]*Table2[[#This Row],[UNIT_COGS]]))/Table2[[#This Row],[NET_REVENUE]],0)</f>
        <v>0.48185235378009939</v>
      </c>
      <c r="Q4299" s="4">
        <f>IFERROR(Table2[[#This Row],[GROSS_REVENUE]]/Table2[[#This Row],[AD_SPEND]],0)</f>
        <v>3.7091937289335903</v>
      </c>
      <c r="R4299" s="2">
        <f>IFERROR((Table2[[#This Row],[NET_REVENUE]]-(Table2[[#This Row],[UNITS_SOLD]]*Table2[[#This Row],[UNIT_COGS]])-Table2[[#This Row],[AD_SPEND]]),0)</f>
        <v>12789.34</v>
      </c>
      <c r="S4299" s="3">
        <f>IFERROR(Table2[[#This Row],[RETURNS_UNITS]]/Table2[[#This Row],[UNITS_SOLD]],0)</f>
        <v>0.13649025069637882</v>
      </c>
      <c r="T4299" s="2" t="str">
        <f>TRIM(CLEAN(Table2[[#This Row],[CHANNEL]]))</f>
        <v>D2C</v>
      </c>
      <c r="U4299" s="1">
        <f t="shared" si="67"/>
        <v>45323</v>
      </c>
    </row>
    <row r="4300" spans="1:21" x14ac:dyDescent="0.3">
      <c r="A4300" s="1">
        <v>45809</v>
      </c>
      <c r="B4300" s="2" t="s">
        <v>27</v>
      </c>
      <c r="C4300" s="2" t="s">
        <v>22</v>
      </c>
      <c r="D4300" s="2" t="s">
        <v>59</v>
      </c>
      <c r="E4300" s="2" t="str">
        <f>TRIM(Table2[[#This Row],[SKU_CODE]])</f>
        <v>BEC-CLN-001</v>
      </c>
      <c r="F4300" s="2">
        <v>350</v>
      </c>
      <c r="G4300" s="2">
        <v>69650</v>
      </c>
      <c r="H4300" s="2">
        <v>10986.18</v>
      </c>
      <c r="I4300" s="2">
        <v>19283.96</v>
      </c>
      <c r="J4300" s="2">
        <v>11</v>
      </c>
      <c r="K4300" s="2" t="str">
        <f>_xlfn.XLOOKUP(E4300,[1]SKU_Master!A:A,[1]SKU_Master!C:C,"NOT FOUND")</f>
        <v>Cleaners</v>
      </c>
      <c r="L4300" s="2">
        <f>_xlfn.XLOOKUP(Table2[[#This Row],[SKU_CODE_CLEAN]],[1]SKU_Master!A:A,[1]SKU_Master!E:E,"Not Found")</f>
        <v>199</v>
      </c>
      <c r="M4300" s="2">
        <f>_xlfn.XLOOKUP(E4300,[1]SKU_Master!A:A,[1]SKU_Master!F:F,"NOT FOUND")</f>
        <v>96</v>
      </c>
      <c r="N4300" s="2" t="str">
        <f>IF(ISNUMBER(_xlfn.XMATCH(E4300,[1]SKU_Master!A:A)),"MATCH","NOT FOUND")</f>
        <v>MATCH</v>
      </c>
      <c r="O4300" s="2">
        <f>Table2[[#This Row],[GROSS_REVENUE]]-Table2[[#This Row],[DISCOUNT]]</f>
        <v>58663.82</v>
      </c>
      <c r="P4300" s="3">
        <f>IFERROR((Table2[[#This Row],[NET_REVENUE]]-(Table2[[#This Row],[UNITS_SOLD]]*Table2[[#This Row],[UNIT_COGS]]))/Table2[[#This Row],[NET_REVENUE]],0)</f>
        <v>0.42724493563494503</v>
      </c>
      <c r="Q4300" s="4">
        <f>IFERROR(Table2[[#This Row],[GROSS_REVENUE]]/Table2[[#This Row],[AD_SPEND]],0)</f>
        <v>3.6118100224227807</v>
      </c>
      <c r="R4300" s="2">
        <f>IFERROR((Table2[[#This Row],[NET_REVENUE]]-(Table2[[#This Row],[UNITS_SOLD]]*Table2[[#This Row],[UNIT_COGS]])-Table2[[#This Row],[AD_SPEND]]),0)</f>
        <v>5779.8600000000006</v>
      </c>
      <c r="S4300" s="3">
        <f>IFERROR(Table2[[#This Row],[RETURNS_UNITS]]/Table2[[#This Row],[UNITS_SOLD]],0)</f>
        <v>3.1428571428571431E-2</v>
      </c>
      <c r="T4300" s="2" t="str">
        <f>TRIM(CLEAN(Table2[[#This Row],[CHANNEL]]))</f>
        <v>Zepto</v>
      </c>
      <c r="U4300" s="1">
        <f t="shared" si="67"/>
        <v>45809</v>
      </c>
    </row>
    <row r="4301" spans="1:21" x14ac:dyDescent="0.3">
      <c r="A4301" s="1">
        <v>45505</v>
      </c>
      <c r="B4301" s="2" t="s">
        <v>39</v>
      </c>
      <c r="C4301" s="2" t="s">
        <v>28</v>
      </c>
      <c r="D4301" s="2" t="s">
        <v>36</v>
      </c>
      <c r="E4301" s="2" t="str">
        <f>TRIM(Table2[[#This Row],[SKU_CODE]])</f>
        <v>BEC-CLN-003</v>
      </c>
      <c r="F4301" s="2">
        <v>365</v>
      </c>
      <c r="G4301" s="2">
        <v>109135</v>
      </c>
      <c r="H4301" s="2">
        <v>29110.49</v>
      </c>
      <c r="I4301" s="2">
        <v>19330.169999999998</v>
      </c>
      <c r="J4301" s="2">
        <v>11</v>
      </c>
      <c r="K4301" s="2" t="str">
        <f>_xlfn.XLOOKUP(E4301,[1]SKU_Master!A:A,[1]SKU_Master!C:C,"NOT FOUND")</f>
        <v>Cleaners</v>
      </c>
      <c r="L4301" s="2">
        <f>_xlfn.XLOOKUP(Table2[[#This Row],[SKU_CODE_CLEAN]],[1]SKU_Master!A:A,[1]SKU_Master!E:E,"Not Found")</f>
        <v>299</v>
      </c>
      <c r="M4301" s="2">
        <f>_xlfn.XLOOKUP(E4301,[1]SKU_Master!A:A,[1]SKU_Master!F:F,"NOT FOUND")</f>
        <v>150</v>
      </c>
      <c r="N4301" s="2" t="str">
        <f>IF(ISNUMBER(_xlfn.XMATCH(E4301,[1]SKU_Master!A:A)),"MATCH","NOT FOUND")</f>
        <v>MATCH</v>
      </c>
      <c r="O4301" s="2">
        <f>Table2[[#This Row],[GROSS_REVENUE]]-Table2[[#This Row],[DISCOUNT]]</f>
        <v>80024.509999999995</v>
      </c>
      <c r="P4301" s="3">
        <f>IFERROR((Table2[[#This Row],[NET_REVENUE]]-(Table2[[#This Row],[UNITS_SOLD]]*Table2[[#This Row],[UNIT_COGS]]))/Table2[[#This Row],[NET_REVENUE]],0)</f>
        <v>0.31583461117100242</v>
      </c>
      <c r="Q4301" s="4">
        <f>IFERROR(Table2[[#This Row],[GROSS_REVENUE]]/Table2[[#This Row],[AD_SPEND]],0)</f>
        <v>5.6458375689401601</v>
      </c>
      <c r="R4301" s="2">
        <f>IFERROR((Table2[[#This Row],[NET_REVENUE]]-(Table2[[#This Row],[UNITS_SOLD]]*Table2[[#This Row],[UNIT_COGS]])-Table2[[#This Row],[AD_SPEND]]),0)</f>
        <v>5944.3399999999965</v>
      </c>
      <c r="S4301" s="3">
        <f>IFERROR(Table2[[#This Row],[RETURNS_UNITS]]/Table2[[#This Row],[UNITS_SOLD]],0)</f>
        <v>3.0136986301369864E-2</v>
      </c>
      <c r="T4301" s="2" t="str">
        <f>TRIM(CLEAN(Table2[[#This Row],[CHANNEL]]))</f>
        <v>Amazon</v>
      </c>
      <c r="U4301" s="1">
        <f t="shared" si="67"/>
        <v>45505</v>
      </c>
    </row>
    <row r="4302" spans="1:21" x14ac:dyDescent="0.3">
      <c r="A4302" s="1">
        <v>45748</v>
      </c>
      <c r="B4302" s="2" t="s">
        <v>21</v>
      </c>
      <c r="C4302" s="2" t="s">
        <v>25</v>
      </c>
      <c r="D4302" s="2" t="s">
        <v>59</v>
      </c>
      <c r="E4302" s="2" t="str">
        <f>TRIM(Table2[[#This Row],[SKU_CODE]])</f>
        <v>BEC-CLN-001</v>
      </c>
      <c r="F4302" s="2">
        <v>355</v>
      </c>
      <c r="G4302" s="2">
        <v>70645</v>
      </c>
      <c r="H4302" s="2">
        <v>10129.64</v>
      </c>
      <c r="I4302" s="2">
        <v>19331.93</v>
      </c>
      <c r="J4302" s="2">
        <v>9</v>
      </c>
      <c r="K4302" s="2" t="str">
        <f>_xlfn.XLOOKUP(E4302,[1]SKU_Master!A:A,[1]SKU_Master!C:C,"NOT FOUND")</f>
        <v>Cleaners</v>
      </c>
      <c r="L4302" s="2">
        <f>_xlfn.XLOOKUP(Table2[[#This Row],[SKU_CODE_CLEAN]],[1]SKU_Master!A:A,[1]SKU_Master!E:E,"Not Found")</f>
        <v>199</v>
      </c>
      <c r="M4302" s="2">
        <f>_xlfn.XLOOKUP(E4302,[1]SKU_Master!A:A,[1]SKU_Master!F:F,"NOT FOUND")</f>
        <v>96</v>
      </c>
      <c r="N4302" s="2" t="str">
        <f>IF(ISNUMBER(_xlfn.XMATCH(E4302,[1]SKU_Master!A:A)),"MATCH","NOT FOUND")</f>
        <v>MATCH</v>
      </c>
      <c r="O4302" s="2">
        <f>Table2[[#This Row],[GROSS_REVENUE]]-Table2[[#This Row],[DISCOUNT]]</f>
        <v>60515.360000000001</v>
      </c>
      <c r="P4302" s="3">
        <f>IFERROR((Table2[[#This Row],[NET_REVENUE]]-(Table2[[#This Row],[UNITS_SOLD]]*Table2[[#This Row],[UNIT_COGS]]))/Table2[[#This Row],[NET_REVENUE]],0)</f>
        <v>0.43683719306966035</v>
      </c>
      <c r="Q4302" s="4">
        <f>IFERROR(Table2[[#This Row],[GROSS_REVENUE]]/Table2[[#This Row],[AD_SPEND]],0)</f>
        <v>3.6543169771460997</v>
      </c>
      <c r="R4302" s="2">
        <f>IFERROR((Table2[[#This Row],[NET_REVENUE]]-(Table2[[#This Row],[UNITS_SOLD]]*Table2[[#This Row],[UNIT_COGS]])-Table2[[#This Row],[AD_SPEND]]),0)</f>
        <v>7103.43</v>
      </c>
      <c r="S4302" s="3">
        <f>IFERROR(Table2[[#This Row],[RETURNS_UNITS]]/Table2[[#This Row],[UNITS_SOLD]],0)</f>
        <v>2.5352112676056339E-2</v>
      </c>
      <c r="T4302" s="2" t="str">
        <f>TRIM(CLEAN(Table2[[#This Row],[CHANNEL]]))</f>
        <v>Flipkart</v>
      </c>
      <c r="U4302" s="1">
        <f t="shared" si="67"/>
        <v>45748</v>
      </c>
    </row>
    <row r="4303" spans="1:21" x14ac:dyDescent="0.3">
      <c r="A4303" s="1">
        <v>45809</v>
      </c>
      <c r="B4303" s="2" t="s">
        <v>21</v>
      </c>
      <c r="C4303" s="2" t="s">
        <v>22</v>
      </c>
      <c r="D4303" s="2" t="s">
        <v>36</v>
      </c>
      <c r="E4303" s="2" t="str">
        <f>TRIM(Table2[[#This Row],[SKU_CODE]])</f>
        <v>BEC-CLN-003</v>
      </c>
      <c r="F4303" s="2">
        <v>275</v>
      </c>
      <c r="G4303" s="2">
        <v>82225</v>
      </c>
      <c r="H4303" s="2">
        <v>16476.12</v>
      </c>
      <c r="I4303" s="2">
        <v>19345.759999999998</v>
      </c>
      <c r="J4303" s="2">
        <v>7</v>
      </c>
      <c r="K4303" s="2" t="str">
        <f>_xlfn.XLOOKUP(E4303,[1]SKU_Master!A:A,[1]SKU_Master!C:C,"NOT FOUND")</f>
        <v>Cleaners</v>
      </c>
      <c r="L4303" s="2">
        <f>_xlfn.XLOOKUP(Table2[[#This Row],[SKU_CODE_CLEAN]],[1]SKU_Master!A:A,[1]SKU_Master!E:E,"Not Found")</f>
        <v>299</v>
      </c>
      <c r="M4303" s="2">
        <f>_xlfn.XLOOKUP(E4303,[1]SKU_Master!A:A,[1]SKU_Master!F:F,"NOT FOUND")</f>
        <v>150</v>
      </c>
      <c r="N4303" s="2" t="str">
        <f>IF(ISNUMBER(_xlfn.XMATCH(E4303,[1]SKU_Master!A:A)),"MATCH","NOT FOUND")</f>
        <v>MATCH</v>
      </c>
      <c r="O4303" s="2">
        <f>Table2[[#This Row],[GROSS_REVENUE]]-Table2[[#This Row],[DISCOUNT]]</f>
        <v>65748.88</v>
      </c>
      <c r="P4303" s="3">
        <f>IFERROR((Table2[[#This Row],[NET_REVENUE]]-(Table2[[#This Row],[UNITS_SOLD]]*Table2[[#This Row],[UNIT_COGS]]))/Table2[[#This Row],[NET_REVENUE]],0)</f>
        <v>0.37261288709404639</v>
      </c>
      <c r="Q4303" s="4">
        <f>IFERROR(Table2[[#This Row],[GROSS_REVENUE]]/Table2[[#This Row],[AD_SPEND]],0)</f>
        <v>4.2502853338405941</v>
      </c>
      <c r="R4303" s="2">
        <f>IFERROR((Table2[[#This Row],[NET_REVENUE]]-(Table2[[#This Row],[UNITS_SOLD]]*Table2[[#This Row],[UNIT_COGS]])-Table2[[#This Row],[AD_SPEND]]),0)</f>
        <v>5153.1200000000063</v>
      </c>
      <c r="S4303" s="3">
        <f>IFERROR(Table2[[#This Row],[RETURNS_UNITS]]/Table2[[#This Row],[UNITS_SOLD]],0)</f>
        <v>2.5454545454545455E-2</v>
      </c>
      <c r="T4303" s="2" t="str">
        <f>TRIM(CLEAN(Table2[[#This Row],[CHANNEL]]))</f>
        <v>Flipkart</v>
      </c>
      <c r="U4303" s="1">
        <f t="shared" si="67"/>
        <v>45809</v>
      </c>
    </row>
    <row r="4304" spans="1:21" x14ac:dyDescent="0.3">
      <c r="A4304" s="1">
        <v>45474</v>
      </c>
      <c r="B4304" s="2" t="s">
        <v>39</v>
      </c>
      <c r="C4304" s="2" t="s">
        <v>22</v>
      </c>
      <c r="D4304" s="2" t="s">
        <v>36</v>
      </c>
      <c r="E4304" s="2" t="str">
        <f>TRIM(Table2[[#This Row],[SKU_CODE]])</f>
        <v>BEC-CLN-003</v>
      </c>
      <c r="F4304" s="2">
        <v>431</v>
      </c>
      <c r="G4304" s="2">
        <v>128869</v>
      </c>
      <c r="H4304" s="2">
        <v>31356.29</v>
      </c>
      <c r="I4304" s="2">
        <v>19355.07</v>
      </c>
      <c r="J4304" s="2">
        <v>17</v>
      </c>
      <c r="K4304" s="2" t="str">
        <f>_xlfn.XLOOKUP(E4304,[1]SKU_Master!A:A,[1]SKU_Master!C:C,"NOT FOUND")</f>
        <v>Cleaners</v>
      </c>
      <c r="L4304" s="2">
        <f>_xlfn.XLOOKUP(Table2[[#This Row],[SKU_CODE_CLEAN]],[1]SKU_Master!A:A,[1]SKU_Master!E:E,"Not Found")</f>
        <v>299</v>
      </c>
      <c r="M4304" s="2">
        <f>_xlfn.XLOOKUP(E4304,[1]SKU_Master!A:A,[1]SKU_Master!F:F,"NOT FOUND")</f>
        <v>150</v>
      </c>
      <c r="N4304" s="2" t="str">
        <f>IF(ISNUMBER(_xlfn.XMATCH(E4304,[1]SKU_Master!A:A)),"MATCH","NOT FOUND")</f>
        <v>MATCH</v>
      </c>
      <c r="O4304" s="2">
        <f>Table2[[#This Row],[GROSS_REVENUE]]-Table2[[#This Row],[DISCOUNT]]</f>
        <v>97512.709999999992</v>
      </c>
      <c r="P4304" s="3">
        <f>IFERROR((Table2[[#This Row],[NET_REVENUE]]-(Table2[[#This Row],[UNITS_SOLD]]*Table2[[#This Row],[UNIT_COGS]]))/Table2[[#This Row],[NET_REVENUE]],0)</f>
        <v>0.33700950368418636</v>
      </c>
      <c r="Q4304" s="4">
        <f>IFERROR(Table2[[#This Row],[GROSS_REVENUE]]/Table2[[#This Row],[AD_SPEND]],0)</f>
        <v>6.6581521017490513</v>
      </c>
      <c r="R4304" s="2">
        <f>IFERROR((Table2[[#This Row],[NET_REVENUE]]-(Table2[[#This Row],[UNITS_SOLD]]*Table2[[#This Row],[UNIT_COGS]])-Table2[[#This Row],[AD_SPEND]]),0)</f>
        <v>13507.639999999992</v>
      </c>
      <c r="S4304" s="3">
        <f>IFERROR(Table2[[#This Row],[RETURNS_UNITS]]/Table2[[#This Row],[UNITS_SOLD]],0)</f>
        <v>3.9443155452436193E-2</v>
      </c>
      <c r="T4304" s="2" t="str">
        <f>TRIM(CLEAN(Table2[[#This Row],[CHANNEL]]))</f>
        <v>Amazon</v>
      </c>
      <c r="U4304" s="1">
        <f t="shared" si="67"/>
        <v>45474</v>
      </c>
    </row>
    <row r="4305" spans="1:21" x14ac:dyDescent="0.3">
      <c r="A4305" s="1">
        <v>45474</v>
      </c>
      <c r="B4305" s="2" t="s">
        <v>50</v>
      </c>
      <c r="C4305" s="2" t="s">
        <v>28</v>
      </c>
      <c r="D4305" s="2" t="s">
        <v>59</v>
      </c>
      <c r="E4305" s="2" t="str">
        <f>TRIM(Table2[[#This Row],[SKU_CODE]])</f>
        <v>BEC-CLN-001</v>
      </c>
      <c r="F4305" s="2">
        <v>377</v>
      </c>
      <c r="G4305" s="2">
        <v>75023</v>
      </c>
      <c r="H4305" s="2">
        <v>15430.7</v>
      </c>
      <c r="I4305" s="2">
        <v>19442.78</v>
      </c>
      <c r="J4305" s="2">
        <v>8</v>
      </c>
      <c r="K4305" s="2" t="str">
        <f>_xlfn.XLOOKUP(E4305,[1]SKU_Master!A:A,[1]SKU_Master!C:C,"NOT FOUND")</f>
        <v>Cleaners</v>
      </c>
      <c r="L4305" s="2">
        <f>_xlfn.XLOOKUP(Table2[[#This Row],[SKU_CODE_CLEAN]],[1]SKU_Master!A:A,[1]SKU_Master!E:E,"Not Found")</f>
        <v>199</v>
      </c>
      <c r="M4305" s="2">
        <f>_xlfn.XLOOKUP(E4305,[1]SKU_Master!A:A,[1]SKU_Master!F:F,"NOT FOUND")</f>
        <v>96</v>
      </c>
      <c r="N4305" s="2" t="str">
        <f>IF(ISNUMBER(_xlfn.XMATCH(E4305,[1]SKU_Master!A:A)),"MATCH","NOT FOUND")</f>
        <v>MATCH</v>
      </c>
      <c r="O4305" s="2">
        <f>Table2[[#This Row],[GROSS_REVENUE]]-Table2[[#This Row],[DISCOUNT]]</f>
        <v>59592.3</v>
      </c>
      <c r="P4305" s="3">
        <f>IFERROR((Table2[[#This Row],[NET_REVENUE]]-(Table2[[#This Row],[UNITS_SOLD]]*Table2[[#This Row],[UNIT_COGS]]))/Table2[[#This Row],[NET_REVENUE]],0)</f>
        <v>0.39267321449247639</v>
      </c>
      <c r="Q4305" s="4">
        <f>IFERROR(Table2[[#This Row],[GROSS_REVENUE]]/Table2[[#This Row],[AD_SPEND]],0)</f>
        <v>3.8586560152406193</v>
      </c>
      <c r="R4305" s="2">
        <f>IFERROR((Table2[[#This Row],[NET_REVENUE]]-(Table2[[#This Row],[UNITS_SOLD]]*Table2[[#This Row],[UNIT_COGS]])-Table2[[#This Row],[AD_SPEND]]),0)</f>
        <v>3957.5200000000041</v>
      </c>
      <c r="S4305" s="3">
        <f>IFERROR(Table2[[#This Row],[RETURNS_UNITS]]/Table2[[#This Row],[UNITS_SOLD]],0)</f>
        <v>2.1220159151193633E-2</v>
      </c>
      <c r="T4305" s="2" t="str">
        <f>TRIM(CLEAN(Table2[[#This Row],[CHANNEL]]))</f>
        <v>Amazon</v>
      </c>
      <c r="U4305" s="1">
        <f t="shared" si="67"/>
        <v>45474</v>
      </c>
    </row>
    <row r="4306" spans="1:21" x14ac:dyDescent="0.3">
      <c r="A4306" s="1">
        <v>45627</v>
      </c>
      <c r="B4306" s="2" t="s">
        <v>21</v>
      </c>
      <c r="C4306" s="2" t="s">
        <v>25</v>
      </c>
      <c r="D4306" s="2" t="s">
        <v>36</v>
      </c>
      <c r="E4306" s="2" t="str">
        <f>TRIM(Table2[[#This Row],[SKU_CODE]])</f>
        <v>BEC-CLN-003</v>
      </c>
      <c r="F4306" s="2">
        <v>345</v>
      </c>
      <c r="G4306" s="2">
        <v>103155</v>
      </c>
      <c r="H4306" s="2">
        <v>13185.09</v>
      </c>
      <c r="I4306" s="2">
        <v>19456.71</v>
      </c>
      <c r="J4306" s="2">
        <v>9</v>
      </c>
      <c r="K4306" s="2" t="str">
        <f>_xlfn.XLOOKUP(E4306,[1]SKU_Master!A:A,[1]SKU_Master!C:C,"NOT FOUND")</f>
        <v>Cleaners</v>
      </c>
      <c r="L4306" s="2">
        <f>_xlfn.XLOOKUP(Table2[[#This Row],[SKU_CODE_CLEAN]],[1]SKU_Master!A:A,[1]SKU_Master!E:E,"Not Found")</f>
        <v>299</v>
      </c>
      <c r="M4306" s="2">
        <f>_xlfn.XLOOKUP(E4306,[1]SKU_Master!A:A,[1]SKU_Master!F:F,"NOT FOUND")</f>
        <v>150</v>
      </c>
      <c r="N4306" s="2" t="str">
        <f>IF(ISNUMBER(_xlfn.XMATCH(E4306,[1]SKU_Master!A:A)),"MATCH","NOT FOUND")</f>
        <v>MATCH</v>
      </c>
      <c r="O4306" s="2">
        <f>Table2[[#This Row],[GROSS_REVENUE]]-Table2[[#This Row],[DISCOUNT]]</f>
        <v>89969.91</v>
      </c>
      <c r="P4306" s="3">
        <f>IFERROR((Table2[[#This Row],[NET_REVENUE]]-(Table2[[#This Row],[UNITS_SOLD]]*Table2[[#This Row],[UNIT_COGS]]))/Table2[[#This Row],[NET_REVENUE]],0)</f>
        <v>0.4248076940390404</v>
      </c>
      <c r="Q4306" s="4">
        <f>IFERROR(Table2[[#This Row],[GROSS_REVENUE]]/Table2[[#This Row],[AD_SPEND]],0)</f>
        <v>5.3017699292429192</v>
      </c>
      <c r="R4306" s="2">
        <f>IFERROR((Table2[[#This Row],[NET_REVENUE]]-(Table2[[#This Row],[UNITS_SOLD]]*Table2[[#This Row],[UNIT_COGS]])-Table2[[#This Row],[AD_SPEND]]),0)</f>
        <v>18763.200000000004</v>
      </c>
      <c r="S4306" s="3">
        <f>IFERROR(Table2[[#This Row],[RETURNS_UNITS]]/Table2[[#This Row],[UNITS_SOLD]],0)</f>
        <v>2.6086956521739129E-2</v>
      </c>
      <c r="T4306" s="2" t="str">
        <f>TRIM(CLEAN(Table2[[#This Row],[CHANNEL]]))</f>
        <v>Flipkart</v>
      </c>
      <c r="U4306" s="1">
        <f t="shared" si="67"/>
        <v>45627</v>
      </c>
    </row>
    <row r="4307" spans="1:21" x14ac:dyDescent="0.3">
      <c r="A4307" s="1">
        <v>45323</v>
      </c>
      <c r="B4307" s="2" t="s">
        <v>27</v>
      </c>
      <c r="C4307" s="2" t="s">
        <v>22</v>
      </c>
      <c r="D4307" s="2" t="s">
        <v>59</v>
      </c>
      <c r="E4307" s="2" t="str">
        <f>TRIM(Table2[[#This Row],[SKU_CODE]])</f>
        <v>BEC-CLN-001</v>
      </c>
      <c r="F4307" s="2">
        <v>385</v>
      </c>
      <c r="G4307" s="2">
        <v>76615</v>
      </c>
      <c r="H4307" s="2">
        <v>13108.63</v>
      </c>
      <c r="I4307" s="2">
        <v>19486.36</v>
      </c>
      <c r="J4307" s="2">
        <v>11</v>
      </c>
      <c r="K4307" s="2" t="str">
        <f>_xlfn.XLOOKUP(E4307,[1]SKU_Master!A:A,[1]SKU_Master!C:C,"NOT FOUND")</f>
        <v>Cleaners</v>
      </c>
      <c r="L4307" s="2">
        <f>_xlfn.XLOOKUP(Table2[[#This Row],[SKU_CODE_CLEAN]],[1]SKU_Master!A:A,[1]SKU_Master!E:E,"Not Found")</f>
        <v>199</v>
      </c>
      <c r="M4307" s="2">
        <f>_xlfn.XLOOKUP(E4307,[1]SKU_Master!A:A,[1]SKU_Master!F:F,"NOT FOUND")</f>
        <v>96</v>
      </c>
      <c r="N4307" s="2" t="str">
        <f>IF(ISNUMBER(_xlfn.XMATCH(E4307,[1]SKU_Master!A:A)),"MATCH","NOT FOUND")</f>
        <v>MATCH</v>
      </c>
      <c r="O4307" s="2">
        <f>Table2[[#This Row],[GROSS_REVENUE]]-Table2[[#This Row],[DISCOUNT]]</f>
        <v>63506.37</v>
      </c>
      <c r="P4307" s="3">
        <f>IFERROR((Table2[[#This Row],[NET_REVENUE]]-(Table2[[#This Row],[UNITS_SOLD]]*Table2[[#This Row],[UNIT_COGS]]))/Table2[[#This Row],[NET_REVENUE]],0)</f>
        <v>0.41801113809528084</v>
      </c>
      <c r="Q4307" s="4">
        <f>IFERROR(Table2[[#This Row],[GROSS_REVENUE]]/Table2[[#This Row],[AD_SPEND]],0)</f>
        <v>3.9317245498902822</v>
      </c>
      <c r="R4307" s="2">
        <f>IFERROR((Table2[[#This Row],[NET_REVENUE]]-(Table2[[#This Row],[UNITS_SOLD]]*Table2[[#This Row],[UNIT_COGS]])-Table2[[#This Row],[AD_SPEND]]),0)</f>
        <v>7060.010000000002</v>
      </c>
      <c r="S4307" s="3">
        <f>IFERROR(Table2[[#This Row],[RETURNS_UNITS]]/Table2[[#This Row],[UNITS_SOLD]],0)</f>
        <v>2.8571428571428571E-2</v>
      </c>
      <c r="T4307" s="2" t="str">
        <f>TRIM(CLEAN(Table2[[#This Row],[CHANNEL]]))</f>
        <v>Zepto</v>
      </c>
      <c r="U4307" s="1">
        <f t="shared" si="67"/>
        <v>45323</v>
      </c>
    </row>
    <row r="4308" spans="1:21" x14ac:dyDescent="0.3">
      <c r="A4308" s="1">
        <v>45627</v>
      </c>
      <c r="B4308" s="2" t="s">
        <v>27</v>
      </c>
      <c r="C4308" s="2" t="s">
        <v>22</v>
      </c>
      <c r="D4308" s="2" t="s">
        <v>36</v>
      </c>
      <c r="E4308" s="2" t="str">
        <f>TRIM(Table2[[#This Row],[SKU_CODE]])</f>
        <v>BEC-CLN-003</v>
      </c>
      <c r="F4308" s="2">
        <v>311</v>
      </c>
      <c r="G4308" s="2">
        <v>92989</v>
      </c>
      <c r="H4308" s="2">
        <v>12478.6</v>
      </c>
      <c r="I4308" s="2">
        <v>19509.03</v>
      </c>
      <c r="J4308" s="2">
        <v>6</v>
      </c>
      <c r="K4308" s="2" t="str">
        <f>_xlfn.XLOOKUP(E4308,[1]SKU_Master!A:A,[1]SKU_Master!C:C,"NOT FOUND")</f>
        <v>Cleaners</v>
      </c>
      <c r="L4308" s="2">
        <f>_xlfn.XLOOKUP(Table2[[#This Row],[SKU_CODE_CLEAN]],[1]SKU_Master!A:A,[1]SKU_Master!E:E,"Not Found")</f>
        <v>299</v>
      </c>
      <c r="M4308" s="2">
        <f>_xlfn.XLOOKUP(E4308,[1]SKU_Master!A:A,[1]SKU_Master!F:F,"NOT FOUND")</f>
        <v>150</v>
      </c>
      <c r="N4308" s="2" t="str">
        <f>IF(ISNUMBER(_xlfn.XMATCH(E4308,[1]SKU_Master!A:A)),"MATCH","NOT FOUND")</f>
        <v>MATCH</v>
      </c>
      <c r="O4308" s="2">
        <f>Table2[[#This Row],[GROSS_REVENUE]]-Table2[[#This Row],[DISCOUNT]]</f>
        <v>80510.399999999994</v>
      </c>
      <c r="P4308" s="3">
        <f>IFERROR((Table2[[#This Row],[NET_REVENUE]]-(Table2[[#This Row],[UNITS_SOLD]]*Table2[[#This Row],[UNIT_COGS]]))/Table2[[#This Row],[NET_REVENUE]],0)</f>
        <v>0.42057175222083104</v>
      </c>
      <c r="Q4308" s="4">
        <f>IFERROR(Table2[[#This Row],[GROSS_REVENUE]]/Table2[[#This Row],[AD_SPEND]],0)</f>
        <v>4.7664594293001761</v>
      </c>
      <c r="R4308" s="2">
        <f>IFERROR((Table2[[#This Row],[NET_REVENUE]]-(Table2[[#This Row],[UNITS_SOLD]]*Table2[[#This Row],[UNIT_COGS]])-Table2[[#This Row],[AD_SPEND]]),0)</f>
        <v>14351.369999999995</v>
      </c>
      <c r="S4308" s="3">
        <f>IFERROR(Table2[[#This Row],[RETURNS_UNITS]]/Table2[[#This Row],[UNITS_SOLD]],0)</f>
        <v>1.9292604501607719E-2</v>
      </c>
      <c r="T4308" s="2" t="str">
        <f>TRIM(CLEAN(Table2[[#This Row],[CHANNEL]]))</f>
        <v>Zepto</v>
      </c>
      <c r="U4308" s="1">
        <f t="shared" si="67"/>
        <v>45627</v>
      </c>
    </row>
    <row r="4309" spans="1:21" x14ac:dyDescent="0.3">
      <c r="A4309" s="1">
        <v>45658</v>
      </c>
      <c r="B4309" s="2" t="s">
        <v>37</v>
      </c>
      <c r="C4309" s="2" t="s">
        <v>22</v>
      </c>
      <c r="D4309" s="2" t="s">
        <v>59</v>
      </c>
      <c r="E4309" s="2" t="str">
        <f>TRIM(Table2[[#This Row],[SKU_CODE]])</f>
        <v>BEC-CLN-001</v>
      </c>
      <c r="F4309" s="2">
        <v>404</v>
      </c>
      <c r="G4309" s="2">
        <v>80396</v>
      </c>
      <c r="H4309" s="2">
        <v>17542.46</v>
      </c>
      <c r="I4309" s="2">
        <v>19650.439999999999</v>
      </c>
      <c r="J4309" s="2">
        <v>18</v>
      </c>
      <c r="K4309" s="2" t="str">
        <f>_xlfn.XLOOKUP(E4309,[1]SKU_Master!A:A,[1]SKU_Master!C:C,"NOT FOUND")</f>
        <v>Cleaners</v>
      </c>
      <c r="L4309" s="2">
        <f>_xlfn.XLOOKUP(Table2[[#This Row],[SKU_CODE_CLEAN]],[1]SKU_Master!A:A,[1]SKU_Master!E:E,"Not Found")</f>
        <v>199</v>
      </c>
      <c r="M4309" s="2">
        <f>_xlfn.XLOOKUP(E4309,[1]SKU_Master!A:A,[1]SKU_Master!F:F,"NOT FOUND")</f>
        <v>96</v>
      </c>
      <c r="N4309" s="2" t="str">
        <f>IF(ISNUMBER(_xlfn.XMATCH(E4309,[1]SKU_Master!A:A)),"MATCH","NOT FOUND")</f>
        <v>MATCH</v>
      </c>
      <c r="O4309" s="2">
        <f>Table2[[#This Row],[GROSS_REVENUE]]-Table2[[#This Row],[DISCOUNT]]</f>
        <v>62853.54</v>
      </c>
      <c r="P4309" s="3">
        <f>IFERROR((Table2[[#This Row],[NET_REVENUE]]-(Table2[[#This Row],[UNITS_SOLD]]*Table2[[#This Row],[UNIT_COGS]]))/Table2[[#This Row],[NET_REVENUE]],0)</f>
        <v>0.38294644979423592</v>
      </c>
      <c r="Q4309" s="4">
        <f>IFERROR(Table2[[#This Row],[GROSS_REVENUE]]/Table2[[#This Row],[AD_SPEND]],0)</f>
        <v>4.0913078791111044</v>
      </c>
      <c r="R4309" s="2">
        <f>IFERROR((Table2[[#This Row],[NET_REVENUE]]-(Table2[[#This Row],[UNITS_SOLD]]*Table2[[#This Row],[UNIT_COGS]])-Table2[[#This Row],[AD_SPEND]]),0)</f>
        <v>4419.1000000000022</v>
      </c>
      <c r="S4309" s="3">
        <f>IFERROR(Table2[[#This Row],[RETURNS_UNITS]]/Table2[[#This Row],[UNITS_SOLD]],0)</f>
        <v>4.4554455445544552E-2</v>
      </c>
      <c r="T4309" s="2" t="str">
        <f>TRIM(CLEAN(Table2[[#This Row],[CHANNEL]]))</f>
        <v>Blinkit</v>
      </c>
      <c r="U4309" s="1">
        <f t="shared" si="67"/>
        <v>45658</v>
      </c>
    </row>
    <row r="4310" spans="1:21" x14ac:dyDescent="0.3">
      <c r="A4310" s="1">
        <v>45505</v>
      </c>
      <c r="B4310" s="2" t="s">
        <v>37</v>
      </c>
      <c r="C4310" s="2" t="s">
        <v>25</v>
      </c>
      <c r="D4310" s="2" t="s">
        <v>38</v>
      </c>
      <c r="E4310" s="2" t="str">
        <f>TRIM(Table2[[#This Row],[SKU_CODE]])</f>
        <v>BEC-CLN-002</v>
      </c>
      <c r="F4310" s="2">
        <v>379</v>
      </c>
      <c r="G4310" s="2">
        <v>70115</v>
      </c>
      <c r="H4310" s="2">
        <v>8423.48</v>
      </c>
      <c r="I4310" s="2">
        <v>19694.55</v>
      </c>
      <c r="J4310" s="2">
        <v>17</v>
      </c>
      <c r="K4310" s="2" t="str">
        <f>_xlfn.XLOOKUP(E4310,[1]SKU_Master!A:A,[1]SKU_Master!C:C,"NOT FOUND")</f>
        <v>Cleaners</v>
      </c>
      <c r="L4310" s="2">
        <f>_xlfn.XLOOKUP(Table2[[#This Row],[SKU_CODE_CLEAN]],[1]SKU_Master!A:A,[1]SKU_Master!E:E,"Not Found")</f>
        <v>185</v>
      </c>
      <c r="M4310" s="2">
        <f>_xlfn.XLOOKUP(E4310,[1]SKU_Master!A:A,[1]SKU_Master!F:F,"NOT FOUND")</f>
        <v>88</v>
      </c>
      <c r="N4310" s="2" t="str">
        <f>IF(ISNUMBER(_xlfn.XMATCH(E4310,[1]SKU_Master!A:A)),"MATCH","NOT FOUND")</f>
        <v>MATCH</v>
      </c>
      <c r="O4310" s="2">
        <f>Table2[[#This Row],[GROSS_REVENUE]]-Table2[[#This Row],[DISCOUNT]]</f>
        <v>61691.520000000004</v>
      </c>
      <c r="P4310" s="3">
        <f>IFERROR((Table2[[#This Row],[NET_REVENUE]]-(Table2[[#This Row],[UNITS_SOLD]]*Table2[[#This Row],[UNIT_COGS]]))/Table2[[#This Row],[NET_REVENUE]],0)</f>
        <v>0.45937464338696798</v>
      </c>
      <c r="Q4310" s="4">
        <f>IFERROR(Table2[[#This Row],[GROSS_REVENUE]]/Table2[[#This Row],[AD_SPEND]],0)</f>
        <v>3.5601219626749532</v>
      </c>
      <c r="R4310" s="2">
        <f>IFERROR((Table2[[#This Row],[NET_REVENUE]]-(Table2[[#This Row],[UNITS_SOLD]]*Table2[[#This Row],[UNIT_COGS]])-Table2[[#This Row],[AD_SPEND]]),0)</f>
        <v>8644.9700000000048</v>
      </c>
      <c r="S4310" s="3">
        <f>IFERROR(Table2[[#This Row],[RETURNS_UNITS]]/Table2[[#This Row],[UNITS_SOLD]],0)</f>
        <v>4.4854881266490766E-2</v>
      </c>
      <c r="T4310" s="2" t="str">
        <f>TRIM(CLEAN(Table2[[#This Row],[CHANNEL]]))</f>
        <v>Blinkit</v>
      </c>
      <c r="U4310" s="1">
        <f t="shared" si="67"/>
        <v>45505</v>
      </c>
    </row>
    <row r="4311" spans="1:21" x14ac:dyDescent="0.3">
      <c r="A4311" s="1">
        <v>45323</v>
      </c>
      <c r="B4311" s="2" t="s">
        <v>33</v>
      </c>
      <c r="C4311" s="2" t="s">
        <v>25</v>
      </c>
      <c r="D4311" s="2" t="s">
        <v>60</v>
      </c>
      <c r="E4311" s="2" t="str">
        <f>TRIM(Table2[[#This Row],[SKU_CODE]])</f>
        <v>BEC-CLN-003</v>
      </c>
      <c r="F4311" s="2">
        <v>298</v>
      </c>
      <c r="G4311" s="2">
        <v>89102</v>
      </c>
      <c r="H4311" s="2">
        <v>11836.51</v>
      </c>
      <c r="I4311" s="2">
        <v>19698.439999999999</v>
      </c>
      <c r="J4311" s="2">
        <v>17</v>
      </c>
      <c r="K4311" s="2" t="str">
        <f>_xlfn.XLOOKUP(E4311,[1]SKU_Master!A:A,[1]SKU_Master!C:C,"NOT FOUND")</f>
        <v>Cleaners</v>
      </c>
      <c r="L4311" s="2">
        <f>_xlfn.XLOOKUP(Table2[[#This Row],[SKU_CODE_CLEAN]],[1]SKU_Master!A:A,[1]SKU_Master!E:E,"Not Found")</f>
        <v>299</v>
      </c>
      <c r="M4311" s="2">
        <f>_xlfn.XLOOKUP(E4311,[1]SKU_Master!A:A,[1]SKU_Master!F:F,"NOT FOUND")</f>
        <v>150</v>
      </c>
      <c r="N4311" s="2" t="str">
        <f>IF(ISNUMBER(_xlfn.XMATCH(E4311,[1]SKU_Master!A:A)),"MATCH","NOT FOUND")</f>
        <v>MATCH</v>
      </c>
      <c r="O4311" s="2">
        <f>Table2[[#This Row],[GROSS_REVENUE]]-Table2[[#This Row],[DISCOUNT]]</f>
        <v>77265.490000000005</v>
      </c>
      <c r="P4311" s="3">
        <f>IFERROR((Table2[[#This Row],[NET_REVENUE]]-(Table2[[#This Row],[UNITS_SOLD]]*Table2[[#This Row],[UNIT_COGS]]))/Table2[[#This Row],[NET_REVENUE]],0)</f>
        <v>0.42147522781516045</v>
      </c>
      <c r="Q4311" s="4">
        <f>IFERROR(Table2[[#This Row],[GROSS_REVENUE]]/Table2[[#This Row],[AD_SPEND]],0)</f>
        <v>4.5233023528766747</v>
      </c>
      <c r="R4311" s="2">
        <f>IFERROR((Table2[[#This Row],[NET_REVENUE]]-(Table2[[#This Row],[UNITS_SOLD]]*Table2[[#This Row],[UNIT_COGS]])-Table2[[#This Row],[AD_SPEND]]),0)</f>
        <v>12867.050000000007</v>
      </c>
      <c r="S4311" s="3">
        <f>IFERROR(Table2[[#This Row],[RETURNS_UNITS]]/Table2[[#This Row],[UNITS_SOLD]],0)</f>
        <v>5.7046979865771813E-2</v>
      </c>
      <c r="T4311" s="2" t="str">
        <f>TRIM(CLEAN(Table2[[#This Row],[CHANNEL]]))</f>
        <v>Swiggy Instamart</v>
      </c>
      <c r="U4311" s="1">
        <f t="shared" si="67"/>
        <v>45323</v>
      </c>
    </row>
    <row r="4312" spans="1:21" x14ac:dyDescent="0.3">
      <c r="A4312" s="1">
        <v>45627</v>
      </c>
      <c r="B4312" s="2" t="s">
        <v>24</v>
      </c>
      <c r="C4312" s="2" t="s">
        <v>28</v>
      </c>
      <c r="D4312" s="2" t="s">
        <v>36</v>
      </c>
      <c r="E4312" s="2" t="str">
        <f>TRIM(Table2[[#This Row],[SKU_CODE]])</f>
        <v>BEC-CLN-003</v>
      </c>
      <c r="F4312" s="2">
        <v>224</v>
      </c>
      <c r="G4312" s="2">
        <v>66976</v>
      </c>
      <c r="H4312" s="2">
        <v>3954.18</v>
      </c>
      <c r="I4312" s="2">
        <v>19703.66</v>
      </c>
      <c r="J4312" s="2">
        <v>38</v>
      </c>
      <c r="K4312" s="2" t="str">
        <f>_xlfn.XLOOKUP(E4312,[1]SKU_Master!A:A,[1]SKU_Master!C:C,"NOT FOUND")</f>
        <v>Cleaners</v>
      </c>
      <c r="L4312" s="2">
        <f>_xlfn.XLOOKUP(Table2[[#This Row],[SKU_CODE_CLEAN]],[1]SKU_Master!A:A,[1]SKU_Master!E:E,"Not Found")</f>
        <v>299</v>
      </c>
      <c r="M4312" s="2">
        <f>_xlfn.XLOOKUP(E4312,[1]SKU_Master!A:A,[1]SKU_Master!F:F,"NOT FOUND")</f>
        <v>150</v>
      </c>
      <c r="N4312" s="2" t="str">
        <f>IF(ISNUMBER(_xlfn.XMATCH(E4312,[1]SKU_Master!A:A)),"MATCH","NOT FOUND")</f>
        <v>MATCH</v>
      </c>
      <c r="O4312" s="2">
        <f>Table2[[#This Row],[GROSS_REVENUE]]-Table2[[#This Row],[DISCOUNT]]</f>
        <v>63021.82</v>
      </c>
      <c r="P4312" s="3">
        <f>IFERROR((Table2[[#This Row],[NET_REVENUE]]-(Table2[[#This Row],[UNITS_SOLD]]*Table2[[#This Row],[UNIT_COGS]]))/Table2[[#This Row],[NET_REVENUE]],0)</f>
        <v>0.46685132228805831</v>
      </c>
      <c r="Q4312" s="4">
        <f>IFERROR(Table2[[#This Row],[GROSS_REVENUE]]/Table2[[#This Row],[AD_SPEND]],0)</f>
        <v>3.3991654342391211</v>
      </c>
      <c r="R4312" s="2">
        <f>IFERROR((Table2[[#This Row],[NET_REVENUE]]-(Table2[[#This Row],[UNITS_SOLD]]*Table2[[#This Row],[UNIT_COGS]])-Table2[[#This Row],[AD_SPEND]]),0)</f>
        <v>9718.16</v>
      </c>
      <c r="S4312" s="3">
        <f>IFERROR(Table2[[#This Row],[RETURNS_UNITS]]/Table2[[#This Row],[UNITS_SOLD]],0)</f>
        <v>0.16964285714285715</v>
      </c>
      <c r="T4312" s="2" t="str">
        <f>TRIM(CLEAN(Table2[[#This Row],[CHANNEL]]))</f>
        <v>D2C</v>
      </c>
      <c r="U4312" s="1">
        <f t="shared" si="67"/>
        <v>45627</v>
      </c>
    </row>
    <row r="4313" spans="1:21" x14ac:dyDescent="0.3">
      <c r="A4313" s="1">
        <v>45536</v>
      </c>
      <c r="B4313" s="2" t="s">
        <v>24</v>
      </c>
      <c r="C4313" s="2" t="s">
        <v>25</v>
      </c>
      <c r="D4313" s="2" t="s">
        <v>36</v>
      </c>
      <c r="E4313" s="2" t="str">
        <f>TRIM(Table2[[#This Row],[SKU_CODE]])</f>
        <v>BEC-CLN-003</v>
      </c>
      <c r="F4313" s="2">
        <v>286</v>
      </c>
      <c r="G4313" s="2">
        <v>85514</v>
      </c>
      <c r="H4313" s="2">
        <v>7022.36</v>
      </c>
      <c r="I4313" s="2">
        <v>19732.21</v>
      </c>
      <c r="J4313" s="2">
        <v>26</v>
      </c>
      <c r="K4313" s="2" t="str">
        <f>_xlfn.XLOOKUP(E4313,[1]SKU_Master!A:A,[1]SKU_Master!C:C,"NOT FOUND")</f>
        <v>Cleaners</v>
      </c>
      <c r="L4313" s="2">
        <f>_xlfn.XLOOKUP(Table2[[#This Row],[SKU_CODE_CLEAN]],[1]SKU_Master!A:A,[1]SKU_Master!E:E,"Not Found")</f>
        <v>299</v>
      </c>
      <c r="M4313" s="2">
        <f>_xlfn.XLOOKUP(E4313,[1]SKU_Master!A:A,[1]SKU_Master!F:F,"NOT FOUND")</f>
        <v>150</v>
      </c>
      <c r="N4313" s="2" t="str">
        <f>IF(ISNUMBER(_xlfn.XMATCH(E4313,[1]SKU_Master!A:A)),"MATCH","NOT FOUND")</f>
        <v>MATCH</v>
      </c>
      <c r="O4313" s="2">
        <f>Table2[[#This Row],[GROSS_REVENUE]]-Table2[[#This Row],[DISCOUNT]]</f>
        <v>78491.64</v>
      </c>
      <c r="P4313" s="3">
        <f>IFERROR((Table2[[#This Row],[NET_REVENUE]]-(Table2[[#This Row],[UNITS_SOLD]]*Table2[[#This Row],[UNIT_COGS]]))/Table2[[#This Row],[NET_REVENUE]],0)</f>
        <v>0.45344497834419056</v>
      </c>
      <c r="Q4313" s="4">
        <f>IFERROR(Table2[[#This Row],[GROSS_REVENUE]]/Table2[[#This Row],[AD_SPEND]],0)</f>
        <v>4.3337264300349529</v>
      </c>
      <c r="R4313" s="2">
        <f>IFERROR((Table2[[#This Row],[NET_REVENUE]]-(Table2[[#This Row],[UNITS_SOLD]]*Table2[[#This Row],[UNIT_COGS]])-Table2[[#This Row],[AD_SPEND]]),0)</f>
        <v>15859.43</v>
      </c>
      <c r="S4313" s="3">
        <f>IFERROR(Table2[[#This Row],[RETURNS_UNITS]]/Table2[[#This Row],[UNITS_SOLD]],0)</f>
        <v>9.0909090909090912E-2</v>
      </c>
      <c r="T4313" s="2" t="str">
        <f>TRIM(CLEAN(Table2[[#This Row],[CHANNEL]]))</f>
        <v>D2C</v>
      </c>
      <c r="U4313" s="1">
        <f t="shared" si="67"/>
        <v>45536</v>
      </c>
    </row>
    <row r="4314" spans="1:21" x14ac:dyDescent="0.3">
      <c r="A4314" s="1">
        <v>45597</v>
      </c>
      <c r="B4314" s="2" t="s">
        <v>37</v>
      </c>
      <c r="C4314" s="2" t="s">
        <v>25</v>
      </c>
      <c r="D4314" s="2" t="s">
        <v>59</v>
      </c>
      <c r="E4314" s="2" t="str">
        <f>TRIM(Table2[[#This Row],[SKU_CODE]])</f>
        <v>BEC-CLN-001</v>
      </c>
      <c r="F4314" s="2">
        <v>410</v>
      </c>
      <c r="G4314" s="2">
        <v>81590</v>
      </c>
      <c r="H4314" s="2">
        <v>4915.9799999999996</v>
      </c>
      <c r="I4314" s="2">
        <v>19748.11</v>
      </c>
      <c r="J4314" s="2">
        <v>14</v>
      </c>
      <c r="K4314" s="2" t="str">
        <f>_xlfn.XLOOKUP(E4314,[1]SKU_Master!A:A,[1]SKU_Master!C:C,"NOT FOUND")</f>
        <v>Cleaners</v>
      </c>
      <c r="L4314" s="2">
        <f>_xlfn.XLOOKUP(Table2[[#This Row],[SKU_CODE_CLEAN]],[1]SKU_Master!A:A,[1]SKU_Master!E:E,"Not Found")</f>
        <v>199</v>
      </c>
      <c r="M4314" s="2">
        <f>_xlfn.XLOOKUP(E4314,[1]SKU_Master!A:A,[1]SKU_Master!F:F,"NOT FOUND")</f>
        <v>96</v>
      </c>
      <c r="N4314" s="2" t="str">
        <f>IF(ISNUMBER(_xlfn.XMATCH(E4314,[1]SKU_Master!A:A)),"MATCH","NOT FOUND")</f>
        <v>MATCH</v>
      </c>
      <c r="O4314" s="2">
        <f>Table2[[#This Row],[GROSS_REVENUE]]-Table2[[#This Row],[DISCOUNT]]</f>
        <v>76674.02</v>
      </c>
      <c r="P4314" s="3">
        <f>IFERROR((Table2[[#This Row],[NET_REVENUE]]-(Table2[[#This Row],[UNITS_SOLD]]*Table2[[#This Row],[UNIT_COGS]]))/Table2[[#This Row],[NET_REVENUE]],0)</f>
        <v>0.4866579318522754</v>
      </c>
      <c r="Q4314" s="4">
        <f>IFERROR(Table2[[#This Row],[GROSS_REVENUE]]/Table2[[#This Row],[AD_SPEND]],0)</f>
        <v>4.1315346126793902</v>
      </c>
      <c r="R4314" s="2">
        <f>IFERROR((Table2[[#This Row],[NET_REVENUE]]-(Table2[[#This Row],[UNITS_SOLD]]*Table2[[#This Row],[UNIT_COGS]])-Table2[[#This Row],[AD_SPEND]]),0)</f>
        <v>17565.910000000003</v>
      </c>
      <c r="S4314" s="3">
        <f>IFERROR(Table2[[#This Row],[RETURNS_UNITS]]/Table2[[#This Row],[UNITS_SOLD]],0)</f>
        <v>3.4146341463414637E-2</v>
      </c>
      <c r="T4314" s="2" t="str">
        <f>TRIM(CLEAN(Table2[[#This Row],[CHANNEL]]))</f>
        <v>Blinkit</v>
      </c>
      <c r="U4314" s="1">
        <f t="shared" si="67"/>
        <v>45597</v>
      </c>
    </row>
    <row r="4315" spans="1:21" x14ac:dyDescent="0.3">
      <c r="A4315" s="1">
        <v>45658</v>
      </c>
      <c r="B4315" s="2" t="s">
        <v>24</v>
      </c>
      <c r="C4315" s="2" t="s">
        <v>22</v>
      </c>
      <c r="D4315" s="2" t="s">
        <v>36</v>
      </c>
      <c r="E4315" s="2" t="str">
        <f>TRIM(Table2[[#This Row],[SKU_CODE]])</f>
        <v>BEC-CLN-003</v>
      </c>
      <c r="F4315" s="2">
        <v>233</v>
      </c>
      <c r="G4315" s="2">
        <v>69667</v>
      </c>
      <c r="H4315" s="2">
        <v>9607.2199999999993</v>
      </c>
      <c r="I4315" s="2">
        <v>19752.47</v>
      </c>
      <c r="J4315" s="2">
        <v>34</v>
      </c>
      <c r="K4315" s="2" t="str">
        <f>_xlfn.XLOOKUP(E4315,[1]SKU_Master!A:A,[1]SKU_Master!C:C,"NOT FOUND")</f>
        <v>Cleaners</v>
      </c>
      <c r="L4315" s="2">
        <f>_xlfn.XLOOKUP(Table2[[#This Row],[SKU_CODE_CLEAN]],[1]SKU_Master!A:A,[1]SKU_Master!E:E,"Not Found")</f>
        <v>299</v>
      </c>
      <c r="M4315" s="2">
        <f>_xlfn.XLOOKUP(E4315,[1]SKU_Master!A:A,[1]SKU_Master!F:F,"NOT FOUND")</f>
        <v>150</v>
      </c>
      <c r="N4315" s="2" t="str">
        <f>IF(ISNUMBER(_xlfn.XMATCH(E4315,[1]SKU_Master!A:A)),"MATCH","NOT FOUND")</f>
        <v>MATCH</v>
      </c>
      <c r="O4315" s="2">
        <f>Table2[[#This Row],[GROSS_REVENUE]]-Table2[[#This Row],[DISCOUNT]]</f>
        <v>60059.78</v>
      </c>
      <c r="P4315" s="3">
        <f>IFERROR((Table2[[#This Row],[NET_REVENUE]]-(Table2[[#This Row],[UNITS_SOLD]]*Table2[[#This Row],[UNIT_COGS]]))/Table2[[#This Row],[NET_REVENUE]],0)</f>
        <v>0.41807978650604449</v>
      </c>
      <c r="Q4315" s="4">
        <f>IFERROR(Table2[[#This Row],[GROSS_REVENUE]]/Table2[[#This Row],[AD_SPEND]],0)</f>
        <v>3.5270019395042747</v>
      </c>
      <c r="R4315" s="2">
        <f>IFERROR((Table2[[#This Row],[NET_REVENUE]]-(Table2[[#This Row],[UNITS_SOLD]]*Table2[[#This Row],[UNIT_COGS]])-Table2[[#This Row],[AD_SPEND]]),0)</f>
        <v>5357.3099999999977</v>
      </c>
      <c r="S4315" s="3">
        <f>IFERROR(Table2[[#This Row],[RETURNS_UNITS]]/Table2[[#This Row],[UNITS_SOLD]],0)</f>
        <v>0.14592274678111589</v>
      </c>
      <c r="T4315" s="2" t="str">
        <f>TRIM(CLEAN(Table2[[#This Row],[CHANNEL]]))</f>
        <v>D2C</v>
      </c>
      <c r="U4315" s="1">
        <f t="shared" si="67"/>
        <v>45658</v>
      </c>
    </row>
    <row r="4316" spans="1:21" x14ac:dyDescent="0.3">
      <c r="A4316" s="1">
        <v>45352</v>
      </c>
      <c r="B4316" s="2" t="s">
        <v>27</v>
      </c>
      <c r="C4316" s="2" t="s">
        <v>28</v>
      </c>
      <c r="D4316" s="2" t="s">
        <v>36</v>
      </c>
      <c r="E4316" s="2" t="str">
        <f>TRIM(Table2[[#This Row],[SKU_CODE]])</f>
        <v>BEC-CLN-003</v>
      </c>
      <c r="F4316" s="2">
        <v>270</v>
      </c>
      <c r="G4316" s="2">
        <v>80730</v>
      </c>
      <c r="H4316" s="2">
        <v>18551.5</v>
      </c>
      <c r="I4316" s="2">
        <v>19764.8</v>
      </c>
      <c r="J4316" s="2">
        <v>7</v>
      </c>
      <c r="K4316" s="2" t="str">
        <f>_xlfn.XLOOKUP(E4316,[1]SKU_Master!A:A,[1]SKU_Master!C:C,"NOT FOUND")</f>
        <v>Cleaners</v>
      </c>
      <c r="L4316" s="2">
        <f>_xlfn.XLOOKUP(Table2[[#This Row],[SKU_CODE_CLEAN]],[1]SKU_Master!A:A,[1]SKU_Master!E:E,"Not Found")</f>
        <v>299</v>
      </c>
      <c r="M4316" s="2">
        <f>_xlfn.XLOOKUP(E4316,[1]SKU_Master!A:A,[1]SKU_Master!F:F,"NOT FOUND")</f>
        <v>150</v>
      </c>
      <c r="N4316" s="2" t="str">
        <f>IF(ISNUMBER(_xlfn.XMATCH(E4316,[1]SKU_Master!A:A)),"MATCH","NOT FOUND")</f>
        <v>MATCH</v>
      </c>
      <c r="O4316" s="2">
        <f>Table2[[#This Row],[GROSS_REVENUE]]-Table2[[#This Row],[DISCOUNT]]</f>
        <v>62178.5</v>
      </c>
      <c r="P4316" s="3">
        <f>IFERROR((Table2[[#This Row],[NET_REVENUE]]-(Table2[[#This Row],[UNITS_SOLD]]*Table2[[#This Row],[UNIT_COGS]]))/Table2[[#This Row],[NET_REVENUE]],0)</f>
        <v>0.34864945278512671</v>
      </c>
      <c r="Q4316" s="4">
        <f>IFERROR(Table2[[#This Row],[GROSS_REVENUE]]/Table2[[#This Row],[AD_SPEND]],0)</f>
        <v>4.0845341212660893</v>
      </c>
      <c r="R4316" s="2">
        <f>IFERROR((Table2[[#This Row],[NET_REVENUE]]-(Table2[[#This Row],[UNITS_SOLD]]*Table2[[#This Row],[UNIT_COGS]])-Table2[[#This Row],[AD_SPEND]]),0)</f>
        <v>1913.7000000000007</v>
      </c>
      <c r="S4316" s="3">
        <f>IFERROR(Table2[[#This Row],[RETURNS_UNITS]]/Table2[[#This Row],[UNITS_SOLD]],0)</f>
        <v>2.5925925925925925E-2</v>
      </c>
      <c r="T4316" s="2" t="str">
        <f>TRIM(CLEAN(Table2[[#This Row],[CHANNEL]]))</f>
        <v>Zepto</v>
      </c>
      <c r="U4316" s="1">
        <f t="shared" si="67"/>
        <v>45352</v>
      </c>
    </row>
    <row r="4317" spans="1:21" x14ac:dyDescent="0.3">
      <c r="A4317" s="1">
        <v>45474</v>
      </c>
      <c r="B4317" s="2" t="s">
        <v>50</v>
      </c>
      <c r="C4317" s="2" t="s">
        <v>28</v>
      </c>
      <c r="D4317" s="2" t="s">
        <v>36</v>
      </c>
      <c r="E4317" s="2" t="str">
        <f>TRIM(Table2[[#This Row],[SKU_CODE]])</f>
        <v>BEC-CLN-003</v>
      </c>
      <c r="F4317" s="2">
        <v>293</v>
      </c>
      <c r="G4317" s="2">
        <v>87607</v>
      </c>
      <c r="H4317" s="2">
        <v>11834.47</v>
      </c>
      <c r="I4317" s="2">
        <v>19777.5</v>
      </c>
      <c r="J4317" s="2">
        <v>15</v>
      </c>
      <c r="K4317" s="2" t="str">
        <f>_xlfn.XLOOKUP(E4317,[1]SKU_Master!A:A,[1]SKU_Master!C:C,"NOT FOUND")</f>
        <v>Cleaners</v>
      </c>
      <c r="L4317" s="2">
        <f>_xlfn.XLOOKUP(Table2[[#This Row],[SKU_CODE_CLEAN]],[1]SKU_Master!A:A,[1]SKU_Master!E:E,"Not Found")</f>
        <v>299</v>
      </c>
      <c r="M4317" s="2">
        <f>_xlfn.XLOOKUP(E4317,[1]SKU_Master!A:A,[1]SKU_Master!F:F,"NOT FOUND")</f>
        <v>150</v>
      </c>
      <c r="N4317" s="2" t="str">
        <f>IF(ISNUMBER(_xlfn.XMATCH(E4317,[1]SKU_Master!A:A)),"MATCH","NOT FOUND")</f>
        <v>MATCH</v>
      </c>
      <c r="O4317" s="2">
        <f>Table2[[#This Row],[GROSS_REVENUE]]-Table2[[#This Row],[DISCOUNT]]</f>
        <v>75772.53</v>
      </c>
      <c r="P4317" s="3">
        <f>IFERROR((Table2[[#This Row],[NET_REVENUE]]-(Table2[[#This Row],[UNITS_SOLD]]*Table2[[#This Row],[UNIT_COGS]]))/Table2[[#This Row],[NET_REVENUE]],0)</f>
        <v>0.41997449471464132</v>
      </c>
      <c r="Q4317" s="4">
        <f>IFERROR(Table2[[#This Row],[GROSS_REVENUE]]/Table2[[#This Row],[AD_SPEND]],0)</f>
        <v>4.4296296296296296</v>
      </c>
      <c r="R4317" s="2">
        <f>IFERROR((Table2[[#This Row],[NET_REVENUE]]-(Table2[[#This Row],[UNITS_SOLD]]*Table2[[#This Row],[UNIT_COGS]])-Table2[[#This Row],[AD_SPEND]]),0)</f>
        <v>12045.029999999999</v>
      </c>
      <c r="S4317" s="3">
        <f>IFERROR(Table2[[#This Row],[RETURNS_UNITS]]/Table2[[#This Row],[UNITS_SOLD]],0)</f>
        <v>5.1194539249146756E-2</v>
      </c>
      <c r="T4317" s="2" t="str">
        <f>TRIM(CLEAN(Table2[[#This Row],[CHANNEL]]))</f>
        <v>Amazon</v>
      </c>
      <c r="U4317" s="1">
        <f t="shared" si="67"/>
        <v>45474</v>
      </c>
    </row>
    <row r="4318" spans="1:21" x14ac:dyDescent="0.3">
      <c r="A4318" s="1">
        <v>45658</v>
      </c>
      <c r="B4318" s="2" t="s">
        <v>34</v>
      </c>
      <c r="C4318" s="2" t="s">
        <v>28</v>
      </c>
      <c r="D4318" s="2" t="s">
        <v>36</v>
      </c>
      <c r="E4318" s="2" t="str">
        <f>TRIM(Table2[[#This Row],[SKU_CODE]])</f>
        <v>BEC-CLN-003</v>
      </c>
      <c r="F4318" s="2">
        <v>340</v>
      </c>
      <c r="G4318" s="2">
        <v>101660</v>
      </c>
      <c r="H4318" s="2">
        <v>26526.12</v>
      </c>
      <c r="I4318" s="2">
        <v>19813.240000000002</v>
      </c>
      <c r="J4318" s="2">
        <v>8</v>
      </c>
      <c r="K4318" s="2" t="str">
        <f>_xlfn.XLOOKUP(E4318,[1]SKU_Master!A:A,[1]SKU_Master!C:C,"NOT FOUND")</f>
        <v>Cleaners</v>
      </c>
      <c r="L4318" s="2">
        <f>_xlfn.XLOOKUP(Table2[[#This Row],[SKU_CODE_CLEAN]],[1]SKU_Master!A:A,[1]SKU_Master!E:E,"Not Found")</f>
        <v>299</v>
      </c>
      <c r="M4318" s="2">
        <f>_xlfn.XLOOKUP(E4318,[1]SKU_Master!A:A,[1]SKU_Master!F:F,"NOT FOUND")</f>
        <v>150</v>
      </c>
      <c r="N4318" s="2" t="str">
        <f>IF(ISNUMBER(_xlfn.XMATCH(E4318,[1]SKU_Master!A:A)),"MATCH","NOT FOUND")</f>
        <v>MATCH</v>
      </c>
      <c r="O4318" s="2">
        <f>Table2[[#This Row],[GROSS_REVENUE]]-Table2[[#This Row],[DISCOUNT]]</f>
        <v>75133.88</v>
      </c>
      <c r="P4318" s="3">
        <f>IFERROR((Table2[[#This Row],[NET_REVENUE]]-(Table2[[#This Row],[UNITS_SOLD]]*Table2[[#This Row],[UNIT_COGS]]))/Table2[[#This Row],[NET_REVENUE]],0)</f>
        <v>0.32121168239947151</v>
      </c>
      <c r="Q4318" s="4">
        <f>IFERROR(Table2[[#This Row],[GROSS_REVENUE]]/Table2[[#This Row],[AD_SPEND]],0)</f>
        <v>5.1309124605566776</v>
      </c>
      <c r="R4318" s="2">
        <f>IFERROR((Table2[[#This Row],[NET_REVENUE]]-(Table2[[#This Row],[UNITS_SOLD]]*Table2[[#This Row],[UNIT_COGS]])-Table2[[#This Row],[AD_SPEND]]),0)</f>
        <v>4320.6400000000031</v>
      </c>
      <c r="S4318" s="3">
        <f>IFERROR(Table2[[#This Row],[RETURNS_UNITS]]/Table2[[#This Row],[UNITS_SOLD]],0)</f>
        <v>2.3529411764705882E-2</v>
      </c>
      <c r="T4318" s="2" t="str">
        <f>TRIM(CLEAN(Table2[[#This Row],[CHANNEL]]))</f>
        <v>Zepto</v>
      </c>
      <c r="U4318" s="1">
        <f t="shared" si="67"/>
        <v>45658</v>
      </c>
    </row>
    <row r="4319" spans="1:21" x14ac:dyDescent="0.3">
      <c r="A4319" s="1">
        <v>45323</v>
      </c>
      <c r="B4319" s="2" t="s">
        <v>21</v>
      </c>
      <c r="C4319" s="2" t="s">
        <v>25</v>
      </c>
      <c r="D4319" s="2" t="s">
        <v>36</v>
      </c>
      <c r="E4319" s="2" t="str">
        <f>TRIM(Table2[[#This Row],[SKU_CODE]])</f>
        <v>BEC-CLN-003</v>
      </c>
      <c r="F4319" s="2">
        <v>348</v>
      </c>
      <c r="G4319" s="2">
        <v>104052</v>
      </c>
      <c r="H4319" s="2">
        <v>22510.38</v>
      </c>
      <c r="I4319" s="2">
        <v>19852.78</v>
      </c>
      <c r="J4319" s="2">
        <v>11</v>
      </c>
      <c r="K4319" s="2" t="str">
        <f>_xlfn.XLOOKUP(E4319,[1]SKU_Master!A:A,[1]SKU_Master!C:C,"NOT FOUND")</f>
        <v>Cleaners</v>
      </c>
      <c r="L4319" s="2">
        <f>_xlfn.XLOOKUP(Table2[[#This Row],[SKU_CODE_CLEAN]],[1]SKU_Master!A:A,[1]SKU_Master!E:E,"Not Found")</f>
        <v>299</v>
      </c>
      <c r="M4319" s="2">
        <f>_xlfn.XLOOKUP(E4319,[1]SKU_Master!A:A,[1]SKU_Master!F:F,"NOT FOUND")</f>
        <v>150</v>
      </c>
      <c r="N4319" s="2" t="str">
        <f>IF(ISNUMBER(_xlfn.XMATCH(E4319,[1]SKU_Master!A:A)),"MATCH","NOT FOUND")</f>
        <v>MATCH</v>
      </c>
      <c r="O4319" s="2">
        <f>Table2[[#This Row],[GROSS_REVENUE]]-Table2[[#This Row],[DISCOUNT]]</f>
        <v>81541.62</v>
      </c>
      <c r="P4319" s="3">
        <f>IFERROR((Table2[[#This Row],[NET_REVENUE]]-(Table2[[#This Row],[UNITS_SOLD]]*Table2[[#This Row],[UNIT_COGS]]))/Table2[[#This Row],[NET_REVENUE]],0)</f>
        <v>0.35983611804621979</v>
      </c>
      <c r="Q4319" s="4">
        <f>IFERROR(Table2[[#This Row],[GROSS_REVENUE]]/Table2[[#This Row],[AD_SPEND]],0)</f>
        <v>5.2411803283973333</v>
      </c>
      <c r="R4319" s="2">
        <f>IFERROR((Table2[[#This Row],[NET_REVENUE]]-(Table2[[#This Row],[UNITS_SOLD]]*Table2[[#This Row],[UNIT_COGS]])-Table2[[#This Row],[AD_SPEND]]),0)</f>
        <v>9488.8399999999965</v>
      </c>
      <c r="S4319" s="3">
        <f>IFERROR(Table2[[#This Row],[RETURNS_UNITS]]/Table2[[#This Row],[UNITS_SOLD]],0)</f>
        <v>3.1609195402298854E-2</v>
      </c>
      <c r="T4319" s="2" t="str">
        <f>TRIM(CLEAN(Table2[[#This Row],[CHANNEL]]))</f>
        <v>Flipkart</v>
      </c>
      <c r="U4319" s="1">
        <f t="shared" si="67"/>
        <v>45323</v>
      </c>
    </row>
    <row r="4320" spans="1:21" x14ac:dyDescent="0.3">
      <c r="A4320" s="1">
        <v>45778</v>
      </c>
      <c r="B4320" s="2" t="s">
        <v>39</v>
      </c>
      <c r="C4320" s="2" t="s">
        <v>22</v>
      </c>
      <c r="D4320" s="2" t="s">
        <v>38</v>
      </c>
      <c r="E4320" s="2" t="str">
        <f>TRIM(Table2[[#This Row],[SKU_CODE]])</f>
        <v>BEC-CLN-002</v>
      </c>
      <c r="F4320" s="2">
        <v>546</v>
      </c>
      <c r="G4320" s="2">
        <v>101010</v>
      </c>
      <c r="H4320" s="2">
        <v>18595.25</v>
      </c>
      <c r="I4320" s="2">
        <v>19879.21</v>
      </c>
      <c r="J4320" s="2">
        <v>22</v>
      </c>
      <c r="K4320" s="2" t="str">
        <f>_xlfn.XLOOKUP(E4320,[1]SKU_Master!A:A,[1]SKU_Master!C:C,"NOT FOUND")</f>
        <v>Cleaners</v>
      </c>
      <c r="L4320" s="2">
        <f>_xlfn.XLOOKUP(Table2[[#This Row],[SKU_CODE_CLEAN]],[1]SKU_Master!A:A,[1]SKU_Master!E:E,"Not Found")</f>
        <v>185</v>
      </c>
      <c r="M4320" s="2">
        <f>_xlfn.XLOOKUP(E4320,[1]SKU_Master!A:A,[1]SKU_Master!F:F,"NOT FOUND")</f>
        <v>88</v>
      </c>
      <c r="N4320" s="2" t="str">
        <f>IF(ISNUMBER(_xlfn.XMATCH(E4320,[1]SKU_Master!A:A)),"MATCH","NOT FOUND")</f>
        <v>MATCH</v>
      </c>
      <c r="O4320" s="2">
        <f>Table2[[#This Row],[GROSS_REVENUE]]-Table2[[#This Row],[DISCOUNT]]</f>
        <v>82414.75</v>
      </c>
      <c r="P4320" s="3">
        <f>IFERROR((Table2[[#This Row],[NET_REVENUE]]-(Table2[[#This Row],[UNITS_SOLD]]*Table2[[#This Row],[UNIT_COGS]]))/Table2[[#This Row],[NET_REVENUE]],0)</f>
        <v>0.4169975641496213</v>
      </c>
      <c r="Q4320" s="4">
        <f>IFERROR(Table2[[#This Row],[GROSS_REVENUE]]/Table2[[#This Row],[AD_SPEND]],0)</f>
        <v>5.0811878339229777</v>
      </c>
      <c r="R4320" s="2">
        <f>IFERROR((Table2[[#This Row],[NET_REVENUE]]-(Table2[[#This Row],[UNITS_SOLD]]*Table2[[#This Row],[UNIT_COGS]])-Table2[[#This Row],[AD_SPEND]]),0)</f>
        <v>14487.54</v>
      </c>
      <c r="S4320" s="3">
        <f>IFERROR(Table2[[#This Row],[RETURNS_UNITS]]/Table2[[#This Row],[UNITS_SOLD]],0)</f>
        <v>4.0293040293040296E-2</v>
      </c>
      <c r="T4320" s="2" t="str">
        <f>TRIM(CLEAN(Table2[[#This Row],[CHANNEL]]))</f>
        <v>Amazon</v>
      </c>
      <c r="U4320" s="1">
        <f t="shared" si="67"/>
        <v>45778</v>
      </c>
    </row>
    <row r="4321" spans="1:21" x14ac:dyDescent="0.3">
      <c r="A4321" s="1">
        <v>45352</v>
      </c>
      <c r="B4321" s="2" t="s">
        <v>37</v>
      </c>
      <c r="C4321" s="2" t="s">
        <v>25</v>
      </c>
      <c r="D4321" s="2" t="s">
        <v>59</v>
      </c>
      <c r="E4321" s="2" t="str">
        <f>TRIM(Table2[[#This Row],[SKU_CODE]])</f>
        <v>BEC-CLN-001</v>
      </c>
      <c r="F4321" s="2">
        <v>435</v>
      </c>
      <c r="G4321" s="2">
        <v>86565</v>
      </c>
      <c r="H4321" s="2">
        <v>5755.49</v>
      </c>
      <c r="I4321" s="2">
        <v>19888.259999999998</v>
      </c>
      <c r="J4321" s="2">
        <v>17</v>
      </c>
      <c r="K4321" s="2" t="str">
        <f>_xlfn.XLOOKUP(E4321,[1]SKU_Master!A:A,[1]SKU_Master!C:C,"NOT FOUND")</f>
        <v>Cleaners</v>
      </c>
      <c r="L4321" s="2">
        <f>_xlfn.XLOOKUP(Table2[[#This Row],[SKU_CODE_CLEAN]],[1]SKU_Master!A:A,[1]SKU_Master!E:E,"Not Found")</f>
        <v>199</v>
      </c>
      <c r="M4321" s="2">
        <f>_xlfn.XLOOKUP(E4321,[1]SKU_Master!A:A,[1]SKU_Master!F:F,"NOT FOUND")</f>
        <v>96</v>
      </c>
      <c r="N4321" s="2" t="str">
        <f>IF(ISNUMBER(_xlfn.XMATCH(E4321,[1]SKU_Master!A:A)),"MATCH","NOT FOUND")</f>
        <v>MATCH</v>
      </c>
      <c r="O4321" s="2">
        <f>Table2[[#This Row],[GROSS_REVENUE]]-Table2[[#This Row],[DISCOUNT]]</f>
        <v>80809.509999999995</v>
      </c>
      <c r="P4321" s="3">
        <f>IFERROR((Table2[[#This Row],[NET_REVENUE]]-(Table2[[#This Row],[UNITS_SOLD]]*Table2[[#This Row],[UNIT_COGS]]))/Table2[[#This Row],[NET_REVENUE]],0)</f>
        <v>0.48322913973862724</v>
      </c>
      <c r="Q4321" s="4">
        <f>IFERROR(Table2[[#This Row],[GROSS_REVENUE]]/Table2[[#This Row],[AD_SPEND]],0)</f>
        <v>4.3525677962778042</v>
      </c>
      <c r="R4321" s="2">
        <f>IFERROR((Table2[[#This Row],[NET_REVENUE]]-(Table2[[#This Row],[UNITS_SOLD]]*Table2[[#This Row],[UNIT_COGS]])-Table2[[#This Row],[AD_SPEND]]),0)</f>
        <v>19161.249999999996</v>
      </c>
      <c r="S4321" s="3">
        <f>IFERROR(Table2[[#This Row],[RETURNS_UNITS]]/Table2[[#This Row],[UNITS_SOLD]],0)</f>
        <v>3.9080459770114942E-2</v>
      </c>
      <c r="T4321" s="2" t="str">
        <f>TRIM(CLEAN(Table2[[#This Row],[CHANNEL]]))</f>
        <v>Blinkit</v>
      </c>
      <c r="U4321" s="1">
        <f t="shared" si="67"/>
        <v>45352</v>
      </c>
    </row>
    <row r="4322" spans="1:21" x14ac:dyDescent="0.3">
      <c r="A4322" s="1">
        <v>45809</v>
      </c>
      <c r="B4322" s="2" t="s">
        <v>33</v>
      </c>
      <c r="C4322" s="2" t="s">
        <v>25</v>
      </c>
      <c r="D4322" s="2" t="s">
        <v>36</v>
      </c>
      <c r="E4322" s="2" t="str">
        <f>TRIM(Table2[[#This Row],[SKU_CODE]])</f>
        <v>BEC-CLN-003</v>
      </c>
      <c r="F4322" s="2">
        <v>266</v>
      </c>
      <c r="G4322" s="2">
        <v>79534</v>
      </c>
      <c r="H4322" s="2">
        <v>20346.509999999998</v>
      </c>
      <c r="I4322" s="2">
        <v>19897.28</v>
      </c>
      <c r="J4322" s="2">
        <v>5</v>
      </c>
      <c r="K4322" s="2" t="str">
        <f>_xlfn.XLOOKUP(E4322,[1]SKU_Master!A:A,[1]SKU_Master!C:C,"NOT FOUND")</f>
        <v>Cleaners</v>
      </c>
      <c r="L4322" s="2">
        <f>_xlfn.XLOOKUP(Table2[[#This Row],[SKU_CODE_CLEAN]],[1]SKU_Master!A:A,[1]SKU_Master!E:E,"Not Found")</f>
        <v>299</v>
      </c>
      <c r="M4322" s="2">
        <f>_xlfn.XLOOKUP(E4322,[1]SKU_Master!A:A,[1]SKU_Master!F:F,"NOT FOUND")</f>
        <v>150</v>
      </c>
      <c r="N4322" s="2" t="str">
        <f>IF(ISNUMBER(_xlfn.XMATCH(E4322,[1]SKU_Master!A:A)),"MATCH","NOT FOUND")</f>
        <v>MATCH</v>
      </c>
      <c r="O4322" s="2">
        <f>Table2[[#This Row],[GROSS_REVENUE]]-Table2[[#This Row],[DISCOUNT]]</f>
        <v>59187.490000000005</v>
      </c>
      <c r="P4322" s="3">
        <f>IFERROR((Table2[[#This Row],[NET_REVENUE]]-(Table2[[#This Row],[UNITS_SOLD]]*Table2[[#This Row],[UNIT_COGS]]))/Table2[[#This Row],[NET_REVENUE]],0)</f>
        <v>0.32587105822531087</v>
      </c>
      <c r="Q4322" s="4">
        <f>IFERROR(Table2[[#This Row],[GROSS_REVENUE]]/Table2[[#This Row],[AD_SPEND]],0)</f>
        <v>3.9972297721095549</v>
      </c>
      <c r="R4322" s="2">
        <f>IFERROR((Table2[[#This Row],[NET_REVENUE]]-(Table2[[#This Row],[UNITS_SOLD]]*Table2[[#This Row],[UNIT_COGS]])-Table2[[#This Row],[AD_SPEND]]),0)</f>
        <v>-609.7899999999936</v>
      </c>
      <c r="S4322" s="3">
        <f>IFERROR(Table2[[#This Row],[RETURNS_UNITS]]/Table2[[#This Row],[UNITS_SOLD]],0)</f>
        <v>1.8796992481203006E-2</v>
      </c>
      <c r="T4322" s="2" t="str">
        <f>TRIM(CLEAN(Table2[[#This Row],[CHANNEL]]))</f>
        <v>Swiggy Instamart</v>
      </c>
      <c r="U4322" s="1">
        <f t="shared" si="67"/>
        <v>45809</v>
      </c>
    </row>
    <row r="4323" spans="1:21" x14ac:dyDescent="0.3">
      <c r="A4323" s="1">
        <v>45717</v>
      </c>
      <c r="B4323" s="2" t="s">
        <v>27</v>
      </c>
      <c r="C4323" s="2" t="s">
        <v>25</v>
      </c>
      <c r="D4323" s="2" t="s">
        <v>59</v>
      </c>
      <c r="E4323" s="2" t="str">
        <f>TRIM(Table2[[#This Row],[SKU_CODE]])</f>
        <v>BEC-CLN-001</v>
      </c>
      <c r="F4323" s="2">
        <v>388</v>
      </c>
      <c r="G4323" s="2">
        <v>77212</v>
      </c>
      <c r="H4323" s="2">
        <v>14365.5</v>
      </c>
      <c r="I4323" s="2">
        <v>19921.490000000002</v>
      </c>
      <c r="J4323" s="2">
        <v>15</v>
      </c>
      <c r="K4323" s="2" t="str">
        <f>_xlfn.XLOOKUP(E4323,[1]SKU_Master!A:A,[1]SKU_Master!C:C,"NOT FOUND")</f>
        <v>Cleaners</v>
      </c>
      <c r="L4323" s="2">
        <f>_xlfn.XLOOKUP(Table2[[#This Row],[SKU_CODE_CLEAN]],[1]SKU_Master!A:A,[1]SKU_Master!E:E,"Not Found")</f>
        <v>199</v>
      </c>
      <c r="M4323" s="2">
        <f>_xlfn.XLOOKUP(E4323,[1]SKU_Master!A:A,[1]SKU_Master!F:F,"NOT FOUND")</f>
        <v>96</v>
      </c>
      <c r="N4323" s="2" t="str">
        <f>IF(ISNUMBER(_xlfn.XMATCH(E4323,[1]SKU_Master!A:A)),"MATCH","NOT FOUND")</f>
        <v>MATCH</v>
      </c>
      <c r="O4323" s="2">
        <f>Table2[[#This Row],[GROSS_REVENUE]]-Table2[[#This Row],[DISCOUNT]]</f>
        <v>62846.5</v>
      </c>
      <c r="P4323" s="3">
        <f>IFERROR((Table2[[#This Row],[NET_REVENUE]]-(Table2[[#This Row],[UNITS_SOLD]]*Table2[[#This Row],[UNIT_COGS]]))/Table2[[#This Row],[NET_REVENUE]],0)</f>
        <v>0.40731782995075305</v>
      </c>
      <c r="Q4323" s="4">
        <f>IFERROR(Table2[[#This Row],[GROSS_REVENUE]]/Table2[[#This Row],[AD_SPEND]],0)</f>
        <v>3.8758145098584489</v>
      </c>
      <c r="R4323" s="2">
        <f>IFERROR((Table2[[#This Row],[NET_REVENUE]]-(Table2[[#This Row],[UNITS_SOLD]]*Table2[[#This Row],[UNIT_COGS]])-Table2[[#This Row],[AD_SPEND]]),0)</f>
        <v>5677.0099999999984</v>
      </c>
      <c r="S4323" s="3">
        <f>IFERROR(Table2[[#This Row],[RETURNS_UNITS]]/Table2[[#This Row],[UNITS_SOLD]],0)</f>
        <v>3.8659793814432991E-2</v>
      </c>
      <c r="T4323" s="2" t="str">
        <f>TRIM(CLEAN(Table2[[#This Row],[CHANNEL]]))</f>
        <v>Zepto</v>
      </c>
      <c r="U4323" s="1">
        <f t="shared" si="67"/>
        <v>45717</v>
      </c>
    </row>
    <row r="4324" spans="1:21" x14ac:dyDescent="0.3">
      <c r="A4324" s="1">
        <v>45292</v>
      </c>
      <c r="B4324" s="2" t="s">
        <v>33</v>
      </c>
      <c r="C4324" s="2" t="s">
        <v>22</v>
      </c>
      <c r="D4324" s="2" t="s">
        <v>36</v>
      </c>
      <c r="E4324" s="2" t="str">
        <f>TRIM(Table2[[#This Row],[SKU_CODE]])</f>
        <v>BEC-CLN-003</v>
      </c>
      <c r="F4324" s="2">
        <v>242</v>
      </c>
      <c r="G4324" s="2">
        <v>72358</v>
      </c>
      <c r="H4324" s="2">
        <v>12515.58</v>
      </c>
      <c r="I4324" s="2">
        <v>19931.25</v>
      </c>
      <c r="J4324" s="2">
        <v>13</v>
      </c>
      <c r="K4324" s="2" t="str">
        <f>_xlfn.XLOOKUP(E4324,[1]SKU_Master!A:A,[1]SKU_Master!C:C,"NOT FOUND")</f>
        <v>Cleaners</v>
      </c>
      <c r="L4324" s="2">
        <f>_xlfn.XLOOKUP(Table2[[#This Row],[SKU_CODE_CLEAN]],[1]SKU_Master!A:A,[1]SKU_Master!E:E,"Not Found")</f>
        <v>299</v>
      </c>
      <c r="M4324" s="2">
        <f>_xlfn.XLOOKUP(E4324,[1]SKU_Master!A:A,[1]SKU_Master!F:F,"NOT FOUND")</f>
        <v>150</v>
      </c>
      <c r="N4324" s="2" t="str">
        <f>IF(ISNUMBER(_xlfn.XMATCH(E4324,[1]SKU_Master!A:A)),"MATCH","NOT FOUND")</f>
        <v>MATCH</v>
      </c>
      <c r="O4324" s="2">
        <f>Table2[[#This Row],[GROSS_REVENUE]]-Table2[[#This Row],[DISCOUNT]]</f>
        <v>59842.42</v>
      </c>
      <c r="P4324" s="3">
        <f>IFERROR((Table2[[#This Row],[NET_REVENUE]]-(Table2[[#This Row],[UNITS_SOLD]]*Table2[[#This Row],[UNIT_COGS]]))/Table2[[#This Row],[NET_REVENUE]],0)</f>
        <v>0.39340688428041509</v>
      </c>
      <c r="Q4324" s="4">
        <f>IFERROR(Table2[[#This Row],[GROSS_REVENUE]]/Table2[[#This Row],[AD_SPEND]],0)</f>
        <v>3.6303794292881779</v>
      </c>
      <c r="R4324" s="2">
        <f>IFERROR((Table2[[#This Row],[NET_REVENUE]]-(Table2[[#This Row],[UNITS_SOLD]]*Table2[[#This Row],[UNIT_COGS]])-Table2[[#This Row],[AD_SPEND]]),0)</f>
        <v>3611.1699999999983</v>
      </c>
      <c r="S4324" s="3">
        <f>IFERROR(Table2[[#This Row],[RETURNS_UNITS]]/Table2[[#This Row],[UNITS_SOLD]],0)</f>
        <v>5.3719008264462811E-2</v>
      </c>
      <c r="T4324" s="2" t="str">
        <f>TRIM(CLEAN(Table2[[#This Row],[CHANNEL]]))</f>
        <v>Swiggy Instamart</v>
      </c>
      <c r="U4324" s="1">
        <f t="shared" si="67"/>
        <v>45292</v>
      </c>
    </row>
    <row r="4325" spans="1:21" x14ac:dyDescent="0.3">
      <c r="A4325" s="1">
        <v>45352</v>
      </c>
      <c r="B4325" s="2" t="s">
        <v>21</v>
      </c>
      <c r="C4325" s="2" t="s">
        <v>25</v>
      </c>
      <c r="D4325" s="2" t="s">
        <v>62</v>
      </c>
      <c r="E4325" s="2" t="str">
        <f>TRIM(Table2[[#This Row],[SKU_CODE]])</f>
        <v>BEC-CLN-001</v>
      </c>
      <c r="F4325" s="2">
        <v>334</v>
      </c>
      <c r="G4325" s="2">
        <v>66466</v>
      </c>
      <c r="H4325" s="2">
        <v>5836.58</v>
      </c>
      <c r="I4325" s="2">
        <v>19951.11</v>
      </c>
      <c r="J4325" s="2">
        <v>18</v>
      </c>
      <c r="K4325" s="2" t="str">
        <f>_xlfn.XLOOKUP(E4325,[1]SKU_Master!A:A,[1]SKU_Master!C:C,"NOT FOUND")</f>
        <v>Cleaners</v>
      </c>
      <c r="L4325" s="2">
        <f>_xlfn.XLOOKUP(Table2[[#This Row],[SKU_CODE_CLEAN]],[1]SKU_Master!A:A,[1]SKU_Master!E:E,"Not Found")</f>
        <v>199</v>
      </c>
      <c r="M4325" s="2">
        <f>_xlfn.XLOOKUP(E4325,[1]SKU_Master!A:A,[1]SKU_Master!F:F,"NOT FOUND")</f>
        <v>96</v>
      </c>
      <c r="N4325" s="2" t="str">
        <f>IF(ISNUMBER(_xlfn.XMATCH(E4325,[1]SKU_Master!A:A)),"MATCH","NOT FOUND")</f>
        <v>MATCH</v>
      </c>
      <c r="O4325" s="2">
        <f>Table2[[#This Row],[GROSS_REVENUE]]-Table2[[#This Row],[DISCOUNT]]</f>
        <v>60629.42</v>
      </c>
      <c r="P4325" s="3">
        <f>IFERROR((Table2[[#This Row],[NET_REVENUE]]-(Table2[[#This Row],[UNITS_SOLD]]*Table2[[#This Row],[UNIT_COGS]]))/Table2[[#This Row],[NET_REVENUE]],0)</f>
        <v>0.47114783548976719</v>
      </c>
      <c r="Q4325" s="4">
        <f>IFERROR(Table2[[#This Row],[GROSS_REVENUE]]/Table2[[#This Row],[AD_SPEND]],0)</f>
        <v>3.3314437141592621</v>
      </c>
      <c r="R4325" s="2">
        <f>IFERROR((Table2[[#This Row],[NET_REVENUE]]-(Table2[[#This Row],[UNITS_SOLD]]*Table2[[#This Row],[UNIT_COGS]])-Table2[[#This Row],[AD_SPEND]]),0)</f>
        <v>8614.3099999999977</v>
      </c>
      <c r="S4325" s="3">
        <f>IFERROR(Table2[[#This Row],[RETURNS_UNITS]]/Table2[[#This Row],[UNITS_SOLD]],0)</f>
        <v>5.3892215568862277E-2</v>
      </c>
      <c r="T4325" s="2" t="str">
        <f>TRIM(CLEAN(Table2[[#This Row],[CHANNEL]]))</f>
        <v>Flipkart</v>
      </c>
      <c r="U4325" s="1">
        <f t="shared" si="67"/>
        <v>45352</v>
      </c>
    </row>
    <row r="4326" spans="1:21" x14ac:dyDescent="0.3">
      <c r="A4326" s="1">
        <v>45566</v>
      </c>
      <c r="B4326" s="2" t="s">
        <v>39</v>
      </c>
      <c r="C4326" s="2" t="s">
        <v>28</v>
      </c>
      <c r="D4326" s="2" t="s">
        <v>36</v>
      </c>
      <c r="E4326" s="2" t="str">
        <f>TRIM(Table2[[#This Row],[SKU_CODE]])</f>
        <v>BEC-CLN-003</v>
      </c>
      <c r="F4326" s="2">
        <v>315</v>
      </c>
      <c r="G4326" s="2">
        <v>94185</v>
      </c>
      <c r="H4326" s="2">
        <v>6077.65</v>
      </c>
      <c r="I4326" s="2">
        <v>19958.650000000001</v>
      </c>
      <c r="J4326" s="2">
        <v>18</v>
      </c>
      <c r="K4326" s="2" t="str">
        <f>_xlfn.XLOOKUP(E4326,[1]SKU_Master!A:A,[1]SKU_Master!C:C,"NOT FOUND")</f>
        <v>Cleaners</v>
      </c>
      <c r="L4326" s="2">
        <f>_xlfn.XLOOKUP(Table2[[#This Row],[SKU_CODE_CLEAN]],[1]SKU_Master!A:A,[1]SKU_Master!E:E,"Not Found")</f>
        <v>299</v>
      </c>
      <c r="M4326" s="2">
        <f>_xlfn.XLOOKUP(E4326,[1]SKU_Master!A:A,[1]SKU_Master!F:F,"NOT FOUND")</f>
        <v>150</v>
      </c>
      <c r="N4326" s="2" t="str">
        <f>IF(ISNUMBER(_xlfn.XMATCH(E4326,[1]SKU_Master!A:A)),"MATCH","NOT FOUND")</f>
        <v>MATCH</v>
      </c>
      <c r="O4326" s="2">
        <f>Table2[[#This Row],[GROSS_REVENUE]]-Table2[[#This Row],[DISCOUNT]]</f>
        <v>88107.35</v>
      </c>
      <c r="P4326" s="3">
        <f>IFERROR((Table2[[#This Row],[NET_REVENUE]]-(Table2[[#This Row],[UNITS_SOLD]]*Table2[[#This Row],[UNIT_COGS]]))/Table2[[#This Row],[NET_REVENUE]],0)</f>
        <v>0.46372237957446233</v>
      </c>
      <c r="Q4326" s="4">
        <f>IFERROR(Table2[[#This Row],[GROSS_REVENUE]]/Table2[[#This Row],[AD_SPEND]],0)</f>
        <v>4.719006546033925</v>
      </c>
      <c r="R4326" s="2">
        <f>IFERROR((Table2[[#This Row],[NET_REVENUE]]-(Table2[[#This Row],[UNITS_SOLD]]*Table2[[#This Row],[UNIT_COGS]])-Table2[[#This Row],[AD_SPEND]]),0)</f>
        <v>20898.700000000004</v>
      </c>
      <c r="S4326" s="3">
        <f>IFERROR(Table2[[#This Row],[RETURNS_UNITS]]/Table2[[#This Row],[UNITS_SOLD]],0)</f>
        <v>5.7142857142857141E-2</v>
      </c>
      <c r="T4326" s="2" t="str">
        <f>TRIM(CLEAN(Table2[[#This Row],[CHANNEL]]))</f>
        <v>Amazon</v>
      </c>
      <c r="U4326" s="1">
        <f t="shared" si="67"/>
        <v>45566</v>
      </c>
    </row>
    <row r="4327" spans="1:21" x14ac:dyDescent="0.3">
      <c r="A4327" s="1">
        <v>45323</v>
      </c>
      <c r="B4327" s="2" t="s">
        <v>27</v>
      </c>
      <c r="C4327" s="2" t="s">
        <v>22</v>
      </c>
      <c r="D4327" s="2" t="s">
        <v>36</v>
      </c>
      <c r="E4327" s="2" t="str">
        <f>TRIM(Table2[[#This Row],[SKU_CODE]])</f>
        <v>BEC-CLN-003</v>
      </c>
      <c r="F4327" s="2">
        <v>320</v>
      </c>
      <c r="G4327" s="2">
        <v>95680</v>
      </c>
      <c r="H4327" s="2">
        <v>14007.49</v>
      </c>
      <c r="I4327" s="2">
        <v>19969.86</v>
      </c>
      <c r="J4327" s="2">
        <v>7</v>
      </c>
      <c r="K4327" s="2" t="str">
        <f>_xlfn.XLOOKUP(E4327,[1]SKU_Master!A:A,[1]SKU_Master!C:C,"NOT FOUND")</f>
        <v>Cleaners</v>
      </c>
      <c r="L4327" s="2">
        <f>_xlfn.XLOOKUP(Table2[[#This Row],[SKU_CODE_CLEAN]],[1]SKU_Master!A:A,[1]SKU_Master!E:E,"Not Found")</f>
        <v>299</v>
      </c>
      <c r="M4327" s="2">
        <f>_xlfn.XLOOKUP(E4327,[1]SKU_Master!A:A,[1]SKU_Master!F:F,"NOT FOUND")</f>
        <v>150</v>
      </c>
      <c r="N4327" s="2" t="str">
        <f>IF(ISNUMBER(_xlfn.XMATCH(E4327,[1]SKU_Master!A:A)),"MATCH","NOT FOUND")</f>
        <v>MATCH</v>
      </c>
      <c r="O4327" s="2">
        <f>Table2[[#This Row],[GROSS_REVENUE]]-Table2[[#This Row],[DISCOUNT]]</f>
        <v>81672.509999999995</v>
      </c>
      <c r="P4327" s="3">
        <f>IFERROR((Table2[[#This Row],[NET_REVENUE]]-(Table2[[#This Row],[UNITS_SOLD]]*Table2[[#This Row],[UNIT_COGS]]))/Table2[[#This Row],[NET_REVENUE]],0)</f>
        <v>0.41228694942765926</v>
      </c>
      <c r="Q4327" s="4">
        <f>IFERROR(Table2[[#This Row],[GROSS_REVENUE]]/Table2[[#This Row],[AD_SPEND]],0)</f>
        <v>4.7912203690962283</v>
      </c>
      <c r="R4327" s="2">
        <f>IFERROR((Table2[[#This Row],[NET_REVENUE]]-(Table2[[#This Row],[UNITS_SOLD]]*Table2[[#This Row],[UNIT_COGS]])-Table2[[#This Row],[AD_SPEND]]),0)</f>
        <v>13702.649999999994</v>
      </c>
      <c r="S4327" s="3">
        <f>IFERROR(Table2[[#This Row],[RETURNS_UNITS]]/Table2[[#This Row],[UNITS_SOLD]],0)</f>
        <v>2.1874999999999999E-2</v>
      </c>
      <c r="T4327" s="2" t="str">
        <f>TRIM(CLEAN(Table2[[#This Row],[CHANNEL]]))</f>
        <v>Zepto</v>
      </c>
      <c r="U4327" s="1">
        <f t="shared" si="67"/>
        <v>45323</v>
      </c>
    </row>
    <row r="4328" spans="1:21" x14ac:dyDescent="0.3">
      <c r="A4328" s="1">
        <v>45597</v>
      </c>
      <c r="B4328" s="2" t="s">
        <v>50</v>
      </c>
      <c r="C4328" s="2" t="s">
        <v>22</v>
      </c>
      <c r="D4328" s="2" t="s">
        <v>59</v>
      </c>
      <c r="E4328" s="2" t="str">
        <f>TRIM(Table2[[#This Row],[SKU_CODE]])</f>
        <v>BEC-CLN-001</v>
      </c>
      <c r="F4328" s="2">
        <v>438</v>
      </c>
      <c r="G4328" s="2">
        <v>87162</v>
      </c>
      <c r="H4328" s="2">
        <v>5545.82</v>
      </c>
      <c r="I4328" s="2">
        <v>19974.78</v>
      </c>
      <c r="J4328" s="2">
        <v>12</v>
      </c>
      <c r="K4328" s="2" t="str">
        <f>_xlfn.XLOOKUP(E4328,[1]SKU_Master!A:A,[1]SKU_Master!C:C,"NOT FOUND")</f>
        <v>Cleaners</v>
      </c>
      <c r="L4328" s="2">
        <f>_xlfn.XLOOKUP(Table2[[#This Row],[SKU_CODE_CLEAN]],[1]SKU_Master!A:A,[1]SKU_Master!E:E,"Not Found")</f>
        <v>199</v>
      </c>
      <c r="M4328" s="2">
        <f>_xlfn.XLOOKUP(E4328,[1]SKU_Master!A:A,[1]SKU_Master!F:F,"NOT FOUND")</f>
        <v>96</v>
      </c>
      <c r="N4328" s="2" t="str">
        <f>IF(ISNUMBER(_xlfn.XMATCH(E4328,[1]SKU_Master!A:A)),"MATCH","NOT FOUND")</f>
        <v>MATCH</v>
      </c>
      <c r="O4328" s="2">
        <f>Table2[[#This Row],[GROSS_REVENUE]]-Table2[[#This Row],[DISCOUNT]]</f>
        <v>81616.179999999993</v>
      </c>
      <c r="P4328" s="3">
        <f>IFERROR((Table2[[#This Row],[NET_REVENUE]]-(Table2[[#This Row],[UNITS_SOLD]]*Table2[[#This Row],[UNIT_COGS]]))/Table2[[#This Row],[NET_REVENUE]],0)</f>
        <v>0.48480803683779367</v>
      </c>
      <c r="Q4328" s="4">
        <f>IFERROR(Table2[[#This Row],[GROSS_REVENUE]]/Table2[[#This Row],[AD_SPEND]],0)</f>
        <v>4.3636025027559757</v>
      </c>
      <c r="R4328" s="2">
        <f>IFERROR((Table2[[#This Row],[NET_REVENUE]]-(Table2[[#This Row],[UNITS_SOLD]]*Table2[[#This Row],[UNIT_COGS]])-Table2[[#This Row],[AD_SPEND]]),0)</f>
        <v>19593.399999999994</v>
      </c>
      <c r="S4328" s="3">
        <f>IFERROR(Table2[[#This Row],[RETURNS_UNITS]]/Table2[[#This Row],[UNITS_SOLD]],0)</f>
        <v>2.7397260273972601E-2</v>
      </c>
      <c r="T4328" s="2" t="str">
        <f>TRIM(CLEAN(Table2[[#This Row],[CHANNEL]]))</f>
        <v>Amazon</v>
      </c>
      <c r="U4328" s="1">
        <f t="shared" si="67"/>
        <v>45597</v>
      </c>
    </row>
    <row r="4329" spans="1:21" x14ac:dyDescent="0.3">
      <c r="A4329" s="1">
        <v>45444</v>
      </c>
      <c r="B4329" s="2" t="s">
        <v>33</v>
      </c>
      <c r="C4329" s="2" t="s">
        <v>25</v>
      </c>
      <c r="D4329" s="2" t="s">
        <v>36</v>
      </c>
      <c r="E4329" s="2" t="str">
        <f>TRIM(Table2[[#This Row],[SKU_CODE]])</f>
        <v>BEC-CLN-003</v>
      </c>
      <c r="F4329" s="2">
        <v>306</v>
      </c>
      <c r="G4329" s="2">
        <v>91494</v>
      </c>
      <c r="H4329" s="2">
        <v>6852.82</v>
      </c>
      <c r="I4329" s="2">
        <v>19981.97</v>
      </c>
      <c r="J4329" s="2">
        <v>17</v>
      </c>
      <c r="K4329" s="2" t="str">
        <f>_xlfn.XLOOKUP(E4329,[1]SKU_Master!A:A,[1]SKU_Master!C:C,"NOT FOUND")</f>
        <v>Cleaners</v>
      </c>
      <c r="L4329" s="2">
        <f>_xlfn.XLOOKUP(Table2[[#This Row],[SKU_CODE_CLEAN]],[1]SKU_Master!A:A,[1]SKU_Master!E:E,"Not Found")</f>
        <v>299</v>
      </c>
      <c r="M4329" s="2">
        <f>_xlfn.XLOOKUP(E4329,[1]SKU_Master!A:A,[1]SKU_Master!F:F,"NOT FOUND")</f>
        <v>150</v>
      </c>
      <c r="N4329" s="2" t="str">
        <f>IF(ISNUMBER(_xlfn.XMATCH(E4329,[1]SKU_Master!A:A)),"MATCH","NOT FOUND")</f>
        <v>MATCH</v>
      </c>
      <c r="O4329" s="2">
        <f>Table2[[#This Row],[GROSS_REVENUE]]-Table2[[#This Row],[DISCOUNT]]</f>
        <v>84641.18</v>
      </c>
      <c r="P4329" s="3">
        <f>IFERROR((Table2[[#This Row],[NET_REVENUE]]-(Table2[[#This Row],[UNITS_SOLD]]*Table2[[#This Row],[UNIT_COGS]]))/Table2[[#This Row],[NET_REVENUE]],0)</f>
        <v>0.45771077388098791</v>
      </c>
      <c r="Q4329" s="4">
        <f>IFERROR(Table2[[#This Row],[GROSS_REVENUE]]/Table2[[#This Row],[AD_SPEND]],0)</f>
        <v>4.5788278132736657</v>
      </c>
      <c r="R4329" s="2">
        <f>IFERROR((Table2[[#This Row],[NET_REVENUE]]-(Table2[[#This Row],[UNITS_SOLD]]*Table2[[#This Row],[UNIT_COGS]])-Table2[[#This Row],[AD_SPEND]]),0)</f>
        <v>18759.209999999992</v>
      </c>
      <c r="S4329" s="3">
        <f>IFERROR(Table2[[#This Row],[RETURNS_UNITS]]/Table2[[#This Row],[UNITS_SOLD]],0)</f>
        <v>5.5555555555555552E-2</v>
      </c>
      <c r="T4329" s="2" t="str">
        <f>TRIM(CLEAN(Table2[[#This Row],[CHANNEL]]))</f>
        <v>Swiggy Instamart</v>
      </c>
      <c r="U4329" s="1">
        <f t="shared" si="67"/>
        <v>45444</v>
      </c>
    </row>
    <row r="4330" spans="1:21" x14ac:dyDescent="0.3">
      <c r="A4330" s="1">
        <v>45658</v>
      </c>
      <c r="B4330" s="2" t="s">
        <v>37</v>
      </c>
      <c r="C4330" s="2" t="s">
        <v>28</v>
      </c>
      <c r="D4330" s="2" t="s">
        <v>36</v>
      </c>
      <c r="E4330" s="2" t="str">
        <f>TRIM(Table2[[#This Row],[SKU_CODE]])</f>
        <v>BEC-CLN-003</v>
      </c>
      <c r="F4330" s="2">
        <v>395</v>
      </c>
      <c r="G4330" s="2">
        <v>118105</v>
      </c>
      <c r="H4330" s="2">
        <v>13211.56</v>
      </c>
      <c r="I4330" s="2">
        <v>20008.060000000001</v>
      </c>
      <c r="J4330" s="2">
        <v>18</v>
      </c>
      <c r="K4330" s="2" t="str">
        <f>_xlfn.XLOOKUP(E4330,[1]SKU_Master!A:A,[1]SKU_Master!C:C,"NOT FOUND")</f>
        <v>Cleaners</v>
      </c>
      <c r="L4330" s="2">
        <f>_xlfn.XLOOKUP(Table2[[#This Row],[SKU_CODE_CLEAN]],[1]SKU_Master!A:A,[1]SKU_Master!E:E,"Not Found")</f>
        <v>299</v>
      </c>
      <c r="M4330" s="2">
        <f>_xlfn.XLOOKUP(E4330,[1]SKU_Master!A:A,[1]SKU_Master!F:F,"NOT FOUND")</f>
        <v>150</v>
      </c>
      <c r="N4330" s="2" t="str">
        <f>IF(ISNUMBER(_xlfn.XMATCH(E4330,[1]SKU_Master!A:A)),"MATCH","NOT FOUND")</f>
        <v>MATCH</v>
      </c>
      <c r="O4330" s="2">
        <f>Table2[[#This Row],[GROSS_REVENUE]]-Table2[[#This Row],[DISCOUNT]]</f>
        <v>104893.44</v>
      </c>
      <c r="P4330" s="3">
        <f>IFERROR((Table2[[#This Row],[NET_REVENUE]]-(Table2[[#This Row],[UNITS_SOLD]]*Table2[[#This Row],[UNIT_COGS]]))/Table2[[#This Row],[NET_REVENUE]],0)</f>
        <v>0.43514103455850051</v>
      </c>
      <c r="Q4330" s="4">
        <f>IFERROR(Table2[[#This Row],[GROSS_REVENUE]]/Table2[[#This Row],[AD_SPEND]],0)</f>
        <v>5.9028711429293992</v>
      </c>
      <c r="R4330" s="2">
        <f>IFERROR((Table2[[#This Row],[NET_REVENUE]]-(Table2[[#This Row],[UNITS_SOLD]]*Table2[[#This Row],[UNIT_COGS]])-Table2[[#This Row],[AD_SPEND]]),0)</f>
        <v>25635.38</v>
      </c>
      <c r="S4330" s="3">
        <f>IFERROR(Table2[[#This Row],[RETURNS_UNITS]]/Table2[[#This Row],[UNITS_SOLD]],0)</f>
        <v>4.5569620253164557E-2</v>
      </c>
      <c r="T4330" s="2" t="str">
        <f>TRIM(CLEAN(Table2[[#This Row],[CHANNEL]]))</f>
        <v>Blinkit</v>
      </c>
      <c r="U4330" s="1">
        <f t="shared" si="67"/>
        <v>45658</v>
      </c>
    </row>
    <row r="4331" spans="1:21" x14ac:dyDescent="0.3">
      <c r="A4331" s="1">
        <v>45536</v>
      </c>
      <c r="B4331" s="2" t="s">
        <v>37</v>
      </c>
      <c r="C4331" s="2" t="s">
        <v>25</v>
      </c>
      <c r="D4331" s="2" t="s">
        <v>38</v>
      </c>
      <c r="E4331" s="2" t="str">
        <f>TRIM(Table2[[#This Row],[SKU_CODE]])</f>
        <v>BEC-CLN-002</v>
      </c>
      <c r="F4331" s="2">
        <v>413</v>
      </c>
      <c r="G4331" s="2">
        <v>76405</v>
      </c>
      <c r="H4331" s="2">
        <v>8012.44</v>
      </c>
      <c r="I4331" s="2">
        <v>20008.66</v>
      </c>
      <c r="J4331" s="2">
        <v>11</v>
      </c>
      <c r="K4331" s="2" t="str">
        <f>_xlfn.XLOOKUP(E4331,[1]SKU_Master!A:A,[1]SKU_Master!C:C,"NOT FOUND")</f>
        <v>Cleaners</v>
      </c>
      <c r="L4331" s="2">
        <f>_xlfn.XLOOKUP(Table2[[#This Row],[SKU_CODE_CLEAN]],[1]SKU_Master!A:A,[1]SKU_Master!E:E,"Not Found")</f>
        <v>185</v>
      </c>
      <c r="M4331" s="2">
        <f>_xlfn.XLOOKUP(E4331,[1]SKU_Master!A:A,[1]SKU_Master!F:F,"NOT FOUND")</f>
        <v>88</v>
      </c>
      <c r="N4331" s="2" t="str">
        <f>IF(ISNUMBER(_xlfn.XMATCH(E4331,[1]SKU_Master!A:A)),"MATCH","NOT FOUND")</f>
        <v>MATCH</v>
      </c>
      <c r="O4331" s="2">
        <f>Table2[[#This Row],[GROSS_REVENUE]]-Table2[[#This Row],[DISCOUNT]]</f>
        <v>68392.56</v>
      </c>
      <c r="P4331" s="3">
        <f>IFERROR((Table2[[#This Row],[NET_REVENUE]]-(Table2[[#This Row],[UNITS_SOLD]]*Table2[[#This Row],[UNIT_COGS]]))/Table2[[#This Row],[NET_REVENUE]],0)</f>
        <v>0.46859716904879711</v>
      </c>
      <c r="Q4331" s="4">
        <f>IFERROR(Table2[[#This Row],[GROSS_REVENUE]]/Table2[[#This Row],[AD_SPEND]],0)</f>
        <v>3.818596547694848</v>
      </c>
      <c r="R4331" s="2">
        <f>IFERROR((Table2[[#This Row],[NET_REVENUE]]-(Table2[[#This Row],[UNITS_SOLD]]*Table2[[#This Row],[UNIT_COGS]])-Table2[[#This Row],[AD_SPEND]]),0)</f>
        <v>12039.899999999998</v>
      </c>
      <c r="S4331" s="3">
        <f>IFERROR(Table2[[#This Row],[RETURNS_UNITS]]/Table2[[#This Row],[UNITS_SOLD]],0)</f>
        <v>2.6634382566585957E-2</v>
      </c>
      <c r="T4331" s="2" t="str">
        <f>TRIM(CLEAN(Table2[[#This Row],[CHANNEL]]))</f>
        <v>Blinkit</v>
      </c>
      <c r="U4331" s="1">
        <f t="shared" si="67"/>
        <v>45536</v>
      </c>
    </row>
    <row r="4332" spans="1:21" x14ac:dyDescent="0.3">
      <c r="A4332" s="1">
        <v>45566</v>
      </c>
      <c r="B4332" s="2" t="s">
        <v>34</v>
      </c>
      <c r="C4332" s="2" t="s">
        <v>25</v>
      </c>
      <c r="D4332" s="2" t="s">
        <v>59</v>
      </c>
      <c r="E4332" s="2" t="str">
        <f>TRIM(Table2[[#This Row],[SKU_CODE]])</f>
        <v>BEC-CLN-001</v>
      </c>
      <c r="F4332" s="2">
        <v>365</v>
      </c>
      <c r="G4332" s="2">
        <v>72635</v>
      </c>
      <c r="H4332" s="2">
        <v>7938.92</v>
      </c>
      <c r="I4332" s="2">
        <v>20058.169999999998</v>
      </c>
      <c r="J4332" s="2">
        <v>16</v>
      </c>
      <c r="K4332" s="2" t="str">
        <f>_xlfn.XLOOKUP(E4332,[1]SKU_Master!A:A,[1]SKU_Master!C:C,"NOT FOUND")</f>
        <v>Cleaners</v>
      </c>
      <c r="L4332" s="2">
        <f>_xlfn.XLOOKUP(Table2[[#This Row],[SKU_CODE_CLEAN]],[1]SKU_Master!A:A,[1]SKU_Master!E:E,"Not Found")</f>
        <v>199</v>
      </c>
      <c r="M4332" s="2">
        <f>_xlfn.XLOOKUP(E4332,[1]SKU_Master!A:A,[1]SKU_Master!F:F,"NOT FOUND")</f>
        <v>96</v>
      </c>
      <c r="N4332" s="2" t="str">
        <f>IF(ISNUMBER(_xlfn.XMATCH(E4332,[1]SKU_Master!A:A)),"MATCH","NOT FOUND")</f>
        <v>MATCH</v>
      </c>
      <c r="O4332" s="2">
        <f>Table2[[#This Row],[GROSS_REVENUE]]-Table2[[#This Row],[DISCOUNT]]</f>
        <v>64696.08</v>
      </c>
      <c r="P4332" s="3">
        <f>IFERROR((Table2[[#This Row],[NET_REVENUE]]-(Table2[[#This Row],[UNITS_SOLD]]*Table2[[#This Row],[UNIT_COGS]]))/Table2[[#This Row],[NET_REVENUE]],0)</f>
        <v>0.45839067838422359</v>
      </c>
      <c r="Q4332" s="4">
        <f>IFERROR(Table2[[#This Row],[GROSS_REVENUE]]/Table2[[#This Row],[AD_SPEND]],0)</f>
        <v>3.6212176883534242</v>
      </c>
      <c r="R4332" s="2">
        <f>IFERROR((Table2[[#This Row],[NET_REVENUE]]-(Table2[[#This Row],[UNITS_SOLD]]*Table2[[#This Row],[UNIT_COGS]])-Table2[[#This Row],[AD_SPEND]]),0)</f>
        <v>9597.9100000000035</v>
      </c>
      <c r="S4332" s="3">
        <f>IFERROR(Table2[[#This Row],[RETURNS_UNITS]]/Table2[[#This Row],[UNITS_SOLD]],0)</f>
        <v>4.3835616438356165E-2</v>
      </c>
      <c r="T4332" s="2" t="str">
        <f>TRIM(CLEAN(Table2[[#This Row],[CHANNEL]]))</f>
        <v>Zepto</v>
      </c>
      <c r="U4332" s="1">
        <f t="shared" si="67"/>
        <v>45566</v>
      </c>
    </row>
    <row r="4333" spans="1:21" x14ac:dyDescent="0.3">
      <c r="A4333" s="1">
        <v>45809</v>
      </c>
      <c r="B4333" s="2" t="s">
        <v>37</v>
      </c>
      <c r="C4333" s="2" t="s">
        <v>25</v>
      </c>
      <c r="D4333" s="2" t="s">
        <v>38</v>
      </c>
      <c r="E4333" s="2" t="str">
        <f>TRIM(Table2[[#This Row],[SKU_CODE]])</f>
        <v>BEC-CLN-002</v>
      </c>
      <c r="F4333" s="2">
        <v>467</v>
      </c>
      <c r="G4333" s="2">
        <v>86395</v>
      </c>
      <c r="H4333" s="2">
        <v>18970.87</v>
      </c>
      <c r="I4333" s="2">
        <v>20061.88</v>
      </c>
      <c r="J4333" s="2">
        <v>26</v>
      </c>
      <c r="K4333" s="2" t="str">
        <f>_xlfn.XLOOKUP(E4333,[1]SKU_Master!A:A,[1]SKU_Master!C:C,"NOT FOUND")</f>
        <v>Cleaners</v>
      </c>
      <c r="L4333" s="2">
        <f>_xlfn.XLOOKUP(Table2[[#This Row],[SKU_CODE_CLEAN]],[1]SKU_Master!A:A,[1]SKU_Master!E:E,"Not Found")</f>
        <v>185</v>
      </c>
      <c r="M4333" s="2">
        <f>_xlfn.XLOOKUP(E4333,[1]SKU_Master!A:A,[1]SKU_Master!F:F,"NOT FOUND")</f>
        <v>88</v>
      </c>
      <c r="N4333" s="2" t="str">
        <f>IF(ISNUMBER(_xlfn.XMATCH(E4333,[1]SKU_Master!A:A)),"MATCH","NOT FOUND")</f>
        <v>MATCH</v>
      </c>
      <c r="O4333" s="2">
        <f>Table2[[#This Row],[GROSS_REVENUE]]-Table2[[#This Row],[DISCOUNT]]</f>
        <v>67424.13</v>
      </c>
      <c r="P4333" s="3">
        <f>IFERROR((Table2[[#This Row],[NET_REVENUE]]-(Table2[[#This Row],[UNITS_SOLD]]*Table2[[#This Row],[UNIT_COGS]]))/Table2[[#This Row],[NET_REVENUE]],0)</f>
        <v>0.39048527582039255</v>
      </c>
      <c r="Q4333" s="4">
        <f>IFERROR(Table2[[#This Row],[GROSS_REVENUE]]/Table2[[#This Row],[AD_SPEND]],0)</f>
        <v>4.3064259182090607</v>
      </c>
      <c r="R4333" s="2">
        <f>IFERROR((Table2[[#This Row],[NET_REVENUE]]-(Table2[[#This Row],[UNITS_SOLD]]*Table2[[#This Row],[UNIT_COGS]])-Table2[[#This Row],[AD_SPEND]]),0)</f>
        <v>6266.2500000000036</v>
      </c>
      <c r="S4333" s="3">
        <f>IFERROR(Table2[[#This Row],[RETURNS_UNITS]]/Table2[[#This Row],[UNITS_SOLD]],0)</f>
        <v>5.5674518201284794E-2</v>
      </c>
      <c r="T4333" s="2" t="str">
        <f>TRIM(CLEAN(Table2[[#This Row],[CHANNEL]]))</f>
        <v>Blinkit</v>
      </c>
      <c r="U4333" s="1">
        <f t="shared" si="67"/>
        <v>45809</v>
      </c>
    </row>
    <row r="4334" spans="1:21" x14ac:dyDescent="0.3">
      <c r="A4334" s="1">
        <v>45323</v>
      </c>
      <c r="B4334" s="2" t="s">
        <v>24</v>
      </c>
      <c r="C4334" s="2" t="s">
        <v>25</v>
      </c>
      <c r="D4334" s="2" t="s">
        <v>36</v>
      </c>
      <c r="E4334" s="2" t="str">
        <f>TRIM(Table2[[#This Row],[SKU_CODE]])</f>
        <v>BEC-CLN-003</v>
      </c>
      <c r="F4334" s="2">
        <v>338</v>
      </c>
      <c r="G4334" s="2">
        <v>101062</v>
      </c>
      <c r="H4334" s="2">
        <v>12309.53</v>
      </c>
      <c r="I4334" s="2">
        <v>20072.560000000001</v>
      </c>
      <c r="J4334" s="2">
        <v>34</v>
      </c>
      <c r="K4334" s="2" t="str">
        <f>_xlfn.XLOOKUP(E4334,[1]SKU_Master!A:A,[1]SKU_Master!C:C,"NOT FOUND")</f>
        <v>Cleaners</v>
      </c>
      <c r="L4334" s="2">
        <f>_xlfn.XLOOKUP(Table2[[#This Row],[SKU_CODE_CLEAN]],[1]SKU_Master!A:A,[1]SKU_Master!E:E,"Not Found")</f>
        <v>299</v>
      </c>
      <c r="M4334" s="2">
        <f>_xlfn.XLOOKUP(E4334,[1]SKU_Master!A:A,[1]SKU_Master!F:F,"NOT FOUND")</f>
        <v>150</v>
      </c>
      <c r="N4334" s="2" t="str">
        <f>IF(ISNUMBER(_xlfn.XMATCH(E4334,[1]SKU_Master!A:A)),"MATCH","NOT FOUND")</f>
        <v>MATCH</v>
      </c>
      <c r="O4334" s="2">
        <f>Table2[[#This Row],[GROSS_REVENUE]]-Table2[[#This Row],[DISCOUNT]]</f>
        <v>88752.47</v>
      </c>
      <c r="P4334" s="3">
        <f>IFERROR((Table2[[#This Row],[NET_REVENUE]]-(Table2[[#This Row],[UNITS_SOLD]]*Table2[[#This Row],[UNIT_COGS]]))/Table2[[#This Row],[NET_REVENUE]],0)</f>
        <v>0.42874829286441268</v>
      </c>
      <c r="Q4334" s="4">
        <f>IFERROR(Table2[[#This Row],[GROSS_REVENUE]]/Table2[[#This Row],[AD_SPEND]],0)</f>
        <v>5.0348336236135296</v>
      </c>
      <c r="R4334" s="2">
        <f>IFERROR((Table2[[#This Row],[NET_REVENUE]]-(Table2[[#This Row],[UNITS_SOLD]]*Table2[[#This Row],[UNIT_COGS]])-Table2[[#This Row],[AD_SPEND]]),0)</f>
        <v>17979.91</v>
      </c>
      <c r="S4334" s="3">
        <f>IFERROR(Table2[[#This Row],[RETURNS_UNITS]]/Table2[[#This Row],[UNITS_SOLD]],0)</f>
        <v>0.10059171597633136</v>
      </c>
      <c r="T4334" s="2" t="str">
        <f>TRIM(CLEAN(Table2[[#This Row],[CHANNEL]]))</f>
        <v>D2C</v>
      </c>
      <c r="U4334" s="1">
        <f t="shared" si="67"/>
        <v>45323</v>
      </c>
    </row>
    <row r="4335" spans="1:21" x14ac:dyDescent="0.3">
      <c r="A4335" s="1">
        <v>45298</v>
      </c>
      <c r="B4335" s="2" t="s">
        <v>50</v>
      </c>
      <c r="C4335" s="2" t="s">
        <v>25</v>
      </c>
      <c r="D4335" s="2" t="s">
        <v>59</v>
      </c>
      <c r="E4335" s="2" t="str">
        <f>TRIM(Table2[[#This Row],[SKU_CODE]])</f>
        <v>BEC-CLN-001</v>
      </c>
      <c r="F4335" s="2">
        <v>405</v>
      </c>
      <c r="G4335" s="2">
        <v>80595</v>
      </c>
      <c r="H4335" s="2">
        <v>5388.55</v>
      </c>
      <c r="I4335" s="2">
        <v>20084.89</v>
      </c>
      <c r="J4335" s="2">
        <v>9</v>
      </c>
      <c r="K4335" s="2" t="str">
        <f>_xlfn.XLOOKUP(E4335,[1]SKU_Master!A:A,[1]SKU_Master!C:C,"NOT FOUND")</f>
        <v>Cleaners</v>
      </c>
      <c r="L4335" s="2">
        <f>_xlfn.XLOOKUP(Table2[[#This Row],[SKU_CODE_CLEAN]],[1]SKU_Master!A:A,[1]SKU_Master!E:E,"Not Found")</f>
        <v>199</v>
      </c>
      <c r="M4335" s="2">
        <f>_xlfn.XLOOKUP(E4335,[1]SKU_Master!A:A,[1]SKU_Master!F:F,"NOT FOUND")</f>
        <v>96</v>
      </c>
      <c r="N4335" s="2" t="str">
        <f>IF(ISNUMBER(_xlfn.XMATCH(E4335,[1]SKU_Master!A:A)),"MATCH","NOT FOUND")</f>
        <v>MATCH</v>
      </c>
      <c r="O4335" s="2">
        <f>Table2[[#This Row],[GROSS_REVENUE]]-Table2[[#This Row],[DISCOUNT]]</f>
        <v>75206.45</v>
      </c>
      <c r="P4335" s="3">
        <f>IFERROR((Table2[[#This Row],[NET_REVENUE]]-(Table2[[#This Row],[UNITS_SOLD]]*Table2[[#This Row],[UNIT_COGS]]))/Table2[[#This Row],[NET_REVENUE]],0)</f>
        <v>0.48302306517592569</v>
      </c>
      <c r="Q4335" s="4">
        <f>IFERROR(Table2[[#This Row],[GROSS_REVENUE]]/Table2[[#This Row],[AD_SPEND]],0)</f>
        <v>4.0127180183710243</v>
      </c>
      <c r="R4335" s="2">
        <f>IFERROR((Table2[[#This Row],[NET_REVENUE]]-(Table2[[#This Row],[UNITS_SOLD]]*Table2[[#This Row],[UNIT_COGS]])-Table2[[#This Row],[AD_SPEND]]),0)</f>
        <v>16241.559999999998</v>
      </c>
      <c r="S4335" s="3">
        <f>IFERROR(Table2[[#This Row],[RETURNS_UNITS]]/Table2[[#This Row],[UNITS_SOLD]],0)</f>
        <v>2.2222222222222223E-2</v>
      </c>
      <c r="T4335" s="2" t="str">
        <f>TRIM(CLEAN(Table2[[#This Row],[CHANNEL]]))</f>
        <v>Amazon</v>
      </c>
      <c r="U4335" s="1">
        <f t="shared" si="67"/>
        <v>45474</v>
      </c>
    </row>
    <row r="4336" spans="1:21" x14ac:dyDescent="0.3">
      <c r="A4336" s="1">
        <v>45717</v>
      </c>
      <c r="B4336" s="2" t="s">
        <v>50</v>
      </c>
      <c r="C4336" s="2" t="s">
        <v>25</v>
      </c>
      <c r="D4336" s="2" t="s">
        <v>41</v>
      </c>
      <c r="E4336" s="2" t="str">
        <f>TRIM(Table2[[#This Row],[SKU_CODE]])</f>
        <v>BEC-KT-002</v>
      </c>
      <c r="F4336" s="2">
        <v>471</v>
      </c>
      <c r="G4336" s="2">
        <v>197820</v>
      </c>
      <c r="H4336" s="2">
        <v>34876.68</v>
      </c>
      <c r="I4336" s="2">
        <v>20088.060000000001</v>
      </c>
      <c r="J4336" s="2">
        <v>15</v>
      </c>
      <c r="K4336" s="2" t="str">
        <f>_xlfn.XLOOKUP(E4336,[1]SKU_Master!A:A,[1]SKU_Master!C:C,"NOT FOUND")</f>
        <v>Kitchen Towel</v>
      </c>
      <c r="L4336" s="2">
        <f>_xlfn.XLOOKUP(Table2[[#This Row],[SKU_CODE_CLEAN]],[1]SKU_Master!A:A,[1]SKU_Master!E:E,"Not Found")</f>
        <v>420</v>
      </c>
      <c r="M4336" s="2">
        <f>_xlfn.XLOOKUP(E4336,[1]SKU_Master!A:A,[1]SKU_Master!F:F,"NOT FOUND")</f>
        <v>205</v>
      </c>
      <c r="N4336" s="2" t="str">
        <f>IF(ISNUMBER(_xlfn.XMATCH(E4336,[1]SKU_Master!A:A)),"MATCH","NOT FOUND")</f>
        <v>MATCH</v>
      </c>
      <c r="O4336" s="2">
        <f>Table2[[#This Row],[GROSS_REVENUE]]-Table2[[#This Row],[DISCOUNT]]</f>
        <v>162943.32</v>
      </c>
      <c r="P4336" s="3">
        <f>IFERROR((Table2[[#This Row],[NET_REVENUE]]-(Table2[[#This Row],[UNITS_SOLD]]*Table2[[#This Row],[UNIT_COGS]]))/Table2[[#This Row],[NET_REVENUE]],0)</f>
        <v>0.40743198309694439</v>
      </c>
      <c r="Q4336" s="4">
        <f>IFERROR(Table2[[#This Row],[GROSS_REVENUE]]/Table2[[#This Row],[AD_SPEND]],0)</f>
        <v>9.8476408373929587</v>
      </c>
      <c r="R4336" s="2">
        <f>IFERROR((Table2[[#This Row],[NET_REVENUE]]-(Table2[[#This Row],[UNITS_SOLD]]*Table2[[#This Row],[UNIT_COGS]])-Table2[[#This Row],[AD_SPEND]]),0)</f>
        <v>46300.260000000009</v>
      </c>
      <c r="S4336" s="3">
        <f>IFERROR(Table2[[#This Row],[RETURNS_UNITS]]/Table2[[#This Row],[UNITS_SOLD]],0)</f>
        <v>3.1847133757961783E-2</v>
      </c>
      <c r="T4336" s="2" t="str">
        <f>TRIM(CLEAN(Table2[[#This Row],[CHANNEL]]))</f>
        <v>Amazon</v>
      </c>
      <c r="U4336" s="1">
        <f t="shared" si="67"/>
        <v>45717</v>
      </c>
    </row>
    <row r="4337" spans="1:21" x14ac:dyDescent="0.3">
      <c r="A4337" s="1">
        <v>45658</v>
      </c>
      <c r="B4337" s="2" t="s">
        <v>24</v>
      </c>
      <c r="C4337" s="2" t="s">
        <v>25</v>
      </c>
      <c r="D4337" s="2" t="s">
        <v>38</v>
      </c>
      <c r="E4337" s="2" t="str">
        <f>TRIM(Table2[[#This Row],[SKU_CODE]])</f>
        <v>BEC-CLN-002</v>
      </c>
      <c r="F4337" s="2">
        <v>357</v>
      </c>
      <c r="G4337" s="2">
        <v>66045</v>
      </c>
      <c r="H4337" s="2">
        <v>5783.84</v>
      </c>
      <c r="I4337" s="2">
        <v>20211.650000000001</v>
      </c>
      <c r="J4337" s="2">
        <v>53</v>
      </c>
      <c r="K4337" s="2" t="str">
        <f>_xlfn.XLOOKUP(E4337,[1]SKU_Master!A:A,[1]SKU_Master!C:C,"NOT FOUND")</f>
        <v>Cleaners</v>
      </c>
      <c r="L4337" s="2">
        <f>_xlfn.XLOOKUP(Table2[[#This Row],[SKU_CODE_CLEAN]],[1]SKU_Master!A:A,[1]SKU_Master!E:E,"Not Found")</f>
        <v>185</v>
      </c>
      <c r="M4337" s="2">
        <f>_xlfn.XLOOKUP(E4337,[1]SKU_Master!A:A,[1]SKU_Master!F:F,"NOT FOUND")</f>
        <v>88</v>
      </c>
      <c r="N4337" s="2" t="str">
        <f>IF(ISNUMBER(_xlfn.XMATCH(E4337,[1]SKU_Master!A:A)),"MATCH","NOT FOUND")</f>
        <v>MATCH</v>
      </c>
      <c r="O4337" s="2">
        <f>Table2[[#This Row],[GROSS_REVENUE]]-Table2[[#This Row],[DISCOUNT]]</f>
        <v>60261.16</v>
      </c>
      <c r="P4337" s="3">
        <f>IFERROR((Table2[[#This Row],[NET_REVENUE]]-(Table2[[#This Row],[UNITS_SOLD]]*Table2[[#This Row],[UNIT_COGS]]))/Table2[[#This Row],[NET_REVENUE]],0)</f>
        <v>0.47866917928562946</v>
      </c>
      <c r="Q4337" s="4">
        <f>IFERROR(Table2[[#This Row],[GROSS_REVENUE]]/Table2[[#This Row],[AD_SPEND]],0)</f>
        <v>3.2676698834583022</v>
      </c>
      <c r="R4337" s="2">
        <f>IFERROR((Table2[[#This Row],[NET_REVENUE]]-(Table2[[#This Row],[UNITS_SOLD]]*Table2[[#This Row],[UNIT_COGS]])-Table2[[#This Row],[AD_SPEND]]),0)</f>
        <v>8633.510000000002</v>
      </c>
      <c r="S4337" s="3">
        <f>IFERROR(Table2[[#This Row],[RETURNS_UNITS]]/Table2[[#This Row],[UNITS_SOLD]],0)</f>
        <v>0.1484593837535014</v>
      </c>
      <c r="T4337" s="2" t="str">
        <f>TRIM(CLEAN(Table2[[#This Row],[CHANNEL]]))</f>
        <v>D2C</v>
      </c>
      <c r="U4337" s="1">
        <f t="shared" si="67"/>
        <v>45658</v>
      </c>
    </row>
    <row r="4338" spans="1:21" x14ac:dyDescent="0.3">
      <c r="A4338" s="1">
        <v>45352</v>
      </c>
      <c r="B4338" s="2" t="s">
        <v>21</v>
      </c>
      <c r="C4338" s="2" t="s">
        <v>22</v>
      </c>
      <c r="D4338" s="2" t="s">
        <v>36</v>
      </c>
      <c r="E4338" s="2" t="str">
        <f>TRIM(Table2[[#This Row],[SKU_CODE]])</f>
        <v>BEC-CLN-003</v>
      </c>
      <c r="F4338" s="2">
        <v>295</v>
      </c>
      <c r="G4338" s="2">
        <v>88205</v>
      </c>
      <c r="H4338" s="2">
        <v>25490.71</v>
      </c>
      <c r="I4338" s="2">
        <v>20216.71</v>
      </c>
      <c r="J4338" s="2">
        <v>11</v>
      </c>
      <c r="K4338" s="2" t="str">
        <f>_xlfn.XLOOKUP(E4338,[1]SKU_Master!A:A,[1]SKU_Master!C:C,"NOT FOUND")</f>
        <v>Cleaners</v>
      </c>
      <c r="L4338" s="2">
        <f>_xlfn.XLOOKUP(Table2[[#This Row],[SKU_CODE_CLEAN]],[1]SKU_Master!A:A,[1]SKU_Master!E:E,"Not Found")</f>
        <v>299</v>
      </c>
      <c r="M4338" s="2">
        <f>_xlfn.XLOOKUP(E4338,[1]SKU_Master!A:A,[1]SKU_Master!F:F,"NOT FOUND")</f>
        <v>150</v>
      </c>
      <c r="N4338" s="2" t="str">
        <f>IF(ISNUMBER(_xlfn.XMATCH(E4338,[1]SKU_Master!A:A)),"MATCH","NOT FOUND")</f>
        <v>MATCH</v>
      </c>
      <c r="O4338" s="2">
        <f>Table2[[#This Row],[GROSS_REVENUE]]-Table2[[#This Row],[DISCOUNT]]</f>
        <v>62714.29</v>
      </c>
      <c r="P4338" s="3">
        <f>IFERROR((Table2[[#This Row],[NET_REVENUE]]-(Table2[[#This Row],[UNITS_SOLD]]*Table2[[#This Row],[UNIT_COGS]]))/Table2[[#This Row],[NET_REVENUE]],0)</f>
        <v>0.2944191826137233</v>
      </c>
      <c r="Q4338" s="4">
        <f>IFERROR(Table2[[#This Row],[GROSS_REVENUE]]/Table2[[#This Row],[AD_SPEND]],0)</f>
        <v>4.3629749845548558</v>
      </c>
      <c r="R4338" s="2">
        <f>IFERROR((Table2[[#This Row],[NET_REVENUE]]-(Table2[[#This Row],[UNITS_SOLD]]*Table2[[#This Row],[UNIT_COGS]])-Table2[[#This Row],[AD_SPEND]]),0)</f>
        <v>-1752.4199999999983</v>
      </c>
      <c r="S4338" s="3">
        <f>IFERROR(Table2[[#This Row],[RETURNS_UNITS]]/Table2[[#This Row],[UNITS_SOLD]],0)</f>
        <v>3.7288135593220341E-2</v>
      </c>
      <c r="T4338" s="2" t="str">
        <f>TRIM(CLEAN(Table2[[#This Row],[CHANNEL]]))</f>
        <v>Flipkart</v>
      </c>
      <c r="U4338" s="1">
        <f t="shared" si="67"/>
        <v>45352</v>
      </c>
    </row>
    <row r="4339" spans="1:21" x14ac:dyDescent="0.3">
      <c r="A4339" s="1">
        <v>45627</v>
      </c>
      <c r="B4339" s="2" t="s">
        <v>39</v>
      </c>
      <c r="C4339" s="2" t="s">
        <v>25</v>
      </c>
      <c r="D4339" s="2" t="s">
        <v>59</v>
      </c>
      <c r="E4339" s="2" t="str">
        <f>TRIM(Table2[[#This Row],[SKU_CODE]])</f>
        <v>BEC-CLN-001</v>
      </c>
      <c r="F4339" s="2">
        <v>589</v>
      </c>
      <c r="G4339" s="2">
        <v>117211</v>
      </c>
      <c r="H4339" s="2">
        <v>15626.53</v>
      </c>
      <c r="I4339" s="2">
        <v>20230.89</v>
      </c>
      <c r="J4339" s="2">
        <v>26</v>
      </c>
      <c r="K4339" s="2" t="str">
        <f>_xlfn.XLOOKUP(E4339,[1]SKU_Master!A:A,[1]SKU_Master!C:C,"NOT FOUND")</f>
        <v>Cleaners</v>
      </c>
      <c r="L4339" s="2">
        <f>_xlfn.XLOOKUP(Table2[[#This Row],[SKU_CODE_CLEAN]],[1]SKU_Master!A:A,[1]SKU_Master!E:E,"Not Found")</f>
        <v>199</v>
      </c>
      <c r="M4339" s="2">
        <f>_xlfn.XLOOKUP(E4339,[1]SKU_Master!A:A,[1]SKU_Master!F:F,"NOT FOUND")</f>
        <v>96</v>
      </c>
      <c r="N4339" s="2" t="str">
        <f>IF(ISNUMBER(_xlfn.XMATCH(E4339,[1]SKU_Master!A:A)),"MATCH","NOT FOUND")</f>
        <v>MATCH</v>
      </c>
      <c r="O4339" s="2">
        <f>Table2[[#This Row],[GROSS_REVENUE]]-Table2[[#This Row],[DISCOUNT]]</f>
        <v>101584.47</v>
      </c>
      <c r="P4339" s="3">
        <f>IFERROR((Table2[[#This Row],[NET_REVENUE]]-(Table2[[#This Row],[UNITS_SOLD]]*Table2[[#This Row],[UNIT_COGS]]))/Table2[[#This Row],[NET_REVENUE]],0)</f>
        <v>0.44337948507286595</v>
      </c>
      <c r="Q4339" s="4">
        <f>IFERROR(Table2[[#This Row],[GROSS_REVENUE]]/Table2[[#This Row],[AD_SPEND]],0)</f>
        <v>5.7936650340148157</v>
      </c>
      <c r="R4339" s="2">
        <f>IFERROR((Table2[[#This Row],[NET_REVENUE]]-(Table2[[#This Row],[UNITS_SOLD]]*Table2[[#This Row],[UNIT_COGS]])-Table2[[#This Row],[AD_SPEND]]),0)</f>
        <v>24809.58</v>
      </c>
      <c r="S4339" s="3">
        <f>IFERROR(Table2[[#This Row],[RETURNS_UNITS]]/Table2[[#This Row],[UNITS_SOLD]],0)</f>
        <v>4.4142614601018676E-2</v>
      </c>
      <c r="T4339" s="2" t="str">
        <f>TRIM(CLEAN(Table2[[#This Row],[CHANNEL]]))</f>
        <v>Amazon</v>
      </c>
      <c r="U4339" s="1">
        <f t="shared" si="67"/>
        <v>45627</v>
      </c>
    </row>
    <row r="4340" spans="1:21" x14ac:dyDescent="0.3">
      <c r="A4340" s="1">
        <v>45658</v>
      </c>
      <c r="B4340" s="2" t="s">
        <v>37</v>
      </c>
      <c r="C4340" s="2" t="s">
        <v>25</v>
      </c>
      <c r="D4340" s="2" t="s">
        <v>41</v>
      </c>
      <c r="E4340" s="2" t="str">
        <f>TRIM(Table2[[#This Row],[SKU_CODE]])</f>
        <v>BEC-KT-002</v>
      </c>
      <c r="F4340" s="2">
        <v>398</v>
      </c>
      <c r="G4340" s="2">
        <v>167160</v>
      </c>
      <c r="H4340" s="2">
        <v>12646.73</v>
      </c>
      <c r="I4340" s="2">
        <v>20326.259999999998</v>
      </c>
      <c r="J4340" s="2">
        <v>18</v>
      </c>
      <c r="K4340" s="2" t="str">
        <f>_xlfn.XLOOKUP(E4340,[1]SKU_Master!A:A,[1]SKU_Master!C:C,"NOT FOUND")</f>
        <v>Kitchen Towel</v>
      </c>
      <c r="L4340" s="2">
        <f>_xlfn.XLOOKUP(Table2[[#This Row],[SKU_CODE_CLEAN]],[1]SKU_Master!A:A,[1]SKU_Master!E:E,"Not Found")</f>
        <v>420</v>
      </c>
      <c r="M4340" s="2">
        <f>_xlfn.XLOOKUP(E4340,[1]SKU_Master!A:A,[1]SKU_Master!F:F,"NOT FOUND")</f>
        <v>205</v>
      </c>
      <c r="N4340" s="2" t="str">
        <f>IF(ISNUMBER(_xlfn.XMATCH(E4340,[1]SKU_Master!A:A)),"MATCH","NOT FOUND")</f>
        <v>MATCH</v>
      </c>
      <c r="O4340" s="2">
        <f>Table2[[#This Row],[GROSS_REVENUE]]-Table2[[#This Row],[DISCOUNT]]</f>
        <v>154513.26999999999</v>
      </c>
      <c r="P4340" s="3">
        <f>IFERROR((Table2[[#This Row],[NET_REVENUE]]-(Table2[[#This Row],[UNITS_SOLD]]*Table2[[#This Row],[UNIT_COGS]]))/Table2[[#This Row],[NET_REVENUE]],0)</f>
        <v>0.4719547389036553</v>
      </c>
      <c r="Q4340" s="4">
        <f>IFERROR(Table2[[#This Row],[GROSS_REVENUE]]/Table2[[#This Row],[AD_SPEND]],0)</f>
        <v>8.2238444258806105</v>
      </c>
      <c r="R4340" s="2">
        <f>IFERROR((Table2[[#This Row],[NET_REVENUE]]-(Table2[[#This Row],[UNITS_SOLD]]*Table2[[#This Row],[UNIT_COGS]])-Table2[[#This Row],[AD_SPEND]]),0)</f>
        <v>52597.009999999995</v>
      </c>
      <c r="S4340" s="3">
        <f>IFERROR(Table2[[#This Row],[RETURNS_UNITS]]/Table2[[#This Row],[UNITS_SOLD]],0)</f>
        <v>4.5226130653266333E-2</v>
      </c>
      <c r="T4340" s="2" t="str">
        <f>TRIM(CLEAN(Table2[[#This Row],[CHANNEL]]))</f>
        <v>Blinkit</v>
      </c>
      <c r="U4340" s="1">
        <f t="shared" si="67"/>
        <v>45658</v>
      </c>
    </row>
    <row r="4341" spans="1:21" x14ac:dyDescent="0.3">
      <c r="A4341" s="1">
        <v>45658</v>
      </c>
      <c r="B4341" s="2" t="s">
        <v>24</v>
      </c>
      <c r="C4341" s="2" t="s">
        <v>25</v>
      </c>
      <c r="D4341" s="2" t="s">
        <v>59</v>
      </c>
      <c r="E4341" s="2" t="str">
        <f>TRIM(Table2[[#This Row],[SKU_CODE]])</f>
        <v>BEC-CLN-001</v>
      </c>
      <c r="F4341" s="2">
        <v>383</v>
      </c>
      <c r="G4341" s="2">
        <v>76217</v>
      </c>
      <c r="H4341" s="2">
        <v>11252.16</v>
      </c>
      <c r="I4341" s="2">
        <v>20333.32</v>
      </c>
      <c r="J4341" s="2">
        <v>42</v>
      </c>
      <c r="K4341" s="2" t="str">
        <f>_xlfn.XLOOKUP(E4341,[1]SKU_Master!A:A,[1]SKU_Master!C:C,"NOT FOUND")</f>
        <v>Cleaners</v>
      </c>
      <c r="L4341" s="2">
        <f>_xlfn.XLOOKUP(Table2[[#This Row],[SKU_CODE_CLEAN]],[1]SKU_Master!A:A,[1]SKU_Master!E:E,"Not Found")</f>
        <v>199</v>
      </c>
      <c r="M4341" s="2">
        <f>_xlfn.XLOOKUP(E4341,[1]SKU_Master!A:A,[1]SKU_Master!F:F,"NOT FOUND")</f>
        <v>96</v>
      </c>
      <c r="N4341" s="2" t="str">
        <f>IF(ISNUMBER(_xlfn.XMATCH(E4341,[1]SKU_Master!A:A)),"MATCH","NOT FOUND")</f>
        <v>MATCH</v>
      </c>
      <c r="O4341" s="2">
        <f>Table2[[#This Row],[GROSS_REVENUE]]-Table2[[#This Row],[DISCOUNT]]</f>
        <v>64964.84</v>
      </c>
      <c r="P4341" s="3">
        <f>IFERROR((Table2[[#This Row],[NET_REVENUE]]-(Table2[[#This Row],[UNITS_SOLD]]*Table2[[#This Row],[UNIT_COGS]]))/Table2[[#This Row],[NET_REVENUE]],0)</f>
        <v>0.43403231655769486</v>
      </c>
      <c r="Q4341" s="4">
        <f>IFERROR(Table2[[#This Row],[GROSS_REVENUE]]/Table2[[#This Row],[AD_SPEND]],0)</f>
        <v>3.7483795071341031</v>
      </c>
      <c r="R4341" s="2">
        <f>IFERROR((Table2[[#This Row],[NET_REVENUE]]-(Table2[[#This Row],[UNITS_SOLD]]*Table2[[#This Row],[UNIT_COGS]])-Table2[[#This Row],[AD_SPEND]]),0)</f>
        <v>7863.5199999999968</v>
      </c>
      <c r="S4341" s="3">
        <f>IFERROR(Table2[[#This Row],[RETURNS_UNITS]]/Table2[[#This Row],[UNITS_SOLD]],0)</f>
        <v>0.10966057441253264</v>
      </c>
      <c r="T4341" s="2" t="str">
        <f>TRIM(CLEAN(Table2[[#This Row],[CHANNEL]]))</f>
        <v>D2C</v>
      </c>
      <c r="U4341" s="1">
        <f t="shared" si="67"/>
        <v>45658</v>
      </c>
    </row>
    <row r="4342" spans="1:21" x14ac:dyDescent="0.3">
      <c r="A4342" s="1">
        <v>45566</v>
      </c>
      <c r="B4342" s="2" t="s">
        <v>34</v>
      </c>
      <c r="C4342" s="2" t="s">
        <v>25</v>
      </c>
      <c r="D4342" s="2" t="s">
        <v>38</v>
      </c>
      <c r="E4342" s="2" t="str">
        <f>TRIM(Table2[[#This Row],[SKU_CODE]])</f>
        <v>BEC-CLN-002</v>
      </c>
      <c r="F4342" s="2">
        <v>412</v>
      </c>
      <c r="G4342" s="2">
        <v>76220</v>
      </c>
      <c r="H4342" s="2">
        <v>10102.14</v>
      </c>
      <c r="I4342" s="2">
        <v>20335.98</v>
      </c>
      <c r="J4342" s="2">
        <v>18</v>
      </c>
      <c r="K4342" s="2" t="str">
        <f>_xlfn.XLOOKUP(E4342,[1]SKU_Master!A:A,[1]SKU_Master!C:C,"NOT FOUND")</f>
        <v>Cleaners</v>
      </c>
      <c r="L4342" s="2">
        <f>_xlfn.XLOOKUP(Table2[[#This Row],[SKU_CODE_CLEAN]],[1]SKU_Master!A:A,[1]SKU_Master!E:E,"Not Found")</f>
        <v>185</v>
      </c>
      <c r="M4342" s="2">
        <f>_xlfn.XLOOKUP(E4342,[1]SKU_Master!A:A,[1]SKU_Master!F:F,"NOT FOUND")</f>
        <v>88</v>
      </c>
      <c r="N4342" s="2" t="str">
        <f>IF(ISNUMBER(_xlfn.XMATCH(E4342,[1]SKU_Master!A:A)),"MATCH","NOT FOUND")</f>
        <v>MATCH</v>
      </c>
      <c r="O4342" s="2">
        <f>Table2[[#This Row],[GROSS_REVENUE]]-Table2[[#This Row],[DISCOUNT]]</f>
        <v>66117.86</v>
      </c>
      <c r="P4342" s="3">
        <f>IFERROR((Table2[[#This Row],[NET_REVENUE]]-(Table2[[#This Row],[UNITS_SOLD]]*Table2[[#This Row],[UNIT_COGS]]))/Table2[[#This Row],[NET_REVENUE]],0)</f>
        <v>0.45164589416535866</v>
      </c>
      <c r="Q4342" s="4">
        <f>IFERROR(Table2[[#This Row],[GROSS_REVENUE]]/Table2[[#This Row],[AD_SPEND]],0)</f>
        <v>3.7480367309566591</v>
      </c>
      <c r="R4342" s="2">
        <f>IFERROR((Table2[[#This Row],[NET_REVENUE]]-(Table2[[#This Row],[UNITS_SOLD]]*Table2[[#This Row],[UNIT_COGS]])-Table2[[#This Row],[AD_SPEND]]),0)</f>
        <v>9525.880000000001</v>
      </c>
      <c r="S4342" s="3">
        <f>IFERROR(Table2[[#This Row],[RETURNS_UNITS]]/Table2[[#This Row],[UNITS_SOLD]],0)</f>
        <v>4.3689320388349516E-2</v>
      </c>
      <c r="T4342" s="2" t="str">
        <f>TRIM(CLEAN(Table2[[#This Row],[CHANNEL]]))</f>
        <v>Zepto</v>
      </c>
      <c r="U4342" s="1">
        <f t="shared" si="67"/>
        <v>45566</v>
      </c>
    </row>
    <row r="4343" spans="1:21" x14ac:dyDescent="0.3">
      <c r="A4343" s="1">
        <v>45748</v>
      </c>
      <c r="B4343" s="2" t="s">
        <v>24</v>
      </c>
      <c r="C4343" s="2" t="s">
        <v>25</v>
      </c>
      <c r="D4343" s="2" t="s">
        <v>59</v>
      </c>
      <c r="E4343" s="2" t="str">
        <f>TRIM(Table2[[#This Row],[SKU_CODE]])</f>
        <v>BEC-CLN-001</v>
      </c>
      <c r="F4343" s="2">
        <v>431</v>
      </c>
      <c r="G4343" s="2">
        <v>85769</v>
      </c>
      <c r="H4343" s="2">
        <v>9657.59</v>
      </c>
      <c r="I4343" s="2">
        <v>20347.45</v>
      </c>
      <c r="J4343" s="2">
        <v>55</v>
      </c>
      <c r="K4343" s="2" t="str">
        <f>_xlfn.XLOOKUP(E4343,[1]SKU_Master!A:A,[1]SKU_Master!C:C,"NOT FOUND")</f>
        <v>Cleaners</v>
      </c>
      <c r="L4343" s="2">
        <f>_xlfn.XLOOKUP(Table2[[#This Row],[SKU_CODE_CLEAN]],[1]SKU_Master!A:A,[1]SKU_Master!E:E,"Not Found")</f>
        <v>199</v>
      </c>
      <c r="M4343" s="2">
        <f>_xlfn.XLOOKUP(E4343,[1]SKU_Master!A:A,[1]SKU_Master!F:F,"NOT FOUND")</f>
        <v>96</v>
      </c>
      <c r="N4343" s="2" t="str">
        <f>IF(ISNUMBER(_xlfn.XMATCH(E4343,[1]SKU_Master!A:A)),"MATCH","NOT FOUND")</f>
        <v>MATCH</v>
      </c>
      <c r="O4343" s="2">
        <f>Table2[[#This Row],[GROSS_REVENUE]]-Table2[[#This Row],[DISCOUNT]]</f>
        <v>76111.41</v>
      </c>
      <c r="P4343" s="3">
        <f>IFERROR((Table2[[#This Row],[NET_REVENUE]]-(Table2[[#This Row],[UNITS_SOLD]]*Table2[[#This Row],[UNIT_COGS]]))/Table2[[#This Row],[NET_REVENUE]],0)</f>
        <v>0.45637585744371312</v>
      </c>
      <c r="Q4343" s="4">
        <f>IFERROR(Table2[[#This Row],[GROSS_REVENUE]]/Table2[[#This Row],[AD_SPEND]],0)</f>
        <v>4.2152210719279317</v>
      </c>
      <c r="R4343" s="2">
        <f>IFERROR((Table2[[#This Row],[NET_REVENUE]]-(Table2[[#This Row],[UNITS_SOLD]]*Table2[[#This Row],[UNIT_COGS]])-Table2[[#This Row],[AD_SPEND]]),0)</f>
        <v>14387.960000000003</v>
      </c>
      <c r="S4343" s="3">
        <f>IFERROR(Table2[[#This Row],[RETURNS_UNITS]]/Table2[[#This Row],[UNITS_SOLD]],0)</f>
        <v>0.12761020881670534</v>
      </c>
      <c r="T4343" s="2" t="str">
        <f>TRIM(CLEAN(Table2[[#This Row],[CHANNEL]]))</f>
        <v>D2C</v>
      </c>
      <c r="U4343" s="1">
        <f t="shared" si="67"/>
        <v>45748</v>
      </c>
    </row>
    <row r="4344" spans="1:21" x14ac:dyDescent="0.3">
      <c r="A4344" s="1">
        <v>45689</v>
      </c>
      <c r="B4344" s="2" t="s">
        <v>21</v>
      </c>
      <c r="C4344" s="2" t="s">
        <v>22</v>
      </c>
      <c r="D4344" s="2" t="s">
        <v>36</v>
      </c>
      <c r="E4344" s="2" t="str">
        <f>TRIM(Table2[[#This Row],[SKU_CODE]])</f>
        <v>BEC-CLN-003</v>
      </c>
      <c r="F4344" s="2">
        <v>294</v>
      </c>
      <c r="G4344" s="2">
        <v>87906</v>
      </c>
      <c r="H4344" s="2">
        <v>15641.91</v>
      </c>
      <c r="I4344" s="2">
        <v>20349.39</v>
      </c>
      <c r="J4344" s="2">
        <v>14</v>
      </c>
      <c r="K4344" s="2" t="str">
        <f>_xlfn.XLOOKUP(E4344,[1]SKU_Master!A:A,[1]SKU_Master!C:C,"NOT FOUND")</f>
        <v>Cleaners</v>
      </c>
      <c r="L4344" s="2">
        <f>_xlfn.XLOOKUP(Table2[[#This Row],[SKU_CODE_CLEAN]],[1]SKU_Master!A:A,[1]SKU_Master!E:E,"Not Found")</f>
        <v>299</v>
      </c>
      <c r="M4344" s="2">
        <f>_xlfn.XLOOKUP(E4344,[1]SKU_Master!A:A,[1]SKU_Master!F:F,"NOT FOUND")</f>
        <v>150</v>
      </c>
      <c r="N4344" s="2" t="str">
        <f>IF(ISNUMBER(_xlfn.XMATCH(E4344,[1]SKU_Master!A:A)),"MATCH","NOT FOUND")</f>
        <v>MATCH</v>
      </c>
      <c r="O4344" s="2">
        <f>Table2[[#This Row],[GROSS_REVENUE]]-Table2[[#This Row],[DISCOUNT]]</f>
        <v>72264.09</v>
      </c>
      <c r="P4344" s="3">
        <f>IFERROR((Table2[[#This Row],[NET_REVENUE]]-(Table2[[#This Row],[UNITS_SOLD]]*Table2[[#This Row],[UNIT_COGS]]))/Table2[[#This Row],[NET_REVENUE]],0)</f>
        <v>0.38973838873498579</v>
      </c>
      <c r="Q4344" s="4">
        <f>IFERROR(Table2[[#This Row],[GROSS_REVENUE]]/Table2[[#This Row],[AD_SPEND]],0)</f>
        <v>4.3198346486061743</v>
      </c>
      <c r="R4344" s="2">
        <f>IFERROR((Table2[[#This Row],[NET_REVENUE]]-(Table2[[#This Row],[UNITS_SOLD]]*Table2[[#This Row],[UNIT_COGS]])-Table2[[#This Row],[AD_SPEND]]),0)</f>
        <v>7814.6999999999971</v>
      </c>
      <c r="S4344" s="3">
        <f>IFERROR(Table2[[#This Row],[RETURNS_UNITS]]/Table2[[#This Row],[UNITS_SOLD]],0)</f>
        <v>4.7619047619047616E-2</v>
      </c>
      <c r="T4344" s="2" t="str">
        <f>TRIM(CLEAN(Table2[[#This Row],[CHANNEL]]))</f>
        <v>Flipkart</v>
      </c>
      <c r="U4344" s="1">
        <f t="shared" si="67"/>
        <v>45689</v>
      </c>
    </row>
    <row r="4345" spans="1:21" x14ac:dyDescent="0.3">
      <c r="A4345" s="1">
        <v>45413</v>
      </c>
      <c r="B4345" s="2" t="s">
        <v>39</v>
      </c>
      <c r="C4345" s="2" t="s">
        <v>25</v>
      </c>
      <c r="D4345" s="2" t="s">
        <v>38</v>
      </c>
      <c r="E4345" s="2" t="str">
        <f>TRIM(Table2[[#This Row],[SKU_CODE]])</f>
        <v>BEC-CLN-002</v>
      </c>
      <c r="F4345" s="2">
        <v>476</v>
      </c>
      <c r="G4345" s="2">
        <v>88060</v>
      </c>
      <c r="H4345" s="2">
        <v>24778.2</v>
      </c>
      <c r="I4345" s="2">
        <v>20372.560000000001</v>
      </c>
      <c r="J4345" s="2">
        <v>10</v>
      </c>
      <c r="K4345" s="2" t="str">
        <f>_xlfn.XLOOKUP(E4345,[1]SKU_Master!A:A,[1]SKU_Master!C:C,"NOT FOUND")</f>
        <v>Cleaners</v>
      </c>
      <c r="L4345" s="2">
        <f>_xlfn.XLOOKUP(Table2[[#This Row],[SKU_CODE_CLEAN]],[1]SKU_Master!A:A,[1]SKU_Master!E:E,"Not Found")</f>
        <v>185</v>
      </c>
      <c r="M4345" s="2">
        <f>_xlfn.XLOOKUP(E4345,[1]SKU_Master!A:A,[1]SKU_Master!F:F,"NOT FOUND")</f>
        <v>88</v>
      </c>
      <c r="N4345" s="2" t="str">
        <f>IF(ISNUMBER(_xlfn.XMATCH(E4345,[1]SKU_Master!A:A)),"MATCH","NOT FOUND")</f>
        <v>MATCH</v>
      </c>
      <c r="O4345" s="2">
        <f>Table2[[#This Row],[GROSS_REVENUE]]-Table2[[#This Row],[DISCOUNT]]</f>
        <v>63281.8</v>
      </c>
      <c r="P4345" s="3">
        <f>IFERROR((Table2[[#This Row],[NET_REVENUE]]-(Table2[[#This Row],[UNITS_SOLD]]*Table2[[#This Row],[UNIT_COGS]]))/Table2[[#This Row],[NET_REVENUE]],0)</f>
        <v>0.33807192589338486</v>
      </c>
      <c r="Q4345" s="4">
        <f>IFERROR(Table2[[#This Row],[GROSS_REVENUE]]/Table2[[#This Row],[AD_SPEND]],0)</f>
        <v>4.322480827151816</v>
      </c>
      <c r="R4345" s="2">
        <f>IFERROR((Table2[[#This Row],[NET_REVENUE]]-(Table2[[#This Row],[UNITS_SOLD]]*Table2[[#This Row],[UNIT_COGS]])-Table2[[#This Row],[AD_SPEND]]),0)</f>
        <v>1021.2400000000016</v>
      </c>
      <c r="S4345" s="3">
        <f>IFERROR(Table2[[#This Row],[RETURNS_UNITS]]/Table2[[#This Row],[UNITS_SOLD]],0)</f>
        <v>2.100840336134454E-2</v>
      </c>
      <c r="T4345" s="2" t="str">
        <f>TRIM(CLEAN(Table2[[#This Row],[CHANNEL]]))</f>
        <v>Amazon</v>
      </c>
      <c r="U4345" s="1">
        <f t="shared" si="67"/>
        <v>45413</v>
      </c>
    </row>
    <row r="4346" spans="1:21" x14ac:dyDescent="0.3">
      <c r="A4346" s="1">
        <v>45352</v>
      </c>
      <c r="B4346" s="2" t="s">
        <v>21</v>
      </c>
      <c r="C4346" s="2" t="s">
        <v>25</v>
      </c>
      <c r="D4346" s="2" t="s">
        <v>36</v>
      </c>
      <c r="E4346" s="2" t="str">
        <f>TRIM(Table2[[#This Row],[SKU_CODE]])</f>
        <v>BEC-CLN-003</v>
      </c>
      <c r="F4346" s="2">
        <v>386</v>
      </c>
      <c r="G4346" s="2">
        <v>115414</v>
      </c>
      <c r="H4346" s="2">
        <v>8835.4</v>
      </c>
      <c r="I4346" s="2">
        <v>20378.75</v>
      </c>
      <c r="J4346" s="2">
        <v>13</v>
      </c>
      <c r="K4346" s="2" t="str">
        <f>_xlfn.XLOOKUP(E4346,[1]SKU_Master!A:A,[1]SKU_Master!C:C,"NOT FOUND")</f>
        <v>Cleaners</v>
      </c>
      <c r="L4346" s="2">
        <f>_xlfn.XLOOKUP(Table2[[#This Row],[SKU_CODE_CLEAN]],[1]SKU_Master!A:A,[1]SKU_Master!E:E,"Not Found")</f>
        <v>299</v>
      </c>
      <c r="M4346" s="2">
        <f>_xlfn.XLOOKUP(E4346,[1]SKU_Master!A:A,[1]SKU_Master!F:F,"NOT FOUND")</f>
        <v>150</v>
      </c>
      <c r="N4346" s="2" t="str">
        <f>IF(ISNUMBER(_xlfn.XMATCH(E4346,[1]SKU_Master!A:A)),"MATCH","NOT FOUND")</f>
        <v>MATCH</v>
      </c>
      <c r="O4346" s="2">
        <f>Table2[[#This Row],[GROSS_REVENUE]]-Table2[[#This Row],[DISCOUNT]]</f>
        <v>106578.6</v>
      </c>
      <c r="P4346" s="3">
        <f>IFERROR((Table2[[#This Row],[NET_REVENUE]]-(Table2[[#This Row],[UNITS_SOLD]]*Table2[[#This Row],[UNIT_COGS]]))/Table2[[#This Row],[NET_REVENUE]],0)</f>
        <v>0.45673897011219894</v>
      </c>
      <c r="Q4346" s="4">
        <f>IFERROR(Table2[[#This Row],[GROSS_REVENUE]]/Table2[[#This Row],[AD_SPEND]],0)</f>
        <v>5.6634484450714595</v>
      </c>
      <c r="R4346" s="2">
        <f>IFERROR((Table2[[#This Row],[NET_REVENUE]]-(Table2[[#This Row],[UNITS_SOLD]]*Table2[[#This Row],[UNIT_COGS]])-Table2[[#This Row],[AD_SPEND]]),0)</f>
        <v>28299.850000000006</v>
      </c>
      <c r="S4346" s="3">
        <f>IFERROR(Table2[[#This Row],[RETURNS_UNITS]]/Table2[[#This Row],[UNITS_SOLD]],0)</f>
        <v>3.367875647668394E-2</v>
      </c>
      <c r="T4346" s="2" t="str">
        <f>TRIM(CLEAN(Table2[[#This Row],[CHANNEL]]))</f>
        <v>Flipkart</v>
      </c>
      <c r="U4346" s="1">
        <f t="shared" si="67"/>
        <v>45352</v>
      </c>
    </row>
    <row r="4347" spans="1:21" x14ac:dyDescent="0.3">
      <c r="A4347" s="1">
        <v>45444</v>
      </c>
      <c r="B4347" s="2" t="s">
        <v>39</v>
      </c>
      <c r="C4347" s="2" t="s">
        <v>28</v>
      </c>
      <c r="D4347" s="2" t="s">
        <v>59</v>
      </c>
      <c r="E4347" s="2" t="str">
        <f>TRIM(Table2[[#This Row],[SKU_CODE]])</f>
        <v>BEC-CLN-001</v>
      </c>
      <c r="F4347" s="2">
        <v>404</v>
      </c>
      <c r="G4347" s="2">
        <v>80396</v>
      </c>
      <c r="H4347" s="2">
        <v>15024.58</v>
      </c>
      <c r="I4347" s="2">
        <v>20389.439999999999</v>
      </c>
      <c r="J4347" s="2">
        <v>21</v>
      </c>
      <c r="K4347" s="2" t="str">
        <f>_xlfn.XLOOKUP(E4347,[1]SKU_Master!A:A,[1]SKU_Master!C:C,"NOT FOUND")</f>
        <v>Cleaners</v>
      </c>
      <c r="L4347" s="2">
        <f>_xlfn.XLOOKUP(Table2[[#This Row],[SKU_CODE_CLEAN]],[1]SKU_Master!A:A,[1]SKU_Master!E:E,"Not Found")</f>
        <v>199</v>
      </c>
      <c r="M4347" s="2">
        <f>_xlfn.XLOOKUP(E4347,[1]SKU_Master!A:A,[1]SKU_Master!F:F,"NOT FOUND")</f>
        <v>96</v>
      </c>
      <c r="N4347" s="2" t="str">
        <f>IF(ISNUMBER(_xlfn.XMATCH(E4347,[1]SKU_Master!A:A)),"MATCH","NOT FOUND")</f>
        <v>MATCH</v>
      </c>
      <c r="O4347" s="2">
        <f>Table2[[#This Row],[GROSS_REVENUE]]-Table2[[#This Row],[DISCOUNT]]</f>
        <v>65371.42</v>
      </c>
      <c r="P4347" s="3">
        <f>IFERROR((Table2[[#This Row],[NET_REVENUE]]-(Table2[[#This Row],[UNITS_SOLD]]*Table2[[#This Row],[UNIT_COGS]]))/Table2[[#This Row],[NET_REVENUE]],0)</f>
        <v>0.40671320892218649</v>
      </c>
      <c r="Q4347" s="4">
        <f>IFERROR(Table2[[#This Row],[GROSS_REVENUE]]/Table2[[#This Row],[AD_SPEND]],0)</f>
        <v>3.9430214856317782</v>
      </c>
      <c r="R4347" s="2">
        <f>IFERROR((Table2[[#This Row],[NET_REVENUE]]-(Table2[[#This Row],[UNITS_SOLD]]*Table2[[#This Row],[UNIT_COGS]])-Table2[[#This Row],[AD_SPEND]]),0)</f>
        <v>6197.98</v>
      </c>
      <c r="S4347" s="3">
        <f>IFERROR(Table2[[#This Row],[RETURNS_UNITS]]/Table2[[#This Row],[UNITS_SOLD]],0)</f>
        <v>5.1980198019801978E-2</v>
      </c>
      <c r="T4347" s="2" t="str">
        <f>TRIM(CLEAN(Table2[[#This Row],[CHANNEL]]))</f>
        <v>Amazon</v>
      </c>
      <c r="U4347" s="1">
        <f t="shared" si="67"/>
        <v>45444</v>
      </c>
    </row>
    <row r="4348" spans="1:21" x14ac:dyDescent="0.3">
      <c r="A4348" s="1">
        <v>45748</v>
      </c>
      <c r="B4348" s="2" t="s">
        <v>34</v>
      </c>
      <c r="C4348" s="2" t="s">
        <v>25</v>
      </c>
      <c r="D4348" s="2" t="s">
        <v>36</v>
      </c>
      <c r="E4348" s="2" t="str">
        <f>TRIM(Table2[[#This Row],[SKU_CODE]])</f>
        <v>BEC-CLN-003</v>
      </c>
      <c r="F4348" s="2">
        <v>448</v>
      </c>
      <c r="G4348" s="2">
        <v>133952</v>
      </c>
      <c r="H4348" s="2">
        <v>22357.81</v>
      </c>
      <c r="I4348" s="2">
        <v>20456.72</v>
      </c>
      <c r="J4348" s="2">
        <v>14</v>
      </c>
      <c r="K4348" s="2" t="str">
        <f>_xlfn.XLOOKUP(E4348,[1]SKU_Master!A:A,[1]SKU_Master!C:C,"NOT FOUND")</f>
        <v>Cleaners</v>
      </c>
      <c r="L4348" s="2">
        <f>_xlfn.XLOOKUP(Table2[[#This Row],[SKU_CODE_CLEAN]],[1]SKU_Master!A:A,[1]SKU_Master!E:E,"Not Found")</f>
        <v>299</v>
      </c>
      <c r="M4348" s="2">
        <f>_xlfn.XLOOKUP(E4348,[1]SKU_Master!A:A,[1]SKU_Master!F:F,"NOT FOUND")</f>
        <v>150</v>
      </c>
      <c r="N4348" s="2" t="str">
        <f>IF(ISNUMBER(_xlfn.XMATCH(E4348,[1]SKU_Master!A:A)),"MATCH","NOT FOUND")</f>
        <v>MATCH</v>
      </c>
      <c r="O4348" s="2">
        <f>Table2[[#This Row],[GROSS_REVENUE]]-Table2[[#This Row],[DISCOUNT]]</f>
        <v>111594.19</v>
      </c>
      <c r="P4348" s="3">
        <f>IFERROR((Table2[[#This Row],[NET_REVENUE]]-(Table2[[#This Row],[UNITS_SOLD]]*Table2[[#This Row],[UNIT_COGS]]))/Table2[[#This Row],[NET_REVENUE]],0)</f>
        <v>0.39781811221534025</v>
      </c>
      <c r="Q4348" s="4">
        <f>IFERROR(Table2[[#This Row],[GROSS_REVENUE]]/Table2[[#This Row],[AD_SPEND]],0)</f>
        <v>6.5480683120265608</v>
      </c>
      <c r="R4348" s="2">
        <f>IFERROR((Table2[[#This Row],[NET_REVENUE]]-(Table2[[#This Row],[UNITS_SOLD]]*Table2[[#This Row],[UNIT_COGS]])-Table2[[#This Row],[AD_SPEND]]),0)</f>
        <v>23937.47</v>
      </c>
      <c r="S4348" s="3">
        <f>IFERROR(Table2[[#This Row],[RETURNS_UNITS]]/Table2[[#This Row],[UNITS_SOLD]],0)</f>
        <v>3.125E-2</v>
      </c>
      <c r="T4348" s="2" t="str">
        <f>TRIM(CLEAN(Table2[[#This Row],[CHANNEL]]))</f>
        <v>Zepto</v>
      </c>
      <c r="U4348" s="1">
        <f t="shared" si="67"/>
        <v>45748</v>
      </c>
    </row>
    <row r="4349" spans="1:21" x14ac:dyDescent="0.3">
      <c r="A4349" s="1">
        <v>45748</v>
      </c>
      <c r="B4349" s="2" t="s">
        <v>37</v>
      </c>
      <c r="C4349" s="2" t="s">
        <v>22</v>
      </c>
      <c r="D4349" s="2" t="s">
        <v>59</v>
      </c>
      <c r="E4349" s="2" t="str">
        <f>TRIM(Table2[[#This Row],[SKU_CODE]])</f>
        <v>BEC-CLN-001</v>
      </c>
      <c r="F4349" s="2">
        <v>476</v>
      </c>
      <c r="G4349" s="5">
        <v>94724</v>
      </c>
      <c r="H4349" s="2">
        <v>13999.97</v>
      </c>
      <c r="I4349" s="2">
        <v>20475.12</v>
      </c>
      <c r="J4349" s="2">
        <v>21</v>
      </c>
      <c r="K4349" s="2" t="str">
        <f>_xlfn.XLOOKUP(E4349,[1]SKU_Master!A:A,[1]SKU_Master!C:C,"NOT FOUND")</f>
        <v>Cleaners</v>
      </c>
      <c r="L4349" s="2">
        <f>_xlfn.XLOOKUP(Table2[[#This Row],[SKU_CODE_CLEAN]],[1]SKU_Master!A:A,[1]SKU_Master!E:E,"Not Found")</f>
        <v>199</v>
      </c>
      <c r="M4349" s="2">
        <f>_xlfn.XLOOKUP(E4349,[1]SKU_Master!A:A,[1]SKU_Master!F:F,"NOT FOUND")</f>
        <v>96</v>
      </c>
      <c r="N4349" s="2" t="str">
        <f>IF(ISNUMBER(_xlfn.XMATCH(E4349,[1]SKU_Master!A:A)),"MATCH","NOT FOUND")</f>
        <v>MATCH</v>
      </c>
      <c r="O4349" s="2">
        <f>Table2[[#This Row],[GROSS_REVENUE]]-Table2[[#This Row],[DISCOUNT]]</f>
        <v>80724.03</v>
      </c>
      <c r="P4349" s="3">
        <f>IFERROR((Table2[[#This Row],[NET_REVENUE]]-(Table2[[#This Row],[UNITS_SOLD]]*Table2[[#This Row],[UNIT_COGS]]))/Table2[[#This Row],[NET_REVENUE]],0)</f>
        <v>0.4339232072531562</v>
      </c>
      <c r="Q4349" s="4">
        <f>IFERROR(Table2[[#This Row],[GROSS_REVENUE]]/Table2[[#This Row],[AD_SPEND]],0)</f>
        <v>4.6262976724922735</v>
      </c>
      <c r="R4349" s="2">
        <f>IFERROR((Table2[[#This Row],[NET_REVENUE]]-(Table2[[#This Row],[UNITS_SOLD]]*Table2[[#This Row],[UNIT_COGS]])-Table2[[#This Row],[AD_SPEND]]),0)</f>
        <v>14552.91</v>
      </c>
      <c r="S4349" s="3">
        <f>IFERROR(Table2[[#This Row],[RETURNS_UNITS]]/Table2[[#This Row],[UNITS_SOLD]],0)</f>
        <v>4.4117647058823532E-2</v>
      </c>
      <c r="T4349" s="2" t="str">
        <f>TRIM(CLEAN(Table2[[#This Row],[CHANNEL]]))</f>
        <v>Blinkit</v>
      </c>
      <c r="U4349" s="1">
        <f t="shared" si="67"/>
        <v>45748</v>
      </c>
    </row>
    <row r="4350" spans="1:21" x14ac:dyDescent="0.3">
      <c r="A4350" s="1">
        <v>45809</v>
      </c>
      <c r="B4350" s="2" t="s">
        <v>24</v>
      </c>
      <c r="C4350" s="2" t="s">
        <v>25</v>
      </c>
      <c r="D4350" s="2" t="s">
        <v>36</v>
      </c>
      <c r="E4350" s="2" t="str">
        <f>TRIM(Table2[[#This Row],[SKU_CODE]])</f>
        <v>BEC-CLN-003</v>
      </c>
      <c r="F4350" s="2">
        <v>301</v>
      </c>
      <c r="G4350" s="2">
        <v>89999</v>
      </c>
      <c r="H4350" s="2">
        <v>12847.68</v>
      </c>
      <c r="I4350" s="2">
        <v>20506.900000000001</v>
      </c>
      <c r="J4350" s="2">
        <v>32</v>
      </c>
      <c r="K4350" s="2" t="str">
        <f>_xlfn.XLOOKUP(E4350,[1]SKU_Master!A:A,[1]SKU_Master!C:C,"NOT FOUND")</f>
        <v>Cleaners</v>
      </c>
      <c r="L4350" s="2">
        <f>_xlfn.XLOOKUP(Table2[[#This Row],[SKU_CODE_CLEAN]],[1]SKU_Master!A:A,[1]SKU_Master!E:E,"Not Found")</f>
        <v>299</v>
      </c>
      <c r="M4350" s="2">
        <f>_xlfn.XLOOKUP(E4350,[1]SKU_Master!A:A,[1]SKU_Master!F:F,"NOT FOUND")</f>
        <v>150</v>
      </c>
      <c r="N4350" s="2" t="str">
        <f>IF(ISNUMBER(_xlfn.XMATCH(E4350,[1]SKU_Master!A:A)),"MATCH","NOT FOUND")</f>
        <v>MATCH</v>
      </c>
      <c r="O4350" s="2">
        <f>Table2[[#This Row],[GROSS_REVENUE]]-Table2[[#This Row],[DISCOUNT]]</f>
        <v>77151.320000000007</v>
      </c>
      <c r="P4350" s="3">
        <f>IFERROR((Table2[[#This Row],[NET_REVENUE]]-(Table2[[#This Row],[UNITS_SOLD]]*Table2[[#This Row],[UNIT_COGS]]))/Table2[[#This Row],[NET_REVENUE]],0)</f>
        <v>0.41478642231915158</v>
      </c>
      <c r="Q4350" s="4">
        <f>IFERROR(Table2[[#This Row],[GROSS_REVENUE]]/Table2[[#This Row],[AD_SPEND]],0)</f>
        <v>4.3887179437165047</v>
      </c>
      <c r="R4350" s="2">
        <f>IFERROR((Table2[[#This Row],[NET_REVENUE]]-(Table2[[#This Row],[UNITS_SOLD]]*Table2[[#This Row],[UNIT_COGS]])-Table2[[#This Row],[AD_SPEND]]),0)</f>
        <v>11494.420000000006</v>
      </c>
      <c r="S4350" s="3">
        <f>IFERROR(Table2[[#This Row],[RETURNS_UNITS]]/Table2[[#This Row],[UNITS_SOLD]],0)</f>
        <v>0.10631229235880399</v>
      </c>
      <c r="T4350" s="2" t="str">
        <f>TRIM(CLEAN(Table2[[#This Row],[CHANNEL]]))</f>
        <v>D2C</v>
      </c>
      <c r="U4350" s="1">
        <f t="shared" si="67"/>
        <v>45809</v>
      </c>
    </row>
    <row r="4351" spans="1:21" x14ac:dyDescent="0.3">
      <c r="A4351" s="1">
        <v>45689</v>
      </c>
      <c r="B4351" s="2" t="s">
        <v>21</v>
      </c>
      <c r="C4351" s="2" t="s">
        <v>25</v>
      </c>
      <c r="D4351" s="2" t="s">
        <v>59</v>
      </c>
      <c r="E4351" s="2" t="str">
        <f>TRIM(Table2[[#This Row],[SKU_CODE]])</f>
        <v>BEC-CLN-001</v>
      </c>
      <c r="F4351" s="2">
        <v>405</v>
      </c>
      <c r="G4351" s="2">
        <v>80595</v>
      </c>
      <c r="H4351" s="2">
        <v>5773.62</v>
      </c>
      <c r="I4351" s="2">
        <v>20527.919999999998</v>
      </c>
      <c r="J4351" s="2">
        <v>15</v>
      </c>
      <c r="K4351" s="2" t="str">
        <f>_xlfn.XLOOKUP(E4351,[1]SKU_Master!A:A,[1]SKU_Master!C:C,"NOT FOUND")</f>
        <v>Cleaners</v>
      </c>
      <c r="L4351" s="2">
        <f>_xlfn.XLOOKUP(Table2[[#This Row],[SKU_CODE_CLEAN]],[1]SKU_Master!A:A,[1]SKU_Master!E:E,"Not Found")</f>
        <v>199</v>
      </c>
      <c r="M4351" s="2">
        <f>_xlfn.XLOOKUP(E4351,[1]SKU_Master!A:A,[1]SKU_Master!F:F,"NOT FOUND")</f>
        <v>96</v>
      </c>
      <c r="N4351" s="2" t="str">
        <f>IF(ISNUMBER(_xlfn.XMATCH(E4351,[1]SKU_Master!A:A)),"MATCH","NOT FOUND")</f>
        <v>MATCH</v>
      </c>
      <c r="O4351" s="2">
        <f>Table2[[#This Row],[GROSS_REVENUE]]-Table2[[#This Row],[DISCOUNT]]</f>
        <v>74821.38</v>
      </c>
      <c r="P4351" s="3">
        <f>IFERROR((Table2[[#This Row],[NET_REVENUE]]-(Table2[[#This Row],[UNITS_SOLD]]*Table2[[#This Row],[UNIT_COGS]]))/Table2[[#This Row],[NET_REVENUE]],0)</f>
        <v>0.48036243116606514</v>
      </c>
      <c r="Q4351" s="4">
        <f>IFERROR(Table2[[#This Row],[GROSS_REVENUE]]/Table2[[#This Row],[AD_SPEND]],0)</f>
        <v>3.9261162358387995</v>
      </c>
      <c r="R4351" s="2">
        <f>IFERROR((Table2[[#This Row],[NET_REVENUE]]-(Table2[[#This Row],[UNITS_SOLD]]*Table2[[#This Row],[UNIT_COGS]])-Table2[[#This Row],[AD_SPEND]]),0)</f>
        <v>15413.460000000006</v>
      </c>
      <c r="S4351" s="3">
        <f>IFERROR(Table2[[#This Row],[RETURNS_UNITS]]/Table2[[#This Row],[UNITS_SOLD]],0)</f>
        <v>3.7037037037037035E-2</v>
      </c>
      <c r="T4351" s="2" t="str">
        <f>TRIM(CLEAN(Table2[[#This Row],[CHANNEL]]))</f>
        <v>Flipkart</v>
      </c>
      <c r="U4351" s="1">
        <f t="shared" si="67"/>
        <v>45689</v>
      </c>
    </row>
    <row r="4352" spans="1:21" x14ac:dyDescent="0.3">
      <c r="A4352" s="1">
        <v>45809</v>
      </c>
      <c r="B4352" s="2" t="s">
        <v>39</v>
      </c>
      <c r="C4352" s="2" t="s">
        <v>28</v>
      </c>
      <c r="D4352" s="2" t="s">
        <v>36</v>
      </c>
      <c r="E4352" s="2" t="str">
        <f>TRIM(Table2[[#This Row],[SKU_CODE]])</f>
        <v>BEC-CLN-003</v>
      </c>
      <c r="F4352" s="2">
        <v>310</v>
      </c>
      <c r="G4352" s="2">
        <v>92690</v>
      </c>
      <c r="H4352" s="2">
        <v>15144.85</v>
      </c>
      <c r="I4352" s="2">
        <v>20565.759999999998</v>
      </c>
      <c r="J4352" s="2">
        <v>12</v>
      </c>
      <c r="K4352" s="2" t="str">
        <f>_xlfn.XLOOKUP(E4352,[1]SKU_Master!A:A,[1]SKU_Master!C:C,"NOT FOUND")</f>
        <v>Cleaners</v>
      </c>
      <c r="L4352" s="2">
        <f>_xlfn.XLOOKUP(Table2[[#This Row],[SKU_CODE_CLEAN]],[1]SKU_Master!A:A,[1]SKU_Master!E:E,"Not Found")</f>
        <v>299</v>
      </c>
      <c r="M4352" s="2">
        <f>_xlfn.XLOOKUP(E4352,[1]SKU_Master!A:A,[1]SKU_Master!F:F,"NOT FOUND")</f>
        <v>150</v>
      </c>
      <c r="N4352" s="2" t="str">
        <f>IF(ISNUMBER(_xlfn.XMATCH(E4352,[1]SKU_Master!A:A)),"MATCH","NOT FOUND")</f>
        <v>MATCH</v>
      </c>
      <c r="O4352" s="2">
        <f>Table2[[#This Row],[GROSS_REVENUE]]-Table2[[#This Row],[DISCOUNT]]</f>
        <v>77545.149999999994</v>
      </c>
      <c r="P4352" s="3">
        <f>IFERROR((Table2[[#This Row],[NET_REVENUE]]-(Table2[[#This Row],[UNITS_SOLD]]*Table2[[#This Row],[UNIT_COGS]]))/Table2[[#This Row],[NET_REVENUE]],0)</f>
        <v>0.40034934486553958</v>
      </c>
      <c r="Q4352" s="4">
        <f>IFERROR(Table2[[#This Row],[GROSS_REVENUE]]/Table2[[#This Row],[AD_SPEND]],0)</f>
        <v>4.5070058193813409</v>
      </c>
      <c r="R4352" s="2">
        <f>IFERROR((Table2[[#This Row],[NET_REVENUE]]-(Table2[[#This Row],[UNITS_SOLD]]*Table2[[#This Row],[UNIT_COGS]])-Table2[[#This Row],[AD_SPEND]]),0)</f>
        <v>10479.389999999996</v>
      </c>
      <c r="S4352" s="3">
        <f>IFERROR(Table2[[#This Row],[RETURNS_UNITS]]/Table2[[#This Row],[UNITS_SOLD]],0)</f>
        <v>3.870967741935484E-2</v>
      </c>
      <c r="T4352" s="2" t="str">
        <f>TRIM(CLEAN(Table2[[#This Row],[CHANNEL]]))</f>
        <v>Amazon</v>
      </c>
      <c r="U4352" s="1">
        <f t="shared" si="67"/>
        <v>45809</v>
      </c>
    </row>
    <row r="4353" spans="1:21" x14ac:dyDescent="0.3">
      <c r="A4353" s="1">
        <v>45413</v>
      </c>
      <c r="B4353" s="2" t="s">
        <v>27</v>
      </c>
      <c r="C4353" s="2" t="s">
        <v>22</v>
      </c>
      <c r="D4353" s="2" t="s">
        <v>36</v>
      </c>
      <c r="E4353" s="2" t="str">
        <f>TRIM(Table2[[#This Row],[SKU_CODE]])</f>
        <v>BEC-CLN-003</v>
      </c>
      <c r="F4353" s="2">
        <v>249</v>
      </c>
      <c r="G4353" s="2">
        <v>74451</v>
      </c>
      <c r="H4353" s="2">
        <v>11837.81</v>
      </c>
      <c r="I4353" s="2">
        <v>20594.830000000002</v>
      </c>
      <c r="J4353" s="2">
        <v>7</v>
      </c>
      <c r="K4353" s="2" t="str">
        <f>_xlfn.XLOOKUP(E4353,[1]SKU_Master!A:A,[1]SKU_Master!C:C,"NOT FOUND")</f>
        <v>Cleaners</v>
      </c>
      <c r="L4353" s="2">
        <f>_xlfn.XLOOKUP(Table2[[#This Row],[SKU_CODE_CLEAN]],[1]SKU_Master!A:A,[1]SKU_Master!E:E,"Not Found")</f>
        <v>299</v>
      </c>
      <c r="M4353" s="2">
        <f>_xlfn.XLOOKUP(E4353,[1]SKU_Master!A:A,[1]SKU_Master!F:F,"NOT FOUND")</f>
        <v>150</v>
      </c>
      <c r="N4353" s="2" t="str">
        <f>IF(ISNUMBER(_xlfn.XMATCH(E4353,[1]SKU_Master!A:A)),"MATCH","NOT FOUND")</f>
        <v>MATCH</v>
      </c>
      <c r="O4353" s="2">
        <f>Table2[[#This Row],[GROSS_REVENUE]]-Table2[[#This Row],[DISCOUNT]]</f>
        <v>62613.19</v>
      </c>
      <c r="P4353" s="3">
        <f>IFERROR((Table2[[#This Row],[NET_REVENUE]]-(Table2[[#This Row],[UNITS_SOLD]]*Table2[[#This Row],[UNIT_COGS]]))/Table2[[#This Row],[NET_REVENUE]],0)</f>
        <v>0.40348032099945719</v>
      </c>
      <c r="Q4353" s="4">
        <f>IFERROR(Table2[[#This Row],[GROSS_REVENUE]]/Table2[[#This Row],[AD_SPEND]],0)</f>
        <v>3.6150334817039029</v>
      </c>
      <c r="R4353" s="2">
        <f>IFERROR((Table2[[#This Row],[NET_REVENUE]]-(Table2[[#This Row],[UNITS_SOLD]]*Table2[[#This Row],[UNIT_COGS]])-Table2[[#This Row],[AD_SPEND]]),0)</f>
        <v>4668.3600000000006</v>
      </c>
      <c r="S4353" s="3">
        <f>IFERROR(Table2[[#This Row],[RETURNS_UNITS]]/Table2[[#This Row],[UNITS_SOLD]],0)</f>
        <v>2.8112449799196786E-2</v>
      </c>
      <c r="T4353" s="2" t="str">
        <f>TRIM(CLEAN(Table2[[#This Row],[CHANNEL]]))</f>
        <v>Zepto</v>
      </c>
      <c r="U4353" s="1">
        <f t="shared" si="67"/>
        <v>45413</v>
      </c>
    </row>
    <row r="4354" spans="1:21" x14ac:dyDescent="0.3">
      <c r="A4354" s="1">
        <v>45323</v>
      </c>
      <c r="B4354" s="2" t="s">
        <v>39</v>
      </c>
      <c r="C4354" s="2" t="s">
        <v>28</v>
      </c>
      <c r="D4354" s="2" t="s">
        <v>38</v>
      </c>
      <c r="E4354" s="2" t="str">
        <f>TRIM(Table2[[#This Row],[SKU_CODE]])</f>
        <v>BEC-CLN-002</v>
      </c>
      <c r="F4354" s="2">
        <v>412</v>
      </c>
      <c r="G4354" s="2">
        <v>76220</v>
      </c>
      <c r="H4354" s="2">
        <v>9461.7800000000007</v>
      </c>
      <c r="I4354" s="2">
        <v>20605.8</v>
      </c>
      <c r="J4354" s="2">
        <v>12</v>
      </c>
      <c r="K4354" s="2" t="str">
        <f>_xlfn.XLOOKUP(E4354,[1]SKU_Master!A:A,[1]SKU_Master!C:C,"NOT FOUND")</f>
        <v>Cleaners</v>
      </c>
      <c r="L4354" s="2">
        <f>_xlfn.XLOOKUP(Table2[[#This Row],[SKU_CODE_CLEAN]],[1]SKU_Master!A:A,[1]SKU_Master!E:E,"Not Found")</f>
        <v>185</v>
      </c>
      <c r="M4354" s="2">
        <f>_xlfn.XLOOKUP(E4354,[1]SKU_Master!A:A,[1]SKU_Master!F:F,"NOT FOUND")</f>
        <v>88</v>
      </c>
      <c r="N4354" s="2" t="str">
        <f>IF(ISNUMBER(_xlfn.XMATCH(E4354,[1]SKU_Master!A:A)),"MATCH","NOT FOUND")</f>
        <v>MATCH</v>
      </c>
      <c r="O4354" s="2">
        <f>Table2[[#This Row],[GROSS_REVENUE]]-Table2[[#This Row],[DISCOUNT]]</f>
        <v>66758.22</v>
      </c>
      <c r="P4354" s="3">
        <f>IFERROR((Table2[[#This Row],[NET_REVENUE]]-(Table2[[#This Row],[UNITS_SOLD]]*Table2[[#This Row],[UNIT_COGS]]))/Table2[[#This Row],[NET_REVENUE]],0)</f>
        <v>0.45690583122198286</v>
      </c>
      <c r="Q4354" s="4">
        <f>IFERROR(Table2[[#This Row],[GROSS_REVENUE]]/Table2[[#This Row],[AD_SPEND]],0)</f>
        <v>3.6989585456521952</v>
      </c>
      <c r="R4354" s="2">
        <f>IFERROR((Table2[[#This Row],[NET_REVENUE]]-(Table2[[#This Row],[UNITS_SOLD]]*Table2[[#This Row],[UNIT_COGS]])-Table2[[#This Row],[AD_SPEND]]),0)</f>
        <v>9896.4200000000019</v>
      </c>
      <c r="S4354" s="3">
        <f>IFERROR(Table2[[#This Row],[RETURNS_UNITS]]/Table2[[#This Row],[UNITS_SOLD]],0)</f>
        <v>2.9126213592233011E-2</v>
      </c>
      <c r="T4354" s="2" t="str">
        <f>TRIM(CLEAN(Table2[[#This Row],[CHANNEL]]))</f>
        <v>Amazon</v>
      </c>
      <c r="U4354" s="1">
        <f t="shared" si="67"/>
        <v>45323</v>
      </c>
    </row>
    <row r="4355" spans="1:21" x14ac:dyDescent="0.3">
      <c r="A4355" s="1">
        <v>45413</v>
      </c>
      <c r="B4355" s="2" t="s">
        <v>39</v>
      </c>
      <c r="C4355" s="2" t="s">
        <v>28</v>
      </c>
      <c r="D4355" s="2" t="s">
        <v>59</v>
      </c>
      <c r="E4355" s="2" t="str">
        <f>TRIM(Table2[[#This Row],[SKU_CODE]])</f>
        <v>BEC-CLN-001</v>
      </c>
      <c r="F4355" s="2">
        <v>444</v>
      </c>
      <c r="G4355" s="2">
        <v>88356</v>
      </c>
      <c r="H4355" s="2">
        <v>17432.580000000002</v>
      </c>
      <c r="I4355" s="2">
        <v>20624.669999999998</v>
      </c>
      <c r="J4355" s="2">
        <v>20</v>
      </c>
      <c r="K4355" s="2" t="str">
        <f>_xlfn.XLOOKUP(E4355,[1]SKU_Master!A:A,[1]SKU_Master!C:C,"NOT FOUND")</f>
        <v>Cleaners</v>
      </c>
      <c r="L4355" s="2">
        <f>_xlfn.XLOOKUP(Table2[[#This Row],[SKU_CODE_CLEAN]],[1]SKU_Master!A:A,[1]SKU_Master!E:E,"Not Found")</f>
        <v>199</v>
      </c>
      <c r="M4355" s="2">
        <f>_xlfn.XLOOKUP(E4355,[1]SKU_Master!A:A,[1]SKU_Master!F:F,"NOT FOUND")</f>
        <v>96</v>
      </c>
      <c r="N4355" s="2" t="str">
        <f>IF(ISNUMBER(_xlfn.XMATCH(E4355,[1]SKU_Master!A:A)),"MATCH","NOT FOUND")</f>
        <v>MATCH</v>
      </c>
      <c r="O4355" s="2">
        <f>Table2[[#This Row],[GROSS_REVENUE]]-Table2[[#This Row],[DISCOUNT]]</f>
        <v>70923.42</v>
      </c>
      <c r="P4355" s="3">
        <f>IFERROR((Table2[[#This Row],[NET_REVENUE]]-(Table2[[#This Row],[UNITS_SOLD]]*Table2[[#This Row],[UNIT_COGS]]))/Table2[[#This Row],[NET_REVENUE]],0)</f>
        <v>0.39901375314388393</v>
      </c>
      <c r="Q4355" s="4">
        <f>IFERROR(Table2[[#This Row],[GROSS_REVENUE]]/Table2[[#This Row],[AD_SPEND]],0)</f>
        <v>4.2839958166603394</v>
      </c>
      <c r="R4355" s="2">
        <f>IFERROR((Table2[[#This Row],[NET_REVENUE]]-(Table2[[#This Row],[UNITS_SOLD]]*Table2[[#This Row],[UNIT_COGS]])-Table2[[#This Row],[AD_SPEND]]),0)</f>
        <v>7674.75</v>
      </c>
      <c r="S4355" s="3">
        <f>IFERROR(Table2[[#This Row],[RETURNS_UNITS]]/Table2[[#This Row],[UNITS_SOLD]],0)</f>
        <v>4.5045045045045043E-2</v>
      </c>
      <c r="T4355" s="2" t="str">
        <f>TRIM(CLEAN(Table2[[#This Row],[CHANNEL]]))</f>
        <v>Amazon</v>
      </c>
      <c r="U4355" s="1">
        <f t="shared" ref="U4355:U4418" si="68">IF(AND(MONTH(A4355)=1,DAY(A4355)&gt;1),DATE(YEAR(A4355),DAY(A4355),1),A4355)</f>
        <v>45413</v>
      </c>
    </row>
    <row r="4356" spans="1:21" x14ac:dyDescent="0.3">
      <c r="A4356" s="1">
        <v>45566</v>
      </c>
      <c r="B4356" s="2" t="s">
        <v>39</v>
      </c>
      <c r="C4356" s="2" t="s">
        <v>25</v>
      </c>
      <c r="D4356" s="2" t="s">
        <v>38</v>
      </c>
      <c r="E4356" s="2" t="str">
        <f>TRIM(Table2[[#This Row],[SKU_CODE]])</f>
        <v>BEC-CLN-002</v>
      </c>
      <c r="F4356" s="2">
        <v>436</v>
      </c>
      <c r="G4356" s="2">
        <v>80660</v>
      </c>
      <c r="H4356" s="2">
        <v>9045.43</v>
      </c>
      <c r="I4356" s="2">
        <v>20627.61</v>
      </c>
      <c r="J4356" s="2">
        <v>17</v>
      </c>
      <c r="K4356" s="2" t="str">
        <f>_xlfn.XLOOKUP(E4356,[1]SKU_Master!A:A,[1]SKU_Master!C:C,"NOT FOUND")</f>
        <v>Cleaners</v>
      </c>
      <c r="L4356" s="2">
        <f>_xlfn.XLOOKUP(Table2[[#This Row],[SKU_CODE_CLEAN]],[1]SKU_Master!A:A,[1]SKU_Master!E:E,"Not Found")</f>
        <v>185</v>
      </c>
      <c r="M4356" s="2">
        <f>_xlfn.XLOOKUP(E4356,[1]SKU_Master!A:A,[1]SKU_Master!F:F,"NOT FOUND")</f>
        <v>88</v>
      </c>
      <c r="N4356" s="2" t="str">
        <f>IF(ISNUMBER(_xlfn.XMATCH(E4356,[1]SKU_Master!A:A)),"MATCH","NOT FOUND")</f>
        <v>MATCH</v>
      </c>
      <c r="O4356" s="2">
        <f>Table2[[#This Row],[GROSS_REVENUE]]-Table2[[#This Row],[DISCOUNT]]</f>
        <v>71614.570000000007</v>
      </c>
      <c r="P4356" s="3">
        <f>IFERROR((Table2[[#This Row],[NET_REVENUE]]-(Table2[[#This Row],[UNITS_SOLD]]*Table2[[#This Row],[UNIT_COGS]]))/Table2[[#This Row],[NET_REVENUE]],0)</f>
        <v>0.46424310025180637</v>
      </c>
      <c r="Q4356" s="4">
        <f>IFERROR(Table2[[#This Row],[GROSS_REVENUE]]/Table2[[#This Row],[AD_SPEND]],0)</f>
        <v>3.9102930489765901</v>
      </c>
      <c r="R4356" s="2">
        <f>IFERROR((Table2[[#This Row],[NET_REVENUE]]-(Table2[[#This Row],[UNITS_SOLD]]*Table2[[#This Row],[UNIT_COGS]])-Table2[[#This Row],[AD_SPEND]]),0)</f>
        <v>12618.960000000006</v>
      </c>
      <c r="S4356" s="3">
        <f>IFERROR(Table2[[#This Row],[RETURNS_UNITS]]/Table2[[#This Row],[UNITS_SOLD]],0)</f>
        <v>3.8990825688073397E-2</v>
      </c>
      <c r="T4356" s="2" t="str">
        <f>TRIM(CLEAN(Table2[[#This Row],[CHANNEL]]))</f>
        <v>Amazon</v>
      </c>
      <c r="U4356" s="1">
        <f t="shared" si="68"/>
        <v>45566</v>
      </c>
    </row>
    <row r="4357" spans="1:21" x14ac:dyDescent="0.3">
      <c r="A4357" s="1">
        <v>45413</v>
      </c>
      <c r="B4357" s="2" t="s">
        <v>37</v>
      </c>
      <c r="C4357" s="2" t="s">
        <v>25</v>
      </c>
      <c r="D4357" s="2" t="s">
        <v>38</v>
      </c>
      <c r="E4357" s="2" t="str">
        <f>TRIM(Table2[[#This Row],[SKU_CODE]])</f>
        <v>BEC-CLN-002</v>
      </c>
      <c r="F4357" s="2">
        <v>460</v>
      </c>
      <c r="G4357" s="2">
        <v>85100</v>
      </c>
      <c r="H4357" s="2">
        <v>9672.9599999999991</v>
      </c>
      <c r="I4357" s="2">
        <v>20647.599999999999</v>
      </c>
      <c r="J4357" s="2">
        <v>14</v>
      </c>
      <c r="K4357" s="2" t="str">
        <f>_xlfn.XLOOKUP(E4357,[1]SKU_Master!A:A,[1]SKU_Master!C:C,"NOT FOUND")</f>
        <v>Cleaners</v>
      </c>
      <c r="L4357" s="2">
        <f>_xlfn.XLOOKUP(Table2[[#This Row],[SKU_CODE_CLEAN]],[1]SKU_Master!A:A,[1]SKU_Master!E:E,"Not Found")</f>
        <v>185</v>
      </c>
      <c r="M4357" s="2">
        <f>_xlfn.XLOOKUP(E4357,[1]SKU_Master!A:A,[1]SKU_Master!F:F,"NOT FOUND")</f>
        <v>88</v>
      </c>
      <c r="N4357" s="2" t="str">
        <f>IF(ISNUMBER(_xlfn.XMATCH(E4357,[1]SKU_Master!A:A)),"MATCH","NOT FOUND")</f>
        <v>MATCH</v>
      </c>
      <c r="O4357" s="2">
        <f>Table2[[#This Row],[GROSS_REVENUE]]-Table2[[#This Row],[DISCOUNT]]</f>
        <v>75427.040000000008</v>
      </c>
      <c r="P4357" s="3">
        <f>IFERROR((Table2[[#This Row],[NET_REVENUE]]-(Table2[[#This Row],[UNITS_SOLD]]*Table2[[#This Row],[UNIT_COGS]]))/Table2[[#This Row],[NET_REVENUE]],0)</f>
        <v>0.46332243715251192</v>
      </c>
      <c r="Q4357" s="4">
        <f>IFERROR(Table2[[#This Row],[GROSS_REVENUE]]/Table2[[#This Row],[AD_SPEND]],0)</f>
        <v>4.1215443925686284</v>
      </c>
      <c r="R4357" s="2">
        <f>IFERROR((Table2[[#This Row],[NET_REVENUE]]-(Table2[[#This Row],[UNITS_SOLD]]*Table2[[#This Row],[UNIT_COGS]])-Table2[[#This Row],[AD_SPEND]]),0)</f>
        <v>14299.44000000001</v>
      </c>
      <c r="S4357" s="3">
        <f>IFERROR(Table2[[#This Row],[RETURNS_UNITS]]/Table2[[#This Row],[UNITS_SOLD]],0)</f>
        <v>3.0434782608695653E-2</v>
      </c>
      <c r="T4357" s="2" t="str">
        <f>TRIM(CLEAN(Table2[[#This Row],[CHANNEL]]))</f>
        <v>Blinkit</v>
      </c>
      <c r="U4357" s="1">
        <f t="shared" si="68"/>
        <v>45413</v>
      </c>
    </row>
    <row r="4358" spans="1:21" x14ac:dyDescent="0.3">
      <c r="A4358" s="1">
        <v>45748</v>
      </c>
      <c r="B4358" s="2" t="s">
        <v>50</v>
      </c>
      <c r="C4358" s="2" t="s">
        <v>28</v>
      </c>
      <c r="D4358" s="2" t="s">
        <v>36</v>
      </c>
      <c r="E4358" s="2" t="str">
        <f>TRIM(Table2[[#This Row],[SKU_CODE]])</f>
        <v>BEC-CLN-003</v>
      </c>
      <c r="F4358" s="2">
        <v>341</v>
      </c>
      <c r="G4358" s="2">
        <v>101959</v>
      </c>
      <c r="H4358" s="2">
        <v>25246.14</v>
      </c>
      <c r="I4358" s="2">
        <v>20649.95</v>
      </c>
      <c r="J4358" s="2">
        <v>10</v>
      </c>
      <c r="K4358" s="2" t="str">
        <f>_xlfn.XLOOKUP(E4358,[1]SKU_Master!A:A,[1]SKU_Master!C:C,"NOT FOUND")</f>
        <v>Cleaners</v>
      </c>
      <c r="L4358" s="2">
        <f>_xlfn.XLOOKUP(Table2[[#This Row],[SKU_CODE_CLEAN]],[1]SKU_Master!A:A,[1]SKU_Master!E:E,"Not Found")</f>
        <v>299</v>
      </c>
      <c r="M4358" s="2">
        <f>_xlfn.XLOOKUP(E4358,[1]SKU_Master!A:A,[1]SKU_Master!F:F,"NOT FOUND")</f>
        <v>150</v>
      </c>
      <c r="N4358" s="2" t="str">
        <f>IF(ISNUMBER(_xlfn.XMATCH(E4358,[1]SKU_Master!A:A)),"MATCH","NOT FOUND")</f>
        <v>MATCH</v>
      </c>
      <c r="O4358" s="2">
        <f>Table2[[#This Row],[GROSS_REVENUE]]-Table2[[#This Row],[DISCOUNT]]</f>
        <v>76712.86</v>
      </c>
      <c r="P4358" s="3">
        <f>IFERROR((Table2[[#This Row],[NET_REVENUE]]-(Table2[[#This Row],[UNITS_SOLD]]*Table2[[#This Row],[UNIT_COGS]]))/Table2[[#This Row],[NET_REVENUE]],0)</f>
        <v>0.33322783168297987</v>
      </c>
      <c r="Q4358" s="4">
        <f>IFERROR(Table2[[#This Row],[GROSS_REVENUE]]/Table2[[#This Row],[AD_SPEND]],0)</f>
        <v>4.9374937953844924</v>
      </c>
      <c r="R4358" s="2">
        <f>IFERROR((Table2[[#This Row],[NET_REVENUE]]-(Table2[[#This Row],[UNITS_SOLD]]*Table2[[#This Row],[UNIT_COGS]])-Table2[[#This Row],[AD_SPEND]]),0)</f>
        <v>4912.91</v>
      </c>
      <c r="S4358" s="3">
        <f>IFERROR(Table2[[#This Row],[RETURNS_UNITS]]/Table2[[#This Row],[UNITS_SOLD]],0)</f>
        <v>2.932551319648094E-2</v>
      </c>
      <c r="T4358" s="2" t="str">
        <f>TRIM(CLEAN(Table2[[#This Row],[CHANNEL]]))</f>
        <v>Amazon</v>
      </c>
      <c r="U4358" s="1">
        <f t="shared" si="68"/>
        <v>45748</v>
      </c>
    </row>
    <row r="4359" spans="1:21" x14ac:dyDescent="0.3">
      <c r="A4359" s="1">
        <v>45778</v>
      </c>
      <c r="B4359" s="2" t="s">
        <v>27</v>
      </c>
      <c r="C4359" s="2" t="s">
        <v>25</v>
      </c>
      <c r="D4359" s="2" t="s">
        <v>38</v>
      </c>
      <c r="E4359" s="2" t="str">
        <f>TRIM(Table2[[#This Row],[SKU_CODE]])</f>
        <v>BEC-CLN-002</v>
      </c>
      <c r="F4359" s="2">
        <v>451</v>
      </c>
      <c r="G4359" s="2">
        <v>83435</v>
      </c>
      <c r="H4359" s="2">
        <v>7317.34</v>
      </c>
      <c r="I4359" s="2">
        <v>20707.98</v>
      </c>
      <c r="J4359" s="2">
        <v>9</v>
      </c>
      <c r="K4359" s="2" t="str">
        <f>_xlfn.XLOOKUP(E4359,[1]SKU_Master!A:A,[1]SKU_Master!C:C,"NOT FOUND")</f>
        <v>Cleaners</v>
      </c>
      <c r="L4359" s="2">
        <f>_xlfn.XLOOKUP(Table2[[#This Row],[SKU_CODE_CLEAN]],[1]SKU_Master!A:A,[1]SKU_Master!E:E,"Not Found")</f>
        <v>185</v>
      </c>
      <c r="M4359" s="2">
        <f>_xlfn.XLOOKUP(E4359,[1]SKU_Master!A:A,[1]SKU_Master!F:F,"NOT FOUND")</f>
        <v>88</v>
      </c>
      <c r="N4359" s="2" t="str">
        <f>IF(ISNUMBER(_xlfn.XMATCH(E4359,[1]SKU_Master!A:A)),"MATCH","NOT FOUND")</f>
        <v>MATCH</v>
      </c>
      <c r="O4359" s="2">
        <f>Table2[[#This Row],[GROSS_REVENUE]]-Table2[[#This Row],[DISCOUNT]]</f>
        <v>76117.66</v>
      </c>
      <c r="P4359" s="3">
        <f>IFERROR((Table2[[#This Row],[NET_REVENUE]]-(Table2[[#This Row],[UNITS_SOLD]]*Table2[[#This Row],[UNIT_COGS]]))/Table2[[#This Row],[NET_REVENUE]],0)</f>
        <v>0.4785966883375028</v>
      </c>
      <c r="Q4359" s="4">
        <f>IFERROR(Table2[[#This Row],[GROSS_REVENUE]]/Table2[[#This Row],[AD_SPEND]],0)</f>
        <v>4.0291230723614762</v>
      </c>
      <c r="R4359" s="2">
        <f>IFERROR((Table2[[#This Row],[NET_REVENUE]]-(Table2[[#This Row],[UNITS_SOLD]]*Table2[[#This Row],[UNIT_COGS]])-Table2[[#This Row],[AD_SPEND]]),0)</f>
        <v>15721.680000000004</v>
      </c>
      <c r="S4359" s="3">
        <f>IFERROR(Table2[[#This Row],[RETURNS_UNITS]]/Table2[[#This Row],[UNITS_SOLD]],0)</f>
        <v>1.9955654101995565E-2</v>
      </c>
      <c r="T4359" s="2" t="str">
        <f>TRIM(CLEAN(Table2[[#This Row],[CHANNEL]]))</f>
        <v>Zepto</v>
      </c>
      <c r="U4359" s="1">
        <f t="shared" si="68"/>
        <v>45778</v>
      </c>
    </row>
    <row r="4360" spans="1:21" x14ac:dyDescent="0.3">
      <c r="A4360" s="1">
        <v>45748</v>
      </c>
      <c r="B4360" s="2" t="s">
        <v>27</v>
      </c>
      <c r="C4360" s="2" t="s">
        <v>22</v>
      </c>
      <c r="D4360" s="2" t="s">
        <v>36</v>
      </c>
      <c r="E4360" s="2" t="str">
        <f>TRIM(Table2[[#This Row],[SKU_CODE]])</f>
        <v>BEC-CLN-003</v>
      </c>
      <c r="F4360" s="2">
        <v>405</v>
      </c>
      <c r="G4360" s="2">
        <v>121095</v>
      </c>
      <c r="H4360" s="2">
        <v>28986.37</v>
      </c>
      <c r="I4360" s="2">
        <v>20727.61</v>
      </c>
      <c r="J4360" s="2">
        <v>19</v>
      </c>
      <c r="K4360" s="2" t="str">
        <f>_xlfn.XLOOKUP(E4360,[1]SKU_Master!A:A,[1]SKU_Master!C:C,"NOT FOUND")</f>
        <v>Cleaners</v>
      </c>
      <c r="L4360" s="2">
        <f>_xlfn.XLOOKUP(Table2[[#This Row],[SKU_CODE_CLEAN]],[1]SKU_Master!A:A,[1]SKU_Master!E:E,"Not Found")</f>
        <v>299</v>
      </c>
      <c r="M4360" s="2">
        <f>_xlfn.XLOOKUP(E4360,[1]SKU_Master!A:A,[1]SKU_Master!F:F,"NOT FOUND")</f>
        <v>150</v>
      </c>
      <c r="N4360" s="2" t="str">
        <f>IF(ISNUMBER(_xlfn.XMATCH(E4360,[1]SKU_Master!A:A)),"MATCH","NOT FOUND")</f>
        <v>MATCH</v>
      </c>
      <c r="O4360" s="2">
        <f>Table2[[#This Row],[GROSS_REVENUE]]-Table2[[#This Row],[DISCOUNT]]</f>
        <v>92108.63</v>
      </c>
      <c r="P4360" s="3">
        <f>IFERROR((Table2[[#This Row],[NET_REVENUE]]-(Table2[[#This Row],[UNITS_SOLD]]*Table2[[#This Row],[UNIT_COGS]]))/Table2[[#This Row],[NET_REVENUE]],0)</f>
        <v>0.3404526807097229</v>
      </c>
      <c r="Q4360" s="4">
        <f>IFERROR(Table2[[#This Row],[GROSS_REVENUE]]/Table2[[#This Row],[AD_SPEND]],0)</f>
        <v>5.842207567587387</v>
      </c>
      <c r="R4360" s="2">
        <f>IFERROR((Table2[[#This Row],[NET_REVENUE]]-(Table2[[#This Row],[UNITS_SOLD]]*Table2[[#This Row],[UNIT_COGS]])-Table2[[#This Row],[AD_SPEND]]),0)</f>
        <v>10631.020000000004</v>
      </c>
      <c r="S4360" s="3">
        <f>IFERROR(Table2[[#This Row],[RETURNS_UNITS]]/Table2[[#This Row],[UNITS_SOLD]],0)</f>
        <v>4.6913580246913583E-2</v>
      </c>
      <c r="T4360" s="2" t="str">
        <f>TRIM(CLEAN(Table2[[#This Row],[CHANNEL]]))</f>
        <v>Zepto</v>
      </c>
      <c r="U4360" s="1">
        <f t="shared" si="68"/>
        <v>45748</v>
      </c>
    </row>
    <row r="4361" spans="1:21" x14ac:dyDescent="0.3">
      <c r="A4361" s="1">
        <v>45444</v>
      </c>
      <c r="B4361" s="2" t="s">
        <v>27</v>
      </c>
      <c r="C4361" s="2" t="s">
        <v>22</v>
      </c>
      <c r="D4361" s="2" t="s">
        <v>36</v>
      </c>
      <c r="E4361" s="2" t="str">
        <f>TRIM(Table2[[#This Row],[SKU_CODE]])</f>
        <v>BEC-CLN-003</v>
      </c>
      <c r="F4361" s="2">
        <v>314</v>
      </c>
      <c r="G4361" s="2">
        <v>93886</v>
      </c>
      <c r="H4361" s="2">
        <v>14088.31</v>
      </c>
      <c r="I4361" s="2">
        <v>20732.080000000002</v>
      </c>
      <c r="J4361" s="2">
        <v>12</v>
      </c>
      <c r="K4361" s="2" t="str">
        <f>_xlfn.XLOOKUP(E4361,[1]SKU_Master!A:A,[1]SKU_Master!C:C,"NOT FOUND")</f>
        <v>Cleaners</v>
      </c>
      <c r="L4361" s="2">
        <f>_xlfn.XLOOKUP(Table2[[#This Row],[SKU_CODE_CLEAN]],[1]SKU_Master!A:A,[1]SKU_Master!E:E,"Not Found")</f>
        <v>299</v>
      </c>
      <c r="M4361" s="2">
        <f>_xlfn.XLOOKUP(E4361,[1]SKU_Master!A:A,[1]SKU_Master!F:F,"NOT FOUND")</f>
        <v>150</v>
      </c>
      <c r="N4361" s="2" t="str">
        <f>IF(ISNUMBER(_xlfn.XMATCH(E4361,[1]SKU_Master!A:A)),"MATCH","NOT FOUND")</f>
        <v>MATCH</v>
      </c>
      <c r="O4361" s="2">
        <f>Table2[[#This Row],[GROSS_REVENUE]]-Table2[[#This Row],[DISCOUNT]]</f>
        <v>79797.69</v>
      </c>
      <c r="P4361" s="3">
        <f>IFERROR((Table2[[#This Row],[NET_REVENUE]]-(Table2[[#This Row],[UNITS_SOLD]]*Table2[[#This Row],[UNIT_COGS]]))/Table2[[#This Row],[NET_REVENUE]],0)</f>
        <v>0.40975735011878167</v>
      </c>
      <c r="Q4361" s="4">
        <f>IFERROR(Table2[[#This Row],[GROSS_REVENUE]]/Table2[[#This Row],[AD_SPEND]],0)</f>
        <v>4.5285374164097378</v>
      </c>
      <c r="R4361" s="2">
        <f>IFERROR((Table2[[#This Row],[NET_REVENUE]]-(Table2[[#This Row],[UNITS_SOLD]]*Table2[[#This Row],[UNIT_COGS]])-Table2[[#This Row],[AD_SPEND]]),0)</f>
        <v>11965.61</v>
      </c>
      <c r="S4361" s="3">
        <f>IFERROR(Table2[[#This Row],[RETURNS_UNITS]]/Table2[[#This Row],[UNITS_SOLD]],0)</f>
        <v>3.8216560509554139E-2</v>
      </c>
      <c r="T4361" s="2" t="str">
        <f>TRIM(CLEAN(Table2[[#This Row],[CHANNEL]]))</f>
        <v>Zepto</v>
      </c>
      <c r="U4361" s="1">
        <f t="shared" si="68"/>
        <v>45444</v>
      </c>
    </row>
    <row r="4362" spans="1:21" x14ac:dyDescent="0.3">
      <c r="A4362" s="1">
        <v>45383</v>
      </c>
      <c r="B4362" s="2" t="s">
        <v>50</v>
      </c>
      <c r="C4362" s="2" t="s">
        <v>28</v>
      </c>
      <c r="D4362" s="2" t="s">
        <v>38</v>
      </c>
      <c r="E4362" s="2" t="str">
        <f>TRIM(Table2[[#This Row],[SKU_CODE]])</f>
        <v>BEC-CLN-002</v>
      </c>
      <c r="F4362" s="2">
        <v>431</v>
      </c>
      <c r="G4362" s="2">
        <v>79735</v>
      </c>
      <c r="H4362" s="2">
        <v>17391.919999999998</v>
      </c>
      <c r="I4362" s="2">
        <v>20892.98</v>
      </c>
      <c r="J4362" s="2">
        <v>14</v>
      </c>
      <c r="K4362" s="2" t="str">
        <f>_xlfn.XLOOKUP(E4362,[1]SKU_Master!A:A,[1]SKU_Master!C:C,"NOT FOUND")</f>
        <v>Cleaners</v>
      </c>
      <c r="L4362" s="2">
        <f>_xlfn.XLOOKUP(Table2[[#This Row],[SKU_CODE_CLEAN]],[1]SKU_Master!A:A,[1]SKU_Master!E:E,"Not Found")</f>
        <v>185</v>
      </c>
      <c r="M4362" s="2">
        <f>_xlfn.XLOOKUP(E4362,[1]SKU_Master!A:A,[1]SKU_Master!F:F,"NOT FOUND")</f>
        <v>88</v>
      </c>
      <c r="N4362" s="2" t="str">
        <f>IF(ISNUMBER(_xlfn.XMATCH(E4362,[1]SKU_Master!A:A)),"MATCH","NOT FOUND")</f>
        <v>MATCH</v>
      </c>
      <c r="O4362" s="2">
        <f>Table2[[#This Row],[GROSS_REVENUE]]-Table2[[#This Row],[DISCOUNT]]</f>
        <v>62343.08</v>
      </c>
      <c r="P4362" s="3">
        <f>IFERROR((Table2[[#This Row],[NET_REVENUE]]-(Table2[[#This Row],[UNITS_SOLD]]*Table2[[#This Row],[UNIT_COGS]]))/Table2[[#This Row],[NET_REVENUE]],0)</f>
        <v>0.39162453956397408</v>
      </c>
      <c r="Q4362" s="4">
        <f>IFERROR(Table2[[#This Row],[GROSS_REVENUE]]/Table2[[#This Row],[AD_SPEND]],0)</f>
        <v>3.8163536269120057</v>
      </c>
      <c r="R4362" s="2">
        <f>IFERROR((Table2[[#This Row],[NET_REVENUE]]-(Table2[[#This Row],[UNITS_SOLD]]*Table2[[#This Row],[UNIT_COGS]])-Table2[[#This Row],[AD_SPEND]]),0)</f>
        <v>3522.1000000000022</v>
      </c>
      <c r="S4362" s="3">
        <f>IFERROR(Table2[[#This Row],[RETURNS_UNITS]]/Table2[[#This Row],[UNITS_SOLD]],0)</f>
        <v>3.248259860788863E-2</v>
      </c>
      <c r="T4362" s="2" t="str">
        <f>TRIM(CLEAN(Table2[[#This Row],[CHANNEL]]))</f>
        <v>Amazon</v>
      </c>
      <c r="U4362" s="1">
        <f t="shared" si="68"/>
        <v>45383</v>
      </c>
    </row>
    <row r="4363" spans="1:21" x14ac:dyDescent="0.3">
      <c r="A4363" s="1">
        <v>45689</v>
      </c>
      <c r="B4363" s="2" t="s">
        <v>39</v>
      </c>
      <c r="C4363" s="2" t="s">
        <v>22</v>
      </c>
      <c r="D4363" s="2" t="s">
        <v>59</v>
      </c>
      <c r="E4363" s="2" t="str">
        <f>TRIM(Table2[[#This Row],[SKU_CODE]])</f>
        <v>BEC-CLN-001</v>
      </c>
      <c r="F4363" s="2">
        <v>585</v>
      </c>
      <c r="G4363" s="2">
        <v>116415</v>
      </c>
      <c r="H4363" s="2">
        <v>19762.259999999998</v>
      </c>
      <c r="I4363" s="2">
        <v>20977.71</v>
      </c>
      <c r="J4363" s="2">
        <v>32</v>
      </c>
      <c r="K4363" s="2" t="str">
        <f>_xlfn.XLOOKUP(E4363,[1]SKU_Master!A:A,[1]SKU_Master!C:C,"NOT FOUND")</f>
        <v>Cleaners</v>
      </c>
      <c r="L4363" s="2">
        <f>_xlfn.XLOOKUP(Table2[[#This Row],[SKU_CODE_CLEAN]],[1]SKU_Master!A:A,[1]SKU_Master!E:E,"Not Found")</f>
        <v>199</v>
      </c>
      <c r="M4363" s="2">
        <f>_xlfn.XLOOKUP(E4363,[1]SKU_Master!A:A,[1]SKU_Master!F:F,"NOT FOUND")</f>
        <v>96</v>
      </c>
      <c r="N4363" s="2" t="str">
        <f>IF(ISNUMBER(_xlfn.XMATCH(E4363,[1]SKU_Master!A:A)),"MATCH","NOT FOUND")</f>
        <v>MATCH</v>
      </c>
      <c r="O4363" s="2">
        <f>Table2[[#This Row],[GROSS_REVENUE]]-Table2[[#This Row],[DISCOUNT]]</f>
        <v>96652.74</v>
      </c>
      <c r="P4363" s="3">
        <f>IFERROR((Table2[[#This Row],[NET_REVENUE]]-(Table2[[#This Row],[UNITS_SOLD]]*Table2[[#This Row],[UNIT_COGS]]))/Table2[[#This Row],[NET_REVENUE]],0)</f>
        <v>0.41895077159737015</v>
      </c>
      <c r="Q4363" s="4">
        <f>IFERROR(Table2[[#This Row],[GROSS_REVENUE]]/Table2[[#This Row],[AD_SPEND]],0)</f>
        <v>5.549461785866999</v>
      </c>
      <c r="R4363" s="2">
        <f>IFERROR((Table2[[#This Row],[NET_REVENUE]]-(Table2[[#This Row],[UNITS_SOLD]]*Table2[[#This Row],[UNIT_COGS]])-Table2[[#This Row],[AD_SPEND]]),0)</f>
        <v>19515.030000000006</v>
      </c>
      <c r="S4363" s="3">
        <f>IFERROR(Table2[[#This Row],[RETURNS_UNITS]]/Table2[[#This Row],[UNITS_SOLD]],0)</f>
        <v>5.4700854700854701E-2</v>
      </c>
      <c r="T4363" s="2" t="str">
        <f>TRIM(CLEAN(Table2[[#This Row],[CHANNEL]]))</f>
        <v>Amazon</v>
      </c>
      <c r="U4363" s="1">
        <f t="shared" si="68"/>
        <v>45689</v>
      </c>
    </row>
    <row r="4364" spans="1:21" x14ac:dyDescent="0.3">
      <c r="A4364" s="1">
        <v>45717</v>
      </c>
      <c r="B4364" s="2" t="s">
        <v>24</v>
      </c>
      <c r="C4364" s="2" t="s">
        <v>25</v>
      </c>
      <c r="D4364" s="2" t="s">
        <v>59</v>
      </c>
      <c r="E4364" s="2" t="str">
        <f>TRIM(Table2[[#This Row],[SKU_CODE]])</f>
        <v>BEC-CLN-001</v>
      </c>
      <c r="F4364" s="2">
        <v>427</v>
      </c>
      <c r="G4364" s="2">
        <v>84973</v>
      </c>
      <c r="H4364" s="2">
        <v>4843.58</v>
      </c>
      <c r="I4364" s="2">
        <v>21052.55</v>
      </c>
      <c r="J4364" s="2">
        <v>55</v>
      </c>
      <c r="K4364" s="2" t="str">
        <f>_xlfn.XLOOKUP(E4364,[1]SKU_Master!A:A,[1]SKU_Master!C:C,"NOT FOUND")</f>
        <v>Cleaners</v>
      </c>
      <c r="L4364" s="2">
        <f>_xlfn.XLOOKUP(Table2[[#This Row],[SKU_CODE_CLEAN]],[1]SKU_Master!A:A,[1]SKU_Master!E:E,"Not Found")</f>
        <v>199</v>
      </c>
      <c r="M4364" s="2">
        <f>_xlfn.XLOOKUP(E4364,[1]SKU_Master!A:A,[1]SKU_Master!F:F,"NOT FOUND")</f>
        <v>96</v>
      </c>
      <c r="N4364" s="2" t="str">
        <f>IF(ISNUMBER(_xlfn.XMATCH(E4364,[1]SKU_Master!A:A)),"MATCH","NOT FOUND")</f>
        <v>MATCH</v>
      </c>
      <c r="O4364" s="2">
        <f>Table2[[#This Row],[GROSS_REVENUE]]-Table2[[#This Row],[DISCOUNT]]</f>
        <v>80129.42</v>
      </c>
      <c r="P4364" s="3">
        <f>IFERROR((Table2[[#This Row],[NET_REVENUE]]-(Table2[[#This Row],[UNITS_SOLD]]*Table2[[#This Row],[UNIT_COGS]]))/Table2[[#This Row],[NET_REVENUE]],0)</f>
        <v>0.48842759625615662</v>
      </c>
      <c r="Q4364" s="4">
        <f>IFERROR(Table2[[#This Row],[GROSS_REVENUE]]/Table2[[#This Row],[AD_SPEND]],0)</f>
        <v>4.0362331404034189</v>
      </c>
      <c r="R4364" s="2">
        <f>IFERROR((Table2[[#This Row],[NET_REVENUE]]-(Table2[[#This Row],[UNITS_SOLD]]*Table2[[#This Row],[UNIT_COGS]])-Table2[[#This Row],[AD_SPEND]]),0)</f>
        <v>18084.87</v>
      </c>
      <c r="S4364" s="3">
        <f>IFERROR(Table2[[#This Row],[RETURNS_UNITS]]/Table2[[#This Row],[UNITS_SOLD]],0)</f>
        <v>0.1288056206088993</v>
      </c>
      <c r="T4364" s="2" t="str">
        <f>TRIM(CLEAN(Table2[[#This Row],[CHANNEL]]))</f>
        <v>D2C</v>
      </c>
      <c r="U4364" s="1">
        <f t="shared" si="68"/>
        <v>45717</v>
      </c>
    </row>
    <row r="4365" spans="1:21" x14ac:dyDescent="0.3">
      <c r="A4365" s="1">
        <v>45566</v>
      </c>
      <c r="B4365" s="2" t="s">
        <v>24</v>
      </c>
      <c r="C4365" s="2" t="s">
        <v>22</v>
      </c>
      <c r="D4365" s="2" t="s">
        <v>60</v>
      </c>
      <c r="E4365" s="2" t="str">
        <f>TRIM(Table2[[#This Row],[SKU_CODE]])</f>
        <v>BEC-CLN-003</v>
      </c>
      <c r="F4365" s="2">
        <v>229</v>
      </c>
      <c r="G4365" s="2">
        <v>68471</v>
      </c>
      <c r="H4365" s="2">
        <v>5642.37</v>
      </c>
      <c r="I4365" s="2">
        <v>21059.41</v>
      </c>
      <c r="J4365" s="2">
        <v>28</v>
      </c>
      <c r="K4365" s="2" t="str">
        <f>_xlfn.XLOOKUP(E4365,[1]SKU_Master!A:A,[1]SKU_Master!C:C,"NOT FOUND")</f>
        <v>Cleaners</v>
      </c>
      <c r="L4365" s="2">
        <f>_xlfn.XLOOKUP(Table2[[#This Row],[SKU_CODE_CLEAN]],[1]SKU_Master!A:A,[1]SKU_Master!E:E,"Not Found")</f>
        <v>299</v>
      </c>
      <c r="M4365" s="2">
        <f>_xlfn.XLOOKUP(E4365,[1]SKU_Master!A:A,[1]SKU_Master!F:F,"NOT FOUND")</f>
        <v>150</v>
      </c>
      <c r="N4365" s="2" t="str">
        <f>IF(ISNUMBER(_xlfn.XMATCH(E4365,[1]SKU_Master!A:A)),"MATCH","NOT FOUND")</f>
        <v>MATCH</v>
      </c>
      <c r="O4365" s="2">
        <f>Table2[[#This Row],[GROSS_REVENUE]]-Table2[[#This Row],[DISCOUNT]]</f>
        <v>62828.63</v>
      </c>
      <c r="P4365" s="3">
        <f>IFERROR((Table2[[#This Row],[NET_REVENUE]]-(Table2[[#This Row],[UNITS_SOLD]]*Table2[[#This Row],[UNIT_COGS]]))/Table2[[#This Row],[NET_REVENUE]],0)</f>
        <v>0.45327472523274814</v>
      </c>
      <c r="Q4365" s="4">
        <f>IFERROR(Table2[[#This Row],[GROSS_REVENUE]]/Table2[[#This Row],[AD_SPEND]],0)</f>
        <v>3.2513256544224172</v>
      </c>
      <c r="R4365" s="2">
        <f>IFERROR((Table2[[#This Row],[NET_REVENUE]]-(Table2[[#This Row],[UNITS_SOLD]]*Table2[[#This Row],[UNIT_COGS]])-Table2[[#This Row],[AD_SPEND]]),0)</f>
        <v>7419.2199999999975</v>
      </c>
      <c r="S4365" s="3">
        <f>IFERROR(Table2[[#This Row],[RETURNS_UNITS]]/Table2[[#This Row],[UNITS_SOLD]],0)</f>
        <v>0.1222707423580786</v>
      </c>
      <c r="T4365" s="2" t="str">
        <f>TRIM(CLEAN(Table2[[#This Row],[CHANNEL]]))</f>
        <v>D2C</v>
      </c>
      <c r="U4365" s="1">
        <f t="shared" si="68"/>
        <v>45566</v>
      </c>
    </row>
    <row r="4366" spans="1:21" x14ac:dyDescent="0.3">
      <c r="A4366" s="1">
        <v>45809</v>
      </c>
      <c r="B4366" s="2" t="s">
        <v>34</v>
      </c>
      <c r="C4366" s="2" t="s">
        <v>28</v>
      </c>
      <c r="D4366" s="2" t="s">
        <v>36</v>
      </c>
      <c r="E4366" s="2" t="str">
        <f>TRIM(Table2[[#This Row],[SKU_CODE]])</f>
        <v>BEC-CLN-003</v>
      </c>
      <c r="F4366" s="2">
        <v>316</v>
      </c>
      <c r="G4366" s="2">
        <v>94484</v>
      </c>
      <c r="H4366" s="2">
        <v>26720.34</v>
      </c>
      <c r="I4366" s="2">
        <v>21148.15</v>
      </c>
      <c r="J4366" s="2">
        <v>13</v>
      </c>
      <c r="K4366" s="2" t="str">
        <f>_xlfn.XLOOKUP(E4366,[1]SKU_Master!A:A,[1]SKU_Master!C:C,"NOT FOUND")</f>
        <v>Cleaners</v>
      </c>
      <c r="L4366" s="2">
        <f>_xlfn.XLOOKUP(Table2[[#This Row],[SKU_CODE_CLEAN]],[1]SKU_Master!A:A,[1]SKU_Master!E:E,"Not Found")</f>
        <v>299</v>
      </c>
      <c r="M4366" s="2">
        <f>_xlfn.XLOOKUP(E4366,[1]SKU_Master!A:A,[1]SKU_Master!F:F,"NOT FOUND")</f>
        <v>150</v>
      </c>
      <c r="N4366" s="2" t="str">
        <f>IF(ISNUMBER(_xlfn.XMATCH(E4366,[1]SKU_Master!A:A)),"MATCH","NOT FOUND")</f>
        <v>MATCH</v>
      </c>
      <c r="O4366" s="2">
        <f>Table2[[#This Row],[GROSS_REVENUE]]-Table2[[#This Row],[DISCOUNT]]</f>
        <v>67763.66</v>
      </c>
      <c r="P4366" s="3">
        <f>IFERROR((Table2[[#This Row],[NET_REVENUE]]-(Table2[[#This Row],[UNITS_SOLD]]*Table2[[#This Row],[UNIT_COGS]]))/Table2[[#This Row],[NET_REVENUE]],0)</f>
        <v>0.30051003738582011</v>
      </c>
      <c r="Q4366" s="4">
        <f>IFERROR(Table2[[#This Row],[GROSS_REVENUE]]/Table2[[#This Row],[AD_SPEND]],0)</f>
        <v>4.4677193986235197</v>
      </c>
      <c r="R4366" s="2">
        <f>IFERROR((Table2[[#This Row],[NET_REVENUE]]-(Table2[[#This Row],[UNITS_SOLD]]*Table2[[#This Row],[UNIT_COGS]])-Table2[[#This Row],[AD_SPEND]]),0)</f>
        <v>-784.48999999999796</v>
      </c>
      <c r="S4366" s="3">
        <f>IFERROR(Table2[[#This Row],[RETURNS_UNITS]]/Table2[[#This Row],[UNITS_SOLD]],0)</f>
        <v>4.1139240506329111E-2</v>
      </c>
      <c r="T4366" s="2" t="str">
        <f>TRIM(CLEAN(Table2[[#This Row],[CHANNEL]]))</f>
        <v>Zepto</v>
      </c>
      <c r="U4366" s="1">
        <f t="shared" si="68"/>
        <v>45809</v>
      </c>
    </row>
    <row r="4367" spans="1:21" x14ac:dyDescent="0.3">
      <c r="A4367" s="1">
        <v>45444</v>
      </c>
      <c r="B4367" s="2" t="s">
        <v>39</v>
      </c>
      <c r="C4367" s="2" t="s">
        <v>25</v>
      </c>
      <c r="D4367" s="2" t="s">
        <v>38</v>
      </c>
      <c r="E4367" s="2" t="str">
        <f>TRIM(Table2[[#This Row],[SKU_CODE]])</f>
        <v>BEC-CLN-002</v>
      </c>
      <c r="F4367" s="2">
        <v>645</v>
      </c>
      <c r="G4367" s="2">
        <v>119325</v>
      </c>
      <c r="H4367" s="2">
        <v>23221.26</v>
      </c>
      <c r="I4367" s="2">
        <v>21162.91</v>
      </c>
      <c r="J4367" s="2">
        <v>33</v>
      </c>
      <c r="K4367" s="2" t="str">
        <f>_xlfn.XLOOKUP(E4367,[1]SKU_Master!A:A,[1]SKU_Master!C:C,"NOT FOUND")</f>
        <v>Cleaners</v>
      </c>
      <c r="L4367" s="2">
        <f>_xlfn.XLOOKUP(Table2[[#This Row],[SKU_CODE_CLEAN]],[1]SKU_Master!A:A,[1]SKU_Master!E:E,"Not Found")</f>
        <v>185</v>
      </c>
      <c r="M4367" s="2">
        <f>_xlfn.XLOOKUP(E4367,[1]SKU_Master!A:A,[1]SKU_Master!F:F,"NOT FOUND")</f>
        <v>88</v>
      </c>
      <c r="N4367" s="2" t="str">
        <f>IF(ISNUMBER(_xlfn.XMATCH(E4367,[1]SKU_Master!A:A)),"MATCH","NOT FOUND")</f>
        <v>MATCH</v>
      </c>
      <c r="O4367" s="2">
        <f>Table2[[#This Row],[GROSS_REVENUE]]-Table2[[#This Row],[DISCOUNT]]</f>
        <v>96103.74</v>
      </c>
      <c r="P4367" s="3">
        <f>IFERROR((Table2[[#This Row],[NET_REVENUE]]-(Table2[[#This Row],[UNITS_SOLD]]*Table2[[#This Row],[UNIT_COGS]]))/Table2[[#This Row],[NET_REVENUE]],0)</f>
        <v>0.40938822984412471</v>
      </c>
      <c r="Q4367" s="4">
        <f>IFERROR(Table2[[#This Row],[GROSS_REVENUE]]/Table2[[#This Row],[AD_SPEND]],0)</f>
        <v>5.6384022802157174</v>
      </c>
      <c r="R4367" s="2">
        <f>IFERROR((Table2[[#This Row],[NET_REVENUE]]-(Table2[[#This Row],[UNITS_SOLD]]*Table2[[#This Row],[UNIT_COGS]])-Table2[[#This Row],[AD_SPEND]]),0)</f>
        <v>18180.830000000005</v>
      </c>
      <c r="S4367" s="3">
        <f>IFERROR(Table2[[#This Row],[RETURNS_UNITS]]/Table2[[#This Row],[UNITS_SOLD]],0)</f>
        <v>5.1162790697674418E-2</v>
      </c>
      <c r="T4367" s="2" t="str">
        <f>TRIM(CLEAN(Table2[[#This Row],[CHANNEL]]))</f>
        <v>Amazon</v>
      </c>
      <c r="U4367" s="1">
        <f t="shared" si="68"/>
        <v>45444</v>
      </c>
    </row>
    <row r="4368" spans="1:21" x14ac:dyDescent="0.3">
      <c r="A4368" s="1">
        <v>45536</v>
      </c>
      <c r="B4368" s="2" t="s">
        <v>50</v>
      </c>
      <c r="C4368" s="2" t="s">
        <v>25</v>
      </c>
      <c r="D4368" s="2" t="s">
        <v>38</v>
      </c>
      <c r="E4368" s="2" t="str">
        <f>TRIM(Table2[[#This Row],[SKU_CODE]])</f>
        <v>BEC-CLN-002</v>
      </c>
      <c r="F4368" s="2">
        <v>493</v>
      </c>
      <c r="G4368" s="2">
        <v>91205</v>
      </c>
      <c r="H4368" s="2">
        <v>5965.2</v>
      </c>
      <c r="I4368" s="2">
        <v>21163.5</v>
      </c>
      <c r="J4368" s="2">
        <v>21</v>
      </c>
      <c r="K4368" s="2" t="str">
        <f>_xlfn.XLOOKUP(E4368,[1]SKU_Master!A:A,[1]SKU_Master!C:C,"NOT FOUND")</f>
        <v>Cleaners</v>
      </c>
      <c r="L4368" s="2">
        <f>_xlfn.XLOOKUP(Table2[[#This Row],[SKU_CODE_CLEAN]],[1]SKU_Master!A:A,[1]SKU_Master!E:E,"Not Found")</f>
        <v>185</v>
      </c>
      <c r="M4368" s="2">
        <f>_xlfn.XLOOKUP(E4368,[1]SKU_Master!A:A,[1]SKU_Master!F:F,"NOT FOUND")</f>
        <v>88</v>
      </c>
      <c r="N4368" s="2" t="str">
        <f>IF(ISNUMBER(_xlfn.XMATCH(E4368,[1]SKU_Master!A:A)),"MATCH","NOT FOUND")</f>
        <v>MATCH</v>
      </c>
      <c r="O4368" s="2">
        <f>Table2[[#This Row],[GROSS_REVENUE]]-Table2[[#This Row],[DISCOUNT]]</f>
        <v>85239.8</v>
      </c>
      <c r="P4368" s="3">
        <f>IFERROR((Table2[[#This Row],[NET_REVENUE]]-(Table2[[#This Row],[UNITS_SOLD]]*Table2[[#This Row],[UNIT_COGS]]))/Table2[[#This Row],[NET_REVENUE]],0)</f>
        <v>0.49103587760647022</v>
      </c>
      <c r="Q4368" s="4">
        <f>IFERROR(Table2[[#This Row],[GROSS_REVENUE]]/Table2[[#This Row],[AD_SPEND]],0)</f>
        <v>4.3095423724809221</v>
      </c>
      <c r="R4368" s="2">
        <f>IFERROR((Table2[[#This Row],[NET_REVENUE]]-(Table2[[#This Row],[UNITS_SOLD]]*Table2[[#This Row],[UNIT_COGS]])-Table2[[#This Row],[AD_SPEND]]),0)</f>
        <v>20692.300000000003</v>
      </c>
      <c r="S4368" s="3">
        <f>IFERROR(Table2[[#This Row],[RETURNS_UNITS]]/Table2[[#This Row],[UNITS_SOLD]],0)</f>
        <v>4.2596348884381338E-2</v>
      </c>
      <c r="T4368" s="2" t="str">
        <f>TRIM(CLEAN(Table2[[#This Row],[CHANNEL]]))</f>
        <v>Amazon</v>
      </c>
      <c r="U4368" s="1">
        <f t="shared" si="68"/>
        <v>45536</v>
      </c>
    </row>
    <row r="4369" spans="1:21" x14ac:dyDescent="0.3">
      <c r="A4369" s="1">
        <v>45627</v>
      </c>
      <c r="B4369" s="2" t="s">
        <v>27</v>
      </c>
      <c r="C4369" s="2" t="s">
        <v>28</v>
      </c>
      <c r="D4369" s="2" t="s">
        <v>36</v>
      </c>
      <c r="E4369" s="2" t="str">
        <f>TRIM(Table2[[#This Row],[SKU_CODE]])</f>
        <v>BEC-CLN-003</v>
      </c>
      <c r="F4369" s="2">
        <v>292</v>
      </c>
      <c r="G4369" s="2">
        <v>87308</v>
      </c>
      <c r="H4369" s="2">
        <v>6177.52</v>
      </c>
      <c r="I4369" s="2">
        <v>21234.97</v>
      </c>
      <c r="J4369" s="2">
        <v>8</v>
      </c>
      <c r="K4369" s="2" t="str">
        <f>_xlfn.XLOOKUP(E4369,[1]SKU_Master!A:A,[1]SKU_Master!C:C,"NOT FOUND")</f>
        <v>Cleaners</v>
      </c>
      <c r="L4369" s="2">
        <f>_xlfn.XLOOKUP(Table2[[#This Row],[SKU_CODE_CLEAN]],[1]SKU_Master!A:A,[1]SKU_Master!E:E,"Not Found")</f>
        <v>299</v>
      </c>
      <c r="M4369" s="2">
        <f>_xlfn.XLOOKUP(E4369,[1]SKU_Master!A:A,[1]SKU_Master!F:F,"NOT FOUND")</f>
        <v>150</v>
      </c>
      <c r="N4369" s="2" t="str">
        <f>IF(ISNUMBER(_xlfn.XMATCH(E4369,[1]SKU_Master!A:A)),"MATCH","NOT FOUND")</f>
        <v>MATCH</v>
      </c>
      <c r="O4369" s="2">
        <f>Table2[[#This Row],[GROSS_REVENUE]]-Table2[[#This Row],[DISCOUNT]]</f>
        <v>81130.48</v>
      </c>
      <c r="P4369" s="3">
        <f>IFERROR((Table2[[#This Row],[NET_REVENUE]]-(Table2[[#This Row],[UNITS_SOLD]]*Table2[[#This Row],[UNIT_COGS]]))/Table2[[#This Row],[NET_REVENUE]],0)</f>
        <v>0.46012891825612268</v>
      </c>
      <c r="Q4369" s="4">
        <f>IFERROR(Table2[[#This Row],[GROSS_REVENUE]]/Table2[[#This Row],[AD_SPEND]],0)</f>
        <v>4.1115198184880883</v>
      </c>
      <c r="R4369" s="2">
        <f>IFERROR((Table2[[#This Row],[NET_REVENUE]]-(Table2[[#This Row],[UNITS_SOLD]]*Table2[[#This Row],[UNIT_COGS]])-Table2[[#This Row],[AD_SPEND]]),0)</f>
        <v>16095.509999999995</v>
      </c>
      <c r="S4369" s="3">
        <f>IFERROR(Table2[[#This Row],[RETURNS_UNITS]]/Table2[[#This Row],[UNITS_SOLD]],0)</f>
        <v>2.7397260273972601E-2</v>
      </c>
      <c r="T4369" s="2" t="str">
        <f>TRIM(CLEAN(Table2[[#This Row],[CHANNEL]]))</f>
        <v>Zepto</v>
      </c>
      <c r="U4369" s="1">
        <f t="shared" si="68"/>
        <v>45627</v>
      </c>
    </row>
    <row r="4370" spans="1:21" x14ac:dyDescent="0.3">
      <c r="A4370" s="1">
        <v>45658</v>
      </c>
      <c r="B4370" s="2" t="s">
        <v>50</v>
      </c>
      <c r="C4370" s="2" t="s">
        <v>25</v>
      </c>
      <c r="D4370" s="2" t="s">
        <v>41</v>
      </c>
      <c r="E4370" s="2" t="str">
        <f>TRIM(Table2[[#This Row],[SKU_CODE]])</f>
        <v>BEC-KT-002</v>
      </c>
      <c r="F4370" s="2">
        <v>503</v>
      </c>
      <c r="G4370" s="2">
        <v>211260</v>
      </c>
      <c r="H4370" s="2">
        <v>42807.39</v>
      </c>
      <c r="I4370" s="2">
        <v>21252.39</v>
      </c>
      <c r="J4370" s="2">
        <v>28</v>
      </c>
      <c r="K4370" s="2" t="str">
        <f>_xlfn.XLOOKUP(E4370,[1]SKU_Master!A:A,[1]SKU_Master!C:C,"NOT FOUND")</f>
        <v>Kitchen Towel</v>
      </c>
      <c r="L4370" s="2">
        <f>_xlfn.XLOOKUP(Table2[[#This Row],[SKU_CODE_CLEAN]],[1]SKU_Master!A:A,[1]SKU_Master!E:E,"Not Found")</f>
        <v>420</v>
      </c>
      <c r="M4370" s="2">
        <f>_xlfn.XLOOKUP(E4370,[1]SKU_Master!A:A,[1]SKU_Master!F:F,"NOT FOUND")</f>
        <v>205</v>
      </c>
      <c r="N4370" s="2" t="str">
        <f>IF(ISNUMBER(_xlfn.XMATCH(E4370,[1]SKU_Master!A:A)),"MATCH","NOT FOUND")</f>
        <v>MATCH</v>
      </c>
      <c r="O4370" s="2">
        <f>Table2[[#This Row],[GROSS_REVENUE]]-Table2[[#This Row],[DISCOUNT]]</f>
        <v>168452.61</v>
      </c>
      <c r="P4370" s="3">
        <f>IFERROR((Table2[[#This Row],[NET_REVENUE]]-(Table2[[#This Row],[UNITS_SOLD]]*Table2[[#This Row],[UNIT_COGS]]))/Table2[[#This Row],[NET_REVENUE]],0)</f>
        <v>0.38786938356134698</v>
      </c>
      <c r="Q4370" s="4">
        <f>IFERROR(Table2[[#This Row],[GROSS_REVENUE]]/Table2[[#This Row],[AD_SPEND]],0)</f>
        <v>9.9405290416748429</v>
      </c>
      <c r="R4370" s="2">
        <f>IFERROR((Table2[[#This Row],[NET_REVENUE]]-(Table2[[#This Row],[UNITS_SOLD]]*Table2[[#This Row],[UNIT_COGS]])-Table2[[#This Row],[AD_SPEND]]),0)</f>
        <v>44085.219999999987</v>
      </c>
      <c r="S4370" s="3">
        <f>IFERROR(Table2[[#This Row],[RETURNS_UNITS]]/Table2[[#This Row],[UNITS_SOLD]],0)</f>
        <v>5.5666003976143144E-2</v>
      </c>
      <c r="T4370" s="2" t="str">
        <f>TRIM(CLEAN(Table2[[#This Row],[CHANNEL]]))</f>
        <v>Amazon</v>
      </c>
      <c r="U4370" s="1">
        <f t="shared" si="68"/>
        <v>45658</v>
      </c>
    </row>
    <row r="4371" spans="1:21" x14ac:dyDescent="0.3">
      <c r="A4371" s="1">
        <v>45444</v>
      </c>
      <c r="B4371" s="2" t="s">
        <v>24</v>
      </c>
      <c r="C4371" s="2" t="s">
        <v>25</v>
      </c>
      <c r="D4371" s="2" t="s">
        <v>59</v>
      </c>
      <c r="E4371" s="2" t="str">
        <f>TRIM(Table2[[#This Row],[SKU_CODE]])</f>
        <v>BEC-CLN-001</v>
      </c>
      <c r="F4371" s="2">
        <v>339</v>
      </c>
      <c r="G4371" s="2">
        <v>67461</v>
      </c>
      <c r="H4371" s="2">
        <v>3705.31</v>
      </c>
      <c r="I4371" s="2">
        <v>21272.49</v>
      </c>
      <c r="J4371" s="2">
        <v>41</v>
      </c>
      <c r="K4371" s="2" t="str">
        <f>_xlfn.XLOOKUP(E4371,[1]SKU_Master!A:A,[1]SKU_Master!C:C,"NOT FOUND")</f>
        <v>Cleaners</v>
      </c>
      <c r="L4371" s="2">
        <f>_xlfn.XLOOKUP(Table2[[#This Row],[SKU_CODE_CLEAN]],[1]SKU_Master!A:A,[1]SKU_Master!E:E,"Not Found")</f>
        <v>199</v>
      </c>
      <c r="M4371" s="2">
        <f>_xlfn.XLOOKUP(E4371,[1]SKU_Master!A:A,[1]SKU_Master!F:F,"NOT FOUND")</f>
        <v>96</v>
      </c>
      <c r="N4371" s="2" t="str">
        <f>IF(ISNUMBER(_xlfn.XMATCH(E4371,[1]SKU_Master!A:A)),"MATCH","NOT FOUND")</f>
        <v>MATCH</v>
      </c>
      <c r="O4371" s="2">
        <f>Table2[[#This Row],[GROSS_REVENUE]]-Table2[[#This Row],[DISCOUNT]]</f>
        <v>63755.69</v>
      </c>
      <c r="P4371" s="3">
        <f>IFERROR((Table2[[#This Row],[NET_REVENUE]]-(Table2[[#This Row],[UNITS_SOLD]]*Table2[[#This Row],[UNIT_COGS]]))/Table2[[#This Row],[NET_REVENUE]],0)</f>
        <v>0.4895514423889068</v>
      </c>
      <c r="Q4371" s="4">
        <f>IFERROR(Table2[[#This Row],[GROSS_REVENUE]]/Table2[[#This Row],[AD_SPEND]],0)</f>
        <v>3.1712789617012391</v>
      </c>
      <c r="R4371" s="2">
        <f>IFERROR((Table2[[#This Row],[NET_REVENUE]]-(Table2[[#This Row],[UNITS_SOLD]]*Table2[[#This Row],[UNIT_COGS]])-Table2[[#This Row],[AD_SPEND]]),0)</f>
        <v>9939.2000000000007</v>
      </c>
      <c r="S4371" s="3">
        <f>IFERROR(Table2[[#This Row],[RETURNS_UNITS]]/Table2[[#This Row],[UNITS_SOLD]],0)</f>
        <v>0.12094395280235988</v>
      </c>
      <c r="T4371" s="2" t="str">
        <f>TRIM(CLEAN(Table2[[#This Row],[CHANNEL]]))</f>
        <v>D2C</v>
      </c>
      <c r="U4371" s="1">
        <f t="shared" si="68"/>
        <v>45444</v>
      </c>
    </row>
    <row r="4372" spans="1:21" x14ac:dyDescent="0.3">
      <c r="A4372" s="1">
        <v>45352</v>
      </c>
      <c r="B4372" s="2" t="s">
        <v>21</v>
      </c>
      <c r="C4372" s="2" t="s">
        <v>28</v>
      </c>
      <c r="D4372" s="2" t="s">
        <v>36</v>
      </c>
      <c r="E4372" s="2" t="str">
        <f>TRIM(Table2[[#This Row],[SKU_CODE]])</f>
        <v>BEC-CLN-003</v>
      </c>
      <c r="F4372" s="2">
        <v>250</v>
      </c>
      <c r="G4372" s="2">
        <v>74750</v>
      </c>
      <c r="H4372" s="2">
        <v>9960.7199999999993</v>
      </c>
      <c r="I4372" s="2">
        <v>21273.919999999998</v>
      </c>
      <c r="J4372" s="2">
        <v>7</v>
      </c>
      <c r="K4372" s="2" t="str">
        <f>_xlfn.XLOOKUP(E4372,[1]SKU_Master!A:A,[1]SKU_Master!C:C,"NOT FOUND")</f>
        <v>Cleaners</v>
      </c>
      <c r="L4372" s="2">
        <f>_xlfn.XLOOKUP(Table2[[#This Row],[SKU_CODE_CLEAN]],[1]SKU_Master!A:A,[1]SKU_Master!E:E,"Not Found")</f>
        <v>299</v>
      </c>
      <c r="M4372" s="2">
        <f>_xlfn.XLOOKUP(E4372,[1]SKU_Master!A:A,[1]SKU_Master!F:F,"NOT FOUND")</f>
        <v>150</v>
      </c>
      <c r="N4372" s="2" t="str">
        <f>IF(ISNUMBER(_xlfn.XMATCH(E4372,[1]SKU_Master!A:A)),"MATCH","NOT FOUND")</f>
        <v>MATCH</v>
      </c>
      <c r="O4372" s="2">
        <f>Table2[[#This Row],[GROSS_REVENUE]]-Table2[[#This Row],[DISCOUNT]]</f>
        <v>64789.279999999999</v>
      </c>
      <c r="P4372" s="3">
        <f>IFERROR((Table2[[#This Row],[NET_REVENUE]]-(Table2[[#This Row],[UNITS_SOLD]]*Table2[[#This Row],[UNIT_COGS]]))/Table2[[#This Row],[NET_REVENUE]],0)</f>
        <v>0.42120054428757348</v>
      </c>
      <c r="Q4372" s="4">
        <f>IFERROR(Table2[[#This Row],[GROSS_REVENUE]]/Table2[[#This Row],[AD_SPEND]],0)</f>
        <v>3.513691881891067</v>
      </c>
      <c r="R4372" s="2">
        <f>IFERROR((Table2[[#This Row],[NET_REVENUE]]-(Table2[[#This Row],[UNITS_SOLD]]*Table2[[#This Row],[UNIT_COGS]])-Table2[[#This Row],[AD_SPEND]]),0)</f>
        <v>6015.3600000000006</v>
      </c>
      <c r="S4372" s="3">
        <f>IFERROR(Table2[[#This Row],[RETURNS_UNITS]]/Table2[[#This Row],[UNITS_SOLD]],0)</f>
        <v>2.8000000000000001E-2</v>
      </c>
      <c r="T4372" s="2" t="str">
        <f>TRIM(CLEAN(Table2[[#This Row],[CHANNEL]]))</f>
        <v>Flipkart</v>
      </c>
      <c r="U4372" s="1">
        <f t="shared" si="68"/>
        <v>45352</v>
      </c>
    </row>
    <row r="4373" spans="1:21" x14ac:dyDescent="0.3">
      <c r="A4373" s="1">
        <v>45383</v>
      </c>
      <c r="B4373" s="2" t="s">
        <v>34</v>
      </c>
      <c r="C4373" s="2" t="s">
        <v>25</v>
      </c>
      <c r="D4373" s="2" t="s">
        <v>38</v>
      </c>
      <c r="E4373" s="2" t="str">
        <f>TRIM(Table2[[#This Row],[SKU_CODE]])</f>
        <v>BEC-CLN-002</v>
      </c>
      <c r="F4373" s="2">
        <v>433</v>
      </c>
      <c r="G4373" s="2">
        <v>80105</v>
      </c>
      <c r="H4373" s="2">
        <v>9491.74</v>
      </c>
      <c r="I4373" s="2">
        <v>21313.53</v>
      </c>
      <c r="J4373" s="2">
        <v>19</v>
      </c>
      <c r="K4373" s="2" t="str">
        <f>_xlfn.XLOOKUP(E4373,[1]SKU_Master!A:A,[1]SKU_Master!C:C,"NOT FOUND")</f>
        <v>Cleaners</v>
      </c>
      <c r="L4373" s="2">
        <f>_xlfn.XLOOKUP(Table2[[#This Row],[SKU_CODE_CLEAN]],[1]SKU_Master!A:A,[1]SKU_Master!E:E,"Not Found")</f>
        <v>185</v>
      </c>
      <c r="M4373" s="2">
        <f>_xlfn.XLOOKUP(E4373,[1]SKU_Master!A:A,[1]SKU_Master!F:F,"NOT FOUND")</f>
        <v>88</v>
      </c>
      <c r="N4373" s="2" t="str">
        <f>IF(ISNUMBER(_xlfn.XMATCH(E4373,[1]SKU_Master!A:A)),"MATCH","NOT FOUND")</f>
        <v>MATCH</v>
      </c>
      <c r="O4373" s="2">
        <f>Table2[[#This Row],[GROSS_REVENUE]]-Table2[[#This Row],[DISCOUNT]]</f>
        <v>70613.259999999995</v>
      </c>
      <c r="P4373" s="3">
        <f>IFERROR((Table2[[#This Row],[NET_REVENUE]]-(Table2[[#This Row],[UNITS_SOLD]]*Table2[[#This Row],[UNIT_COGS]]))/Table2[[#This Row],[NET_REVENUE]],0)</f>
        <v>0.46038463597347012</v>
      </c>
      <c r="Q4373" s="4">
        <f>IFERROR(Table2[[#This Row],[GROSS_REVENUE]]/Table2[[#This Row],[AD_SPEND]],0)</f>
        <v>3.7584107372171576</v>
      </c>
      <c r="R4373" s="2">
        <f>IFERROR((Table2[[#This Row],[NET_REVENUE]]-(Table2[[#This Row],[UNITS_SOLD]]*Table2[[#This Row],[UNIT_COGS]])-Table2[[#This Row],[AD_SPEND]]),0)</f>
        <v>11195.729999999996</v>
      </c>
      <c r="S4373" s="3">
        <f>IFERROR(Table2[[#This Row],[RETURNS_UNITS]]/Table2[[#This Row],[UNITS_SOLD]],0)</f>
        <v>4.3879907621247112E-2</v>
      </c>
      <c r="T4373" s="2" t="str">
        <f>TRIM(CLEAN(Table2[[#This Row],[CHANNEL]]))</f>
        <v>Zepto</v>
      </c>
      <c r="U4373" s="1">
        <f t="shared" si="68"/>
        <v>45383</v>
      </c>
    </row>
    <row r="4374" spans="1:21" x14ac:dyDescent="0.3">
      <c r="A4374" s="1">
        <v>45444</v>
      </c>
      <c r="B4374" s="2" t="s">
        <v>50</v>
      </c>
      <c r="C4374" s="2" t="s">
        <v>22</v>
      </c>
      <c r="D4374" s="2" t="s">
        <v>38</v>
      </c>
      <c r="E4374" s="2" t="str">
        <f>TRIM(Table2[[#This Row],[SKU_CODE]])</f>
        <v>BEC-CLN-002</v>
      </c>
      <c r="F4374" s="2">
        <v>529</v>
      </c>
      <c r="G4374" s="2">
        <v>97865</v>
      </c>
      <c r="H4374" s="2">
        <v>20822.89</v>
      </c>
      <c r="I4374" s="2">
        <v>21324.67</v>
      </c>
      <c r="J4374" s="2">
        <v>26</v>
      </c>
      <c r="K4374" s="2" t="str">
        <f>_xlfn.XLOOKUP(E4374,[1]SKU_Master!A:A,[1]SKU_Master!C:C,"NOT FOUND")</f>
        <v>Cleaners</v>
      </c>
      <c r="L4374" s="2">
        <f>_xlfn.XLOOKUP(Table2[[#This Row],[SKU_CODE_CLEAN]],[1]SKU_Master!A:A,[1]SKU_Master!E:E,"Not Found")</f>
        <v>185</v>
      </c>
      <c r="M4374" s="2">
        <f>_xlfn.XLOOKUP(E4374,[1]SKU_Master!A:A,[1]SKU_Master!F:F,"NOT FOUND")</f>
        <v>88</v>
      </c>
      <c r="N4374" s="2" t="str">
        <f>IF(ISNUMBER(_xlfn.XMATCH(E4374,[1]SKU_Master!A:A)),"MATCH","NOT FOUND")</f>
        <v>MATCH</v>
      </c>
      <c r="O4374" s="2">
        <f>Table2[[#This Row],[GROSS_REVENUE]]-Table2[[#This Row],[DISCOUNT]]</f>
        <v>77042.11</v>
      </c>
      <c r="P4374" s="3">
        <f>IFERROR((Table2[[#This Row],[NET_REVENUE]]-(Table2[[#This Row],[UNITS_SOLD]]*Table2[[#This Row],[UNIT_COGS]]))/Table2[[#This Row],[NET_REVENUE]],0)</f>
        <v>0.39575902061872398</v>
      </c>
      <c r="Q4374" s="4">
        <f>IFERROR(Table2[[#This Row],[GROSS_REVENUE]]/Table2[[#This Row],[AD_SPEND]],0)</f>
        <v>4.5892855551809246</v>
      </c>
      <c r="R4374" s="2">
        <f>IFERROR((Table2[[#This Row],[NET_REVENUE]]-(Table2[[#This Row],[UNITS_SOLD]]*Table2[[#This Row],[UNIT_COGS]])-Table2[[#This Row],[AD_SPEND]]),0)</f>
        <v>9165.4400000000023</v>
      </c>
      <c r="S4374" s="3">
        <f>IFERROR(Table2[[#This Row],[RETURNS_UNITS]]/Table2[[#This Row],[UNITS_SOLD]],0)</f>
        <v>4.9149338374291113E-2</v>
      </c>
      <c r="T4374" s="2" t="str">
        <f>TRIM(CLEAN(Table2[[#This Row],[CHANNEL]]))</f>
        <v>Amazon</v>
      </c>
      <c r="U4374" s="1">
        <f t="shared" si="68"/>
        <v>45444</v>
      </c>
    </row>
    <row r="4375" spans="1:21" x14ac:dyDescent="0.3">
      <c r="A4375" s="1">
        <v>45778</v>
      </c>
      <c r="B4375" s="2" t="s">
        <v>39</v>
      </c>
      <c r="C4375" s="2" t="s">
        <v>25</v>
      </c>
      <c r="D4375" s="2" t="s">
        <v>41</v>
      </c>
      <c r="E4375" s="2" t="str">
        <f>TRIM(Table2[[#This Row],[SKU_CODE]])</f>
        <v>BEC-KT-002</v>
      </c>
      <c r="F4375" s="2">
        <v>511</v>
      </c>
      <c r="G4375" s="2">
        <v>214620</v>
      </c>
      <c r="H4375" s="2">
        <v>0</v>
      </c>
      <c r="I4375" s="2">
        <v>21384.42</v>
      </c>
      <c r="J4375" s="2">
        <v>22</v>
      </c>
      <c r="K4375" s="2" t="str">
        <f>_xlfn.XLOOKUP(E4375,[1]SKU_Master!A:A,[1]SKU_Master!C:C,"NOT FOUND")</f>
        <v>Kitchen Towel</v>
      </c>
      <c r="L4375" s="2">
        <f>_xlfn.XLOOKUP(Table2[[#This Row],[SKU_CODE_CLEAN]],[1]SKU_Master!A:A,[1]SKU_Master!E:E,"Not Found")</f>
        <v>420</v>
      </c>
      <c r="M4375" s="2">
        <f>_xlfn.XLOOKUP(E4375,[1]SKU_Master!A:A,[1]SKU_Master!F:F,"NOT FOUND")</f>
        <v>205</v>
      </c>
      <c r="N4375" s="2" t="str">
        <f>IF(ISNUMBER(_xlfn.XMATCH(E4375,[1]SKU_Master!A:A)),"MATCH","NOT FOUND")</f>
        <v>MATCH</v>
      </c>
      <c r="O4375" s="2">
        <f>Table2[[#This Row],[GROSS_REVENUE]]-Table2[[#This Row],[DISCOUNT]]</f>
        <v>214620</v>
      </c>
      <c r="P4375" s="3">
        <f>IFERROR((Table2[[#This Row],[NET_REVENUE]]-(Table2[[#This Row],[UNITS_SOLD]]*Table2[[#This Row],[UNIT_COGS]]))/Table2[[#This Row],[NET_REVENUE]],0)</f>
        <v>0.51190476190476186</v>
      </c>
      <c r="Q4375" s="4">
        <f>IFERROR(Table2[[#This Row],[GROSS_REVENUE]]/Table2[[#This Row],[AD_SPEND]],0)</f>
        <v>10.036278748733892</v>
      </c>
      <c r="R4375" s="2">
        <f>IFERROR((Table2[[#This Row],[NET_REVENUE]]-(Table2[[#This Row],[UNITS_SOLD]]*Table2[[#This Row],[UNIT_COGS]])-Table2[[#This Row],[AD_SPEND]]),0)</f>
        <v>88480.58</v>
      </c>
      <c r="S4375" s="3">
        <f>IFERROR(Table2[[#This Row],[RETURNS_UNITS]]/Table2[[#This Row],[UNITS_SOLD]],0)</f>
        <v>4.3052837573385516E-2</v>
      </c>
      <c r="T4375" s="2" t="str">
        <f>TRIM(CLEAN(Table2[[#This Row],[CHANNEL]]))</f>
        <v>Amazon</v>
      </c>
      <c r="U4375" s="1">
        <f t="shared" si="68"/>
        <v>45778</v>
      </c>
    </row>
    <row r="4376" spans="1:21" x14ac:dyDescent="0.3">
      <c r="A4376" s="1">
        <v>45809</v>
      </c>
      <c r="B4376" s="2" t="s">
        <v>39</v>
      </c>
      <c r="C4376" s="2" t="s">
        <v>22</v>
      </c>
      <c r="D4376" s="2" t="s">
        <v>36</v>
      </c>
      <c r="E4376" s="2" t="str">
        <f>TRIM(Table2[[#This Row],[SKU_CODE]])</f>
        <v>BEC-CLN-003</v>
      </c>
      <c r="F4376" s="2">
        <v>357</v>
      </c>
      <c r="G4376" s="2">
        <v>106743</v>
      </c>
      <c r="H4376" s="2">
        <v>31711.200000000001</v>
      </c>
      <c r="I4376" s="2">
        <v>21403.9</v>
      </c>
      <c r="J4376" s="2">
        <v>19</v>
      </c>
      <c r="K4376" s="2" t="str">
        <f>_xlfn.XLOOKUP(E4376,[1]SKU_Master!A:A,[1]SKU_Master!C:C,"NOT FOUND")</f>
        <v>Cleaners</v>
      </c>
      <c r="L4376" s="2">
        <f>_xlfn.XLOOKUP(Table2[[#This Row],[SKU_CODE_CLEAN]],[1]SKU_Master!A:A,[1]SKU_Master!E:E,"Not Found")</f>
        <v>299</v>
      </c>
      <c r="M4376" s="2">
        <f>_xlfn.XLOOKUP(E4376,[1]SKU_Master!A:A,[1]SKU_Master!F:F,"NOT FOUND")</f>
        <v>150</v>
      </c>
      <c r="N4376" s="2" t="str">
        <f>IF(ISNUMBER(_xlfn.XMATCH(E4376,[1]SKU_Master!A:A)),"MATCH","NOT FOUND")</f>
        <v>MATCH</v>
      </c>
      <c r="O4376" s="2">
        <f>Table2[[#This Row],[GROSS_REVENUE]]-Table2[[#This Row],[DISCOUNT]]</f>
        <v>75031.8</v>
      </c>
      <c r="P4376" s="3">
        <f>IFERROR((Table2[[#This Row],[NET_REVENUE]]-(Table2[[#This Row],[UNITS_SOLD]]*Table2[[#This Row],[UNIT_COGS]]))/Table2[[#This Row],[NET_REVENUE]],0)</f>
        <v>0.28630260769433763</v>
      </c>
      <c r="Q4376" s="4">
        <f>IFERROR(Table2[[#This Row],[GROSS_REVENUE]]/Table2[[#This Row],[AD_SPEND]],0)</f>
        <v>4.9870817935049221</v>
      </c>
      <c r="R4376" s="2">
        <f>IFERROR((Table2[[#This Row],[NET_REVENUE]]-(Table2[[#This Row],[UNITS_SOLD]]*Table2[[#This Row],[UNIT_COGS]])-Table2[[#This Row],[AD_SPEND]]),0)</f>
        <v>77.900000000001455</v>
      </c>
      <c r="S4376" s="3">
        <f>IFERROR(Table2[[#This Row],[RETURNS_UNITS]]/Table2[[#This Row],[UNITS_SOLD]],0)</f>
        <v>5.3221288515406161E-2</v>
      </c>
      <c r="T4376" s="2" t="str">
        <f>TRIM(CLEAN(Table2[[#This Row],[CHANNEL]]))</f>
        <v>Amazon</v>
      </c>
      <c r="U4376" s="1">
        <f t="shared" si="68"/>
        <v>45809</v>
      </c>
    </row>
    <row r="4377" spans="1:21" x14ac:dyDescent="0.3">
      <c r="A4377" s="1">
        <v>45292</v>
      </c>
      <c r="B4377" s="2" t="s">
        <v>37</v>
      </c>
      <c r="C4377" s="2" t="s">
        <v>22</v>
      </c>
      <c r="D4377" s="2" t="s">
        <v>36</v>
      </c>
      <c r="E4377" s="2" t="str">
        <f>TRIM(Table2[[#This Row],[SKU_CODE]])</f>
        <v>BEC-CLN-003</v>
      </c>
      <c r="F4377" s="2">
        <v>338</v>
      </c>
      <c r="G4377" s="2">
        <v>101062</v>
      </c>
      <c r="H4377" s="2">
        <v>16793.04</v>
      </c>
      <c r="I4377" s="2">
        <v>21456.080000000002</v>
      </c>
      <c r="J4377" s="2">
        <v>8</v>
      </c>
      <c r="K4377" s="2" t="str">
        <f>_xlfn.XLOOKUP(E4377,[1]SKU_Master!A:A,[1]SKU_Master!C:C,"NOT FOUND")</f>
        <v>Cleaners</v>
      </c>
      <c r="L4377" s="2">
        <f>_xlfn.XLOOKUP(Table2[[#This Row],[SKU_CODE_CLEAN]],[1]SKU_Master!A:A,[1]SKU_Master!E:E,"Not Found")</f>
        <v>299</v>
      </c>
      <c r="M4377" s="2">
        <f>_xlfn.XLOOKUP(E4377,[1]SKU_Master!A:A,[1]SKU_Master!F:F,"NOT FOUND")</f>
        <v>150</v>
      </c>
      <c r="N4377" s="2" t="str">
        <f>IF(ISNUMBER(_xlfn.XMATCH(E4377,[1]SKU_Master!A:A)),"MATCH","NOT FOUND")</f>
        <v>MATCH</v>
      </c>
      <c r="O4377" s="2">
        <f>Table2[[#This Row],[GROSS_REVENUE]]-Table2[[#This Row],[DISCOUNT]]</f>
        <v>84268.959999999992</v>
      </c>
      <c r="P4377" s="3">
        <f>IFERROR((Table2[[#This Row],[NET_REVENUE]]-(Table2[[#This Row],[UNITS_SOLD]]*Table2[[#This Row],[UNIT_COGS]]))/Table2[[#This Row],[NET_REVENUE]],0)</f>
        <v>0.39835498147835213</v>
      </c>
      <c r="Q4377" s="4">
        <f>IFERROR(Table2[[#This Row],[GROSS_REVENUE]]/Table2[[#This Row],[AD_SPEND]],0)</f>
        <v>4.7101800515285177</v>
      </c>
      <c r="R4377" s="2">
        <f>IFERROR((Table2[[#This Row],[NET_REVENUE]]-(Table2[[#This Row],[UNITS_SOLD]]*Table2[[#This Row],[UNIT_COGS]])-Table2[[#This Row],[AD_SPEND]]),0)</f>
        <v>12112.87999999999</v>
      </c>
      <c r="S4377" s="3">
        <f>IFERROR(Table2[[#This Row],[RETURNS_UNITS]]/Table2[[#This Row],[UNITS_SOLD]],0)</f>
        <v>2.3668639053254437E-2</v>
      </c>
      <c r="T4377" s="2" t="str">
        <f>TRIM(CLEAN(Table2[[#This Row],[CHANNEL]]))</f>
        <v>Blinkit</v>
      </c>
      <c r="U4377" s="1">
        <f t="shared" si="68"/>
        <v>45292</v>
      </c>
    </row>
    <row r="4378" spans="1:21" x14ac:dyDescent="0.3">
      <c r="A4378" s="1">
        <v>45717</v>
      </c>
      <c r="B4378" s="2" t="s">
        <v>37</v>
      </c>
      <c r="C4378" s="2" t="s">
        <v>25</v>
      </c>
      <c r="D4378" s="2" t="s">
        <v>59</v>
      </c>
      <c r="E4378" s="2" t="str">
        <f>TRIM(Table2[[#This Row],[SKU_CODE]])</f>
        <v>BEC-CLN-001</v>
      </c>
      <c r="F4378" s="2">
        <v>430</v>
      </c>
      <c r="G4378" s="2">
        <v>85570</v>
      </c>
      <c r="H4378" s="2">
        <v>7120.93</v>
      </c>
      <c r="I4378" s="2">
        <v>21474.38</v>
      </c>
      <c r="J4378" s="2">
        <v>18</v>
      </c>
      <c r="K4378" s="2" t="str">
        <f>_xlfn.XLOOKUP(E4378,[1]SKU_Master!A:A,[1]SKU_Master!C:C,"NOT FOUND")</f>
        <v>Cleaners</v>
      </c>
      <c r="L4378" s="2">
        <f>_xlfn.XLOOKUP(Table2[[#This Row],[SKU_CODE_CLEAN]],[1]SKU_Master!A:A,[1]SKU_Master!E:E,"Not Found")</f>
        <v>199</v>
      </c>
      <c r="M4378" s="2">
        <f>_xlfn.XLOOKUP(E4378,[1]SKU_Master!A:A,[1]SKU_Master!F:F,"NOT FOUND")</f>
        <v>96</v>
      </c>
      <c r="N4378" s="2" t="str">
        <f>IF(ISNUMBER(_xlfn.XMATCH(E4378,[1]SKU_Master!A:A)),"MATCH","NOT FOUND")</f>
        <v>MATCH</v>
      </c>
      <c r="O4378" s="2">
        <f>Table2[[#This Row],[GROSS_REVENUE]]-Table2[[#This Row],[DISCOUNT]]</f>
        <v>78449.070000000007</v>
      </c>
      <c r="P4378" s="3">
        <f>IFERROR((Table2[[#This Row],[NET_REVENUE]]-(Table2[[#This Row],[UNITS_SOLD]]*Table2[[#This Row],[UNIT_COGS]]))/Table2[[#This Row],[NET_REVENUE]],0)</f>
        <v>0.47379873336930578</v>
      </c>
      <c r="Q4378" s="4">
        <f>IFERROR(Table2[[#This Row],[GROSS_REVENUE]]/Table2[[#This Row],[AD_SPEND]],0)</f>
        <v>3.9847483373210308</v>
      </c>
      <c r="R4378" s="2">
        <f>IFERROR((Table2[[#This Row],[NET_REVENUE]]-(Table2[[#This Row],[UNITS_SOLD]]*Table2[[#This Row],[UNIT_COGS]])-Table2[[#This Row],[AD_SPEND]]),0)</f>
        <v>15694.690000000006</v>
      </c>
      <c r="S4378" s="3">
        <f>IFERROR(Table2[[#This Row],[RETURNS_UNITS]]/Table2[[#This Row],[UNITS_SOLD]],0)</f>
        <v>4.1860465116279069E-2</v>
      </c>
      <c r="T4378" s="2" t="str">
        <f>TRIM(CLEAN(Table2[[#This Row],[CHANNEL]]))</f>
        <v>Blinkit</v>
      </c>
      <c r="U4378" s="1">
        <f t="shared" si="68"/>
        <v>45717</v>
      </c>
    </row>
    <row r="4379" spans="1:21" x14ac:dyDescent="0.3">
      <c r="A4379" s="1">
        <v>45323</v>
      </c>
      <c r="B4379" s="2" t="s">
        <v>37</v>
      </c>
      <c r="C4379" s="2" t="s">
        <v>28</v>
      </c>
      <c r="D4379" s="2" t="s">
        <v>60</v>
      </c>
      <c r="E4379" s="2" t="str">
        <f>TRIM(Table2[[#This Row],[SKU_CODE]])</f>
        <v>BEC-CLN-003</v>
      </c>
      <c r="F4379" s="2">
        <v>310</v>
      </c>
      <c r="G4379" s="2">
        <v>92690</v>
      </c>
      <c r="H4379" s="2">
        <v>19282.63</v>
      </c>
      <c r="I4379" s="2">
        <v>21476.080000000002</v>
      </c>
      <c r="J4379" s="2">
        <v>11</v>
      </c>
      <c r="K4379" s="2" t="str">
        <f>_xlfn.XLOOKUP(E4379,[1]SKU_Master!A:A,[1]SKU_Master!C:C,"NOT FOUND")</f>
        <v>Cleaners</v>
      </c>
      <c r="L4379" s="2">
        <f>_xlfn.XLOOKUP(Table2[[#This Row],[SKU_CODE_CLEAN]],[1]SKU_Master!A:A,[1]SKU_Master!E:E,"Not Found")</f>
        <v>299</v>
      </c>
      <c r="M4379" s="2">
        <f>_xlfn.XLOOKUP(E4379,[1]SKU_Master!A:A,[1]SKU_Master!F:F,"NOT FOUND")</f>
        <v>150</v>
      </c>
      <c r="N4379" s="2" t="str">
        <f>IF(ISNUMBER(_xlfn.XMATCH(E4379,[1]SKU_Master!A:A)),"MATCH","NOT FOUND")</f>
        <v>MATCH</v>
      </c>
      <c r="O4379" s="2">
        <f>Table2[[#This Row],[GROSS_REVENUE]]-Table2[[#This Row],[DISCOUNT]]</f>
        <v>73407.37</v>
      </c>
      <c r="P4379" s="3">
        <f>IFERROR((Table2[[#This Row],[NET_REVENUE]]-(Table2[[#This Row],[UNITS_SOLD]]*Table2[[#This Row],[UNIT_COGS]]))/Table2[[#This Row],[NET_REVENUE]],0)</f>
        <v>0.36654861766604629</v>
      </c>
      <c r="Q4379" s="4">
        <f>IFERROR(Table2[[#This Row],[GROSS_REVENUE]]/Table2[[#This Row],[AD_SPEND]],0)</f>
        <v>4.3159645521901568</v>
      </c>
      <c r="R4379" s="2">
        <f>IFERROR((Table2[[#This Row],[NET_REVENUE]]-(Table2[[#This Row],[UNITS_SOLD]]*Table2[[#This Row],[UNIT_COGS]])-Table2[[#This Row],[AD_SPEND]]),0)</f>
        <v>5431.2899999999936</v>
      </c>
      <c r="S4379" s="3">
        <f>IFERROR(Table2[[#This Row],[RETURNS_UNITS]]/Table2[[#This Row],[UNITS_SOLD]],0)</f>
        <v>3.5483870967741936E-2</v>
      </c>
      <c r="T4379" s="2" t="str">
        <f>TRIM(CLEAN(Table2[[#This Row],[CHANNEL]]))</f>
        <v>Blinkit</v>
      </c>
      <c r="U4379" s="1">
        <f t="shared" si="68"/>
        <v>45323</v>
      </c>
    </row>
    <row r="4380" spans="1:21" x14ac:dyDescent="0.3">
      <c r="A4380" s="1">
        <v>45292</v>
      </c>
      <c r="B4380" s="2" t="s">
        <v>39</v>
      </c>
      <c r="C4380" s="2" t="s">
        <v>28</v>
      </c>
      <c r="D4380" s="2" t="s">
        <v>59</v>
      </c>
      <c r="E4380" s="2" t="str">
        <f>TRIM(Table2[[#This Row],[SKU_CODE]])</f>
        <v>BEC-CLN-001</v>
      </c>
      <c r="F4380" s="2">
        <v>460</v>
      </c>
      <c r="G4380" s="2">
        <v>91540</v>
      </c>
      <c r="H4380" s="2">
        <v>17635.060000000001</v>
      </c>
      <c r="I4380" s="2">
        <v>21585.18</v>
      </c>
      <c r="J4380" s="2">
        <v>10</v>
      </c>
      <c r="K4380" s="2" t="str">
        <f>_xlfn.XLOOKUP(E4380,[1]SKU_Master!A:A,[1]SKU_Master!C:C,"NOT FOUND")</f>
        <v>Cleaners</v>
      </c>
      <c r="L4380" s="2">
        <f>_xlfn.XLOOKUP(Table2[[#This Row],[SKU_CODE_CLEAN]],[1]SKU_Master!A:A,[1]SKU_Master!E:E,"Not Found")</f>
        <v>199</v>
      </c>
      <c r="M4380" s="2">
        <f>_xlfn.XLOOKUP(E4380,[1]SKU_Master!A:A,[1]SKU_Master!F:F,"NOT FOUND")</f>
        <v>96</v>
      </c>
      <c r="N4380" s="2" t="str">
        <f>IF(ISNUMBER(_xlfn.XMATCH(E4380,[1]SKU_Master!A:A)),"MATCH","NOT FOUND")</f>
        <v>MATCH</v>
      </c>
      <c r="O4380" s="2">
        <f>Table2[[#This Row],[GROSS_REVENUE]]-Table2[[#This Row],[DISCOUNT]]</f>
        <v>73904.94</v>
      </c>
      <c r="P4380" s="3">
        <f>IFERROR((Table2[[#This Row],[NET_REVENUE]]-(Table2[[#This Row],[UNITS_SOLD]]*Table2[[#This Row],[UNIT_COGS]]))/Table2[[#This Row],[NET_REVENUE]],0)</f>
        <v>0.40247566671456603</v>
      </c>
      <c r="Q4380" s="4">
        <f>IFERROR(Table2[[#This Row],[GROSS_REVENUE]]/Table2[[#This Row],[AD_SPEND]],0)</f>
        <v>4.2408726728245956</v>
      </c>
      <c r="R4380" s="2">
        <f>IFERROR((Table2[[#This Row],[NET_REVENUE]]-(Table2[[#This Row],[UNITS_SOLD]]*Table2[[#This Row],[UNIT_COGS]])-Table2[[#This Row],[AD_SPEND]]),0)</f>
        <v>8159.760000000002</v>
      </c>
      <c r="S4380" s="3">
        <f>IFERROR(Table2[[#This Row],[RETURNS_UNITS]]/Table2[[#This Row],[UNITS_SOLD]],0)</f>
        <v>2.1739130434782608E-2</v>
      </c>
      <c r="T4380" s="2" t="str">
        <f>TRIM(CLEAN(Table2[[#This Row],[CHANNEL]]))</f>
        <v>Amazon</v>
      </c>
      <c r="U4380" s="1">
        <f t="shared" si="68"/>
        <v>45292</v>
      </c>
    </row>
    <row r="4381" spans="1:21" x14ac:dyDescent="0.3">
      <c r="A4381" s="1">
        <v>45809</v>
      </c>
      <c r="B4381" s="2" t="s">
        <v>27</v>
      </c>
      <c r="C4381" s="2" t="s">
        <v>25</v>
      </c>
      <c r="D4381" s="2" t="s">
        <v>40</v>
      </c>
      <c r="E4381" s="2" t="str">
        <f>TRIM(Table2[[#This Row],[SKU_CODE]])</f>
        <v>BEC-CLN-099</v>
      </c>
      <c r="F4381" s="2">
        <v>459</v>
      </c>
      <c r="G4381" s="2">
        <v>137241</v>
      </c>
      <c r="H4381" s="2">
        <v>22516.560000000001</v>
      </c>
      <c r="I4381" s="2">
        <v>21603.09</v>
      </c>
      <c r="J4381" s="2">
        <v>16</v>
      </c>
      <c r="K4381" s="2" t="str">
        <f>_xlfn.XLOOKUP(E4381,[1]SKU_Master!A:A,[1]SKU_Master!C:C,"NOT FOUND")</f>
        <v>NOT FOUND</v>
      </c>
      <c r="L4381" s="2" t="str">
        <f>_xlfn.XLOOKUP(Table2[[#This Row],[SKU_CODE_CLEAN]],[1]SKU_Master!A:A,[1]SKU_Master!E:E,"Not Found")</f>
        <v>Not Found</v>
      </c>
      <c r="M4381" s="2" t="str">
        <f>_xlfn.XLOOKUP(E4381,[1]SKU_Master!A:A,[1]SKU_Master!F:F,"NOT FOUND")</f>
        <v>NOT FOUND</v>
      </c>
      <c r="N4381" s="2" t="str">
        <f>IF(ISNUMBER(_xlfn.XMATCH(E4381,[1]SKU_Master!A:A)),"MATCH","NOT FOUND")</f>
        <v>NOT FOUND</v>
      </c>
      <c r="O4381" s="2">
        <f>Table2[[#This Row],[GROSS_REVENUE]]-Table2[[#This Row],[DISCOUNT]]</f>
        <v>114724.44</v>
      </c>
      <c r="P4381" s="3">
        <f>IFERROR((Table2[[#This Row],[NET_REVENUE]]-(Table2[[#This Row],[UNITS_SOLD]]*Table2[[#This Row],[UNIT_COGS]]))/Table2[[#This Row],[NET_REVENUE]],0)</f>
        <v>0</v>
      </c>
      <c r="Q4381" s="4">
        <f>IFERROR(Table2[[#This Row],[GROSS_REVENUE]]/Table2[[#This Row],[AD_SPEND]],0)</f>
        <v>6.3528411907740976</v>
      </c>
      <c r="R4381" s="2">
        <f>IFERROR((Table2[[#This Row],[NET_REVENUE]]-(Table2[[#This Row],[UNITS_SOLD]]*Table2[[#This Row],[UNIT_COGS]])-Table2[[#This Row],[AD_SPEND]]),0)</f>
        <v>0</v>
      </c>
      <c r="S4381" s="3">
        <f>IFERROR(Table2[[#This Row],[RETURNS_UNITS]]/Table2[[#This Row],[UNITS_SOLD]],0)</f>
        <v>3.4858387799564274E-2</v>
      </c>
      <c r="T4381" s="2" t="str">
        <f>TRIM(CLEAN(Table2[[#This Row],[CHANNEL]]))</f>
        <v>Zepto</v>
      </c>
      <c r="U4381" s="1">
        <f t="shared" si="68"/>
        <v>45809</v>
      </c>
    </row>
    <row r="4382" spans="1:21" x14ac:dyDescent="0.3">
      <c r="A4382" s="1">
        <v>45809</v>
      </c>
      <c r="B4382" s="2" t="s">
        <v>27</v>
      </c>
      <c r="C4382" s="2" t="s">
        <v>25</v>
      </c>
      <c r="D4382" s="2" t="s">
        <v>36</v>
      </c>
      <c r="E4382" s="2" t="str">
        <f>TRIM(Table2[[#This Row],[SKU_CODE]])</f>
        <v>BEC-CLN-003</v>
      </c>
      <c r="F4382" s="2">
        <v>459</v>
      </c>
      <c r="G4382" s="2">
        <v>137241</v>
      </c>
      <c r="H4382" s="2">
        <v>22516.560000000001</v>
      </c>
      <c r="I4382" s="2">
        <v>21603.09</v>
      </c>
      <c r="J4382" s="2">
        <v>16</v>
      </c>
      <c r="K4382" s="2" t="str">
        <f>_xlfn.XLOOKUP(E4382,[1]SKU_Master!A:A,[1]SKU_Master!C:C,"NOT FOUND")</f>
        <v>Cleaners</v>
      </c>
      <c r="L4382" s="2">
        <f>_xlfn.XLOOKUP(Table2[[#This Row],[SKU_CODE_CLEAN]],[1]SKU_Master!A:A,[1]SKU_Master!E:E,"Not Found")</f>
        <v>299</v>
      </c>
      <c r="M4382" s="2">
        <f>_xlfn.XLOOKUP(E4382,[1]SKU_Master!A:A,[1]SKU_Master!F:F,"NOT FOUND")</f>
        <v>150</v>
      </c>
      <c r="N4382" s="2" t="str">
        <f>IF(ISNUMBER(_xlfn.XMATCH(E4382,[1]SKU_Master!A:A)),"MATCH","NOT FOUND")</f>
        <v>MATCH</v>
      </c>
      <c r="O4382" s="2">
        <f>Table2[[#This Row],[GROSS_REVENUE]]-Table2[[#This Row],[DISCOUNT]]</f>
        <v>114724.44</v>
      </c>
      <c r="P4382" s="3">
        <f>IFERROR((Table2[[#This Row],[NET_REVENUE]]-(Table2[[#This Row],[UNITS_SOLD]]*Table2[[#This Row],[UNIT_COGS]]))/Table2[[#This Row],[NET_REVENUE]],0)</f>
        <v>0.39986632316531684</v>
      </c>
      <c r="Q4382" s="4">
        <f>IFERROR(Table2[[#This Row],[GROSS_REVENUE]]/Table2[[#This Row],[AD_SPEND]],0)</f>
        <v>6.3528411907740976</v>
      </c>
      <c r="R4382" s="2">
        <f>IFERROR((Table2[[#This Row],[NET_REVENUE]]-(Table2[[#This Row],[UNITS_SOLD]]*Table2[[#This Row],[UNIT_COGS]])-Table2[[#This Row],[AD_SPEND]]),0)</f>
        <v>24271.350000000002</v>
      </c>
      <c r="S4382" s="3">
        <f>IFERROR(Table2[[#This Row],[RETURNS_UNITS]]/Table2[[#This Row],[UNITS_SOLD]],0)</f>
        <v>3.4858387799564274E-2</v>
      </c>
      <c r="T4382" s="2" t="str">
        <f>TRIM(CLEAN(Table2[[#This Row],[CHANNEL]]))</f>
        <v>Zepto</v>
      </c>
      <c r="U4382" s="1">
        <f t="shared" si="68"/>
        <v>45809</v>
      </c>
    </row>
    <row r="4383" spans="1:21" x14ac:dyDescent="0.3">
      <c r="A4383" s="1">
        <v>45383</v>
      </c>
      <c r="B4383" s="2" t="s">
        <v>34</v>
      </c>
      <c r="C4383" s="2" t="s">
        <v>22</v>
      </c>
      <c r="D4383" s="2" t="s">
        <v>36</v>
      </c>
      <c r="E4383" s="2" t="str">
        <f>TRIM(Table2[[#This Row],[SKU_CODE]])</f>
        <v>BEC-CLN-003</v>
      </c>
      <c r="F4383" s="2">
        <v>281</v>
      </c>
      <c r="G4383" s="2">
        <v>84019</v>
      </c>
      <c r="H4383" s="2">
        <v>6698.45</v>
      </c>
      <c r="I4383" s="2">
        <v>21691.57</v>
      </c>
      <c r="J4383" s="2">
        <v>10</v>
      </c>
      <c r="K4383" s="2" t="str">
        <f>_xlfn.XLOOKUP(E4383,[1]SKU_Master!A:A,[1]SKU_Master!C:C,"NOT FOUND")</f>
        <v>Cleaners</v>
      </c>
      <c r="L4383" s="2">
        <f>_xlfn.XLOOKUP(Table2[[#This Row],[SKU_CODE_CLEAN]],[1]SKU_Master!A:A,[1]SKU_Master!E:E,"Not Found")</f>
        <v>299</v>
      </c>
      <c r="M4383" s="2">
        <f>_xlfn.XLOOKUP(E4383,[1]SKU_Master!A:A,[1]SKU_Master!F:F,"NOT FOUND")</f>
        <v>150</v>
      </c>
      <c r="N4383" s="2" t="str">
        <f>IF(ISNUMBER(_xlfn.XMATCH(E4383,[1]SKU_Master!A:A)),"MATCH","NOT FOUND")</f>
        <v>MATCH</v>
      </c>
      <c r="O4383" s="2">
        <f>Table2[[#This Row],[GROSS_REVENUE]]-Table2[[#This Row],[DISCOUNT]]</f>
        <v>77320.55</v>
      </c>
      <c r="P4383" s="3">
        <f>IFERROR((Table2[[#This Row],[NET_REVENUE]]-(Table2[[#This Row],[UNITS_SOLD]]*Table2[[#This Row],[UNIT_COGS]]))/Table2[[#This Row],[NET_REVENUE]],0)</f>
        <v>0.45486678509141493</v>
      </c>
      <c r="Q4383" s="4">
        <f>IFERROR(Table2[[#This Row],[GROSS_REVENUE]]/Table2[[#This Row],[AD_SPEND]],0)</f>
        <v>3.8733480333604251</v>
      </c>
      <c r="R4383" s="2">
        <f>IFERROR((Table2[[#This Row],[NET_REVENUE]]-(Table2[[#This Row],[UNITS_SOLD]]*Table2[[#This Row],[UNIT_COGS]])-Table2[[#This Row],[AD_SPEND]]),0)</f>
        <v>13478.980000000003</v>
      </c>
      <c r="S4383" s="3">
        <f>IFERROR(Table2[[#This Row],[RETURNS_UNITS]]/Table2[[#This Row],[UNITS_SOLD]],0)</f>
        <v>3.5587188612099648E-2</v>
      </c>
      <c r="T4383" s="2" t="str">
        <f>TRIM(CLEAN(Table2[[#This Row],[CHANNEL]]))</f>
        <v>Zepto</v>
      </c>
      <c r="U4383" s="1">
        <f t="shared" si="68"/>
        <v>45383</v>
      </c>
    </row>
    <row r="4384" spans="1:21" x14ac:dyDescent="0.3">
      <c r="A4384" s="1">
        <v>45413</v>
      </c>
      <c r="B4384" s="2" t="s">
        <v>24</v>
      </c>
      <c r="C4384" s="2" t="s">
        <v>25</v>
      </c>
      <c r="D4384" s="2" t="s">
        <v>36</v>
      </c>
      <c r="E4384" s="2" t="str">
        <f>TRIM(Table2[[#This Row],[SKU_CODE]])</f>
        <v>BEC-CLN-003</v>
      </c>
      <c r="F4384" s="2">
        <v>347</v>
      </c>
      <c r="G4384" s="2">
        <v>103753</v>
      </c>
      <c r="H4384" s="2">
        <v>5533.39</v>
      </c>
      <c r="I4384" s="2">
        <v>21743.99</v>
      </c>
      <c r="J4384" s="2">
        <v>34</v>
      </c>
      <c r="K4384" s="2" t="str">
        <f>_xlfn.XLOOKUP(E4384,[1]SKU_Master!A:A,[1]SKU_Master!C:C,"NOT FOUND")</f>
        <v>Cleaners</v>
      </c>
      <c r="L4384" s="2">
        <f>_xlfn.XLOOKUP(Table2[[#This Row],[SKU_CODE_CLEAN]],[1]SKU_Master!A:A,[1]SKU_Master!E:E,"Not Found")</f>
        <v>299</v>
      </c>
      <c r="M4384" s="2">
        <f>_xlfn.XLOOKUP(E4384,[1]SKU_Master!A:A,[1]SKU_Master!F:F,"NOT FOUND")</f>
        <v>150</v>
      </c>
      <c r="N4384" s="2" t="str">
        <f>IF(ISNUMBER(_xlfn.XMATCH(E4384,[1]SKU_Master!A:A)),"MATCH","NOT FOUND")</f>
        <v>MATCH</v>
      </c>
      <c r="O4384" s="2">
        <f>Table2[[#This Row],[GROSS_REVENUE]]-Table2[[#This Row],[DISCOUNT]]</f>
        <v>98219.61</v>
      </c>
      <c r="P4384" s="3">
        <f>IFERROR((Table2[[#This Row],[NET_REVENUE]]-(Table2[[#This Row],[UNITS_SOLD]]*Table2[[#This Row],[UNIT_COGS]]))/Table2[[#This Row],[NET_REVENUE]],0)</f>
        <v>0.4700650918894913</v>
      </c>
      <c r="Q4384" s="4">
        <f>IFERROR(Table2[[#This Row],[GROSS_REVENUE]]/Table2[[#This Row],[AD_SPEND]],0)</f>
        <v>4.7715713629375287</v>
      </c>
      <c r="R4384" s="2">
        <f>IFERROR((Table2[[#This Row],[NET_REVENUE]]-(Table2[[#This Row],[UNITS_SOLD]]*Table2[[#This Row],[UNIT_COGS]])-Table2[[#This Row],[AD_SPEND]]),0)</f>
        <v>24425.62</v>
      </c>
      <c r="S4384" s="3">
        <f>IFERROR(Table2[[#This Row],[RETURNS_UNITS]]/Table2[[#This Row],[UNITS_SOLD]],0)</f>
        <v>9.7982708933717577E-2</v>
      </c>
      <c r="T4384" s="2" t="str">
        <f>TRIM(CLEAN(Table2[[#This Row],[CHANNEL]]))</f>
        <v>D2C</v>
      </c>
      <c r="U4384" s="1">
        <f t="shared" si="68"/>
        <v>45413</v>
      </c>
    </row>
    <row r="4385" spans="1:21" x14ac:dyDescent="0.3">
      <c r="A4385" s="1">
        <v>45413</v>
      </c>
      <c r="B4385" s="2" t="s">
        <v>34</v>
      </c>
      <c r="C4385" s="2" t="s">
        <v>25</v>
      </c>
      <c r="D4385" s="2" t="s">
        <v>36</v>
      </c>
      <c r="E4385" s="2" t="str">
        <f>TRIM(Table2[[#This Row],[SKU_CODE]])</f>
        <v>BEC-CLN-003</v>
      </c>
      <c r="F4385" s="2">
        <v>482</v>
      </c>
      <c r="G4385" s="2">
        <v>144118</v>
      </c>
      <c r="H4385" s="2">
        <v>42728.35</v>
      </c>
      <c r="I4385" s="2">
        <v>21775.96</v>
      </c>
      <c r="J4385" s="2">
        <v>17</v>
      </c>
      <c r="K4385" s="2" t="str">
        <f>_xlfn.XLOOKUP(E4385,[1]SKU_Master!A:A,[1]SKU_Master!C:C,"NOT FOUND")</f>
        <v>Cleaners</v>
      </c>
      <c r="L4385" s="2">
        <f>_xlfn.XLOOKUP(Table2[[#This Row],[SKU_CODE_CLEAN]],[1]SKU_Master!A:A,[1]SKU_Master!E:E,"Not Found")</f>
        <v>299</v>
      </c>
      <c r="M4385" s="2">
        <f>_xlfn.XLOOKUP(E4385,[1]SKU_Master!A:A,[1]SKU_Master!F:F,"NOT FOUND")</f>
        <v>150</v>
      </c>
      <c r="N4385" s="2" t="str">
        <f>IF(ISNUMBER(_xlfn.XMATCH(E4385,[1]SKU_Master!A:A)),"MATCH","NOT FOUND")</f>
        <v>MATCH</v>
      </c>
      <c r="O4385" s="2">
        <f>Table2[[#This Row],[GROSS_REVENUE]]-Table2[[#This Row],[DISCOUNT]]</f>
        <v>101389.65</v>
      </c>
      <c r="P4385" s="3">
        <f>IFERROR((Table2[[#This Row],[NET_REVENUE]]-(Table2[[#This Row],[UNITS_SOLD]]*Table2[[#This Row],[UNIT_COGS]]))/Table2[[#This Row],[NET_REVENUE]],0)</f>
        <v>0.28690946265225292</v>
      </c>
      <c r="Q4385" s="4">
        <f>IFERROR(Table2[[#This Row],[GROSS_REVENUE]]/Table2[[#This Row],[AD_SPEND]],0)</f>
        <v>6.6182156837172741</v>
      </c>
      <c r="R4385" s="2">
        <f>IFERROR((Table2[[#This Row],[NET_REVENUE]]-(Table2[[#This Row],[UNITS_SOLD]]*Table2[[#This Row],[UNIT_COGS]])-Table2[[#This Row],[AD_SPEND]]),0)</f>
        <v>7313.6899999999951</v>
      </c>
      <c r="S4385" s="3">
        <f>IFERROR(Table2[[#This Row],[RETURNS_UNITS]]/Table2[[#This Row],[UNITS_SOLD]],0)</f>
        <v>3.5269709543568464E-2</v>
      </c>
      <c r="T4385" s="2" t="str">
        <f>TRIM(CLEAN(Table2[[#This Row],[CHANNEL]]))</f>
        <v>Zepto</v>
      </c>
      <c r="U4385" s="1">
        <f t="shared" si="68"/>
        <v>45413</v>
      </c>
    </row>
    <row r="4386" spans="1:21" x14ac:dyDescent="0.3">
      <c r="A4386" s="1">
        <v>45566</v>
      </c>
      <c r="B4386" s="2" t="s">
        <v>37</v>
      </c>
      <c r="C4386" s="2" t="s">
        <v>22</v>
      </c>
      <c r="D4386" s="2" t="s">
        <v>36</v>
      </c>
      <c r="E4386" s="2" t="str">
        <f>TRIM(Table2[[#This Row],[SKU_CODE]])</f>
        <v>BEC-CLN-003</v>
      </c>
      <c r="F4386" s="2">
        <v>345</v>
      </c>
      <c r="G4386" s="2">
        <v>103155</v>
      </c>
      <c r="H4386" s="2">
        <v>14938</v>
      </c>
      <c r="I4386" s="2">
        <v>22004.55</v>
      </c>
      <c r="J4386" s="2">
        <v>12</v>
      </c>
      <c r="K4386" s="2" t="str">
        <f>_xlfn.XLOOKUP(E4386,[1]SKU_Master!A:A,[1]SKU_Master!C:C,"NOT FOUND")</f>
        <v>Cleaners</v>
      </c>
      <c r="L4386" s="2">
        <f>_xlfn.XLOOKUP(Table2[[#This Row],[SKU_CODE_CLEAN]],[1]SKU_Master!A:A,[1]SKU_Master!E:E,"Not Found")</f>
        <v>299</v>
      </c>
      <c r="M4386" s="2">
        <f>_xlfn.XLOOKUP(E4386,[1]SKU_Master!A:A,[1]SKU_Master!F:F,"NOT FOUND")</f>
        <v>150</v>
      </c>
      <c r="N4386" s="2" t="str">
        <f>IF(ISNUMBER(_xlfn.XMATCH(E4386,[1]SKU_Master!A:A)),"MATCH","NOT FOUND")</f>
        <v>MATCH</v>
      </c>
      <c r="O4386" s="2">
        <f>Table2[[#This Row],[GROSS_REVENUE]]-Table2[[#This Row],[DISCOUNT]]</f>
        <v>88217</v>
      </c>
      <c r="P4386" s="3">
        <f>IFERROR((Table2[[#This Row],[NET_REVENUE]]-(Table2[[#This Row],[UNITS_SOLD]]*Table2[[#This Row],[UNIT_COGS]]))/Table2[[#This Row],[NET_REVENUE]],0)</f>
        <v>0.41337837378283099</v>
      </c>
      <c r="Q4386" s="4">
        <f>IFERROR(Table2[[#This Row],[GROSS_REVENUE]]/Table2[[#This Row],[AD_SPEND]],0)</f>
        <v>4.6878940946304288</v>
      </c>
      <c r="R4386" s="2">
        <f>IFERROR((Table2[[#This Row],[NET_REVENUE]]-(Table2[[#This Row],[UNITS_SOLD]]*Table2[[#This Row],[UNIT_COGS]])-Table2[[#This Row],[AD_SPEND]]),0)</f>
        <v>14462.45</v>
      </c>
      <c r="S4386" s="3">
        <f>IFERROR(Table2[[#This Row],[RETURNS_UNITS]]/Table2[[#This Row],[UNITS_SOLD]],0)</f>
        <v>3.4782608695652174E-2</v>
      </c>
      <c r="T4386" s="2" t="str">
        <f>TRIM(CLEAN(Table2[[#This Row],[CHANNEL]]))</f>
        <v>Blinkit</v>
      </c>
      <c r="U4386" s="1">
        <f t="shared" si="68"/>
        <v>45566</v>
      </c>
    </row>
    <row r="4387" spans="1:21" x14ac:dyDescent="0.3">
      <c r="A4387" s="1">
        <v>45413</v>
      </c>
      <c r="B4387" s="2" t="s">
        <v>21</v>
      </c>
      <c r="C4387" s="2" t="s">
        <v>22</v>
      </c>
      <c r="D4387" s="2" t="s">
        <v>36</v>
      </c>
      <c r="E4387" s="2" t="str">
        <f>TRIM(Table2[[#This Row],[SKU_CODE]])</f>
        <v>BEC-CLN-003</v>
      </c>
      <c r="F4387" s="2">
        <v>287</v>
      </c>
      <c r="G4387" s="2">
        <v>85813</v>
      </c>
      <c r="H4387" s="2">
        <v>14667.08</v>
      </c>
      <c r="I4387" s="2">
        <v>22077.15</v>
      </c>
      <c r="J4387" s="2">
        <v>13</v>
      </c>
      <c r="K4387" s="2" t="str">
        <f>_xlfn.XLOOKUP(E4387,[1]SKU_Master!A:A,[1]SKU_Master!C:C,"NOT FOUND")</f>
        <v>Cleaners</v>
      </c>
      <c r="L4387" s="2">
        <f>_xlfn.XLOOKUP(Table2[[#This Row],[SKU_CODE_CLEAN]],[1]SKU_Master!A:A,[1]SKU_Master!E:E,"Not Found")</f>
        <v>299</v>
      </c>
      <c r="M4387" s="2">
        <f>_xlfn.XLOOKUP(E4387,[1]SKU_Master!A:A,[1]SKU_Master!F:F,"NOT FOUND")</f>
        <v>150</v>
      </c>
      <c r="N4387" s="2" t="str">
        <f>IF(ISNUMBER(_xlfn.XMATCH(E4387,[1]SKU_Master!A:A)),"MATCH","NOT FOUND")</f>
        <v>MATCH</v>
      </c>
      <c r="O4387" s="2">
        <f>Table2[[#This Row],[GROSS_REVENUE]]-Table2[[#This Row],[DISCOUNT]]</f>
        <v>71145.919999999998</v>
      </c>
      <c r="P4387" s="3">
        <f>IFERROR((Table2[[#This Row],[NET_REVENUE]]-(Table2[[#This Row],[UNITS_SOLD]]*Table2[[#This Row],[UNIT_COGS]]))/Table2[[#This Row],[NET_REVENUE]],0)</f>
        <v>0.39490556872410953</v>
      </c>
      <c r="Q4387" s="4">
        <f>IFERROR(Table2[[#This Row],[GROSS_REVENUE]]/Table2[[#This Row],[AD_SPEND]],0)</f>
        <v>3.8869600469263466</v>
      </c>
      <c r="R4387" s="2">
        <f>IFERROR((Table2[[#This Row],[NET_REVENUE]]-(Table2[[#This Row],[UNITS_SOLD]]*Table2[[#This Row],[UNIT_COGS]])-Table2[[#This Row],[AD_SPEND]]),0)</f>
        <v>6018.7699999999968</v>
      </c>
      <c r="S4387" s="3">
        <f>IFERROR(Table2[[#This Row],[RETURNS_UNITS]]/Table2[[#This Row],[UNITS_SOLD]],0)</f>
        <v>4.5296167247386762E-2</v>
      </c>
      <c r="T4387" s="2" t="str">
        <f>TRIM(CLEAN(Table2[[#This Row],[CHANNEL]]))</f>
        <v>Flipkart</v>
      </c>
      <c r="U4387" s="1">
        <f t="shared" si="68"/>
        <v>45413</v>
      </c>
    </row>
    <row r="4388" spans="1:21" x14ac:dyDescent="0.3">
      <c r="A4388" s="1">
        <v>45658</v>
      </c>
      <c r="B4388" s="2" t="s">
        <v>39</v>
      </c>
      <c r="C4388" s="2" t="s">
        <v>25</v>
      </c>
      <c r="D4388" s="2" t="s">
        <v>38</v>
      </c>
      <c r="E4388" s="2" t="str">
        <f>TRIM(Table2[[#This Row],[SKU_CODE]])</f>
        <v>BEC-CLN-002</v>
      </c>
      <c r="F4388" s="2">
        <v>599</v>
      </c>
      <c r="G4388" s="2">
        <v>110815</v>
      </c>
      <c r="H4388" s="2">
        <v>15692.92</v>
      </c>
      <c r="I4388" s="2">
        <v>22079.16</v>
      </c>
      <c r="J4388" s="2">
        <v>14</v>
      </c>
      <c r="K4388" s="2" t="str">
        <f>_xlfn.XLOOKUP(E4388,[1]SKU_Master!A:A,[1]SKU_Master!C:C,"NOT FOUND")</f>
        <v>Cleaners</v>
      </c>
      <c r="L4388" s="2">
        <f>_xlfn.XLOOKUP(Table2[[#This Row],[SKU_CODE_CLEAN]],[1]SKU_Master!A:A,[1]SKU_Master!E:E,"Not Found")</f>
        <v>185</v>
      </c>
      <c r="M4388" s="2">
        <f>_xlfn.XLOOKUP(E4388,[1]SKU_Master!A:A,[1]SKU_Master!F:F,"NOT FOUND")</f>
        <v>88</v>
      </c>
      <c r="N4388" s="2" t="str">
        <f>IF(ISNUMBER(_xlfn.XMATCH(E4388,[1]SKU_Master!A:A)),"MATCH","NOT FOUND")</f>
        <v>MATCH</v>
      </c>
      <c r="O4388" s="2">
        <f>Table2[[#This Row],[GROSS_REVENUE]]-Table2[[#This Row],[DISCOUNT]]</f>
        <v>95122.08</v>
      </c>
      <c r="P4388" s="3">
        <f>IFERROR((Table2[[#This Row],[NET_REVENUE]]-(Table2[[#This Row],[UNITS_SOLD]]*Table2[[#This Row],[UNIT_COGS]]))/Table2[[#This Row],[NET_REVENUE]],0)</f>
        <v>0.44584895536346558</v>
      </c>
      <c r="Q4388" s="4">
        <f>IFERROR(Table2[[#This Row],[GROSS_REVENUE]]/Table2[[#This Row],[AD_SPEND]],0)</f>
        <v>5.0189862295485881</v>
      </c>
      <c r="R4388" s="2">
        <f>IFERROR((Table2[[#This Row],[NET_REVENUE]]-(Table2[[#This Row],[UNITS_SOLD]]*Table2[[#This Row],[UNIT_COGS]])-Table2[[#This Row],[AD_SPEND]]),0)</f>
        <v>20330.920000000002</v>
      </c>
      <c r="S4388" s="3">
        <f>IFERROR(Table2[[#This Row],[RETURNS_UNITS]]/Table2[[#This Row],[UNITS_SOLD]],0)</f>
        <v>2.337228714524207E-2</v>
      </c>
      <c r="T4388" s="2" t="str">
        <f>TRIM(CLEAN(Table2[[#This Row],[CHANNEL]]))</f>
        <v>Amazon</v>
      </c>
      <c r="U4388" s="1">
        <f t="shared" si="68"/>
        <v>45658</v>
      </c>
    </row>
    <row r="4389" spans="1:21" x14ac:dyDescent="0.3">
      <c r="A4389" s="1">
        <v>45444</v>
      </c>
      <c r="B4389" s="2" t="s">
        <v>50</v>
      </c>
      <c r="C4389" s="2" t="s">
        <v>25</v>
      </c>
      <c r="D4389" s="2" t="s">
        <v>59</v>
      </c>
      <c r="E4389" s="2" t="str">
        <f>TRIM(Table2[[#This Row],[SKU_CODE]])</f>
        <v>BEC-CLN-001</v>
      </c>
      <c r="F4389" s="2">
        <v>489</v>
      </c>
      <c r="G4389" s="2">
        <v>97311</v>
      </c>
      <c r="H4389" s="2">
        <v>25341.759999999998</v>
      </c>
      <c r="I4389" s="2">
        <v>22163.03</v>
      </c>
      <c r="J4389" s="2">
        <v>26</v>
      </c>
      <c r="K4389" s="2" t="str">
        <f>_xlfn.XLOOKUP(E4389,[1]SKU_Master!A:A,[1]SKU_Master!C:C,"NOT FOUND")</f>
        <v>Cleaners</v>
      </c>
      <c r="L4389" s="2">
        <f>_xlfn.XLOOKUP(Table2[[#This Row],[SKU_CODE_CLEAN]],[1]SKU_Master!A:A,[1]SKU_Master!E:E,"Not Found")</f>
        <v>199</v>
      </c>
      <c r="M4389" s="2">
        <f>_xlfn.XLOOKUP(E4389,[1]SKU_Master!A:A,[1]SKU_Master!F:F,"NOT FOUND")</f>
        <v>96</v>
      </c>
      <c r="N4389" s="2" t="str">
        <f>IF(ISNUMBER(_xlfn.XMATCH(E4389,[1]SKU_Master!A:A)),"MATCH","NOT FOUND")</f>
        <v>MATCH</v>
      </c>
      <c r="O4389" s="2">
        <f>Table2[[#This Row],[GROSS_REVENUE]]-Table2[[#This Row],[DISCOUNT]]</f>
        <v>71969.240000000005</v>
      </c>
      <c r="P4389" s="3">
        <f>IFERROR((Table2[[#This Row],[NET_REVENUE]]-(Table2[[#This Row],[UNITS_SOLD]]*Table2[[#This Row],[UNIT_COGS]]))/Table2[[#This Row],[NET_REVENUE]],0)</f>
        <v>0.34772133205797373</v>
      </c>
      <c r="Q4389" s="4">
        <f>IFERROR(Table2[[#This Row],[GROSS_REVENUE]]/Table2[[#This Row],[AD_SPEND]],0)</f>
        <v>4.3906902621166877</v>
      </c>
      <c r="R4389" s="2">
        <f>IFERROR((Table2[[#This Row],[NET_REVENUE]]-(Table2[[#This Row],[UNITS_SOLD]]*Table2[[#This Row],[UNIT_COGS]])-Table2[[#This Row],[AD_SPEND]]),0)</f>
        <v>2862.2100000000064</v>
      </c>
      <c r="S4389" s="3">
        <f>IFERROR(Table2[[#This Row],[RETURNS_UNITS]]/Table2[[#This Row],[UNITS_SOLD]],0)</f>
        <v>5.3169734151329244E-2</v>
      </c>
      <c r="T4389" s="2" t="str">
        <f>TRIM(CLEAN(Table2[[#This Row],[CHANNEL]]))</f>
        <v>Amazon</v>
      </c>
      <c r="U4389" s="1">
        <f t="shared" si="68"/>
        <v>45444</v>
      </c>
    </row>
    <row r="4390" spans="1:21" x14ac:dyDescent="0.3">
      <c r="A4390" s="1">
        <v>45809</v>
      </c>
      <c r="B4390" s="2" t="s">
        <v>37</v>
      </c>
      <c r="C4390" s="2" t="s">
        <v>28</v>
      </c>
      <c r="D4390" s="2" t="s">
        <v>36</v>
      </c>
      <c r="E4390" s="2" t="str">
        <f>TRIM(Table2[[#This Row],[SKU_CODE]])</f>
        <v>BEC-CLN-003</v>
      </c>
      <c r="F4390" s="2">
        <v>321</v>
      </c>
      <c r="G4390" s="2">
        <v>95979</v>
      </c>
      <c r="H4390" s="2">
        <v>7878.47</v>
      </c>
      <c r="I4390" s="2">
        <v>22193.54</v>
      </c>
      <c r="J4390" s="2">
        <v>12</v>
      </c>
      <c r="K4390" s="2" t="str">
        <f>_xlfn.XLOOKUP(E4390,[1]SKU_Master!A:A,[1]SKU_Master!C:C,"NOT FOUND")</f>
        <v>Cleaners</v>
      </c>
      <c r="L4390" s="2">
        <f>_xlfn.XLOOKUP(Table2[[#This Row],[SKU_CODE_CLEAN]],[1]SKU_Master!A:A,[1]SKU_Master!E:E,"Not Found")</f>
        <v>299</v>
      </c>
      <c r="M4390" s="2">
        <f>_xlfn.XLOOKUP(E4390,[1]SKU_Master!A:A,[1]SKU_Master!F:F,"NOT FOUND")</f>
        <v>150</v>
      </c>
      <c r="N4390" s="2" t="str">
        <f>IF(ISNUMBER(_xlfn.XMATCH(E4390,[1]SKU_Master!A:A)),"MATCH","NOT FOUND")</f>
        <v>MATCH</v>
      </c>
      <c r="O4390" s="2">
        <f>Table2[[#This Row],[GROSS_REVENUE]]-Table2[[#This Row],[DISCOUNT]]</f>
        <v>88100.53</v>
      </c>
      <c r="P4390" s="3">
        <f>IFERROR((Table2[[#This Row],[NET_REVENUE]]-(Table2[[#This Row],[UNITS_SOLD]]*Table2[[#This Row],[UNIT_COGS]]))/Table2[[#This Row],[NET_REVENUE]],0)</f>
        <v>0.45346526292180078</v>
      </c>
      <c r="Q4390" s="4">
        <f>IFERROR(Table2[[#This Row],[GROSS_REVENUE]]/Table2[[#This Row],[AD_SPEND]],0)</f>
        <v>4.3246368087290268</v>
      </c>
      <c r="R4390" s="2">
        <f>IFERROR((Table2[[#This Row],[NET_REVENUE]]-(Table2[[#This Row],[UNITS_SOLD]]*Table2[[#This Row],[UNIT_COGS]])-Table2[[#This Row],[AD_SPEND]]),0)</f>
        <v>17756.989999999998</v>
      </c>
      <c r="S4390" s="3">
        <f>IFERROR(Table2[[#This Row],[RETURNS_UNITS]]/Table2[[#This Row],[UNITS_SOLD]],0)</f>
        <v>3.7383177570093455E-2</v>
      </c>
      <c r="T4390" s="2" t="str">
        <f>TRIM(CLEAN(Table2[[#This Row],[CHANNEL]]))</f>
        <v>Blinkit</v>
      </c>
      <c r="U4390" s="1">
        <f t="shared" si="68"/>
        <v>45809</v>
      </c>
    </row>
    <row r="4391" spans="1:21" x14ac:dyDescent="0.3">
      <c r="A4391" s="1">
        <v>45748</v>
      </c>
      <c r="B4391" s="2" t="s">
        <v>39</v>
      </c>
      <c r="C4391" s="2" t="s">
        <v>25</v>
      </c>
      <c r="D4391" s="2" t="s">
        <v>41</v>
      </c>
      <c r="E4391" s="2" t="str">
        <f>TRIM(Table2[[#This Row],[SKU_CODE]])</f>
        <v>BEC-KT-002</v>
      </c>
      <c r="F4391" s="2">
        <v>482</v>
      </c>
      <c r="G4391" s="2">
        <v>202440</v>
      </c>
      <c r="H4391" s="2">
        <v>15389.98</v>
      </c>
      <c r="I4391" s="2">
        <v>22206.46</v>
      </c>
      <c r="J4391" s="2">
        <v>9</v>
      </c>
      <c r="K4391" s="2" t="str">
        <f>_xlfn.XLOOKUP(E4391,[1]SKU_Master!A:A,[1]SKU_Master!C:C,"NOT FOUND")</f>
        <v>Kitchen Towel</v>
      </c>
      <c r="L4391" s="2">
        <f>_xlfn.XLOOKUP(Table2[[#This Row],[SKU_CODE_CLEAN]],[1]SKU_Master!A:A,[1]SKU_Master!E:E,"Not Found")</f>
        <v>420</v>
      </c>
      <c r="M4391" s="2">
        <f>_xlfn.XLOOKUP(E4391,[1]SKU_Master!A:A,[1]SKU_Master!F:F,"NOT FOUND")</f>
        <v>205</v>
      </c>
      <c r="N4391" s="2" t="str">
        <f>IF(ISNUMBER(_xlfn.XMATCH(E4391,[1]SKU_Master!A:A)),"MATCH","NOT FOUND")</f>
        <v>MATCH</v>
      </c>
      <c r="O4391" s="2">
        <f>Table2[[#This Row],[GROSS_REVENUE]]-Table2[[#This Row],[DISCOUNT]]</f>
        <v>187050.02</v>
      </c>
      <c r="P4391" s="3">
        <f>IFERROR((Table2[[#This Row],[NET_REVENUE]]-(Table2[[#This Row],[UNITS_SOLD]]*Table2[[#This Row],[UNIT_COGS]]))/Table2[[#This Row],[NET_REVENUE]],0)</f>
        <v>0.47174557907024012</v>
      </c>
      <c r="Q4391" s="4">
        <f>IFERROR(Table2[[#This Row],[GROSS_REVENUE]]/Table2[[#This Row],[AD_SPEND]],0)</f>
        <v>9.1162661675926735</v>
      </c>
      <c r="R4391" s="2">
        <f>IFERROR((Table2[[#This Row],[NET_REVENUE]]-(Table2[[#This Row],[UNITS_SOLD]]*Table2[[#This Row],[UNIT_COGS]])-Table2[[#This Row],[AD_SPEND]]),0)</f>
        <v>66033.56</v>
      </c>
      <c r="S4391" s="3">
        <f>IFERROR(Table2[[#This Row],[RETURNS_UNITS]]/Table2[[#This Row],[UNITS_SOLD]],0)</f>
        <v>1.8672199170124481E-2</v>
      </c>
      <c r="T4391" s="2" t="str">
        <f>TRIM(CLEAN(Table2[[#This Row],[CHANNEL]]))</f>
        <v>Amazon</v>
      </c>
      <c r="U4391" s="1">
        <f t="shared" si="68"/>
        <v>45748</v>
      </c>
    </row>
    <row r="4392" spans="1:21" x14ac:dyDescent="0.3">
      <c r="A4392" s="1">
        <v>45292</v>
      </c>
      <c r="B4392" s="2" t="s">
        <v>37</v>
      </c>
      <c r="C4392" s="2" t="s">
        <v>25</v>
      </c>
      <c r="D4392" s="2" t="s">
        <v>59</v>
      </c>
      <c r="E4392" s="2" t="str">
        <f>TRIM(Table2[[#This Row],[SKU_CODE]])</f>
        <v>BEC-CLN-001</v>
      </c>
      <c r="F4392" s="2">
        <v>442</v>
      </c>
      <c r="G4392" s="2">
        <v>87958</v>
      </c>
      <c r="H4392" s="2">
        <v>14016.78</v>
      </c>
      <c r="I4392" s="2">
        <v>22346.15</v>
      </c>
      <c r="J4392" s="2">
        <v>10</v>
      </c>
      <c r="K4392" s="2" t="str">
        <f>_xlfn.XLOOKUP(E4392,[1]SKU_Master!A:A,[1]SKU_Master!C:C,"NOT FOUND")</f>
        <v>Cleaners</v>
      </c>
      <c r="L4392" s="2">
        <f>_xlfn.XLOOKUP(Table2[[#This Row],[SKU_CODE_CLEAN]],[1]SKU_Master!A:A,[1]SKU_Master!E:E,"Not Found")</f>
        <v>199</v>
      </c>
      <c r="M4392" s="2">
        <f>_xlfn.XLOOKUP(E4392,[1]SKU_Master!A:A,[1]SKU_Master!F:F,"NOT FOUND")</f>
        <v>96</v>
      </c>
      <c r="N4392" s="2" t="str">
        <f>IF(ISNUMBER(_xlfn.XMATCH(E4392,[1]SKU_Master!A:A)),"MATCH","NOT FOUND")</f>
        <v>MATCH</v>
      </c>
      <c r="O4392" s="2">
        <f>Table2[[#This Row],[GROSS_REVENUE]]-Table2[[#This Row],[DISCOUNT]]</f>
        <v>73941.22</v>
      </c>
      <c r="P4392" s="3">
        <f>IFERROR((Table2[[#This Row],[NET_REVENUE]]-(Table2[[#This Row],[UNITS_SOLD]]*Table2[[#This Row],[UNIT_COGS]]))/Table2[[#This Row],[NET_REVENUE]],0)</f>
        <v>0.42613876265498463</v>
      </c>
      <c r="Q4392" s="4">
        <f>IFERROR(Table2[[#This Row],[GROSS_REVENUE]]/Table2[[#This Row],[AD_SPEND]],0)</f>
        <v>3.9361590251564587</v>
      </c>
      <c r="R4392" s="2">
        <f>IFERROR((Table2[[#This Row],[NET_REVENUE]]-(Table2[[#This Row],[UNITS_SOLD]]*Table2[[#This Row],[UNIT_COGS]])-Table2[[#This Row],[AD_SPEND]]),0)</f>
        <v>9163.07</v>
      </c>
      <c r="S4392" s="3">
        <f>IFERROR(Table2[[#This Row],[RETURNS_UNITS]]/Table2[[#This Row],[UNITS_SOLD]],0)</f>
        <v>2.2624434389140271E-2</v>
      </c>
      <c r="T4392" s="2" t="str">
        <f>TRIM(CLEAN(Table2[[#This Row],[CHANNEL]]))</f>
        <v>Blinkit</v>
      </c>
      <c r="U4392" s="1">
        <f t="shared" si="68"/>
        <v>45292</v>
      </c>
    </row>
    <row r="4393" spans="1:21" x14ac:dyDescent="0.3">
      <c r="A4393" s="1">
        <v>45383</v>
      </c>
      <c r="B4393" s="2" t="s">
        <v>37</v>
      </c>
      <c r="C4393" s="2" t="s">
        <v>28</v>
      </c>
      <c r="D4393" s="2" t="s">
        <v>36</v>
      </c>
      <c r="E4393" s="2" t="str">
        <f>TRIM(Table2[[#This Row],[SKU_CODE]])</f>
        <v>BEC-CLN-003</v>
      </c>
      <c r="F4393" s="2">
        <v>381</v>
      </c>
      <c r="G4393" s="2">
        <v>113919</v>
      </c>
      <c r="H4393" s="2">
        <v>33992.9</v>
      </c>
      <c r="I4393" s="2">
        <v>22357.43</v>
      </c>
      <c r="J4393" s="2">
        <v>17</v>
      </c>
      <c r="K4393" s="2" t="str">
        <f>_xlfn.XLOOKUP(E4393,[1]SKU_Master!A:A,[1]SKU_Master!C:C,"NOT FOUND")</f>
        <v>Cleaners</v>
      </c>
      <c r="L4393" s="2">
        <f>_xlfn.XLOOKUP(Table2[[#This Row],[SKU_CODE_CLEAN]],[1]SKU_Master!A:A,[1]SKU_Master!E:E,"Not Found")</f>
        <v>299</v>
      </c>
      <c r="M4393" s="2">
        <f>_xlfn.XLOOKUP(E4393,[1]SKU_Master!A:A,[1]SKU_Master!F:F,"NOT FOUND")</f>
        <v>150</v>
      </c>
      <c r="N4393" s="2" t="str">
        <f>IF(ISNUMBER(_xlfn.XMATCH(E4393,[1]SKU_Master!A:A)),"MATCH","NOT FOUND")</f>
        <v>MATCH</v>
      </c>
      <c r="O4393" s="2">
        <f>Table2[[#This Row],[GROSS_REVENUE]]-Table2[[#This Row],[DISCOUNT]]</f>
        <v>79926.100000000006</v>
      </c>
      <c r="P4393" s="3">
        <f>IFERROR((Table2[[#This Row],[NET_REVENUE]]-(Table2[[#This Row],[UNITS_SOLD]]*Table2[[#This Row],[UNIT_COGS]]))/Table2[[#This Row],[NET_REVENUE]],0)</f>
        <v>0.28496448594389073</v>
      </c>
      <c r="Q4393" s="4">
        <f>IFERROR(Table2[[#This Row],[GROSS_REVENUE]]/Table2[[#This Row],[AD_SPEND]],0)</f>
        <v>5.0953530884363722</v>
      </c>
      <c r="R4393" s="2">
        <f>IFERROR((Table2[[#This Row],[NET_REVENUE]]-(Table2[[#This Row],[UNITS_SOLD]]*Table2[[#This Row],[UNIT_COGS]])-Table2[[#This Row],[AD_SPEND]]),0)</f>
        <v>418.67000000000553</v>
      </c>
      <c r="S4393" s="3">
        <f>IFERROR(Table2[[#This Row],[RETURNS_UNITS]]/Table2[[#This Row],[UNITS_SOLD]],0)</f>
        <v>4.4619422572178477E-2</v>
      </c>
      <c r="T4393" s="2" t="str">
        <f>TRIM(CLEAN(Table2[[#This Row],[CHANNEL]]))</f>
        <v>Blinkit</v>
      </c>
      <c r="U4393" s="1">
        <f t="shared" si="68"/>
        <v>45383</v>
      </c>
    </row>
    <row r="4394" spans="1:21" x14ac:dyDescent="0.3">
      <c r="A4394" s="1">
        <v>45352</v>
      </c>
      <c r="B4394" s="2" t="s">
        <v>39</v>
      </c>
      <c r="C4394" s="2" t="s">
        <v>28</v>
      </c>
      <c r="D4394" s="2" t="s">
        <v>36</v>
      </c>
      <c r="E4394" s="2" t="str">
        <f>TRIM(Table2[[#This Row],[SKU_CODE]])</f>
        <v>BEC-CLN-003</v>
      </c>
      <c r="F4394" s="2">
        <v>443</v>
      </c>
      <c r="G4394" s="2">
        <v>132457</v>
      </c>
      <c r="H4394" s="2">
        <v>34332.129999999997</v>
      </c>
      <c r="I4394" s="2">
        <v>22425.59</v>
      </c>
      <c r="J4394" s="2">
        <v>13</v>
      </c>
      <c r="K4394" s="2" t="str">
        <f>_xlfn.XLOOKUP(E4394,[1]SKU_Master!A:A,[1]SKU_Master!C:C,"NOT FOUND")</f>
        <v>Cleaners</v>
      </c>
      <c r="L4394" s="2">
        <f>_xlfn.XLOOKUP(Table2[[#This Row],[SKU_CODE_CLEAN]],[1]SKU_Master!A:A,[1]SKU_Master!E:E,"Not Found")</f>
        <v>299</v>
      </c>
      <c r="M4394" s="2">
        <f>_xlfn.XLOOKUP(E4394,[1]SKU_Master!A:A,[1]SKU_Master!F:F,"NOT FOUND")</f>
        <v>150</v>
      </c>
      <c r="N4394" s="2" t="str">
        <f>IF(ISNUMBER(_xlfn.XMATCH(E4394,[1]SKU_Master!A:A)),"MATCH","NOT FOUND")</f>
        <v>MATCH</v>
      </c>
      <c r="O4394" s="2">
        <f>Table2[[#This Row],[GROSS_REVENUE]]-Table2[[#This Row],[DISCOUNT]]</f>
        <v>98124.87</v>
      </c>
      <c r="P4394" s="3">
        <f>IFERROR((Table2[[#This Row],[NET_REVENUE]]-(Table2[[#This Row],[UNITS_SOLD]]*Table2[[#This Row],[UNIT_COGS]]))/Table2[[#This Row],[NET_REVENUE]],0)</f>
        <v>0.32280165059072174</v>
      </c>
      <c r="Q4394" s="4">
        <f>IFERROR(Table2[[#This Row],[GROSS_REVENUE]]/Table2[[#This Row],[AD_SPEND]],0)</f>
        <v>5.9065112668161683</v>
      </c>
      <c r="R4394" s="2">
        <f>IFERROR((Table2[[#This Row],[NET_REVENUE]]-(Table2[[#This Row],[UNITS_SOLD]]*Table2[[#This Row],[UNIT_COGS]])-Table2[[#This Row],[AD_SPEND]]),0)</f>
        <v>9249.2799999999952</v>
      </c>
      <c r="S4394" s="3">
        <f>IFERROR(Table2[[#This Row],[RETURNS_UNITS]]/Table2[[#This Row],[UNITS_SOLD]],0)</f>
        <v>2.9345372460496615E-2</v>
      </c>
      <c r="T4394" s="2" t="str">
        <f>TRIM(CLEAN(Table2[[#This Row],[CHANNEL]]))</f>
        <v>Amazon</v>
      </c>
      <c r="U4394" s="1">
        <f t="shared" si="68"/>
        <v>45352</v>
      </c>
    </row>
    <row r="4395" spans="1:21" x14ac:dyDescent="0.3">
      <c r="A4395" s="1">
        <v>45323</v>
      </c>
      <c r="B4395" s="2" t="s">
        <v>21</v>
      </c>
      <c r="C4395" s="2" t="s">
        <v>25</v>
      </c>
      <c r="D4395" s="2" t="s">
        <v>59</v>
      </c>
      <c r="E4395" s="2" t="str">
        <f>TRIM(Table2[[#This Row],[SKU_CODE]])</f>
        <v>BEC-CLN-001</v>
      </c>
      <c r="F4395" s="2">
        <v>379</v>
      </c>
      <c r="G4395" s="2">
        <v>75421</v>
      </c>
      <c r="H4395" s="2">
        <v>6635.69</v>
      </c>
      <c r="I4395" s="2">
        <v>22426.18</v>
      </c>
      <c r="J4395" s="2">
        <v>9</v>
      </c>
      <c r="K4395" s="2" t="str">
        <f>_xlfn.XLOOKUP(E4395,[1]SKU_Master!A:A,[1]SKU_Master!C:C,"NOT FOUND")</f>
        <v>Cleaners</v>
      </c>
      <c r="L4395" s="2">
        <f>_xlfn.XLOOKUP(Table2[[#This Row],[SKU_CODE_CLEAN]],[1]SKU_Master!A:A,[1]SKU_Master!E:E,"Not Found")</f>
        <v>199</v>
      </c>
      <c r="M4395" s="2">
        <f>_xlfn.XLOOKUP(E4395,[1]SKU_Master!A:A,[1]SKU_Master!F:F,"NOT FOUND")</f>
        <v>96</v>
      </c>
      <c r="N4395" s="2" t="str">
        <f>IF(ISNUMBER(_xlfn.XMATCH(E4395,[1]SKU_Master!A:A)),"MATCH","NOT FOUND")</f>
        <v>MATCH</v>
      </c>
      <c r="O4395" s="2">
        <f>Table2[[#This Row],[GROSS_REVENUE]]-Table2[[#This Row],[DISCOUNT]]</f>
        <v>68785.31</v>
      </c>
      <c r="P4395" s="3">
        <f>IFERROR((Table2[[#This Row],[NET_REVENUE]]-(Table2[[#This Row],[UNITS_SOLD]]*Table2[[#This Row],[UNIT_COGS]]))/Table2[[#This Row],[NET_REVENUE]],0)</f>
        <v>0.47104985061490601</v>
      </c>
      <c r="Q4395" s="4">
        <f>IFERROR(Table2[[#This Row],[GROSS_REVENUE]]/Table2[[#This Row],[AD_SPEND]],0)</f>
        <v>3.3630783307723382</v>
      </c>
      <c r="R4395" s="2">
        <f>IFERROR((Table2[[#This Row],[NET_REVENUE]]-(Table2[[#This Row],[UNITS_SOLD]]*Table2[[#This Row],[UNIT_COGS]])-Table2[[#This Row],[AD_SPEND]]),0)</f>
        <v>9975.1299999999974</v>
      </c>
      <c r="S4395" s="3">
        <f>IFERROR(Table2[[#This Row],[RETURNS_UNITS]]/Table2[[#This Row],[UNITS_SOLD]],0)</f>
        <v>2.3746701846965697E-2</v>
      </c>
      <c r="T4395" s="2" t="str">
        <f>TRIM(CLEAN(Table2[[#This Row],[CHANNEL]]))</f>
        <v>Flipkart</v>
      </c>
      <c r="U4395" s="1">
        <f t="shared" si="68"/>
        <v>45323</v>
      </c>
    </row>
    <row r="4396" spans="1:21" x14ac:dyDescent="0.3">
      <c r="A4396" s="1">
        <v>45748</v>
      </c>
      <c r="B4396" s="2" t="s">
        <v>24</v>
      </c>
      <c r="C4396" s="2" t="s">
        <v>22</v>
      </c>
      <c r="D4396" s="2" t="s">
        <v>36</v>
      </c>
      <c r="E4396" s="2" t="str">
        <f>TRIM(Table2[[#This Row],[SKU_CODE]])</f>
        <v>BEC-CLN-003</v>
      </c>
      <c r="F4396" s="2">
        <v>316</v>
      </c>
      <c r="G4396" s="2">
        <v>94484</v>
      </c>
      <c r="H4396" s="2">
        <v>5180.1000000000004</v>
      </c>
      <c r="I4396" s="2">
        <v>22462.22</v>
      </c>
      <c r="J4396" s="2">
        <v>30</v>
      </c>
      <c r="K4396" s="2" t="str">
        <f>_xlfn.XLOOKUP(E4396,[1]SKU_Master!A:A,[1]SKU_Master!C:C,"NOT FOUND")</f>
        <v>Cleaners</v>
      </c>
      <c r="L4396" s="2">
        <f>_xlfn.XLOOKUP(Table2[[#This Row],[SKU_CODE_CLEAN]],[1]SKU_Master!A:A,[1]SKU_Master!E:E,"Not Found")</f>
        <v>299</v>
      </c>
      <c r="M4396" s="2">
        <f>_xlfn.XLOOKUP(E4396,[1]SKU_Master!A:A,[1]SKU_Master!F:F,"NOT FOUND")</f>
        <v>150</v>
      </c>
      <c r="N4396" s="2" t="str">
        <f>IF(ISNUMBER(_xlfn.XMATCH(E4396,[1]SKU_Master!A:A)),"MATCH","NOT FOUND")</f>
        <v>MATCH</v>
      </c>
      <c r="O4396" s="2">
        <f>Table2[[#This Row],[GROSS_REVENUE]]-Table2[[#This Row],[DISCOUNT]]</f>
        <v>89303.9</v>
      </c>
      <c r="P4396" s="3">
        <f>IFERROR((Table2[[#This Row],[NET_REVENUE]]-(Table2[[#This Row],[UNITS_SOLD]]*Table2[[#This Row],[UNIT_COGS]]))/Table2[[#This Row],[NET_REVENUE]],0)</f>
        <v>0.4692281076190401</v>
      </c>
      <c r="Q4396" s="4">
        <f>IFERROR(Table2[[#This Row],[GROSS_REVENUE]]/Table2[[#This Row],[AD_SPEND]],0)</f>
        <v>4.2063518209687194</v>
      </c>
      <c r="R4396" s="2">
        <f>IFERROR((Table2[[#This Row],[NET_REVENUE]]-(Table2[[#This Row],[UNITS_SOLD]]*Table2[[#This Row],[UNIT_COGS]])-Table2[[#This Row],[AD_SPEND]]),0)</f>
        <v>19441.679999999993</v>
      </c>
      <c r="S4396" s="3">
        <f>IFERROR(Table2[[#This Row],[RETURNS_UNITS]]/Table2[[#This Row],[UNITS_SOLD]],0)</f>
        <v>9.49367088607595E-2</v>
      </c>
      <c r="T4396" s="2" t="str">
        <f>TRIM(CLEAN(Table2[[#This Row],[CHANNEL]]))</f>
        <v>D2C</v>
      </c>
      <c r="U4396" s="1">
        <f t="shared" si="68"/>
        <v>45748</v>
      </c>
    </row>
    <row r="4397" spans="1:21" x14ac:dyDescent="0.3">
      <c r="A4397" s="1">
        <v>45323</v>
      </c>
      <c r="B4397" s="2" t="s">
        <v>37</v>
      </c>
      <c r="C4397" s="2" t="s">
        <v>25</v>
      </c>
      <c r="D4397" s="2" t="s">
        <v>36</v>
      </c>
      <c r="E4397" s="2" t="str">
        <f>TRIM(Table2[[#This Row],[SKU_CODE]])</f>
        <v>BEC-CLN-003</v>
      </c>
      <c r="F4397" s="2">
        <v>473</v>
      </c>
      <c r="G4397" s="2">
        <v>141427</v>
      </c>
      <c r="H4397" s="2">
        <v>35928.21</v>
      </c>
      <c r="I4397" s="2">
        <v>22497.31</v>
      </c>
      <c r="J4397" s="2">
        <v>26</v>
      </c>
      <c r="K4397" s="2" t="str">
        <f>_xlfn.XLOOKUP(E4397,[1]SKU_Master!A:A,[1]SKU_Master!C:C,"NOT FOUND")</f>
        <v>Cleaners</v>
      </c>
      <c r="L4397" s="2">
        <f>_xlfn.XLOOKUP(Table2[[#This Row],[SKU_CODE_CLEAN]],[1]SKU_Master!A:A,[1]SKU_Master!E:E,"Not Found")</f>
        <v>299</v>
      </c>
      <c r="M4397" s="2">
        <f>_xlfn.XLOOKUP(E4397,[1]SKU_Master!A:A,[1]SKU_Master!F:F,"NOT FOUND")</f>
        <v>150</v>
      </c>
      <c r="N4397" s="2" t="str">
        <f>IF(ISNUMBER(_xlfn.XMATCH(E4397,[1]SKU_Master!A:A)),"MATCH","NOT FOUND")</f>
        <v>MATCH</v>
      </c>
      <c r="O4397" s="2">
        <f>Table2[[#This Row],[GROSS_REVENUE]]-Table2[[#This Row],[DISCOUNT]]</f>
        <v>105498.79000000001</v>
      </c>
      <c r="P4397" s="3">
        <f>IFERROR((Table2[[#This Row],[NET_REVENUE]]-(Table2[[#This Row],[UNITS_SOLD]]*Table2[[#This Row],[UNIT_COGS]]))/Table2[[#This Row],[NET_REVENUE]],0)</f>
        <v>0.3274804384012367</v>
      </c>
      <c r="Q4397" s="4">
        <f>IFERROR(Table2[[#This Row],[GROSS_REVENUE]]/Table2[[#This Row],[AD_SPEND]],0)</f>
        <v>6.2863960180128196</v>
      </c>
      <c r="R4397" s="2">
        <f>IFERROR((Table2[[#This Row],[NET_REVENUE]]-(Table2[[#This Row],[UNITS_SOLD]]*Table2[[#This Row],[UNIT_COGS]])-Table2[[#This Row],[AD_SPEND]]),0)</f>
        <v>12051.480000000007</v>
      </c>
      <c r="S4397" s="3">
        <f>IFERROR(Table2[[#This Row],[RETURNS_UNITS]]/Table2[[#This Row],[UNITS_SOLD]],0)</f>
        <v>5.4968287526427059E-2</v>
      </c>
      <c r="T4397" s="2" t="str">
        <f>TRIM(CLEAN(Table2[[#This Row],[CHANNEL]]))</f>
        <v>Blinkit</v>
      </c>
      <c r="U4397" s="1">
        <f t="shared" si="68"/>
        <v>45323</v>
      </c>
    </row>
    <row r="4398" spans="1:21" x14ac:dyDescent="0.3">
      <c r="A4398" s="1">
        <v>45474</v>
      </c>
      <c r="B4398" s="2" t="s">
        <v>33</v>
      </c>
      <c r="C4398" s="2" t="s">
        <v>25</v>
      </c>
      <c r="D4398" s="2" t="s">
        <v>36</v>
      </c>
      <c r="E4398" s="2" t="str">
        <f>TRIM(Table2[[#This Row],[SKU_CODE]])</f>
        <v>BEC-CLN-003</v>
      </c>
      <c r="F4398" s="2">
        <v>278</v>
      </c>
      <c r="G4398" s="2">
        <v>83122</v>
      </c>
      <c r="H4398" s="2">
        <v>4986.55</v>
      </c>
      <c r="I4398" s="2">
        <v>22576.959999999999</v>
      </c>
      <c r="J4398" s="2">
        <v>6</v>
      </c>
      <c r="K4398" s="2" t="str">
        <f>_xlfn.XLOOKUP(E4398,[1]SKU_Master!A:A,[1]SKU_Master!C:C,"NOT FOUND")</f>
        <v>Cleaners</v>
      </c>
      <c r="L4398" s="2">
        <f>_xlfn.XLOOKUP(Table2[[#This Row],[SKU_CODE_CLEAN]],[1]SKU_Master!A:A,[1]SKU_Master!E:E,"Not Found")</f>
        <v>299</v>
      </c>
      <c r="M4398" s="2">
        <f>_xlfn.XLOOKUP(E4398,[1]SKU_Master!A:A,[1]SKU_Master!F:F,"NOT FOUND")</f>
        <v>150</v>
      </c>
      <c r="N4398" s="2" t="str">
        <f>IF(ISNUMBER(_xlfn.XMATCH(E4398,[1]SKU_Master!A:A)),"MATCH","NOT FOUND")</f>
        <v>MATCH</v>
      </c>
      <c r="O4398" s="2">
        <f>Table2[[#This Row],[GROSS_REVENUE]]-Table2[[#This Row],[DISCOUNT]]</f>
        <v>78135.45</v>
      </c>
      <c r="P4398" s="3">
        <f>IFERROR((Table2[[#This Row],[NET_REVENUE]]-(Table2[[#This Row],[UNITS_SOLD]]*Table2[[#This Row],[UNIT_COGS]]))/Table2[[#This Row],[NET_REVENUE]],0)</f>
        <v>0.46631138618898332</v>
      </c>
      <c r="Q4398" s="4">
        <f>IFERROR(Table2[[#This Row],[GROSS_REVENUE]]/Table2[[#This Row],[AD_SPEND]],0)</f>
        <v>3.6817179992346181</v>
      </c>
      <c r="R4398" s="2">
        <f>IFERROR((Table2[[#This Row],[NET_REVENUE]]-(Table2[[#This Row],[UNITS_SOLD]]*Table2[[#This Row],[UNIT_COGS]])-Table2[[#This Row],[AD_SPEND]]),0)</f>
        <v>13858.489999999998</v>
      </c>
      <c r="S4398" s="3">
        <f>IFERROR(Table2[[#This Row],[RETURNS_UNITS]]/Table2[[#This Row],[UNITS_SOLD]],0)</f>
        <v>2.1582733812949641E-2</v>
      </c>
      <c r="T4398" s="2" t="str">
        <f>TRIM(CLEAN(Table2[[#This Row],[CHANNEL]]))</f>
        <v>Swiggy Instamart</v>
      </c>
      <c r="U4398" s="1">
        <f t="shared" si="68"/>
        <v>45474</v>
      </c>
    </row>
    <row r="4399" spans="1:21" x14ac:dyDescent="0.3">
      <c r="A4399" s="1">
        <v>45352</v>
      </c>
      <c r="B4399" s="2" t="s">
        <v>39</v>
      </c>
      <c r="C4399" s="2" t="s">
        <v>25</v>
      </c>
      <c r="D4399" s="2" t="s">
        <v>59</v>
      </c>
      <c r="E4399" s="2" t="str">
        <f>TRIM(Table2[[#This Row],[SKU_CODE]])</f>
        <v>BEC-CLN-001</v>
      </c>
      <c r="F4399" s="2">
        <v>545</v>
      </c>
      <c r="G4399" s="2">
        <v>108455</v>
      </c>
      <c r="H4399" s="2">
        <v>0</v>
      </c>
      <c r="I4399" s="2">
        <v>22588.63</v>
      </c>
      <c r="J4399" s="2">
        <v>26</v>
      </c>
      <c r="K4399" s="2" t="str">
        <f>_xlfn.XLOOKUP(E4399,[1]SKU_Master!A:A,[1]SKU_Master!C:C,"NOT FOUND")</f>
        <v>Cleaners</v>
      </c>
      <c r="L4399" s="2">
        <f>_xlfn.XLOOKUP(Table2[[#This Row],[SKU_CODE_CLEAN]],[1]SKU_Master!A:A,[1]SKU_Master!E:E,"Not Found")</f>
        <v>199</v>
      </c>
      <c r="M4399" s="2">
        <f>_xlfn.XLOOKUP(E4399,[1]SKU_Master!A:A,[1]SKU_Master!F:F,"NOT FOUND")</f>
        <v>96</v>
      </c>
      <c r="N4399" s="2" t="str">
        <f>IF(ISNUMBER(_xlfn.XMATCH(E4399,[1]SKU_Master!A:A)),"MATCH","NOT FOUND")</f>
        <v>MATCH</v>
      </c>
      <c r="O4399" s="2">
        <f>Table2[[#This Row],[GROSS_REVENUE]]-Table2[[#This Row],[DISCOUNT]]</f>
        <v>108455</v>
      </c>
      <c r="P4399" s="3">
        <f>IFERROR((Table2[[#This Row],[NET_REVENUE]]-(Table2[[#This Row],[UNITS_SOLD]]*Table2[[#This Row],[UNIT_COGS]]))/Table2[[#This Row],[NET_REVENUE]],0)</f>
        <v>0.51758793969849248</v>
      </c>
      <c r="Q4399" s="4">
        <f>IFERROR(Table2[[#This Row],[GROSS_REVENUE]]/Table2[[#This Row],[AD_SPEND]],0)</f>
        <v>4.8013093312874657</v>
      </c>
      <c r="R4399" s="2">
        <f>IFERROR((Table2[[#This Row],[NET_REVENUE]]-(Table2[[#This Row],[UNITS_SOLD]]*Table2[[#This Row],[UNIT_COGS]])-Table2[[#This Row],[AD_SPEND]]),0)</f>
        <v>33546.369999999995</v>
      </c>
      <c r="S4399" s="3">
        <f>IFERROR(Table2[[#This Row],[RETURNS_UNITS]]/Table2[[#This Row],[UNITS_SOLD]],0)</f>
        <v>4.7706422018348627E-2</v>
      </c>
      <c r="T4399" s="2" t="str">
        <f>TRIM(CLEAN(Table2[[#This Row],[CHANNEL]]))</f>
        <v>Amazon</v>
      </c>
      <c r="U4399" s="1">
        <f t="shared" si="68"/>
        <v>45352</v>
      </c>
    </row>
    <row r="4400" spans="1:21" x14ac:dyDescent="0.3">
      <c r="A4400" s="1">
        <v>45413</v>
      </c>
      <c r="B4400" s="2" t="s">
        <v>39</v>
      </c>
      <c r="C4400" s="2" t="s">
        <v>22</v>
      </c>
      <c r="D4400" s="2" t="s">
        <v>36</v>
      </c>
      <c r="E4400" s="2" t="str">
        <f>TRIM(Table2[[#This Row],[SKU_CODE]])</f>
        <v>BEC-CLN-003</v>
      </c>
      <c r="F4400" s="2">
        <v>353</v>
      </c>
      <c r="G4400" s="2">
        <v>105547</v>
      </c>
      <c r="H4400" s="2">
        <v>9477.3799999999992</v>
      </c>
      <c r="I4400" s="2">
        <v>22608.12</v>
      </c>
      <c r="J4400" s="2">
        <v>18</v>
      </c>
      <c r="K4400" s="2" t="str">
        <f>_xlfn.XLOOKUP(E4400,[1]SKU_Master!A:A,[1]SKU_Master!C:C,"NOT FOUND")</f>
        <v>Cleaners</v>
      </c>
      <c r="L4400" s="2">
        <f>_xlfn.XLOOKUP(Table2[[#This Row],[SKU_CODE_CLEAN]],[1]SKU_Master!A:A,[1]SKU_Master!E:E,"Not Found")</f>
        <v>299</v>
      </c>
      <c r="M4400" s="2">
        <f>_xlfn.XLOOKUP(E4400,[1]SKU_Master!A:A,[1]SKU_Master!F:F,"NOT FOUND")</f>
        <v>150</v>
      </c>
      <c r="N4400" s="2" t="str">
        <f>IF(ISNUMBER(_xlfn.XMATCH(E4400,[1]SKU_Master!A:A)),"MATCH","NOT FOUND")</f>
        <v>MATCH</v>
      </c>
      <c r="O4400" s="2">
        <f>Table2[[#This Row],[GROSS_REVENUE]]-Table2[[#This Row],[DISCOUNT]]</f>
        <v>96069.62</v>
      </c>
      <c r="P4400" s="3">
        <f>IFERROR((Table2[[#This Row],[NET_REVENUE]]-(Table2[[#This Row],[UNITS_SOLD]]*Table2[[#This Row],[UNIT_COGS]]))/Table2[[#This Row],[NET_REVENUE]],0)</f>
        <v>0.44883720784989051</v>
      </c>
      <c r="Q4400" s="4">
        <f>IFERROR(Table2[[#This Row],[GROSS_REVENUE]]/Table2[[#This Row],[AD_SPEND]],0)</f>
        <v>4.6685438683092624</v>
      </c>
      <c r="R4400" s="2">
        <f>IFERROR((Table2[[#This Row],[NET_REVENUE]]-(Table2[[#This Row],[UNITS_SOLD]]*Table2[[#This Row],[UNIT_COGS]])-Table2[[#This Row],[AD_SPEND]]),0)</f>
        <v>20511.499999999996</v>
      </c>
      <c r="S4400" s="3">
        <f>IFERROR(Table2[[#This Row],[RETURNS_UNITS]]/Table2[[#This Row],[UNITS_SOLD]],0)</f>
        <v>5.0991501416430593E-2</v>
      </c>
      <c r="T4400" s="2" t="str">
        <f>TRIM(CLEAN(Table2[[#This Row],[CHANNEL]]))</f>
        <v>Amazon</v>
      </c>
      <c r="U4400" s="1">
        <f t="shared" si="68"/>
        <v>45413</v>
      </c>
    </row>
    <row r="4401" spans="1:21" x14ac:dyDescent="0.3">
      <c r="A4401" s="1">
        <v>45536</v>
      </c>
      <c r="B4401" s="2" t="s">
        <v>39</v>
      </c>
      <c r="C4401" s="2" t="s">
        <v>22</v>
      </c>
      <c r="D4401" s="2" t="s">
        <v>36</v>
      </c>
      <c r="E4401" s="2" t="str">
        <f>TRIM(Table2[[#This Row],[SKU_CODE]])</f>
        <v>BEC-CLN-003</v>
      </c>
      <c r="F4401" s="2">
        <v>434</v>
      </c>
      <c r="G4401" s="2">
        <v>129766</v>
      </c>
      <c r="H4401" s="2">
        <v>20573.57</v>
      </c>
      <c r="I4401" s="2">
        <v>22613.45</v>
      </c>
      <c r="J4401" s="2">
        <v>21</v>
      </c>
      <c r="K4401" s="2" t="str">
        <f>_xlfn.XLOOKUP(E4401,[1]SKU_Master!A:A,[1]SKU_Master!C:C,"NOT FOUND")</f>
        <v>Cleaners</v>
      </c>
      <c r="L4401" s="2">
        <f>_xlfn.XLOOKUP(Table2[[#This Row],[SKU_CODE_CLEAN]],[1]SKU_Master!A:A,[1]SKU_Master!E:E,"Not Found")</f>
        <v>299</v>
      </c>
      <c r="M4401" s="2">
        <f>_xlfn.XLOOKUP(E4401,[1]SKU_Master!A:A,[1]SKU_Master!F:F,"NOT FOUND")</f>
        <v>150</v>
      </c>
      <c r="N4401" s="2" t="str">
        <f>IF(ISNUMBER(_xlfn.XMATCH(E4401,[1]SKU_Master!A:A)),"MATCH","NOT FOUND")</f>
        <v>MATCH</v>
      </c>
      <c r="O4401" s="2">
        <f>Table2[[#This Row],[GROSS_REVENUE]]-Table2[[#This Row],[DISCOUNT]]</f>
        <v>109192.43</v>
      </c>
      <c r="P4401" s="3">
        <f>IFERROR((Table2[[#This Row],[NET_REVENUE]]-(Table2[[#This Row],[UNITS_SOLD]]*Table2[[#This Row],[UNIT_COGS]]))/Table2[[#This Row],[NET_REVENUE]],0)</f>
        <v>0.40380482419889363</v>
      </c>
      <c r="Q4401" s="4">
        <f>IFERROR(Table2[[#This Row],[GROSS_REVENUE]]/Table2[[#This Row],[AD_SPEND]],0)</f>
        <v>5.7384432715927911</v>
      </c>
      <c r="R4401" s="2">
        <f>IFERROR((Table2[[#This Row],[NET_REVENUE]]-(Table2[[#This Row],[UNITS_SOLD]]*Table2[[#This Row],[UNIT_COGS]])-Table2[[#This Row],[AD_SPEND]]),0)</f>
        <v>21478.979999999992</v>
      </c>
      <c r="S4401" s="3">
        <f>IFERROR(Table2[[#This Row],[RETURNS_UNITS]]/Table2[[#This Row],[UNITS_SOLD]],0)</f>
        <v>4.8387096774193547E-2</v>
      </c>
      <c r="T4401" s="2" t="str">
        <f>TRIM(CLEAN(Table2[[#This Row],[CHANNEL]]))</f>
        <v>Amazon</v>
      </c>
      <c r="U4401" s="1">
        <f t="shared" si="68"/>
        <v>45536</v>
      </c>
    </row>
    <row r="4402" spans="1:21" x14ac:dyDescent="0.3">
      <c r="A4402" s="1">
        <v>45717</v>
      </c>
      <c r="B4402" s="2" t="s">
        <v>39</v>
      </c>
      <c r="C4402" s="2" t="s">
        <v>28</v>
      </c>
      <c r="D4402" s="2" t="s">
        <v>38</v>
      </c>
      <c r="E4402" s="2" t="str">
        <f>TRIM(Table2[[#This Row],[SKU_CODE]])</f>
        <v>BEC-CLN-002</v>
      </c>
      <c r="F4402" s="2">
        <v>577</v>
      </c>
      <c r="G4402" s="2">
        <v>106745</v>
      </c>
      <c r="H4402" s="2">
        <v>30502.07</v>
      </c>
      <c r="I4402" s="2">
        <v>22626.25</v>
      </c>
      <c r="J4402" s="2">
        <v>21</v>
      </c>
      <c r="K4402" s="2" t="str">
        <f>_xlfn.XLOOKUP(E4402,[1]SKU_Master!A:A,[1]SKU_Master!C:C,"NOT FOUND")</f>
        <v>Cleaners</v>
      </c>
      <c r="L4402" s="2">
        <f>_xlfn.XLOOKUP(Table2[[#This Row],[SKU_CODE_CLEAN]],[1]SKU_Master!A:A,[1]SKU_Master!E:E,"Not Found")</f>
        <v>185</v>
      </c>
      <c r="M4402" s="2">
        <f>_xlfn.XLOOKUP(E4402,[1]SKU_Master!A:A,[1]SKU_Master!F:F,"NOT FOUND")</f>
        <v>88</v>
      </c>
      <c r="N4402" s="2" t="str">
        <f>IF(ISNUMBER(_xlfn.XMATCH(E4402,[1]SKU_Master!A:A)),"MATCH","NOT FOUND")</f>
        <v>MATCH</v>
      </c>
      <c r="O4402" s="2">
        <f>Table2[[#This Row],[GROSS_REVENUE]]-Table2[[#This Row],[DISCOUNT]]</f>
        <v>76242.929999999993</v>
      </c>
      <c r="P4402" s="3">
        <f>IFERROR((Table2[[#This Row],[NET_REVENUE]]-(Table2[[#This Row],[UNITS_SOLD]]*Table2[[#This Row],[UNIT_COGS]]))/Table2[[#This Row],[NET_REVENUE]],0)</f>
        <v>0.33402349568674755</v>
      </c>
      <c r="Q4402" s="4">
        <f>IFERROR(Table2[[#This Row],[GROSS_REVENUE]]/Table2[[#This Row],[AD_SPEND]],0)</f>
        <v>4.7177504005303579</v>
      </c>
      <c r="R4402" s="2">
        <f>IFERROR((Table2[[#This Row],[NET_REVENUE]]-(Table2[[#This Row],[UNITS_SOLD]]*Table2[[#This Row],[UNIT_COGS]])-Table2[[#This Row],[AD_SPEND]]),0)</f>
        <v>2840.679999999993</v>
      </c>
      <c r="S4402" s="3">
        <f>IFERROR(Table2[[#This Row],[RETURNS_UNITS]]/Table2[[#This Row],[UNITS_SOLD]],0)</f>
        <v>3.6395147313691506E-2</v>
      </c>
      <c r="T4402" s="2" t="str">
        <f>TRIM(CLEAN(Table2[[#This Row],[CHANNEL]]))</f>
        <v>Amazon</v>
      </c>
      <c r="U4402" s="1">
        <f t="shared" si="68"/>
        <v>45717</v>
      </c>
    </row>
    <row r="4403" spans="1:21" x14ac:dyDescent="0.3">
      <c r="A4403" s="1">
        <v>45658</v>
      </c>
      <c r="B4403" s="2" t="s">
        <v>37</v>
      </c>
      <c r="C4403" s="2" t="s">
        <v>25</v>
      </c>
      <c r="D4403" s="2" t="s">
        <v>59</v>
      </c>
      <c r="E4403" s="2" t="str">
        <f>TRIM(Table2[[#This Row],[SKU_CODE]])</f>
        <v>BEC-CLN-001</v>
      </c>
      <c r="F4403" s="2">
        <v>485</v>
      </c>
      <c r="G4403" s="2">
        <v>96515</v>
      </c>
      <c r="H4403" s="2">
        <v>15339.52</v>
      </c>
      <c r="I4403" s="2">
        <v>22629.919999999998</v>
      </c>
      <c r="J4403" s="2">
        <v>19</v>
      </c>
      <c r="K4403" s="2" t="str">
        <f>_xlfn.XLOOKUP(E4403,[1]SKU_Master!A:A,[1]SKU_Master!C:C,"NOT FOUND")</f>
        <v>Cleaners</v>
      </c>
      <c r="L4403" s="2">
        <f>_xlfn.XLOOKUP(Table2[[#This Row],[SKU_CODE_CLEAN]],[1]SKU_Master!A:A,[1]SKU_Master!E:E,"Not Found")</f>
        <v>199</v>
      </c>
      <c r="M4403" s="2">
        <f>_xlfn.XLOOKUP(E4403,[1]SKU_Master!A:A,[1]SKU_Master!F:F,"NOT FOUND")</f>
        <v>96</v>
      </c>
      <c r="N4403" s="2" t="str">
        <f>IF(ISNUMBER(_xlfn.XMATCH(E4403,[1]SKU_Master!A:A)),"MATCH","NOT FOUND")</f>
        <v>MATCH</v>
      </c>
      <c r="O4403" s="2">
        <f>Table2[[#This Row],[GROSS_REVENUE]]-Table2[[#This Row],[DISCOUNT]]</f>
        <v>81175.48</v>
      </c>
      <c r="P4403" s="3">
        <f>IFERROR((Table2[[#This Row],[NET_REVENUE]]-(Table2[[#This Row],[UNITS_SOLD]]*Table2[[#This Row],[UNIT_COGS]]))/Table2[[#This Row],[NET_REVENUE]],0)</f>
        <v>0.42642778336512449</v>
      </c>
      <c r="Q4403" s="4">
        <f>IFERROR(Table2[[#This Row],[GROSS_REVENUE]]/Table2[[#This Row],[AD_SPEND]],0)</f>
        <v>4.2649289082771835</v>
      </c>
      <c r="R4403" s="2">
        <f>IFERROR((Table2[[#This Row],[NET_REVENUE]]-(Table2[[#This Row],[UNITS_SOLD]]*Table2[[#This Row],[UNIT_COGS]])-Table2[[#This Row],[AD_SPEND]]),0)</f>
        <v>11985.559999999998</v>
      </c>
      <c r="S4403" s="3">
        <f>IFERROR(Table2[[#This Row],[RETURNS_UNITS]]/Table2[[#This Row],[UNITS_SOLD]],0)</f>
        <v>3.9175257731958762E-2</v>
      </c>
      <c r="T4403" s="2" t="str">
        <f>TRIM(CLEAN(Table2[[#This Row],[CHANNEL]]))</f>
        <v>Blinkit</v>
      </c>
      <c r="U4403" s="1">
        <f t="shared" si="68"/>
        <v>45658</v>
      </c>
    </row>
    <row r="4404" spans="1:21" x14ac:dyDescent="0.3">
      <c r="A4404" s="1">
        <v>45474</v>
      </c>
      <c r="B4404" s="2" t="s">
        <v>27</v>
      </c>
      <c r="C4404" s="2" t="s">
        <v>25</v>
      </c>
      <c r="D4404" s="2" t="s">
        <v>36</v>
      </c>
      <c r="E4404" s="2" t="str">
        <f>TRIM(Table2[[#This Row],[SKU_CODE]])</f>
        <v>BEC-CLN-003</v>
      </c>
      <c r="F4404" s="2">
        <v>407</v>
      </c>
      <c r="G4404" s="2">
        <v>121693</v>
      </c>
      <c r="H4404" s="2">
        <v>21525.29</v>
      </c>
      <c r="I4404" s="2">
        <v>22690.54</v>
      </c>
      <c r="J4404" s="2">
        <v>9</v>
      </c>
      <c r="K4404" s="2" t="str">
        <f>_xlfn.XLOOKUP(E4404,[1]SKU_Master!A:A,[1]SKU_Master!C:C,"NOT FOUND")</f>
        <v>Cleaners</v>
      </c>
      <c r="L4404" s="2">
        <f>_xlfn.XLOOKUP(Table2[[#This Row],[SKU_CODE_CLEAN]],[1]SKU_Master!A:A,[1]SKU_Master!E:E,"Not Found")</f>
        <v>299</v>
      </c>
      <c r="M4404" s="2">
        <f>_xlfn.XLOOKUP(E4404,[1]SKU_Master!A:A,[1]SKU_Master!F:F,"NOT FOUND")</f>
        <v>150</v>
      </c>
      <c r="N4404" s="2" t="str">
        <f>IF(ISNUMBER(_xlfn.XMATCH(E4404,[1]SKU_Master!A:A)),"MATCH","NOT FOUND")</f>
        <v>MATCH</v>
      </c>
      <c r="O4404" s="2">
        <f>Table2[[#This Row],[GROSS_REVENUE]]-Table2[[#This Row],[DISCOUNT]]</f>
        <v>100167.70999999999</v>
      </c>
      <c r="P4404" s="3">
        <f>IFERROR((Table2[[#This Row],[NET_REVENUE]]-(Table2[[#This Row],[UNITS_SOLD]]*Table2[[#This Row],[UNIT_COGS]]))/Table2[[#This Row],[NET_REVENUE]],0)</f>
        <v>0.39052215529335749</v>
      </c>
      <c r="Q4404" s="4">
        <f>IFERROR(Table2[[#This Row],[GROSS_REVENUE]]/Table2[[#This Row],[AD_SPEND]],0)</f>
        <v>5.3631601539672475</v>
      </c>
      <c r="R4404" s="2">
        <f>IFERROR((Table2[[#This Row],[NET_REVENUE]]-(Table2[[#This Row],[UNITS_SOLD]]*Table2[[#This Row],[UNIT_COGS]])-Table2[[#This Row],[AD_SPEND]]),0)</f>
        <v>16427.169999999991</v>
      </c>
      <c r="S4404" s="3">
        <f>IFERROR(Table2[[#This Row],[RETURNS_UNITS]]/Table2[[#This Row],[UNITS_SOLD]],0)</f>
        <v>2.2113022113022112E-2</v>
      </c>
      <c r="T4404" s="2" t="str">
        <f>TRIM(CLEAN(Table2[[#This Row],[CHANNEL]]))</f>
        <v>Zepto</v>
      </c>
      <c r="U4404" s="1">
        <f t="shared" si="68"/>
        <v>45474</v>
      </c>
    </row>
    <row r="4405" spans="1:21" x14ac:dyDescent="0.3">
      <c r="A4405" s="1">
        <v>45689</v>
      </c>
      <c r="B4405" s="2" t="s">
        <v>39</v>
      </c>
      <c r="C4405" s="2" t="s">
        <v>25</v>
      </c>
      <c r="D4405" s="2" t="s">
        <v>38</v>
      </c>
      <c r="E4405" s="2" t="str">
        <f>TRIM(Table2[[#This Row],[SKU_CODE]])</f>
        <v>BEC-CLN-002</v>
      </c>
      <c r="F4405" s="2">
        <v>627</v>
      </c>
      <c r="G4405" s="2">
        <v>115995</v>
      </c>
      <c r="H4405" s="2">
        <v>10567.4</v>
      </c>
      <c r="I4405" s="2">
        <v>22733.46</v>
      </c>
      <c r="J4405" s="2">
        <v>31</v>
      </c>
      <c r="K4405" s="2" t="str">
        <f>_xlfn.XLOOKUP(E4405,[1]SKU_Master!A:A,[1]SKU_Master!C:C,"NOT FOUND")</f>
        <v>Cleaners</v>
      </c>
      <c r="L4405" s="2">
        <f>_xlfn.XLOOKUP(Table2[[#This Row],[SKU_CODE_CLEAN]],[1]SKU_Master!A:A,[1]SKU_Master!E:E,"Not Found")</f>
        <v>185</v>
      </c>
      <c r="M4405" s="2">
        <f>_xlfn.XLOOKUP(E4405,[1]SKU_Master!A:A,[1]SKU_Master!F:F,"NOT FOUND")</f>
        <v>88</v>
      </c>
      <c r="N4405" s="2" t="str">
        <f>IF(ISNUMBER(_xlfn.XMATCH(E4405,[1]SKU_Master!A:A)),"MATCH","NOT FOUND")</f>
        <v>MATCH</v>
      </c>
      <c r="O4405" s="2">
        <f>Table2[[#This Row],[GROSS_REVENUE]]-Table2[[#This Row],[DISCOUNT]]</f>
        <v>105427.6</v>
      </c>
      <c r="P4405" s="3">
        <f>IFERROR((Table2[[#This Row],[NET_REVENUE]]-(Table2[[#This Row],[UNITS_SOLD]]*Table2[[#This Row],[UNIT_COGS]]))/Table2[[#This Row],[NET_REVENUE]],0)</f>
        <v>0.47664558426825615</v>
      </c>
      <c r="Q4405" s="4">
        <f>IFERROR(Table2[[#This Row],[GROSS_REVENUE]]/Table2[[#This Row],[AD_SPEND]],0)</f>
        <v>5.1023909250945527</v>
      </c>
      <c r="R4405" s="2">
        <f>IFERROR((Table2[[#This Row],[NET_REVENUE]]-(Table2[[#This Row],[UNITS_SOLD]]*Table2[[#This Row],[UNIT_COGS]])-Table2[[#This Row],[AD_SPEND]]),0)</f>
        <v>27518.140000000007</v>
      </c>
      <c r="S4405" s="3">
        <f>IFERROR(Table2[[#This Row],[RETURNS_UNITS]]/Table2[[#This Row],[UNITS_SOLD]],0)</f>
        <v>4.9441786283891544E-2</v>
      </c>
      <c r="T4405" s="2" t="str">
        <f>TRIM(CLEAN(Table2[[#This Row],[CHANNEL]]))</f>
        <v>Amazon</v>
      </c>
      <c r="U4405" s="1">
        <f t="shared" si="68"/>
        <v>45689</v>
      </c>
    </row>
    <row r="4406" spans="1:21" x14ac:dyDescent="0.3">
      <c r="A4406" s="1">
        <v>45413</v>
      </c>
      <c r="B4406" s="2" t="s">
        <v>21</v>
      </c>
      <c r="C4406" s="2" t="s">
        <v>25</v>
      </c>
      <c r="D4406" s="2" t="s">
        <v>36</v>
      </c>
      <c r="E4406" s="2" t="str">
        <f>TRIM(Table2[[#This Row],[SKU_CODE]])</f>
        <v>BEC-CLN-003</v>
      </c>
      <c r="F4406" s="2">
        <v>307</v>
      </c>
      <c r="G4406" s="2">
        <v>91793</v>
      </c>
      <c r="H4406" s="2">
        <v>24458.05</v>
      </c>
      <c r="I4406" s="2">
        <v>22792.22</v>
      </c>
      <c r="J4406" s="2">
        <v>12</v>
      </c>
      <c r="K4406" s="2" t="str">
        <f>_xlfn.XLOOKUP(E4406,[1]SKU_Master!A:A,[1]SKU_Master!C:C,"NOT FOUND")</f>
        <v>Cleaners</v>
      </c>
      <c r="L4406" s="2">
        <f>_xlfn.XLOOKUP(Table2[[#This Row],[SKU_CODE_CLEAN]],[1]SKU_Master!A:A,[1]SKU_Master!E:E,"Not Found")</f>
        <v>299</v>
      </c>
      <c r="M4406" s="2">
        <f>_xlfn.XLOOKUP(E4406,[1]SKU_Master!A:A,[1]SKU_Master!F:F,"NOT FOUND")</f>
        <v>150</v>
      </c>
      <c r="N4406" s="2" t="str">
        <f>IF(ISNUMBER(_xlfn.XMATCH(E4406,[1]SKU_Master!A:A)),"MATCH","NOT FOUND")</f>
        <v>MATCH</v>
      </c>
      <c r="O4406" s="2">
        <f>Table2[[#This Row],[GROSS_REVENUE]]-Table2[[#This Row],[DISCOUNT]]</f>
        <v>67334.95</v>
      </c>
      <c r="P4406" s="3">
        <f>IFERROR((Table2[[#This Row],[NET_REVENUE]]-(Table2[[#This Row],[UNITS_SOLD]]*Table2[[#This Row],[UNIT_COGS]]))/Table2[[#This Row],[NET_REVENUE]],0)</f>
        <v>0.31610552914942386</v>
      </c>
      <c r="Q4406" s="4">
        <f>IFERROR(Table2[[#This Row],[GROSS_REVENUE]]/Table2[[#This Row],[AD_SPEND]],0)</f>
        <v>4.0273830280683498</v>
      </c>
      <c r="R4406" s="2">
        <f>IFERROR((Table2[[#This Row],[NET_REVENUE]]-(Table2[[#This Row],[UNITS_SOLD]]*Table2[[#This Row],[UNIT_COGS]])-Table2[[#This Row],[AD_SPEND]]),0)</f>
        <v>-1507.2700000000041</v>
      </c>
      <c r="S4406" s="3">
        <f>IFERROR(Table2[[#This Row],[RETURNS_UNITS]]/Table2[[#This Row],[UNITS_SOLD]],0)</f>
        <v>3.9087947882736153E-2</v>
      </c>
      <c r="T4406" s="2" t="str">
        <f>TRIM(CLEAN(Table2[[#This Row],[CHANNEL]]))</f>
        <v>Flipkart</v>
      </c>
      <c r="U4406" s="1">
        <f t="shared" si="68"/>
        <v>45413</v>
      </c>
    </row>
    <row r="4407" spans="1:21" x14ac:dyDescent="0.3">
      <c r="A4407" s="1">
        <v>45292</v>
      </c>
      <c r="B4407" s="2" t="s">
        <v>34</v>
      </c>
      <c r="C4407" s="2" t="s">
        <v>22</v>
      </c>
      <c r="D4407" s="2" t="s">
        <v>59</v>
      </c>
      <c r="E4407" s="2" t="str">
        <f>TRIM(Table2[[#This Row],[SKU_CODE]])</f>
        <v>BEC-CLN-001</v>
      </c>
      <c r="F4407" s="2">
        <v>373</v>
      </c>
      <c r="G4407" s="2">
        <v>74227</v>
      </c>
      <c r="H4407" s="2">
        <v>6006.97</v>
      </c>
      <c r="I4407" s="2">
        <v>22804.82</v>
      </c>
      <c r="J4407" s="2">
        <v>10</v>
      </c>
      <c r="K4407" s="2" t="str">
        <f>_xlfn.XLOOKUP(E4407,[1]SKU_Master!A:A,[1]SKU_Master!C:C,"NOT FOUND")</f>
        <v>Cleaners</v>
      </c>
      <c r="L4407" s="2">
        <f>_xlfn.XLOOKUP(Table2[[#This Row],[SKU_CODE_CLEAN]],[1]SKU_Master!A:A,[1]SKU_Master!E:E,"Not Found")</f>
        <v>199</v>
      </c>
      <c r="M4407" s="2">
        <f>_xlfn.XLOOKUP(E4407,[1]SKU_Master!A:A,[1]SKU_Master!F:F,"NOT FOUND")</f>
        <v>96</v>
      </c>
      <c r="N4407" s="2" t="str">
        <f>IF(ISNUMBER(_xlfn.XMATCH(E4407,[1]SKU_Master!A:A)),"MATCH","NOT FOUND")</f>
        <v>MATCH</v>
      </c>
      <c r="O4407" s="2">
        <f>Table2[[#This Row],[GROSS_REVENUE]]-Table2[[#This Row],[DISCOUNT]]</f>
        <v>68220.03</v>
      </c>
      <c r="P4407" s="3">
        <f>IFERROR((Table2[[#This Row],[NET_REVENUE]]-(Table2[[#This Row],[UNITS_SOLD]]*Table2[[#This Row],[UNIT_COGS]]))/Table2[[#This Row],[NET_REVENUE]],0)</f>
        <v>0.47511016925674177</v>
      </c>
      <c r="Q4407" s="4">
        <f>IFERROR(Table2[[#This Row],[GROSS_REVENUE]]/Table2[[#This Row],[AD_SPEND]],0)</f>
        <v>3.2548820819458344</v>
      </c>
      <c r="R4407" s="2">
        <f>IFERROR((Table2[[#This Row],[NET_REVENUE]]-(Table2[[#This Row],[UNITS_SOLD]]*Table2[[#This Row],[UNIT_COGS]])-Table2[[#This Row],[AD_SPEND]]),0)</f>
        <v>9607.2099999999991</v>
      </c>
      <c r="S4407" s="3">
        <f>IFERROR(Table2[[#This Row],[RETURNS_UNITS]]/Table2[[#This Row],[UNITS_SOLD]],0)</f>
        <v>2.6809651474530832E-2</v>
      </c>
      <c r="T4407" s="2" t="str">
        <f>TRIM(CLEAN(Table2[[#This Row],[CHANNEL]]))</f>
        <v>Zepto</v>
      </c>
      <c r="U4407" s="1">
        <f t="shared" si="68"/>
        <v>45292</v>
      </c>
    </row>
    <row r="4408" spans="1:21" x14ac:dyDescent="0.3">
      <c r="A4408" s="1">
        <v>45352</v>
      </c>
      <c r="B4408" s="2" t="s">
        <v>27</v>
      </c>
      <c r="C4408" s="2" t="s">
        <v>25</v>
      </c>
      <c r="D4408" s="2" t="s">
        <v>61</v>
      </c>
      <c r="E4408" s="2" t="str">
        <f>TRIM(Table2[[#This Row],[SKU_CODE]])</f>
        <v>BEC-CLN-002</v>
      </c>
      <c r="F4408" s="2">
        <v>488</v>
      </c>
      <c r="G4408" s="5">
        <v>90280</v>
      </c>
      <c r="H4408" s="2">
        <v>7850.36</v>
      </c>
      <c r="I4408" s="2">
        <v>22835.35</v>
      </c>
      <c r="J4408" s="2">
        <v>28</v>
      </c>
      <c r="K4408" s="2" t="str">
        <f>_xlfn.XLOOKUP(E4408,[1]SKU_Master!A:A,[1]SKU_Master!C:C,"NOT FOUND")</f>
        <v>Cleaners</v>
      </c>
      <c r="L4408" s="2">
        <f>_xlfn.XLOOKUP(Table2[[#This Row],[SKU_CODE_CLEAN]],[1]SKU_Master!A:A,[1]SKU_Master!E:E,"Not Found")</f>
        <v>185</v>
      </c>
      <c r="M4408" s="2">
        <f>_xlfn.XLOOKUP(E4408,[1]SKU_Master!A:A,[1]SKU_Master!F:F,"NOT FOUND")</f>
        <v>88</v>
      </c>
      <c r="N4408" s="2" t="str">
        <f>IF(ISNUMBER(_xlfn.XMATCH(E4408,[1]SKU_Master!A:A)),"MATCH","NOT FOUND")</f>
        <v>MATCH</v>
      </c>
      <c r="O4408" s="2">
        <f>Table2[[#This Row],[GROSS_REVENUE]]-Table2[[#This Row],[DISCOUNT]]</f>
        <v>82429.64</v>
      </c>
      <c r="P4408" s="3">
        <f>IFERROR((Table2[[#This Row],[NET_REVENUE]]-(Table2[[#This Row],[UNITS_SOLD]]*Table2[[#This Row],[UNIT_COGS]]))/Table2[[#This Row],[NET_REVENUE]],0)</f>
        <v>0.47902235166864732</v>
      </c>
      <c r="Q4408" s="4">
        <f>IFERROR(Table2[[#This Row],[GROSS_REVENUE]]/Table2[[#This Row],[AD_SPEND]],0)</f>
        <v>3.9535194336850545</v>
      </c>
      <c r="R4408" s="2">
        <f>IFERROR((Table2[[#This Row],[NET_REVENUE]]-(Table2[[#This Row],[UNITS_SOLD]]*Table2[[#This Row],[UNIT_COGS]])-Table2[[#This Row],[AD_SPEND]]),0)</f>
        <v>16650.29</v>
      </c>
      <c r="S4408" s="3">
        <f>IFERROR(Table2[[#This Row],[RETURNS_UNITS]]/Table2[[#This Row],[UNITS_SOLD]],0)</f>
        <v>5.737704918032787E-2</v>
      </c>
      <c r="T4408" s="2" t="str">
        <f>TRIM(CLEAN(Table2[[#This Row],[CHANNEL]]))</f>
        <v>Zepto</v>
      </c>
      <c r="U4408" s="1">
        <f t="shared" si="68"/>
        <v>45352</v>
      </c>
    </row>
    <row r="4409" spans="1:21" x14ac:dyDescent="0.3">
      <c r="A4409" s="1">
        <v>45383</v>
      </c>
      <c r="B4409" s="2" t="s">
        <v>27</v>
      </c>
      <c r="C4409" s="2" t="s">
        <v>25</v>
      </c>
      <c r="D4409" s="2" t="s">
        <v>36</v>
      </c>
      <c r="E4409" s="2" t="str">
        <f>TRIM(Table2[[#This Row],[SKU_CODE]])</f>
        <v>BEC-CLN-003</v>
      </c>
      <c r="F4409" s="2">
        <v>384</v>
      </c>
      <c r="G4409" s="2">
        <v>114816</v>
      </c>
      <c r="H4409" s="2">
        <v>33992.400000000001</v>
      </c>
      <c r="I4409" s="2">
        <v>22846.6</v>
      </c>
      <c r="J4409" s="2">
        <v>9</v>
      </c>
      <c r="K4409" s="2" t="str">
        <f>_xlfn.XLOOKUP(E4409,[1]SKU_Master!A:A,[1]SKU_Master!C:C,"NOT FOUND")</f>
        <v>Cleaners</v>
      </c>
      <c r="L4409" s="2">
        <f>_xlfn.XLOOKUP(Table2[[#This Row],[SKU_CODE_CLEAN]],[1]SKU_Master!A:A,[1]SKU_Master!E:E,"Not Found")</f>
        <v>299</v>
      </c>
      <c r="M4409" s="2">
        <f>_xlfn.XLOOKUP(E4409,[1]SKU_Master!A:A,[1]SKU_Master!F:F,"NOT FOUND")</f>
        <v>150</v>
      </c>
      <c r="N4409" s="2" t="str">
        <f>IF(ISNUMBER(_xlfn.XMATCH(E4409,[1]SKU_Master!A:A)),"MATCH","NOT FOUND")</f>
        <v>MATCH</v>
      </c>
      <c r="O4409" s="2">
        <f>Table2[[#This Row],[GROSS_REVENUE]]-Table2[[#This Row],[DISCOUNT]]</f>
        <v>80823.600000000006</v>
      </c>
      <c r="P4409" s="3">
        <f>IFERROR((Table2[[#This Row],[NET_REVENUE]]-(Table2[[#This Row],[UNITS_SOLD]]*Table2[[#This Row],[UNIT_COGS]]))/Table2[[#This Row],[NET_REVENUE]],0)</f>
        <v>0.2873368669547014</v>
      </c>
      <c r="Q4409" s="4">
        <f>IFERROR(Table2[[#This Row],[GROSS_REVENUE]]/Table2[[#This Row],[AD_SPEND]],0)</f>
        <v>5.0255180201868113</v>
      </c>
      <c r="R4409" s="2">
        <f>IFERROR((Table2[[#This Row],[NET_REVENUE]]-(Table2[[#This Row],[UNITS_SOLD]]*Table2[[#This Row],[UNIT_COGS]])-Table2[[#This Row],[AD_SPEND]]),0)</f>
        <v>377.00000000000728</v>
      </c>
      <c r="S4409" s="3">
        <f>IFERROR(Table2[[#This Row],[RETURNS_UNITS]]/Table2[[#This Row],[UNITS_SOLD]],0)</f>
        <v>2.34375E-2</v>
      </c>
      <c r="T4409" s="2" t="str">
        <f>TRIM(CLEAN(Table2[[#This Row],[CHANNEL]]))</f>
        <v>Zepto</v>
      </c>
      <c r="U4409" s="1">
        <f t="shared" si="68"/>
        <v>45383</v>
      </c>
    </row>
    <row r="4410" spans="1:21" x14ac:dyDescent="0.3">
      <c r="A4410" s="1">
        <v>45505</v>
      </c>
      <c r="B4410" s="2" t="s">
        <v>39</v>
      </c>
      <c r="C4410" s="2" t="s">
        <v>25</v>
      </c>
      <c r="D4410" s="2" t="s">
        <v>59</v>
      </c>
      <c r="E4410" s="2" t="str">
        <f>TRIM(Table2[[#This Row],[SKU_CODE]])</f>
        <v>BEC-CLN-001</v>
      </c>
      <c r="F4410" s="2">
        <v>569</v>
      </c>
      <c r="G4410" s="2">
        <v>113231</v>
      </c>
      <c r="H4410" s="2">
        <v>17810.509999999998</v>
      </c>
      <c r="I4410" s="2">
        <v>22876.76</v>
      </c>
      <c r="J4410" s="2">
        <v>28</v>
      </c>
      <c r="K4410" s="2" t="str">
        <f>_xlfn.XLOOKUP(E4410,[1]SKU_Master!A:A,[1]SKU_Master!C:C,"NOT FOUND")</f>
        <v>Cleaners</v>
      </c>
      <c r="L4410" s="2">
        <f>_xlfn.XLOOKUP(Table2[[#This Row],[SKU_CODE_CLEAN]],[1]SKU_Master!A:A,[1]SKU_Master!E:E,"Not Found")</f>
        <v>199</v>
      </c>
      <c r="M4410" s="2">
        <f>_xlfn.XLOOKUP(E4410,[1]SKU_Master!A:A,[1]SKU_Master!F:F,"NOT FOUND")</f>
        <v>96</v>
      </c>
      <c r="N4410" s="2" t="str">
        <f>IF(ISNUMBER(_xlfn.XMATCH(E4410,[1]SKU_Master!A:A)),"MATCH","NOT FOUND")</f>
        <v>MATCH</v>
      </c>
      <c r="O4410" s="2">
        <f>Table2[[#This Row],[GROSS_REVENUE]]-Table2[[#This Row],[DISCOUNT]]</f>
        <v>95420.49</v>
      </c>
      <c r="P4410" s="3">
        <f>IFERROR((Table2[[#This Row],[NET_REVENUE]]-(Table2[[#This Row],[UNITS_SOLD]]*Table2[[#This Row],[UNIT_COGS]]))/Table2[[#This Row],[NET_REVENUE]],0)</f>
        <v>0.42754433560339089</v>
      </c>
      <c r="Q4410" s="4">
        <f>IFERROR(Table2[[#This Row],[GROSS_REVENUE]]/Table2[[#This Row],[AD_SPEND]],0)</f>
        <v>4.9496082487205362</v>
      </c>
      <c r="R4410" s="2">
        <f>IFERROR((Table2[[#This Row],[NET_REVENUE]]-(Table2[[#This Row],[UNITS_SOLD]]*Table2[[#This Row],[UNIT_COGS]])-Table2[[#This Row],[AD_SPEND]]),0)</f>
        <v>17919.730000000007</v>
      </c>
      <c r="S4410" s="3">
        <f>IFERROR(Table2[[#This Row],[RETURNS_UNITS]]/Table2[[#This Row],[UNITS_SOLD]],0)</f>
        <v>4.9209138840070298E-2</v>
      </c>
      <c r="T4410" s="2" t="str">
        <f>TRIM(CLEAN(Table2[[#This Row],[CHANNEL]]))</f>
        <v>Amazon</v>
      </c>
      <c r="U4410" s="1">
        <f t="shared" si="68"/>
        <v>45505</v>
      </c>
    </row>
    <row r="4411" spans="1:21" x14ac:dyDescent="0.3">
      <c r="A4411" s="1">
        <v>45292</v>
      </c>
      <c r="B4411" s="2" t="s">
        <v>39</v>
      </c>
      <c r="C4411" s="2" t="s">
        <v>22</v>
      </c>
      <c r="D4411" s="2" t="s">
        <v>59</v>
      </c>
      <c r="E4411" s="2" t="str">
        <f>TRIM(Table2[[#This Row],[SKU_CODE]])</f>
        <v>BEC-CLN-001</v>
      </c>
      <c r="F4411" s="2">
        <v>465</v>
      </c>
      <c r="G4411" s="2">
        <v>92535</v>
      </c>
      <c r="H4411" s="2">
        <v>17476.2</v>
      </c>
      <c r="I4411" s="2">
        <v>22929.23</v>
      </c>
      <c r="J4411" s="2">
        <v>11</v>
      </c>
      <c r="K4411" s="2" t="str">
        <f>_xlfn.XLOOKUP(E4411,[1]SKU_Master!A:A,[1]SKU_Master!C:C,"NOT FOUND")</f>
        <v>Cleaners</v>
      </c>
      <c r="L4411" s="2">
        <f>_xlfn.XLOOKUP(Table2[[#This Row],[SKU_CODE_CLEAN]],[1]SKU_Master!A:A,[1]SKU_Master!E:E,"Not Found")</f>
        <v>199</v>
      </c>
      <c r="M4411" s="2">
        <f>_xlfn.XLOOKUP(E4411,[1]SKU_Master!A:A,[1]SKU_Master!F:F,"NOT FOUND")</f>
        <v>96</v>
      </c>
      <c r="N4411" s="2" t="str">
        <f>IF(ISNUMBER(_xlfn.XMATCH(E4411,[1]SKU_Master!A:A)),"MATCH","NOT FOUND")</f>
        <v>MATCH</v>
      </c>
      <c r="O4411" s="2">
        <f>Table2[[#This Row],[GROSS_REVENUE]]-Table2[[#This Row],[DISCOUNT]]</f>
        <v>75058.8</v>
      </c>
      <c r="P4411" s="3">
        <f>IFERROR((Table2[[#This Row],[NET_REVENUE]]-(Table2[[#This Row],[UNITS_SOLD]]*Table2[[#This Row],[UNIT_COGS]]))/Table2[[#This Row],[NET_REVENUE]],0)</f>
        <v>0.40526627124334524</v>
      </c>
      <c r="Q4411" s="4">
        <f>IFERROR(Table2[[#This Row],[GROSS_REVENUE]]/Table2[[#This Row],[AD_SPEND]],0)</f>
        <v>4.0356784767739695</v>
      </c>
      <c r="R4411" s="2">
        <f>IFERROR((Table2[[#This Row],[NET_REVENUE]]-(Table2[[#This Row],[UNITS_SOLD]]*Table2[[#This Row],[UNIT_COGS]])-Table2[[#This Row],[AD_SPEND]]),0)</f>
        <v>7489.5700000000033</v>
      </c>
      <c r="S4411" s="3">
        <f>IFERROR(Table2[[#This Row],[RETURNS_UNITS]]/Table2[[#This Row],[UNITS_SOLD]],0)</f>
        <v>2.3655913978494623E-2</v>
      </c>
      <c r="T4411" s="2" t="str">
        <f>TRIM(CLEAN(Table2[[#This Row],[CHANNEL]]))</f>
        <v>Amazon</v>
      </c>
      <c r="U4411" s="1">
        <f t="shared" si="68"/>
        <v>45292</v>
      </c>
    </row>
    <row r="4412" spans="1:21" x14ac:dyDescent="0.3">
      <c r="A4412" s="1">
        <v>45748</v>
      </c>
      <c r="B4412" s="2" t="s">
        <v>39</v>
      </c>
      <c r="C4412" s="2" t="s">
        <v>28</v>
      </c>
      <c r="D4412" s="2" t="s">
        <v>61</v>
      </c>
      <c r="E4412" s="2" t="str">
        <f>TRIM(Table2[[#This Row],[SKU_CODE]])</f>
        <v>BEC-CLN-002</v>
      </c>
      <c r="F4412" s="2">
        <v>503</v>
      </c>
      <c r="G4412" s="2">
        <v>93055</v>
      </c>
      <c r="H4412" s="2">
        <v>6593.29</v>
      </c>
      <c r="I4412" s="2">
        <v>22932.2</v>
      </c>
      <c r="J4412" s="2">
        <v>19</v>
      </c>
      <c r="K4412" s="2" t="str">
        <f>_xlfn.XLOOKUP(E4412,[1]SKU_Master!A:A,[1]SKU_Master!C:C,"NOT FOUND")</f>
        <v>Cleaners</v>
      </c>
      <c r="L4412" s="2">
        <f>_xlfn.XLOOKUP(Table2[[#This Row],[SKU_CODE_CLEAN]],[1]SKU_Master!A:A,[1]SKU_Master!E:E,"Not Found")</f>
        <v>185</v>
      </c>
      <c r="M4412" s="2">
        <f>_xlfn.XLOOKUP(E4412,[1]SKU_Master!A:A,[1]SKU_Master!F:F,"NOT FOUND")</f>
        <v>88</v>
      </c>
      <c r="N4412" s="2" t="str">
        <f>IF(ISNUMBER(_xlfn.XMATCH(E4412,[1]SKU_Master!A:A)),"MATCH","NOT FOUND")</f>
        <v>MATCH</v>
      </c>
      <c r="O4412" s="2">
        <f>Table2[[#This Row],[GROSS_REVENUE]]-Table2[[#This Row],[DISCOUNT]]</f>
        <v>86461.71</v>
      </c>
      <c r="P4412" s="3">
        <f>IFERROR((Table2[[#This Row],[NET_REVENUE]]-(Table2[[#This Row],[UNITS_SOLD]]*Table2[[#This Row],[UNIT_COGS]]))/Table2[[#This Row],[NET_REVENUE]],0)</f>
        <v>0.48805083776390734</v>
      </c>
      <c r="Q4412" s="4">
        <f>IFERROR(Table2[[#This Row],[GROSS_REVENUE]]/Table2[[#This Row],[AD_SPEND]],0)</f>
        <v>4.057831346316533</v>
      </c>
      <c r="R4412" s="2">
        <f>IFERROR((Table2[[#This Row],[NET_REVENUE]]-(Table2[[#This Row],[UNITS_SOLD]]*Table2[[#This Row],[UNIT_COGS]])-Table2[[#This Row],[AD_SPEND]]),0)</f>
        <v>19265.510000000006</v>
      </c>
      <c r="S4412" s="3">
        <f>IFERROR(Table2[[#This Row],[RETURNS_UNITS]]/Table2[[#This Row],[UNITS_SOLD]],0)</f>
        <v>3.7773359840954271E-2</v>
      </c>
      <c r="T4412" s="2" t="str">
        <f>TRIM(CLEAN(Table2[[#This Row],[CHANNEL]]))</f>
        <v>Amazon</v>
      </c>
      <c r="U4412" s="1">
        <f t="shared" si="68"/>
        <v>45748</v>
      </c>
    </row>
    <row r="4413" spans="1:21" x14ac:dyDescent="0.3">
      <c r="A4413" s="1">
        <v>45689</v>
      </c>
      <c r="B4413" s="2" t="s">
        <v>37</v>
      </c>
      <c r="C4413" s="2" t="s">
        <v>28</v>
      </c>
      <c r="D4413" s="2" t="s">
        <v>38</v>
      </c>
      <c r="E4413" s="2" t="str">
        <f>TRIM(Table2[[#This Row],[SKU_CODE]])</f>
        <v>BEC-CLN-002</v>
      </c>
      <c r="F4413" s="2">
        <v>419</v>
      </c>
      <c r="G4413" s="2">
        <v>77515</v>
      </c>
      <c r="H4413" s="2">
        <v>6233.96</v>
      </c>
      <c r="I4413" s="2">
        <v>22969.360000000001</v>
      </c>
      <c r="J4413" s="2">
        <v>22</v>
      </c>
      <c r="K4413" s="2" t="str">
        <f>_xlfn.XLOOKUP(E4413,[1]SKU_Master!A:A,[1]SKU_Master!C:C,"NOT FOUND")</f>
        <v>Cleaners</v>
      </c>
      <c r="L4413" s="2">
        <f>_xlfn.XLOOKUP(Table2[[#This Row],[SKU_CODE_CLEAN]],[1]SKU_Master!A:A,[1]SKU_Master!E:E,"Not Found")</f>
        <v>185</v>
      </c>
      <c r="M4413" s="2">
        <f>_xlfn.XLOOKUP(E4413,[1]SKU_Master!A:A,[1]SKU_Master!F:F,"NOT FOUND")</f>
        <v>88</v>
      </c>
      <c r="N4413" s="2" t="str">
        <f>IF(ISNUMBER(_xlfn.XMATCH(E4413,[1]SKU_Master!A:A)),"MATCH","NOT FOUND")</f>
        <v>MATCH</v>
      </c>
      <c r="O4413" s="2">
        <f>Table2[[#This Row],[GROSS_REVENUE]]-Table2[[#This Row],[DISCOUNT]]</f>
        <v>71281.039999999994</v>
      </c>
      <c r="P4413" s="3">
        <f>IFERROR((Table2[[#This Row],[NET_REVENUE]]-(Table2[[#This Row],[UNITS_SOLD]]*Table2[[#This Row],[UNIT_COGS]]))/Table2[[#This Row],[NET_REVENUE]],0)</f>
        <v>0.48272359662541398</v>
      </c>
      <c r="Q4413" s="4">
        <f>IFERROR(Table2[[#This Row],[GROSS_REVENUE]]/Table2[[#This Row],[AD_SPEND]],0)</f>
        <v>3.3747130960549181</v>
      </c>
      <c r="R4413" s="2">
        <f>IFERROR((Table2[[#This Row],[NET_REVENUE]]-(Table2[[#This Row],[UNITS_SOLD]]*Table2[[#This Row],[UNIT_COGS]])-Table2[[#This Row],[AD_SPEND]]),0)</f>
        <v>11439.679999999993</v>
      </c>
      <c r="S4413" s="3">
        <f>IFERROR(Table2[[#This Row],[RETURNS_UNITS]]/Table2[[#This Row],[UNITS_SOLD]],0)</f>
        <v>5.2505966587112173E-2</v>
      </c>
      <c r="T4413" s="2" t="str">
        <f>TRIM(CLEAN(Table2[[#This Row],[CHANNEL]]))</f>
        <v>Blinkit</v>
      </c>
      <c r="U4413" s="1">
        <f t="shared" si="68"/>
        <v>45689</v>
      </c>
    </row>
    <row r="4414" spans="1:21" x14ac:dyDescent="0.3">
      <c r="A4414" s="1">
        <v>45597</v>
      </c>
      <c r="B4414" s="2" t="s">
        <v>37</v>
      </c>
      <c r="C4414" s="2" t="s">
        <v>25</v>
      </c>
      <c r="D4414" s="2" t="s">
        <v>38</v>
      </c>
      <c r="E4414" s="2" t="str">
        <f>TRIM(Table2[[#This Row],[SKU_CODE]])</f>
        <v>BEC-CLN-002</v>
      </c>
      <c r="F4414" s="2">
        <v>493</v>
      </c>
      <c r="G4414" s="2">
        <v>91205</v>
      </c>
      <c r="H4414" s="2">
        <v>22751.49</v>
      </c>
      <c r="I4414" s="2">
        <v>23067.279999999999</v>
      </c>
      <c r="J4414" s="2">
        <v>12</v>
      </c>
      <c r="K4414" s="2" t="str">
        <f>_xlfn.XLOOKUP(E4414,[1]SKU_Master!A:A,[1]SKU_Master!C:C,"NOT FOUND")</f>
        <v>Cleaners</v>
      </c>
      <c r="L4414" s="2">
        <f>_xlfn.XLOOKUP(Table2[[#This Row],[SKU_CODE_CLEAN]],[1]SKU_Master!A:A,[1]SKU_Master!E:E,"Not Found")</f>
        <v>185</v>
      </c>
      <c r="M4414" s="2">
        <f>_xlfn.XLOOKUP(E4414,[1]SKU_Master!A:A,[1]SKU_Master!F:F,"NOT FOUND")</f>
        <v>88</v>
      </c>
      <c r="N4414" s="2" t="str">
        <f>IF(ISNUMBER(_xlfn.XMATCH(E4414,[1]SKU_Master!A:A)),"MATCH","NOT FOUND")</f>
        <v>MATCH</v>
      </c>
      <c r="O4414" s="2">
        <f>Table2[[#This Row],[GROSS_REVENUE]]-Table2[[#This Row],[DISCOUNT]]</f>
        <v>68453.509999999995</v>
      </c>
      <c r="P4414" s="3">
        <f>IFERROR((Table2[[#This Row],[NET_REVENUE]]-(Table2[[#This Row],[UNITS_SOLD]]*Table2[[#This Row],[UNIT_COGS]]))/Table2[[#This Row],[NET_REVENUE]],0)</f>
        <v>0.36622680122611678</v>
      </c>
      <c r="Q4414" s="4">
        <f>IFERROR(Table2[[#This Row],[GROSS_REVENUE]]/Table2[[#This Row],[AD_SPEND]],0)</f>
        <v>3.9538688566662392</v>
      </c>
      <c r="R4414" s="2">
        <f>IFERROR((Table2[[#This Row],[NET_REVENUE]]-(Table2[[#This Row],[UNITS_SOLD]]*Table2[[#This Row],[UNIT_COGS]])-Table2[[#This Row],[AD_SPEND]]),0)</f>
        <v>2002.2299999999959</v>
      </c>
      <c r="S4414" s="3">
        <f>IFERROR(Table2[[#This Row],[RETURNS_UNITS]]/Table2[[#This Row],[UNITS_SOLD]],0)</f>
        <v>2.434077079107505E-2</v>
      </c>
      <c r="T4414" s="2" t="str">
        <f>TRIM(CLEAN(Table2[[#This Row],[CHANNEL]]))</f>
        <v>Blinkit</v>
      </c>
      <c r="U4414" s="1">
        <f t="shared" si="68"/>
        <v>45597</v>
      </c>
    </row>
    <row r="4415" spans="1:21" x14ac:dyDescent="0.3">
      <c r="A4415" s="1">
        <v>45658</v>
      </c>
      <c r="B4415" s="2" t="s">
        <v>37</v>
      </c>
      <c r="C4415" s="2" t="s">
        <v>25</v>
      </c>
      <c r="D4415" s="2" t="s">
        <v>38</v>
      </c>
      <c r="E4415" s="2" t="str">
        <f>TRIM(Table2[[#This Row],[SKU_CODE]])</f>
        <v>BEC-CLN-002</v>
      </c>
      <c r="F4415" s="2">
        <v>600</v>
      </c>
      <c r="G4415" s="2">
        <v>111000</v>
      </c>
      <c r="H4415" s="2">
        <v>16925.7</v>
      </c>
      <c r="I4415" s="2">
        <v>23157.7</v>
      </c>
      <c r="J4415" s="2">
        <v>30</v>
      </c>
      <c r="K4415" s="2" t="str">
        <f>_xlfn.XLOOKUP(E4415,[1]SKU_Master!A:A,[1]SKU_Master!C:C,"NOT FOUND")</f>
        <v>Cleaners</v>
      </c>
      <c r="L4415" s="2">
        <f>_xlfn.XLOOKUP(Table2[[#This Row],[SKU_CODE_CLEAN]],[1]SKU_Master!A:A,[1]SKU_Master!E:E,"Not Found")</f>
        <v>185</v>
      </c>
      <c r="M4415" s="2">
        <f>_xlfn.XLOOKUP(E4415,[1]SKU_Master!A:A,[1]SKU_Master!F:F,"NOT FOUND")</f>
        <v>88</v>
      </c>
      <c r="N4415" s="2" t="str">
        <f>IF(ISNUMBER(_xlfn.XMATCH(E4415,[1]SKU_Master!A:A)),"MATCH","NOT FOUND")</f>
        <v>MATCH</v>
      </c>
      <c r="O4415" s="2">
        <f>Table2[[#This Row],[GROSS_REVENUE]]-Table2[[#This Row],[DISCOUNT]]</f>
        <v>94074.3</v>
      </c>
      <c r="P4415" s="3">
        <f>IFERROR((Table2[[#This Row],[NET_REVENUE]]-(Table2[[#This Row],[UNITS_SOLD]]*Table2[[#This Row],[UNIT_COGS]]))/Table2[[#This Row],[NET_REVENUE]],0)</f>
        <v>0.43874150538457368</v>
      </c>
      <c r="Q4415" s="4">
        <f>IFERROR(Table2[[#This Row],[GROSS_REVENUE]]/Table2[[#This Row],[AD_SPEND]],0)</f>
        <v>4.7932221248224129</v>
      </c>
      <c r="R4415" s="2">
        <f>IFERROR((Table2[[#This Row],[NET_REVENUE]]-(Table2[[#This Row],[UNITS_SOLD]]*Table2[[#This Row],[UNIT_COGS]])-Table2[[#This Row],[AD_SPEND]]),0)</f>
        <v>18116.600000000002</v>
      </c>
      <c r="S4415" s="3">
        <f>IFERROR(Table2[[#This Row],[RETURNS_UNITS]]/Table2[[#This Row],[UNITS_SOLD]],0)</f>
        <v>0.05</v>
      </c>
      <c r="T4415" s="2" t="str">
        <f>TRIM(CLEAN(Table2[[#This Row],[CHANNEL]]))</f>
        <v>Blinkit</v>
      </c>
      <c r="U4415" s="1">
        <f t="shared" si="68"/>
        <v>45658</v>
      </c>
    </row>
    <row r="4416" spans="1:21" x14ac:dyDescent="0.3">
      <c r="A4416" s="1">
        <v>45413</v>
      </c>
      <c r="B4416" s="2" t="s">
        <v>37</v>
      </c>
      <c r="C4416" s="2" t="s">
        <v>25</v>
      </c>
      <c r="D4416" s="2" t="s">
        <v>59</v>
      </c>
      <c r="E4416" s="2" t="str">
        <f>TRIM(Table2[[#This Row],[SKU_CODE]])</f>
        <v>BEC-CLN-001</v>
      </c>
      <c r="F4416" s="2">
        <v>407</v>
      </c>
      <c r="G4416" s="2">
        <v>80993</v>
      </c>
      <c r="H4416" s="2">
        <v>8206.15</v>
      </c>
      <c r="I4416" s="2">
        <v>23159.87</v>
      </c>
      <c r="J4416" s="2">
        <v>16</v>
      </c>
      <c r="K4416" s="2" t="str">
        <f>_xlfn.XLOOKUP(E4416,[1]SKU_Master!A:A,[1]SKU_Master!C:C,"NOT FOUND")</f>
        <v>Cleaners</v>
      </c>
      <c r="L4416" s="2">
        <f>_xlfn.XLOOKUP(Table2[[#This Row],[SKU_CODE_CLEAN]],[1]SKU_Master!A:A,[1]SKU_Master!E:E,"Not Found")</f>
        <v>199</v>
      </c>
      <c r="M4416" s="2">
        <f>_xlfn.XLOOKUP(E4416,[1]SKU_Master!A:A,[1]SKU_Master!F:F,"NOT FOUND")</f>
        <v>96</v>
      </c>
      <c r="N4416" s="2" t="str">
        <f>IF(ISNUMBER(_xlfn.XMATCH(E4416,[1]SKU_Master!A:A)),"MATCH","NOT FOUND")</f>
        <v>MATCH</v>
      </c>
      <c r="O4416" s="2">
        <f>Table2[[#This Row],[GROSS_REVENUE]]-Table2[[#This Row],[DISCOUNT]]</f>
        <v>72786.850000000006</v>
      </c>
      <c r="P4416" s="3">
        <f>IFERROR((Table2[[#This Row],[NET_REVENUE]]-(Table2[[#This Row],[UNITS_SOLD]]*Table2[[#This Row],[UNIT_COGS]]))/Table2[[#This Row],[NET_REVENUE]],0)</f>
        <v>0.46319974006293724</v>
      </c>
      <c r="Q4416" s="4">
        <f>IFERROR(Table2[[#This Row],[GROSS_REVENUE]]/Table2[[#This Row],[AD_SPEND]],0)</f>
        <v>3.4971267109875832</v>
      </c>
      <c r="R4416" s="2">
        <f>IFERROR((Table2[[#This Row],[NET_REVENUE]]-(Table2[[#This Row],[UNITS_SOLD]]*Table2[[#This Row],[UNIT_COGS]])-Table2[[#This Row],[AD_SPEND]]),0)</f>
        <v>10554.980000000007</v>
      </c>
      <c r="S4416" s="3">
        <f>IFERROR(Table2[[#This Row],[RETURNS_UNITS]]/Table2[[#This Row],[UNITS_SOLD]],0)</f>
        <v>3.9312039312039311E-2</v>
      </c>
      <c r="T4416" s="2" t="str">
        <f>TRIM(CLEAN(Table2[[#This Row],[CHANNEL]]))</f>
        <v>Blinkit</v>
      </c>
      <c r="U4416" s="1">
        <f t="shared" si="68"/>
        <v>45413</v>
      </c>
    </row>
    <row r="4417" spans="1:21" x14ac:dyDescent="0.3">
      <c r="A4417" s="1">
        <v>45748</v>
      </c>
      <c r="B4417" s="2" t="s">
        <v>21</v>
      </c>
      <c r="C4417" s="2" t="s">
        <v>28</v>
      </c>
      <c r="D4417" s="2" t="s">
        <v>36</v>
      </c>
      <c r="E4417" s="2" t="str">
        <f>TRIM(Table2[[#This Row],[SKU_CODE]])</f>
        <v>BEC-CLN-003</v>
      </c>
      <c r="F4417" s="2">
        <v>266</v>
      </c>
      <c r="G4417" s="2">
        <v>79534</v>
      </c>
      <c r="H4417" s="2">
        <v>8280.6299999999992</v>
      </c>
      <c r="I4417" s="2">
        <v>23205.47</v>
      </c>
      <c r="J4417" s="2">
        <v>15</v>
      </c>
      <c r="K4417" s="2" t="str">
        <f>_xlfn.XLOOKUP(E4417,[1]SKU_Master!A:A,[1]SKU_Master!C:C,"NOT FOUND")</f>
        <v>Cleaners</v>
      </c>
      <c r="L4417" s="2">
        <f>_xlfn.XLOOKUP(Table2[[#This Row],[SKU_CODE_CLEAN]],[1]SKU_Master!A:A,[1]SKU_Master!E:E,"Not Found")</f>
        <v>299</v>
      </c>
      <c r="M4417" s="2">
        <f>_xlfn.XLOOKUP(E4417,[1]SKU_Master!A:A,[1]SKU_Master!F:F,"NOT FOUND")</f>
        <v>150</v>
      </c>
      <c r="N4417" s="2" t="str">
        <f>IF(ISNUMBER(_xlfn.XMATCH(E4417,[1]SKU_Master!A:A)),"MATCH","NOT FOUND")</f>
        <v>MATCH</v>
      </c>
      <c r="O4417" s="2">
        <f>Table2[[#This Row],[GROSS_REVENUE]]-Table2[[#This Row],[DISCOUNT]]</f>
        <v>71253.37</v>
      </c>
      <c r="P4417" s="3">
        <f>IFERROR((Table2[[#This Row],[NET_REVENUE]]-(Table2[[#This Row],[UNITS_SOLD]]*Table2[[#This Row],[UNIT_COGS]]))/Table2[[#This Row],[NET_REVENUE]],0)</f>
        <v>0.44002648576481362</v>
      </c>
      <c r="Q4417" s="4">
        <f>IFERROR(Table2[[#This Row],[GROSS_REVENUE]]/Table2[[#This Row],[AD_SPEND]],0)</f>
        <v>3.4273815613301517</v>
      </c>
      <c r="R4417" s="2">
        <f>IFERROR((Table2[[#This Row],[NET_REVENUE]]-(Table2[[#This Row],[UNITS_SOLD]]*Table2[[#This Row],[UNIT_COGS]])-Table2[[#This Row],[AD_SPEND]]),0)</f>
        <v>8147.8999999999942</v>
      </c>
      <c r="S4417" s="3">
        <f>IFERROR(Table2[[#This Row],[RETURNS_UNITS]]/Table2[[#This Row],[UNITS_SOLD]],0)</f>
        <v>5.6390977443609019E-2</v>
      </c>
      <c r="T4417" s="2" t="str">
        <f>TRIM(CLEAN(Table2[[#This Row],[CHANNEL]]))</f>
        <v>Flipkart</v>
      </c>
      <c r="U4417" s="1">
        <f t="shared" si="68"/>
        <v>45748</v>
      </c>
    </row>
    <row r="4418" spans="1:21" x14ac:dyDescent="0.3">
      <c r="A4418" s="1">
        <v>45778</v>
      </c>
      <c r="B4418" s="2" t="s">
        <v>24</v>
      </c>
      <c r="C4418" s="2" t="s">
        <v>22</v>
      </c>
      <c r="D4418" s="2" t="s">
        <v>36</v>
      </c>
      <c r="E4418" s="2" t="str">
        <f>TRIM(Table2[[#This Row],[SKU_CODE]])</f>
        <v>BEC-CLN-003</v>
      </c>
      <c r="F4418" s="2">
        <v>306</v>
      </c>
      <c r="G4418" s="2">
        <v>91494</v>
      </c>
      <c r="H4418" s="2">
        <v>5283.5</v>
      </c>
      <c r="I4418" s="2">
        <v>23243.62</v>
      </c>
      <c r="J4418" s="2">
        <v>33</v>
      </c>
      <c r="K4418" s="2" t="str">
        <f>_xlfn.XLOOKUP(E4418,[1]SKU_Master!A:A,[1]SKU_Master!C:C,"NOT FOUND")</f>
        <v>Cleaners</v>
      </c>
      <c r="L4418" s="2">
        <f>_xlfn.XLOOKUP(Table2[[#This Row],[SKU_CODE_CLEAN]],[1]SKU_Master!A:A,[1]SKU_Master!E:E,"Not Found")</f>
        <v>299</v>
      </c>
      <c r="M4418" s="2">
        <f>_xlfn.XLOOKUP(E4418,[1]SKU_Master!A:A,[1]SKU_Master!F:F,"NOT FOUND")</f>
        <v>150</v>
      </c>
      <c r="N4418" s="2" t="str">
        <f>IF(ISNUMBER(_xlfn.XMATCH(E4418,[1]SKU_Master!A:A)),"MATCH","NOT FOUND")</f>
        <v>MATCH</v>
      </c>
      <c r="O4418" s="2">
        <f>Table2[[#This Row],[GROSS_REVENUE]]-Table2[[#This Row],[DISCOUNT]]</f>
        <v>86210.5</v>
      </c>
      <c r="P4418" s="3">
        <f>IFERROR((Table2[[#This Row],[NET_REVENUE]]-(Table2[[#This Row],[UNITS_SOLD]]*Table2[[#This Row],[UNIT_COGS]]))/Table2[[#This Row],[NET_REVENUE]],0)</f>
        <v>0.46758225506173839</v>
      </c>
      <c r="Q4418" s="4">
        <f>IFERROR(Table2[[#This Row],[GROSS_REVENUE]]/Table2[[#This Row],[AD_SPEND]],0)</f>
        <v>3.9363059626684658</v>
      </c>
      <c r="R4418" s="2">
        <f>IFERROR((Table2[[#This Row],[NET_REVENUE]]-(Table2[[#This Row],[UNITS_SOLD]]*Table2[[#This Row],[UNIT_COGS]])-Table2[[#This Row],[AD_SPEND]]),0)</f>
        <v>17066.88</v>
      </c>
      <c r="S4418" s="3">
        <f>IFERROR(Table2[[#This Row],[RETURNS_UNITS]]/Table2[[#This Row],[UNITS_SOLD]],0)</f>
        <v>0.10784313725490197</v>
      </c>
      <c r="T4418" s="2" t="str">
        <f>TRIM(CLEAN(Table2[[#This Row],[CHANNEL]]))</f>
        <v>D2C</v>
      </c>
      <c r="U4418" s="1">
        <f t="shared" si="68"/>
        <v>45778</v>
      </c>
    </row>
    <row r="4419" spans="1:21" x14ac:dyDescent="0.3">
      <c r="A4419" s="1">
        <v>45717</v>
      </c>
      <c r="B4419" s="2" t="s">
        <v>24</v>
      </c>
      <c r="C4419" s="2" t="s">
        <v>25</v>
      </c>
      <c r="D4419" s="2" t="s">
        <v>36</v>
      </c>
      <c r="E4419" s="2" t="str">
        <f>TRIM(Table2[[#This Row],[SKU_CODE]])</f>
        <v>BEC-CLN-003</v>
      </c>
      <c r="F4419" s="2">
        <v>393</v>
      </c>
      <c r="G4419" s="2">
        <v>117507</v>
      </c>
      <c r="H4419" s="2">
        <v>13481.74</v>
      </c>
      <c r="I4419" s="2">
        <v>23266.83</v>
      </c>
      <c r="J4419" s="2">
        <v>58</v>
      </c>
      <c r="K4419" s="2" t="str">
        <f>_xlfn.XLOOKUP(E4419,[1]SKU_Master!A:A,[1]SKU_Master!C:C,"NOT FOUND")</f>
        <v>Cleaners</v>
      </c>
      <c r="L4419" s="2">
        <f>_xlfn.XLOOKUP(Table2[[#This Row],[SKU_CODE_CLEAN]],[1]SKU_Master!A:A,[1]SKU_Master!E:E,"Not Found")</f>
        <v>299</v>
      </c>
      <c r="M4419" s="2">
        <f>_xlfn.XLOOKUP(E4419,[1]SKU_Master!A:A,[1]SKU_Master!F:F,"NOT FOUND")</f>
        <v>150</v>
      </c>
      <c r="N4419" s="2" t="str">
        <f>IF(ISNUMBER(_xlfn.XMATCH(E4419,[1]SKU_Master!A:A)),"MATCH","NOT FOUND")</f>
        <v>MATCH</v>
      </c>
      <c r="O4419" s="2">
        <f>Table2[[#This Row],[GROSS_REVENUE]]-Table2[[#This Row],[DISCOUNT]]</f>
        <v>104025.26</v>
      </c>
      <c r="P4419" s="3">
        <f>IFERROR((Table2[[#This Row],[NET_REVENUE]]-(Table2[[#This Row],[UNITS_SOLD]]*Table2[[#This Row],[UNIT_COGS]]))/Table2[[#This Row],[NET_REVENUE]],0)</f>
        <v>0.43331071703161328</v>
      </c>
      <c r="Q4419" s="4">
        <f>IFERROR(Table2[[#This Row],[GROSS_REVENUE]]/Table2[[#This Row],[AD_SPEND]],0)</f>
        <v>5.0504086719162</v>
      </c>
      <c r="R4419" s="2">
        <f>IFERROR((Table2[[#This Row],[NET_REVENUE]]-(Table2[[#This Row],[UNITS_SOLD]]*Table2[[#This Row],[UNIT_COGS]])-Table2[[#This Row],[AD_SPEND]]),0)</f>
        <v>21808.429999999993</v>
      </c>
      <c r="S4419" s="3">
        <f>IFERROR(Table2[[#This Row],[RETURNS_UNITS]]/Table2[[#This Row],[UNITS_SOLD]],0)</f>
        <v>0.1475826972010178</v>
      </c>
      <c r="T4419" s="2" t="str">
        <f>TRIM(CLEAN(Table2[[#This Row],[CHANNEL]]))</f>
        <v>D2C</v>
      </c>
      <c r="U4419" s="1">
        <f t="shared" ref="U4419:U4482" si="69">IF(AND(MONTH(A4419)=1,DAY(A4419)&gt;1),DATE(YEAR(A4419),DAY(A4419),1),A4419)</f>
        <v>45717</v>
      </c>
    </row>
    <row r="4420" spans="1:21" x14ac:dyDescent="0.3">
      <c r="A4420" s="1">
        <v>45658</v>
      </c>
      <c r="B4420" s="2" t="s">
        <v>50</v>
      </c>
      <c r="C4420" s="2" t="s">
        <v>22</v>
      </c>
      <c r="D4420" s="2" t="s">
        <v>59</v>
      </c>
      <c r="E4420" s="2" t="str">
        <f>TRIM(Table2[[#This Row],[SKU_CODE]])</f>
        <v>BEC-CLN-001</v>
      </c>
      <c r="F4420" s="2">
        <v>663</v>
      </c>
      <c r="G4420" s="2">
        <v>131937</v>
      </c>
      <c r="H4420" s="2">
        <v>35465.519999999997</v>
      </c>
      <c r="I4420" s="2">
        <v>23334.14</v>
      </c>
      <c r="J4420" s="2">
        <v>13</v>
      </c>
      <c r="K4420" s="2" t="str">
        <f>_xlfn.XLOOKUP(E4420,[1]SKU_Master!A:A,[1]SKU_Master!C:C,"NOT FOUND")</f>
        <v>Cleaners</v>
      </c>
      <c r="L4420" s="2">
        <f>_xlfn.XLOOKUP(Table2[[#This Row],[SKU_CODE_CLEAN]],[1]SKU_Master!A:A,[1]SKU_Master!E:E,"Not Found")</f>
        <v>199</v>
      </c>
      <c r="M4420" s="2">
        <f>_xlfn.XLOOKUP(E4420,[1]SKU_Master!A:A,[1]SKU_Master!F:F,"NOT FOUND")</f>
        <v>96</v>
      </c>
      <c r="N4420" s="2" t="str">
        <f>IF(ISNUMBER(_xlfn.XMATCH(E4420,[1]SKU_Master!A:A)),"MATCH","NOT FOUND")</f>
        <v>MATCH</v>
      </c>
      <c r="O4420" s="2">
        <f>Table2[[#This Row],[GROSS_REVENUE]]-Table2[[#This Row],[DISCOUNT]]</f>
        <v>96471.48000000001</v>
      </c>
      <c r="P4420" s="3">
        <f>IFERROR((Table2[[#This Row],[NET_REVENUE]]-(Table2[[#This Row],[UNITS_SOLD]]*Table2[[#This Row],[UNIT_COGS]]))/Table2[[#This Row],[NET_REVENUE]],0)</f>
        <v>0.34024024509627099</v>
      </c>
      <c r="Q4420" s="4">
        <f>IFERROR(Table2[[#This Row],[GROSS_REVENUE]]/Table2[[#This Row],[AD_SPEND]],0)</f>
        <v>5.6542473817333745</v>
      </c>
      <c r="R4420" s="2">
        <f>IFERROR((Table2[[#This Row],[NET_REVENUE]]-(Table2[[#This Row],[UNITS_SOLD]]*Table2[[#This Row],[UNIT_COGS]])-Table2[[#This Row],[AD_SPEND]]),0)</f>
        <v>9489.3400000000111</v>
      </c>
      <c r="S4420" s="3">
        <f>IFERROR(Table2[[#This Row],[RETURNS_UNITS]]/Table2[[#This Row],[UNITS_SOLD]],0)</f>
        <v>1.9607843137254902E-2</v>
      </c>
      <c r="T4420" s="2" t="str">
        <f>TRIM(CLEAN(Table2[[#This Row],[CHANNEL]]))</f>
        <v>Amazon</v>
      </c>
      <c r="U4420" s="1">
        <f t="shared" si="69"/>
        <v>45658</v>
      </c>
    </row>
    <row r="4421" spans="1:21" x14ac:dyDescent="0.3">
      <c r="A4421" s="1">
        <v>45658</v>
      </c>
      <c r="B4421" s="2" t="s">
        <v>39</v>
      </c>
      <c r="C4421" s="2" t="s">
        <v>22</v>
      </c>
      <c r="D4421" s="2" t="s">
        <v>38</v>
      </c>
      <c r="E4421" s="2" t="str">
        <f>TRIM(Table2[[#This Row],[SKU_CODE]])</f>
        <v>BEC-CLN-002</v>
      </c>
      <c r="F4421" s="2">
        <v>598</v>
      </c>
      <c r="G4421" s="2">
        <v>110630</v>
      </c>
      <c r="H4421" s="2">
        <v>18329.68</v>
      </c>
      <c r="I4421" s="2">
        <v>23356.95</v>
      </c>
      <c r="J4421" s="2">
        <v>23</v>
      </c>
      <c r="K4421" s="2" t="str">
        <f>_xlfn.XLOOKUP(E4421,[1]SKU_Master!A:A,[1]SKU_Master!C:C,"NOT FOUND")</f>
        <v>Cleaners</v>
      </c>
      <c r="L4421" s="2">
        <f>_xlfn.XLOOKUP(Table2[[#This Row],[SKU_CODE_CLEAN]],[1]SKU_Master!A:A,[1]SKU_Master!E:E,"Not Found")</f>
        <v>185</v>
      </c>
      <c r="M4421" s="2">
        <f>_xlfn.XLOOKUP(E4421,[1]SKU_Master!A:A,[1]SKU_Master!F:F,"NOT FOUND")</f>
        <v>88</v>
      </c>
      <c r="N4421" s="2" t="str">
        <f>IF(ISNUMBER(_xlfn.XMATCH(E4421,[1]SKU_Master!A:A)),"MATCH","NOT FOUND")</f>
        <v>MATCH</v>
      </c>
      <c r="O4421" s="2">
        <f>Table2[[#This Row],[GROSS_REVENUE]]-Table2[[#This Row],[DISCOUNT]]</f>
        <v>92300.32</v>
      </c>
      <c r="P4421" s="3">
        <f>IFERROR((Table2[[#This Row],[NET_REVENUE]]-(Table2[[#This Row],[UNITS_SOLD]]*Table2[[#This Row],[UNIT_COGS]]))/Table2[[#This Row],[NET_REVENUE]],0)</f>
        <v>0.42986113157570854</v>
      </c>
      <c r="Q4421" s="4">
        <f>IFERROR(Table2[[#This Row],[GROSS_REVENUE]]/Table2[[#This Row],[AD_SPEND]],0)</f>
        <v>4.7364917080355093</v>
      </c>
      <c r="R4421" s="2">
        <f>IFERROR((Table2[[#This Row],[NET_REVENUE]]-(Table2[[#This Row],[UNITS_SOLD]]*Table2[[#This Row],[UNIT_COGS]])-Table2[[#This Row],[AD_SPEND]]),0)</f>
        <v>16319.370000000006</v>
      </c>
      <c r="S4421" s="3">
        <f>IFERROR(Table2[[#This Row],[RETURNS_UNITS]]/Table2[[#This Row],[UNITS_SOLD]],0)</f>
        <v>3.8461538461538464E-2</v>
      </c>
      <c r="T4421" s="2" t="str">
        <f>TRIM(CLEAN(Table2[[#This Row],[CHANNEL]]))</f>
        <v>Amazon</v>
      </c>
      <c r="U4421" s="1">
        <f t="shared" si="69"/>
        <v>45658</v>
      </c>
    </row>
    <row r="4422" spans="1:21" x14ac:dyDescent="0.3">
      <c r="A4422" s="1">
        <v>45717</v>
      </c>
      <c r="B4422" s="2" t="s">
        <v>33</v>
      </c>
      <c r="C4422" s="2" t="s">
        <v>25</v>
      </c>
      <c r="D4422" s="2" t="s">
        <v>36</v>
      </c>
      <c r="E4422" s="2" t="str">
        <f>TRIM(Table2[[#This Row],[SKU_CODE]])</f>
        <v>BEC-CLN-003</v>
      </c>
      <c r="F4422" s="2">
        <v>385</v>
      </c>
      <c r="G4422" s="2">
        <v>115115</v>
      </c>
      <c r="H4422" s="2">
        <v>29782.34</v>
      </c>
      <c r="I4422" s="2">
        <v>23370</v>
      </c>
      <c r="J4422" s="2">
        <v>15</v>
      </c>
      <c r="K4422" s="2" t="str">
        <f>_xlfn.XLOOKUP(E4422,[1]SKU_Master!A:A,[1]SKU_Master!C:C,"NOT FOUND")</f>
        <v>Cleaners</v>
      </c>
      <c r="L4422" s="2">
        <f>_xlfn.XLOOKUP(Table2[[#This Row],[SKU_CODE_CLEAN]],[1]SKU_Master!A:A,[1]SKU_Master!E:E,"Not Found")</f>
        <v>299</v>
      </c>
      <c r="M4422" s="2">
        <f>_xlfn.XLOOKUP(E4422,[1]SKU_Master!A:A,[1]SKU_Master!F:F,"NOT FOUND")</f>
        <v>150</v>
      </c>
      <c r="N4422" s="2" t="str">
        <f>IF(ISNUMBER(_xlfn.XMATCH(E4422,[1]SKU_Master!A:A)),"MATCH","NOT FOUND")</f>
        <v>MATCH</v>
      </c>
      <c r="O4422" s="2">
        <f>Table2[[#This Row],[GROSS_REVENUE]]-Table2[[#This Row],[DISCOUNT]]</f>
        <v>85332.66</v>
      </c>
      <c r="P4422" s="3">
        <f>IFERROR((Table2[[#This Row],[NET_REVENUE]]-(Table2[[#This Row],[UNITS_SOLD]]*Table2[[#This Row],[UNIT_COGS]]))/Table2[[#This Row],[NET_REVENUE]],0)</f>
        <v>0.32323684741574915</v>
      </c>
      <c r="Q4422" s="4">
        <f>IFERROR(Table2[[#This Row],[GROSS_REVENUE]]/Table2[[#This Row],[AD_SPEND]],0)</f>
        <v>4.9257595207531022</v>
      </c>
      <c r="R4422" s="2">
        <f>IFERROR((Table2[[#This Row],[NET_REVENUE]]-(Table2[[#This Row],[UNITS_SOLD]]*Table2[[#This Row],[UNIT_COGS]])-Table2[[#This Row],[AD_SPEND]]),0)</f>
        <v>4212.6600000000035</v>
      </c>
      <c r="S4422" s="3">
        <f>IFERROR(Table2[[#This Row],[RETURNS_UNITS]]/Table2[[#This Row],[UNITS_SOLD]],0)</f>
        <v>3.896103896103896E-2</v>
      </c>
      <c r="T4422" s="2" t="str">
        <f>TRIM(CLEAN(Table2[[#This Row],[CHANNEL]]))</f>
        <v>Swiggy Instamart</v>
      </c>
      <c r="U4422" s="1">
        <f t="shared" si="69"/>
        <v>45717</v>
      </c>
    </row>
    <row r="4423" spans="1:21" x14ac:dyDescent="0.3">
      <c r="A4423" s="1">
        <v>45748</v>
      </c>
      <c r="B4423" s="2" t="s">
        <v>21</v>
      </c>
      <c r="C4423" s="2" t="s">
        <v>22</v>
      </c>
      <c r="D4423" s="2" t="s">
        <v>36</v>
      </c>
      <c r="E4423" s="2" t="str">
        <f>TRIM(Table2[[#This Row],[SKU_CODE]])</f>
        <v>BEC-CLN-003</v>
      </c>
      <c r="F4423" s="2">
        <v>308</v>
      </c>
      <c r="G4423" s="2">
        <v>92092</v>
      </c>
      <c r="H4423" s="2">
        <v>6517.07</v>
      </c>
      <c r="I4423" s="2">
        <v>23395.38</v>
      </c>
      <c r="J4423" s="2">
        <v>9</v>
      </c>
      <c r="K4423" s="2" t="str">
        <f>_xlfn.XLOOKUP(E4423,[1]SKU_Master!A:A,[1]SKU_Master!C:C,"NOT FOUND")</f>
        <v>Cleaners</v>
      </c>
      <c r="L4423" s="2">
        <f>_xlfn.XLOOKUP(Table2[[#This Row],[SKU_CODE_CLEAN]],[1]SKU_Master!A:A,[1]SKU_Master!E:E,"Not Found")</f>
        <v>299</v>
      </c>
      <c r="M4423" s="2">
        <f>_xlfn.XLOOKUP(E4423,[1]SKU_Master!A:A,[1]SKU_Master!F:F,"NOT FOUND")</f>
        <v>150</v>
      </c>
      <c r="N4423" s="2" t="str">
        <f>IF(ISNUMBER(_xlfn.XMATCH(E4423,[1]SKU_Master!A:A)),"MATCH","NOT FOUND")</f>
        <v>MATCH</v>
      </c>
      <c r="O4423" s="2">
        <f>Table2[[#This Row],[GROSS_REVENUE]]-Table2[[#This Row],[DISCOUNT]]</f>
        <v>85574.93</v>
      </c>
      <c r="P4423" s="3">
        <f>IFERROR((Table2[[#This Row],[NET_REVENUE]]-(Table2[[#This Row],[UNITS_SOLD]]*Table2[[#This Row],[UNIT_COGS]]))/Table2[[#This Row],[NET_REVENUE]],0)</f>
        <v>0.46012225776871796</v>
      </c>
      <c r="Q4423" s="4">
        <f>IFERROR(Table2[[#This Row],[GROSS_REVENUE]]/Table2[[#This Row],[AD_SPEND]],0)</f>
        <v>3.9363327289405001</v>
      </c>
      <c r="R4423" s="2">
        <f>IFERROR((Table2[[#This Row],[NET_REVENUE]]-(Table2[[#This Row],[UNITS_SOLD]]*Table2[[#This Row],[UNIT_COGS]])-Table2[[#This Row],[AD_SPEND]]),0)</f>
        <v>15979.549999999992</v>
      </c>
      <c r="S4423" s="3">
        <f>IFERROR(Table2[[#This Row],[RETURNS_UNITS]]/Table2[[#This Row],[UNITS_SOLD]],0)</f>
        <v>2.922077922077922E-2</v>
      </c>
      <c r="T4423" s="2" t="str">
        <f>TRIM(CLEAN(Table2[[#This Row],[CHANNEL]]))</f>
        <v>Flipkart</v>
      </c>
      <c r="U4423" s="1">
        <f t="shared" si="69"/>
        <v>45748</v>
      </c>
    </row>
    <row r="4424" spans="1:21" x14ac:dyDescent="0.3">
      <c r="A4424" s="1">
        <v>45597</v>
      </c>
      <c r="B4424" s="2" t="s">
        <v>50</v>
      </c>
      <c r="C4424" s="2" t="s">
        <v>28</v>
      </c>
      <c r="D4424" s="2" t="s">
        <v>60</v>
      </c>
      <c r="E4424" s="2" t="str">
        <f>TRIM(Table2[[#This Row],[SKU_CODE]])</f>
        <v>BEC-CLN-003</v>
      </c>
      <c r="F4424" s="2">
        <v>432</v>
      </c>
      <c r="G4424" s="2">
        <v>129168</v>
      </c>
      <c r="H4424" s="2">
        <v>10561.81</v>
      </c>
      <c r="I4424" s="2">
        <v>23440.18</v>
      </c>
      <c r="J4424" s="2">
        <v>21</v>
      </c>
      <c r="K4424" s="2" t="str">
        <f>_xlfn.XLOOKUP(E4424,[1]SKU_Master!A:A,[1]SKU_Master!C:C,"NOT FOUND")</f>
        <v>Cleaners</v>
      </c>
      <c r="L4424" s="2">
        <f>_xlfn.XLOOKUP(Table2[[#This Row],[SKU_CODE_CLEAN]],[1]SKU_Master!A:A,[1]SKU_Master!E:E,"Not Found")</f>
        <v>299</v>
      </c>
      <c r="M4424" s="2">
        <f>_xlfn.XLOOKUP(E4424,[1]SKU_Master!A:A,[1]SKU_Master!F:F,"NOT FOUND")</f>
        <v>150</v>
      </c>
      <c r="N4424" s="2" t="str">
        <f>IF(ISNUMBER(_xlfn.XMATCH(E4424,[1]SKU_Master!A:A)),"MATCH","NOT FOUND")</f>
        <v>MATCH</v>
      </c>
      <c r="O4424" s="2">
        <f>Table2[[#This Row],[GROSS_REVENUE]]-Table2[[#This Row],[DISCOUNT]]</f>
        <v>118606.19</v>
      </c>
      <c r="P4424" s="3">
        <f>IFERROR((Table2[[#This Row],[NET_REVENUE]]-(Table2[[#This Row],[UNITS_SOLD]]*Table2[[#This Row],[UNIT_COGS]]))/Table2[[#This Row],[NET_REVENUE]],0)</f>
        <v>0.45365414739315041</v>
      </c>
      <c r="Q4424" s="4">
        <f>IFERROR(Table2[[#This Row],[GROSS_REVENUE]]/Table2[[#This Row],[AD_SPEND]],0)</f>
        <v>5.5105378883609255</v>
      </c>
      <c r="R4424" s="2">
        <f>IFERROR((Table2[[#This Row],[NET_REVENUE]]-(Table2[[#This Row],[UNITS_SOLD]]*Table2[[#This Row],[UNIT_COGS]])-Table2[[#This Row],[AD_SPEND]]),0)</f>
        <v>30366.010000000002</v>
      </c>
      <c r="S4424" s="3">
        <f>IFERROR(Table2[[#This Row],[RETURNS_UNITS]]/Table2[[#This Row],[UNITS_SOLD]],0)</f>
        <v>4.8611111111111112E-2</v>
      </c>
      <c r="T4424" s="2" t="str">
        <f>TRIM(CLEAN(Table2[[#This Row],[CHANNEL]]))</f>
        <v>Amazon</v>
      </c>
      <c r="U4424" s="1">
        <f t="shared" si="69"/>
        <v>45597</v>
      </c>
    </row>
    <row r="4425" spans="1:21" x14ac:dyDescent="0.3">
      <c r="A4425" s="1">
        <v>45689</v>
      </c>
      <c r="B4425" s="2" t="s">
        <v>37</v>
      </c>
      <c r="C4425" s="2" t="s">
        <v>22</v>
      </c>
      <c r="D4425" s="2" t="s">
        <v>59</v>
      </c>
      <c r="E4425" s="2" t="str">
        <f>TRIM(Table2[[#This Row],[SKU_CODE]])</f>
        <v>BEC-CLN-001</v>
      </c>
      <c r="F4425" s="2">
        <v>460</v>
      </c>
      <c r="G4425" s="2">
        <v>91540</v>
      </c>
      <c r="H4425" s="2">
        <v>17225.54</v>
      </c>
      <c r="I4425" s="2">
        <v>23445.78</v>
      </c>
      <c r="J4425" s="2">
        <v>23</v>
      </c>
      <c r="K4425" s="2" t="str">
        <f>_xlfn.XLOOKUP(E4425,[1]SKU_Master!A:A,[1]SKU_Master!C:C,"NOT FOUND")</f>
        <v>Cleaners</v>
      </c>
      <c r="L4425" s="2">
        <f>_xlfn.XLOOKUP(Table2[[#This Row],[SKU_CODE_CLEAN]],[1]SKU_Master!A:A,[1]SKU_Master!E:E,"Not Found")</f>
        <v>199</v>
      </c>
      <c r="M4425" s="2">
        <f>_xlfn.XLOOKUP(E4425,[1]SKU_Master!A:A,[1]SKU_Master!F:F,"NOT FOUND")</f>
        <v>96</v>
      </c>
      <c r="N4425" s="2" t="str">
        <f>IF(ISNUMBER(_xlfn.XMATCH(E4425,[1]SKU_Master!A:A)),"MATCH","NOT FOUND")</f>
        <v>MATCH</v>
      </c>
      <c r="O4425" s="2">
        <f>Table2[[#This Row],[GROSS_REVENUE]]-Table2[[#This Row],[DISCOUNT]]</f>
        <v>74314.459999999992</v>
      </c>
      <c r="P4425" s="3">
        <f>IFERROR((Table2[[#This Row],[NET_REVENUE]]-(Table2[[#This Row],[UNITS_SOLD]]*Table2[[#This Row],[UNIT_COGS]]))/Table2[[#This Row],[NET_REVENUE]],0)</f>
        <v>0.40576840631015815</v>
      </c>
      <c r="Q4425" s="4">
        <f>IFERROR(Table2[[#This Row],[GROSS_REVENUE]]/Table2[[#This Row],[AD_SPEND]],0)</f>
        <v>3.9043273459019066</v>
      </c>
      <c r="R4425" s="2">
        <f>IFERROR((Table2[[#This Row],[NET_REVENUE]]-(Table2[[#This Row],[UNITS_SOLD]]*Table2[[#This Row],[UNIT_COGS]])-Table2[[#This Row],[AD_SPEND]]),0)</f>
        <v>6708.679999999993</v>
      </c>
      <c r="S4425" s="3">
        <f>IFERROR(Table2[[#This Row],[RETURNS_UNITS]]/Table2[[#This Row],[UNITS_SOLD]],0)</f>
        <v>0.05</v>
      </c>
      <c r="T4425" s="2" t="str">
        <f>TRIM(CLEAN(Table2[[#This Row],[CHANNEL]]))</f>
        <v>Blinkit</v>
      </c>
      <c r="U4425" s="1">
        <f t="shared" si="69"/>
        <v>45689</v>
      </c>
    </row>
    <row r="4426" spans="1:21" x14ac:dyDescent="0.3">
      <c r="A4426" s="1">
        <v>45292</v>
      </c>
      <c r="B4426" s="2" t="s">
        <v>27</v>
      </c>
      <c r="C4426" s="2" t="s">
        <v>22</v>
      </c>
      <c r="D4426" s="2" t="s">
        <v>36</v>
      </c>
      <c r="E4426" s="2" t="str">
        <f>TRIM(Table2[[#This Row],[SKU_CODE]])</f>
        <v>BEC-CLN-003</v>
      </c>
      <c r="F4426" s="2">
        <v>366</v>
      </c>
      <c r="G4426" s="2">
        <v>109434</v>
      </c>
      <c r="H4426" s="2">
        <v>10752.61</v>
      </c>
      <c r="I4426" s="2">
        <v>23513.78</v>
      </c>
      <c r="J4426" s="2">
        <v>20</v>
      </c>
      <c r="K4426" s="2" t="str">
        <f>_xlfn.XLOOKUP(E4426,[1]SKU_Master!A:A,[1]SKU_Master!C:C,"NOT FOUND")</f>
        <v>Cleaners</v>
      </c>
      <c r="L4426" s="2">
        <f>_xlfn.XLOOKUP(Table2[[#This Row],[SKU_CODE_CLEAN]],[1]SKU_Master!A:A,[1]SKU_Master!E:E,"Not Found")</f>
        <v>299</v>
      </c>
      <c r="M4426" s="2">
        <f>_xlfn.XLOOKUP(E4426,[1]SKU_Master!A:A,[1]SKU_Master!F:F,"NOT FOUND")</f>
        <v>150</v>
      </c>
      <c r="N4426" s="2" t="str">
        <f>IF(ISNUMBER(_xlfn.XMATCH(E4426,[1]SKU_Master!A:A)),"MATCH","NOT FOUND")</f>
        <v>MATCH</v>
      </c>
      <c r="O4426" s="2">
        <f>Table2[[#This Row],[GROSS_REVENUE]]-Table2[[#This Row],[DISCOUNT]]</f>
        <v>98681.39</v>
      </c>
      <c r="P4426" s="3">
        <f>IFERROR((Table2[[#This Row],[NET_REVENUE]]-(Table2[[#This Row],[UNITS_SOLD]]*Table2[[#This Row],[UNIT_COGS]]))/Table2[[#This Row],[NET_REVENUE]],0)</f>
        <v>0.44366409917817329</v>
      </c>
      <c r="Q4426" s="4">
        <f>IFERROR(Table2[[#This Row],[GROSS_REVENUE]]/Table2[[#This Row],[AD_SPEND]],0)</f>
        <v>4.6540369094207739</v>
      </c>
      <c r="R4426" s="2">
        <f>IFERROR((Table2[[#This Row],[NET_REVENUE]]-(Table2[[#This Row],[UNITS_SOLD]]*Table2[[#This Row],[UNIT_COGS]])-Table2[[#This Row],[AD_SPEND]]),0)</f>
        <v>20267.61</v>
      </c>
      <c r="S4426" s="3">
        <f>IFERROR(Table2[[#This Row],[RETURNS_UNITS]]/Table2[[#This Row],[UNITS_SOLD]],0)</f>
        <v>5.4644808743169397E-2</v>
      </c>
      <c r="T4426" s="2" t="str">
        <f>TRIM(CLEAN(Table2[[#This Row],[CHANNEL]]))</f>
        <v>Zepto</v>
      </c>
      <c r="U4426" s="1">
        <f t="shared" si="69"/>
        <v>45292</v>
      </c>
    </row>
    <row r="4427" spans="1:21" x14ac:dyDescent="0.3">
      <c r="A4427" s="1">
        <v>45323</v>
      </c>
      <c r="B4427" s="2" t="s">
        <v>37</v>
      </c>
      <c r="C4427" s="2" t="s">
        <v>25</v>
      </c>
      <c r="D4427" s="2" t="s">
        <v>59</v>
      </c>
      <c r="E4427" s="2" t="str">
        <f>TRIM(Table2[[#This Row],[SKU_CODE]])</f>
        <v>BEC-CLN-001</v>
      </c>
      <c r="F4427" s="2">
        <v>536</v>
      </c>
      <c r="G4427" s="2">
        <v>106664</v>
      </c>
      <c r="H4427" s="2">
        <v>7792.95</v>
      </c>
      <c r="I4427" s="2">
        <v>23534.74</v>
      </c>
      <c r="J4427" s="2">
        <v>18</v>
      </c>
      <c r="K4427" s="2" t="str">
        <f>_xlfn.XLOOKUP(E4427,[1]SKU_Master!A:A,[1]SKU_Master!C:C,"NOT FOUND")</f>
        <v>Cleaners</v>
      </c>
      <c r="L4427" s="2">
        <f>_xlfn.XLOOKUP(Table2[[#This Row],[SKU_CODE_CLEAN]],[1]SKU_Master!A:A,[1]SKU_Master!E:E,"Not Found")</f>
        <v>199</v>
      </c>
      <c r="M4427" s="2">
        <f>_xlfn.XLOOKUP(E4427,[1]SKU_Master!A:A,[1]SKU_Master!F:F,"NOT FOUND")</f>
        <v>96</v>
      </c>
      <c r="N4427" s="2" t="str">
        <f>IF(ISNUMBER(_xlfn.XMATCH(E4427,[1]SKU_Master!A:A)),"MATCH","NOT FOUND")</f>
        <v>MATCH</v>
      </c>
      <c r="O4427" s="2">
        <f>Table2[[#This Row],[GROSS_REVENUE]]-Table2[[#This Row],[DISCOUNT]]</f>
        <v>98871.05</v>
      </c>
      <c r="P4427" s="3">
        <f>IFERROR((Table2[[#This Row],[NET_REVENUE]]-(Table2[[#This Row],[UNITS_SOLD]]*Table2[[#This Row],[UNIT_COGS]]))/Table2[[#This Row],[NET_REVENUE]],0)</f>
        <v>0.47956454391856868</v>
      </c>
      <c r="Q4427" s="4">
        <f>IFERROR(Table2[[#This Row],[GROSS_REVENUE]]/Table2[[#This Row],[AD_SPEND]],0)</f>
        <v>4.5321936847400899</v>
      </c>
      <c r="R4427" s="2">
        <f>IFERROR((Table2[[#This Row],[NET_REVENUE]]-(Table2[[#This Row],[UNITS_SOLD]]*Table2[[#This Row],[UNIT_COGS]])-Table2[[#This Row],[AD_SPEND]]),0)</f>
        <v>23880.31</v>
      </c>
      <c r="S4427" s="3">
        <f>IFERROR(Table2[[#This Row],[RETURNS_UNITS]]/Table2[[#This Row],[UNITS_SOLD]],0)</f>
        <v>3.3582089552238806E-2</v>
      </c>
      <c r="T4427" s="2" t="str">
        <f>TRIM(CLEAN(Table2[[#This Row],[CHANNEL]]))</f>
        <v>Blinkit</v>
      </c>
      <c r="U4427" s="1">
        <f t="shared" si="69"/>
        <v>45323</v>
      </c>
    </row>
    <row r="4428" spans="1:21" x14ac:dyDescent="0.3">
      <c r="A4428" s="1">
        <v>45505</v>
      </c>
      <c r="B4428" s="2" t="s">
        <v>37</v>
      </c>
      <c r="C4428" s="2" t="s">
        <v>25</v>
      </c>
      <c r="D4428" s="2" t="s">
        <v>59</v>
      </c>
      <c r="E4428" s="2" t="str">
        <f>TRIM(Table2[[#This Row],[SKU_CODE]])</f>
        <v>BEC-CLN-001</v>
      </c>
      <c r="F4428" s="2">
        <v>404</v>
      </c>
      <c r="G4428" s="2">
        <v>80396</v>
      </c>
      <c r="H4428" s="2">
        <v>9195.48</v>
      </c>
      <c r="I4428" s="2">
        <v>23721.94</v>
      </c>
      <c r="J4428" s="2">
        <v>13</v>
      </c>
      <c r="K4428" s="2" t="str">
        <f>_xlfn.XLOOKUP(E4428,[1]SKU_Master!A:A,[1]SKU_Master!C:C,"NOT FOUND")</f>
        <v>Cleaners</v>
      </c>
      <c r="L4428" s="2">
        <f>_xlfn.XLOOKUP(Table2[[#This Row],[SKU_CODE_CLEAN]],[1]SKU_Master!A:A,[1]SKU_Master!E:E,"Not Found")</f>
        <v>199</v>
      </c>
      <c r="M4428" s="2">
        <f>_xlfn.XLOOKUP(E4428,[1]SKU_Master!A:A,[1]SKU_Master!F:F,"NOT FOUND")</f>
        <v>96</v>
      </c>
      <c r="N4428" s="2" t="str">
        <f>IF(ISNUMBER(_xlfn.XMATCH(E4428,[1]SKU_Master!A:A)),"MATCH","NOT FOUND")</f>
        <v>MATCH</v>
      </c>
      <c r="O4428" s="2">
        <f>Table2[[#This Row],[GROSS_REVENUE]]-Table2[[#This Row],[DISCOUNT]]</f>
        <v>71200.52</v>
      </c>
      <c r="P4428" s="3">
        <f>IFERROR((Table2[[#This Row],[NET_REVENUE]]-(Table2[[#This Row],[UNITS_SOLD]]*Table2[[#This Row],[UNIT_COGS]]))/Table2[[#This Row],[NET_REVENUE]],0)</f>
        <v>0.45528487713291987</v>
      </c>
      <c r="Q4428" s="4">
        <f>IFERROR(Table2[[#This Row],[GROSS_REVENUE]]/Table2[[#This Row],[AD_SPEND]],0)</f>
        <v>3.3890988679677969</v>
      </c>
      <c r="R4428" s="2">
        <f>IFERROR((Table2[[#This Row],[NET_REVENUE]]-(Table2[[#This Row],[UNITS_SOLD]]*Table2[[#This Row],[UNIT_COGS]])-Table2[[#This Row],[AD_SPEND]]),0)</f>
        <v>8694.5800000000054</v>
      </c>
      <c r="S4428" s="3">
        <f>IFERROR(Table2[[#This Row],[RETURNS_UNITS]]/Table2[[#This Row],[UNITS_SOLD]],0)</f>
        <v>3.2178217821782179E-2</v>
      </c>
      <c r="T4428" s="2" t="str">
        <f>TRIM(CLEAN(Table2[[#This Row],[CHANNEL]]))</f>
        <v>Blinkit</v>
      </c>
      <c r="U4428" s="1">
        <f t="shared" si="69"/>
        <v>45505</v>
      </c>
    </row>
    <row r="4429" spans="1:21" x14ac:dyDescent="0.3">
      <c r="A4429" s="1">
        <v>45352</v>
      </c>
      <c r="B4429" s="2" t="s">
        <v>39</v>
      </c>
      <c r="C4429" s="2" t="s">
        <v>22</v>
      </c>
      <c r="D4429" s="2" t="s">
        <v>59</v>
      </c>
      <c r="E4429" s="2" t="str">
        <f>TRIM(Table2[[#This Row],[SKU_CODE]])</f>
        <v>BEC-CLN-001</v>
      </c>
      <c r="F4429" s="2">
        <v>573</v>
      </c>
      <c r="G4429" s="2">
        <v>114027</v>
      </c>
      <c r="H4429" s="2">
        <v>18312.919999999998</v>
      </c>
      <c r="I4429" s="2">
        <v>23730.61</v>
      </c>
      <c r="J4429" s="2">
        <v>31</v>
      </c>
      <c r="K4429" s="2" t="str">
        <f>_xlfn.XLOOKUP(E4429,[1]SKU_Master!A:A,[1]SKU_Master!C:C,"NOT FOUND")</f>
        <v>Cleaners</v>
      </c>
      <c r="L4429" s="2">
        <f>_xlfn.XLOOKUP(Table2[[#This Row],[SKU_CODE_CLEAN]],[1]SKU_Master!A:A,[1]SKU_Master!E:E,"Not Found")</f>
        <v>199</v>
      </c>
      <c r="M4429" s="2">
        <f>_xlfn.XLOOKUP(E4429,[1]SKU_Master!A:A,[1]SKU_Master!F:F,"NOT FOUND")</f>
        <v>96</v>
      </c>
      <c r="N4429" s="2" t="str">
        <f>IF(ISNUMBER(_xlfn.XMATCH(E4429,[1]SKU_Master!A:A)),"MATCH","NOT FOUND")</f>
        <v>MATCH</v>
      </c>
      <c r="O4429" s="2">
        <f>Table2[[#This Row],[GROSS_REVENUE]]-Table2[[#This Row],[DISCOUNT]]</f>
        <v>95714.08</v>
      </c>
      <c r="P4429" s="3">
        <f>IFERROR((Table2[[#This Row],[NET_REVENUE]]-(Table2[[#This Row],[UNITS_SOLD]]*Table2[[#This Row],[UNIT_COGS]]))/Table2[[#This Row],[NET_REVENUE]],0)</f>
        <v>0.42528831703757691</v>
      </c>
      <c r="Q4429" s="4">
        <f>IFERROR(Table2[[#This Row],[GROSS_REVENUE]]/Table2[[#This Row],[AD_SPEND]],0)</f>
        <v>4.8050597940803037</v>
      </c>
      <c r="R4429" s="2">
        <f>IFERROR((Table2[[#This Row],[NET_REVENUE]]-(Table2[[#This Row],[UNITS_SOLD]]*Table2[[#This Row],[UNIT_COGS]])-Table2[[#This Row],[AD_SPEND]]),0)</f>
        <v>16975.47</v>
      </c>
      <c r="S4429" s="3">
        <f>IFERROR(Table2[[#This Row],[RETURNS_UNITS]]/Table2[[#This Row],[UNITS_SOLD]],0)</f>
        <v>5.4101221640488653E-2</v>
      </c>
      <c r="T4429" s="2" t="str">
        <f>TRIM(CLEAN(Table2[[#This Row],[CHANNEL]]))</f>
        <v>Amazon</v>
      </c>
      <c r="U4429" s="1">
        <f t="shared" si="69"/>
        <v>45352</v>
      </c>
    </row>
    <row r="4430" spans="1:21" x14ac:dyDescent="0.3">
      <c r="A4430" s="1">
        <v>45444</v>
      </c>
      <c r="B4430" s="2" t="s">
        <v>39</v>
      </c>
      <c r="C4430" s="2" t="s">
        <v>22</v>
      </c>
      <c r="D4430" s="2" t="s">
        <v>59</v>
      </c>
      <c r="E4430" s="2" t="str">
        <f>TRIM(Table2[[#This Row],[SKU_CODE]])</f>
        <v>BEC-CLN-001</v>
      </c>
      <c r="F4430" s="2">
        <v>580</v>
      </c>
      <c r="G4430" s="2">
        <v>115420</v>
      </c>
      <c r="H4430" s="2">
        <v>31968.17</v>
      </c>
      <c r="I4430" s="2">
        <v>23750.98</v>
      </c>
      <c r="J4430" s="2">
        <v>15</v>
      </c>
      <c r="K4430" s="2" t="str">
        <f>_xlfn.XLOOKUP(E4430,[1]SKU_Master!A:A,[1]SKU_Master!C:C,"NOT FOUND")</f>
        <v>Cleaners</v>
      </c>
      <c r="L4430" s="2">
        <f>_xlfn.XLOOKUP(Table2[[#This Row],[SKU_CODE_CLEAN]],[1]SKU_Master!A:A,[1]SKU_Master!E:E,"Not Found")</f>
        <v>199</v>
      </c>
      <c r="M4430" s="2">
        <f>_xlfn.XLOOKUP(E4430,[1]SKU_Master!A:A,[1]SKU_Master!F:F,"NOT FOUND")</f>
        <v>96</v>
      </c>
      <c r="N4430" s="2" t="str">
        <f>IF(ISNUMBER(_xlfn.XMATCH(E4430,[1]SKU_Master!A:A)),"MATCH","NOT FOUND")</f>
        <v>MATCH</v>
      </c>
      <c r="O4430" s="2">
        <f>Table2[[#This Row],[GROSS_REVENUE]]-Table2[[#This Row],[DISCOUNT]]</f>
        <v>83451.83</v>
      </c>
      <c r="P4430" s="3">
        <f>IFERROR((Table2[[#This Row],[NET_REVENUE]]-(Table2[[#This Row],[UNITS_SOLD]]*Table2[[#This Row],[UNIT_COGS]]))/Table2[[#This Row],[NET_REVENUE]],0)</f>
        <v>0.33278874771230305</v>
      </c>
      <c r="Q4430" s="4">
        <f>IFERROR(Table2[[#This Row],[GROSS_REVENUE]]/Table2[[#This Row],[AD_SPEND]],0)</f>
        <v>4.8595889516979929</v>
      </c>
      <c r="R4430" s="2">
        <f>IFERROR((Table2[[#This Row],[NET_REVENUE]]-(Table2[[#This Row],[UNITS_SOLD]]*Table2[[#This Row],[UNIT_COGS]])-Table2[[#This Row],[AD_SPEND]]),0)</f>
        <v>4020.8500000000022</v>
      </c>
      <c r="S4430" s="3">
        <f>IFERROR(Table2[[#This Row],[RETURNS_UNITS]]/Table2[[#This Row],[UNITS_SOLD]],0)</f>
        <v>2.5862068965517241E-2</v>
      </c>
      <c r="T4430" s="2" t="str">
        <f>TRIM(CLEAN(Table2[[#This Row],[CHANNEL]]))</f>
        <v>Amazon</v>
      </c>
      <c r="U4430" s="1">
        <f t="shared" si="69"/>
        <v>45444</v>
      </c>
    </row>
    <row r="4431" spans="1:21" x14ac:dyDescent="0.3">
      <c r="A4431" s="1">
        <v>45689</v>
      </c>
      <c r="B4431" s="2" t="s">
        <v>39</v>
      </c>
      <c r="C4431" s="2" t="s">
        <v>28</v>
      </c>
      <c r="D4431" s="2" t="s">
        <v>59</v>
      </c>
      <c r="E4431" s="2" t="str">
        <f>TRIM(Table2[[#This Row],[SKU_CODE]])</f>
        <v>BEC-CLN-001</v>
      </c>
      <c r="F4431" s="2">
        <v>444</v>
      </c>
      <c r="G4431" s="2">
        <v>88356</v>
      </c>
      <c r="H4431" s="2">
        <v>18020.330000000002</v>
      </c>
      <c r="I4431" s="2">
        <v>23768.79</v>
      </c>
      <c r="J4431" s="2">
        <v>11</v>
      </c>
      <c r="K4431" s="2" t="str">
        <f>_xlfn.XLOOKUP(E4431,[1]SKU_Master!A:A,[1]SKU_Master!C:C,"NOT FOUND")</f>
        <v>Cleaners</v>
      </c>
      <c r="L4431" s="2">
        <f>_xlfn.XLOOKUP(Table2[[#This Row],[SKU_CODE_CLEAN]],[1]SKU_Master!A:A,[1]SKU_Master!E:E,"Not Found")</f>
        <v>199</v>
      </c>
      <c r="M4431" s="2">
        <f>_xlfn.XLOOKUP(E4431,[1]SKU_Master!A:A,[1]SKU_Master!F:F,"NOT FOUND")</f>
        <v>96</v>
      </c>
      <c r="N4431" s="2" t="str">
        <f>IF(ISNUMBER(_xlfn.XMATCH(E4431,[1]SKU_Master!A:A)),"MATCH","NOT FOUND")</f>
        <v>MATCH</v>
      </c>
      <c r="O4431" s="2">
        <f>Table2[[#This Row],[GROSS_REVENUE]]-Table2[[#This Row],[DISCOUNT]]</f>
        <v>70335.67</v>
      </c>
      <c r="P4431" s="3">
        <f>IFERROR((Table2[[#This Row],[NET_REVENUE]]-(Table2[[#This Row],[UNITS_SOLD]]*Table2[[#This Row],[UNIT_COGS]]))/Table2[[#This Row],[NET_REVENUE]],0)</f>
        <v>0.39399169724266503</v>
      </c>
      <c r="Q4431" s="4">
        <f>IFERROR(Table2[[#This Row],[GROSS_REVENUE]]/Table2[[#This Row],[AD_SPEND]],0)</f>
        <v>3.7173116511189672</v>
      </c>
      <c r="R4431" s="2">
        <f>IFERROR((Table2[[#This Row],[NET_REVENUE]]-(Table2[[#This Row],[UNITS_SOLD]]*Table2[[#This Row],[UNIT_COGS]])-Table2[[#This Row],[AD_SPEND]]),0)</f>
        <v>3942.8799999999974</v>
      </c>
      <c r="S4431" s="3">
        <f>IFERROR(Table2[[#This Row],[RETURNS_UNITS]]/Table2[[#This Row],[UNITS_SOLD]],0)</f>
        <v>2.4774774774774775E-2</v>
      </c>
      <c r="T4431" s="2" t="str">
        <f>TRIM(CLEAN(Table2[[#This Row],[CHANNEL]]))</f>
        <v>Amazon</v>
      </c>
      <c r="U4431" s="1">
        <f t="shared" si="69"/>
        <v>45689</v>
      </c>
    </row>
    <row r="4432" spans="1:21" x14ac:dyDescent="0.3">
      <c r="A4432" s="1">
        <v>45778</v>
      </c>
      <c r="B4432" s="2" t="s">
        <v>21</v>
      </c>
      <c r="C4432" s="2" t="s">
        <v>25</v>
      </c>
      <c r="D4432" s="2" t="s">
        <v>36</v>
      </c>
      <c r="E4432" s="2" t="str">
        <f>TRIM(Table2[[#This Row],[SKU_CODE]])</f>
        <v>BEC-CLN-003</v>
      </c>
      <c r="F4432" s="2">
        <v>419</v>
      </c>
      <c r="G4432" s="2">
        <v>125281</v>
      </c>
      <c r="H4432" s="2">
        <v>21826.1</v>
      </c>
      <c r="I4432" s="2">
        <v>23774.07</v>
      </c>
      <c r="J4432" s="2">
        <v>18</v>
      </c>
      <c r="K4432" s="2" t="str">
        <f>_xlfn.XLOOKUP(E4432,[1]SKU_Master!A:A,[1]SKU_Master!C:C,"NOT FOUND")</f>
        <v>Cleaners</v>
      </c>
      <c r="L4432" s="2">
        <f>_xlfn.XLOOKUP(Table2[[#This Row],[SKU_CODE_CLEAN]],[1]SKU_Master!A:A,[1]SKU_Master!E:E,"Not Found")</f>
        <v>299</v>
      </c>
      <c r="M4432" s="2">
        <f>_xlfn.XLOOKUP(E4432,[1]SKU_Master!A:A,[1]SKU_Master!F:F,"NOT FOUND")</f>
        <v>150</v>
      </c>
      <c r="N4432" s="2" t="str">
        <f>IF(ISNUMBER(_xlfn.XMATCH(E4432,[1]SKU_Master!A:A)),"MATCH","NOT FOUND")</f>
        <v>MATCH</v>
      </c>
      <c r="O4432" s="2">
        <f>Table2[[#This Row],[GROSS_REVENUE]]-Table2[[#This Row],[DISCOUNT]]</f>
        <v>103454.9</v>
      </c>
      <c r="P4432" s="3">
        <f>IFERROR((Table2[[#This Row],[NET_REVENUE]]-(Table2[[#This Row],[UNITS_SOLD]]*Table2[[#This Row],[UNIT_COGS]]))/Table2[[#This Row],[NET_REVENUE]],0)</f>
        <v>0.39248890096070843</v>
      </c>
      <c r="Q4432" s="4">
        <f>IFERROR(Table2[[#This Row],[GROSS_REVENUE]]/Table2[[#This Row],[AD_SPEND]],0)</f>
        <v>5.2696488232767882</v>
      </c>
      <c r="R4432" s="2">
        <f>IFERROR((Table2[[#This Row],[NET_REVENUE]]-(Table2[[#This Row],[UNITS_SOLD]]*Table2[[#This Row],[UNIT_COGS]])-Table2[[#This Row],[AD_SPEND]]),0)</f>
        <v>16830.829999999994</v>
      </c>
      <c r="S4432" s="3">
        <f>IFERROR(Table2[[#This Row],[RETURNS_UNITS]]/Table2[[#This Row],[UNITS_SOLD]],0)</f>
        <v>4.2959427207637228E-2</v>
      </c>
      <c r="T4432" s="2" t="str">
        <f>TRIM(CLEAN(Table2[[#This Row],[CHANNEL]]))</f>
        <v>Flipkart</v>
      </c>
      <c r="U4432" s="1">
        <f t="shared" si="69"/>
        <v>45778</v>
      </c>
    </row>
    <row r="4433" spans="1:21" x14ac:dyDescent="0.3">
      <c r="A4433" s="1">
        <v>45809</v>
      </c>
      <c r="B4433" s="2" t="s">
        <v>39</v>
      </c>
      <c r="C4433" s="2" t="s">
        <v>28</v>
      </c>
      <c r="D4433" s="2" t="s">
        <v>38</v>
      </c>
      <c r="E4433" s="2" t="str">
        <f>TRIM(Table2[[#This Row],[SKU_CODE]])</f>
        <v>BEC-CLN-002</v>
      </c>
      <c r="F4433" s="2">
        <v>496</v>
      </c>
      <c r="G4433" s="2">
        <v>91760</v>
      </c>
      <c r="H4433" s="2">
        <v>7760.35</v>
      </c>
      <c r="I4433" s="2">
        <v>23884.26</v>
      </c>
      <c r="J4433" s="2">
        <v>21</v>
      </c>
      <c r="K4433" s="2" t="str">
        <f>_xlfn.XLOOKUP(E4433,[1]SKU_Master!A:A,[1]SKU_Master!C:C,"NOT FOUND")</f>
        <v>Cleaners</v>
      </c>
      <c r="L4433" s="2">
        <f>_xlfn.XLOOKUP(Table2[[#This Row],[SKU_CODE_CLEAN]],[1]SKU_Master!A:A,[1]SKU_Master!E:E,"Not Found")</f>
        <v>185</v>
      </c>
      <c r="M4433" s="2">
        <f>_xlfn.XLOOKUP(E4433,[1]SKU_Master!A:A,[1]SKU_Master!F:F,"NOT FOUND")</f>
        <v>88</v>
      </c>
      <c r="N4433" s="2" t="str">
        <f>IF(ISNUMBER(_xlfn.XMATCH(E4433,[1]SKU_Master!A:A)),"MATCH","NOT FOUND")</f>
        <v>MATCH</v>
      </c>
      <c r="O4433" s="2">
        <f>Table2[[#This Row],[GROSS_REVENUE]]-Table2[[#This Row],[DISCOUNT]]</f>
        <v>83999.65</v>
      </c>
      <c r="P4433" s="3">
        <f>IFERROR((Table2[[#This Row],[NET_REVENUE]]-(Table2[[#This Row],[UNITS_SOLD]]*Table2[[#This Row],[UNIT_COGS]]))/Table2[[#This Row],[NET_REVENUE]],0)</f>
        <v>0.48037878729256606</v>
      </c>
      <c r="Q4433" s="4">
        <f>IFERROR(Table2[[#This Row],[GROSS_REVENUE]]/Table2[[#This Row],[AD_SPEND]],0)</f>
        <v>3.8418607065908681</v>
      </c>
      <c r="R4433" s="2">
        <f>IFERROR((Table2[[#This Row],[NET_REVENUE]]-(Table2[[#This Row],[UNITS_SOLD]]*Table2[[#This Row],[UNIT_COGS]])-Table2[[#This Row],[AD_SPEND]]),0)</f>
        <v>16467.389999999996</v>
      </c>
      <c r="S4433" s="3">
        <f>IFERROR(Table2[[#This Row],[RETURNS_UNITS]]/Table2[[#This Row],[UNITS_SOLD]],0)</f>
        <v>4.2338709677419352E-2</v>
      </c>
      <c r="T4433" s="2" t="str">
        <f>TRIM(CLEAN(Table2[[#This Row],[CHANNEL]]))</f>
        <v>Amazon</v>
      </c>
      <c r="U4433" s="1">
        <f t="shared" si="69"/>
        <v>45809</v>
      </c>
    </row>
    <row r="4434" spans="1:21" x14ac:dyDescent="0.3">
      <c r="A4434" s="1">
        <v>45505</v>
      </c>
      <c r="B4434" s="2" t="s">
        <v>27</v>
      </c>
      <c r="C4434" s="2" t="s">
        <v>25</v>
      </c>
      <c r="D4434" s="2" t="s">
        <v>59</v>
      </c>
      <c r="E4434" s="2" t="str">
        <f>TRIM(Table2[[#This Row],[SKU_CODE]])</f>
        <v>BEC-CLN-001</v>
      </c>
      <c r="F4434" s="2">
        <v>405</v>
      </c>
      <c r="G4434" s="2">
        <v>80595</v>
      </c>
      <c r="H4434" s="2">
        <v>4631.38</v>
      </c>
      <c r="I4434" s="2">
        <v>23888.59</v>
      </c>
      <c r="J4434" s="2">
        <v>18</v>
      </c>
      <c r="K4434" s="2" t="str">
        <f>_xlfn.XLOOKUP(E4434,[1]SKU_Master!A:A,[1]SKU_Master!C:C,"NOT FOUND")</f>
        <v>Cleaners</v>
      </c>
      <c r="L4434" s="2">
        <f>_xlfn.XLOOKUP(Table2[[#This Row],[SKU_CODE_CLEAN]],[1]SKU_Master!A:A,[1]SKU_Master!E:E,"Not Found")</f>
        <v>199</v>
      </c>
      <c r="M4434" s="2">
        <f>_xlfn.XLOOKUP(E4434,[1]SKU_Master!A:A,[1]SKU_Master!F:F,"NOT FOUND")</f>
        <v>96</v>
      </c>
      <c r="N4434" s="2" t="str">
        <f>IF(ISNUMBER(_xlfn.XMATCH(E4434,[1]SKU_Master!A:A)),"MATCH","NOT FOUND")</f>
        <v>MATCH</v>
      </c>
      <c r="O4434" s="2">
        <f>Table2[[#This Row],[GROSS_REVENUE]]-Table2[[#This Row],[DISCOUNT]]</f>
        <v>75963.62</v>
      </c>
      <c r="P4434" s="3">
        <f>IFERROR((Table2[[#This Row],[NET_REVENUE]]-(Table2[[#This Row],[UNITS_SOLD]]*Table2[[#This Row],[UNIT_COGS]]))/Table2[[#This Row],[NET_REVENUE]],0)</f>
        <v>0.48817605058842639</v>
      </c>
      <c r="Q4434" s="4">
        <f>IFERROR(Table2[[#This Row],[GROSS_REVENUE]]/Table2[[#This Row],[AD_SPEND]],0)</f>
        <v>3.3737863976065561</v>
      </c>
      <c r="R4434" s="2">
        <f>IFERROR((Table2[[#This Row],[NET_REVENUE]]-(Table2[[#This Row],[UNITS_SOLD]]*Table2[[#This Row],[UNIT_COGS]])-Table2[[#This Row],[AD_SPEND]]),0)</f>
        <v>13195.029999999995</v>
      </c>
      <c r="S4434" s="3">
        <f>IFERROR(Table2[[#This Row],[RETURNS_UNITS]]/Table2[[#This Row],[UNITS_SOLD]],0)</f>
        <v>4.4444444444444446E-2</v>
      </c>
      <c r="T4434" s="2" t="str">
        <f>TRIM(CLEAN(Table2[[#This Row],[CHANNEL]]))</f>
        <v>Zepto</v>
      </c>
      <c r="U4434" s="1">
        <f t="shared" si="69"/>
        <v>45505</v>
      </c>
    </row>
    <row r="4435" spans="1:21" x14ac:dyDescent="0.3">
      <c r="A4435" s="1">
        <v>45627</v>
      </c>
      <c r="B4435" s="2" t="s">
        <v>37</v>
      </c>
      <c r="C4435" s="2" t="s">
        <v>28</v>
      </c>
      <c r="D4435" s="2" t="s">
        <v>36</v>
      </c>
      <c r="E4435" s="2" t="str">
        <f>TRIM(Table2[[#This Row],[SKU_CODE]])</f>
        <v>BEC-CLN-003</v>
      </c>
      <c r="F4435" s="2">
        <v>283</v>
      </c>
      <c r="G4435" s="2">
        <v>84617</v>
      </c>
      <c r="H4435" s="2">
        <v>14033.22</v>
      </c>
      <c r="I4435" s="2">
        <v>23989.79</v>
      </c>
      <c r="J4435" s="2">
        <v>14</v>
      </c>
      <c r="K4435" s="2" t="str">
        <f>_xlfn.XLOOKUP(E4435,[1]SKU_Master!A:A,[1]SKU_Master!C:C,"NOT FOUND")</f>
        <v>Cleaners</v>
      </c>
      <c r="L4435" s="2">
        <f>_xlfn.XLOOKUP(Table2[[#This Row],[SKU_CODE_CLEAN]],[1]SKU_Master!A:A,[1]SKU_Master!E:E,"Not Found")</f>
        <v>299</v>
      </c>
      <c r="M4435" s="2">
        <f>_xlfn.XLOOKUP(E4435,[1]SKU_Master!A:A,[1]SKU_Master!F:F,"NOT FOUND")</f>
        <v>150</v>
      </c>
      <c r="N4435" s="2" t="str">
        <f>IF(ISNUMBER(_xlfn.XMATCH(E4435,[1]SKU_Master!A:A)),"MATCH","NOT FOUND")</f>
        <v>MATCH</v>
      </c>
      <c r="O4435" s="2">
        <f>Table2[[#This Row],[GROSS_REVENUE]]-Table2[[#This Row],[DISCOUNT]]</f>
        <v>70583.78</v>
      </c>
      <c r="P4435" s="3">
        <f>IFERROR((Table2[[#This Row],[NET_REVENUE]]-(Table2[[#This Row],[UNITS_SOLD]]*Table2[[#This Row],[UNIT_COGS]]))/Table2[[#This Row],[NET_REVENUE]],0)</f>
        <v>0.39858704081872631</v>
      </c>
      <c r="Q4435" s="4">
        <f>IFERROR(Table2[[#This Row],[GROSS_REVENUE]]/Table2[[#This Row],[AD_SPEND]],0)</f>
        <v>3.5272088667720727</v>
      </c>
      <c r="R4435" s="2">
        <f>IFERROR((Table2[[#This Row],[NET_REVENUE]]-(Table2[[#This Row],[UNITS_SOLD]]*Table2[[#This Row],[UNIT_COGS]])-Table2[[#This Row],[AD_SPEND]]),0)</f>
        <v>4143.989999999998</v>
      </c>
      <c r="S4435" s="3">
        <f>IFERROR(Table2[[#This Row],[RETURNS_UNITS]]/Table2[[#This Row],[UNITS_SOLD]],0)</f>
        <v>4.9469964664310952E-2</v>
      </c>
      <c r="T4435" s="2" t="str">
        <f>TRIM(CLEAN(Table2[[#This Row],[CHANNEL]]))</f>
        <v>Blinkit</v>
      </c>
      <c r="U4435" s="1">
        <f t="shared" si="69"/>
        <v>45627</v>
      </c>
    </row>
    <row r="4436" spans="1:21" x14ac:dyDescent="0.3">
      <c r="A4436" s="1">
        <v>45689</v>
      </c>
      <c r="B4436" s="2" t="s">
        <v>27</v>
      </c>
      <c r="C4436" s="2" t="s">
        <v>25</v>
      </c>
      <c r="D4436" s="2" t="s">
        <v>38</v>
      </c>
      <c r="E4436" s="2" t="str">
        <f>TRIM(Table2[[#This Row],[SKU_CODE]])</f>
        <v>BEC-CLN-002</v>
      </c>
      <c r="F4436" s="2">
        <v>459</v>
      </c>
      <c r="G4436" s="2">
        <v>84915</v>
      </c>
      <c r="H4436" s="2">
        <v>14092.92</v>
      </c>
      <c r="I4436" s="2">
        <v>24016.91</v>
      </c>
      <c r="J4436" s="2">
        <v>12</v>
      </c>
      <c r="K4436" s="2" t="str">
        <f>_xlfn.XLOOKUP(E4436,[1]SKU_Master!A:A,[1]SKU_Master!C:C,"NOT FOUND")</f>
        <v>Cleaners</v>
      </c>
      <c r="L4436" s="2">
        <f>_xlfn.XLOOKUP(Table2[[#This Row],[SKU_CODE_CLEAN]],[1]SKU_Master!A:A,[1]SKU_Master!E:E,"Not Found")</f>
        <v>185</v>
      </c>
      <c r="M4436" s="2">
        <f>_xlfn.XLOOKUP(E4436,[1]SKU_Master!A:A,[1]SKU_Master!F:F,"NOT FOUND")</f>
        <v>88</v>
      </c>
      <c r="N4436" s="2" t="str">
        <f>IF(ISNUMBER(_xlfn.XMATCH(E4436,[1]SKU_Master!A:A)),"MATCH","NOT FOUND")</f>
        <v>MATCH</v>
      </c>
      <c r="O4436" s="2">
        <f>Table2[[#This Row],[GROSS_REVENUE]]-Table2[[#This Row],[DISCOUNT]]</f>
        <v>70822.080000000002</v>
      </c>
      <c r="P4436" s="3">
        <f>IFERROR((Table2[[#This Row],[NET_REVENUE]]-(Table2[[#This Row],[UNITS_SOLD]]*Table2[[#This Row],[UNIT_COGS]]))/Table2[[#This Row],[NET_REVENUE]],0)</f>
        <v>0.42966939124069781</v>
      </c>
      <c r="Q4436" s="4">
        <f>IFERROR(Table2[[#This Row],[GROSS_REVENUE]]/Table2[[#This Row],[AD_SPEND]],0)</f>
        <v>3.5356338513155938</v>
      </c>
      <c r="R4436" s="2">
        <f>IFERROR((Table2[[#This Row],[NET_REVENUE]]-(Table2[[#This Row],[UNITS_SOLD]]*Table2[[#This Row],[UNIT_COGS]])-Table2[[#This Row],[AD_SPEND]]),0)</f>
        <v>6413.1700000000019</v>
      </c>
      <c r="S4436" s="3">
        <f>IFERROR(Table2[[#This Row],[RETURNS_UNITS]]/Table2[[#This Row],[UNITS_SOLD]],0)</f>
        <v>2.6143790849673203E-2</v>
      </c>
      <c r="T4436" s="2" t="str">
        <f>TRIM(CLEAN(Table2[[#This Row],[CHANNEL]]))</f>
        <v>Zepto</v>
      </c>
      <c r="U4436" s="1">
        <f t="shared" si="69"/>
        <v>45689</v>
      </c>
    </row>
    <row r="4437" spans="1:21" x14ac:dyDescent="0.3">
      <c r="A4437" s="1">
        <v>45444</v>
      </c>
      <c r="B4437" s="2" t="s">
        <v>27</v>
      </c>
      <c r="C4437" s="2" t="s">
        <v>25</v>
      </c>
      <c r="D4437" s="2" t="s">
        <v>36</v>
      </c>
      <c r="E4437" s="2" t="str">
        <f>TRIM(Table2[[#This Row],[SKU_CODE]])</f>
        <v>BEC-CLN-003</v>
      </c>
      <c r="F4437" s="2">
        <v>375</v>
      </c>
      <c r="G4437" s="2">
        <v>112125</v>
      </c>
      <c r="H4437" s="2">
        <v>30006.16</v>
      </c>
      <c r="I4437" s="2">
        <v>24233.63</v>
      </c>
      <c r="J4437" s="2">
        <v>10</v>
      </c>
      <c r="K4437" s="2" t="str">
        <f>_xlfn.XLOOKUP(E4437,[1]SKU_Master!A:A,[1]SKU_Master!C:C,"NOT FOUND")</f>
        <v>Cleaners</v>
      </c>
      <c r="L4437" s="2">
        <f>_xlfn.XLOOKUP(Table2[[#This Row],[SKU_CODE_CLEAN]],[1]SKU_Master!A:A,[1]SKU_Master!E:E,"Not Found")</f>
        <v>299</v>
      </c>
      <c r="M4437" s="2">
        <f>_xlfn.XLOOKUP(E4437,[1]SKU_Master!A:A,[1]SKU_Master!F:F,"NOT FOUND")</f>
        <v>150</v>
      </c>
      <c r="N4437" s="2" t="str">
        <f>IF(ISNUMBER(_xlfn.XMATCH(E4437,[1]SKU_Master!A:A)),"MATCH","NOT FOUND")</f>
        <v>MATCH</v>
      </c>
      <c r="O4437" s="2">
        <f>Table2[[#This Row],[GROSS_REVENUE]]-Table2[[#This Row],[DISCOUNT]]</f>
        <v>82118.84</v>
      </c>
      <c r="P4437" s="3">
        <f>IFERROR((Table2[[#This Row],[NET_REVENUE]]-(Table2[[#This Row],[UNITS_SOLD]]*Table2[[#This Row],[UNIT_COGS]]))/Table2[[#This Row],[NET_REVENUE]],0)</f>
        <v>0.31501711422129192</v>
      </c>
      <c r="Q4437" s="4">
        <f>IFERROR(Table2[[#This Row],[GROSS_REVENUE]]/Table2[[#This Row],[AD_SPEND]],0)</f>
        <v>4.6268346921200001</v>
      </c>
      <c r="R4437" s="2">
        <f>IFERROR((Table2[[#This Row],[NET_REVENUE]]-(Table2[[#This Row],[UNITS_SOLD]]*Table2[[#This Row],[UNIT_COGS]])-Table2[[#This Row],[AD_SPEND]]),0)</f>
        <v>1635.2099999999955</v>
      </c>
      <c r="S4437" s="3">
        <f>IFERROR(Table2[[#This Row],[RETURNS_UNITS]]/Table2[[#This Row],[UNITS_SOLD]],0)</f>
        <v>2.6666666666666668E-2</v>
      </c>
      <c r="T4437" s="2" t="str">
        <f>TRIM(CLEAN(Table2[[#This Row],[CHANNEL]]))</f>
        <v>Zepto</v>
      </c>
      <c r="U4437" s="1">
        <f t="shared" si="69"/>
        <v>45444</v>
      </c>
    </row>
    <row r="4438" spans="1:21" x14ac:dyDescent="0.3">
      <c r="A4438" s="1">
        <v>45748</v>
      </c>
      <c r="B4438" s="2" t="s">
        <v>37</v>
      </c>
      <c r="C4438" s="2" t="s">
        <v>25</v>
      </c>
      <c r="D4438" s="2" t="s">
        <v>61</v>
      </c>
      <c r="E4438" s="2" t="str">
        <f>TRIM(Table2[[#This Row],[SKU_CODE]])</f>
        <v>BEC-CLN-002</v>
      </c>
      <c r="F4438" s="2">
        <v>629</v>
      </c>
      <c r="G4438" s="2">
        <v>116365</v>
      </c>
      <c r="H4438" s="2">
        <v>7944.91</v>
      </c>
      <c r="I4438" s="2">
        <v>24303.34</v>
      </c>
      <c r="J4438" s="2">
        <v>21</v>
      </c>
      <c r="K4438" s="2" t="str">
        <f>_xlfn.XLOOKUP(E4438,[1]SKU_Master!A:A,[1]SKU_Master!C:C,"NOT FOUND")</f>
        <v>Cleaners</v>
      </c>
      <c r="L4438" s="2">
        <f>_xlfn.XLOOKUP(Table2[[#This Row],[SKU_CODE_CLEAN]],[1]SKU_Master!A:A,[1]SKU_Master!E:E,"Not Found")</f>
        <v>185</v>
      </c>
      <c r="M4438" s="2">
        <f>_xlfn.XLOOKUP(E4438,[1]SKU_Master!A:A,[1]SKU_Master!F:F,"NOT FOUND")</f>
        <v>88</v>
      </c>
      <c r="N4438" s="2" t="str">
        <f>IF(ISNUMBER(_xlfn.XMATCH(E4438,[1]SKU_Master!A:A)),"MATCH","NOT FOUND")</f>
        <v>MATCH</v>
      </c>
      <c r="O4438" s="2">
        <f>Table2[[#This Row],[GROSS_REVENUE]]-Table2[[#This Row],[DISCOUNT]]</f>
        <v>108420.09</v>
      </c>
      <c r="P4438" s="3">
        <f>IFERROR((Table2[[#This Row],[NET_REVENUE]]-(Table2[[#This Row],[UNITS_SOLD]]*Table2[[#This Row],[UNIT_COGS]]))/Table2[[#This Row],[NET_REVENUE]],0)</f>
        <v>0.48946731182385106</v>
      </c>
      <c r="Q4438" s="4">
        <f>IFERROR(Table2[[#This Row],[GROSS_REVENUE]]/Table2[[#This Row],[AD_SPEND]],0)</f>
        <v>4.7880250204292905</v>
      </c>
      <c r="R4438" s="2">
        <f>IFERROR((Table2[[#This Row],[NET_REVENUE]]-(Table2[[#This Row],[UNITS_SOLD]]*Table2[[#This Row],[UNIT_COGS]])-Table2[[#This Row],[AD_SPEND]]),0)</f>
        <v>28764.749999999996</v>
      </c>
      <c r="S4438" s="3">
        <f>IFERROR(Table2[[#This Row],[RETURNS_UNITS]]/Table2[[#This Row],[UNITS_SOLD]],0)</f>
        <v>3.3386327503974564E-2</v>
      </c>
      <c r="T4438" s="2" t="str">
        <f>TRIM(CLEAN(Table2[[#This Row],[CHANNEL]]))</f>
        <v>Blinkit</v>
      </c>
      <c r="U4438" s="1">
        <f t="shared" si="69"/>
        <v>45748</v>
      </c>
    </row>
    <row r="4439" spans="1:21" x14ac:dyDescent="0.3">
      <c r="A4439" s="1">
        <v>45778</v>
      </c>
      <c r="B4439" s="2" t="s">
        <v>37</v>
      </c>
      <c r="C4439" s="2" t="s">
        <v>25</v>
      </c>
      <c r="D4439" s="2" t="s">
        <v>59</v>
      </c>
      <c r="E4439" s="2" t="str">
        <f>TRIM(Table2[[#This Row],[SKU_CODE]])</f>
        <v>BEC-CLN-001</v>
      </c>
      <c r="F4439" s="2">
        <v>502</v>
      </c>
      <c r="G4439" s="2">
        <v>99898</v>
      </c>
      <c r="H4439" s="2">
        <v>20362.16</v>
      </c>
      <c r="I4439" s="2">
        <v>24446.81</v>
      </c>
      <c r="J4439" s="2">
        <v>11</v>
      </c>
      <c r="K4439" s="2" t="str">
        <f>_xlfn.XLOOKUP(E4439,[1]SKU_Master!A:A,[1]SKU_Master!C:C,"NOT FOUND")</f>
        <v>Cleaners</v>
      </c>
      <c r="L4439" s="2">
        <f>_xlfn.XLOOKUP(Table2[[#This Row],[SKU_CODE_CLEAN]],[1]SKU_Master!A:A,[1]SKU_Master!E:E,"Not Found")</f>
        <v>199</v>
      </c>
      <c r="M4439" s="2">
        <f>_xlfn.XLOOKUP(E4439,[1]SKU_Master!A:A,[1]SKU_Master!F:F,"NOT FOUND")</f>
        <v>96</v>
      </c>
      <c r="N4439" s="2" t="str">
        <f>IF(ISNUMBER(_xlfn.XMATCH(E4439,[1]SKU_Master!A:A)),"MATCH","NOT FOUND")</f>
        <v>MATCH</v>
      </c>
      <c r="O4439" s="2">
        <f>Table2[[#This Row],[GROSS_REVENUE]]-Table2[[#This Row],[DISCOUNT]]</f>
        <v>79535.839999999997</v>
      </c>
      <c r="P4439" s="3">
        <f>IFERROR((Table2[[#This Row],[NET_REVENUE]]-(Table2[[#This Row],[UNITS_SOLD]]*Table2[[#This Row],[UNIT_COGS]]))/Table2[[#This Row],[NET_REVENUE]],0)</f>
        <v>0.39408447814218089</v>
      </c>
      <c r="Q4439" s="4">
        <f>IFERROR(Table2[[#This Row],[GROSS_REVENUE]]/Table2[[#This Row],[AD_SPEND]],0)</f>
        <v>4.0863409172812322</v>
      </c>
      <c r="R4439" s="2">
        <f>IFERROR((Table2[[#This Row],[NET_REVENUE]]-(Table2[[#This Row],[UNITS_SOLD]]*Table2[[#This Row],[UNIT_COGS]])-Table2[[#This Row],[AD_SPEND]]),0)</f>
        <v>6897.0299999999952</v>
      </c>
      <c r="S4439" s="3">
        <f>IFERROR(Table2[[#This Row],[RETURNS_UNITS]]/Table2[[#This Row],[UNITS_SOLD]],0)</f>
        <v>2.1912350597609563E-2</v>
      </c>
      <c r="T4439" s="2" t="str">
        <f>TRIM(CLEAN(Table2[[#This Row],[CHANNEL]]))</f>
        <v>Blinkit</v>
      </c>
      <c r="U4439" s="1">
        <f t="shared" si="69"/>
        <v>45778</v>
      </c>
    </row>
    <row r="4440" spans="1:21" x14ac:dyDescent="0.3">
      <c r="A4440" s="1">
        <v>45474</v>
      </c>
      <c r="B4440" s="2" t="s">
        <v>50</v>
      </c>
      <c r="C4440" s="2" t="s">
        <v>25</v>
      </c>
      <c r="D4440" s="2" t="s">
        <v>38</v>
      </c>
      <c r="E4440" s="2" t="str">
        <f>TRIM(Table2[[#This Row],[SKU_CODE]])</f>
        <v>BEC-CLN-002</v>
      </c>
      <c r="F4440" s="2">
        <v>694</v>
      </c>
      <c r="G4440" s="2">
        <v>128390</v>
      </c>
      <c r="H4440" s="2">
        <v>29979.05</v>
      </c>
      <c r="I4440" s="2">
        <v>24457.66</v>
      </c>
      <c r="J4440" s="2">
        <v>18</v>
      </c>
      <c r="K4440" s="2" t="str">
        <f>_xlfn.XLOOKUP(E4440,[1]SKU_Master!A:A,[1]SKU_Master!C:C,"NOT FOUND")</f>
        <v>Cleaners</v>
      </c>
      <c r="L4440" s="2">
        <f>_xlfn.XLOOKUP(Table2[[#This Row],[SKU_CODE_CLEAN]],[1]SKU_Master!A:A,[1]SKU_Master!E:E,"Not Found")</f>
        <v>185</v>
      </c>
      <c r="M4440" s="2">
        <f>_xlfn.XLOOKUP(E4440,[1]SKU_Master!A:A,[1]SKU_Master!F:F,"NOT FOUND")</f>
        <v>88</v>
      </c>
      <c r="N4440" s="2" t="str">
        <f>IF(ISNUMBER(_xlfn.XMATCH(E4440,[1]SKU_Master!A:A)),"MATCH","NOT FOUND")</f>
        <v>MATCH</v>
      </c>
      <c r="O4440" s="2">
        <f>Table2[[#This Row],[GROSS_REVENUE]]-Table2[[#This Row],[DISCOUNT]]</f>
        <v>98410.95</v>
      </c>
      <c r="P4440" s="3">
        <f>IFERROR((Table2[[#This Row],[NET_REVENUE]]-(Table2[[#This Row],[UNITS_SOLD]]*Table2[[#This Row],[UNIT_COGS]]))/Table2[[#This Row],[NET_REVENUE]],0)</f>
        <v>0.37941865209105285</v>
      </c>
      <c r="Q4440" s="4">
        <f>IFERROR(Table2[[#This Row],[GROSS_REVENUE]]/Table2[[#This Row],[AD_SPEND]],0)</f>
        <v>5.2494801219740568</v>
      </c>
      <c r="R4440" s="2">
        <f>IFERROR((Table2[[#This Row],[NET_REVENUE]]-(Table2[[#This Row],[UNITS_SOLD]]*Table2[[#This Row],[UNIT_COGS]])-Table2[[#This Row],[AD_SPEND]]),0)</f>
        <v>12881.289999999997</v>
      </c>
      <c r="S4440" s="3">
        <f>IFERROR(Table2[[#This Row],[RETURNS_UNITS]]/Table2[[#This Row],[UNITS_SOLD]],0)</f>
        <v>2.5936599423631124E-2</v>
      </c>
      <c r="T4440" s="2" t="str">
        <f>TRIM(CLEAN(Table2[[#This Row],[CHANNEL]]))</f>
        <v>Amazon</v>
      </c>
      <c r="U4440" s="1">
        <f t="shared" si="69"/>
        <v>45474</v>
      </c>
    </row>
    <row r="4441" spans="1:21" x14ac:dyDescent="0.3">
      <c r="A4441" s="1">
        <v>45383</v>
      </c>
      <c r="B4441" s="2" t="s">
        <v>50</v>
      </c>
      <c r="C4441" s="2" t="s">
        <v>25</v>
      </c>
      <c r="D4441" s="2" t="s">
        <v>41</v>
      </c>
      <c r="E4441" s="2" t="str">
        <f>TRIM(Table2[[#This Row],[SKU_CODE]])</f>
        <v>BEC-KT-002</v>
      </c>
      <c r="F4441" s="2">
        <v>531</v>
      </c>
      <c r="G4441" s="2">
        <v>223020</v>
      </c>
      <c r="H4441" s="2">
        <v>38584.71</v>
      </c>
      <c r="I4441" s="2">
        <v>24504.880000000001</v>
      </c>
      <c r="J4441" s="2">
        <v>11</v>
      </c>
      <c r="K4441" s="2" t="str">
        <f>_xlfn.XLOOKUP(E4441,[1]SKU_Master!A:A,[1]SKU_Master!C:C,"NOT FOUND")</f>
        <v>Kitchen Towel</v>
      </c>
      <c r="L4441" s="2">
        <f>_xlfn.XLOOKUP(Table2[[#This Row],[SKU_CODE_CLEAN]],[1]SKU_Master!A:A,[1]SKU_Master!E:E,"Not Found")</f>
        <v>420</v>
      </c>
      <c r="M4441" s="2">
        <f>_xlfn.XLOOKUP(E4441,[1]SKU_Master!A:A,[1]SKU_Master!F:F,"NOT FOUND")</f>
        <v>205</v>
      </c>
      <c r="N4441" s="2" t="str">
        <f>IF(ISNUMBER(_xlfn.XMATCH(E4441,[1]SKU_Master!A:A)),"MATCH","NOT FOUND")</f>
        <v>MATCH</v>
      </c>
      <c r="O4441" s="2">
        <f>Table2[[#This Row],[GROSS_REVENUE]]-Table2[[#This Row],[DISCOUNT]]</f>
        <v>184435.29</v>
      </c>
      <c r="P4441" s="3">
        <f>IFERROR((Table2[[#This Row],[NET_REVENUE]]-(Table2[[#This Row],[UNITS_SOLD]]*Table2[[#This Row],[UNIT_COGS]]))/Table2[[#This Row],[NET_REVENUE]],0)</f>
        <v>0.40979299568970778</v>
      </c>
      <c r="Q4441" s="4">
        <f>IFERROR(Table2[[#This Row],[GROSS_REVENUE]]/Table2[[#This Row],[AD_SPEND]],0)</f>
        <v>9.1010443634084304</v>
      </c>
      <c r="R4441" s="2">
        <f>IFERROR((Table2[[#This Row],[NET_REVENUE]]-(Table2[[#This Row],[UNITS_SOLD]]*Table2[[#This Row],[UNIT_COGS]])-Table2[[#This Row],[AD_SPEND]]),0)</f>
        <v>51075.41</v>
      </c>
      <c r="S4441" s="3">
        <f>IFERROR(Table2[[#This Row],[RETURNS_UNITS]]/Table2[[#This Row],[UNITS_SOLD]],0)</f>
        <v>2.0715630885122412E-2</v>
      </c>
      <c r="T4441" s="2" t="str">
        <f>TRIM(CLEAN(Table2[[#This Row],[CHANNEL]]))</f>
        <v>Amazon</v>
      </c>
      <c r="U4441" s="1">
        <f t="shared" si="69"/>
        <v>45383</v>
      </c>
    </row>
    <row r="4442" spans="1:21" x14ac:dyDescent="0.3">
      <c r="A4442" s="1">
        <v>45383</v>
      </c>
      <c r="B4442" s="2" t="s">
        <v>39</v>
      </c>
      <c r="C4442" s="2" t="s">
        <v>28</v>
      </c>
      <c r="D4442" s="2" t="s">
        <v>36</v>
      </c>
      <c r="E4442" s="2" t="str">
        <f>TRIM(Table2[[#This Row],[SKU_CODE]])</f>
        <v>BEC-CLN-003</v>
      </c>
      <c r="F4442" s="2">
        <v>382</v>
      </c>
      <c r="G4442" s="2">
        <v>114218</v>
      </c>
      <c r="H4442" s="2">
        <v>18450.669999999998</v>
      </c>
      <c r="I4442" s="2">
        <v>24640.16</v>
      </c>
      <c r="J4442" s="2">
        <v>8</v>
      </c>
      <c r="K4442" s="2" t="str">
        <f>_xlfn.XLOOKUP(E4442,[1]SKU_Master!A:A,[1]SKU_Master!C:C,"NOT FOUND")</f>
        <v>Cleaners</v>
      </c>
      <c r="L4442" s="2">
        <f>_xlfn.XLOOKUP(Table2[[#This Row],[SKU_CODE_CLEAN]],[1]SKU_Master!A:A,[1]SKU_Master!E:E,"Not Found")</f>
        <v>299</v>
      </c>
      <c r="M4442" s="2">
        <f>_xlfn.XLOOKUP(E4442,[1]SKU_Master!A:A,[1]SKU_Master!F:F,"NOT FOUND")</f>
        <v>150</v>
      </c>
      <c r="N4442" s="2" t="str">
        <f>IF(ISNUMBER(_xlfn.XMATCH(E4442,[1]SKU_Master!A:A)),"MATCH","NOT FOUND")</f>
        <v>MATCH</v>
      </c>
      <c r="O4442" s="2">
        <f>Table2[[#This Row],[GROSS_REVENUE]]-Table2[[#This Row],[DISCOUNT]]</f>
        <v>95767.33</v>
      </c>
      <c r="P4442" s="3">
        <f>IFERROR((Table2[[#This Row],[NET_REVENUE]]-(Table2[[#This Row],[UNITS_SOLD]]*Table2[[#This Row],[UNIT_COGS]]))/Table2[[#This Row],[NET_REVENUE]],0)</f>
        <v>0.40167487179604988</v>
      </c>
      <c r="Q4442" s="4">
        <f>IFERROR(Table2[[#This Row],[GROSS_REVENUE]]/Table2[[#This Row],[AD_SPEND]],0)</f>
        <v>4.6354406789566305</v>
      </c>
      <c r="R4442" s="2">
        <f>IFERROR((Table2[[#This Row],[NET_REVENUE]]-(Table2[[#This Row],[UNITS_SOLD]]*Table2[[#This Row],[UNIT_COGS]])-Table2[[#This Row],[AD_SPEND]]),0)</f>
        <v>13827.170000000002</v>
      </c>
      <c r="S4442" s="3">
        <f>IFERROR(Table2[[#This Row],[RETURNS_UNITS]]/Table2[[#This Row],[UNITS_SOLD]],0)</f>
        <v>2.0942408376963352E-2</v>
      </c>
      <c r="T4442" s="2" t="str">
        <f>TRIM(CLEAN(Table2[[#This Row],[CHANNEL]]))</f>
        <v>Amazon</v>
      </c>
      <c r="U4442" s="1">
        <f t="shared" si="69"/>
        <v>45383</v>
      </c>
    </row>
    <row r="4443" spans="1:21" x14ac:dyDescent="0.3">
      <c r="A4443" s="1">
        <v>45383</v>
      </c>
      <c r="B4443" s="2" t="s">
        <v>21</v>
      </c>
      <c r="C4443" s="2" t="s">
        <v>25</v>
      </c>
      <c r="D4443" s="2" t="s">
        <v>36</v>
      </c>
      <c r="E4443" s="2" t="str">
        <f>TRIM(Table2[[#This Row],[SKU_CODE]])</f>
        <v>BEC-CLN-003</v>
      </c>
      <c r="F4443" s="2">
        <v>412</v>
      </c>
      <c r="G4443" s="2">
        <v>123188</v>
      </c>
      <c r="H4443" s="2">
        <v>31180.76</v>
      </c>
      <c r="I4443" s="2">
        <v>24904.58</v>
      </c>
      <c r="J4443" s="2">
        <v>13</v>
      </c>
      <c r="K4443" s="2" t="str">
        <f>_xlfn.XLOOKUP(E4443,[1]SKU_Master!A:A,[1]SKU_Master!C:C,"NOT FOUND")</f>
        <v>Cleaners</v>
      </c>
      <c r="L4443" s="2">
        <f>_xlfn.XLOOKUP(Table2[[#This Row],[SKU_CODE_CLEAN]],[1]SKU_Master!A:A,[1]SKU_Master!E:E,"Not Found")</f>
        <v>299</v>
      </c>
      <c r="M4443" s="2">
        <f>_xlfn.XLOOKUP(E4443,[1]SKU_Master!A:A,[1]SKU_Master!F:F,"NOT FOUND")</f>
        <v>150</v>
      </c>
      <c r="N4443" s="2" t="str">
        <f>IF(ISNUMBER(_xlfn.XMATCH(E4443,[1]SKU_Master!A:A)),"MATCH","NOT FOUND")</f>
        <v>MATCH</v>
      </c>
      <c r="O4443" s="2">
        <f>Table2[[#This Row],[GROSS_REVENUE]]-Table2[[#This Row],[DISCOUNT]]</f>
        <v>92007.24</v>
      </c>
      <c r="P4443" s="3">
        <f>IFERROR((Table2[[#This Row],[NET_REVENUE]]-(Table2[[#This Row],[UNITS_SOLD]]*Table2[[#This Row],[UNIT_COGS]]))/Table2[[#This Row],[NET_REVENUE]],0)</f>
        <v>0.32831372835442085</v>
      </c>
      <c r="Q4443" s="4">
        <f>IFERROR(Table2[[#This Row],[GROSS_REVENUE]]/Table2[[#This Row],[AD_SPEND]],0)</f>
        <v>4.9463994172959351</v>
      </c>
      <c r="R4443" s="2">
        <f>IFERROR((Table2[[#This Row],[NET_REVENUE]]-(Table2[[#This Row],[UNITS_SOLD]]*Table2[[#This Row],[UNIT_COGS]])-Table2[[#This Row],[AD_SPEND]]),0)</f>
        <v>5302.6600000000035</v>
      </c>
      <c r="S4443" s="3">
        <f>IFERROR(Table2[[#This Row],[RETURNS_UNITS]]/Table2[[#This Row],[UNITS_SOLD]],0)</f>
        <v>3.1553398058252427E-2</v>
      </c>
      <c r="T4443" s="2" t="str">
        <f>TRIM(CLEAN(Table2[[#This Row],[CHANNEL]]))</f>
        <v>Flipkart</v>
      </c>
      <c r="U4443" s="1">
        <f t="shared" si="69"/>
        <v>45383</v>
      </c>
    </row>
    <row r="4444" spans="1:21" x14ac:dyDescent="0.3">
      <c r="A4444" s="1">
        <v>45566</v>
      </c>
      <c r="B4444" s="2" t="s">
        <v>33</v>
      </c>
      <c r="C4444" s="2" t="s">
        <v>25</v>
      </c>
      <c r="D4444" s="2" t="s">
        <v>36</v>
      </c>
      <c r="E4444" s="2" t="str">
        <f>TRIM(Table2[[#This Row],[SKU_CODE]])</f>
        <v>BEC-CLN-003</v>
      </c>
      <c r="F4444" s="2">
        <v>273</v>
      </c>
      <c r="G4444" s="2">
        <v>81627</v>
      </c>
      <c r="H4444" s="2">
        <v>6234.89</v>
      </c>
      <c r="I4444" s="2">
        <v>24984.97</v>
      </c>
      <c r="J4444" s="2">
        <v>9</v>
      </c>
      <c r="K4444" s="2" t="str">
        <f>_xlfn.XLOOKUP(E4444,[1]SKU_Master!A:A,[1]SKU_Master!C:C,"NOT FOUND")</f>
        <v>Cleaners</v>
      </c>
      <c r="L4444" s="2">
        <f>_xlfn.XLOOKUP(Table2[[#This Row],[SKU_CODE_CLEAN]],[1]SKU_Master!A:A,[1]SKU_Master!E:E,"Not Found")</f>
        <v>299</v>
      </c>
      <c r="M4444" s="2">
        <f>_xlfn.XLOOKUP(E4444,[1]SKU_Master!A:A,[1]SKU_Master!F:F,"NOT FOUND")</f>
        <v>150</v>
      </c>
      <c r="N4444" s="2" t="str">
        <f>IF(ISNUMBER(_xlfn.XMATCH(E4444,[1]SKU_Master!A:A)),"MATCH","NOT FOUND")</f>
        <v>MATCH</v>
      </c>
      <c r="O4444" s="2">
        <f>Table2[[#This Row],[GROSS_REVENUE]]-Table2[[#This Row],[DISCOUNT]]</f>
        <v>75392.11</v>
      </c>
      <c r="P4444" s="3">
        <f>IFERROR((Table2[[#This Row],[NET_REVENUE]]-(Table2[[#This Row],[UNITS_SOLD]]*Table2[[#This Row],[UNIT_COGS]]))/Table2[[#This Row],[NET_REVENUE]],0)</f>
        <v>0.45683971439451687</v>
      </c>
      <c r="Q4444" s="4">
        <f>IFERROR(Table2[[#This Row],[GROSS_REVENUE]]/Table2[[#This Row],[AD_SPEND]],0)</f>
        <v>3.2670441469411409</v>
      </c>
      <c r="R4444" s="2">
        <f>IFERROR((Table2[[#This Row],[NET_REVENUE]]-(Table2[[#This Row],[UNITS_SOLD]]*Table2[[#This Row],[UNIT_COGS]])-Table2[[#This Row],[AD_SPEND]]),0)</f>
        <v>9457.14</v>
      </c>
      <c r="S4444" s="3">
        <f>IFERROR(Table2[[#This Row],[RETURNS_UNITS]]/Table2[[#This Row],[UNITS_SOLD]],0)</f>
        <v>3.2967032967032968E-2</v>
      </c>
      <c r="T4444" s="2" t="str">
        <f>TRIM(CLEAN(Table2[[#This Row],[CHANNEL]]))</f>
        <v>Swiggy Instamart</v>
      </c>
      <c r="U4444" s="1">
        <f t="shared" si="69"/>
        <v>45566</v>
      </c>
    </row>
    <row r="4445" spans="1:21" x14ac:dyDescent="0.3">
      <c r="A4445" s="1">
        <v>45413</v>
      </c>
      <c r="B4445" s="2" t="s">
        <v>50</v>
      </c>
      <c r="C4445" s="2" t="s">
        <v>25</v>
      </c>
      <c r="D4445" s="2" t="s">
        <v>59</v>
      </c>
      <c r="E4445" s="2" t="str">
        <f>TRIM(Table2[[#This Row],[SKU_CODE]])</f>
        <v>BEC-CLN-001</v>
      </c>
      <c r="F4445" s="2">
        <v>650</v>
      </c>
      <c r="G4445" s="2">
        <v>129350</v>
      </c>
      <c r="H4445" s="2">
        <v>21845.77</v>
      </c>
      <c r="I4445" s="2">
        <v>25019.68</v>
      </c>
      <c r="J4445" s="2">
        <v>16</v>
      </c>
      <c r="K4445" s="2" t="str">
        <f>_xlfn.XLOOKUP(E4445,[1]SKU_Master!A:A,[1]SKU_Master!C:C,"NOT FOUND")</f>
        <v>Cleaners</v>
      </c>
      <c r="L4445" s="2">
        <f>_xlfn.XLOOKUP(Table2[[#This Row],[SKU_CODE_CLEAN]],[1]SKU_Master!A:A,[1]SKU_Master!E:E,"Not Found")</f>
        <v>199</v>
      </c>
      <c r="M4445" s="2">
        <f>_xlfn.XLOOKUP(E4445,[1]SKU_Master!A:A,[1]SKU_Master!F:F,"NOT FOUND")</f>
        <v>96</v>
      </c>
      <c r="N4445" s="2" t="str">
        <f>IF(ISNUMBER(_xlfn.XMATCH(E4445,[1]SKU_Master!A:A)),"MATCH","NOT FOUND")</f>
        <v>MATCH</v>
      </c>
      <c r="O4445" s="2">
        <f>Table2[[#This Row],[GROSS_REVENUE]]-Table2[[#This Row],[DISCOUNT]]</f>
        <v>107504.23</v>
      </c>
      <c r="P4445" s="3">
        <f>IFERROR((Table2[[#This Row],[NET_REVENUE]]-(Table2[[#This Row],[UNITS_SOLD]]*Table2[[#This Row],[UNIT_COGS]]))/Table2[[#This Row],[NET_REVENUE]],0)</f>
        <v>0.41955772344957959</v>
      </c>
      <c r="Q4445" s="4">
        <f>IFERROR(Table2[[#This Row],[GROSS_REVENUE]]/Table2[[#This Row],[AD_SPEND]],0)</f>
        <v>5.1699302309222182</v>
      </c>
      <c r="R4445" s="2">
        <f>IFERROR((Table2[[#This Row],[NET_REVENUE]]-(Table2[[#This Row],[UNITS_SOLD]]*Table2[[#This Row],[UNIT_COGS]])-Table2[[#This Row],[AD_SPEND]]),0)</f>
        <v>20084.549999999996</v>
      </c>
      <c r="S4445" s="3">
        <f>IFERROR(Table2[[#This Row],[RETURNS_UNITS]]/Table2[[#This Row],[UNITS_SOLD]],0)</f>
        <v>2.4615384615384615E-2</v>
      </c>
      <c r="T4445" s="2" t="str">
        <f>TRIM(CLEAN(Table2[[#This Row],[CHANNEL]]))</f>
        <v>Amazon</v>
      </c>
      <c r="U4445" s="1">
        <f t="shared" si="69"/>
        <v>45413</v>
      </c>
    </row>
    <row r="4446" spans="1:21" x14ac:dyDescent="0.3">
      <c r="A4446" s="1">
        <v>45566</v>
      </c>
      <c r="B4446" s="2" t="s">
        <v>37</v>
      </c>
      <c r="C4446" s="2" t="s">
        <v>25</v>
      </c>
      <c r="D4446" s="2" t="s">
        <v>36</v>
      </c>
      <c r="E4446" s="2" t="str">
        <f>TRIM(Table2[[#This Row],[SKU_CODE]])</f>
        <v>BEC-CLN-003</v>
      </c>
      <c r="F4446" s="2">
        <v>347</v>
      </c>
      <c r="G4446" s="2">
        <v>103753</v>
      </c>
      <c r="H4446" s="2">
        <v>22892.11</v>
      </c>
      <c r="I4446" s="2">
        <v>25055.38</v>
      </c>
      <c r="J4446" s="2">
        <v>9</v>
      </c>
      <c r="K4446" s="2" t="str">
        <f>_xlfn.XLOOKUP(E4446,[1]SKU_Master!A:A,[1]SKU_Master!C:C,"NOT FOUND")</f>
        <v>Cleaners</v>
      </c>
      <c r="L4446" s="2">
        <f>_xlfn.XLOOKUP(Table2[[#This Row],[SKU_CODE_CLEAN]],[1]SKU_Master!A:A,[1]SKU_Master!E:E,"Not Found")</f>
        <v>299</v>
      </c>
      <c r="M4446" s="2">
        <f>_xlfn.XLOOKUP(E4446,[1]SKU_Master!A:A,[1]SKU_Master!F:F,"NOT FOUND")</f>
        <v>150</v>
      </c>
      <c r="N4446" s="2" t="str">
        <f>IF(ISNUMBER(_xlfn.XMATCH(E4446,[1]SKU_Master!A:A)),"MATCH","NOT FOUND")</f>
        <v>MATCH</v>
      </c>
      <c r="O4446" s="2">
        <f>Table2[[#This Row],[GROSS_REVENUE]]-Table2[[#This Row],[DISCOUNT]]</f>
        <v>80860.89</v>
      </c>
      <c r="P4446" s="3">
        <f>IFERROR((Table2[[#This Row],[NET_REVENUE]]-(Table2[[#This Row],[UNITS_SOLD]]*Table2[[#This Row],[UNIT_COGS]]))/Table2[[#This Row],[NET_REVENUE]],0)</f>
        <v>0.35630191554903734</v>
      </c>
      <c r="Q4446" s="4">
        <f>IFERROR(Table2[[#This Row],[GROSS_REVENUE]]/Table2[[#This Row],[AD_SPEND]],0)</f>
        <v>4.1409469742626133</v>
      </c>
      <c r="R4446" s="2">
        <f>IFERROR((Table2[[#This Row],[NET_REVENUE]]-(Table2[[#This Row],[UNITS_SOLD]]*Table2[[#This Row],[UNIT_COGS]])-Table2[[#This Row],[AD_SPEND]]),0)</f>
        <v>3755.5099999999984</v>
      </c>
      <c r="S4446" s="3">
        <f>IFERROR(Table2[[#This Row],[RETURNS_UNITS]]/Table2[[#This Row],[UNITS_SOLD]],0)</f>
        <v>2.5936599423631124E-2</v>
      </c>
      <c r="T4446" s="2" t="str">
        <f>TRIM(CLEAN(Table2[[#This Row],[CHANNEL]]))</f>
        <v>Blinkit</v>
      </c>
      <c r="U4446" s="1">
        <f t="shared" si="69"/>
        <v>45566</v>
      </c>
    </row>
    <row r="4447" spans="1:21" x14ac:dyDescent="0.3">
      <c r="A4447" s="1">
        <v>45717</v>
      </c>
      <c r="B4447" s="2" t="s">
        <v>50</v>
      </c>
      <c r="C4447" s="2" t="s">
        <v>22</v>
      </c>
      <c r="D4447" s="2" t="s">
        <v>38</v>
      </c>
      <c r="E4447" s="2" t="str">
        <f>TRIM(Table2[[#This Row],[SKU_CODE]])</f>
        <v>BEC-CLN-002</v>
      </c>
      <c r="F4447" s="2">
        <v>616</v>
      </c>
      <c r="G4447" s="2">
        <v>113960</v>
      </c>
      <c r="H4447" s="2">
        <v>29714.44</v>
      </c>
      <c r="I4447" s="2">
        <v>25136.02</v>
      </c>
      <c r="J4447" s="2">
        <v>26</v>
      </c>
      <c r="K4447" s="2" t="str">
        <f>_xlfn.XLOOKUP(E4447,[1]SKU_Master!A:A,[1]SKU_Master!C:C,"NOT FOUND")</f>
        <v>Cleaners</v>
      </c>
      <c r="L4447" s="2">
        <f>_xlfn.XLOOKUP(Table2[[#This Row],[SKU_CODE_CLEAN]],[1]SKU_Master!A:A,[1]SKU_Master!E:E,"Not Found")</f>
        <v>185</v>
      </c>
      <c r="M4447" s="2">
        <f>_xlfn.XLOOKUP(E4447,[1]SKU_Master!A:A,[1]SKU_Master!F:F,"NOT FOUND")</f>
        <v>88</v>
      </c>
      <c r="N4447" s="2" t="str">
        <f>IF(ISNUMBER(_xlfn.XMATCH(E4447,[1]SKU_Master!A:A)),"MATCH","NOT FOUND")</f>
        <v>MATCH</v>
      </c>
      <c r="O4447" s="2">
        <f>Table2[[#This Row],[GROSS_REVENUE]]-Table2[[#This Row],[DISCOUNT]]</f>
        <v>84245.56</v>
      </c>
      <c r="P4447" s="3">
        <f>IFERROR((Table2[[#This Row],[NET_REVENUE]]-(Table2[[#This Row],[UNITS_SOLD]]*Table2[[#This Row],[UNIT_COGS]]))/Table2[[#This Row],[NET_REVENUE]],0)</f>
        <v>0.3565476922463332</v>
      </c>
      <c r="Q4447" s="4">
        <f>IFERROR(Table2[[#This Row],[GROSS_REVENUE]]/Table2[[#This Row],[AD_SPEND]],0)</f>
        <v>4.5337328662214622</v>
      </c>
      <c r="R4447" s="2">
        <f>IFERROR((Table2[[#This Row],[NET_REVENUE]]-(Table2[[#This Row],[UNITS_SOLD]]*Table2[[#This Row],[UNIT_COGS]])-Table2[[#This Row],[AD_SPEND]]),0)</f>
        <v>4901.5399999999972</v>
      </c>
      <c r="S4447" s="3">
        <f>IFERROR(Table2[[#This Row],[RETURNS_UNITS]]/Table2[[#This Row],[UNITS_SOLD]],0)</f>
        <v>4.2207792207792208E-2</v>
      </c>
      <c r="T4447" s="2" t="str">
        <f>TRIM(CLEAN(Table2[[#This Row],[CHANNEL]]))</f>
        <v>Amazon</v>
      </c>
      <c r="U4447" s="1">
        <f t="shared" si="69"/>
        <v>45717</v>
      </c>
    </row>
    <row r="4448" spans="1:21" x14ac:dyDescent="0.3">
      <c r="A4448" s="1">
        <v>45352</v>
      </c>
      <c r="B4448" s="2" t="s">
        <v>34</v>
      </c>
      <c r="C4448" s="2" t="s">
        <v>25</v>
      </c>
      <c r="D4448" s="2" t="s">
        <v>36</v>
      </c>
      <c r="E4448" s="2" t="str">
        <f>TRIM(Table2[[#This Row],[SKU_CODE]])</f>
        <v>BEC-CLN-003</v>
      </c>
      <c r="F4448" s="2">
        <v>314</v>
      </c>
      <c r="G4448" s="2">
        <v>93886</v>
      </c>
      <c r="H4448" s="2">
        <v>7362.29</v>
      </c>
      <c r="I4448" s="2">
        <v>25160.58</v>
      </c>
      <c r="J4448" s="2">
        <v>13</v>
      </c>
      <c r="K4448" s="2" t="str">
        <f>_xlfn.XLOOKUP(E4448,[1]SKU_Master!A:A,[1]SKU_Master!C:C,"NOT FOUND")</f>
        <v>Cleaners</v>
      </c>
      <c r="L4448" s="2">
        <f>_xlfn.XLOOKUP(Table2[[#This Row],[SKU_CODE_CLEAN]],[1]SKU_Master!A:A,[1]SKU_Master!E:E,"Not Found")</f>
        <v>299</v>
      </c>
      <c r="M4448" s="2">
        <f>_xlfn.XLOOKUP(E4448,[1]SKU_Master!A:A,[1]SKU_Master!F:F,"NOT FOUND")</f>
        <v>150</v>
      </c>
      <c r="N4448" s="2" t="str">
        <f>IF(ISNUMBER(_xlfn.XMATCH(E4448,[1]SKU_Master!A:A)),"MATCH","NOT FOUND")</f>
        <v>MATCH</v>
      </c>
      <c r="O4448" s="2">
        <f>Table2[[#This Row],[GROSS_REVENUE]]-Table2[[#This Row],[DISCOUNT]]</f>
        <v>86523.71</v>
      </c>
      <c r="P4448" s="3">
        <f>IFERROR((Table2[[#This Row],[NET_REVENUE]]-(Table2[[#This Row],[UNITS_SOLD]]*Table2[[#This Row],[UNIT_COGS]]))/Table2[[#This Row],[NET_REVENUE]],0)</f>
        <v>0.4556405406101981</v>
      </c>
      <c r="Q4448" s="4">
        <f>IFERROR(Table2[[#This Row],[GROSS_REVENUE]]/Table2[[#This Row],[AD_SPEND]],0)</f>
        <v>3.7314720089918434</v>
      </c>
      <c r="R4448" s="2">
        <f>IFERROR((Table2[[#This Row],[NET_REVENUE]]-(Table2[[#This Row],[UNITS_SOLD]]*Table2[[#This Row],[UNIT_COGS]])-Table2[[#This Row],[AD_SPEND]]),0)</f>
        <v>14263.130000000005</v>
      </c>
      <c r="S4448" s="3">
        <f>IFERROR(Table2[[#This Row],[RETURNS_UNITS]]/Table2[[#This Row],[UNITS_SOLD]],0)</f>
        <v>4.1401273885350316E-2</v>
      </c>
      <c r="T4448" s="2" t="str">
        <f>TRIM(CLEAN(Table2[[#This Row],[CHANNEL]]))</f>
        <v>Zepto</v>
      </c>
      <c r="U4448" s="1">
        <f t="shared" si="69"/>
        <v>45352</v>
      </c>
    </row>
    <row r="4449" spans="1:21" x14ac:dyDescent="0.3">
      <c r="A4449" s="1">
        <v>45778</v>
      </c>
      <c r="B4449" s="2" t="s">
        <v>50</v>
      </c>
      <c r="C4449" s="2" t="s">
        <v>28</v>
      </c>
      <c r="D4449" s="2" t="s">
        <v>36</v>
      </c>
      <c r="E4449" s="2" t="str">
        <f>TRIM(Table2[[#This Row],[SKU_CODE]])</f>
        <v>BEC-CLN-003</v>
      </c>
      <c r="F4449" s="2">
        <v>501</v>
      </c>
      <c r="G4449" s="2">
        <v>149799</v>
      </c>
      <c r="H4449" s="2">
        <v>13562.21</v>
      </c>
      <c r="I4449" s="2">
        <v>25274.639999999999</v>
      </c>
      <c r="J4449" s="2">
        <v>27</v>
      </c>
      <c r="K4449" s="2" t="str">
        <f>_xlfn.XLOOKUP(E4449,[1]SKU_Master!A:A,[1]SKU_Master!C:C,"NOT FOUND")</f>
        <v>Cleaners</v>
      </c>
      <c r="L4449" s="2">
        <f>_xlfn.XLOOKUP(Table2[[#This Row],[SKU_CODE_CLEAN]],[1]SKU_Master!A:A,[1]SKU_Master!E:E,"Not Found")</f>
        <v>299</v>
      </c>
      <c r="M4449" s="2">
        <f>_xlfn.XLOOKUP(E4449,[1]SKU_Master!A:A,[1]SKU_Master!F:F,"NOT FOUND")</f>
        <v>150</v>
      </c>
      <c r="N4449" s="2" t="str">
        <f>IF(ISNUMBER(_xlfn.XMATCH(E4449,[1]SKU_Master!A:A)),"MATCH","NOT FOUND")</f>
        <v>MATCH</v>
      </c>
      <c r="O4449" s="2">
        <f>Table2[[#This Row],[GROSS_REVENUE]]-Table2[[#This Row],[DISCOUNT]]</f>
        <v>136236.79</v>
      </c>
      <c r="P4449" s="3">
        <f>IFERROR((Table2[[#This Row],[NET_REVENUE]]-(Table2[[#This Row],[UNITS_SOLD]]*Table2[[#This Row],[UNIT_COGS]]))/Table2[[#This Row],[NET_REVENUE]],0)</f>
        <v>0.44838688580375391</v>
      </c>
      <c r="Q4449" s="4">
        <f>IFERROR(Table2[[#This Row],[GROSS_REVENUE]]/Table2[[#This Row],[AD_SPEND]],0)</f>
        <v>5.9268499966765109</v>
      </c>
      <c r="R4449" s="2">
        <f>IFERROR((Table2[[#This Row],[NET_REVENUE]]-(Table2[[#This Row],[UNITS_SOLD]]*Table2[[#This Row],[UNIT_COGS]])-Table2[[#This Row],[AD_SPEND]]),0)</f>
        <v>35812.150000000009</v>
      </c>
      <c r="S4449" s="3">
        <f>IFERROR(Table2[[#This Row],[RETURNS_UNITS]]/Table2[[#This Row],[UNITS_SOLD]],0)</f>
        <v>5.3892215568862277E-2</v>
      </c>
      <c r="T4449" s="2" t="str">
        <f>TRIM(CLEAN(Table2[[#This Row],[CHANNEL]]))</f>
        <v>Amazon</v>
      </c>
      <c r="U4449" s="1">
        <f t="shared" si="69"/>
        <v>45778</v>
      </c>
    </row>
    <row r="4450" spans="1:21" x14ac:dyDescent="0.3">
      <c r="A4450" s="1">
        <v>45536</v>
      </c>
      <c r="B4450" s="2" t="s">
        <v>34</v>
      </c>
      <c r="C4450" s="2" t="s">
        <v>22</v>
      </c>
      <c r="D4450" s="2" t="s">
        <v>36</v>
      </c>
      <c r="E4450" s="2" t="str">
        <f>TRIM(Table2[[#This Row],[SKU_CODE]])</f>
        <v>BEC-CLN-003</v>
      </c>
      <c r="F4450" s="2">
        <v>288</v>
      </c>
      <c r="G4450" s="2">
        <v>86112</v>
      </c>
      <c r="H4450" s="2">
        <v>8945.4699999999993</v>
      </c>
      <c r="I4450" s="2">
        <v>25314.36</v>
      </c>
      <c r="J4450" s="2">
        <v>8</v>
      </c>
      <c r="K4450" s="2" t="str">
        <f>_xlfn.XLOOKUP(E4450,[1]SKU_Master!A:A,[1]SKU_Master!C:C,"NOT FOUND")</f>
        <v>Cleaners</v>
      </c>
      <c r="L4450" s="2">
        <f>_xlfn.XLOOKUP(Table2[[#This Row],[SKU_CODE_CLEAN]],[1]SKU_Master!A:A,[1]SKU_Master!E:E,"Not Found")</f>
        <v>299</v>
      </c>
      <c r="M4450" s="2">
        <f>_xlfn.XLOOKUP(E4450,[1]SKU_Master!A:A,[1]SKU_Master!F:F,"NOT FOUND")</f>
        <v>150</v>
      </c>
      <c r="N4450" s="2" t="str">
        <f>IF(ISNUMBER(_xlfn.XMATCH(E4450,[1]SKU_Master!A:A)),"MATCH","NOT FOUND")</f>
        <v>MATCH</v>
      </c>
      <c r="O4450" s="2">
        <f>Table2[[#This Row],[GROSS_REVENUE]]-Table2[[#This Row],[DISCOUNT]]</f>
        <v>77166.53</v>
      </c>
      <c r="P4450" s="3">
        <f>IFERROR((Table2[[#This Row],[NET_REVENUE]]-(Table2[[#This Row],[UNITS_SOLD]]*Table2[[#This Row],[UNIT_COGS]]))/Table2[[#This Row],[NET_REVENUE]],0)</f>
        <v>0.44017179468870765</v>
      </c>
      <c r="Q4450" s="4">
        <f>IFERROR(Table2[[#This Row],[GROSS_REVENUE]]/Table2[[#This Row],[AD_SPEND]],0)</f>
        <v>3.4017055931890039</v>
      </c>
      <c r="R4450" s="2">
        <f>IFERROR((Table2[[#This Row],[NET_REVENUE]]-(Table2[[#This Row],[UNITS_SOLD]]*Table2[[#This Row],[UNIT_COGS]])-Table2[[#This Row],[AD_SPEND]]),0)</f>
        <v>8652.1699999999983</v>
      </c>
      <c r="S4450" s="3">
        <f>IFERROR(Table2[[#This Row],[RETURNS_UNITS]]/Table2[[#This Row],[UNITS_SOLD]],0)</f>
        <v>2.7777777777777776E-2</v>
      </c>
      <c r="T4450" s="2" t="str">
        <f>TRIM(CLEAN(Table2[[#This Row],[CHANNEL]]))</f>
        <v>Zepto</v>
      </c>
      <c r="U4450" s="1">
        <f t="shared" si="69"/>
        <v>45536</v>
      </c>
    </row>
    <row r="4451" spans="1:21" x14ac:dyDescent="0.3">
      <c r="A4451" s="1">
        <v>45689</v>
      </c>
      <c r="B4451" s="2" t="s">
        <v>24</v>
      </c>
      <c r="C4451" s="2" t="s">
        <v>25</v>
      </c>
      <c r="D4451" s="2" t="s">
        <v>36</v>
      </c>
      <c r="E4451" s="2" t="str">
        <f>TRIM(Table2[[#This Row],[SKU_CODE]])</f>
        <v>BEC-CLN-003</v>
      </c>
      <c r="F4451" s="2">
        <v>289</v>
      </c>
      <c r="G4451" s="2">
        <v>86411</v>
      </c>
      <c r="H4451" s="2">
        <v>4833.8599999999997</v>
      </c>
      <c r="I4451" s="2">
        <v>25337</v>
      </c>
      <c r="J4451" s="2">
        <v>36</v>
      </c>
      <c r="K4451" s="2" t="str">
        <f>_xlfn.XLOOKUP(E4451,[1]SKU_Master!A:A,[1]SKU_Master!C:C,"NOT FOUND")</f>
        <v>Cleaners</v>
      </c>
      <c r="L4451" s="2">
        <f>_xlfn.XLOOKUP(Table2[[#This Row],[SKU_CODE_CLEAN]],[1]SKU_Master!A:A,[1]SKU_Master!E:E,"Not Found")</f>
        <v>299</v>
      </c>
      <c r="M4451" s="2">
        <f>_xlfn.XLOOKUP(E4451,[1]SKU_Master!A:A,[1]SKU_Master!F:F,"NOT FOUND")</f>
        <v>150</v>
      </c>
      <c r="N4451" s="2" t="str">
        <f>IF(ISNUMBER(_xlfn.XMATCH(E4451,[1]SKU_Master!A:A)),"MATCH","NOT FOUND")</f>
        <v>MATCH</v>
      </c>
      <c r="O4451" s="2">
        <f>Table2[[#This Row],[GROSS_REVENUE]]-Table2[[#This Row],[DISCOUNT]]</f>
        <v>81577.14</v>
      </c>
      <c r="P4451" s="3">
        <f>IFERROR((Table2[[#This Row],[NET_REVENUE]]-(Table2[[#This Row],[UNITS_SOLD]]*Table2[[#This Row],[UNIT_COGS]]))/Table2[[#This Row],[NET_REVENUE]],0)</f>
        <v>0.46860113016955485</v>
      </c>
      <c r="Q4451" s="4">
        <f>IFERROR(Table2[[#This Row],[GROSS_REVENUE]]/Table2[[#This Row],[AD_SPEND]],0)</f>
        <v>3.4104669061056954</v>
      </c>
      <c r="R4451" s="2">
        <f>IFERROR((Table2[[#This Row],[NET_REVENUE]]-(Table2[[#This Row],[UNITS_SOLD]]*Table2[[#This Row],[UNIT_COGS]])-Table2[[#This Row],[AD_SPEND]]),0)</f>
        <v>12890.14</v>
      </c>
      <c r="S4451" s="3">
        <f>IFERROR(Table2[[#This Row],[RETURNS_UNITS]]/Table2[[#This Row],[UNITS_SOLD]],0)</f>
        <v>0.1245674740484429</v>
      </c>
      <c r="T4451" s="2" t="str">
        <f>TRIM(CLEAN(Table2[[#This Row],[CHANNEL]]))</f>
        <v>D2C</v>
      </c>
      <c r="U4451" s="1">
        <f t="shared" si="69"/>
        <v>45689</v>
      </c>
    </row>
    <row r="4452" spans="1:21" x14ac:dyDescent="0.3">
      <c r="A4452" s="1">
        <v>45778</v>
      </c>
      <c r="B4452" s="2" t="s">
        <v>34</v>
      </c>
      <c r="C4452" s="2" t="s">
        <v>25</v>
      </c>
      <c r="D4452" s="2" t="s">
        <v>59</v>
      </c>
      <c r="E4452" s="2" t="str">
        <f>TRIM(Table2[[#This Row],[SKU_CODE]])</f>
        <v>BEC-CLN-001</v>
      </c>
      <c r="F4452" s="2">
        <v>493</v>
      </c>
      <c r="G4452" s="2">
        <v>98107</v>
      </c>
      <c r="H4452" s="2">
        <v>11669.35</v>
      </c>
      <c r="I4452" s="2">
        <v>25460.45</v>
      </c>
      <c r="J4452" s="2">
        <v>20</v>
      </c>
      <c r="K4452" s="2" t="str">
        <f>_xlfn.XLOOKUP(E4452,[1]SKU_Master!A:A,[1]SKU_Master!C:C,"NOT FOUND")</f>
        <v>Cleaners</v>
      </c>
      <c r="L4452" s="2">
        <f>_xlfn.XLOOKUP(Table2[[#This Row],[SKU_CODE_CLEAN]],[1]SKU_Master!A:A,[1]SKU_Master!E:E,"Not Found")</f>
        <v>199</v>
      </c>
      <c r="M4452" s="2">
        <f>_xlfn.XLOOKUP(E4452,[1]SKU_Master!A:A,[1]SKU_Master!F:F,"NOT FOUND")</f>
        <v>96</v>
      </c>
      <c r="N4452" s="2" t="str">
        <f>IF(ISNUMBER(_xlfn.XMATCH(E4452,[1]SKU_Master!A:A)),"MATCH","NOT FOUND")</f>
        <v>MATCH</v>
      </c>
      <c r="O4452" s="2">
        <f>Table2[[#This Row],[GROSS_REVENUE]]-Table2[[#This Row],[DISCOUNT]]</f>
        <v>86437.65</v>
      </c>
      <c r="P4452" s="3">
        <f>IFERROR((Table2[[#This Row],[NET_REVENUE]]-(Table2[[#This Row],[UNITS_SOLD]]*Table2[[#This Row],[UNIT_COGS]]))/Table2[[#This Row],[NET_REVENUE]],0)</f>
        <v>0.4524608200246073</v>
      </c>
      <c r="Q4452" s="4">
        <f>IFERROR(Table2[[#This Row],[GROSS_REVENUE]]/Table2[[#This Row],[AD_SPEND]],0)</f>
        <v>3.8533097411868211</v>
      </c>
      <c r="R4452" s="2">
        <f>IFERROR((Table2[[#This Row],[NET_REVENUE]]-(Table2[[#This Row],[UNITS_SOLD]]*Table2[[#This Row],[UNIT_COGS]])-Table2[[#This Row],[AD_SPEND]]),0)</f>
        <v>13649.199999999993</v>
      </c>
      <c r="S4452" s="3">
        <f>IFERROR(Table2[[#This Row],[RETURNS_UNITS]]/Table2[[#This Row],[UNITS_SOLD]],0)</f>
        <v>4.0567951318458417E-2</v>
      </c>
      <c r="T4452" s="2" t="str">
        <f>TRIM(CLEAN(Table2[[#This Row],[CHANNEL]]))</f>
        <v>Zepto</v>
      </c>
      <c r="U4452" s="1">
        <f t="shared" si="69"/>
        <v>45778</v>
      </c>
    </row>
    <row r="4453" spans="1:21" x14ac:dyDescent="0.3">
      <c r="A4453" s="1">
        <v>45658</v>
      </c>
      <c r="B4453" s="2" t="s">
        <v>34</v>
      </c>
      <c r="C4453" s="2" t="s">
        <v>25</v>
      </c>
      <c r="D4453" s="2" t="s">
        <v>36</v>
      </c>
      <c r="E4453" s="2" t="str">
        <f>TRIM(Table2[[#This Row],[SKU_CODE]])</f>
        <v>BEC-CLN-003</v>
      </c>
      <c r="F4453" s="2">
        <v>562</v>
      </c>
      <c r="G4453" s="2">
        <v>168038</v>
      </c>
      <c r="H4453" s="2">
        <v>33998.67</v>
      </c>
      <c r="I4453" s="2">
        <v>25687.74</v>
      </c>
      <c r="J4453" s="2">
        <v>22</v>
      </c>
      <c r="K4453" s="2" t="str">
        <f>_xlfn.XLOOKUP(E4453,[1]SKU_Master!A:A,[1]SKU_Master!C:C,"NOT FOUND")</f>
        <v>Cleaners</v>
      </c>
      <c r="L4453" s="2">
        <f>_xlfn.XLOOKUP(Table2[[#This Row],[SKU_CODE_CLEAN]],[1]SKU_Master!A:A,[1]SKU_Master!E:E,"Not Found")</f>
        <v>299</v>
      </c>
      <c r="M4453" s="2">
        <f>_xlfn.XLOOKUP(E4453,[1]SKU_Master!A:A,[1]SKU_Master!F:F,"NOT FOUND")</f>
        <v>150</v>
      </c>
      <c r="N4453" s="2" t="str">
        <f>IF(ISNUMBER(_xlfn.XMATCH(E4453,[1]SKU_Master!A:A)),"MATCH","NOT FOUND")</f>
        <v>MATCH</v>
      </c>
      <c r="O4453" s="2">
        <f>Table2[[#This Row],[GROSS_REVENUE]]-Table2[[#This Row],[DISCOUNT]]</f>
        <v>134039.33000000002</v>
      </c>
      <c r="P4453" s="3">
        <f>IFERROR((Table2[[#This Row],[NET_REVENUE]]-(Table2[[#This Row],[UNITS_SOLD]]*Table2[[#This Row],[UNIT_COGS]]))/Table2[[#This Row],[NET_REVENUE]],0)</f>
        <v>0.37108011506771937</v>
      </c>
      <c r="Q4453" s="4">
        <f>IFERROR(Table2[[#This Row],[GROSS_REVENUE]]/Table2[[#This Row],[AD_SPEND]],0)</f>
        <v>6.5415641858723266</v>
      </c>
      <c r="R4453" s="2">
        <f>IFERROR((Table2[[#This Row],[NET_REVENUE]]-(Table2[[#This Row],[UNITS_SOLD]]*Table2[[#This Row],[UNIT_COGS]])-Table2[[#This Row],[AD_SPEND]]),0)</f>
        <v>24051.590000000015</v>
      </c>
      <c r="S4453" s="3">
        <f>IFERROR(Table2[[#This Row],[RETURNS_UNITS]]/Table2[[#This Row],[UNITS_SOLD]],0)</f>
        <v>3.9145907473309607E-2</v>
      </c>
      <c r="T4453" s="2" t="str">
        <f>TRIM(CLEAN(Table2[[#This Row],[CHANNEL]]))</f>
        <v>Zepto</v>
      </c>
      <c r="U4453" s="1">
        <f t="shared" si="69"/>
        <v>45658</v>
      </c>
    </row>
    <row r="4454" spans="1:21" x14ac:dyDescent="0.3">
      <c r="A4454" s="1">
        <v>45748</v>
      </c>
      <c r="B4454" s="2" t="s">
        <v>37</v>
      </c>
      <c r="C4454" s="2" t="s">
        <v>28</v>
      </c>
      <c r="D4454" s="2" t="s">
        <v>36</v>
      </c>
      <c r="E4454" s="2" t="str">
        <f>TRIM(Table2[[#This Row],[SKU_CODE]])</f>
        <v>BEC-CLN-003</v>
      </c>
      <c r="F4454" s="2">
        <v>427</v>
      </c>
      <c r="G4454" s="2">
        <v>127673</v>
      </c>
      <c r="H4454" s="2">
        <v>29311.8</v>
      </c>
      <c r="I4454" s="2">
        <v>25735.360000000001</v>
      </c>
      <c r="J4454" s="2">
        <v>13</v>
      </c>
      <c r="K4454" s="2" t="str">
        <f>_xlfn.XLOOKUP(E4454,[1]SKU_Master!A:A,[1]SKU_Master!C:C,"NOT FOUND")</f>
        <v>Cleaners</v>
      </c>
      <c r="L4454" s="2">
        <f>_xlfn.XLOOKUP(Table2[[#This Row],[SKU_CODE_CLEAN]],[1]SKU_Master!A:A,[1]SKU_Master!E:E,"Not Found")</f>
        <v>299</v>
      </c>
      <c r="M4454" s="2">
        <f>_xlfn.XLOOKUP(E4454,[1]SKU_Master!A:A,[1]SKU_Master!F:F,"NOT FOUND")</f>
        <v>150</v>
      </c>
      <c r="N4454" s="2" t="str">
        <f>IF(ISNUMBER(_xlfn.XMATCH(E4454,[1]SKU_Master!A:A)),"MATCH","NOT FOUND")</f>
        <v>MATCH</v>
      </c>
      <c r="O4454" s="2">
        <f>Table2[[#This Row],[GROSS_REVENUE]]-Table2[[#This Row],[DISCOUNT]]</f>
        <v>98361.2</v>
      </c>
      <c r="P4454" s="3">
        <f>IFERROR((Table2[[#This Row],[NET_REVENUE]]-(Table2[[#This Row],[UNITS_SOLD]]*Table2[[#This Row],[UNIT_COGS]]))/Table2[[#This Row],[NET_REVENUE]],0)</f>
        <v>0.34882860314839587</v>
      </c>
      <c r="Q4454" s="4">
        <f>IFERROR(Table2[[#This Row],[GROSS_REVENUE]]/Table2[[#This Row],[AD_SPEND]],0)</f>
        <v>4.9609952998520326</v>
      </c>
      <c r="R4454" s="2">
        <f>IFERROR((Table2[[#This Row],[NET_REVENUE]]-(Table2[[#This Row],[UNITS_SOLD]]*Table2[[#This Row],[UNIT_COGS]])-Table2[[#This Row],[AD_SPEND]]),0)</f>
        <v>8575.8399999999965</v>
      </c>
      <c r="S4454" s="3">
        <f>IFERROR(Table2[[#This Row],[RETURNS_UNITS]]/Table2[[#This Row],[UNITS_SOLD]],0)</f>
        <v>3.0444964871194378E-2</v>
      </c>
      <c r="T4454" s="2" t="str">
        <f>TRIM(CLEAN(Table2[[#This Row],[CHANNEL]]))</f>
        <v>Blinkit</v>
      </c>
      <c r="U4454" s="1">
        <f t="shared" si="69"/>
        <v>45748</v>
      </c>
    </row>
    <row r="4455" spans="1:21" x14ac:dyDescent="0.3">
      <c r="A4455" s="1">
        <v>45292</v>
      </c>
      <c r="B4455" s="2" t="s">
        <v>21</v>
      </c>
      <c r="C4455" s="2" t="s">
        <v>25</v>
      </c>
      <c r="D4455" s="2" t="s">
        <v>36</v>
      </c>
      <c r="E4455" s="2" t="str">
        <f>TRIM(Table2[[#This Row],[SKU_CODE]])</f>
        <v>BEC-CLN-003</v>
      </c>
      <c r="F4455" s="2">
        <v>352</v>
      </c>
      <c r="G4455" s="2">
        <v>105248</v>
      </c>
      <c r="H4455" s="2">
        <v>14681.5</v>
      </c>
      <c r="I4455" s="2">
        <v>25784.68</v>
      </c>
      <c r="J4455" s="2">
        <v>11</v>
      </c>
      <c r="K4455" s="2" t="str">
        <f>_xlfn.XLOOKUP(E4455,[1]SKU_Master!A:A,[1]SKU_Master!C:C,"NOT FOUND")</f>
        <v>Cleaners</v>
      </c>
      <c r="L4455" s="2">
        <f>_xlfn.XLOOKUP(Table2[[#This Row],[SKU_CODE_CLEAN]],[1]SKU_Master!A:A,[1]SKU_Master!E:E,"Not Found")</f>
        <v>299</v>
      </c>
      <c r="M4455" s="2">
        <f>_xlfn.XLOOKUP(E4455,[1]SKU_Master!A:A,[1]SKU_Master!F:F,"NOT FOUND")</f>
        <v>150</v>
      </c>
      <c r="N4455" s="2" t="str">
        <f>IF(ISNUMBER(_xlfn.XMATCH(E4455,[1]SKU_Master!A:A)),"MATCH","NOT FOUND")</f>
        <v>MATCH</v>
      </c>
      <c r="O4455" s="2">
        <f>Table2[[#This Row],[GROSS_REVENUE]]-Table2[[#This Row],[DISCOUNT]]</f>
        <v>90566.5</v>
      </c>
      <c r="P4455" s="3">
        <f>IFERROR((Table2[[#This Row],[NET_REVENUE]]-(Table2[[#This Row],[UNITS_SOLD]]*Table2[[#This Row],[UNIT_COGS]]))/Table2[[#This Row],[NET_REVENUE]],0)</f>
        <v>0.41700297571397815</v>
      </c>
      <c r="Q4455" s="4">
        <f>IFERROR(Table2[[#This Row],[GROSS_REVENUE]]/Table2[[#This Row],[AD_SPEND]],0)</f>
        <v>4.0818036136186295</v>
      </c>
      <c r="R4455" s="2">
        <f>IFERROR((Table2[[#This Row],[NET_REVENUE]]-(Table2[[#This Row],[UNITS_SOLD]]*Table2[[#This Row],[UNIT_COGS]])-Table2[[#This Row],[AD_SPEND]]),0)</f>
        <v>11981.82</v>
      </c>
      <c r="S4455" s="3">
        <f>IFERROR(Table2[[#This Row],[RETURNS_UNITS]]/Table2[[#This Row],[UNITS_SOLD]],0)</f>
        <v>3.125E-2</v>
      </c>
      <c r="T4455" s="2" t="str">
        <f>TRIM(CLEAN(Table2[[#This Row],[CHANNEL]]))</f>
        <v>Flipkart</v>
      </c>
      <c r="U4455" s="1">
        <f t="shared" si="69"/>
        <v>45292</v>
      </c>
    </row>
    <row r="4456" spans="1:21" x14ac:dyDescent="0.3">
      <c r="A4456" s="1">
        <v>45748</v>
      </c>
      <c r="B4456" s="2" t="s">
        <v>33</v>
      </c>
      <c r="C4456" s="2" t="s">
        <v>25</v>
      </c>
      <c r="D4456" s="2" t="s">
        <v>36</v>
      </c>
      <c r="E4456" s="2" t="str">
        <f>TRIM(Table2[[#This Row],[SKU_CODE]])</f>
        <v>BEC-CLN-003</v>
      </c>
      <c r="F4456" s="2">
        <v>331</v>
      </c>
      <c r="G4456" s="2">
        <v>98969</v>
      </c>
      <c r="H4456" s="2">
        <v>11441.07</v>
      </c>
      <c r="I4456" s="2">
        <v>25905.3</v>
      </c>
      <c r="J4456" s="2">
        <v>12</v>
      </c>
      <c r="K4456" s="2" t="str">
        <f>_xlfn.XLOOKUP(E4456,[1]SKU_Master!A:A,[1]SKU_Master!C:C,"NOT FOUND")</f>
        <v>Cleaners</v>
      </c>
      <c r="L4456" s="2">
        <f>_xlfn.XLOOKUP(Table2[[#This Row],[SKU_CODE_CLEAN]],[1]SKU_Master!A:A,[1]SKU_Master!E:E,"Not Found")</f>
        <v>299</v>
      </c>
      <c r="M4456" s="2">
        <f>_xlfn.XLOOKUP(E4456,[1]SKU_Master!A:A,[1]SKU_Master!F:F,"NOT FOUND")</f>
        <v>150</v>
      </c>
      <c r="N4456" s="2" t="str">
        <f>IF(ISNUMBER(_xlfn.XMATCH(E4456,[1]SKU_Master!A:A)),"MATCH","NOT FOUND")</f>
        <v>MATCH</v>
      </c>
      <c r="O4456" s="2">
        <f>Table2[[#This Row],[GROSS_REVENUE]]-Table2[[#This Row],[DISCOUNT]]</f>
        <v>87527.93</v>
      </c>
      <c r="P4456" s="3">
        <f>IFERROR((Table2[[#This Row],[NET_REVENUE]]-(Table2[[#This Row],[UNITS_SOLD]]*Table2[[#This Row],[UNIT_COGS]]))/Table2[[#This Row],[NET_REVENUE]],0)</f>
        <v>0.43275249397535159</v>
      </c>
      <c r="Q4456" s="4">
        <f>IFERROR(Table2[[#This Row],[GROSS_REVENUE]]/Table2[[#This Row],[AD_SPEND]],0)</f>
        <v>3.8204151274063611</v>
      </c>
      <c r="R4456" s="2">
        <f>IFERROR((Table2[[#This Row],[NET_REVENUE]]-(Table2[[#This Row],[UNITS_SOLD]]*Table2[[#This Row],[UNIT_COGS]])-Table2[[#This Row],[AD_SPEND]]),0)</f>
        <v>11972.629999999994</v>
      </c>
      <c r="S4456" s="3">
        <f>IFERROR(Table2[[#This Row],[RETURNS_UNITS]]/Table2[[#This Row],[UNITS_SOLD]],0)</f>
        <v>3.6253776435045321E-2</v>
      </c>
      <c r="T4456" s="2" t="str">
        <f>TRIM(CLEAN(Table2[[#This Row],[CHANNEL]]))</f>
        <v>Swiggy Instamart</v>
      </c>
      <c r="U4456" s="1">
        <f t="shared" si="69"/>
        <v>45748</v>
      </c>
    </row>
    <row r="4457" spans="1:21" x14ac:dyDescent="0.3">
      <c r="A4457" s="1">
        <v>45323</v>
      </c>
      <c r="B4457" s="2" t="s">
        <v>37</v>
      </c>
      <c r="C4457" s="2" t="s">
        <v>25</v>
      </c>
      <c r="D4457" s="2" t="s">
        <v>38</v>
      </c>
      <c r="E4457" s="2" t="str">
        <f>TRIM(Table2[[#This Row],[SKU_CODE]])</f>
        <v>BEC-CLN-002</v>
      </c>
      <c r="F4457" s="2">
        <v>470</v>
      </c>
      <c r="G4457" s="2">
        <v>86950</v>
      </c>
      <c r="H4457" s="2">
        <v>6749.75</v>
      </c>
      <c r="I4457" s="2">
        <v>25914.45</v>
      </c>
      <c r="J4457" s="2">
        <v>22</v>
      </c>
      <c r="K4457" s="2" t="str">
        <f>_xlfn.XLOOKUP(E4457,[1]SKU_Master!A:A,[1]SKU_Master!C:C,"NOT FOUND")</f>
        <v>Cleaners</v>
      </c>
      <c r="L4457" s="2">
        <f>_xlfn.XLOOKUP(Table2[[#This Row],[SKU_CODE_CLEAN]],[1]SKU_Master!A:A,[1]SKU_Master!E:E,"Not Found")</f>
        <v>185</v>
      </c>
      <c r="M4457" s="2">
        <f>_xlfn.XLOOKUP(E4457,[1]SKU_Master!A:A,[1]SKU_Master!F:F,"NOT FOUND")</f>
        <v>88</v>
      </c>
      <c r="N4457" s="2" t="str">
        <f>IF(ISNUMBER(_xlfn.XMATCH(E4457,[1]SKU_Master!A:A)),"MATCH","NOT FOUND")</f>
        <v>MATCH</v>
      </c>
      <c r="O4457" s="2">
        <f>Table2[[#This Row],[GROSS_REVENUE]]-Table2[[#This Row],[DISCOUNT]]</f>
        <v>80200.25</v>
      </c>
      <c r="P4457" s="3">
        <f>IFERROR((Table2[[#This Row],[NET_REVENUE]]-(Table2[[#This Row],[UNITS_SOLD]]*Table2[[#This Row],[UNIT_COGS]]))/Table2[[#This Row],[NET_REVENUE]],0)</f>
        <v>0.4842908843800362</v>
      </c>
      <c r="Q4457" s="4">
        <f>IFERROR(Table2[[#This Row],[GROSS_REVENUE]]/Table2[[#This Row],[AD_SPEND]],0)</f>
        <v>3.3552709009838138</v>
      </c>
      <c r="R4457" s="2">
        <f>IFERROR((Table2[[#This Row],[NET_REVENUE]]-(Table2[[#This Row],[UNITS_SOLD]]*Table2[[#This Row],[UNIT_COGS]])-Table2[[#This Row],[AD_SPEND]]),0)</f>
        <v>12925.8</v>
      </c>
      <c r="S4457" s="3">
        <f>IFERROR(Table2[[#This Row],[RETURNS_UNITS]]/Table2[[#This Row],[UNITS_SOLD]],0)</f>
        <v>4.6808510638297871E-2</v>
      </c>
      <c r="T4457" s="2" t="str">
        <f>TRIM(CLEAN(Table2[[#This Row],[CHANNEL]]))</f>
        <v>Blinkit</v>
      </c>
      <c r="U4457" s="1">
        <f t="shared" si="69"/>
        <v>45323</v>
      </c>
    </row>
    <row r="4458" spans="1:21" x14ac:dyDescent="0.3">
      <c r="A4458" s="1">
        <v>45413</v>
      </c>
      <c r="B4458" s="2" t="s">
        <v>50</v>
      </c>
      <c r="C4458" s="2" t="s">
        <v>22</v>
      </c>
      <c r="D4458" s="2" t="s">
        <v>59</v>
      </c>
      <c r="E4458" s="2" t="str">
        <f>TRIM(Table2[[#This Row],[SKU_CODE]])</f>
        <v>BEC-CLN-001</v>
      </c>
      <c r="F4458" s="2">
        <v>609</v>
      </c>
      <c r="G4458" s="2">
        <v>121191</v>
      </c>
      <c r="H4458" s="2">
        <v>23964.76</v>
      </c>
      <c r="I4458" s="2">
        <v>25943.919999999998</v>
      </c>
      <c r="J4458" s="2">
        <v>22</v>
      </c>
      <c r="K4458" s="2" t="str">
        <f>_xlfn.XLOOKUP(E4458,[1]SKU_Master!A:A,[1]SKU_Master!C:C,"NOT FOUND")</f>
        <v>Cleaners</v>
      </c>
      <c r="L4458" s="2">
        <f>_xlfn.XLOOKUP(Table2[[#This Row],[SKU_CODE_CLEAN]],[1]SKU_Master!A:A,[1]SKU_Master!E:E,"Not Found")</f>
        <v>199</v>
      </c>
      <c r="M4458" s="2">
        <f>_xlfn.XLOOKUP(E4458,[1]SKU_Master!A:A,[1]SKU_Master!F:F,"NOT FOUND")</f>
        <v>96</v>
      </c>
      <c r="N4458" s="2" t="str">
        <f>IF(ISNUMBER(_xlfn.XMATCH(E4458,[1]SKU_Master!A:A)),"MATCH","NOT FOUND")</f>
        <v>MATCH</v>
      </c>
      <c r="O4458" s="2">
        <f>Table2[[#This Row],[GROSS_REVENUE]]-Table2[[#This Row],[DISCOUNT]]</f>
        <v>97226.240000000005</v>
      </c>
      <c r="P4458" s="3">
        <f>IFERROR((Table2[[#This Row],[NET_REVENUE]]-(Table2[[#This Row],[UNITS_SOLD]]*Table2[[#This Row],[UNIT_COGS]]))/Table2[[#This Row],[NET_REVENUE]],0)</f>
        <v>0.39868084994338981</v>
      </c>
      <c r="Q4458" s="4">
        <f>IFERROR(Table2[[#This Row],[GROSS_REVENUE]]/Table2[[#This Row],[AD_SPEND]],0)</f>
        <v>4.6712678731664301</v>
      </c>
      <c r="R4458" s="2">
        <f>IFERROR((Table2[[#This Row],[NET_REVENUE]]-(Table2[[#This Row],[UNITS_SOLD]]*Table2[[#This Row],[UNIT_COGS]])-Table2[[#This Row],[AD_SPEND]]),0)</f>
        <v>12818.320000000007</v>
      </c>
      <c r="S4458" s="3">
        <f>IFERROR(Table2[[#This Row],[RETURNS_UNITS]]/Table2[[#This Row],[UNITS_SOLD]],0)</f>
        <v>3.6124794745484398E-2</v>
      </c>
      <c r="T4458" s="2" t="str">
        <f>TRIM(CLEAN(Table2[[#This Row],[CHANNEL]]))</f>
        <v>Amazon</v>
      </c>
      <c r="U4458" s="1">
        <f t="shared" si="69"/>
        <v>45413</v>
      </c>
    </row>
    <row r="4459" spans="1:21" x14ac:dyDescent="0.3">
      <c r="A4459" s="1">
        <v>45444</v>
      </c>
      <c r="B4459" s="2" t="s">
        <v>37</v>
      </c>
      <c r="C4459" s="2" t="s">
        <v>22</v>
      </c>
      <c r="D4459" s="2" t="s">
        <v>36</v>
      </c>
      <c r="E4459" s="2" t="str">
        <f>TRIM(Table2[[#This Row],[SKU_CODE]])</f>
        <v>BEC-CLN-003</v>
      </c>
      <c r="F4459" s="2">
        <v>326</v>
      </c>
      <c r="G4459" s="2">
        <v>97474</v>
      </c>
      <c r="H4459" s="2">
        <v>14347.86</v>
      </c>
      <c r="I4459" s="2">
        <v>26043.52</v>
      </c>
      <c r="J4459" s="2">
        <v>9</v>
      </c>
      <c r="K4459" s="2" t="str">
        <f>_xlfn.XLOOKUP(E4459,[1]SKU_Master!A:A,[1]SKU_Master!C:C,"NOT FOUND")</f>
        <v>Cleaners</v>
      </c>
      <c r="L4459" s="2">
        <f>_xlfn.XLOOKUP(Table2[[#This Row],[SKU_CODE_CLEAN]],[1]SKU_Master!A:A,[1]SKU_Master!E:E,"Not Found")</f>
        <v>299</v>
      </c>
      <c r="M4459" s="2">
        <f>_xlfn.XLOOKUP(E4459,[1]SKU_Master!A:A,[1]SKU_Master!F:F,"NOT FOUND")</f>
        <v>150</v>
      </c>
      <c r="N4459" s="2" t="str">
        <f>IF(ISNUMBER(_xlfn.XMATCH(E4459,[1]SKU_Master!A:A)),"MATCH","NOT FOUND")</f>
        <v>MATCH</v>
      </c>
      <c r="O4459" s="2">
        <f>Table2[[#This Row],[GROSS_REVENUE]]-Table2[[#This Row],[DISCOUNT]]</f>
        <v>83126.14</v>
      </c>
      <c r="P4459" s="3">
        <f>IFERROR((Table2[[#This Row],[NET_REVENUE]]-(Table2[[#This Row],[UNITS_SOLD]]*Table2[[#This Row],[UNIT_COGS]]))/Table2[[#This Row],[NET_REVENUE]],0)</f>
        <v>0.41173739090976674</v>
      </c>
      <c r="Q4459" s="4">
        <f>IFERROR(Table2[[#This Row],[GROSS_REVENUE]]/Table2[[#This Row],[AD_SPEND]],0)</f>
        <v>3.742735237018652</v>
      </c>
      <c r="R4459" s="2">
        <f>IFERROR((Table2[[#This Row],[NET_REVENUE]]-(Table2[[#This Row],[UNITS_SOLD]]*Table2[[#This Row],[UNIT_COGS]])-Table2[[#This Row],[AD_SPEND]]),0)</f>
        <v>8182.619999999999</v>
      </c>
      <c r="S4459" s="3">
        <f>IFERROR(Table2[[#This Row],[RETURNS_UNITS]]/Table2[[#This Row],[UNITS_SOLD]],0)</f>
        <v>2.7607361963190184E-2</v>
      </c>
      <c r="T4459" s="2" t="str">
        <f>TRIM(CLEAN(Table2[[#This Row],[CHANNEL]]))</f>
        <v>Blinkit</v>
      </c>
      <c r="U4459" s="1">
        <f t="shared" si="69"/>
        <v>45444</v>
      </c>
    </row>
    <row r="4460" spans="1:21" x14ac:dyDescent="0.3">
      <c r="A4460" s="1">
        <v>45383</v>
      </c>
      <c r="B4460" s="2" t="s">
        <v>37</v>
      </c>
      <c r="C4460" s="2" t="s">
        <v>25</v>
      </c>
      <c r="D4460" s="2" t="s">
        <v>36</v>
      </c>
      <c r="E4460" s="2" t="str">
        <f>TRIM(Table2[[#This Row],[SKU_CODE]])</f>
        <v>BEC-CLN-003</v>
      </c>
      <c r="F4460" s="2">
        <v>532</v>
      </c>
      <c r="G4460" s="2">
        <v>159068</v>
      </c>
      <c r="H4460" s="2">
        <v>47475.97</v>
      </c>
      <c r="I4460" s="2">
        <v>26067.34</v>
      </c>
      <c r="J4460" s="2">
        <v>16</v>
      </c>
      <c r="K4460" s="2" t="str">
        <f>_xlfn.XLOOKUP(E4460,[1]SKU_Master!A:A,[1]SKU_Master!C:C,"NOT FOUND")</f>
        <v>Cleaners</v>
      </c>
      <c r="L4460" s="2">
        <f>_xlfn.XLOOKUP(Table2[[#This Row],[SKU_CODE_CLEAN]],[1]SKU_Master!A:A,[1]SKU_Master!E:E,"Not Found")</f>
        <v>299</v>
      </c>
      <c r="M4460" s="2">
        <f>_xlfn.XLOOKUP(E4460,[1]SKU_Master!A:A,[1]SKU_Master!F:F,"NOT FOUND")</f>
        <v>150</v>
      </c>
      <c r="N4460" s="2" t="str">
        <f>IF(ISNUMBER(_xlfn.XMATCH(E4460,[1]SKU_Master!A:A)),"MATCH","NOT FOUND")</f>
        <v>MATCH</v>
      </c>
      <c r="O4460" s="2">
        <f>Table2[[#This Row],[GROSS_REVENUE]]-Table2[[#This Row],[DISCOUNT]]</f>
        <v>111592.03</v>
      </c>
      <c r="P4460" s="3">
        <f>IFERROR((Table2[[#This Row],[NET_REVENUE]]-(Table2[[#This Row],[UNITS_SOLD]]*Table2[[#This Row],[UNIT_COGS]]))/Table2[[#This Row],[NET_REVENUE]],0)</f>
        <v>0.28489516679641008</v>
      </c>
      <c r="Q4460" s="4">
        <f>IFERROR(Table2[[#This Row],[GROSS_REVENUE]]/Table2[[#This Row],[AD_SPEND]],0)</f>
        <v>6.1021953141363872</v>
      </c>
      <c r="R4460" s="2">
        <f>IFERROR((Table2[[#This Row],[NET_REVENUE]]-(Table2[[#This Row],[UNITS_SOLD]]*Table2[[#This Row],[UNIT_COGS]])-Table2[[#This Row],[AD_SPEND]]),0)</f>
        <v>5724.6899999999987</v>
      </c>
      <c r="S4460" s="3">
        <f>IFERROR(Table2[[#This Row],[RETURNS_UNITS]]/Table2[[#This Row],[UNITS_SOLD]],0)</f>
        <v>3.007518796992481E-2</v>
      </c>
      <c r="T4460" s="2" t="str">
        <f>TRIM(CLEAN(Table2[[#This Row],[CHANNEL]]))</f>
        <v>Blinkit</v>
      </c>
      <c r="U4460" s="1">
        <f t="shared" si="69"/>
        <v>45383</v>
      </c>
    </row>
    <row r="4461" spans="1:21" x14ac:dyDescent="0.3">
      <c r="A4461" s="1">
        <v>45689</v>
      </c>
      <c r="B4461" s="2" t="s">
        <v>50</v>
      </c>
      <c r="C4461" s="2" t="s">
        <v>28</v>
      </c>
      <c r="D4461" s="2" t="s">
        <v>36</v>
      </c>
      <c r="E4461" s="2" t="str">
        <f>TRIM(Table2[[#This Row],[SKU_CODE]])</f>
        <v>BEC-CLN-003</v>
      </c>
      <c r="F4461" s="2">
        <v>328</v>
      </c>
      <c r="G4461" s="2">
        <v>98072</v>
      </c>
      <c r="H4461" s="2">
        <v>15639.03</v>
      </c>
      <c r="I4461" s="2">
        <v>26150.33</v>
      </c>
      <c r="J4461" s="2">
        <v>8</v>
      </c>
      <c r="K4461" s="2" t="str">
        <f>_xlfn.XLOOKUP(E4461,[1]SKU_Master!A:A,[1]SKU_Master!C:C,"NOT FOUND")</f>
        <v>Cleaners</v>
      </c>
      <c r="L4461" s="2">
        <f>_xlfn.XLOOKUP(Table2[[#This Row],[SKU_CODE_CLEAN]],[1]SKU_Master!A:A,[1]SKU_Master!E:E,"Not Found")</f>
        <v>299</v>
      </c>
      <c r="M4461" s="2">
        <f>_xlfn.XLOOKUP(E4461,[1]SKU_Master!A:A,[1]SKU_Master!F:F,"NOT FOUND")</f>
        <v>150</v>
      </c>
      <c r="N4461" s="2" t="str">
        <f>IF(ISNUMBER(_xlfn.XMATCH(E4461,[1]SKU_Master!A:A)),"MATCH","NOT FOUND")</f>
        <v>MATCH</v>
      </c>
      <c r="O4461" s="2">
        <f>Table2[[#This Row],[GROSS_REVENUE]]-Table2[[#This Row],[DISCOUNT]]</f>
        <v>82432.97</v>
      </c>
      <c r="P4461" s="3">
        <f>IFERROR((Table2[[#This Row],[NET_REVENUE]]-(Table2[[#This Row],[UNITS_SOLD]]*Table2[[#This Row],[UNIT_COGS]]))/Table2[[#This Row],[NET_REVENUE]],0)</f>
        <v>0.4031514332190142</v>
      </c>
      <c r="Q4461" s="4">
        <f>IFERROR(Table2[[#This Row],[GROSS_REVENUE]]/Table2[[#This Row],[AD_SPEND]],0)</f>
        <v>3.7503159615958954</v>
      </c>
      <c r="R4461" s="2">
        <f>IFERROR((Table2[[#This Row],[NET_REVENUE]]-(Table2[[#This Row],[UNITS_SOLD]]*Table2[[#This Row],[UNIT_COGS]])-Table2[[#This Row],[AD_SPEND]]),0)</f>
        <v>7082.6399999999994</v>
      </c>
      <c r="S4461" s="3">
        <f>IFERROR(Table2[[#This Row],[RETURNS_UNITS]]/Table2[[#This Row],[UNITS_SOLD]],0)</f>
        <v>2.4390243902439025E-2</v>
      </c>
      <c r="T4461" s="2" t="str">
        <f>TRIM(CLEAN(Table2[[#This Row],[CHANNEL]]))</f>
        <v>Amazon</v>
      </c>
      <c r="U4461" s="1">
        <f t="shared" si="69"/>
        <v>45689</v>
      </c>
    </row>
    <row r="4462" spans="1:21" x14ac:dyDescent="0.3">
      <c r="A4462" s="1">
        <v>45809</v>
      </c>
      <c r="B4462" s="2" t="s">
        <v>37</v>
      </c>
      <c r="C4462" s="2" t="s">
        <v>25</v>
      </c>
      <c r="D4462" s="2" t="s">
        <v>59</v>
      </c>
      <c r="E4462" s="2" t="str">
        <f>TRIM(Table2[[#This Row],[SKU_CODE]])</f>
        <v>BEC-CLN-001</v>
      </c>
      <c r="F4462" s="2">
        <v>592</v>
      </c>
      <c r="G4462" s="2">
        <v>117808</v>
      </c>
      <c r="H4462" s="2">
        <v>33180</v>
      </c>
      <c r="I4462" s="2">
        <v>26194.19</v>
      </c>
      <c r="J4462" s="2">
        <v>18</v>
      </c>
      <c r="K4462" s="2" t="str">
        <f>_xlfn.XLOOKUP(E4462,[1]SKU_Master!A:A,[1]SKU_Master!C:C,"NOT FOUND")</f>
        <v>Cleaners</v>
      </c>
      <c r="L4462" s="2">
        <f>_xlfn.XLOOKUP(Table2[[#This Row],[SKU_CODE_CLEAN]],[1]SKU_Master!A:A,[1]SKU_Master!E:E,"Not Found")</f>
        <v>199</v>
      </c>
      <c r="M4462" s="2">
        <f>_xlfn.XLOOKUP(E4462,[1]SKU_Master!A:A,[1]SKU_Master!F:F,"NOT FOUND")</f>
        <v>96</v>
      </c>
      <c r="N4462" s="2" t="str">
        <f>IF(ISNUMBER(_xlfn.XMATCH(E4462,[1]SKU_Master!A:A)),"MATCH","NOT FOUND")</f>
        <v>MATCH</v>
      </c>
      <c r="O4462" s="2">
        <f>Table2[[#This Row],[GROSS_REVENUE]]-Table2[[#This Row],[DISCOUNT]]</f>
        <v>84628</v>
      </c>
      <c r="P4462" s="3">
        <f>IFERROR((Table2[[#This Row],[NET_REVENUE]]-(Table2[[#This Row],[UNITS_SOLD]]*Table2[[#This Row],[UNIT_COGS]]))/Table2[[#This Row],[NET_REVENUE]],0)</f>
        <v>0.32844921302642149</v>
      </c>
      <c r="Q4462" s="4">
        <f>IFERROR(Table2[[#This Row],[GROSS_REVENUE]]/Table2[[#This Row],[AD_SPEND]],0)</f>
        <v>4.4974858928640282</v>
      </c>
      <c r="R4462" s="2">
        <f>IFERROR((Table2[[#This Row],[NET_REVENUE]]-(Table2[[#This Row],[UNITS_SOLD]]*Table2[[#This Row],[UNIT_COGS]])-Table2[[#This Row],[AD_SPEND]]),0)</f>
        <v>1601.8100000000013</v>
      </c>
      <c r="S4462" s="3">
        <f>IFERROR(Table2[[#This Row],[RETURNS_UNITS]]/Table2[[#This Row],[UNITS_SOLD]],0)</f>
        <v>3.0405405405405407E-2</v>
      </c>
      <c r="T4462" s="2" t="str">
        <f>TRIM(CLEAN(Table2[[#This Row],[CHANNEL]]))</f>
        <v>Blinkit</v>
      </c>
      <c r="U4462" s="1">
        <f t="shared" si="69"/>
        <v>45809</v>
      </c>
    </row>
    <row r="4463" spans="1:21" x14ac:dyDescent="0.3">
      <c r="A4463" s="1">
        <v>45748</v>
      </c>
      <c r="B4463" s="2" t="s">
        <v>34</v>
      </c>
      <c r="C4463" s="2" t="s">
        <v>28</v>
      </c>
      <c r="D4463" s="2" t="s">
        <v>36</v>
      </c>
      <c r="E4463" s="2" t="str">
        <f>TRIM(Table2[[#This Row],[SKU_CODE]])</f>
        <v>BEC-CLN-003</v>
      </c>
      <c r="F4463" s="2">
        <v>328</v>
      </c>
      <c r="G4463" s="2">
        <v>98072</v>
      </c>
      <c r="H4463" s="2">
        <v>12130.61</v>
      </c>
      <c r="I4463" s="2">
        <v>26598.53</v>
      </c>
      <c r="J4463" s="2">
        <v>14</v>
      </c>
      <c r="K4463" s="2" t="str">
        <f>_xlfn.XLOOKUP(E4463,[1]SKU_Master!A:A,[1]SKU_Master!C:C,"NOT FOUND")</f>
        <v>Cleaners</v>
      </c>
      <c r="L4463" s="2">
        <f>_xlfn.XLOOKUP(Table2[[#This Row],[SKU_CODE_CLEAN]],[1]SKU_Master!A:A,[1]SKU_Master!E:E,"Not Found")</f>
        <v>299</v>
      </c>
      <c r="M4463" s="2">
        <f>_xlfn.XLOOKUP(E4463,[1]SKU_Master!A:A,[1]SKU_Master!F:F,"NOT FOUND")</f>
        <v>150</v>
      </c>
      <c r="N4463" s="2" t="str">
        <f>IF(ISNUMBER(_xlfn.XMATCH(E4463,[1]SKU_Master!A:A)),"MATCH","NOT FOUND")</f>
        <v>MATCH</v>
      </c>
      <c r="O4463" s="2">
        <f>Table2[[#This Row],[GROSS_REVENUE]]-Table2[[#This Row],[DISCOUNT]]</f>
        <v>85941.39</v>
      </c>
      <c r="P4463" s="3">
        <f>IFERROR((Table2[[#This Row],[NET_REVENUE]]-(Table2[[#This Row],[UNITS_SOLD]]*Table2[[#This Row],[UNIT_COGS]]))/Table2[[#This Row],[NET_REVENUE]],0)</f>
        <v>0.42751682280214459</v>
      </c>
      <c r="Q4463" s="4">
        <f>IFERROR(Table2[[#This Row],[GROSS_REVENUE]]/Table2[[#This Row],[AD_SPEND]],0)</f>
        <v>3.6871210551861324</v>
      </c>
      <c r="R4463" s="2">
        <f>IFERROR((Table2[[#This Row],[NET_REVENUE]]-(Table2[[#This Row],[UNITS_SOLD]]*Table2[[#This Row],[UNIT_COGS]])-Table2[[#This Row],[AD_SPEND]]),0)</f>
        <v>10142.86</v>
      </c>
      <c r="S4463" s="3">
        <f>IFERROR(Table2[[#This Row],[RETURNS_UNITS]]/Table2[[#This Row],[UNITS_SOLD]],0)</f>
        <v>4.2682926829268296E-2</v>
      </c>
      <c r="T4463" s="2" t="str">
        <f>TRIM(CLEAN(Table2[[#This Row],[CHANNEL]]))</f>
        <v>Zepto</v>
      </c>
      <c r="U4463" s="1">
        <f t="shared" si="69"/>
        <v>45748</v>
      </c>
    </row>
    <row r="4464" spans="1:21" x14ac:dyDescent="0.3">
      <c r="A4464" s="1">
        <v>45689</v>
      </c>
      <c r="B4464" s="2" t="s">
        <v>37</v>
      </c>
      <c r="C4464" s="2" t="s">
        <v>25</v>
      </c>
      <c r="D4464" s="2" t="s">
        <v>38</v>
      </c>
      <c r="E4464" s="2" t="str">
        <f>TRIM(Table2[[#This Row],[SKU_CODE]])</f>
        <v>BEC-CLN-002</v>
      </c>
      <c r="F4464" s="2">
        <v>568</v>
      </c>
      <c r="G4464" s="2">
        <v>105080</v>
      </c>
      <c r="H4464" s="2">
        <v>20788.22</v>
      </c>
      <c r="I4464" s="2">
        <v>26947.91</v>
      </c>
      <c r="J4464" s="2">
        <v>15</v>
      </c>
      <c r="K4464" s="2" t="str">
        <f>_xlfn.XLOOKUP(E4464,[1]SKU_Master!A:A,[1]SKU_Master!C:C,"NOT FOUND")</f>
        <v>Cleaners</v>
      </c>
      <c r="L4464" s="2">
        <f>_xlfn.XLOOKUP(Table2[[#This Row],[SKU_CODE_CLEAN]],[1]SKU_Master!A:A,[1]SKU_Master!E:E,"Not Found")</f>
        <v>185</v>
      </c>
      <c r="M4464" s="2">
        <f>_xlfn.XLOOKUP(E4464,[1]SKU_Master!A:A,[1]SKU_Master!F:F,"NOT FOUND")</f>
        <v>88</v>
      </c>
      <c r="N4464" s="2" t="str">
        <f>IF(ISNUMBER(_xlfn.XMATCH(E4464,[1]SKU_Master!A:A)),"MATCH","NOT FOUND")</f>
        <v>MATCH</v>
      </c>
      <c r="O4464" s="2">
        <f>Table2[[#This Row],[GROSS_REVENUE]]-Table2[[#This Row],[DISCOUNT]]</f>
        <v>84291.78</v>
      </c>
      <c r="P4464" s="3">
        <f>IFERROR((Table2[[#This Row],[NET_REVENUE]]-(Table2[[#This Row],[UNITS_SOLD]]*Table2[[#This Row],[UNIT_COGS]]))/Table2[[#This Row],[NET_REVENUE]],0)</f>
        <v>0.40701216654814976</v>
      </c>
      <c r="Q4464" s="4">
        <f>IFERROR(Table2[[#This Row],[GROSS_REVENUE]]/Table2[[#This Row],[AD_SPEND]],0)</f>
        <v>3.8993747567065498</v>
      </c>
      <c r="R4464" s="2">
        <f>IFERROR((Table2[[#This Row],[NET_REVENUE]]-(Table2[[#This Row],[UNITS_SOLD]]*Table2[[#This Row],[UNIT_COGS]])-Table2[[#This Row],[AD_SPEND]]),0)</f>
        <v>7359.869999999999</v>
      </c>
      <c r="S4464" s="3">
        <f>IFERROR(Table2[[#This Row],[RETURNS_UNITS]]/Table2[[#This Row],[UNITS_SOLD]],0)</f>
        <v>2.6408450704225352E-2</v>
      </c>
      <c r="T4464" s="2" t="str">
        <f>TRIM(CLEAN(Table2[[#This Row],[CHANNEL]]))</f>
        <v>Blinkit</v>
      </c>
      <c r="U4464" s="1">
        <f t="shared" si="69"/>
        <v>45689</v>
      </c>
    </row>
    <row r="4465" spans="1:21" x14ac:dyDescent="0.3">
      <c r="A4465" s="1">
        <v>45662</v>
      </c>
      <c r="B4465" s="2" t="s">
        <v>27</v>
      </c>
      <c r="C4465" s="2" t="s">
        <v>25</v>
      </c>
      <c r="D4465" s="2" t="s">
        <v>36</v>
      </c>
      <c r="E4465" s="2" t="str">
        <f>TRIM(Table2[[#This Row],[SKU_CODE]])</f>
        <v>BEC-CLN-003</v>
      </c>
      <c r="F4465" s="2">
        <v>377</v>
      </c>
      <c r="G4465" s="2">
        <v>112723</v>
      </c>
      <c r="H4465" s="2">
        <v>25670.52</v>
      </c>
      <c r="I4465" s="2">
        <v>27019.21</v>
      </c>
      <c r="J4465" s="2">
        <v>10</v>
      </c>
      <c r="K4465" s="2" t="str">
        <f>_xlfn.XLOOKUP(E4465,[1]SKU_Master!A:A,[1]SKU_Master!C:C,"NOT FOUND")</f>
        <v>Cleaners</v>
      </c>
      <c r="L4465" s="2">
        <f>_xlfn.XLOOKUP(Table2[[#This Row],[SKU_CODE_CLEAN]],[1]SKU_Master!A:A,[1]SKU_Master!E:E,"Not Found")</f>
        <v>299</v>
      </c>
      <c r="M4465" s="2">
        <f>_xlfn.XLOOKUP(E4465,[1]SKU_Master!A:A,[1]SKU_Master!F:F,"NOT FOUND")</f>
        <v>150</v>
      </c>
      <c r="N4465" s="2" t="str">
        <f>IF(ISNUMBER(_xlfn.XMATCH(E4465,[1]SKU_Master!A:A)),"MATCH","NOT FOUND")</f>
        <v>MATCH</v>
      </c>
      <c r="O4465" s="2">
        <f>Table2[[#This Row],[GROSS_REVENUE]]-Table2[[#This Row],[DISCOUNT]]</f>
        <v>87052.479999999996</v>
      </c>
      <c r="P4465" s="3">
        <f>IFERROR((Table2[[#This Row],[NET_REVENUE]]-(Table2[[#This Row],[UNITS_SOLD]]*Table2[[#This Row],[UNIT_COGS]]))/Table2[[#This Row],[NET_REVENUE]],0)</f>
        <v>0.35039185557953084</v>
      </c>
      <c r="Q4465" s="4">
        <f>IFERROR(Table2[[#This Row],[GROSS_REVENUE]]/Table2[[#This Row],[AD_SPEND]],0)</f>
        <v>4.1719576553126458</v>
      </c>
      <c r="R4465" s="2">
        <f>IFERROR((Table2[[#This Row],[NET_REVENUE]]-(Table2[[#This Row],[UNITS_SOLD]]*Table2[[#This Row],[UNIT_COGS]])-Table2[[#This Row],[AD_SPEND]]),0)</f>
        <v>3483.2699999999968</v>
      </c>
      <c r="S4465" s="3">
        <f>IFERROR(Table2[[#This Row],[RETURNS_UNITS]]/Table2[[#This Row],[UNITS_SOLD]],0)</f>
        <v>2.6525198938992044E-2</v>
      </c>
      <c r="T4465" s="2" t="str">
        <f>TRIM(CLEAN(Table2[[#This Row],[CHANNEL]]))</f>
        <v>Zepto</v>
      </c>
      <c r="U4465" s="1">
        <f t="shared" si="69"/>
        <v>45778</v>
      </c>
    </row>
    <row r="4466" spans="1:21" x14ac:dyDescent="0.3">
      <c r="A4466" s="1">
        <v>45383</v>
      </c>
      <c r="B4466" s="2" t="s">
        <v>39</v>
      </c>
      <c r="C4466" s="2" t="s">
        <v>25</v>
      </c>
      <c r="D4466" s="2" t="s">
        <v>59</v>
      </c>
      <c r="E4466" s="2" t="str">
        <f>TRIM(Table2[[#This Row],[SKU_CODE]])</f>
        <v>BEC-CLN-001</v>
      </c>
      <c r="F4466" s="2">
        <v>686</v>
      </c>
      <c r="G4466" s="2">
        <v>136514</v>
      </c>
      <c r="H4466" s="2">
        <v>37787.51</v>
      </c>
      <c r="I4466" s="2">
        <v>27035.62</v>
      </c>
      <c r="J4466" s="2">
        <v>25</v>
      </c>
      <c r="K4466" s="2" t="str">
        <f>_xlfn.XLOOKUP(E4466,[1]SKU_Master!A:A,[1]SKU_Master!C:C,"NOT FOUND")</f>
        <v>Cleaners</v>
      </c>
      <c r="L4466" s="2">
        <f>_xlfn.XLOOKUP(Table2[[#This Row],[SKU_CODE_CLEAN]],[1]SKU_Master!A:A,[1]SKU_Master!E:E,"Not Found")</f>
        <v>199</v>
      </c>
      <c r="M4466" s="2">
        <f>_xlfn.XLOOKUP(E4466,[1]SKU_Master!A:A,[1]SKU_Master!F:F,"NOT FOUND")</f>
        <v>96</v>
      </c>
      <c r="N4466" s="2" t="str">
        <f>IF(ISNUMBER(_xlfn.XMATCH(E4466,[1]SKU_Master!A:A)),"MATCH","NOT FOUND")</f>
        <v>MATCH</v>
      </c>
      <c r="O4466" s="2">
        <f>Table2[[#This Row],[GROSS_REVENUE]]-Table2[[#This Row],[DISCOUNT]]</f>
        <v>98726.489999999991</v>
      </c>
      <c r="P4466" s="3">
        <f>IFERROR((Table2[[#This Row],[NET_REVENUE]]-(Table2[[#This Row],[UNITS_SOLD]]*Table2[[#This Row],[UNIT_COGS]]))/Table2[[#This Row],[NET_REVENUE]],0)</f>
        <v>0.33294498771302405</v>
      </c>
      <c r="Q4466" s="4">
        <f>IFERROR(Table2[[#This Row],[GROSS_REVENUE]]/Table2[[#This Row],[AD_SPEND]],0)</f>
        <v>5.0494125897612117</v>
      </c>
      <c r="R4466" s="2">
        <f>IFERROR((Table2[[#This Row],[NET_REVENUE]]-(Table2[[#This Row],[UNITS_SOLD]]*Table2[[#This Row],[UNIT_COGS]])-Table2[[#This Row],[AD_SPEND]]),0)</f>
        <v>5834.8699999999917</v>
      </c>
      <c r="S4466" s="3">
        <f>IFERROR(Table2[[#This Row],[RETURNS_UNITS]]/Table2[[#This Row],[UNITS_SOLD]],0)</f>
        <v>3.6443148688046649E-2</v>
      </c>
      <c r="T4466" s="2" t="str">
        <f>TRIM(CLEAN(Table2[[#This Row],[CHANNEL]]))</f>
        <v>Amazon</v>
      </c>
      <c r="U4466" s="1">
        <f t="shared" si="69"/>
        <v>45383</v>
      </c>
    </row>
    <row r="4467" spans="1:21" x14ac:dyDescent="0.3">
      <c r="A4467" s="1">
        <v>45658</v>
      </c>
      <c r="B4467" s="2" t="s">
        <v>39</v>
      </c>
      <c r="C4467" s="2" t="s">
        <v>22</v>
      </c>
      <c r="D4467" s="2" t="s">
        <v>36</v>
      </c>
      <c r="E4467" s="2" t="str">
        <f>TRIM(Table2[[#This Row],[SKU_CODE]])</f>
        <v>BEC-CLN-003</v>
      </c>
      <c r="F4467" s="2">
        <v>379</v>
      </c>
      <c r="G4467" s="2">
        <v>113321</v>
      </c>
      <c r="H4467" s="2">
        <v>28007.16</v>
      </c>
      <c r="I4467" s="2">
        <v>27044.9</v>
      </c>
      <c r="J4467" s="2">
        <v>9</v>
      </c>
      <c r="K4467" s="2" t="str">
        <f>_xlfn.XLOOKUP(E4467,[1]SKU_Master!A:A,[1]SKU_Master!C:C,"NOT FOUND")</f>
        <v>Cleaners</v>
      </c>
      <c r="L4467" s="2">
        <f>_xlfn.XLOOKUP(Table2[[#This Row],[SKU_CODE_CLEAN]],[1]SKU_Master!A:A,[1]SKU_Master!E:E,"Not Found")</f>
        <v>299</v>
      </c>
      <c r="M4467" s="2">
        <f>_xlfn.XLOOKUP(E4467,[1]SKU_Master!A:A,[1]SKU_Master!F:F,"NOT FOUND")</f>
        <v>150</v>
      </c>
      <c r="N4467" s="2" t="str">
        <f>IF(ISNUMBER(_xlfn.XMATCH(E4467,[1]SKU_Master!A:A)),"MATCH","NOT FOUND")</f>
        <v>MATCH</v>
      </c>
      <c r="O4467" s="2">
        <f>Table2[[#This Row],[GROSS_REVENUE]]-Table2[[#This Row],[DISCOUNT]]</f>
        <v>85313.84</v>
      </c>
      <c r="P4467" s="3">
        <f>IFERROR((Table2[[#This Row],[NET_REVENUE]]-(Table2[[#This Row],[UNITS_SOLD]]*Table2[[#This Row],[UNIT_COGS]]))/Table2[[#This Row],[NET_REVENUE]],0)</f>
        <v>0.3336368401656753</v>
      </c>
      <c r="Q4467" s="4">
        <f>IFERROR(Table2[[#This Row],[GROSS_REVENUE]]/Table2[[#This Row],[AD_SPEND]],0)</f>
        <v>4.1901060828474126</v>
      </c>
      <c r="R4467" s="2">
        <f>IFERROR((Table2[[#This Row],[NET_REVENUE]]-(Table2[[#This Row],[UNITS_SOLD]]*Table2[[#This Row],[UNIT_COGS]])-Table2[[#This Row],[AD_SPEND]]),0)</f>
        <v>1418.9399999999951</v>
      </c>
      <c r="S4467" s="3">
        <f>IFERROR(Table2[[#This Row],[RETURNS_UNITS]]/Table2[[#This Row],[UNITS_SOLD]],0)</f>
        <v>2.3746701846965697E-2</v>
      </c>
      <c r="T4467" s="2" t="str">
        <f>TRIM(CLEAN(Table2[[#This Row],[CHANNEL]]))</f>
        <v>Amazon</v>
      </c>
      <c r="U4467" s="1">
        <f t="shared" si="69"/>
        <v>45658</v>
      </c>
    </row>
    <row r="4468" spans="1:21" x14ac:dyDescent="0.3">
      <c r="A4468" s="1">
        <v>45566</v>
      </c>
      <c r="B4468" s="2" t="s">
        <v>39</v>
      </c>
      <c r="C4468" s="2" t="s">
        <v>25</v>
      </c>
      <c r="D4468" s="2" t="s">
        <v>36</v>
      </c>
      <c r="E4468" s="2" t="str">
        <f>TRIM(Table2[[#This Row],[SKU_CODE]])</f>
        <v>BEC-CLN-003</v>
      </c>
      <c r="F4468" s="2">
        <v>599</v>
      </c>
      <c r="G4468" s="2">
        <v>179101</v>
      </c>
      <c r="H4468" s="2">
        <v>29618.14</v>
      </c>
      <c r="I4468" s="2">
        <v>27075.88</v>
      </c>
      <c r="J4468" s="2">
        <v>26</v>
      </c>
      <c r="K4468" s="2" t="str">
        <f>_xlfn.XLOOKUP(E4468,[1]SKU_Master!A:A,[1]SKU_Master!C:C,"NOT FOUND")</f>
        <v>Cleaners</v>
      </c>
      <c r="L4468" s="2">
        <f>_xlfn.XLOOKUP(Table2[[#This Row],[SKU_CODE_CLEAN]],[1]SKU_Master!A:A,[1]SKU_Master!E:E,"Not Found")</f>
        <v>299</v>
      </c>
      <c r="M4468" s="2">
        <f>_xlfn.XLOOKUP(E4468,[1]SKU_Master!A:A,[1]SKU_Master!F:F,"NOT FOUND")</f>
        <v>150</v>
      </c>
      <c r="N4468" s="2" t="str">
        <f>IF(ISNUMBER(_xlfn.XMATCH(E4468,[1]SKU_Master!A:A)),"MATCH","NOT FOUND")</f>
        <v>MATCH</v>
      </c>
      <c r="O4468" s="2">
        <f>Table2[[#This Row],[GROSS_REVENUE]]-Table2[[#This Row],[DISCOUNT]]</f>
        <v>149482.85999999999</v>
      </c>
      <c r="P4468" s="3">
        <f>IFERROR((Table2[[#This Row],[NET_REVENUE]]-(Table2[[#This Row],[UNITS_SOLD]]*Table2[[#This Row],[UNIT_COGS]]))/Table2[[#This Row],[NET_REVENUE]],0)</f>
        <v>0.39892774328775882</v>
      </c>
      <c r="Q4468" s="4">
        <f>IFERROR(Table2[[#This Row],[GROSS_REVENUE]]/Table2[[#This Row],[AD_SPEND]],0)</f>
        <v>6.6147803875626572</v>
      </c>
      <c r="R4468" s="2">
        <f>IFERROR((Table2[[#This Row],[NET_REVENUE]]-(Table2[[#This Row],[UNITS_SOLD]]*Table2[[#This Row],[UNIT_COGS]])-Table2[[#This Row],[AD_SPEND]]),0)</f>
        <v>32556.979999999985</v>
      </c>
      <c r="S4468" s="3">
        <f>IFERROR(Table2[[#This Row],[RETURNS_UNITS]]/Table2[[#This Row],[UNITS_SOLD]],0)</f>
        <v>4.340567612687813E-2</v>
      </c>
      <c r="T4468" s="2" t="str">
        <f>TRIM(CLEAN(Table2[[#This Row],[CHANNEL]]))</f>
        <v>Amazon</v>
      </c>
      <c r="U4468" s="1">
        <f t="shared" si="69"/>
        <v>45566</v>
      </c>
    </row>
    <row r="4469" spans="1:21" x14ac:dyDescent="0.3">
      <c r="A4469" s="1">
        <v>45717</v>
      </c>
      <c r="B4469" s="2" t="s">
        <v>50</v>
      </c>
      <c r="C4469" s="2" t="s">
        <v>22</v>
      </c>
      <c r="D4469" s="2" t="s">
        <v>36</v>
      </c>
      <c r="E4469" s="2" t="str">
        <f>TRIM(Table2[[#This Row],[SKU_CODE]])</f>
        <v>BEC-CLN-003</v>
      </c>
      <c r="F4469" s="2">
        <v>462</v>
      </c>
      <c r="G4469" s="2">
        <v>138138</v>
      </c>
      <c r="H4469" s="2">
        <v>15348.38</v>
      </c>
      <c r="I4469" s="2">
        <v>27077.89</v>
      </c>
      <c r="J4469" s="2">
        <v>17</v>
      </c>
      <c r="K4469" s="2" t="str">
        <f>_xlfn.XLOOKUP(E4469,[1]SKU_Master!A:A,[1]SKU_Master!C:C,"NOT FOUND")</f>
        <v>Cleaners</v>
      </c>
      <c r="L4469" s="2">
        <f>_xlfn.XLOOKUP(Table2[[#This Row],[SKU_CODE_CLEAN]],[1]SKU_Master!A:A,[1]SKU_Master!E:E,"Not Found")</f>
        <v>299</v>
      </c>
      <c r="M4469" s="2">
        <f>_xlfn.XLOOKUP(E4469,[1]SKU_Master!A:A,[1]SKU_Master!F:F,"NOT FOUND")</f>
        <v>150</v>
      </c>
      <c r="N4469" s="2" t="str">
        <f>IF(ISNUMBER(_xlfn.XMATCH(E4469,[1]SKU_Master!A:A)),"MATCH","NOT FOUND")</f>
        <v>MATCH</v>
      </c>
      <c r="O4469" s="2">
        <f>Table2[[#This Row],[GROSS_REVENUE]]-Table2[[#This Row],[DISCOUNT]]</f>
        <v>122789.62</v>
      </c>
      <c r="P4469" s="3">
        <f>IFERROR((Table2[[#This Row],[NET_REVENUE]]-(Table2[[#This Row],[UNITS_SOLD]]*Table2[[#This Row],[UNIT_COGS]]))/Table2[[#This Row],[NET_REVENUE]],0)</f>
        <v>0.43562004671078874</v>
      </c>
      <c r="Q4469" s="4">
        <f>IFERROR(Table2[[#This Row],[GROSS_REVENUE]]/Table2[[#This Row],[AD_SPEND]],0)</f>
        <v>5.1015053240854442</v>
      </c>
      <c r="R4469" s="2">
        <f>IFERROR((Table2[[#This Row],[NET_REVENUE]]-(Table2[[#This Row],[UNITS_SOLD]]*Table2[[#This Row],[UNIT_COGS]])-Table2[[#This Row],[AD_SPEND]]),0)</f>
        <v>26411.729999999996</v>
      </c>
      <c r="S4469" s="3">
        <f>IFERROR(Table2[[#This Row],[RETURNS_UNITS]]/Table2[[#This Row],[UNITS_SOLD]],0)</f>
        <v>3.67965367965368E-2</v>
      </c>
      <c r="T4469" s="2" t="str">
        <f>TRIM(CLEAN(Table2[[#This Row],[CHANNEL]]))</f>
        <v>Amazon</v>
      </c>
      <c r="U4469" s="1">
        <f t="shared" si="69"/>
        <v>45717</v>
      </c>
    </row>
    <row r="4470" spans="1:21" x14ac:dyDescent="0.3">
      <c r="A4470" s="1">
        <v>45597</v>
      </c>
      <c r="B4470" s="2" t="s">
        <v>39</v>
      </c>
      <c r="C4470" s="2" t="s">
        <v>25</v>
      </c>
      <c r="D4470" s="2" t="s">
        <v>38</v>
      </c>
      <c r="E4470" s="2" t="str">
        <f>TRIM(Table2[[#This Row],[SKU_CODE]])</f>
        <v>BEC-CLN-002</v>
      </c>
      <c r="F4470" s="2">
        <v>505</v>
      </c>
      <c r="G4470" s="2">
        <v>93425</v>
      </c>
      <c r="H4470" s="2">
        <v>7411.54</v>
      </c>
      <c r="I4470" s="2">
        <v>27120.39</v>
      </c>
      <c r="J4470" s="2">
        <v>19</v>
      </c>
      <c r="K4470" s="2" t="str">
        <f>_xlfn.XLOOKUP(E4470,[1]SKU_Master!A:A,[1]SKU_Master!C:C,"NOT FOUND")</f>
        <v>Cleaners</v>
      </c>
      <c r="L4470" s="2">
        <f>_xlfn.XLOOKUP(Table2[[#This Row],[SKU_CODE_CLEAN]],[1]SKU_Master!A:A,[1]SKU_Master!E:E,"Not Found")</f>
        <v>185</v>
      </c>
      <c r="M4470" s="2">
        <f>_xlfn.XLOOKUP(E4470,[1]SKU_Master!A:A,[1]SKU_Master!F:F,"NOT FOUND")</f>
        <v>88</v>
      </c>
      <c r="N4470" s="2" t="str">
        <f>IF(ISNUMBER(_xlfn.XMATCH(E4470,[1]SKU_Master!A:A)),"MATCH","NOT FOUND")</f>
        <v>MATCH</v>
      </c>
      <c r="O4470" s="2">
        <f>Table2[[#This Row],[GROSS_REVENUE]]-Table2[[#This Row],[DISCOUNT]]</f>
        <v>86013.46</v>
      </c>
      <c r="P4470" s="3">
        <f>IFERROR((Table2[[#This Row],[NET_REVENUE]]-(Table2[[#This Row],[UNITS_SOLD]]*Table2[[#This Row],[UNIT_COGS]]))/Table2[[#This Row],[NET_REVENUE]],0)</f>
        <v>0.48333667777113026</v>
      </c>
      <c r="Q4470" s="4">
        <f>IFERROR(Table2[[#This Row],[GROSS_REVENUE]]/Table2[[#This Row],[AD_SPEND]],0)</f>
        <v>3.4448250928544906</v>
      </c>
      <c r="R4470" s="2">
        <f>IFERROR((Table2[[#This Row],[NET_REVENUE]]-(Table2[[#This Row],[UNITS_SOLD]]*Table2[[#This Row],[UNIT_COGS]])-Table2[[#This Row],[AD_SPEND]]),0)</f>
        <v>14453.070000000007</v>
      </c>
      <c r="S4470" s="3">
        <f>IFERROR(Table2[[#This Row],[RETURNS_UNITS]]/Table2[[#This Row],[UNITS_SOLD]],0)</f>
        <v>3.7623762376237622E-2</v>
      </c>
      <c r="T4470" s="2" t="str">
        <f>TRIM(CLEAN(Table2[[#This Row],[CHANNEL]]))</f>
        <v>Amazon</v>
      </c>
      <c r="U4470" s="1">
        <f t="shared" si="69"/>
        <v>45597</v>
      </c>
    </row>
    <row r="4471" spans="1:21" x14ac:dyDescent="0.3">
      <c r="A4471" s="1">
        <v>45352</v>
      </c>
      <c r="B4471" s="2" t="s">
        <v>37</v>
      </c>
      <c r="C4471" s="2" t="s">
        <v>22</v>
      </c>
      <c r="D4471" s="2" t="s">
        <v>59</v>
      </c>
      <c r="E4471" s="2" t="str">
        <f>TRIM(Table2[[#This Row],[SKU_CODE]])</f>
        <v>BEC-CLN-001</v>
      </c>
      <c r="F4471" s="2">
        <v>480</v>
      </c>
      <c r="G4471" s="2">
        <v>95520</v>
      </c>
      <c r="H4471" s="2">
        <v>9248.4599999999991</v>
      </c>
      <c r="I4471" s="2">
        <v>27807.81</v>
      </c>
      <c r="J4471" s="2">
        <v>17</v>
      </c>
      <c r="K4471" s="2" t="str">
        <f>_xlfn.XLOOKUP(E4471,[1]SKU_Master!A:A,[1]SKU_Master!C:C,"NOT FOUND")</f>
        <v>Cleaners</v>
      </c>
      <c r="L4471" s="2">
        <f>_xlfn.XLOOKUP(Table2[[#This Row],[SKU_CODE_CLEAN]],[1]SKU_Master!A:A,[1]SKU_Master!E:E,"Not Found")</f>
        <v>199</v>
      </c>
      <c r="M4471" s="2">
        <f>_xlfn.XLOOKUP(E4471,[1]SKU_Master!A:A,[1]SKU_Master!F:F,"NOT FOUND")</f>
        <v>96</v>
      </c>
      <c r="N4471" s="2" t="str">
        <f>IF(ISNUMBER(_xlfn.XMATCH(E4471,[1]SKU_Master!A:A)),"MATCH","NOT FOUND")</f>
        <v>MATCH</v>
      </c>
      <c r="O4471" s="2">
        <f>Table2[[#This Row],[GROSS_REVENUE]]-Table2[[#This Row],[DISCOUNT]]</f>
        <v>86271.540000000008</v>
      </c>
      <c r="P4471" s="3">
        <f>IFERROR((Table2[[#This Row],[NET_REVENUE]]-(Table2[[#This Row],[UNITS_SOLD]]*Table2[[#This Row],[UNIT_COGS]]))/Table2[[#This Row],[NET_REVENUE]],0)</f>
        <v>0.46587252296643833</v>
      </c>
      <c r="Q4471" s="4">
        <f>IFERROR(Table2[[#This Row],[GROSS_REVENUE]]/Table2[[#This Row],[AD_SPEND]],0)</f>
        <v>3.4350062086874154</v>
      </c>
      <c r="R4471" s="2">
        <f>IFERROR((Table2[[#This Row],[NET_REVENUE]]-(Table2[[#This Row],[UNITS_SOLD]]*Table2[[#This Row],[UNIT_COGS]])-Table2[[#This Row],[AD_SPEND]]),0)</f>
        <v>12383.730000000007</v>
      </c>
      <c r="S4471" s="3">
        <f>IFERROR(Table2[[#This Row],[RETURNS_UNITS]]/Table2[[#This Row],[UNITS_SOLD]],0)</f>
        <v>3.5416666666666666E-2</v>
      </c>
      <c r="T4471" s="2" t="str">
        <f>TRIM(CLEAN(Table2[[#This Row],[CHANNEL]]))</f>
        <v>Blinkit</v>
      </c>
      <c r="U4471" s="1">
        <f t="shared" si="69"/>
        <v>45352</v>
      </c>
    </row>
    <row r="4472" spans="1:21" x14ac:dyDescent="0.3">
      <c r="A4472" s="1">
        <v>45566</v>
      </c>
      <c r="B4472" s="2" t="s">
        <v>21</v>
      </c>
      <c r="C4472" s="2" t="s">
        <v>25</v>
      </c>
      <c r="D4472" s="2" t="s">
        <v>36</v>
      </c>
      <c r="E4472" s="2" t="str">
        <f>TRIM(Table2[[#This Row],[SKU_CODE]])</f>
        <v>BEC-CLN-003</v>
      </c>
      <c r="F4472" s="2">
        <v>320</v>
      </c>
      <c r="G4472" s="2">
        <v>95680</v>
      </c>
      <c r="H4472" s="2">
        <v>6095.32</v>
      </c>
      <c r="I4472" s="2">
        <v>27876.82</v>
      </c>
      <c r="J4472" s="2">
        <v>13</v>
      </c>
      <c r="K4472" s="2" t="str">
        <f>_xlfn.XLOOKUP(E4472,[1]SKU_Master!A:A,[1]SKU_Master!C:C,"NOT FOUND")</f>
        <v>Cleaners</v>
      </c>
      <c r="L4472" s="2">
        <f>_xlfn.XLOOKUP(Table2[[#This Row],[SKU_CODE_CLEAN]],[1]SKU_Master!A:A,[1]SKU_Master!E:E,"Not Found")</f>
        <v>299</v>
      </c>
      <c r="M4472" s="2">
        <f>_xlfn.XLOOKUP(E4472,[1]SKU_Master!A:A,[1]SKU_Master!F:F,"NOT FOUND")</f>
        <v>150</v>
      </c>
      <c r="N4472" s="2" t="str">
        <f>IF(ISNUMBER(_xlfn.XMATCH(E4472,[1]SKU_Master!A:A)),"MATCH","NOT FOUND")</f>
        <v>MATCH</v>
      </c>
      <c r="O4472" s="2">
        <f>Table2[[#This Row],[GROSS_REVENUE]]-Table2[[#This Row],[DISCOUNT]]</f>
        <v>89584.68</v>
      </c>
      <c r="P4472" s="3">
        <f>IFERROR((Table2[[#This Row],[NET_REVENUE]]-(Table2[[#This Row],[UNITS_SOLD]]*Table2[[#This Row],[UNIT_COGS]]))/Table2[[#This Row],[NET_REVENUE]],0)</f>
        <v>0.4641941010449554</v>
      </c>
      <c r="Q4472" s="4">
        <f>IFERROR(Table2[[#This Row],[GROSS_REVENUE]]/Table2[[#This Row],[AD_SPEND]],0)</f>
        <v>3.4322422715359928</v>
      </c>
      <c r="R4472" s="2">
        <f>IFERROR((Table2[[#This Row],[NET_REVENUE]]-(Table2[[#This Row],[UNITS_SOLD]]*Table2[[#This Row],[UNIT_COGS]])-Table2[[#This Row],[AD_SPEND]]),0)</f>
        <v>13707.859999999993</v>
      </c>
      <c r="S4472" s="3">
        <f>IFERROR(Table2[[#This Row],[RETURNS_UNITS]]/Table2[[#This Row],[UNITS_SOLD]],0)</f>
        <v>4.0625000000000001E-2</v>
      </c>
      <c r="T4472" s="2" t="str">
        <f>TRIM(CLEAN(Table2[[#This Row],[CHANNEL]]))</f>
        <v>Flipkart</v>
      </c>
      <c r="U4472" s="1">
        <f t="shared" si="69"/>
        <v>45566</v>
      </c>
    </row>
    <row r="4473" spans="1:21" x14ac:dyDescent="0.3">
      <c r="A4473" s="1">
        <v>45778</v>
      </c>
      <c r="B4473" s="2" t="s">
        <v>24</v>
      </c>
      <c r="C4473" s="2" t="s">
        <v>25</v>
      </c>
      <c r="D4473" s="2" t="s">
        <v>36</v>
      </c>
      <c r="E4473" s="2" t="str">
        <f>TRIM(Table2[[#This Row],[SKU_CODE]])</f>
        <v>BEC-CLN-003</v>
      </c>
      <c r="F4473" s="2">
        <v>302</v>
      </c>
      <c r="G4473" s="2">
        <v>90298</v>
      </c>
      <c r="H4473" s="2">
        <v>4326.17</v>
      </c>
      <c r="I4473" s="2">
        <v>27965.89</v>
      </c>
      <c r="J4473" s="2">
        <v>39</v>
      </c>
      <c r="K4473" s="2" t="str">
        <f>_xlfn.XLOOKUP(E4473,[1]SKU_Master!A:A,[1]SKU_Master!C:C,"NOT FOUND")</f>
        <v>Cleaners</v>
      </c>
      <c r="L4473" s="2">
        <f>_xlfn.XLOOKUP(Table2[[#This Row],[SKU_CODE_CLEAN]],[1]SKU_Master!A:A,[1]SKU_Master!E:E,"Not Found")</f>
        <v>299</v>
      </c>
      <c r="M4473" s="2">
        <f>_xlfn.XLOOKUP(E4473,[1]SKU_Master!A:A,[1]SKU_Master!F:F,"NOT FOUND")</f>
        <v>150</v>
      </c>
      <c r="N4473" s="2" t="str">
        <f>IF(ISNUMBER(_xlfn.XMATCH(E4473,[1]SKU_Master!A:A)),"MATCH","NOT FOUND")</f>
        <v>MATCH</v>
      </c>
      <c r="O4473" s="2">
        <f>Table2[[#This Row],[GROSS_REVENUE]]-Table2[[#This Row],[DISCOUNT]]</f>
        <v>85971.83</v>
      </c>
      <c r="P4473" s="3">
        <f>IFERROR((Table2[[#This Row],[NET_REVENUE]]-(Table2[[#This Row],[UNITS_SOLD]]*Table2[[#This Row],[UNIT_COGS]]))/Table2[[#This Row],[NET_REVENUE]],0)</f>
        <v>0.47308321807271059</v>
      </c>
      <c r="Q4473" s="4">
        <f>IFERROR(Table2[[#This Row],[GROSS_REVENUE]]/Table2[[#This Row],[AD_SPEND]],0)</f>
        <v>3.2288620172646034</v>
      </c>
      <c r="R4473" s="2">
        <f>IFERROR((Table2[[#This Row],[NET_REVENUE]]-(Table2[[#This Row],[UNITS_SOLD]]*Table2[[#This Row],[UNIT_COGS]])-Table2[[#This Row],[AD_SPEND]]),0)</f>
        <v>12705.940000000002</v>
      </c>
      <c r="S4473" s="3">
        <f>IFERROR(Table2[[#This Row],[RETURNS_UNITS]]/Table2[[#This Row],[UNITS_SOLD]],0)</f>
        <v>0.12913907284768211</v>
      </c>
      <c r="T4473" s="2" t="str">
        <f>TRIM(CLEAN(Table2[[#This Row],[CHANNEL]]))</f>
        <v>D2C</v>
      </c>
      <c r="U4473" s="1">
        <f t="shared" si="69"/>
        <v>45778</v>
      </c>
    </row>
    <row r="4474" spans="1:21" x14ac:dyDescent="0.3">
      <c r="A4474" s="1">
        <v>45566</v>
      </c>
      <c r="B4474" s="2" t="s">
        <v>27</v>
      </c>
      <c r="C4474" s="2" t="s">
        <v>25</v>
      </c>
      <c r="D4474" s="2" t="s">
        <v>36</v>
      </c>
      <c r="E4474" s="2" t="str">
        <f>TRIM(Table2[[#This Row],[SKU_CODE]])</f>
        <v>BEC-CLN-003</v>
      </c>
      <c r="F4474" s="2">
        <v>360</v>
      </c>
      <c r="G4474" s="2">
        <v>107640</v>
      </c>
      <c r="H4474" s="2">
        <v>22819.08</v>
      </c>
      <c r="I4474" s="2">
        <v>27983.39</v>
      </c>
      <c r="J4474" s="2">
        <v>13</v>
      </c>
      <c r="K4474" s="2" t="str">
        <f>_xlfn.XLOOKUP(E4474,[1]SKU_Master!A:A,[1]SKU_Master!C:C,"NOT FOUND")</f>
        <v>Cleaners</v>
      </c>
      <c r="L4474" s="2">
        <f>_xlfn.XLOOKUP(Table2[[#This Row],[SKU_CODE_CLEAN]],[1]SKU_Master!A:A,[1]SKU_Master!E:E,"Not Found")</f>
        <v>299</v>
      </c>
      <c r="M4474" s="2">
        <f>_xlfn.XLOOKUP(E4474,[1]SKU_Master!A:A,[1]SKU_Master!F:F,"NOT FOUND")</f>
        <v>150</v>
      </c>
      <c r="N4474" s="2" t="str">
        <f>IF(ISNUMBER(_xlfn.XMATCH(E4474,[1]SKU_Master!A:A)),"MATCH","NOT FOUND")</f>
        <v>MATCH</v>
      </c>
      <c r="O4474" s="2">
        <f>Table2[[#This Row],[GROSS_REVENUE]]-Table2[[#This Row],[DISCOUNT]]</f>
        <v>84820.92</v>
      </c>
      <c r="P4474" s="3">
        <f>IFERROR((Table2[[#This Row],[NET_REVENUE]]-(Table2[[#This Row],[UNITS_SOLD]]*Table2[[#This Row],[UNIT_COGS]]))/Table2[[#This Row],[NET_REVENUE]],0)</f>
        <v>0.3633646039208252</v>
      </c>
      <c r="Q4474" s="4">
        <f>IFERROR(Table2[[#This Row],[GROSS_REVENUE]]/Table2[[#This Row],[AD_SPEND]],0)</f>
        <v>3.8465675531091836</v>
      </c>
      <c r="R4474" s="2">
        <f>IFERROR((Table2[[#This Row],[NET_REVENUE]]-(Table2[[#This Row],[UNITS_SOLD]]*Table2[[#This Row],[UNIT_COGS]])-Table2[[#This Row],[AD_SPEND]]),0)</f>
        <v>2837.5299999999988</v>
      </c>
      <c r="S4474" s="3">
        <f>IFERROR(Table2[[#This Row],[RETURNS_UNITS]]/Table2[[#This Row],[UNITS_SOLD]],0)</f>
        <v>3.6111111111111108E-2</v>
      </c>
      <c r="T4474" s="2" t="str">
        <f>TRIM(CLEAN(Table2[[#This Row],[CHANNEL]]))</f>
        <v>Zepto</v>
      </c>
      <c r="U4474" s="1">
        <f t="shared" si="69"/>
        <v>45566</v>
      </c>
    </row>
    <row r="4475" spans="1:21" x14ac:dyDescent="0.3">
      <c r="A4475" s="1">
        <v>45444</v>
      </c>
      <c r="B4475" s="2" t="s">
        <v>24</v>
      </c>
      <c r="C4475" s="2" t="s">
        <v>25</v>
      </c>
      <c r="D4475" s="2" t="s">
        <v>36</v>
      </c>
      <c r="E4475" s="2" t="str">
        <f>TRIM(Table2[[#This Row],[SKU_CODE]])</f>
        <v>BEC-CLN-003</v>
      </c>
      <c r="F4475" s="2">
        <v>308</v>
      </c>
      <c r="G4475" s="2">
        <v>92092</v>
      </c>
      <c r="H4475" s="2">
        <v>7114.88</v>
      </c>
      <c r="I4475" s="2">
        <v>28083.3</v>
      </c>
      <c r="J4475" s="2">
        <v>42</v>
      </c>
      <c r="K4475" s="2" t="str">
        <f>_xlfn.XLOOKUP(E4475,[1]SKU_Master!A:A,[1]SKU_Master!C:C,"NOT FOUND")</f>
        <v>Cleaners</v>
      </c>
      <c r="L4475" s="2">
        <f>_xlfn.XLOOKUP(Table2[[#This Row],[SKU_CODE_CLEAN]],[1]SKU_Master!A:A,[1]SKU_Master!E:E,"Not Found")</f>
        <v>299</v>
      </c>
      <c r="M4475" s="2">
        <f>_xlfn.XLOOKUP(E4475,[1]SKU_Master!A:A,[1]SKU_Master!F:F,"NOT FOUND")</f>
        <v>150</v>
      </c>
      <c r="N4475" s="2" t="str">
        <f>IF(ISNUMBER(_xlfn.XMATCH(E4475,[1]SKU_Master!A:A)),"MATCH","NOT FOUND")</f>
        <v>MATCH</v>
      </c>
      <c r="O4475" s="2">
        <f>Table2[[#This Row],[GROSS_REVENUE]]-Table2[[#This Row],[DISCOUNT]]</f>
        <v>84977.12</v>
      </c>
      <c r="P4475" s="3">
        <f>IFERROR((Table2[[#This Row],[NET_REVENUE]]-(Table2[[#This Row],[UNITS_SOLD]]*Table2[[#This Row],[UNIT_COGS]]))/Table2[[#This Row],[NET_REVENUE]],0)</f>
        <v>0.45632424351401879</v>
      </c>
      <c r="Q4475" s="4">
        <f>IFERROR(Table2[[#This Row],[GROSS_REVENUE]]/Table2[[#This Row],[AD_SPEND]],0)</f>
        <v>3.2792442483611257</v>
      </c>
      <c r="R4475" s="2">
        <f>IFERROR((Table2[[#This Row],[NET_REVENUE]]-(Table2[[#This Row],[UNITS_SOLD]]*Table2[[#This Row],[UNIT_COGS]])-Table2[[#This Row],[AD_SPEND]]),0)</f>
        <v>10693.819999999996</v>
      </c>
      <c r="S4475" s="3">
        <f>IFERROR(Table2[[#This Row],[RETURNS_UNITS]]/Table2[[#This Row],[UNITS_SOLD]],0)</f>
        <v>0.13636363636363635</v>
      </c>
      <c r="T4475" s="2" t="str">
        <f>TRIM(CLEAN(Table2[[#This Row],[CHANNEL]]))</f>
        <v>D2C</v>
      </c>
      <c r="U4475" s="1">
        <f t="shared" si="69"/>
        <v>45444</v>
      </c>
    </row>
    <row r="4476" spans="1:21" x14ac:dyDescent="0.3">
      <c r="A4476" s="1">
        <v>45778</v>
      </c>
      <c r="B4476" s="2" t="s">
        <v>39</v>
      </c>
      <c r="C4476" s="2" t="s">
        <v>22</v>
      </c>
      <c r="D4476" s="2" t="s">
        <v>36</v>
      </c>
      <c r="E4476" s="2" t="str">
        <f>TRIM(Table2[[#This Row],[SKU_CODE]])</f>
        <v>BEC-CLN-003</v>
      </c>
      <c r="F4476" s="2">
        <v>420</v>
      </c>
      <c r="G4476" s="2">
        <v>125580</v>
      </c>
      <c r="H4476" s="2">
        <v>10801.32</v>
      </c>
      <c r="I4476" s="2">
        <v>28152.639999999999</v>
      </c>
      <c r="J4476" s="2">
        <v>18</v>
      </c>
      <c r="K4476" s="2" t="str">
        <f>_xlfn.XLOOKUP(E4476,[1]SKU_Master!A:A,[1]SKU_Master!C:C,"NOT FOUND")</f>
        <v>Cleaners</v>
      </c>
      <c r="L4476" s="2">
        <f>_xlfn.XLOOKUP(Table2[[#This Row],[SKU_CODE_CLEAN]],[1]SKU_Master!A:A,[1]SKU_Master!E:E,"Not Found")</f>
        <v>299</v>
      </c>
      <c r="M4476" s="2">
        <f>_xlfn.XLOOKUP(E4476,[1]SKU_Master!A:A,[1]SKU_Master!F:F,"NOT FOUND")</f>
        <v>150</v>
      </c>
      <c r="N4476" s="2" t="str">
        <f>IF(ISNUMBER(_xlfn.XMATCH(E4476,[1]SKU_Master!A:A)),"MATCH","NOT FOUND")</f>
        <v>MATCH</v>
      </c>
      <c r="O4476" s="2">
        <f>Table2[[#This Row],[GROSS_REVENUE]]-Table2[[#This Row],[DISCOUNT]]</f>
        <v>114778.68</v>
      </c>
      <c r="P4476" s="3">
        <f>IFERROR((Table2[[#This Row],[NET_REVENUE]]-(Table2[[#This Row],[UNITS_SOLD]]*Table2[[#This Row],[UNIT_COGS]]))/Table2[[#This Row],[NET_REVENUE]],0)</f>
        <v>0.45111757688797255</v>
      </c>
      <c r="Q4476" s="4">
        <f>IFERROR(Table2[[#This Row],[GROSS_REVENUE]]/Table2[[#This Row],[AD_SPEND]],0)</f>
        <v>4.4606829057594597</v>
      </c>
      <c r="R4476" s="2">
        <f>IFERROR((Table2[[#This Row],[NET_REVENUE]]-(Table2[[#This Row],[UNITS_SOLD]]*Table2[[#This Row],[UNIT_COGS]])-Table2[[#This Row],[AD_SPEND]]),0)</f>
        <v>23626.039999999994</v>
      </c>
      <c r="S4476" s="3">
        <f>IFERROR(Table2[[#This Row],[RETURNS_UNITS]]/Table2[[#This Row],[UNITS_SOLD]],0)</f>
        <v>4.2857142857142858E-2</v>
      </c>
      <c r="T4476" s="2" t="str">
        <f>TRIM(CLEAN(Table2[[#This Row],[CHANNEL]]))</f>
        <v>Amazon</v>
      </c>
      <c r="U4476" s="1">
        <f t="shared" si="69"/>
        <v>45778</v>
      </c>
    </row>
    <row r="4477" spans="1:21" x14ac:dyDescent="0.3">
      <c r="A4477" s="1">
        <v>45748</v>
      </c>
      <c r="B4477" s="2" t="s">
        <v>50</v>
      </c>
      <c r="C4477" s="2" t="s">
        <v>25</v>
      </c>
      <c r="D4477" s="2" t="s">
        <v>59</v>
      </c>
      <c r="E4477" s="2" t="str">
        <f>TRIM(Table2[[#This Row],[SKU_CODE]])</f>
        <v>BEC-CLN-001</v>
      </c>
      <c r="F4477" s="2">
        <v>683</v>
      </c>
      <c r="G4477" s="2">
        <v>135917</v>
      </c>
      <c r="H4477" s="2">
        <v>9594.2099999999991</v>
      </c>
      <c r="I4477" s="2">
        <v>28834.23</v>
      </c>
      <c r="J4477" s="2">
        <v>26</v>
      </c>
      <c r="K4477" s="2" t="str">
        <f>_xlfn.XLOOKUP(E4477,[1]SKU_Master!A:A,[1]SKU_Master!C:C,"NOT FOUND")</f>
        <v>Cleaners</v>
      </c>
      <c r="L4477" s="2">
        <f>_xlfn.XLOOKUP(Table2[[#This Row],[SKU_CODE_CLEAN]],[1]SKU_Master!A:A,[1]SKU_Master!E:E,"Not Found")</f>
        <v>199</v>
      </c>
      <c r="M4477" s="2">
        <f>_xlfn.XLOOKUP(E4477,[1]SKU_Master!A:A,[1]SKU_Master!F:F,"NOT FOUND")</f>
        <v>96</v>
      </c>
      <c r="N4477" s="2" t="str">
        <f>IF(ISNUMBER(_xlfn.XMATCH(E4477,[1]SKU_Master!A:A)),"MATCH","NOT FOUND")</f>
        <v>MATCH</v>
      </c>
      <c r="O4477" s="2">
        <f>Table2[[#This Row],[GROSS_REVENUE]]-Table2[[#This Row],[DISCOUNT]]</f>
        <v>126322.79000000001</v>
      </c>
      <c r="P4477" s="3">
        <f>IFERROR((Table2[[#This Row],[NET_REVENUE]]-(Table2[[#This Row],[UNITS_SOLD]]*Table2[[#This Row],[UNIT_COGS]]))/Table2[[#This Row],[NET_REVENUE]],0)</f>
        <v>0.48094876625191707</v>
      </c>
      <c r="Q4477" s="4">
        <f>IFERROR(Table2[[#This Row],[GROSS_REVENUE]]/Table2[[#This Row],[AD_SPEND]],0)</f>
        <v>4.7137378039919913</v>
      </c>
      <c r="R4477" s="2">
        <f>IFERROR((Table2[[#This Row],[NET_REVENUE]]-(Table2[[#This Row],[UNITS_SOLD]]*Table2[[#This Row],[UNIT_COGS]])-Table2[[#This Row],[AD_SPEND]]),0)</f>
        <v>31920.560000000009</v>
      </c>
      <c r="S4477" s="3">
        <f>IFERROR(Table2[[#This Row],[RETURNS_UNITS]]/Table2[[#This Row],[UNITS_SOLD]],0)</f>
        <v>3.8067349926793559E-2</v>
      </c>
      <c r="T4477" s="2" t="str">
        <f>TRIM(CLEAN(Table2[[#This Row],[CHANNEL]]))</f>
        <v>Amazon</v>
      </c>
      <c r="U4477" s="1">
        <f t="shared" si="69"/>
        <v>45748</v>
      </c>
    </row>
    <row r="4478" spans="1:21" x14ac:dyDescent="0.3">
      <c r="A4478" s="1">
        <v>45597</v>
      </c>
      <c r="B4478" s="2" t="s">
        <v>37</v>
      </c>
      <c r="C4478" s="2" t="s">
        <v>22</v>
      </c>
      <c r="D4478" s="2" t="s">
        <v>36</v>
      </c>
      <c r="E4478" s="2" t="str">
        <f>TRIM(Table2[[#This Row],[SKU_CODE]])</f>
        <v>BEC-CLN-003</v>
      </c>
      <c r="F4478" s="2">
        <v>350</v>
      </c>
      <c r="G4478" s="2">
        <v>104650</v>
      </c>
      <c r="H4478" s="2">
        <v>11805.34</v>
      </c>
      <c r="I4478" s="2">
        <v>28907.13</v>
      </c>
      <c r="J4478" s="2">
        <v>14</v>
      </c>
      <c r="K4478" s="2" t="str">
        <f>_xlfn.XLOOKUP(E4478,[1]SKU_Master!A:A,[1]SKU_Master!C:C,"NOT FOUND")</f>
        <v>Cleaners</v>
      </c>
      <c r="L4478" s="2">
        <f>_xlfn.XLOOKUP(Table2[[#This Row],[SKU_CODE_CLEAN]],[1]SKU_Master!A:A,[1]SKU_Master!E:E,"Not Found")</f>
        <v>299</v>
      </c>
      <c r="M4478" s="2">
        <f>_xlfn.XLOOKUP(E4478,[1]SKU_Master!A:A,[1]SKU_Master!F:F,"NOT FOUND")</f>
        <v>150</v>
      </c>
      <c r="N4478" s="2" t="str">
        <f>IF(ISNUMBER(_xlfn.XMATCH(E4478,[1]SKU_Master!A:A)),"MATCH","NOT FOUND")</f>
        <v>MATCH</v>
      </c>
      <c r="O4478" s="2">
        <f>Table2[[#This Row],[GROSS_REVENUE]]-Table2[[#This Row],[DISCOUNT]]</f>
        <v>92844.66</v>
      </c>
      <c r="P4478" s="3">
        <f>IFERROR((Table2[[#This Row],[NET_REVENUE]]-(Table2[[#This Row],[UNITS_SOLD]]*Table2[[#This Row],[UNIT_COGS]]))/Table2[[#This Row],[NET_REVENUE]],0)</f>
        <v>0.43453936930783099</v>
      </c>
      <c r="Q4478" s="4">
        <f>IFERROR(Table2[[#This Row],[GROSS_REVENUE]]/Table2[[#This Row],[AD_SPEND]],0)</f>
        <v>3.6202141132654813</v>
      </c>
      <c r="R4478" s="2">
        <f>IFERROR((Table2[[#This Row],[NET_REVENUE]]-(Table2[[#This Row],[UNITS_SOLD]]*Table2[[#This Row],[UNIT_COGS]])-Table2[[#This Row],[AD_SPEND]]),0)</f>
        <v>11437.530000000002</v>
      </c>
      <c r="S4478" s="3">
        <f>IFERROR(Table2[[#This Row],[RETURNS_UNITS]]/Table2[[#This Row],[UNITS_SOLD]],0)</f>
        <v>0.04</v>
      </c>
      <c r="T4478" s="2" t="str">
        <f>TRIM(CLEAN(Table2[[#This Row],[CHANNEL]]))</f>
        <v>Blinkit</v>
      </c>
      <c r="U4478" s="1">
        <f t="shared" si="69"/>
        <v>45597</v>
      </c>
    </row>
    <row r="4479" spans="1:21" x14ac:dyDescent="0.3">
      <c r="A4479" s="1">
        <v>45778</v>
      </c>
      <c r="B4479" s="2" t="s">
        <v>37</v>
      </c>
      <c r="C4479" s="2" t="s">
        <v>25</v>
      </c>
      <c r="D4479" s="2" t="s">
        <v>36</v>
      </c>
      <c r="E4479" s="2" t="str">
        <f>TRIM(Table2[[#This Row],[SKU_CODE]])</f>
        <v>BEC-CLN-003</v>
      </c>
      <c r="F4479" s="2">
        <v>418</v>
      </c>
      <c r="G4479" s="2">
        <v>124982</v>
      </c>
      <c r="H4479" s="2">
        <v>33261.760000000002</v>
      </c>
      <c r="I4479" s="2">
        <v>29009.51</v>
      </c>
      <c r="J4479" s="2">
        <v>23</v>
      </c>
      <c r="K4479" s="2" t="str">
        <f>_xlfn.XLOOKUP(E4479,[1]SKU_Master!A:A,[1]SKU_Master!C:C,"NOT FOUND")</f>
        <v>Cleaners</v>
      </c>
      <c r="L4479" s="2">
        <f>_xlfn.XLOOKUP(Table2[[#This Row],[SKU_CODE_CLEAN]],[1]SKU_Master!A:A,[1]SKU_Master!E:E,"Not Found")</f>
        <v>299</v>
      </c>
      <c r="M4479" s="2">
        <f>_xlfn.XLOOKUP(E4479,[1]SKU_Master!A:A,[1]SKU_Master!F:F,"NOT FOUND")</f>
        <v>150</v>
      </c>
      <c r="N4479" s="2" t="str">
        <f>IF(ISNUMBER(_xlfn.XMATCH(E4479,[1]SKU_Master!A:A)),"MATCH","NOT FOUND")</f>
        <v>MATCH</v>
      </c>
      <c r="O4479" s="2">
        <f>Table2[[#This Row],[GROSS_REVENUE]]-Table2[[#This Row],[DISCOUNT]]</f>
        <v>91720.239999999991</v>
      </c>
      <c r="P4479" s="3">
        <f>IFERROR((Table2[[#This Row],[NET_REVENUE]]-(Table2[[#This Row],[UNITS_SOLD]]*Table2[[#This Row],[UNIT_COGS]]))/Table2[[#This Row],[NET_REVENUE]],0)</f>
        <v>0.31639952097813956</v>
      </c>
      <c r="Q4479" s="4">
        <f>IFERROR(Table2[[#This Row],[GROSS_REVENUE]]/Table2[[#This Row],[AD_SPEND]],0)</f>
        <v>4.3083113089466183</v>
      </c>
      <c r="R4479" s="2">
        <f>IFERROR((Table2[[#This Row],[NET_REVENUE]]-(Table2[[#This Row],[UNITS_SOLD]]*Table2[[#This Row],[UNIT_COGS]])-Table2[[#This Row],[AD_SPEND]]),0)</f>
        <v>10.729999999992287</v>
      </c>
      <c r="S4479" s="3">
        <f>IFERROR(Table2[[#This Row],[RETURNS_UNITS]]/Table2[[#This Row],[UNITS_SOLD]],0)</f>
        <v>5.5023923444976079E-2</v>
      </c>
      <c r="T4479" s="2" t="str">
        <f>TRIM(CLEAN(Table2[[#This Row],[CHANNEL]]))</f>
        <v>Blinkit</v>
      </c>
      <c r="U4479" s="1">
        <f t="shared" si="69"/>
        <v>45778</v>
      </c>
    </row>
    <row r="4480" spans="1:21" x14ac:dyDescent="0.3">
      <c r="A4480" s="1">
        <v>45627</v>
      </c>
      <c r="B4480" s="2" t="s">
        <v>37</v>
      </c>
      <c r="C4480" s="2" t="s">
        <v>25</v>
      </c>
      <c r="D4480" s="2" t="s">
        <v>59</v>
      </c>
      <c r="E4480" s="2" t="str">
        <f>TRIM(Table2[[#This Row],[SKU_CODE]])</f>
        <v>BEC-CLN-001</v>
      </c>
      <c r="F4480" s="2">
        <v>509</v>
      </c>
      <c r="G4480" s="2">
        <v>101291</v>
      </c>
      <c r="H4480" s="2">
        <v>6327.34</v>
      </c>
      <c r="I4480" s="2">
        <v>29244.59</v>
      </c>
      <c r="J4480" s="2">
        <v>17</v>
      </c>
      <c r="K4480" s="2" t="str">
        <f>_xlfn.XLOOKUP(E4480,[1]SKU_Master!A:A,[1]SKU_Master!C:C,"NOT FOUND")</f>
        <v>Cleaners</v>
      </c>
      <c r="L4480" s="2">
        <f>_xlfn.XLOOKUP(Table2[[#This Row],[SKU_CODE_CLEAN]],[1]SKU_Master!A:A,[1]SKU_Master!E:E,"Not Found")</f>
        <v>199</v>
      </c>
      <c r="M4480" s="2">
        <f>_xlfn.XLOOKUP(E4480,[1]SKU_Master!A:A,[1]SKU_Master!F:F,"NOT FOUND")</f>
        <v>96</v>
      </c>
      <c r="N4480" s="2" t="str">
        <f>IF(ISNUMBER(_xlfn.XMATCH(E4480,[1]SKU_Master!A:A)),"MATCH","NOT FOUND")</f>
        <v>MATCH</v>
      </c>
      <c r="O4480" s="2">
        <f>Table2[[#This Row],[GROSS_REVENUE]]-Table2[[#This Row],[DISCOUNT]]</f>
        <v>94963.66</v>
      </c>
      <c r="P4480" s="3">
        <f>IFERROR((Table2[[#This Row],[NET_REVENUE]]-(Table2[[#This Row],[UNITS_SOLD]]*Table2[[#This Row],[UNIT_COGS]]))/Table2[[#This Row],[NET_REVENUE]],0)</f>
        <v>0.48544527453975556</v>
      </c>
      <c r="Q4480" s="4">
        <f>IFERROR(Table2[[#This Row],[GROSS_REVENUE]]/Table2[[#This Row],[AD_SPEND]],0)</f>
        <v>3.4635807853691913</v>
      </c>
      <c r="R4480" s="2">
        <f>IFERROR((Table2[[#This Row],[NET_REVENUE]]-(Table2[[#This Row],[UNITS_SOLD]]*Table2[[#This Row],[UNIT_COGS]])-Table2[[#This Row],[AD_SPEND]]),0)</f>
        <v>16855.070000000003</v>
      </c>
      <c r="S4480" s="3">
        <f>IFERROR(Table2[[#This Row],[RETURNS_UNITS]]/Table2[[#This Row],[UNITS_SOLD]],0)</f>
        <v>3.3398821218074658E-2</v>
      </c>
      <c r="T4480" s="2" t="str">
        <f>TRIM(CLEAN(Table2[[#This Row],[CHANNEL]]))</f>
        <v>Blinkit</v>
      </c>
      <c r="U4480" s="1">
        <f t="shared" si="69"/>
        <v>45627</v>
      </c>
    </row>
    <row r="4481" spans="1:21" x14ac:dyDescent="0.3">
      <c r="A4481" s="1">
        <v>45566</v>
      </c>
      <c r="B4481" s="2" t="s">
        <v>39</v>
      </c>
      <c r="C4481" s="2" t="s">
        <v>25</v>
      </c>
      <c r="D4481" s="2" t="s">
        <v>59</v>
      </c>
      <c r="E4481" s="2" t="str">
        <f>TRIM(Table2[[#This Row],[SKU_CODE]])</f>
        <v>BEC-CLN-001</v>
      </c>
      <c r="F4481" s="2">
        <v>614</v>
      </c>
      <c r="G4481" s="2">
        <v>122186</v>
      </c>
      <c r="H4481" s="2">
        <v>34693.910000000003</v>
      </c>
      <c r="I4481" s="2">
        <v>29298.720000000001</v>
      </c>
      <c r="J4481" s="2">
        <v>14</v>
      </c>
      <c r="K4481" s="2" t="str">
        <f>_xlfn.XLOOKUP(E4481,[1]SKU_Master!A:A,[1]SKU_Master!C:C,"NOT FOUND")</f>
        <v>Cleaners</v>
      </c>
      <c r="L4481" s="2">
        <f>_xlfn.XLOOKUP(Table2[[#This Row],[SKU_CODE_CLEAN]],[1]SKU_Master!A:A,[1]SKU_Master!E:E,"Not Found")</f>
        <v>199</v>
      </c>
      <c r="M4481" s="2">
        <f>_xlfn.XLOOKUP(E4481,[1]SKU_Master!A:A,[1]SKU_Master!F:F,"NOT FOUND")</f>
        <v>96</v>
      </c>
      <c r="N4481" s="2" t="str">
        <f>IF(ISNUMBER(_xlfn.XMATCH(E4481,[1]SKU_Master!A:A)),"MATCH","NOT FOUND")</f>
        <v>MATCH</v>
      </c>
      <c r="O4481" s="2">
        <f>Table2[[#This Row],[GROSS_REVENUE]]-Table2[[#This Row],[DISCOUNT]]</f>
        <v>87492.09</v>
      </c>
      <c r="P4481" s="3">
        <f>IFERROR((Table2[[#This Row],[NET_REVENUE]]-(Table2[[#This Row],[UNITS_SOLD]]*Table2[[#This Row],[UNIT_COGS]]))/Table2[[#This Row],[NET_REVENUE]],0)</f>
        <v>0.32629338263607599</v>
      </c>
      <c r="Q4481" s="4">
        <f>IFERROR(Table2[[#This Row],[GROSS_REVENUE]]/Table2[[#This Row],[AD_SPEND]],0)</f>
        <v>4.1703528345265592</v>
      </c>
      <c r="R4481" s="2">
        <f>IFERROR((Table2[[#This Row],[NET_REVENUE]]-(Table2[[#This Row],[UNITS_SOLD]]*Table2[[#This Row],[UNIT_COGS]])-Table2[[#This Row],[AD_SPEND]]),0)</f>
        <v>-750.63000000000466</v>
      </c>
      <c r="S4481" s="3">
        <f>IFERROR(Table2[[#This Row],[RETURNS_UNITS]]/Table2[[#This Row],[UNITS_SOLD]],0)</f>
        <v>2.2801302931596091E-2</v>
      </c>
      <c r="T4481" s="2" t="str">
        <f>TRIM(CLEAN(Table2[[#This Row],[CHANNEL]]))</f>
        <v>Amazon</v>
      </c>
      <c r="U4481" s="1">
        <f t="shared" si="69"/>
        <v>45566</v>
      </c>
    </row>
    <row r="4482" spans="1:21" x14ac:dyDescent="0.3">
      <c r="A4482" s="1">
        <v>45383</v>
      </c>
      <c r="B4482" s="2" t="s">
        <v>50</v>
      </c>
      <c r="C4482" s="2" t="s">
        <v>25</v>
      </c>
      <c r="D4482" s="2" t="s">
        <v>38</v>
      </c>
      <c r="E4482" s="2" t="str">
        <f>TRIM(Table2[[#This Row],[SKU_CODE]])</f>
        <v>BEC-CLN-002</v>
      </c>
      <c r="F4482" s="2">
        <v>766</v>
      </c>
      <c r="G4482" s="2">
        <v>141710</v>
      </c>
      <c r="H4482" s="2">
        <v>10731.04</v>
      </c>
      <c r="I4482" s="2">
        <v>29373.57</v>
      </c>
      <c r="J4482" s="2">
        <v>18</v>
      </c>
      <c r="K4482" s="2" t="str">
        <f>_xlfn.XLOOKUP(E4482,[1]SKU_Master!A:A,[1]SKU_Master!C:C,"NOT FOUND")</f>
        <v>Cleaners</v>
      </c>
      <c r="L4482" s="2">
        <f>_xlfn.XLOOKUP(Table2[[#This Row],[SKU_CODE_CLEAN]],[1]SKU_Master!A:A,[1]SKU_Master!E:E,"Not Found")</f>
        <v>185</v>
      </c>
      <c r="M4482" s="2">
        <f>_xlfn.XLOOKUP(E4482,[1]SKU_Master!A:A,[1]SKU_Master!F:F,"NOT FOUND")</f>
        <v>88</v>
      </c>
      <c r="N4482" s="2" t="str">
        <f>IF(ISNUMBER(_xlfn.XMATCH(E4482,[1]SKU_Master!A:A)),"MATCH","NOT FOUND")</f>
        <v>MATCH</v>
      </c>
      <c r="O4482" s="2">
        <f>Table2[[#This Row],[GROSS_REVENUE]]-Table2[[#This Row],[DISCOUNT]]</f>
        <v>130978.95999999999</v>
      </c>
      <c r="P4482" s="3">
        <f>IFERROR((Table2[[#This Row],[NET_REVENUE]]-(Table2[[#This Row],[UNITS_SOLD]]*Table2[[#This Row],[UNIT_COGS]]))/Table2[[#This Row],[NET_REVENUE]],0)</f>
        <v>0.48535245660829796</v>
      </c>
      <c r="Q4482" s="4">
        <f>IFERROR(Table2[[#This Row],[GROSS_REVENUE]]/Table2[[#This Row],[AD_SPEND]],0)</f>
        <v>4.8244050689105888</v>
      </c>
      <c r="R4482" s="2">
        <f>IFERROR((Table2[[#This Row],[NET_REVENUE]]-(Table2[[#This Row],[UNITS_SOLD]]*Table2[[#This Row],[UNIT_COGS]])-Table2[[#This Row],[AD_SPEND]]),0)</f>
        <v>34197.389999999992</v>
      </c>
      <c r="S4482" s="3">
        <f>IFERROR(Table2[[#This Row],[RETURNS_UNITS]]/Table2[[#This Row],[UNITS_SOLD]],0)</f>
        <v>2.3498694516971279E-2</v>
      </c>
      <c r="T4482" s="2" t="str">
        <f>TRIM(CLEAN(Table2[[#This Row],[CHANNEL]]))</f>
        <v>Amazon</v>
      </c>
      <c r="U4482" s="1">
        <f t="shared" si="69"/>
        <v>45383</v>
      </c>
    </row>
    <row r="4483" spans="1:21" x14ac:dyDescent="0.3">
      <c r="A4483" s="1">
        <v>45627</v>
      </c>
      <c r="B4483" s="2" t="s">
        <v>34</v>
      </c>
      <c r="C4483" s="2" t="s">
        <v>25</v>
      </c>
      <c r="D4483" s="2" t="s">
        <v>36</v>
      </c>
      <c r="E4483" s="2" t="str">
        <f>TRIM(Table2[[#This Row],[SKU_CODE]])</f>
        <v>BEC-CLN-003</v>
      </c>
      <c r="F4483" s="2">
        <v>374</v>
      </c>
      <c r="G4483" s="2">
        <v>111826</v>
      </c>
      <c r="H4483" s="2">
        <v>6878.68</v>
      </c>
      <c r="I4483" s="2">
        <v>29438.52</v>
      </c>
      <c r="J4483" s="2">
        <v>7</v>
      </c>
      <c r="K4483" s="2" t="str">
        <f>_xlfn.XLOOKUP(E4483,[1]SKU_Master!A:A,[1]SKU_Master!C:C,"NOT FOUND")</f>
        <v>Cleaners</v>
      </c>
      <c r="L4483" s="2">
        <f>_xlfn.XLOOKUP(Table2[[#This Row],[SKU_CODE_CLEAN]],[1]SKU_Master!A:A,[1]SKU_Master!E:E,"Not Found")</f>
        <v>299</v>
      </c>
      <c r="M4483" s="2">
        <f>_xlfn.XLOOKUP(E4483,[1]SKU_Master!A:A,[1]SKU_Master!F:F,"NOT FOUND")</f>
        <v>150</v>
      </c>
      <c r="N4483" s="2" t="str">
        <f>IF(ISNUMBER(_xlfn.XMATCH(E4483,[1]SKU_Master!A:A)),"MATCH","NOT FOUND")</f>
        <v>MATCH</v>
      </c>
      <c r="O4483" s="2">
        <f>Table2[[#This Row],[GROSS_REVENUE]]-Table2[[#This Row],[DISCOUNT]]</f>
        <v>104947.32</v>
      </c>
      <c r="P4483" s="3">
        <f>IFERROR((Table2[[#This Row],[NET_REVENUE]]-(Table2[[#This Row],[UNITS_SOLD]]*Table2[[#This Row],[UNIT_COGS]]))/Table2[[#This Row],[NET_REVENUE]],0)</f>
        <v>0.46544609238234957</v>
      </c>
      <c r="Q4483" s="4">
        <f>IFERROR(Table2[[#This Row],[GROSS_REVENUE]]/Table2[[#This Row],[AD_SPEND]],0)</f>
        <v>3.7986284636591785</v>
      </c>
      <c r="R4483" s="2">
        <f>IFERROR((Table2[[#This Row],[NET_REVENUE]]-(Table2[[#This Row],[UNITS_SOLD]]*Table2[[#This Row],[UNIT_COGS]])-Table2[[#This Row],[AD_SPEND]]),0)</f>
        <v>19408.800000000007</v>
      </c>
      <c r="S4483" s="3">
        <f>IFERROR(Table2[[#This Row],[RETURNS_UNITS]]/Table2[[#This Row],[UNITS_SOLD]],0)</f>
        <v>1.871657754010695E-2</v>
      </c>
      <c r="T4483" s="2" t="str">
        <f>TRIM(CLEAN(Table2[[#This Row],[CHANNEL]]))</f>
        <v>Zepto</v>
      </c>
      <c r="U4483" s="1">
        <f t="shared" ref="U4483:U4546" si="70">IF(AND(MONTH(A4483)=1,DAY(A4483)&gt;1),DATE(YEAR(A4483),DAY(A4483),1),A4483)</f>
        <v>45627</v>
      </c>
    </row>
    <row r="4484" spans="1:21" x14ac:dyDescent="0.3">
      <c r="A4484" s="1">
        <v>45413</v>
      </c>
      <c r="B4484" s="2" t="s">
        <v>50</v>
      </c>
      <c r="C4484" s="2" t="s">
        <v>25</v>
      </c>
      <c r="D4484" s="2" t="s">
        <v>36</v>
      </c>
      <c r="E4484" s="2" t="str">
        <f>TRIM(Table2[[#This Row],[SKU_CODE]])</f>
        <v>BEC-CLN-003</v>
      </c>
      <c r="F4484" s="2">
        <v>488</v>
      </c>
      <c r="G4484" s="2">
        <v>145912</v>
      </c>
      <c r="H4484" s="2">
        <v>32127.16</v>
      </c>
      <c r="I4484" s="2">
        <v>29478.46</v>
      </c>
      <c r="J4484" s="2">
        <v>26</v>
      </c>
      <c r="K4484" s="2" t="str">
        <f>_xlfn.XLOOKUP(E4484,[1]SKU_Master!A:A,[1]SKU_Master!C:C,"NOT FOUND")</f>
        <v>Cleaners</v>
      </c>
      <c r="L4484" s="2">
        <f>_xlfn.XLOOKUP(Table2[[#This Row],[SKU_CODE_CLEAN]],[1]SKU_Master!A:A,[1]SKU_Master!E:E,"Not Found")</f>
        <v>299</v>
      </c>
      <c r="M4484" s="2">
        <f>_xlfn.XLOOKUP(E4484,[1]SKU_Master!A:A,[1]SKU_Master!F:F,"NOT FOUND")</f>
        <v>150</v>
      </c>
      <c r="N4484" s="2" t="str">
        <f>IF(ISNUMBER(_xlfn.XMATCH(E4484,[1]SKU_Master!A:A)),"MATCH","NOT FOUND")</f>
        <v>MATCH</v>
      </c>
      <c r="O4484" s="2">
        <f>Table2[[#This Row],[GROSS_REVENUE]]-Table2[[#This Row],[DISCOUNT]]</f>
        <v>113784.84</v>
      </c>
      <c r="P4484" s="3">
        <f>IFERROR((Table2[[#This Row],[NET_REVENUE]]-(Table2[[#This Row],[UNITS_SOLD]]*Table2[[#This Row],[UNIT_COGS]]))/Table2[[#This Row],[NET_REVENUE]],0)</f>
        <v>0.35668055603892396</v>
      </c>
      <c r="Q4484" s="4">
        <f>IFERROR(Table2[[#This Row],[GROSS_REVENUE]]/Table2[[#This Row],[AD_SPEND]],0)</f>
        <v>4.9497836725527726</v>
      </c>
      <c r="R4484" s="2">
        <f>IFERROR((Table2[[#This Row],[NET_REVENUE]]-(Table2[[#This Row],[UNITS_SOLD]]*Table2[[#This Row],[UNIT_COGS]])-Table2[[#This Row],[AD_SPEND]]),0)</f>
        <v>11106.379999999997</v>
      </c>
      <c r="S4484" s="3">
        <f>IFERROR(Table2[[#This Row],[RETURNS_UNITS]]/Table2[[#This Row],[UNITS_SOLD]],0)</f>
        <v>5.3278688524590161E-2</v>
      </c>
      <c r="T4484" s="2" t="str">
        <f>TRIM(CLEAN(Table2[[#This Row],[CHANNEL]]))</f>
        <v>Amazon</v>
      </c>
      <c r="U4484" s="1">
        <f t="shared" si="70"/>
        <v>45413</v>
      </c>
    </row>
    <row r="4485" spans="1:21" x14ac:dyDescent="0.3">
      <c r="A4485" s="1">
        <v>45566</v>
      </c>
      <c r="B4485" s="2" t="s">
        <v>39</v>
      </c>
      <c r="C4485" s="2" t="s">
        <v>22</v>
      </c>
      <c r="D4485" s="2" t="s">
        <v>59</v>
      </c>
      <c r="E4485" s="2" t="str">
        <f>TRIM(Table2[[#This Row],[SKU_CODE]])</f>
        <v>BEC-CLN-001</v>
      </c>
      <c r="F4485" s="2">
        <v>513</v>
      </c>
      <c r="G4485" s="2">
        <v>102087</v>
      </c>
      <c r="H4485" s="2">
        <v>13290.77</v>
      </c>
      <c r="I4485" s="2">
        <v>29542.79</v>
      </c>
      <c r="J4485" s="2">
        <v>10</v>
      </c>
      <c r="K4485" s="2" t="str">
        <f>_xlfn.XLOOKUP(E4485,[1]SKU_Master!A:A,[1]SKU_Master!C:C,"NOT FOUND")</f>
        <v>Cleaners</v>
      </c>
      <c r="L4485" s="2">
        <f>_xlfn.XLOOKUP(Table2[[#This Row],[SKU_CODE_CLEAN]],[1]SKU_Master!A:A,[1]SKU_Master!E:E,"Not Found")</f>
        <v>199</v>
      </c>
      <c r="M4485" s="2">
        <f>_xlfn.XLOOKUP(E4485,[1]SKU_Master!A:A,[1]SKU_Master!F:F,"NOT FOUND")</f>
        <v>96</v>
      </c>
      <c r="N4485" s="2" t="str">
        <f>IF(ISNUMBER(_xlfn.XMATCH(E4485,[1]SKU_Master!A:A)),"MATCH","NOT FOUND")</f>
        <v>MATCH</v>
      </c>
      <c r="O4485" s="2">
        <f>Table2[[#This Row],[GROSS_REVENUE]]-Table2[[#This Row],[DISCOUNT]]</f>
        <v>88796.23</v>
      </c>
      <c r="P4485" s="3">
        <f>IFERROR((Table2[[#This Row],[NET_REVENUE]]-(Table2[[#This Row],[UNITS_SOLD]]*Table2[[#This Row],[UNIT_COGS]]))/Table2[[#This Row],[NET_REVENUE]],0)</f>
        <v>0.445381859117217</v>
      </c>
      <c r="Q4485" s="4">
        <f>IFERROR(Table2[[#This Row],[GROSS_REVENUE]]/Table2[[#This Row],[AD_SPEND]],0)</f>
        <v>3.4555639463977506</v>
      </c>
      <c r="R4485" s="2">
        <f>IFERROR((Table2[[#This Row],[NET_REVENUE]]-(Table2[[#This Row],[UNITS_SOLD]]*Table2[[#This Row],[UNIT_COGS]])-Table2[[#This Row],[AD_SPEND]]),0)</f>
        <v>10005.439999999995</v>
      </c>
      <c r="S4485" s="3">
        <f>IFERROR(Table2[[#This Row],[RETURNS_UNITS]]/Table2[[#This Row],[UNITS_SOLD]],0)</f>
        <v>1.9493177387914229E-2</v>
      </c>
      <c r="T4485" s="2" t="str">
        <f>TRIM(CLEAN(Table2[[#This Row],[CHANNEL]]))</f>
        <v>Amazon</v>
      </c>
      <c r="U4485" s="1">
        <f t="shared" si="70"/>
        <v>45566</v>
      </c>
    </row>
    <row r="4486" spans="1:21" x14ac:dyDescent="0.3">
      <c r="A4486" s="1">
        <v>45627</v>
      </c>
      <c r="B4486" s="2" t="s">
        <v>24</v>
      </c>
      <c r="C4486" s="2" t="s">
        <v>25</v>
      </c>
      <c r="D4486" s="2" t="s">
        <v>36</v>
      </c>
      <c r="E4486" s="2" t="str">
        <f>TRIM(Table2[[#This Row],[SKU_CODE]])</f>
        <v>BEC-CLN-003</v>
      </c>
      <c r="F4486" s="2">
        <v>342</v>
      </c>
      <c r="G4486" s="2">
        <v>102258</v>
      </c>
      <c r="H4486" s="2">
        <v>6576.12</v>
      </c>
      <c r="I4486" s="2">
        <v>29663.88</v>
      </c>
      <c r="J4486" s="2">
        <v>43</v>
      </c>
      <c r="K4486" s="2" t="str">
        <f>_xlfn.XLOOKUP(E4486,[1]SKU_Master!A:A,[1]SKU_Master!C:C,"NOT FOUND")</f>
        <v>Cleaners</v>
      </c>
      <c r="L4486" s="2">
        <f>_xlfn.XLOOKUP(Table2[[#This Row],[SKU_CODE_CLEAN]],[1]SKU_Master!A:A,[1]SKU_Master!E:E,"Not Found")</f>
        <v>299</v>
      </c>
      <c r="M4486" s="2">
        <f>_xlfn.XLOOKUP(E4486,[1]SKU_Master!A:A,[1]SKU_Master!F:F,"NOT FOUND")</f>
        <v>150</v>
      </c>
      <c r="N4486" s="2" t="str">
        <f>IF(ISNUMBER(_xlfn.XMATCH(E4486,[1]SKU_Master!A:A)),"MATCH","NOT FOUND")</f>
        <v>MATCH</v>
      </c>
      <c r="O4486" s="2">
        <f>Table2[[#This Row],[GROSS_REVENUE]]-Table2[[#This Row],[DISCOUNT]]</f>
        <v>95681.88</v>
      </c>
      <c r="P4486" s="3">
        <f>IFERROR((Table2[[#This Row],[NET_REVENUE]]-(Table2[[#This Row],[UNITS_SOLD]]*Table2[[#This Row],[UNIT_COGS]]))/Table2[[#This Row],[NET_REVENUE]],0)</f>
        <v>0.46384832739490489</v>
      </c>
      <c r="Q4486" s="4">
        <f>IFERROR(Table2[[#This Row],[GROSS_REVENUE]]/Table2[[#This Row],[AD_SPEND]],0)</f>
        <v>3.4472226829396559</v>
      </c>
      <c r="R4486" s="2">
        <f>IFERROR((Table2[[#This Row],[NET_REVENUE]]-(Table2[[#This Row],[UNITS_SOLD]]*Table2[[#This Row],[UNIT_COGS]])-Table2[[#This Row],[AD_SPEND]]),0)</f>
        <v>14718.000000000004</v>
      </c>
      <c r="S4486" s="3">
        <f>IFERROR(Table2[[#This Row],[RETURNS_UNITS]]/Table2[[#This Row],[UNITS_SOLD]],0)</f>
        <v>0.12573099415204678</v>
      </c>
      <c r="T4486" s="2" t="str">
        <f>TRIM(CLEAN(Table2[[#This Row],[CHANNEL]]))</f>
        <v>D2C</v>
      </c>
      <c r="U4486" s="1">
        <f t="shared" si="70"/>
        <v>45627</v>
      </c>
    </row>
    <row r="4487" spans="1:21" x14ac:dyDescent="0.3">
      <c r="A4487" s="1">
        <v>45748</v>
      </c>
      <c r="B4487" s="2" t="s">
        <v>24</v>
      </c>
      <c r="C4487" s="2" t="s">
        <v>25</v>
      </c>
      <c r="D4487" s="2" t="s">
        <v>36</v>
      </c>
      <c r="E4487" s="2" t="str">
        <f>TRIM(Table2[[#This Row],[SKU_CODE]])</f>
        <v>BEC-CLN-003</v>
      </c>
      <c r="F4487" s="2">
        <v>356</v>
      </c>
      <c r="G4487" s="2">
        <v>106444</v>
      </c>
      <c r="H4487" s="2">
        <v>4795.72</v>
      </c>
      <c r="I4487" s="2">
        <v>29684.71</v>
      </c>
      <c r="J4487" s="2">
        <v>39</v>
      </c>
      <c r="K4487" s="2" t="str">
        <f>_xlfn.XLOOKUP(E4487,[1]SKU_Master!A:A,[1]SKU_Master!C:C,"NOT FOUND")</f>
        <v>Cleaners</v>
      </c>
      <c r="L4487" s="2">
        <f>_xlfn.XLOOKUP(Table2[[#This Row],[SKU_CODE_CLEAN]],[1]SKU_Master!A:A,[1]SKU_Master!E:E,"Not Found")</f>
        <v>299</v>
      </c>
      <c r="M4487" s="2">
        <f>_xlfn.XLOOKUP(E4487,[1]SKU_Master!A:A,[1]SKU_Master!F:F,"NOT FOUND")</f>
        <v>150</v>
      </c>
      <c r="N4487" s="2" t="str">
        <f>IF(ISNUMBER(_xlfn.XMATCH(E4487,[1]SKU_Master!A:A)),"MATCH","NOT FOUND")</f>
        <v>MATCH</v>
      </c>
      <c r="O4487" s="2">
        <f>Table2[[#This Row],[GROSS_REVENUE]]-Table2[[#This Row],[DISCOUNT]]</f>
        <v>101648.28</v>
      </c>
      <c r="P4487" s="3">
        <f>IFERROR((Table2[[#This Row],[NET_REVENUE]]-(Table2[[#This Row],[UNITS_SOLD]]*Table2[[#This Row],[UNIT_COGS]]))/Table2[[#This Row],[NET_REVENUE]],0)</f>
        <v>0.47465908916510935</v>
      </c>
      <c r="Q4487" s="4">
        <f>IFERROR(Table2[[#This Row],[GROSS_REVENUE]]/Table2[[#This Row],[AD_SPEND]],0)</f>
        <v>3.5858190967673256</v>
      </c>
      <c r="R4487" s="2">
        <f>IFERROR((Table2[[#This Row],[NET_REVENUE]]-(Table2[[#This Row],[UNITS_SOLD]]*Table2[[#This Row],[UNIT_COGS]])-Table2[[#This Row],[AD_SPEND]]),0)</f>
        <v>18563.57</v>
      </c>
      <c r="S4487" s="3">
        <f>IFERROR(Table2[[#This Row],[RETURNS_UNITS]]/Table2[[#This Row],[UNITS_SOLD]],0)</f>
        <v>0.10955056179775281</v>
      </c>
      <c r="T4487" s="2" t="str">
        <f>TRIM(CLEAN(Table2[[#This Row],[CHANNEL]]))</f>
        <v>D2C</v>
      </c>
      <c r="U4487" s="1">
        <f t="shared" si="70"/>
        <v>45748</v>
      </c>
    </row>
    <row r="4488" spans="1:21" x14ac:dyDescent="0.3">
      <c r="A4488" s="1">
        <v>45294</v>
      </c>
      <c r="B4488" s="2" t="s">
        <v>37</v>
      </c>
      <c r="C4488" s="2" t="s">
        <v>28</v>
      </c>
      <c r="D4488" s="2" t="s">
        <v>36</v>
      </c>
      <c r="E4488" s="2" t="str">
        <f>TRIM(Table2[[#This Row],[SKU_CODE]])</f>
        <v>BEC-CLN-003</v>
      </c>
      <c r="F4488" s="2">
        <v>369</v>
      </c>
      <c r="G4488" s="2">
        <v>110331</v>
      </c>
      <c r="H4488" s="2">
        <v>21715.16</v>
      </c>
      <c r="I4488" s="2">
        <v>29725</v>
      </c>
      <c r="J4488" s="2">
        <v>18</v>
      </c>
      <c r="K4488" s="2" t="str">
        <f>_xlfn.XLOOKUP(E4488,[1]SKU_Master!A:A,[1]SKU_Master!C:C,"NOT FOUND")</f>
        <v>Cleaners</v>
      </c>
      <c r="L4488" s="2">
        <f>_xlfn.XLOOKUP(Table2[[#This Row],[SKU_CODE_CLEAN]],[1]SKU_Master!A:A,[1]SKU_Master!E:E,"Not Found")</f>
        <v>299</v>
      </c>
      <c r="M4488" s="2">
        <f>_xlfn.XLOOKUP(E4488,[1]SKU_Master!A:A,[1]SKU_Master!F:F,"NOT FOUND")</f>
        <v>150</v>
      </c>
      <c r="N4488" s="2" t="str">
        <f>IF(ISNUMBER(_xlfn.XMATCH(E4488,[1]SKU_Master!A:A)),"MATCH","NOT FOUND")</f>
        <v>MATCH</v>
      </c>
      <c r="O4488" s="2">
        <f>Table2[[#This Row],[GROSS_REVENUE]]-Table2[[#This Row],[DISCOUNT]]</f>
        <v>88615.84</v>
      </c>
      <c r="P4488" s="3">
        <f>IFERROR((Table2[[#This Row],[NET_REVENUE]]-(Table2[[#This Row],[UNITS_SOLD]]*Table2[[#This Row],[UNIT_COGS]]))/Table2[[#This Row],[NET_REVENUE]],0)</f>
        <v>0.37539383478168237</v>
      </c>
      <c r="Q4488" s="4">
        <f>IFERROR(Table2[[#This Row],[GROSS_REVENUE]]/Table2[[#This Row],[AD_SPEND]],0)</f>
        <v>3.7117241379310344</v>
      </c>
      <c r="R4488" s="2">
        <f>IFERROR((Table2[[#This Row],[NET_REVENUE]]-(Table2[[#This Row],[UNITS_SOLD]]*Table2[[#This Row],[UNIT_COGS]])-Table2[[#This Row],[AD_SPEND]]),0)</f>
        <v>3540.8399999999965</v>
      </c>
      <c r="S4488" s="3">
        <f>IFERROR(Table2[[#This Row],[RETURNS_UNITS]]/Table2[[#This Row],[UNITS_SOLD]],0)</f>
        <v>4.878048780487805E-2</v>
      </c>
      <c r="T4488" s="2" t="str">
        <f>TRIM(CLEAN(Table2[[#This Row],[CHANNEL]]))</f>
        <v>Blinkit</v>
      </c>
      <c r="U4488" s="1">
        <f t="shared" si="70"/>
        <v>45352</v>
      </c>
    </row>
    <row r="4489" spans="1:21" x14ac:dyDescent="0.3">
      <c r="A4489" s="1">
        <v>45748</v>
      </c>
      <c r="B4489" s="2" t="s">
        <v>37</v>
      </c>
      <c r="C4489" s="2" t="s">
        <v>25</v>
      </c>
      <c r="D4489" s="2" t="s">
        <v>36</v>
      </c>
      <c r="E4489" s="2" t="str">
        <f>TRIM(Table2[[#This Row],[SKU_CODE]])</f>
        <v>BEC-CLN-003</v>
      </c>
      <c r="F4489" s="2">
        <v>403</v>
      </c>
      <c r="G4489" s="2">
        <v>120497</v>
      </c>
      <c r="H4489" s="2">
        <v>21368.400000000001</v>
      </c>
      <c r="I4489" s="2">
        <v>29907.1</v>
      </c>
      <c r="J4489" s="2">
        <v>19</v>
      </c>
      <c r="K4489" s="2" t="str">
        <f>_xlfn.XLOOKUP(E4489,[1]SKU_Master!A:A,[1]SKU_Master!C:C,"NOT FOUND")</f>
        <v>Cleaners</v>
      </c>
      <c r="L4489" s="2">
        <f>_xlfn.XLOOKUP(Table2[[#This Row],[SKU_CODE_CLEAN]],[1]SKU_Master!A:A,[1]SKU_Master!E:E,"Not Found")</f>
        <v>299</v>
      </c>
      <c r="M4489" s="2">
        <f>_xlfn.XLOOKUP(E4489,[1]SKU_Master!A:A,[1]SKU_Master!F:F,"NOT FOUND")</f>
        <v>150</v>
      </c>
      <c r="N4489" s="2" t="str">
        <f>IF(ISNUMBER(_xlfn.XMATCH(E4489,[1]SKU_Master!A:A)),"MATCH","NOT FOUND")</f>
        <v>MATCH</v>
      </c>
      <c r="O4489" s="2">
        <f>Table2[[#This Row],[GROSS_REVENUE]]-Table2[[#This Row],[DISCOUNT]]</f>
        <v>99128.6</v>
      </c>
      <c r="P4489" s="3">
        <f>IFERROR((Table2[[#This Row],[NET_REVENUE]]-(Table2[[#This Row],[UNITS_SOLD]]*Table2[[#This Row],[UNIT_COGS]]))/Table2[[#This Row],[NET_REVENUE]],0)</f>
        <v>0.39018608151431577</v>
      </c>
      <c r="Q4489" s="4">
        <f>IFERROR(Table2[[#This Row],[GROSS_REVENUE]]/Table2[[#This Row],[AD_SPEND]],0)</f>
        <v>4.0290432706614823</v>
      </c>
      <c r="R4489" s="2">
        <f>IFERROR((Table2[[#This Row],[NET_REVENUE]]-(Table2[[#This Row],[UNITS_SOLD]]*Table2[[#This Row],[UNIT_COGS]])-Table2[[#This Row],[AD_SPEND]]),0)</f>
        <v>8771.5000000000073</v>
      </c>
      <c r="S4489" s="3">
        <f>IFERROR(Table2[[#This Row],[RETURNS_UNITS]]/Table2[[#This Row],[UNITS_SOLD]],0)</f>
        <v>4.7146401985111663E-2</v>
      </c>
      <c r="T4489" s="2" t="str">
        <f>TRIM(CLEAN(Table2[[#This Row],[CHANNEL]]))</f>
        <v>Blinkit</v>
      </c>
      <c r="U4489" s="1">
        <f t="shared" si="70"/>
        <v>45748</v>
      </c>
    </row>
    <row r="4490" spans="1:21" x14ac:dyDescent="0.3">
      <c r="A4490" s="1">
        <v>45566</v>
      </c>
      <c r="B4490" s="2" t="s">
        <v>50</v>
      </c>
      <c r="C4490" s="2" t="s">
        <v>22</v>
      </c>
      <c r="D4490" s="2" t="s">
        <v>36</v>
      </c>
      <c r="E4490" s="2" t="str">
        <f>TRIM(Table2[[#This Row],[SKU_CODE]])</f>
        <v>BEC-CLN-003</v>
      </c>
      <c r="F4490" s="2">
        <v>481</v>
      </c>
      <c r="G4490" s="2">
        <v>143819</v>
      </c>
      <c r="H4490" s="2">
        <v>15145.42</v>
      </c>
      <c r="I4490" s="2">
        <v>30240.41</v>
      </c>
      <c r="J4490" s="2">
        <v>21</v>
      </c>
      <c r="K4490" s="2" t="str">
        <f>_xlfn.XLOOKUP(E4490,[1]SKU_Master!A:A,[1]SKU_Master!C:C,"NOT FOUND")</f>
        <v>Cleaners</v>
      </c>
      <c r="L4490" s="2">
        <f>_xlfn.XLOOKUP(Table2[[#This Row],[SKU_CODE_CLEAN]],[1]SKU_Master!A:A,[1]SKU_Master!E:E,"Not Found")</f>
        <v>299</v>
      </c>
      <c r="M4490" s="2">
        <f>_xlfn.XLOOKUP(E4490,[1]SKU_Master!A:A,[1]SKU_Master!F:F,"NOT FOUND")</f>
        <v>150</v>
      </c>
      <c r="N4490" s="2" t="str">
        <f>IF(ISNUMBER(_xlfn.XMATCH(E4490,[1]SKU_Master!A:A)),"MATCH","NOT FOUND")</f>
        <v>MATCH</v>
      </c>
      <c r="O4490" s="2">
        <f>Table2[[#This Row],[GROSS_REVENUE]]-Table2[[#This Row],[DISCOUNT]]</f>
        <v>128673.58</v>
      </c>
      <c r="P4490" s="3">
        <f>IFERROR((Table2[[#This Row],[NET_REVENUE]]-(Table2[[#This Row],[UNITS_SOLD]]*Table2[[#This Row],[UNIT_COGS]]))/Table2[[#This Row],[NET_REVENUE]],0)</f>
        <v>0.43927883253112254</v>
      </c>
      <c r="Q4490" s="4">
        <f>IFERROR(Table2[[#This Row],[GROSS_REVENUE]]/Table2[[#This Row],[AD_SPEND]],0)</f>
        <v>4.7558548313333056</v>
      </c>
      <c r="R4490" s="2">
        <f>IFERROR((Table2[[#This Row],[NET_REVENUE]]-(Table2[[#This Row],[UNITS_SOLD]]*Table2[[#This Row],[UNIT_COGS]])-Table2[[#This Row],[AD_SPEND]]),0)</f>
        <v>26283.170000000002</v>
      </c>
      <c r="S4490" s="3">
        <f>IFERROR(Table2[[#This Row],[RETURNS_UNITS]]/Table2[[#This Row],[UNITS_SOLD]],0)</f>
        <v>4.3659043659043661E-2</v>
      </c>
      <c r="T4490" s="2" t="str">
        <f>TRIM(CLEAN(Table2[[#This Row],[CHANNEL]]))</f>
        <v>Amazon</v>
      </c>
      <c r="U4490" s="1">
        <f t="shared" si="70"/>
        <v>45566</v>
      </c>
    </row>
    <row r="4491" spans="1:21" x14ac:dyDescent="0.3">
      <c r="A4491" s="1">
        <v>45323</v>
      </c>
      <c r="B4491" s="2" t="s">
        <v>39</v>
      </c>
      <c r="C4491" s="2" t="s">
        <v>22</v>
      </c>
      <c r="D4491" s="2" t="s">
        <v>38</v>
      </c>
      <c r="E4491" s="2" t="str">
        <f>TRIM(Table2[[#This Row],[SKU_CODE]])</f>
        <v>BEC-CLN-002</v>
      </c>
      <c r="F4491" s="2">
        <v>603</v>
      </c>
      <c r="G4491" s="2">
        <v>111555</v>
      </c>
      <c r="H4491" s="2">
        <v>18358.63</v>
      </c>
      <c r="I4491" s="2">
        <v>30899.52</v>
      </c>
      <c r="J4491" s="2">
        <v>34</v>
      </c>
      <c r="K4491" s="2" t="str">
        <f>_xlfn.XLOOKUP(E4491,[1]SKU_Master!A:A,[1]SKU_Master!C:C,"NOT FOUND")</f>
        <v>Cleaners</v>
      </c>
      <c r="L4491" s="2">
        <f>_xlfn.XLOOKUP(Table2[[#This Row],[SKU_CODE_CLEAN]],[1]SKU_Master!A:A,[1]SKU_Master!E:E,"Not Found")</f>
        <v>185</v>
      </c>
      <c r="M4491" s="2">
        <f>_xlfn.XLOOKUP(E4491,[1]SKU_Master!A:A,[1]SKU_Master!F:F,"NOT FOUND")</f>
        <v>88</v>
      </c>
      <c r="N4491" s="2" t="str">
        <f>IF(ISNUMBER(_xlfn.XMATCH(E4491,[1]SKU_Master!A:A)),"MATCH","NOT FOUND")</f>
        <v>MATCH</v>
      </c>
      <c r="O4491" s="2">
        <f>Table2[[#This Row],[GROSS_REVENUE]]-Table2[[#This Row],[DISCOUNT]]</f>
        <v>93196.37</v>
      </c>
      <c r="P4491" s="3">
        <f>IFERROR((Table2[[#This Row],[NET_REVENUE]]-(Table2[[#This Row],[UNITS_SOLD]]*Table2[[#This Row],[UNIT_COGS]]))/Table2[[#This Row],[NET_REVENUE]],0)</f>
        <v>0.43062160039065894</v>
      </c>
      <c r="Q4491" s="4">
        <f>IFERROR(Table2[[#This Row],[GROSS_REVENUE]]/Table2[[#This Row],[AD_SPEND]],0)</f>
        <v>3.6102502563146612</v>
      </c>
      <c r="R4491" s="2">
        <f>IFERROR((Table2[[#This Row],[NET_REVENUE]]-(Table2[[#This Row],[UNITS_SOLD]]*Table2[[#This Row],[UNIT_COGS]])-Table2[[#This Row],[AD_SPEND]]),0)</f>
        <v>9232.8499999999949</v>
      </c>
      <c r="S4491" s="3">
        <f>IFERROR(Table2[[#This Row],[RETURNS_UNITS]]/Table2[[#This Row],[UNITS_SOLD]],0)</f>
        <v>5.6384742951907131E-2</v>
      </c>
      <c r="T4491" s="2" t="str">
        <f>TRIM(CLEAN(Table2[[#This Row],[CHANNEL]]))</f>
        <v>Amazon</v>
      </c>
      <c r="U4491" s="1">
        <f t="shared" si="70"/>
        <v>45323</v>
      </c>
    </row>
    <row r="4492" spans="1:21" x14ac:dyDescent="0.3">
      <c r="A4492" s="1">
        <v>45352</v>
      </c>
      <c r="B4492" s="2" t="s">
        <v>39</v>
      </c>
      <c r="C4492" s="2" t="s">
        <v>25</v>
      </c>
      <c r="D4492" s="2" t="s">
        <v>38</v>
      </c>
      <c r="E4492" s="2" t="str">
        <f>TRIM(Table2[[#This Row],[SKU_CODE]])</f>
        <v>BEC-CLN-002</v>
      </c>
      <c r="F4492" s="2">
        <v>779</v>
      </c>
      <c r="G4492" s="2">
        <v>144115</v>
      </c>
      <c r="H4492" s="2">
        <v>24489.72</v>
      </c>
      <c r="I4492" s="2">
        <v>31051.439999999999</v>
      </c>
      <c r="J4492" s="2">
        <v>39</v>
      </c>
      <c r="K4492" s="2" t="str">
        <f>_xlfn.XLOOKUP(E4492,[1]SKU_Master!A:A,[1]SKU_Master!C:C,"NOT FOUND")</f>
        <v>Cleaners</v>
      </c>
      <c r="L4492" s="2">
        <f>_xlfn.XLOOKUP(Table2[[#This Row],[SKU_CODE_CLEAN]],[1]SKU_Master!A:A,[1]SKU_Master!E:E,"Not Found")</f>
        <v>185</v>
      </c>
      <c r="M4492" s="2">
        <f>_xlfn.XLOOKUP(E4492,[1]SKU_Master!A:A,[1]SKU_Master!F:F,"NOT FOUND")</f>
        <v>88</v>
      </c>
      <c r="N4492" s="2" t="str">
        <f>IF(ISNUMBER(_xlfn.XMATCH(E4492,[1]SKU_Master!A:A)),"MATCH","NOT FOUND")</f>
        <v>MATCH</v>
      </c>
      <c r="O4492" s="2">
        <f>Table2[[#This Row],[GROSS_REVENUE]]-Table2[[#This Row],[DISCOUNT]]</f>
        <v>119625.28</v>
      </c>
      <c r="P4492" s="3">
        <f>IFERROR((Table2[[#This Row],[NET_REVENUE]]-(Table2[[#This Row],[UNITS_SOLD]]*Table2[[#This Row],[UNIT_COGS]]))/Table2[[#This Row],[NET_REVENUE]],0)</f>
        <v>0.4269438700582352</v>
      </c>
      <c r="Q4492" s="4">
        <f>IFERROR(Table2[[#This Row],[GROSS_REVENUE]]/Table2[[#This Row],[AD_SPEND]],0)</f>
        <v>4.641169620474928</v>
      </c>
      <c r="R4492" s="2">
        <f>IFERROR((Table2[[#This Row],[NET_REVENUE]]-(Table2[[#This Row],[UNITS_SOLD]]*Table2[[#This Row],[UNIT_COGS]])-Table2[[#This Row],[AD_SPEND]]),0)</f>
        <v>20021.84</v>
      </c>
      <c r="S4492" s="3">
        <f>IFERROR(Table2[[#This Row],[RETURNS_UNITS]]/Table2[[#This Row],[UNITS_SOLD]],0)</f>
        <v>5.0064184852374842E-2</v>
      </c>
      <c r="T4492" s="2" t="str">
        <f>TRIM(CLEAN(Table2[[#This Row],[CHANNEL]]))</f>
        <v>Amazon</v>
      </c>
      <c r="U4492" s="1">
        <f t="shared" si="70"/>
        <v>45352</v>
      </c>
    </row>
    <row r="4493" spans="1:21" x14ac:dyDescent="0.3">
      <c r="A4493" s="1">
        <v>45689</v>
      </c>
      <c r="B4493" s="2" t="s">
        <v>33</v>
      </c>
      <c r="C4493" s="2" t="s">
        <v>25</v>
      </c>
      <c r="D4493" s="2" t="s">
        <v>36</v>
      </c>
      <c r="E4493" s="2" t="str">
        <f>TRIM(Table2[[#This Row],[SKU_CODE]])</f>
        <v>BEC-CLN-003</v>
      </c>
      <c r="F4493" s="2">
        <v>375</v>
      </c>
      <c r="G4493" s="2">
        <v>112125</v>
      </c>
      <c r="H4493" s="2">
        <v>11779.18</v>
      </c>
      <c r="I4493" s="2">
        <v>31351.32</v>
      </c>
      <c r="J4493" s="2">
        <v>14</v>
      </c>
      <c r="K4493" s="2" t="str">
        <f>_xlfn.XLOOKUP(E4493,[1]SKU_Master!A:A,[1]SKU_Master!C:C,"NOT FOUND")</f>
        <v>Cleaners</v>
      </c>
      <c r="L4493" s="2">
        <f>_xlfn.XLOOKUP(Table2[[#This Row],[SKU_CODE_CLEAN]],[1]SKU_Master!A:A,[1]SKU_Master!E:E,"Not Found")</f>
        <v>299</v>
      </c>
      <c r="M4493" s="2">
        <f>_xlfn.XLOOKUP(E4493,[1]SKU_Master!A:A,[1]SKU_Master!F:F,"NOT FOUND")</f>
        <v>150</v>
      </c>
      <c r="N4493" s="2" t="str">
        <f>IF(ISNUMBER(_xlfn.XMATCH(E4493,[1]SKU_Master!A:A)),"MATCH","NOT FOUND")</f>
        <v>MATCH</v>
      </c>
      <c r="O4493" s="2">
        <f>Table2[[#This Row],[GROSS_REVENUE]]-Table2[[#This Row],[DISCOUNT]]</f>
        <v>100345.82</v>
      </c>
      <c r="P4493" s="3">
        <f>IFERROR((Table2[[#This Row],[NET_REVENUE]]-(Table2[[#This Row],[UNITS_SOLD]]*Table2[[#This Row],[UNIT_COGS]]))/Table2[[#This Row],[NET_REVENUE]],0)</f>
        <v>0.43943853366288704</v>
      </c>
      <c r="Q4493" s="4">
        <f>IFERROR(Table2[[#This Row],[GROSS_REVENUE]]/Table2[[#This Row],[AD_SPEND]],0)</f>
        <v>3.5764044384734039</v>
      </c>
      <c r="R4493" s="2">
        <f>IFERROR((Table2[[#This Row],[NET_REVENUE]]-(Table2[[#This Row],[UNITS_SOLD]]*Table2[[#This Row],[UNIT_COGS]])-Table2[[#This Row],[AD_SPEND]]),0)</f>
        <v>12744.500000000007</v>
      </c>
      <c r="S4493" s="3">
        <f>IFERROR(Table2[[#This Row],[RETURNS_UNITS]]/Table2[[#This Row],[UNITS_SOLD]],0)</f>
        <v>3.7333333333333336E-2</v>
      </c>
      <c r="T4493" s="2" t="str">
        <f>TRIM(CLEAN(Table2[[#This Row],[CHANNEL]]))</f>
        <v>Swiggy Instamart</v>
      </c>
      <c r="U4493" s="1">
        <f t="shared" si="70"/>
        <v>45689</v>
      </c>
    </row>
    <row r="4494" spans="1:21" x14ac:dyDescent="0.3">
      <c r="A4494" s="1">
        <v>45748</v>
      </c>
      <c r="B4494" s="2" t="s">
        <v>27</v>
      </c>
      <c r="C4494" s="2" t="s">
        <v>25</v>
      </c>
      <c r="D4494" s="2" t="s">
        <v>59</v>
      </c>
      <c r="E4494" s="2" t="str">
        <f>TRIM(Table2[[#This Row],[SKU_CODE]])</f>
        <v>BEC-CLN-001</v>
      </c>
      <c r="F4494" s="2">
        <v>565</v>
      </c>
      <c r="G4494" s="2">
        <v>112435</v>
      </c>
      <c r="H4494" s="2">
        <v>8790.3700000000008</v>
      </c>
      <c r="I4494" s="2">
        <v>31460.09</v>
      </c>
      <c r="J4494" s="2">
        <v>15</v>
      </c>
      <c r="K4494" s="2" t="str">
        <f>_xlfn.XLOOKUP(E4494,[1]SKU_Master!A:A,[1]SKU_Master!C:C,"NOT FOUND")</f>
        <v>Cleaners</v>
      </c>
      <c r="L4494" s="2">
        <f>_xlfn.XLOOKUP(Table2[[#This Row],[SKU_CODE_CLEAN]],[1]SKU_Master!A:A,[1]SKU_Master!E:E,"Not Found")</f>
        <v>199</v>
      </c>
      <c r="M4494" s="2">
        <f>_xlfn.XLOOKUP(E4494,[1]SKU_Master!A:A,[1]SKU_Master!F:F,"NOT FOUND")</f>
        <v>96</v>
      </c>
      <c r="N4494" s="2" t="str">
        <f>IF(ISNUMBER(_xlfn.XMATCH(E4494,[1]SKU_Master!A:A)),"MATCH","NOT FOUND")</f>
        <v>MATCH</v>
      </c>
      <c r="O4494" s="2">
        <f>Table2[[#This Row],[GROSS_REVENUE]]-Table2[[#This Row],[DISCOUNT]]</f>
        <v>103644.63</v>
      </c>
      <c r="P4494" s="3">
        <f>IFERROR((Table2[[#This Row],[NET_REVENUE]]-(Table2[[#This Row],[UNITS_SOLD]]*Table2[[#This Row],[UNIT_COGS]]))/Table2[[#This Row],[NET_REVENUE]],0)</f>
        <v>0.47667332113588523</v>
      </c>
      <c r="Q4494" s="4">
        <f>IFERROR(Table2[[#This Row],[GROSS_REVENUE]]/Table2[[#This Row],[AD_SPEND]],0)</f>
        <v>3.5738931452516507</v>
      </c>
      <c r="R4494" s="2">
        <f>IFERROR((Table2[[#This Row],[NET_REVENUE]]-(Table2[[#This Row],[UNITS_SOLD]]*Table2[[#This Row],[UNIT_COGS]])-Table2[[#This Row],[AD_SPEND]]),0)</f>
        <v>17944.540000000005</v>
      </c>
      <c r="S4494" s="3">
        <f>IFERROR(Table2[[#This Row],[RETURNS_UNITS]]/Table2[[#This Row],[UNITS_SOLD]],0)</f>
        <v>2.6548672566371681E-2</v>
      </c>
      <c r="T4494" s="2" t="str">
        <f>TRIM(CLEAN(Table2[[#This Row],[CHANNEL]]))</f>
        <v>Zepto</v>
      </c>
      <c r="U4494" s="1">
        <f t="shared" si="70"/>
        <v>45748</v>
      </c>
    </row>
    <row r="4495" spans="1:21" x14ac:dyDescent="0.3">
      <c r="A4495" s="1">
        <v>45658</v>
      </c>
      <c r="B4495" s="2" t="s">
        <v>24</v>
      </c>
      <c r="C4495" s="2" t="s">
        <v>25</v>
      </c>
      <c r="D4495" s="2" t="s">
        <v>36</v>
      </c>
      <c r="E4495" s="2" t="str">
        <f>TRIM(Table2[[#This Row],[SKU_CODE]])</f>
        <v>BEC-CLN-003</v>
      </c>
      <c r="F4495" s="2">
        <v>401</v>
      </c>
      <c r="G4495" s="2">
        <v>119899</v>
      </c>
      <c r="H4495" s="2">
        <v>13341.59</v>
      </c>
      <c r="I4495" s="2">
        <v>31502.66</v>
      </c>
      <c r="J4495" s="2">
        <v>53</v>
      </c>
      <c r="K4495" s="2" t="str">
        <f>_xlfn.XLOOKUP(E4495,[1]SKU_Master!A:A,[1]SKU_Master!C:C,"NOT FOUND")</f>
        <v>Cleaners</v>
      </c>
      <c r="L4495" s="2">
        <f>_xlfn.XLOOKUP(Table2[[#This Row],[SKU_CODE_CLEAN]],[1]SKU_Master!A:A,[1]SKU_Master!E:E,"Not Found")</f>
        <v>299</v>
      </c>
      <c r="M4495" s="2">
        <f>_xlfn.XLOOKUP(E4495,[1]SKU_Master!A:A,[1]SKU_Master!F:F,"NOT FOUND")</f>
        <v>150</v>
      </c>
      <c r="N4495" s="2" t="str">
        <f>IF(ISNUMBER(_xlfn.XMATCH(E4495,[1]SKU_Master!A:A)),"MATCH","NOT FOUND")</f>
        <v>MATCH</v>
      </c>
      <c r="O4495" s="2">
        <f>Table2[[#This Row],[GROSS_REVENUE]]-Table2[[#This Row],[DISCOUNT]]</f>
        <v>106557.41</v>
      </c>
      <c r="P4495" s="3">
        <f>IFERROR((Table2[[#This Row],[NET_REVENUE]]-(Table2[[#This Row],[UNITS_SOLD]]*Table2[[#This Row],[UNIT_COGS]]))/Table2[[#This Row],[NET_REVENUE]],0)</f>
        <v>0.43551555917134249</v>
      </c>
      <c r="Q4495" s="4">
        <f>IFERROR(Table2[[#This Row],[GROSS_REVENUE]]/Table2[[#This Row],[AD_SPEND]],0)</f>
        <v>3.8059960650941855</v>
      </c>
      <c r="R4495" s="2">
        <f>IFERROR((Table2[[#This Row],[NET_REVENUE]]-(Table2[[#This Row],[UNITS_SOLD]]*Table2[[#This Row],[UNIT_COGS]])-Table2[[#This Row],[AD_SPEND]]),0)</f>
        <v>14904.750000000004</v>
      </c>
      <c r="S4495" s="3">
        <f>IFERROR(Table2[[#This Row],[RETURNS_UNITS]]/Table2[[#This Row],[UNITS_SOLD]],0)</f>
        <v>0.13216957605985039</v>
      </c>
      <c r="T4495" s="2" t="str">
        <f>TRIM(CLEAN(Table2[[#This Row],[CHANNEL]]))</f>
        <v>D2C</v>
      </c>
      <c r="U4495" s="1">
        <f t="shared" si="70"/>
        <v>45658</v>
      </c>
    </row>
    <row r="4496" spans="1:21" x14ac:dyDescent="0.3">
      <c r="A4496" s="1">
        <v>45352</v>
      </c>
      <c r="B4496" s="2" t="s">
        <v>37</v>
      </c>
      <c r="C4496" s="2" t="s">
        <v>25</v>
      </c>
      <c r="D4496" s="2" t="s">
        <v>36</v>
      </c>
      <c r="E4496" s="2" t="str">
        <f>TRIM(Table2[[#This Row],[SKU_CODE]])</f>
        <v>BEC-CLN-003</v>
      </c>
      <c r="F4496" s="2">
        <v>532</v>
      </c>
      <c r="G4496" s="2">
        <v>159068</v>
      </c>
      <c r="H4496" s="2">
        <v>37942.29</v>
      </c>
      <c r="I4496" s="2">
        <v>31503.75</v>
      </c>
      <c r="J4496" s="2">
        <v>29</v>
      </c>
      <c r="K4496" s="2" t="str">
        <f>_xlfn.XLOOKUP(E4496,[1]SKU_Master!A:A,[1]SKU_Master!C:C,"NOT FOUND")</f>
        <v>Cleaners</v>
      </c>
      <c r="L4496" s="2">
        <f>_xlfn.XLOOKUP(Table2[[#This Row],[SKU_CODE_CLEAN]],[1]SKU_Master!A:A,[1]SKU_Master!E:E,"Not Found")</f>
        <v>299</v>
      </c>
      <c r="M4496" s="2">
        <f>_xlfn.XLOOKUP(E4496,[1]SKU_Master!A:A,[1]SKU_Master!F:F,"NOT FOUND")</f>
        <v>150</v>
      </c>
      <c r="N4496" s="2" t="str">
        <f>IF(ISNUMBER(_xlfn.XMATCH(E4496,[1]SKU_Master!A:A)),"MATCH","NOT FOUND")</f>
        <v>MATCH</v>
      </c>
      <c r="O4496" s="2">
        <f>Table2[[#This Row],[GROSS_REVENUE]]-Table2[[#This Row],[DISCOUNT]]</f>
        <v>121125.70999999999</v>
      </c>
      <c r="P4496" s="3">
        <f>IFERROR((Table2[[#This Row],[NET_REVENUE]]-(Table2[[#This Row],[UNITS_SOLD]]*Table2[[#This Row],[UNIT_COGS]]))/Table2[[#This Row],[NET_REVENUE]],0)</f>
        <v>0.34118033240011553</v>
      </c>
      <c r="Q4496" s="4">
        <f>IFERROR(Table2[[#This Row],[GROSS_REVENUE]]/Table2[[#This Row],[AD_SPEND]],0)</f>
        <v>5.0491766853152402</v>
      </c>
      <c r="R4496" s="2">
        <f>IFERROR((Table2[[#This Row],[NET_REVENUE]]-(Table2[[#This Row],[UNITS_SOLD]]*Table2[[#This Row],[UNIT_COGS]])-Table2[[#This Row],[AD_SPEND]]),0)</f>
        <v>9821.9599999999919</v>
      </c>
      <c r="S4496" s="3">
        <f>IFERROR(Table2[[#This Row],[RETURNS_UNITS]]/Table2[[#This Row],[UNITS_SOLD]],0)</f>
        <v>5.4511278195488719E-2</v>
      </c>
      <c r="T4496" s="2" t="str">
        <f>TRIM(CLEAN(Table2[[#This Row],[CHANNEL]]))</f>
        <v>Blinkit</v>
      </c>
      <c r="U4496" s="1">
        <f t="shared" si="70"/>
        <v>45352</v>
      </c>
    </row>
    <row r="4497" spans="1:21" x14ac:dyDescent="0.3">
      <c r="A4497" s="1">
        <v>45809</v>
      </c>
      <c r="B4497" s="2" t="s">
        <v>39</v>
      </c>
      <c r="C4497" s="2" t="s">
        <v>25</v>
      </c>
      <c r="D4497" s="2" t="s">
        <v>59</v>
      </c>
      <c r="E4497" s="2" t="str">
        <f>TRIM(Table2[[#This Row],[SKU_CODE]])</f>
        <v>BEC-CLN-001</v>
      </c>
      <c r="F4497" s="2">
        <v>644</v>
      </c>
      <c r="G4497" s="2">
        <v>128156</v>
      </c>
      <c r="H4497" s="2">
        <v>12536.46</v>
      </c>
      <c r="I4497" s="2">
        <v>31713.54</v>
      </c>
      <c r="J4497" s="2">
        <v>35</v>
      </c>
      <c r="K4497" s="2" t="str">
        <f>_xlfn.XLOOKUP(E4497,[1]SKU_Master!A:A,[1]SKU_Master!C:C,"NOT FOUND")</f>
        <v>Cleaners</v>
      </c>
      <c r="L4497" s="2">
        <f>_xlfn.XLOOKUP(Table2[[#This Row],[SKU_CODE_CLEAN]],[1]SKU_Master!A:A,[1]SKU_Master!E:E,"Not Found")</f>
        <v>199</v>
      </c>
      <c r="M4497" s="2">
        <f>_xlfn.XLOOKUP(E4497,[1]SKU_Master!A:A,[1]SKU_Master!F:F,"NOT FOUND")</f>
        <v>96</v>
      </c>
      <c r="N4497" s="2" t="str">
        <f>IF(ISNUMBER(_xlfn.XMATCH(E4497,[1]SKU_Master!A:A)),"MATCH","NOT FOUND")</f>
        <v>MATCH</v>
      </c>
      <c r="O4497" s="2">
        <f>Table2[[#This Row],[GROSS_REVENUE]]-Table2[[#This Row],[DISCOUNT]]</f>
        <v>115619.54000000001</v>
      </c>
      <c r="P4497" s="3">
        <f>IFERROR((Table2[[#This Row],[NET_REVENUE]]-(Table2[[#This Row],[UNITS_SOLD]]*Table2[[#This Row],[UNIT_COGS]]))/Table2[[#This Row],[NET_REVENUE]],0)</f>
        <v>0.46528069563328139</v>
      </c>
      <c r="Q4497" s="4">
        <f>IFERROR(Table2[[#This Row],[GROSS_REVENUE]]/Table2[[#This Row],[AD_SPEND]],0)</f>
        <v>4.0410499742381329</v>
      </c>
      <c r="R4497" s="2">
        <f>IFERROR((Table2[[#This Row],[NET_REVENUE]]-(Table2[[#This Row],[UNITS_SOLD]]*Table2[[#This Row],[UNIT_COGS]])-Table2[[#This Row],[AD_SPEND]]),0)</f>
        <v>22082.000000000007</v>
      </c>
      <c r="S4497" s="3">
        <f>IFERROR(Table2[[#This Row],[RETURNS_UNITS]]/Table2[[#This Row],[UNITS_SOLD]],0)</f>
        <v>5.434782608695652E-2</v>
      </c>
      <c r="T4497" s="2" t="str">
        <f>TRIM(CLEAN(Table2[[#This Row],[CHANNEL]]))</f>
        <v>Amazon</v>
      </c>
      <c r="U4497" s="1">
        <f t="shared" si="70"/>
        <v>45809</v>
      </c>
    </row>
    <row r="4498" spans="1:21" x14ac:dyDescent="0.3">
      <c r="A4498" s="1">
        <v>45658</v>
      </c>
      <c r="B4498" s="2" t="s">
        <v>50</v>
      </c>
      <c r="C4498" s="2" t="s">
        <v>28</v>
      </c>
      <c r="D4498" s="2" t="s">
        <v>36</v>
      </c>
      <c r="E4498" s="2" t="str">
        <f>TRIM(Table2[[#This Row],[SKU_CODE]])</f>
        <v>BEC-CLN-003</v>
      </c>
      <c r="F4498" s="2">
        <v>464</v>
      </c>
      <c r="G4498" s="2">
        <v>138736</v>
      </c>
      <c r="H4498" s="2">
        <v>24321.09</v>
      </c>
      <c r="I4498" s="2">
        <v>31741.16</v>
      </c>
      <c r="J4498" s="2">
        <v>20</v>
      </c>
      <c r="K4498" s="2" t="str">
        <f>_xlfn.XLOOKUP(E4498,[1]SKU_Master!A:A,[1]SKU_Master!C:C,"NOT FOUND")</f>
        <v>Cleaners</v>
      </c>
      <c r="L4498" s="2">
        <f>_xlfn.XLOOKUP(Table2[[#This Row],[SKU_CODE_CLEAN]],[1]SKU_Master!A:A,[1]SKU_Master!E:E,"Not Found")</f>
        <v>299</v>
      </c>
      <c r="M4498" s="2">
        <f>_xlfn.XLOOKUP(E4498,[1]SKU_Master!A:A,[1]SKU_Master!F:F,"NOT FOUND")</f>
        <v>150</v>
      </c>
      <c r="N4498" s="2" t="str">
        <f>IF(ISNUMBER(_xlfn.XMATCH(E4498,[1]SKU_Master!A:A)),"MATCH","NOT FOUND")</f>
        <v>MATCH</v>
      </c>
      <c r="O4498" s="2">
        <f>Table2[[#This Row],[GROSS_REVENUE]]-Table2[[#This Row],[DISCOUNT]]</f>
        <v>114414.91</v>
      </c>
      <c r="P4498" s="3">
        <f>IFERROR((Table2[[#This Row],[NET_REVENUE]]-(Table2[[#This Row],[UNITS_SOLD]]*Table2[[#This Row],[UNIT_COGS]]))/Table2[[#This Row],[NET_REVENUE]],0)</f>
        <v>0.39168767427252271</v>
      </c>
      <c r="Q4498" s="4">
        <f>IFERROR(Table2[[#This Row],[GROSS_REVENUE]]/Table2[[#This Row],[AD_SPEND]],0)</f>
        <v>4.3708547513701452</v>
      </c>
      <c r="R4498" s="2">
        <f>IFERROR((Table2[[#This Row],[NET_REVENUE]]-(Table2[[#This Row],[UNITS_SOLD]]*Table2[[#This Row],[UNIT_COGS]])-Table2[[#This Row],[AD_SPEND]]),0)</f>
        <v>13073.750000000004</v>
      </c>
      <c r="S4498" s="3">
        <f>IFERROR(Table2[[#This Row],[RETURNS_UNITS]]/Table2[[#This Row],[UNITS_SOLD]],0)</f>
        <v>4.3103448275862072E-2</v>
      </c>
      <c r="T4498" s="2" t="str">
        <f>TRIM(CLEAN(Table2[[#This Row],[CHANNEL]]))</f>
        <v>Amazon</v>
      </c>
      <c r="U4498" s="1">
        <f t="shared" si="70"/>
        <v>45658</v>
      </c>
    </row>
    <row r="4499" spans="1:21" x14ac:dyDescent="0.3">
      <c r="A4499" s="1">
        <v>45778</v>
      </c>
      <c r="B4499" s="2" t="s">
        <v>50</v>
      </c>
      <c r="C4499" s="2" t="s">
        <v>25</v>
      </c>
      <c r="D4499" s="2" t="s">
        <v>59</v>
      </c>
      <c r="E4499" s="2" t="str">
        <f>TRIM(Table2[[#This Row],[SKU_CODE]])</f>
        <v>BEC-CLN-001</v>
      </c>
      <c r="F4499" s="2">
        <v>733</v>
      </c>
      <c r="G4499" s="2">
        <v>145867</v>
      </c>
      <c r="H4499" s="2">
        <v>33811.83</v>
      </c>
      <c r="I4499" s="2">
        <v>31756.11</v>
      </c>
      <c r="J4499" s="2">
        <v>18</v>
      </c>
      <c r="K4499" s="2" t="str">
        <f>_xlfn.XLOOKUP(E4499,[1]SKU_Master!A:A,[1]SKU_Master!C:C,"NOT FOUND")</f>
        <v>Cleaners</v>
      </c>
      <c r="L4499" s="2">
        <f>_xlfn.XLOOKUP(Table2[[#This Row],[SKU_CODE_CLEAN]],[1]SKU_Master!A:A,[1]SKU_Master!E:E,"Not Found")</f>
        <v>199</v>
      </c>
      <c r="M4499" s="2">
        <f>_xlfn.XLOOKUP(E4499,[1]SKU_Master!A:A,[1]SKU_Master!F:F,"NOT FOUND")</f>
        <v>96</v>
      </c>
      <c r="N4499" s="2" t="str">
        <f>IF(ISNUMBER(_xlfn.XMATCH(E4499,[1]SKU_Master!A:A)),"MATCH","NOT FOUND")</f>
        <v>MATCH</v>
      </c>
      <c r="O4499" s="2">
        <f>Table2[[#This Row],[GROSS_REVENUE]]-Table2[[#This Row],[DISCOUNT]]</f>
        <v>112055.17</v>
      </c>
      <c r="P4499" s="3">
        <f>IFERROR((Table2[[#This Row],[NET_REVENUE]]-(Table2[[#This Row],[UNITS_SOLD]]*Table2[[#This Row],[UNIT_COGS]]))/Table2[[#This Row],[NET_REVENUE]],0)</f>
        <v>0.37202362015068113</v>
      </c>
      <c r="Q4499" s="4">
        <f>IFERROR(Table2[[#This Row],[GROSS_REVENUE]]/Table2[[#This Row],[AD_SPEND]],0)</f>
        <v>4.5933522714211534</v>
      </c>
      <c r="R4499" s="2">
        <f>IFERROR((Table2[[#This Row],[NET_REVENUE]]-(Table2[[#This Row],[UNITS_SOLD]]*Table2[[#This Row],[UNIT_COGS]])-Table2[[#This Row],[AD_SPEND]]),0)</f>
        <v>9931.0599999999977</v>
      </c>
      <c r="S4499" s="3">
        <f>IFERROR(Table2[[#This Row],[RETURNS_UNITS]]/Table2[[#This Row],[UNITS_SOLD]],0)</f>
        <v>2.4556616643929059E-2</v>
      </c>
      <c r="T4499" s="2" t="str">
        <f>TRIM(CLEAN(Table2[[#This Row],[CHANNEL]]))</f>
        <v>Amazon</v>
      </c>
      <c r="U4499" s="1">
        <f t="shared" si="70"/>
        <v>45778</v>
      </c>
    </row>
    <row r="4500" spans="1:21" x14ac:dyDescent="0.3">
      <c r="A4500" s="1">
        <v>45689</v>
      </c>
      <c r="B4500" s="2" t="s">
        <v>37</v>
      </c>
      <c r="C4500" s="2" t="s">
        <v>25</v>
      </c>
      <c r="D4500" s="2" t="s">
        <v>36</v>
      </c>
      <c r="E4500" s="2" t="str">
        <f>TRIM(Table2[[#This Row],[SKU_CODE]])</f>
        <v>BEC-CLN-003</v>
      </c>
      <c r="F4500" s="2">
        <v>401</v>
      </c>
      <c r="G4500" s="2">
        <v>119899</v>
      </c>
      <c r="H4500" s="2">
        <v>14313.07</v>
      </c>
      <c r="I4500" s="2">
        <v>31766.76</v>
      </c>
      <c r="J4500" s="2">
        <v>8</v>
      </c>
      <c r="K4500" s="2" t="str">
        <f>_xlfn.XLOOKUP(E4500,[1]SKU_Master!A:A,[1]SKU_Master!C:C,"NOT FOUND")</f>
        <v>Cleaners</v>
      </c>
      <c r="L4500" s="2">
        <f>_xlfn.XLOOKUP(Table2[[#This Row],[SKU_CODE_CLEAN]],[1]SKU_Master!A:A,[1]SKU_Master!E:E,"Not Found")</f>
        <v>299</v>
      </c>
      <c r="M4500" s="2">
        <f>_xlfn.XLOOKUP(E4500,[1]SKU_Master!A:A,[1]SKU_Master!F:F,"NOT FOUND")</f>
        <v>150</v>
      </c>
      <c r="N4500" s="2" t="str">
        <f>IF(ISNUMBER(_xlfn.XMATCH(E4500,[1]SKU_Master!A:A)),"MATCH","NOT FOUND")</f>
        <v>MATCH</v>
      </c>
      <c r="O4500" s="2">
        <f>Table2[[#This Row],[GROSS_REVENUE]]-Table2[[#This Row],[DISCOUNT]]</f>
        <v>105585.93</v>
      </c>
      <c r="P4500" s="3">
        <f>IFERROR((Table2[[#This Row],[NET_REVENUE]]-(Table2[[#This Row],[UNITS_SOLD]]*Table2[[#This Row],[UNIT_COGS]]))/Table2[[#This Row],[NET_REVENUE]],0)</f>
        <v>0.43032182412940811</v>
      </c>
      <c r="Q4500" s="4">
        <f>IFERROR(Table2[[#This Row],[GROSS_REVENUE]]/Table2[[#This Row],[AD_SPEND]],0)</f>
        <v>3.7743540732514114</v>
      </c>
      <c r="R4500" s="2">
        <f>IFERROR((Table2[[#This Row],[NET_REVENUE]]-(Table2[[#This Row],[UNITS_SOLD]]*Table2[[#This Row],[UNIT_COGS]])-Table2[[#This Row],[AD_SPEND]]),0)</f>
        <v>13669.169999999995</v>
      </c>
      <c r="S4500" s="3">
        <f>IFERROR(Table2[[#This Row],[RETURNS_UNITS]]/Table2[[#This Row],[UNITS_SOLD]],0)</f>
        <v>1.9950124688279301E-2</v>
      </c>
      <c r="T4500" s="2" t="str">
        <f>TRIM(CLEAN(Table2[[#This Row],[CHANNEL]]))</f>
        <v>Blinkit</v>
      </c>
      <c r="U4500" s="1">
        <f t="shared" si="70"/>
        <v>45689</v>
      </c>
    </row>
    <row r="4501" spans="1:21" x14ac:dyDescent="0.3">
      <c r="A4501" s="1">
        <v>45597</v>
      </c>
      <c r="B4501" s="2" t="s">
        <v>39</v>
      </c>
      <c r="C4501" s="2" t="s">
        <v>22</v>
      </c>
      <c r="D4501" s="2" t="s">
        <v>36</v>
      </c>
      <c r="E4501" s="2" t="str">
        <f>TRIM(Table2[[#This Row],[SKU_CODE]])</f>
        <v>BEC-CLN-003</v>
      </c>
      <c r="F4501" s="2">
        <v>447</v>
      </c>
      <c r="G4501" s="2">
        <v>133653</v>
      </c>
      <c r="H4501" s="2">
        <v>32957.78</v>
      </c>
      <c r="I4501" s="2">
        <v>31772.87</v>
      </c>
      <c r="J4501" s="2">
        <v>26</v>
      </c>
      <c r="K4501" s="2" t="str">
        <f>_xlfn.XLOOKUP(E4501,[1]SKU_Master!A:A,[1]SKU_Master!C:C,"NOT FOUND")</f>
        <v>Cleaners</v>
      </c>
      <c r="L4501" s="2">
        <f>_xlfn.XLOOKUP(Table2[[#This Row],[SKU_CODE_CLEAN]],[1]SKU_Master!A:A,[1]SKU_Master!E:E,"Not Found")</f>
        <v>299</v>
      </c>
      <c r="M4501" s="2">
        <f>_xlfn.XLOOKUP(E4501,[1]SKU_Master!A:A,[1]SKU_Master!F:F,"NOT FOUND")</f>
        <v>150</v>
      </c>
      <c r="N4501" s="2" t="str">
        <f>IF(ISNUMBER(_xlfn.XMATCH(E4501,[1]SKU_Master!A:A)),"MATCH","NOT FOUND")</f>
        <v>MATCH</v>
      </c>
      <c r="O4501" s="2">
        <f>Table2[[#This Row],[GROSS_REVENUE]]-Table2[[#This Row],[DISCOUNT]]</f>
        <v>100695.22</v>
      </c>
      <c r="P4501" s="3">
        <f>IFERROR((Table2[[#This Row],[NET_REVENUE]]-(Table2[[#This Row],[UNITS_SOLD]]*Table2[[#This Row],[UNIT_COGS]]))/Table2[[#This Row],[NET_REVENUE]],0)</f>
        <v>0.3341292665133459</v>
      </c>
      <c r="Q4501" s="4">
        <f>IFERROR(Table2[[#This Row],[GROSS_REVENUE]]/Table2[[#This Row],[AD_SPEND]],0)</f>
        <v>4.2065132926298441</v>
      </c>
      <c r="R4501" s="2">
        <f>IFERROR((Table2[[#This Row],[NET_REVENUE]]-(Table2[[#This Row],[UNITS_SOLD]]*Table2[[#This Row],[UNIT_COGS]])-Table2[[#This Row],[AD_SPEND]]),0)</f>
        <v>1872.3500000000022</v>
      </c>
      <c r="S4501" s="3">
        <f>IFERROR(Table2[[#This Row],[RETURNS_UNITS]]/Table2[[#This Row],[UNITS_SOLD]],0)</f>
        <v>5.8165548098434001E-2</v>
      </c>
      <c r="T4501" s="2" t="str">
        <f>TRIM(CLEAN(Table2[[#This Row],[CHANNEL]]))</f>
        <v>Amazon</v>
      </c>
      <c r="U4501" s="1">
        <f t="shared" si="70"/>
        <v>45597</v>
      </c>
    </row>
    <row r="4502" spans="1:21" x14ac:dyDescent="0.3">
      <c r="A4502" s="1">
        <v>45505</v>
      </c>
      <c r="B4502" s="2" t="s">
        <v>50</v>
      </c>
      <c r="C4502" s="2" t="s">
        <v>25</v>
      </c>
      <c r="D4502" s="2" t="s">
        <v>36</v>
      </c>
      <c r="E4502" s="2" t="str">
        <f>TRIM(Table2[[#This Row],[SKU_CODE]])</f>
        <v>BEC-CLN-003</v>
      </c>
      <c r="F4502" s="2">
        <v>359</v>
      </c>
      <c r="G4502" s="2">
        <v>107341</v>
      </c>
      <c r="H4502" s="2">
        <v>9656.11</v>
      </c>
      <c r="I4502" s="2">
        <v>31875.43</v>
      </c>
      <c r="J4502" s="2">
        <v>18</v>
      </c>
      <c r="K4502" s="2" t="str">
        <f>_xlfn.XLOOKUP(E4502,[1]SKU_Master!A:A,[1]SKU_Master!C:C,"NOT FOUND")</f>
        <v>Cleaners</v>
      </c>
      <c r="L4502" s="2">
        <f>_xlfn.XLOOKUP(Table2[[#This Row],[SKU_CODE_CLEAN]],[1]SKU_Master!A:A,[1]SKU_Master!E:E,"Not Found")</f>
        <v>299</v>
      </c>
      <c r="M4502" s="2">
        <f>_xlfn.XLOOKUP(E4502,[1]SKU_Master!A:A,[1]SKU_Master!F:F,"NOT FOUND")</f>
        <v>150</v>
      </c>
      <c r="N4502" s="2" t="str">
        <f>IF(ISNUMBER(_xlfn.XMATCH(E4502,[1]SKU_Master!A:A)),"MATCH","NOT FOUND")</f>
        <v>MATCH</v>
      </c>
      <c r="O4502" s="2">
        <f>Table2[[#This Row],[GROSS_REVENUE]]-Table2[[#This Row],[DISCOUNT]]</f>
        <v>97684.89</v>
      </c>
      <c r="P4502" s="3">
        <f>IFERROR((Table2[[#This Row],[NET_REVENUE]]-(Table2[[#This Row],[UNITS_SOLD]]*Table2[[#This Row],[UNIT_COGS]]))/Table2[[#This Row],[NET_REVENUE]],0)</f>
        <v>0.44873767068786174</v>
      </c>
      <c r="Q4502" s="4">
        <f>IFERROR(Table2[[#This Row],[GROSS_REVENUE]]/Table2[[#This Row],[AD_SPEND]],0)</f>
        <v>3.3675153558712778</v>
      </c>
      <c r="R4502" s="2">
        <f>IFERROR((Table2[[#This Row],[NET_REVENUE]]-(Table2[[#This Row],[UNITS_SOLD]]*Table2[[#This Row],[UNIT_COGS]])-Table2[[#This Row],[AD_SPEND]]),0)</f>
        <v>11959.46</v>
      </c>
      <c r="S4502" s="3">
        <f>IFERROR(Table2[[#This Row],[RETURNS_UNITS]]/Table2[[#This Row],[UNITS_SOLD]],0)</f>
        <v>5.0139275766016712E-2</v>
      </c>
      <c r="T4502" s="2" t="str">
        <f>TRIM(CLEAN(Table2[[#This Row],[CHANNEL]]))</f>
        <v>Amazon</v>
      </c>
      <c r="U4502" s="1">
        <f t="shared" si="70"/>
        <v>45505</v>
      </c>
    </row>
    <row r="4503" spans="1:21" x14ac:dyDescent="0.3">
      <c r="A4503" s="1">
        <v>45536</v>
      </c>
      <c r="B4503" s="2" t="s">
        <v>37</v>
      </c>
      <c r="C4503" s="2" t="s">
        <v>25</v>
      </c>
      <c r="D4503" s="2" t="s">
        <v>36</v>
      </c>
      <c r="E4503" s="2" t="str">
        <f>TRIM(Table2[[#This Row],[SKU_CODE]])</f>
        <v>BEC-CLN-003</v>
      </c>
      <c r="F4503" s="2">
        <v>436</v>
      </c>
      <c r="G4503" s="2">
        <v>130364</v>
      </c>
      <c r="H4503" s="2">
        <v>8247.24</v>
      </c>
      <c r="I4503" s="2">
        <v>32240.720000000001</v>
      </c>
      <c r="J4503" s="2">
        <v>20</v>
      </c>
      <c r="K4503" s="2" t="str">
        <f>_xlfn.XLOOKUP(E4503,[1]SKU_Master!A:A,[1]SKU_Master!C:C,"NOT FOUND")</f>
        <v>Cleaners</v>
      </c>
      <c r="L4503" s="2">
        <f>_xlfn.XLOOKUP(Table2[[#This Row],[SKU_CODE_CLEAN]],[1]SKU_Master!A:A,[1]SKU_Master!E:E,"Not Found")</f>
        <v>299</v>
      </c>
      <c r="M4503" s="2">
        <f>_xlfn.XLOOKUP(E4503,[1]SKU_Master!A:A,[1]SKU_Master!F:F,"NOT FOUND")</f>
        <v>150</v>
      </c>
      <c r="N4503" s="2" t="str">
        <f>IF(ISNUMBER(_xlfn.XMATCH(E4503,[1]SKU_Master!A:A)),"MATCH","NOT FOUND")</f>
        <v>MATCH</v>
      </c>
      <c r="O4503" s="2">
        <f>Table2[[#This Row],[GROSS_REVENUE]]-Table2[[#This Row],[DISCOUNT]]</f>
        <v>122116.76</v>
      </c>
      <c r="P4503" s="3">
        <f>IFERROR((Table2[[#This Row],[NET_REVENUE]]-(Table2[[#This Row],[UNITS_SOLD]]*Table2[[#This Row],[UNIT_COGS]]))/Table2[[#This Row],[NET_REVENUE]],0)</f>
        <v>0.46444697681137298</v>
      </c>
      <c r="Q4503" s="4">
        <f>IFERROR(Table2[[#This Row],[GROSS_REVENUE]]/Table2[[#This Row],[AD_SPEND]],0)</f>
        <v>4.0434580865439731</v>
      </c>
      <c r="R4503" s="2">
        <f>IFERROR((Table2[[#This Row],[NET_REVENUE]]-(Table2[[#This Row],[UNITS_SOLD]]*Table2[[#This Row],[UNIT_COGS]])-Table2[[#This Row],[AD_SPEND]]),0)</f>
        <v>24476.039999999994</v>
      </c>
      <c r="S4503" s="3">
        <f>IFERROR(Table2[[#This Row],[RETURNS_UNITS]]/Table2[[#This Row],[UNITS_SOLD]],0)</f>
        <v>4.5871559633027525E-2</v>
      </c>
      <c r="T4503" s="2" t="str">
        <f>TRIM(CLEAN(Table2[[#This Row],[CHANNEL]]))</f>
        <v>Blinkit</v>
      </c>
      <c r="U4503" s="1">
        <f t="shared" si="70"/>
        <v>45536</v>
      </c>
    </row>
    <row r="4504" spans="1:21" x14ac:dyDescent="0.3">
      <c r="A4504" s="1">
        <v>45505</v>
      </c>
      <c r="B4504" s="2" t="s">
        <v>39</v>
      </c>
      <c r="C4504" s="2" t="s">
        <v>22</v>
      </c>
      <c r="D4504" s="2" t="s">
        <v>36</v>
      </c>
      <c r="E4504" s="2" t="str">
        <f>TRIM(Table2[[#This Row],[SKU_CODE]])</f>
        <v>BEC-CLN-003</v>
      </c>
      <c r="F4504" s="2">
        <v>390</v>
      </c>
      <c r="G4504" s="2">
        <v>116610</v>
      </c>
      <c r="H4504" s="2">
        <v>18963.849999999999</v>
      </c>
      <c r="I4504" s="2">
        <v>32763.86</v>
      </c>
      <c r="J4504" s="2">
        <v>20</v>
      </c>
      <c r="K4504" s="2" t="str">
        <f>_xlfn.XLOOKUP(E4504,[1]SKU_Master!A:A,[1]SKU_Master!C:C,"NOT FOUND")</f>
        <v>Cleaners</v>
      </c>
      <c r="L4504" s="2">
        <f>_xlfn.XLOOKUP(Table2[[#This Row],[SKU_CODE_CLEAN]],[1]SKU_Master!A:A,[1]SKU_Master!E:E,"Not Found")</f>
        <v>299</v>
      </c>
      <c r="M4504" s="2">
        <f>_xlfn.XLOOKUP(E4504,[1]SKU_Master!A:A,[1]SKU_Master!F:F,"NOT FOUND")</f>
        <v>150</v>
      </c>
      <c r="N4504" s="2" t="str">
        <f>IF(ISNUMBER(_xlfn.XMATCH(E4504,[1]SKU_Master!A:A)),"MATCH","NOT FOUND")</f>
        <v>MATCH</v>
      </c>
      <c r="O4504" s="2">
        <f>Table2[[#This Row],[GROSS_REVENUE]]-Table2[[#This Row],[DISCOUNT]]</f>
        <v>97646.15</v>
      </c>
      <c r="P4504" s="3">
        <f>IFERROR((Table2[[#This Row],[NET_REVENUE]]-(Table2[[#This Row],[UNITS_SOLD]]*Table2[[#This Row],[UNIT_COGS]]))/Table2[[#This Row],[NET_REVENUE]],0)</f>
        <v>0.40089803847873157</v>
      </c>
      <c r="Q4504" s="4">
        <f>IFERROR(Table2[[#This Row],[GROSS_REVENUE]]/Table2[[#This Row],[AD_SPEND]],0)</f>
        <v>3.5591044522837052</v>
      </c>
      <c r="R4504" s="2">
        <f>IFERROR((Table2[[#This Row],[NET_REVENUE]]-(Table2[[#This Row],[UNITS_SOLD]]*Table2[[#This Row],[UNIT_COGS]])-Table2[[#This Row],[AD_SPEND]]),0)</f>
        <v>6382.2899999999936</v>
      </c>
      <c r="S4504" s="3">
        <f>IFERROR(Table2[[#This Row],[RETURNS_UNITS]]/Table2[[#This Row],[UNITS_SOLD]],0)</f>
        <v>5.128205128205128E-2</v>
      </c>
      <c r="T4504" s="2" t="str">
        <f>TRIM(CLEAN(Table2[[#This Row],[CHANNEL]]))</f>
        <v>Amazon</v>
      </c>
      <c r="U4504" s="1">
        <f t="shared" si="70"/>
        <v>45505</v>
      </c>
    </row>
    <row r="4505" spans="1:21" x14ac:dyDescent="0.3">
      <c r="A4505" s="1">
        <v>45809</v>
      </c>
      <c r="B4505" s="2" t="s">
        <v>39</v>
      </c>
      <c r="C4505" s="2" t="s">
        <v>22</v>
      </c>
      <c r="D4505" s="2" t="s">
        <v>38</v>
      </c>
      <c r="E4505" s="2" t="str">
        <f>TRIM(Table2[[#This Row],[SKU_CODE]])</f>
        <v>BEC-CLN-002</v>
      </c>
      <c r="F4505" s="2">
        <v>570</v>
      </c>
      <c r="G4505" s="2">
        <v>105450</v>
      </c>
      <c r="H4505" s="2">
        <v>7204.45</v>
      </c>
      <c r="I4505" s="2">
        <v>32932.160000000003</v>
      </c>
      <c r="J4505" s="2">
        <v>32</v>
      </c>
      <c r="K4505" s="2" t="str">
        <f>_xlfn.XLOOKUP(E4505,[1]SKU_Master!A:A,[1]SKU_Master!C:C,"NOT FOUND")</f>
        <v>Cleaners</v>
      </c>
      <c r="L4505" s="2">
        <f>_xlfn.XLOOKUP(Table2[[#This Row],[SKU_CODE_CLEAN]],[1]SKU_Master!A:A,[1]SKU_Master!E:E,"Not Found")</f>
        <v>185</v>
      </c>
      <c r="M4505" s="2">
        <f>_xlfn.XLOOKUP(E4505,[1]SKU_Master!A:A,[1]SKU_Master!F:F,"NOT FOUND")</f>
        <v>88</v>
      </c>
      <c r="N4505" s="2" t="str">
        <f>IF(ISNUMBER(_xlfn.XMATCH(E4505,[1]SKU_Master!A:A)),"MATCH","NOT FOUND")</f>
        <v>MATCH</v>
      </c>
      <c r="O4505" s="2">
        <f>Table2[[#This Row],[GROSS_REVENUE]]-Table2[[#This Row],[DISCOUNT]]</f>
        <v>98245.55</v>
      </c>
      <c r="P4505" s="3">
        <f>IFERROR((Table2[[#This Row],[NET_REVENUE]]-(Table2[[#This Row],[UNITS_SOLD]]*Table2[[#This Row],[UNIT_COGS]]))/Table2[[#This Row],[NET_REVENUE]],0)</f>
        <v>0.48944252436878821</v>
      </c>
      <c r="Q4505" s="4">
        <f>IFERROR(Table2[[#This Row],[GROSS_REVENUE]]/Table2[[#This Row],[AD_SPEND]],0)</f>
        <v>3.2020371575991367</v>
      </c>
      <c r="R4505" s="2">
        <f>IFERROR((Table2[[#This Row],[NET_REVENUE]]-(Table2[[#This Row],[UNITS_SOLD]]*Table2[[#This Row],[UNIT_COGS]])-Table2[[#This Row],[AD_SPEND]]),0)</f>
        <v>15153.39</v>
      </c>
      <c r="S4505" s="3">
        <f>IFERROR(Table2[[#This Row],[RETURNS_UNITS]]/Table2[[#This Row],[UNITS_SOLD]],0)</f>
        <v>5.6140350877192984E-2</v>
      </c>
      <c r="T4505" s="2" t="str">
        <f>TRIM(CLEAN(Table2[[#This Row],[CHANNEL]]))</f>
        <v>Amazon</v>
      </c>
      <c r="U4505" s="1">
        <f t="shared" si="70"/>
        <v>45809</v>
      </c>
    </row>
    <row r="4506" spans="1:21" x14ac:dyDescent="0.3">
      <c r="A4506" s="1">
        <v>45352</v>
      </c>
      <c r="B4506" s="2" t="s">
        <v>39</v>
      </c>
      <c r="C4506" s="2" t="s">
        <v>22</v>
      </c>
      <c r="D4506" s="2" t="s">
        <v>36</v>
      </c>
      <c r="E4506" s="2" t="str">
        <f>TRIM(Table2[[#This Row],[SKU_CODE]])</f>
        <v>BEC-CLN-003</v>
      </c>
      <c r="F4506" s="2">
        <v>577</v>
      </c>
      <c r="G4506" s="2">
        <v>172523</v>
      </c>
      <c r="H4506" s="2">
        <v>21977.99</v>
      </c>
      <c r="I4506" s="2">
        <v>33313.56</v>
      </c>
      <c r="J4506" s="2">
        <v>24</v>
      </c>
      <c r="K4506" s="2" t="str">
        <f>_xlfn.XLOOKUP(E4506,[1]SKU_Master!A:A,[1]SKU_Master!C:C,"NOT FOUND")</f>
        <v>Cleaners</v>
      </c>
      <c r="L4506" s="2">
        <f>_xlfn.XLOOKUP(Table2[[#This Row],[SKU_CODE_CLEAN]],[1]SKU_Master!A:A,[1]SKU_Master!E:E,"Not Found")</f>
        <v>299</v>
      </c>
      <c r="M4506" s="2">
        <f>_xlfn.XLOOKUP(E4506,[1]SKU_Master!A:A,[1]SKU_Master!F:F,"NOT FOUND")</f>
        <v>150</v>
      </c>
      <c r="N4506" s="2" t="str">
        <f>IF(ISNUMBER(_xlfn.XMATCH(E4506,[1]SKU_Master!A:A)),"MATCH","NOT FOUND")</f>
        <v>MATCH</v>
      </c>
      <c r="O4506" s="2">
        <f>Table2[[#This Row],[GROSS_REVENUE]]-Table2[[#This Row],[DISCOUNT]]</f>
        <v>150545.01</v>
      </c>
      <c r="P4506" s="3">
        <f>IFERROR((Table2[[#This Row],[NET_REVENUE]]-(Table2[[#This Row],[UNITS_SOLD]]*Table2[[#This Row],[UNIT_COGS]]))/Table2[[#This Row],[NET_REVENUE]],0)</f>
        <v>0.42508888205593798</v>
      </c>
      <c r="Q4506" s="4">
        <f>IFERROR(Table2[[#This Row],[GROSS_REVENUE]]/Table2[[#This Row],[AD_SPEND]],0)</f>
        <v>5.1787620416431031</v>
      </c>
      <c r="R4506" s="2">
        <f>IFERROR((Table2[[#This Row],[NET_REVENUE]]-(Table2[[#This Row],[UNITS_SOLD]]*Table2[[#This Row],[UNIT_COGS]])-Table2[[#This Row],[AD_SPEND]]),0)</f>
        <v>30681.450000000012</v>
      </c>
      <c r="S4506" s="3">
        <f>IFERROR(Table2[[#This Row],[RETURNS_UNITS]]/Table2[[#This Row],[UNITS_SOLD]],0)</f>
        <v>4.1594454072790298E-2</v>
      </c>
      <c r="T4506" s="2" t="str">
        <f>TRIM(CLEAN(Table2[[#This Row],[CHANNEL]]))</f>
        <v>Amazon</v>
      </c>
      <c r="U4506" s="1">
        <f t="shared" si="70"/>
        <v>45352</v>
      </c>
    </row>
    <row r="4507" spans="1:21" x14ac:dyDescent="0.3">
      <c r="A4507" s="1">
        <v>45689</v>
      </c>
      <c r="B4507" s="2" t="s">
        <v>27</v>
      </c>
      <c r="C4507" s="2" t="s">
        <v>25</v>
      </c>
      <c r="D4507" s="2" t="s">
        <v>36</v>
      </c>
      <c r="E4507" s="2" t="str">
        <f>TRIM(Table2[[#This Row],[SKU_CODE]])</f>
        <v>BEC-CLN-003</v>
      </c>
      <c r="F4507" s="2">
        <v>466</v>
      </c>
      <c r="G4507" s="2">
        <v>139334</v>
      </c>
      <c r="H4507" s="2">
        <v>21062.53</v>
      </c>
      <c r="I4507" s="2">
        <v>33527.53</v>
      </c>
      <c r="J4507" s="2">
        <v>11</v>
      </c>
      <c r="K4507" s="2" t="str">
        <f>_xlfn.XLOOKUP(E4507,[1]SKU_Master!A:A,[1]SKU_Master!C:C,"NOT FOUND")</f>
        <v>Cleaners</v>
      </c>
      <c r="L4507" s="2">
        <f>_xlfn.XLOOKUP(Table2[[#This Row],[SKU_CODE_CLEAN]],[1]SKU_Master!A:A,[1]SKU_Master!E:E,"Not Found")</f>
        <v>299</v>
      </c>
      <c r="M4507" s="2">
        <f>_xlfn.XLOOKUP(E4507,[1]SKU_Master!A:A,[1]SKU_Master!F:F,"NOT FOUND")</f>
        <v>150</v>
      </c>
      <c r="N4507" s="2" t="str">
        <f>IF(ISNUMBER(_xlfn.XMATCH(E4507,[1]SKU_Master!A:A)),"MATCH","NOT FOUND")</f>
        <v>MATCH</v>
      </c>
      <c r="O4507" s="2">
        <f>Table2[[#This Row],[GROSS_REVENUE]]-Table2[[#This Row],[DISCOUNT]]</f>
        <v>118271.47</v>
      </c>
      <c r="P4507" s="3">
        <f>IFERROR((Table2[[#This Row],[NET_REVENUE]]-(Table2[[#This Row],[UNITS_SOLD]]*Table2[[#This Row],[UNIT_COGS]]))/Table2[[#This Row],[NET_REVENUE]],0)</f>
        <v>0.40898679960602502</v>
      </c>
      <c r="Q4507" s="4">
        <f>IFERROR(Table2[[#This Row],[GROSS_REVENUE]]/Table2[[#This Row],[AD_SPEND]],0)</f>
        <v>4.1558086742447182</v>
      </c>
      <c r="R4507" s="2">
        <f>IFERROR((Table2[[#This Row],[NET_REVENUE]]-(Table2[[#This Row],[UNITS_SOLD]]*Table2[[#This Row],[UNIT_COGS]])-Table2[[#This Row],[AD_SPEND]]),0)</f>
        <v>14843.940000000002</v>
      </c>
      <c r="S4507" s="3">
        <f>IFERROR(Table2[[#This Row],[RETURNS_UNITS]]/Table2[[#This Row],[UNITS_SOLD]],0)</f>
        <v>2.3605150214592276E-2</v>
      </c>
      <c r="T4507" s="2" t="str">
        <f>TRIM(CLEAN(Table2[[#This Row],[CHANNEL]]))</f>
        <v>Zepto</v>
      </c>
      <c r="U4507" s="1">
        <f t="shared" si="70"/>
        <v>45689</v>
      </c>
    </row>
    <row r="4508" spans="1:21" x14ac:dyDescent="0.3">
      <c r="A4508" s="1">
        <v>45323</v>
      </c>
      <c r="B4508" s="2" t="s">
        <v>50</v>
      </c>
      <c r="C4508" s="2" t="s">
        <v>22</v>
      </c>
      <c r="D4508" s="2" t="s">
        <v>36</v>
      </c>
      <c r="E4508" s="2" t="str">
        <f>TRIM(Table2[[#This Row],[SKU_CODE]])</f>
        <v>BEC-CLN-003</v>
      </c>
      <c r="F4508" s="2">
        <v>535</v>
      </c>
      <c r="G4508" s="2">
        <v>159965</v>
      </c>
      <c r="H4508" s="2">
        <v>44876.37</v>
      </c>
      <c r="I4508" s="2">
        <v>33723.300000000003</v>
      </c>
      <c r="J4508" s="2">
        <v>12</v>
      </c>
      <c r="K4508" s="2" t="str">
        <f>_xlfn.XLOOKUP(E4508,[1]SKU_Master!A:A,[1]SKU_Master!C:C,"NOT FOUND")</f>
        <v>Cleaners</v>
      </c>
      <c r="L4508" s="2">
        <f>_xlfn.XLOOKUP(Table2[[#This Row],[SKU_CODE_CLEAN]],[1]SKU_Master!A:A,[1]SKU_Master!E:E,"Not Found")</f>
        <v>299</v>
      </c>
      <c r="M4508" s="2">
        <f>_xlfn.XLOOKUP(E4508,[1]SKU_Master!A:A,[1]SKU_Master!F:F,"NOT FOUND")</f>
        <v>150</v>
      </c>
      <c r="N4508" s="2" t="str">
        <f>IF(ISNUMBER(_xlfn.XMATCH(E4508,[1]SKU_Master!A:A)),"MATCH","NOT FOUND")</f>
        <v>MATCH</v>
      </c>
      <c r="O4508" s="2">
        <f>Table2[[#This Row],[GROSS_REVENUE]]-Table2[[#This Row],[DISCOUNT]]</f>
        <v>115088.63</v>
      </c>
      <c r="P4508" s="3">
        <f>IFERROR((Table2[[#This Row],[NET_REVENUE]]-(Table2[[#This Row],[UNITS_SOLD]]*Table2[[#This Row],[UNIT_COGS]]))/Table2[[#This Row],[NET_REVENUE]],0)</f>
        <v>0.30271131040485932</v>
      </c>
      <c r="Q4508" s="4">
        <f>IFERROR(Table2[[#This Row],[GROSS_REVENUE]]/Table2[[#This Row],[AD_SPEND]],0)</f>
        <v>4.7434563046914144</v>
      </c>
      <c r="R4508" s="2">
        <f>IFERROR((Table2[[#This Row],[NET_REVENUE]]-(Table2[[#This Row],[UNITS_SOLD]]*Table2[[#This Row],[UNIT_COGS]])-Table2[[#This Row],[AD_SPEND]]),0)</f>
        <v>1115.3300000000017</v>
      </c>
      <c r="S4508" s="3">
        <f>IFERROR(Table2[[#This Row],[RETURNS_UNITS]]/Table2[[#This Row],[UNITS_SOLD]],0)</f>
        <v>2.2429906542056073E-2</v>
      </c>
      <c r="T4508" s="2" t="str">
        <f>TRIM(CLEAN(Table2[[#This Row],[CHANNEL]]))</f>
        <v>Amazon</v>
      </c>
      <c r="U4508" s="1">
        <f t="shared" si="70"/>
        <v>45323</v>
      </c>
    </row>
    <row r="4509" spans="1:21" x14ac:dyDescent="0.3">
      <c r="A4509" s="1">
        <v>45597</v>
      </c>
      <c r="B4509" s="2" t="s">
        <v>37</v>
      </c>
      <c r="C4509" s="2" t="s">
        <v>25</v>
      </c>
      <c r="D4509" s="2" t="s">
        <v>36</v>
      </c>
      <c r="E4509" s="2" t="str">
        <f>TRIM(Table2[[#This Row],[SKU_CODE]])</f>
        <v>BEC-CLN-003</v>
      </c>
      <c r="F4509" s="2">
        <v>411</v>
      </c>
      <c r="G4509" s="2">
        <v>122889</v>
      </c>
      <c r="H4509" s="2">
        <v>16912.87</v>
      </c>
      <c r="I4509" s="2">
        <v>33927.11</v>
      </c>
      <c r="J4509" s="2">
        <v>24</v>
      </c>
      <c r="K4509" s="2" t="str">
        <f>_xlfn.XLOOKUP(E4509,[1]SKU_Master!A:A,[1]SKU_Master!C:C,"NOT FOUND")</f>
        <v>Cleaners</v>
      </c>
      <c r="L4509" s="2">
        <f>_xlfn.XLOOKUP(Table2[[#This Row],[SKU_CODE_CLEAN]],[1]SKU_Master!A:A,[1]SKU_Master!E:E,"Not Found")</f>
        <v>299</v>
      </c>
      <c r="M4509" s="2">
        <f>_xlfn.XLOOKUP(E4509,[1]SKU_Master!A:A,[1]SKU_Master!F:F,"NOT FOUND")</f>
        <v>150</v>
      </c>
      <c r="N4509" s="2" t="str">
        <f>IF(ISNUMBER(_xlfn.XMATCH(E4509,[1]SKU_Master!A:A)),"MATCH","NOT FOUND")</f>
        <v>MATCH</v>
      </c>
      <c r="O4509" s="2">
        <f>Table2[[#This Row],[GROSS_REVENUE]]-Table2[[#This Row],[DISCOUNT]]</f>
        <v>105976.13</v>
      </c>
      <c r="P4509" s="3">
        <f>IFERROR((Table2[[#This Row],[NET_REVENUE]]-(Table2[[#This Row],[UNITS_SOLD]]*Table2[[#This Row],[UNIT_COGS]]))/Table2[[#This Row],[NET_REVENUE]],0)</f>
        <v>0.4182652263297405</v>
      </c>
      <c r="Q4509" s="4">
        <f>IFERROR(Table2[[#This Row],[GROSS_REVENUE]]/Table2[[#This Row],[AD_SPEND]],0)</f>
        <v>3.6221475981891769</v>
      </c>
      <c r="R4509" s="2">
        <f>IFERROR((Table2[[#This Row],[NET_REVENUE]]-(Table2[[#This Row],[UNITS_SOLD]]*Table2[[#This Row],[UNIT_COGS]])-Table2[[#This Row],[AD_SPEND]]),0)</f>
        <v>10399.020000000004</v>
      </c>
      <c r="S4509" s="3">
        <f>IFERROR(Table2[[#This Row],[RETURNS_UNITS]]/Table2[[#This Row],[UNITS_SOLD]],0)</f>
        <v>5.8394160583941604E-2</v>
      </c>
      <c r="T4509" s="2" t="str">
        <f>TRIM(CLEAN(Table2[[#This Row],[CHANNEL]]))</f>
        <v>Blinkit</v>
      </c>
      <c r="U4509" s="1">
        <f t="shared" si="70"/>
        <v>45597</v>
      </c>
    </row>
    <row r="4510" spans="1:21" x14ac:dyDescent="0.3">
      <c r="A4510" s="1">
        <v>45292</v>
      </c>
      <c r="B4510" s="2" t="s">
        <v>37</v>
      </c>
      <c r="C4510" s="2" t="s">
        <v>25</v>
      </c>
      <c r="D4510" s="2" t="s">
        <v>36</v>
      </c>
      <c r="E4510" s="2" t="str">
        <f>TRIM(Table2[[#This Row],[SKU_CODE]])</f>
        <v>BEC-CLN-003</v>
      </c>
      <c r="F4510" s="2">
        <v>564</v>
      </c>
      <c r="G4510" s="2">
        <v>168636</v>
      </c>
      <c r="H4510" s="2">
        <v>20177.45</v>
      </c>
      <c r="I4510" s="2">
        <v>34237.08</v>
      </c>
      <c r="J4510" s="2">
        <v>30</v>
      </c>
      <c r="K4510" s="2" t="str">
        <f>_xlfn.XLOOKUP(E4510,[1]SKU_Master!A:A,[1]SKU_Master!C:C,"NOT FOUND")</f>
        <v>Cleaners</v>
      </c>
      <c r="L4510" s="2">
        <f>_xlfn.XLOOKUP(Table2[[#This Row],[SKU_CODE_CLEAN]],[1]SKU_Master!A:A,[1]SKU_Master!E:E,"Not Found")</f>
        <v>299</v>
      </c>
      <c r="M4510" s="2">
        <f>_xlfn.XLOOKUP(E4510,[1]SKU_Master!A:A,[1]SKU_Master!F:F,"NOT FOUND")</f>
        <v>150</v>
      </c>
      <c r="N4510" s="2" t="str">
        <f>IF(ISNUMBER(_xlfn.XMATCH(E4510,[1]SKU_Master!A:A)),"MATCH","NOT FOUND")</f>
        <v>MATCH</v>
      </c>
      <c r="O4510" s="2">
        <f>Table2[[#This Row],[GROSS_REVENUE]]-Table2[[#This Row],[DISCOUNT]]</f>
        <v>148458.54999999999</v>
      </c>
      <c r="P4510" s="3">
        <f>IFERROR((Table2[[#This Row],[NET_REVENUE]]-(Table2[[#This Row],[UNITS_SOLD]]*Table2[[#This Row],[UNIT_COGS]]))/Table2[[#This Row],[NET_REVENUE]],0)</f>
        <v>0.43014396947834932</v>
      </c>
      <c r="Q4510" s="4">
        <f>IFERROR(Table2[[#This Row],[GROSS_REVENUE]]/Table2[[#This Row],[AD_SPEND]],0)</f>
        <v>4.9255368740558483</v>
      </c>
      <c r="R4510" s="2">
        <f>IFERROR((Table2[[#This Row],[NET_REVENUE]]-(Table2[[#This Row],[UNITS_SOLD]]*Table2[[#This Row],[UNIT_COGS]])-Table2[[#This Row],[AD_SPEND]]),0)</f>
        <v>29621.469999999987</v>
      </c>
      <c r="S4510" s="3">
        <f>IFERROR(Table2[[#This Row],[RETURNS_UNITS]]/Table2[[#This Row],[UNITS_SOLD]],0)</f>
        <v>5.3191489361702128E-2</v>
      </c>
      <c r="T4510" s="2" t="str">
        <f>TRIM(CLEAN(Table2[[#This Row],[CHANNEL]]))</f>
        <v>Blinkit</v>
      </c>
      <c r="U4510" s="1">
        <f t="shared" si="70"/>
        <v>45292</v>
      </c>
    </row>
    <row r="4511" spans="1:21" x14ac:dyDescent="0.3">
      <c r="A4511" s="1">
        <v>45717</v>
      </c>
      <c r="B4511" s="2" t="s">
        <v>39</v>
      </c>
      <c r="C4511" s="2" t="s">
        <v>25</v>
      </c>
      <c r="D4511" s="2" t="s">
        <v>59</v>
      </c>
      <c r="E4511" s="2" t="str">
        <f>TRIM(Table2[[#This Row],[SKU_CODE]])</f>
        <v>BEC-CLN-001</v>
      </c>
      <c r="F4511" s="2">
        <v>690</v>
      </c>
      <c r="G4511" s="2">
        <v>137310</v>
      </c>
      <c r="H4511" s="2">
        <v>18317.259999999998</v>
      </c>
      <c r="I4511" s="2">
        <v>34463.99</v>
      </c>
      <c r="J4511" s="2">
        <v>29</v>
      </c>
      <c r="K4511" s="2" t="str">
        <f>_xlfn.XLOOKUP(E4511,[1]SKU_Master!A:A,[1]SKU_Master!C:C,"NOT FOUND")</f>
        <v>Cleaners</v>
      </c>
      <c r="L4511" s="2">
        <f>_xlfn.XLOOKUP(Table2[[#This Row],[SKU_CODE_CLEAN]],[1]SKU_Master!A:A,[1]SKU_Master!E:E,"Not Found")</f>
        <v>199</v>
      </c>
      <c r="M4511" s="2">
        <f>_xlfn.XLOOKUP(E4511,[1]SKU_Master!A:A,[1]SKU_Master!F:F,"NOT FOUND")</f>
        <v>96</v>
      </c>
      <c r="N4511" s="2" t="str">
        <f>IF(ISNUMBER(_xlfn.XMATCH(E4511,[1]SKU_Master!A:A)),"MATCH","NOT FOUND")</f>
        <v>MATCH</v>
      </c>
      <c r="O4511" s="2">
        <f>Table2[[#This Row],[GROSS_REVENUE]]-Table2[[#This Row],[DISCOUNT]]</f>
        <v>118992.74</v>
      </c>
      <c r="P4511" s="3">
        <f>IFERROR((Table2[[#This Row],[NET_REVENUE]]-(Table2[[#This Row],[UNITS_SOLD]]*Table2[[#This Row],[UNIT_COGS]]))/Table2[[#This Row],[NET_REVENUE]],0)</f>
        <v>0.44332738283024664</v>
      </c>
      <c r="Q4511" s="4">
        <f>IFERROR(Table2[[#This Row],[GROSS_REVENUE]]/Table2[[#This Row],[AD_SPEND]],0)</f>
        <v>3.9841585376504578</v>
      </c>
      <c r="R4511" s="2">
        <f>IFERROR((Table2[[#This Row],[NET_REVENUE]]-(Table2[[#This Row],[UNITS_SOLD]]*Table2[[#This Row],[UNIT_COGS]])-Table2[[#This Row],[AD_SPEND]]),0)</f>
        <v>18288.750000000007</v>
      </c>
      <c r="S4511" s="3">
        <f>IFERROR(Table2[[#This Row],[RETURNS_UNITS]]/Table2[[#This Row],[UNITS_SOLD]],0)</f>
        <v>4.2028985507246375E-2</v>
      </c>
      <c r="T4511" s="2" t="str">
        <f>TRIM(CLEAN(Table2[[#This Row],[CHANNEL]]))</f>
        <v>Amazon</v>
      </c>
      <c r="U4511" s="1">
        <f t="shared" si="70"/>
        <v>45717</v>
      </c>
    </row>
    <row r="4512" spans="1:21" x14ac:dyDescent="0.3">
      <c r="A4512" s="1">
        <v>45627</v>
      </c>
      <c r="B4512" s="2" t="s">
        <v>39</v>
      </c>
      <c r="C4512" s="2" t="s">
        <v>25</v>
      </c>
      <c r="D4512" s="2" t="s">
        <v>36</v>
      </c>
      <c r="E4512" s="2" t="str">
        <f>TRIM(Table2[[#This Row],[SKU_CODE]])</f>
        <v>BEC-CLN-003</v>
      </c>
      <c r="F4512" s="2">
        <v>682</v>
      </c>
      <c r="G4512" s="2">
        <v>203918</v>
      </c>
      <c r="H4512" s="2">
        <v>18675.400000000001</v>
      </c>
      <c r="I4512" s="2">
        <v>35433.440000000002</v>
      </c>
      <c r="J4512" s="2">
        <v>14</v>
      </c>
      <c r="K4512" s="2" t="str">
        <f>_xlfn.XLOOKUP(E4512,[1]SKU_Master!A:A,[1]SKU_Master!C:C,"NOT FOUND")</f>
        <v>Cleaners</v>
      </c>
      <c r="L4512" s="2">
        <f>_xlfn.XLOOKUP(Table2[[#This Row],[SKU_CODE_CLEAN]],[1]SKU_Master!A:A,[1]SKU_Master!E:E,"Not Found")</f>
        <v>299</v>
      </c>
      <c r="M4512" s="2">
        <f>_xlfn.XLOOKUP(E4512,[1]SKU_Master!A:A,[1]SKU_Master!F:F,"NOT FOUND")</f>
        <v>150</v>
      </c>
      <c r="N4512" s="2" t="str">
        <f>IF(ISNUMBER(_xlfn.XMATCH(E4512,[1]SKU_Master!A:A)),"MATCH","NOT FOUND")</f>
        <v>MATCH</v>
      </c>
      <c r="O4512" s="2">
        <f>Table2[[#This Row],[GROSS_REVENUE]]-Table2[[#This Row],[DISCOUNT]]</f>
        <v>185242.6</v>
      </c>
      <c r="P4512" s="3">
        <f>IFERROR((Table2[[#This Row],[NET_REVENUE]]-(Table2[[#This Row],[UNITS_SOLD]]*Table2[[#This Row],[UNIT_COGS]]))/Table2[[#This Row],[NET_REVENUE]],0)</f>
        <v>0.44775121921199551</v>
      </c>
      <c r="Q4512" s="4">
        <f>IFERROR(Table2[[#This Row],[GROSS_REVENUE]]/Table2[[#This Row],[AD_SPEND]],0)</f>
        <v>5.7549591572254908</v>
      </c>
      <c r="R4512" s="2">
        <f>IFERROR((Table2[[#This Row],[NET_REVENUE]]-(Table2[[#This Row],[UNITS_SOLD]]*Table2[[#This Row],[UNIT_COGS]])-Table2[[#This Row],[AD_SPEND]]),0)</f>
        <v>47509.16</v>
      </c>
      <c r="S4512" s="3">
        <f>IFERROR(Table2[[#This Row],[RETURNS_UNITS]]/Table2[[#This Row],[UNITS_SOLD]],0)</f>
        <v>2.0527859237536656E-2</v>
      </c>
      <c r="T4512" s="2" t="str">
        <f>TRIM(CLEAN(Table2[[#This Row],[CHANNEL]]))</f>
        <v>Amazon</v>
      </c>
      <c r="U4512" s="1">
        <f t="shared" si="70"/>
        <v>45627</v>
      </c>
    </row>
    <row r="4513" spans="1:21" x14ac:dyDescent="0.3">
      <c r="A4513" s="1">
        <v>45809</v>
      </c>
      <c r="B4513" s="2" t="s">
        <v>37</v>
      </c>
      <c r="C4513" s="2" t="s">
        <v>22</v>
      </c>
      <c r="D4513" s="2" t="s">
        <v>36</v>
      </c>
      <c r="E4513" s="2" t="str">
        <f>TRIM(Table2[[#This Row],[SKU_CODE]])</f>
        <v>BEC-CLN-003</v>
      </c>
      <c r="F4513" s="2">
        <v>436</v>
      </c>
      <c r="G4513" s="2">
        <v>130364</v>
      </c>
      <c r="H4513" s="2">
        <v>23560.15</v>
      </c>
      <c r="I4513" s="2">
        <v>35434.78</v>
      </c>
      <c r="J4513" s="2">
        <v>18</v>
      </c>
      <c r="K4513" s="2" t="str">
        <f>_xlfn.XLOOKUP(E4513,[1]SKU_Master!A:A,[1]SKU_Master!C:C,"NOT FOUND")</f>
        <v>Cleaners</v>
      </c>
      <c r="L4513" s="2">
        <f>_xlfn.XLOOKUP(Table2[[#This Row],[SKU_CODE_CLEAN]],[1]SKU_Master!A:A,[1]SKU_Master!E:E,"Not Found")</f>
        <v>299</v>
      </c>
      <c r="M4513" s="2">
        <f>_xlfn.XLOOKUP(E4513,[1]SKU_Master!A:A,[1]SKU_Master!F:F,"NOT FOUND")</f>
        <v>150</v>
      </c>
      <c r="N4513" s="2" t="str">
        <f>IF(ISNUMBER(_xlfn.XMATCH(E4513,[1]SKU_Master!A:A)),"MATCH","NOT FOUND")</f>
        <v>MATCH</v>
      </c>
      <c r="O4513" s="2">
        <f>Table2[[#This Row],[GROSS_REVENUE]]-Table2[[#This Row],[DISCOUNT]]</f>
        <v>106803.85</v>
      </c>
      <c r="P4513" s="3">
        <f>IFERROR((Table2[[#This Row],[NET_REVENUE]]-(Table2[[#This Row],[UNITS_SOLD]]*Table2[[#This Row],[UNIT_COGS]]))/Table2[[#This Row],[NET_REVENUE]],0)</f>
        <v>0.38766252340154406</v>
      </c>
      <c r="Q4513" s="4">
        <f>IFERROR(Table2[[#This Row],[GROSS_REVENUE]]/Table2[[#This Row],[AD_SPEND]],0)</f>
        <v>3.6789843199252261</v>
      </c>
      <c r="R4513" s="2">
        <f>IFERROR((Table2[[#This Row],[NET_REVENUE]]-(Table2[[#This Row],[UNITS_SOLD]]*Table2[[#This Row],[UNIT_COGS]])-Table2[[#This Row],[AD_SPEND]]),0)</f>
        <v>5969.070000000007</v>
      </c>
      <c r="S4513" s="3">
        <f>IFERROR(Table2[[#This Row],[RETURNS_UNITS]]/Table2[[#This Row],[UNITS_SOLD]],0)</f>
        <v>4.1284403669724773E-2</v>
      </c>
      <c r="T4513" s="2" t="str">
        <f>TRIM(CLEAN(Table2[[#This Row],[CHANNEL]]))</f>
        <v>Blinkit</v>
      </c>
      <c r="U4513" s="1">
        <f t="shared" si="70"/>
        <v>45809</v>
      </c>
    </row>
    <row r="4514" spans="1:21" x14ac:dyDescent="0.3">
      <c r="A4514" s="1">
        <v>45474</v>
      </c>
      <c r="B4514" s="2" t="s">
        <v>37</v>
      </c>
      <c r="C4514" s="2" t="s">
        <v>25</v>
      </c>
      <c r="D4514" s="2" t="s">
        <v>36</v>
      </c>
      <c r="E4514" s="2" t="str">
        <f>TRIM(Table2[[#This Row],[SKU_CODE]])</f>
        <v>BEC-CLN-003</v>
      </c>
      <c r="F4514" s="2">
        <v>484</v>
      </c>
      <c r="G4514" s="2">
        <v>144716</v>
      </c>
      <c r="H4514" s="2">
        <v>10672.73</v>
      </c>
      <c r="I4514" s="2">
        <v>36008.78</v>
      </c>
      <c r="J4514" s="2">
        <v>20</v>
      </c>
      <c r="K4514" s="2" t="str">
        <f>_xlfn.XLOOKUP(E4514,[1]SKU_Master!A:A,[1]SKU_Master!C:C,"NOT FOUND")</f>
        <v>Cleaners</v>
      </c>
      <c r="L4514" s="2">
        <f>_xlfn.XLOOKUP(Table2[[#This Row],[SKU_CODE_CLEAN]],[1]SKU_Master!A:A,[1]SKU_Master!E:E,"Not Found")</f>
        <v>299</v>
      </c>
      <c r="M4514" s="2">
        <f>_xlfn.XLOOKUP(E4514,[1]SKU_Master!A:A,[1]SKU_Master!F:F,"NOT FOUND")</f>
        <v>150</v>
      </c>
      <c r="N4514" s="2" t="str">
        <f>IF(ISNUMBER(_xlfn.XMATCH(E4514,[1]SKU_Master!A:A)),"MATCH","NOT FOUND")</f>
        <v>MATCH</v>
      </c>
      <c r="O4514" s="2">
        <f>Table2[[#This Row],[GROSS_REVENUE]]-Table2[[#This Row],[DISCOUNT]]</f>
        <v>134043.26999999999</v>
      </c>
      <c r="P4514" s="3">
        <f>IFERROR((Table2[[#This Row],[NET_REVENUE]]-(Table2[[#This Row],[UNITS_SOLD]]*Table2[[#This Row],[UNIT_COGS]]))/Table2[[#This Row],[NET_REVENUE]],0)</f>
        <v>0.4583838487377993</v>
      </c>
      <c r="Q4514" s="4">
        <f>IFERROR(Table2[[#This Row],[GROSS_REVENUE]]/Table2[[#This Row],[AD_SPEND]],0)</f>
        <v>4.0189087217062065</v>
      </c>
      <c r="R4514" s="2">
        <f>IFERROR((Table2[[#This Row],[NET_REVENUE]]-(Table2[[#This Row],[UNITS_SOLD]]*Table2[[#This Row],[UNIT_COGS]])-Table2[[#This Row],[AD_SPEND]]),0)</f>
        <v>25434.489999999991</v>
      </c>
      <c r="S4514" s="3">
        <f>IFERROR(Table2[[#This Row],[RETURNS_UNITS]]/Table2[[#This Row],[UNITS_SOLD]],0)</f>
        <v>4.1322314049586778E-2</v>
      </c>
      <c r="T4514" s="2" t="str">
        <f>TRIM(CLEAN(Table2[[#This Row],[CHANNEL]]))</f>
        <v>Blinkit</v>
      </c>
      <c r="U4514" s="1">
        <f t="shared" si="70"/>
        <v>45474</v>
      </c>
    </row>
    <row r="4515" spans="1:21" x14ac:dyDescent="0.3">
      <c r="A4515" s="1">
        <v>45717</v>
      </c>
      <c r="B4515" s="2" t="s">
        <v>50</v>
      </c>
      <c r="C4515" s="2" t="s">
        <v>28</v>
      </c>
      <c r="D4515" s="2" t="s">
        <v>36</v>
      </c>
      <c r="E4515" s="2" t="str">
        <f>TRIM(Table2[[#This Row],[SKU_CODE]])</f>
        <v>BEC-CLN-003</v>
      </c>
      <c r="F4515" s="2">
        <v>445</v>
      </c>
      <c r="G4515" s="2">
        <v>133055</v>
      </c>
      <c r="H4515" s="2">
        <v>18742.990000000002</v>
      </c>
      <c r="I4515" s="2">
        <v>36201.72</v>
      </c>
      <c r="J4515" s="2">
        <v>26</v>
      </c>
      <c r="K4515" s="2" t="str">
        <f>_xlfn.XLOOKUP(E4515,[1]SKU_Master!A:A,[1]SKU_Master!C:C,"NOT FOUND")</f>
        <v>Cleaners</v>
      </c>
      <c r="L4515" s="2">
        <f>_xlfn.XLOOKUP(Table2[[#This Row],[SKU_CODE_CLEAN]],[1]SKU_Master!A:A,[1]SKU_Master!E:E,"Not Found")</f>
        <v>299</v>
      </c>
      <c r="M4515" s="2">
        <f>_xlfn.XLOOKUP(E4515,[1]SKU_Master!A:A,[1]SKU_Master!F:F,"NOT FOUND")</f>
        <v>150</v>
      </c>
      <c r="N4515" s="2" t="str">
        <f>IF(ISNUMBER(_xlfn.XMATCH(E4515,[1]SKU_Master!A:A)),"MATCH","NOT FOUND")</f>
        <v>MATCH</v>
      </c>
      <c r="O4515" s="2">
        <f>Table2[[#This Row],[GROSS_REVENUE]]-Table2[[#This Row],[DISCOUNT]]</f>
        <v>114312.01</v>
      </c>
      <c r="P4515" s="3">
        <f>IFERROR((Table2[[#This Row],[NET_REVENUE]]-(Table2[[#This Row],[UNITS_SOLD]]*Table2[[#This Row],[UNIT_COGS]]))/Table2[[#This Row],[NET_REVENUE]],0)</f>
        <v>0.41607185456716222</v>
      </c>
      <c r="Q4515" s="4">
        <f>IFERROR(Table2[[#This Row],[GROSS_REVENUE]]/Table2[[#This Row],[AD_SPEND]],0)</f>
        <v>3.6753778549748466</v>
      </c>
      <c r="R4515" s="2">
        <f>IFERROR((Table2[[#This Row],[NET_REVENUE]]-(Table2[[#This Row],[UNITS_SOLD]]*Table2[[#This Row],[UNIT_COGS]])-Table2[[#This Row],[AD_SPEND]]),0)</f>
        <v>11360.289999999994</v>
      </c>
      <c r="S4515" s="3">
        <f>IFERROR(Table2[[#This Row],[RETURNS_UNITS]]/Table2[[#This Row],[UNITS_SOLD]],0)</f>
        <v>5.8426966292134834E-2</v>
      </c>
      <c r="T4515" s="2" t="str">
        <f>TRIM(CLEAN(Table2[[#This Row],[CHANNEL]]))</f>
        <v>Amazon</v>
      </c>
      <c r="U4515" s="1">
        <f t="shared" si="70"/>
        <v>45717</v>
      </c>
    </row>
    <row r="4516" spans="1:21" x14ac:dyDescent="0.3">
      <c r="A4516" s="1">
        <v>45717</v>
      </c>
      <c r="B4516" s="2" t="s">
        <v>37</v>
      </c>
      <c r="C4516" s="2" t="s">
        <v>22</v>
      </c>
      <c r="D4516" s="2" t="s">
        <v>36</v>
      </c>
      <c r="E4516" s="2" t="str">
        <f>TRIM(Table2[[#This Row],[SKU_CODE]])</f>
        <v>BEC-CLN-003</v>
      </c>
      <c r="F4516" s="2">
        <v>465</v>
      </c>
      <c r="G4516" s="2">
        <v>139035</v>
      </c>
      <c r="H4516" s="2">
        <v>16221.89</v>
      </c>
      <c r="I4516" s="2">
        <v>36337.519999999997</v>
      </c>
      <c r="J4516" s="2">
        <v>19</v>
      </c>
      <c r="K4516" s="2" t="str">
        <f>_xlfn.XLOOKUP(E4516,[1]SKU_Master!A:A,[1]SKU_Master!C:C,"NOT FOUND")</f>
        <v>Cleaners</v>
      </c>
      <c r="L4516" s="2">
        <f>_xlfn.XLOOKUP(Table2[[#This Row],[SKU_CODE_CLEAN]],[1]SKU_Master!A:A,[1]SKU_Master!E:E,"Not Found")</f>
        <v>299</v>
      </c>
      <c r="M4516" s="2">
        <f>_xlfn.XLOOKUP(E4516,[1]SKU_Master!A:A,[1]SKU_Master!F:F,"NOT FOUND")</f>
        <v>150</v>
      </c>
      <c r="N4516" s="2" t="str">
        <f>IF(ISNUMBER(_xlfn.XMATCH(E4516,[1]SKU_Master!A:A)),"MATCH","NOT FOUND")</f>
        <v>MATCH</v>
      </c>
      <c r="O4516" s="2">
        <f>Table2[[#This Row],[GROSS_REVENUE]]-Table2[[#This Row],[DISCOUNT]]</f>
        <v>122813.11</v>
      </c>
      <c r="P4516" s="3">
        <f>IFERROR((Table2[[#This Row],[NET_REVENUE]]-(Table2[[#This Row],[UNITS_SOLD]]*Table2[[#This Row],[UNIT_COGS]]))/Table2[[#This Row],[NET_REVENUE]],0)</f>
        <v>0.43206388959615144</v>
      </c>
      <c r="Q4516" s="4">
        <f>IFERROR(Table2[[#This Row],[GROSS_REVENUE]]/Table2[[#This Row],[AD_SPEND]],0)</f>
        <v>3.826210484369875</v>
      </c>
      <c r="R4516" s="2">
        <f>IFERROR((Table2[[#This Row],[NET_REVENUE]]-(Table2[[#This Row],[UNITS_SOLD]]*Table2[[#This Row],[UNIT_COGS]])-Table2[[#This Row],[AD_SPEND]]),0)</f>
        <v>16725.590000000004</v>
      </c>
      <c r="S4516" s="3">
        <f>IFERROR(Table2[[#This Row],[RETURNS_UNITS]]/Table2[[#This Row],[UNITS_SOLD]],0)</f>
        <v>4.0860215053763443E-2</v>
      </c>
      <c r="T4516" s="2" t="str">
        <f>TRIM(CLEAN(Table2[[#This Row],[CHANNEL]]))</f>
        <v>Blinkit</v>
      </c>
      <c r="U4516" s="1">
        <f t="shared" si="70"/>
        <v>45717</v>
      </c>
    </row>
    <row r="4517" spans="1:21" x14ac:dyDescent="0.3">
      <c r="A4517" s="1">
        <v>45597</v>
      </c>
      <c r="B4517" s="2" t="s">
        <v>39</v>
      </c>
      <c r="C4517" s="2" t="s">
        <v>25</v>
      </c>
      <c r="D4517" s="2" t="s">
        <v>36</v>
      </c>
      <c r="E4517" s="2" t="str">
        <f>TRIM(Table2[[#This Row],[SKU_CODE]])</f>
        <v>BEC-CLN-003</v>
      </c>
      <c r="F4517" s="2">
        <v>564</v>
      </c>
      <c r="G4517" s="2">
        <v>168636</v>
      </c>
      <c r="H4517" s="2">
        <v>19679.89</v>
      </c>
      <c r="I4517" s="2">
        <v>36633.46</v>
      </c>
      <c r="J4517" s="2">
        <v>15</v>
      </c>
      <c r="K4517" s="2" t="str">
        <f>_xlfn.XLOOKUP(E4517,[1]SKU_Master!A:A,[1]SKU_Master!C:C,"NOT FOUND")</f>
        <v>Cleaners</v>
      </c>
      <c r="L4517" s="2">
        <f>_xlfn.XLOOKUP(Table2[[#This Row],[SKU_CODE_CLEAN]],[1]SKU_Master!A:A,[1]SKU_Master!E:E,"Not Found")</f>
        <v>299</v>
      </c>
      <c r="M4517" s="2">
        <f>_xlfn.XLOOKUP(E4517,[1]SKU_Master!A:A,[1]SKU_Master!F:F,"NOT FOUND")</f>
        <v>150</v>
      </c>
      <c r="N4517" s="2" t="str">
        <f>IF(ISNUMBER(_xlfn.XMATCH(E4517,[1]SKU_Master!A:A)),"MATCH","NOT FOUND")</f>
        <v>MATCH</v>
      </c>
      <c r="O4517" s="2">
        <f>Table2[[#This Row],[GROSS_REVENUE]]-Table2[[#This Row],[DISCOUNT]]</f>
        <v>148956.10999999999</v>
      </c>
      <c r="P4517" s="3">
        <f>IFERROR((Table2[[#This Row],[NET_REVENUE]]-(Table2[[#This Row],[UNITS_SOLD]]*Table2[[#This Row],[UNIT_COGS]]))/Table2[[#This Row],[NET_REVENUE]],0)</f>
        <v>0.432047466867925</v>
      </c>
      <c r="Q4517" s="4">
        <f>IFERROR(Table2[[#This Row],[GROSS_REVENUE]]/Table2[[#This Row],[AD_SPEND]],0)</f>
        <v>4.603332581743576</v>
      </c>
      <c r="R4517" s="2">
        <f>IFERROR((Table2[[#This Row],[NET_REVENUE]]-(Table2[[#This Row],[UNITS_SOLD]]*Table2[[#This Row],[UNIT_COGS]])-Table2[[#This Row],[AD_SPEND]]),0)</f>
        <v>27722.649999999987</v>
      </c>
      <c r="S4517" s="3">
        <f>IFERROR(Table2[[#This Row],[RETURNS_UNITS]]/Table2[[#This Row],[UNITS_SOLD]],0)</f>
        <v>2.6595744680851064E-2</v>
      </c>
      <c r="T4517" s="2" t="str">
        <f>TRIM(CLEAN(Table2[[#This Row],[CHANNEL]]))</f>
        <v>Amazon</v>
      </c>
      <c r="U4517" s="1">
        <f t="shared" si="70"/>
        <v>45597</v>
      </c>
    </row>
    <row r="4518" spans="1:21" x14ac:dyDescent="0.3">
      <c r="A4518" s="1">
        <v>45323</v>
      </c>
      <c r="B4518" s="2" t="s">
        <v>34</v>
      </c>
      <c r="C4518" s="2" t="s">
        <v>25</v>
      </c>
      <c r="D4518" s="2" t="s">
        <v>36</v>
      </c>
      <c r="E4518" s="2" t="str">
        <f>TRIM(Table2[[#This Row],[SKU_CODE]])</f>
        <v>BEC-CLN-003</v>
      </c>
      <c r="F4518" s="2">
        <v>472</v>
      </c>
      <c r="G4518" s="2">
        <v>141128</v>
      </c>
      <c r="H4518" s="2">
        <v>13026.51</v>
      </c>
      <c r="I4518" s="2">
        <v>36719.68</v>
      </c>
      <c r="J4518" s="2">
        <v>20</v>
      </c>
      <c r="K4518" s="2" t="str">
        <f>_xlfn.XLOOKUP(E4518,[1]SKU_Master!A:A,[1]SKU_Master!C:C,"NOT FOUND")</f>
        <v>Cleaners</v>
      </c>
      <c r="L4518" s="2">
        <f>_xlfn.XLOOKUP(Table2[[#This Row],[SKU_CODE_CLEAN]],[1]SKU_Master!A:A,[1]SKU_Master!E:E,"Not Found")</f>
        <v>299</v>
      </c>
      <c r="M4518" s="2">
        <f>_xlfn.XLOOKUP(E4518,[1]SKU_Master!A:A,[1]SKU_Master!F:F,"NOT FOUND")</f>
        <v>150</v>
      </c>
      <c r="N4518" s="2" t="str">
        <f>IF(ISNUMBER(_xlfn.XMATCH(E4518,[1]SKU_Master!A:A)),"MATCH","NOT FOUND")</f>
        <v>MATCH</v>
      </c>
      <c r="O4518" s="2">
        <f>Table2[[#This Row],[GROSS_REVENUE]]-Table2[[#This Row],[DISCOUNT]]</f>
        <v>128101.49</v>
      </c>
      <c r="P4518" s="3">
        <f>IFERROR((Table2[[#This Row],[NET_REVENUE]]-(Table2[[#This Row],[UNITS_SOLD]]*Table2[[#This Row],[UNIT_COGS]]))/Table2[[#This Row],[NET_REVENUE]],0)</f>
        <v>0.4473132201662916</v>
      </c>
      <c r="Q4518" s="4">
        <f>IFERROR(Table2[[#This Row],[GROSS_REVENUE]]/Table2[[#This Row],[AD_SPEND]],0)</f>
        <v>3.8433886134083957</v>
      </c>
      <c r="R4518" s="2">
        <f>IFERROR((Table2[[#This Row],[NET_REVENUE]]-(Table2[[#This Row],[UNITS_SOLD]]*Table2[[#This Row],[UNIT_COGS]])-Table2[[#This Row],[AD_SPEND]]),0)</f>
        <v>20581.810000000005</v>
      </c>
      <c r="S4518" s="3">
        <f>IFERROR(Table2[[#This Row],[RETURNS_UNITS]]/Table2[[#This Row],[UNITS_SOLD]],0)</f>
        <v>4.2372881355932202E-2</v>
      </c>
      <c r="T4518" s="2" t="str">
        <f>TRIM(CLEAN(Table2[[#This Row],[CHANNEL]]))</f>
        <v>Zepto</v>
      </c>
      <c r="U4518" s="1">
        <f t="shared" si="70"/>
        <v>45323</v>
      </c>
    </row>
    <row r="4519" spans="1:21" x14ac:dyDescent="0.3">
      <c r="A4519" s="1">
        <v>45292</v>
      </c>
      <c r="B4519" s="2" t="s">
        <v>27</v>
      </c>
      <c r="C4519" s="2" t="s">
        <v>25</v>
      </c>
      <c r="D4519" s="2" t="s">
        <v>36</v>
      </c>
      <c r="E4519" s="2" t="str">
        <f>TRIM(Table2[[#This Row],[SKU_CODE]])</f>
        <v>BEC-CLN-003</v>
      </c>
      <c r="F4519" s="2">
        <v>474</v>
      </c>
      <c r="G4519" s="2">
        <v>141726</v>
      </c>
      <c r="H4519" s="2">
        <v>10240.81</v>
      </c>
      <c r="I4519" s="2">
        <v>36756.83</v>
      </c>
      <c r="J4519" s="2">
        <v>16</v>
      </c>
      <c r="K4519" s="2" t="str">
        <f>_xlfn.XLOOKUP(E4519,[1]SKU_Master!A:A,[1]SKU_Master!C:C,"NOT FOUND")</f>
        <v>Cleaners</v>
      </c>
      <c r="L4519" s="2">
        <f>_xlfn.XLOOKUP(Table2[[#This Row],[SKU_CODE_CLEAN]],[1]SKU_Master!A:A,[1]SKU_Master!E:E,"Not Found")</f>
        <v>299</v>
      </c>
      <c r="M4519" s="2">
        <f>_xlfn.XLOOKUP(E4519,[1]SKU_Master!A:A,[1]SKU_Master!F:F,"NOT FOUND")</f>
        <v>150</v>
      </c>
      <c r="N4519" s="2" t="str">
        <f>IF(ISNUMBER(_xlfn.XMATCH(E4519,[1]SKU_Master!A:A)),"MATCH","NOT FOUND")</f>
        <v>MATCH</v>
      </c>
      <c r="O4519" s="2">
        <f>Table2[[#This Row],[GROSS_REVENUE]]-Table2[[#This Row],[DISCOUNT]]</f>
        <v>131485.19</v>
      </c>
      <c r="P4519" s="3">
        <f>IFERROR((Table2[[#This Row],[NET_REVENUE]]-(Table2[[#This Row],[UNITS_SOLD]]*Table2[[#This Row],[UNIT_COGS]]))/Table2[[#This Row],[NET_REVENUE]],0)</f>
        <v>0.45925468868394986</v>
      </c>
      <c r="Q4519" s="4">
        <f>IFERROR(Table2[[#This Row],[GROSS_REVENUE]]/Table2[[#This Row],[AD_SPEND]],0)</f>
        <v>3.8557731991578161</v>
      </c>
      <c r="R4519" s="2">
        <f>IFERROR((Table2[[#This Row],[NET_REVENUE]]-(Table2[[#This Row],[UNITS_SOLD]]*Table2[[#This Row],[UNIT_COGS]])-Table2[[#This Row],[AD_SPEND]]),0)</f>
        <v>23628.36</v>
      </c>
      <c r="S4519" s="3">
        <f>IFERROR(Table2[[#This Row],[RETURNS_UNITS]]/Table2[[#This Row],[UNITS_SOLD]],0)</f>
        <v>3.3755274261603373E-2</v>
      </c>
      <c r="T4519" s="2" t="str">
        <f>TRIM(CLEAN(Table2[[#This Row],[CHANNEL]]))</f>
        <v>Zepto</v>
      </c>
      <c r="U4519" s="1">
        <f t="shared" si="70"/>
        <v>45292</v>
      </c>
    </row>
    <row r="4520" spans="1:21" x14ac:dyDescent="0.3">
      <c r="A4520" s="1">
        <v>45627</v>
      </c>
      <c r="B4520" s="2" t="s">
        <v>37</v>
      </c>
      <c r="C4520" s="2" t="s">
        <v>25</v>
      </c>
      <c r="D4520" s="2" t="s">
        <v>36</v>
      </c>
      <c r="E4520" s="2" t="str">
        <f>TRIM(Table2[[#This Row],[SKU_CODE]])</f>
        <v>BEC-CLN-003</v>
      </c>
      <c r="F4520" s="2">
        <v>458</v>
      </c>
      <c r="G4520" s="2">
        <v>136942</v>
      </c>
      <c r="H4520" s="2">
        <v>18141.78</v>
      </c>
      <c r="I4520" s="2">
        <v>36976.589999999997</v>
      </c>
      <c r="J4520" s="2">
        <v>22</v>
      </c>
      <c r="K4520" s="2" t="str">
        <f>_xlfn.XLOOKUP(E4520,[1]SKU_Master!A:A,[1]SKU_Master!C:C,"NOT FOUND")</f>
        <v>Cleaners</v>
      </c>
      <c r="L4520" s="2">
        <f>_xlfn.XLOOKUP(Table2[[#This Row],[SKU_CODE_CLEAN]],[1]SKU_Master!A:A,[1]SKU_Master!E:E,"Not Found")</f>
        <v>299</v>
      </c>
      <c r="M4520" s="2">
        <f>_xlfn.XLOOKUP(E4520,[1]SKU_Master!A:A,[1]SKU_Master!F:F,"NOT FOUND")</f>
        <v>150</v>
      </c>
      <c r="N4520" s="2" t="str">
        <f>IF(ISNUMBER(_xlfn.XMATCH(E4520,[1]SKU_Master!A:A)),"MATCH","NOT FOUND")</f>
        <v>MATCH</v>
      </c>
      <c r="O4520" s="2">
        <f>Table2[[#This Row],[GROSS_REVENUE]]-Table2[[#This Row],[DISCOUNT]]</f>
        <v>118800.22</v>
      </c>
      <c r="P4520" s="3">
        <f>IFERROR((Table2[[#This Row],[NET_REVENUE]]-(Table2[[#This Row],[UNITS_SOLD]]*Table2[[#This Row],[UNIT_COGS]]))/Table2[[#This Row],[NET_REVENUE]],0)</f>
        <v>0.42171824260931506</v>
      </c>
      <c r="Q4520" s="4">
        <f>IFERROR(Table2[[#This Row],[GROSS_REVENUE]]/Table2[[#This Row],[AD_SPEND]],0)</f>
        <v>3.7034783358876524</v>
      </c>
      <c r="R4520" s="2">
        <f>IFERROR((Table2[[#This Row],[NET_REVENUE]]-(Table2[[#This Row],[UNITS_SOLD]]*Table2[[#This Row],[UNIT_COGS]])-Table2[[#This Row],[AD_SPEND]]),0)</f>
        <v>13123.630000000005</v>
      </c>
      <c r="S4520" s="3">
        <f>IFERROR(Table2[[#This Row],[RETURNS_UNITS]]/Table2[[#This Row],[UNITS_SOLD]],0)</f>
        <v>4.8034934497816595E-2</v>
      </c>
      <c r="T4520" s="2" t="str">
        <f>TRIM(CLEAN(Table2[[#This Row],[CHANNEL]]))</f>
        <v>Blinkit</v>
      </c>
      <c r="U4520" s="1">
        <f t="shared" si="70"/>
        <v>45627</v>
      </c>
    </row>
    <row r="4521" spans="1:21" x14ac:dyDescent="0.3">
      <c r="A4521" s="1">
        <v>45444</v>
      </c>
      <c r="B4521" s="2" t="s">
        <v>39</v>
      </c>
      <c r="C4521" s="2" t="s">
        <v>22</v>
      </c>
      <c r="D4521" s="2" t="s">
        <v>36</v>
      </c>
      <c r="E4521" s="2" t="str">
        <f>TRIM(Table2[[#This Row],[SKU_CODE]])</f>
        <v>BEC-CLN-003</v>
      </c>
      <c r="F4521" s="2">
        <v>531</v>
      </c>
      <c r="G4521" s="2">
        <v>158769</v>
      </c>
      <c r="H4521" s="2">
        <v>41044.089999999997</v>
      </c>
      <c r="I4521" s="2">
        <v>37112.44</v>
      </c>
      <c r="J4521" s="2">
        <v>15</v>
      </c>
      <c r="K4521" s="2" t="str">
        <f>_xlfn.XLOOKUP(E4521,[1]SKU_Master!A:A,[1]SKU_Master!C:C,"NOT FOUND")</f>
        <v>Cleaners</v>
      </c>
      <c r="L4521" s="2">
        <f>_xlfn.XLOOKUP(Table2[[#This Row],[SKU_CODE_CLEAN]],[1]SKU_Master!A:A,[1]SKU_Master!E:E,"Not Found")</f>
        <v>299</v>
      </c>
      <c r="M4521" s="2">
        <f>_xlfn.XLOOKUP(E4521,[1]SKU_Master!A:A,[1]SKU_Master!F:F,"NOT FOUND")</f>
        <v>150</v>
      </c>
      <c r="N4521" s="2" t="str">
        <f>IF(ISNUMBER(_xlfn.XMATCH(E4521,[1]SKU_Master!A:A)),"MATCH","NOT FOUND")</f>
        <v>MATCH</v>
      </c>
      <c r="O4521" s="2">
        <f>Table2[[#This Row],[GROSS_REVENUE]]-Table2[[#This Row],[DISCOUNT]]</f>
        <v>117724.91</v>
      </c>
      <c r="P4521" s="3">
        <f>IFERROR((Table2[[#This Row],[NET_REVENUE]]-(Table2[[#This Row],[UNITS_SOLD]]*Table2[[#This Row],[UNIT_COGS]]))/Table2[[#This Row],[NET_REVENUE]],0)</f>
        <v>0.3234227148697757</v>
      </c>
      <c r="Q4521" s="4">
        <f>IFERROR(Table2[[#This Row],[GROSS_REVENUE]]/Table2[[#This Row],[AD_SPEND]],0)</f>
        <v>4.2780533966508258</v>
      </c>
      <c r="R4521" s="2">
        <f>IFERROR((Table2[[#This Row],[NET_REVENUE]]-(Table2[[#This Row],[UNITS_SOLD]]*Table2[[#This Row],[UNIT_COGS]])-Table2[[#This Row],[AD_SPEND]]),0)</f>
        <v>962.47000000000116</v>
      </c>
      <c r="S4521" s="3">
        <f>IFERROR(Table2[[#This Row],[RETURNS_UNITS]]/Table2[[#This Row],[UNITS_SOLD]],0)</f>
        <v>2.8248587570621469E-2</v>
      </c>
      <c r="T4521" s="2" t="str">
        <f>TRIM(CLEAN(Table2[[#This Row],[CHANNEL]]))</f>
        <v>Amazon</v>
      </c>
      <c r="U4521" s="1">
        <f t="shared" si="70"/>
        <v>45444</v>
      </c>
    </row>
    <row r="4522" spans="1:21" x14ac:dyDescent="0.3">
      <c r="A4522" s="1">
        <v>45383</v>
      </c>
      <c r="B4522" s="2" t="s">
        <v>50</v>
      </c>
      <c r="C4522" s="2" t="s">
        <v>22</v>
      </c>
      <c r="D4522" s="2" t="s">
        <v>36</v>
      </c>
      <c r="E4522" s="2" t="str">
        <f>TRIM(Table2[[#This Row],[SKU_CODE]])</f>
        <v>BEC-CLN-003</v>
      </c>
      <c r="F4522" s="2">
        <v>612</v>
      </c>
      <c r="G4522" s="2">
        <v>182988</v>
      </c>
      <c r="H4522" s="2">
        <v>45336.03</v>
      </c>
      <c r="I4522" s="2">
        <v>37772.25</v>
      </c>
      <c r="J4522" s="2">
        <v>28</v>
      </c>
      <c r="K4522" s="2" t="str">
        <f>_xlfn.XLOOKUP(E4522,[1]SKU_Master!A:A,[1]SKU_Master!C:C,"NOT FOUND")</f>
        <v>Cleaners</v>
      </c>
      <c r="L4522" s="2">
        <f>_xlfn.XLOOKUP(Table2[[#This Row],[SKU_CODE_CLEAN]],[1]SKU_Master!A:A,[1]SKU_Master!E:E,"Not Found")</f>
        <v>299</v>
      </c>
      <c r="M4522" s="2">
        <f>_xlfn.XLOOKUP(E4522,[1]SKU_Master!A:A,[1]SKU_Master!F:F,"NOT FOUND")</f>
        <v>150</v>
      </c>
      <c r="N4522" s="2" t="str">
        <f>IF(ISNUMBER(_xlfn.XMATCH(E4522,[1]SKU_Master!A:A)),"MATCH","NOT FOUND")</f>
        <v>MATCH</v>
      </c>
      <c r="O4522" s="2">
        <f>Table2[[#This Row],[GROSS_REVENUE]]-Table2[[#This Row],[DISCOUNT]]</f>
        <v>137651.97</v>
      </c>
      <c r="P4522" s="3">
        <f>IFERROR((Table2[[#This Row],[NET_REVENUE]]-(Table2[[#This Row],[UNITS_SOLD]]*Table2[[#This Row],[UNIT_COGS]]))/Table2[[#This Row],[NET_REVENUE]],0)</f>
        <v>0.33310071770131588</v>
      </c>
      <c r="Q4522" s="4">
        <f>IFERROR(Table2[[#This Row],[GROSS_REVENUE]]/Table2[[#This Row],[AD_SPEND]],0)</f>
        <v>4.8445088656354862</v>
      </c>
      <c r="R4522" s="2">
        <f>IFERROR((Table2[[#This Row],[NET_REVENUE]]-(Table2[[#This Row],[UNITS_SOLD]]*Table2[[#This Row],[UNIT_COGS]])-Table2[[#This Row],[AD_SPEND]]),0)</f>
        <v>8079.7200000000012</v>
      </c>
      <c r="S4522" s="3">
        <f>IFERROR(Table2[[#This Row],[RETURNS_UNITS]]/Table2[[#This Row],[UNITS_SOLD]],0)</f>
        <v>4.5751633986928102E-2</v>
      </c>
      <c r="T4522" s="2" t="str">
        <f>TRIM(CLEAN(Table2[[#This Row],[CHANNEL]]))</f>
        <v>Amazon</v>
      </c>
      <c r="U4522" s="1">
        <f t="shared" si="70"/>
        <v>45383</v>
      </c>
    </row>
    <row r="4523" spans="1:21" x14ac:dyDescent="0.3">
      <c r="A4523" s="1">
        <v>45413</v>
      </c>
      <c r="B4523" s="2" t="s">
        <v>37</v>
      </c>
      <c r="C4523" s="2" t="s">
        <v>25</v>
      </c>
      <c r="D4523" s="2" t="s">
        <v>36</v>
      </c>
      <c r="E4523" s="2" t="str">
        <f>TRIM(Table2[[#This Row],[SKU_CODE]])</f>
        <v>BEC-CLN-003</v>
      </c>
      <c r="F4523" s="2">
        <v>511</v>
      </c>
      <c r="G4523" s="2">
        <v>152789</v>
      </c>
      <c r="H4523" s="2">
        <v>15763.9</v>
      </c>
      <c r="I4523" s="2">
        <v>37997.65</v>
      </c>
      <c r="J4523" s="2">
        <v>22</v>
      </c>
      <c r="K4523" s="2" t="str">
        <f>_xlfn.XLOOKUP(E4523,[1]SKU_Master!A:A,[1]SKU_Master!C:C,"NOT FOUND")</f>
        <v>Cleaners</v>
      </c>
      <c r="L4523" s="2">
        <f>_xlfn.XLOOKUP(Table2[[#This Row],[SKU_CODE_CLEAN]],[1]SKU_Master!A:A,[1]SKU_Master!E:E,"Not Found")</f>
        <v>299</v>
      </c>
      <c r="M4523" s="2">
        <f>_xlfn.XLOOKUP(E4523,[1]SKU_Master!A:A,[1]SKU_Master!F:F,"NOT FOUND")</f>
        <v>150</v>
      </c>
      <c r="N4523" s="2" t="str">
        <f>IF(ISNUMBER(_xlfn.XMATCH(E4523,[1]SKU_Master!A:A)),"MATCH","NOT FOUND")</f>
        <v>MATCH</v>
      </c>
      <c r="O4523" s="2">
        <f>Table2[[#This Row],[GROSS_REVENUE]]-Table2[[#This Row],[DISCOUNT]]</f>
        <v>137025.1</v>
      </c>
      <c r="P4523" s="3">
        <f>IFERROR((Table2[[#This Row],[NET_REVENUE]]-(Table2[[#This Row],[UNITS_SOLD]]*Table2[[#This Row],[UNIT_COGS]]))/Table2[[#This Row],[NET_REVENUE]],0)</f>
        <v>0.4406134350567889</v>
      </c>
      <c r="Q4523" s="4">
        <f>IFERROR(Table2[[#This Row],[GROSS_REVENUE]]/Table2[[#This Row],[AD_SPEND]],0)</f>
        <v>4.0210118257313283</v>
      </c>
      <c r="R4523" s="2">
        <f>IFERROR((Table2[[#This Row],[NET_REVENUE]]-(Table2[[#This Row],[UNITS_SOLD]]*Table2[[#This Row],[UNIT_COGS]])-Table2[[#This Row],[AD_SPEND]]),0)</f>
        <v>22377.450000000004</v>
      </c>
      <c r="S4523" s="3">
        <f>IFERROR(Table2[[#This Row],[RETURNS_UNITS]]/Table2[[#This Row],[UNITS_SOLD]],0)</f>
        <v>4.3052837573385516E-2</v>
      </c>
      <c r="T4523" s="2" t="str">
        <f>TRIM(CLEAN(Table2[[#This Row],[CHANNEL]]))</f>
        <v>Blinkit</v>
      </c>
      <c r="U4523" s="1">
        <f t="shared" si="70"/>
        <v>45413</v>
      </c>
    </row>
    <row r="4524" spans="1:21" x14ac:dyDescent="0.3">
      <c r="A4524" s="1">
        <v>45689</v>
      </c>
      <c r="B4524" s="2" t="s">
        <v>27</v>
      </c>
      <c r="C4524" s="2" t="s">
        <v>22</v>
      </c>
      <c r="D4524" s="2" t="s">
        <v>36</v>
      </c>
      <c r="E4524" s="2" t="str">
        <f>TRIM(Table2[[#This Row],[SKU_CODE]])</f>
        <v>BEC-CLN-003</v>
      </c>
      <c r="F4524" s="2">
        <v>455</v>
      </c>
      <c r="G4524" s="2">
        <v>136045</v>
      </c>
      <c r="H4524" s="2">
        <v>8091.32</v>
      </c>
      <c r="I4524" s="2">
        <v>38263.269999999997</v>
      </c>
      <c r="J4524" s="2">
        <v>14</v>
      </c>
      <c r="K4524" s="2" t="str">
        <f>_xlfn.XLOOKUP(E4524,[1]SKU_Master!A:A,[1]SKU_Master!C:C,"NOT FOUND")</f>
        <v>Cleaners</v>
      </c>
      <c r="L4524" s="2">
        <f>_xlfn.XLOOKUP(Table2[[#This Row],[SKU_CODE_CLEAN]],[1]SKU_Master!A:A,[1]SKU_Master!E:E,"Not Found")</f>
        <v>299</v>
      </c>
      <c r="M4524" s="2">
        <f>_xlfn.XLOOKUP(E4524,[1]SKU_Master!A:A,[1]SKU_Master!F:F,"NOT FOUND")</f>
        <v>150</v>
      </c>
      <c r="N4524" s="2" t="str">
        <f>IF(ISNUMBER(_xlfn.XMATCH(E4524,[1]SKU_Master!A:A)),"MATCH","NOT FOUND")</f>
        <v>MATCH</v>
      </c>
      <c r="O4524" s="2">
        <f>Table2[[#This Row],[GROSS_REVENUE]]-Table2[[#This Row],[DISCOUNT]]</f>
        <v>127953.68</v>
      </c>
      <c r="P4524" s="3">
        <f>IFERROR((Table2[[#This Row],[NET_REVENUE]]-(Table2[[#This Row],[UNITS_SOLD]]*Table2[[#This Row],[UNIT_COGS]]))/Table2[[#This Row],[NET_REVENUE]],0)</f>
        <v>0.46660385226903983</v>
      </c>
      <c r="Q4524" s="4">
        <f>IFERROR(Table2[[#This Row],[GROSS_REVENUE]]/Table2[[#This Row],[AD_SPEND]],0)</f>
        <v>3.5554985237801162</v>
      </c>
      <c r="R4524" s="2">
        <f>IFERROR((Table2[[#This Row],[NET_REVENUE]]-(Table2[[#This Row],[UNITS_SOLD]]*Table2[[#This Row],[UNIT_COGS]])-Table2[[#This Row],[AD_SPEND]]),0)</f>
        <v>21440.409999999996</v>
      </c>
      <c r="S4524" s="3">
        <f>IFERROR(Table2[[#This Row],[RETURNS_UNITS]]/Table2[[#This Row],[UNITS_SOLD]],0)</f>
        <v>3.0769230769230771E-2</v>
      </c>
      <c r="T4524" s="2" t="str">
        <f>TRIM(CLEAN(Table2[[#This Row],[CHANNEL]]))</f>
        <v>Zepto</v>
      </c>
      <c r="U4524" s="1">
        <f t="shared" si="70"/>
        <v>45689</v>
      </c>
    </row>
    <row r="4525" spans="1:21" x14ac:dyDescent="0.3">
      <c r="A4525" s="1">
        <v>45717</v>
      </c>
      <c r="B4525" s="2" t="s">
        <v>39</v>
      </c>
      <c r="C4525" s="2" t="s">
        <v>25</v>
      </c>
      <c r="D4525" s="2" t="s">
        <v>38</v>
      </c>
      <c r="E4525" s="2" t="str">
        <f>TRIM(Table2[[#This Row],[SKU_CODE]])</f>
        <v>BEC-CLN-002</v>
      </c>
      <c r="F4525" s="2">
        <v>879</v>
      </c>
      <c r="G4525" s="2">
        <v>162615</v>
      </c>
      <c r="H4525" s="2">
        <v>44662.66</v>
      </c>
      <c r="I4525" s="2">
        <v>38922.699999999997</v>
      </c>
      <c r="J4525" s="2">
        <v>38</v>
      </c>
      <c r="K4525" s="2" t="str">
        <f>_xlfn.XLOOKUP(E4525,[1]SKU_Master!A:A,[1]SKU_Master!C:C,"NOT FOUND")</f>
        <v>Cleaners</v>
      </c>
      <c r="L4525" s="2">
        <f>_xlfn.XLOOKUP(Table2[[#This Row],[SKU_CODE_CLEAN]],[1]SKU_Master!A:A,[1]SKU_Master!E:E,"Not Found")</f>
        <v>185</v>
      </c>
      <c r="M4525" s="2">
        <f>_xlfn.XLOOKUP(E4525,[1]SKU_Master!A:A,[1]SKU_Master!F:F,"NOT FOUND")</f>
        <v>88</v>
      </c>
      <c r="N4525" s="2" t="str">
        <f>IF(ISNUMBER(_xlfn.XMATCH(E4525,[1]SKU_Master!A:A)),"MATCH","NOT FOUND")</f>
        <v>MATCH</v>
      </c>
      <c r="O4525" s="2">
        <f>Table2[[#This Row],[GROSS_REVENUE]]-Table2[[#This Row],[DISCOUNT]]</f>
        <v>117952.34</v>
      </c>
      <c r="P4525" s="3">
        <f>IFERROR((Table2[[#This Row],[NET_REVENUE]]-(Table2[[#This Row],[UNITS_SOLD]]*Table2[[#This Row],[UNIT_COGS]]))/Table2[[#This Row],[NET_REVENUE]],0)</f>
        <v>0.34420970368201254</v>
      </c>
      <c r="Q4525" s="4">
        <f>IFERROR(Table2[[#This Row],[GROSS_REVENUE]]/Table2[[#This Row],[AD_SPEND]],0)</f>
        <v>4.1778961891132944</v>
      </c>
      <c r="R4525" s="2">
        <f>IFERROR((Table2[[#This Row],[NET_REVENUE]]-(Table2[[#This Row],[UNITS_SOLD]]*Table2[[#This Row],[UNIT_COGS]])-Table2[[#This Row],[AD_SPEND]]),0)</f>
        <v>1677.6399999999994</v>
      </c>
      <c r="S4525" s="3">
        <f>IFERROR(Table2[[#This Row],[RETURNS_UNITS]]/Table2[[#This Row],[UNITS_SOLD]],0)</f>
        <v>4.3230944254835042E-2</v>
      </c>
      <c r="T4525" s="2" t="str">
        <f>TRIM(CLEAN(Table2[[#This Row],[CHANNEL]]))</f>
        <v>Amazon</v>
      </c>
      <c r="U4525" s="1">
        <f t="shared" si="70"/>
        <v>45717</v>
      </c>
    </row>
    <row r="4526" spans="1:21" x14ac:dyDescent="0.3">
      <c r="A4526" s="1">
        <v>45748</v>
      </c>
      <c r="B4526" s="2" t="s">
        <v>37</v>
      </c>
      <c r="C4526" s="2" t="s">
        <v>22</v>
      </c>
      <c r="D4526" s="2" t="s">
        <v>36</v>
      </c>
      <c r="E4526" s="2" t="str">
        <f>TRIM(Table2[[#This Row],[SKU_CODE]])</f>
        <v>BEC-CLN-003</v>
      </c>
      <c r="F4526" s="2">
        <v>440</v>
      </c>
      <c r="G4526" s="2">
        <v>131560</v>
      </c>
      <c r="H4526" s="2">
        <v>11748.36</v>
      </c>
      <c r="I4526" s="2">
        <v>39121.730000000003</v>
      </c>
      <c r="J4526" s="2">
        <v>9</v>
      </c>
      <c r="K4526" s="2" t="str">
        <f>_xlfn.XLOOKUP(E4526,[1]SKU_Master!A:A,[1]SKU_Master!C:C,"NOT FOUND")</f>
        <v>Cleaners</v>
      </c>
      <c r="L4526" s="2">
        <f>_xlfn.XLOOKUP(Table2[[#This Row],[SKU_CODE_CLEAN]],[1]SKU_Master!A:A,[1]SKU_Master!E:E,"Not Found")</f>
        <v>299</v>
      </c>
      <c r="M4526" s="2">
        <f>_xlfn.XLOOKUP(E4526,[1]SKU_Master!A:A,[1]SKU_Master!F:F,"NOT FOUND")</f>
        <v>150</v>
      </c>
      <c r="N4526" s="2" t="str">
        <f>IF(ISNUMBER(_xlfn.XMATCH(E4526,[1]SKU_Master!A:A)),"MATCH","NOT FOUND")</f>
        <v>MATCH</v>
      </c>
      <c r="O4526" s="2">
        <f>Table2[[#This Row],[GROSS_REVENUE]]-Table2[[#This Row],[DISCOUNT]]</f>
        <v>119811.64</v>
      </c>
      <c r="P4526" s="3">
        <f>IFERROR((Table2[[#This Row],[NET_REVENUE]]-(Table2[[#This Row],[UNITS_SOLD]]*Table2[[#This Row],[UNIT_COGS]]))/Table2[[#This Row],[NET_REVENUE]],0)</f>
        <v>0.44913532608350909</v>
      </c>
      <c r="Q4526" s="4">
        <f>IFERROR(Table2[[#This Row],[GROSS_REVENUE]]/Table2[[#This Row],[AD_SPEND]],0)</f>
        <v>3.3628369706554384</v>
      </c>
      <c r="R4526" s="2">
        <f>IFERROR((Table2[[#This Row],[NET_REVENUE]]-(Table2[[#This Row],[UNITS_SOLD]]*Table2[[#This Row],[UNIT_COGS]])-Table2[[#This Row],[AD_SPEND]]),0)</f>
        <v>14689.909999999996</v>
      </c>
      <c r="S4526" s="3">
        <f>IFERROR(Table2[[#This Row],[RETURNS_UNITS]]/Table2[[#This Row],[UNITS_SOLD]],0)</f>
        <v>2.0454545454545454E-2</v>
      </c>
      <c r="T4526" s="2" t="str">
        <f>TRIM(CLEAN(Table2[[#This Row],[CHANNEL]]))</f>
        <v>Blinkit</v>
      </c>
      <c r="U4526" s="1">
        <f t="shared" si="70"/>
        <v>45748</v>
      </c>
    </row>
    <row r="4527" spans="1:21" x14ac:dyDescent="0.3">
      <c r="A4527" s="1">
        <v>45627</v>
      </c>
      <c r="B4527" s="2" t="s">
        <v>39</v>
      </c>
      <c r="C4527" s="2" t="s">
        <v>22</v>
      </c>
      <c r="D4527" s="2" t="s">
        <v>36</v>
      </c>
      <c r="E4527" s="2" t="str">
        <f>TRIM(Table2[[#This Row],[SKU_CODE]])</f>
        <v>BEC-CLN-003</v>
      </c>
      <c r="F4527" s="2">
        <v>466</v>
      </c>
      <c r="G4527" s="2">
        <v>139334</v>
      </c>
      <c r="H4527" s="2">
        <v>18885.05</v>
      </c>
      <c r="I4527" s="2">
        <v>39305.410000000003</v>
      </c>
      <c r="J4527" s="2">
        <v>16</v>
      </c>
      <c r="K4527" s="2" t="str">
        <f>_xlfn.XLOOKUP(E4527,[1]SKU_Master!A:A,[1]SKU_Master!C:C,"NOT FOUND")</f>
        <v>Cleaners</v>
      </c>
      <c r="L4527" s="2">
        <f>_xlfn.XLOOKUP(Table2[[#This Row],[SKU_CODE_CLEAN]],[1]SKU_Master!A:A,[1]SKU_Master!E:E,"Not Found")</f>
        <v>299</v>
      </c>
      <c r="M4527" s="2">
        <f>_xlfn.XLOOKUP(E4527,[1]SKU_Master!A:A,[1]SKU_Master!F:F,"NOT FOUND")</f>
        <v>150</v>
      </c>
      <c r="N4527" s="2" t="str">
        <f>IF(ISNUMBER(_xlfn.XMATCH(E4527,[1]SKU_Master!A:A)),"MATCH","NOT FOUND")</f>
        <v>MATCH</v>
      </c>
      <c r="O4527" s="2">
        <f>Table2[[#This Row],[GROSS_REVENUE]]-Table2[[#This Row],[DISCOUNT]]</f>
        <v>120448.95</v>
      </c>
      <c r="P4527" s="3">
        <f>IFERROR((Table2[[#This Row],[NET_REVENUE]]-(Table2[[#This Row],[UNITS_SOLD]]*Table2[[#This Row],[UNIT_COGS]]))/Table2[[#This Row],[NET_REVENUE]],0)</f>
        <v>0.41967115529027027</v>
      </c>
      <c r="Q4527" s="4">
        <f>IFERROR(Table2[[#This Row],[GROSS_REVENUE]]/Table2[[#This Row],[AD_SPEND]],0)</f>
        <v>3.5449064136463653</v>
      </c>
      <c r="R4527" s="2">
        <f>IFERROR((Table2[[#This Row],[NET_REVENUE]]-(Table2[[#This Row],[UNITS_SOLD]]*Table2[[#This Row],[UNIT_COGS]])-Table2[[#This Row],[AD_SPEND]]),0)</f>
        <v>11243.539999999994</v>
      </c>
      <c r="S4527" s="3">
        <f>IFERROR(Table2[[#This Row],[RETURNS_UNITS]]/Table2[[#This Row],[UNITS_SOLD]],0)</f>
        <v>3.4334763948497854E-2</v>
      </c>
      <c r="T4527" s="2" t="str">
        <f>TRIM(CLEAN(Table2[[#This Row],[CHANNEL]]))</f>
        <v>Amazon</v>
      </c>
      <c r="U4527" s="1">
        <f t="shared" si="70"/>
        <v>45627</v>
      </c>
    </row>
    <row r="4528" spans="1:21" x14ac:dyDescent="0.3">
      <c r="A4528" s="1">
        <v>45474</v>
      </c>
      <c r="B4528" s="2" t="s">
        <v>39</v>
      </c>
      <c r="C4528" s="2" t="s">
        <v>25</v>
      </c>
      <c r="D4528" s="2" t="s">
        <v>36</v>
      </c>
      <c r="E4528" s="2" t="str">
        <f>TRIM(Table2[[#This Row],[SKU_CODE]])</f>
        <v>BEC-CLN-003</v>
      </c>
      <c r="F4528" s="2">
        <v>553</v>
      </c>
      <c r="G4528" s="2">
        <v>165347</v>
      </c>
      <c r="H4528" s="2">
        <v>22578.36</v>
      </c>
      <c r="I4528" s="2">
        <v>39481.18</v>
      </c>
      <c r="J4528" s="2">
        <v>12</v>
      </c>
      <c r="K4528" s="2" t="str">
        <f>_xlfn.XLOOKUP(E4528,[1]SKU_Master!A:A,[1]SKU_Master!C:C,"NOT FOUND")</f>
        <v>Cleaners</v>
      </c>
      <c r="L4528" s="2">
        <f>_xlfn.XLOOKUP(Table2[[#This Row],[SKU_CODE_CLEAN]],[1]SKU_Master!A:A,[1]SKU_Master!E:E,"Not Found")</f>
        <v>299</v>
      </c>
      <c r="M4528" s="2">
        <f>_xlfn.XLOOKUP(E4528,[1]SKU_Master!A:A,[1]SKU_Master!F:F,"NOT FOUND")</f>
        <v>150</v>
      </c>
      <c r="N4528" s="2" t="str">
        <f>IF(ISNUMBER(_xlfn.XMATCH(E4528,[1]SKU_Master!A:A)),"MATCH","NOT FOUND")</f>
        <v>MATCH</v>
      </c>
      <c r="O4528" s="2">
        <f>Table2[[#This Row],[GROSS_REVENUE]]-Table2[[#This Row],[DISCOUNT]]</f>
        <v>142768.64000000001</v>
      </c>
      <c r="P4528" s="3">
        <f>IFERROR((Table2[[#This Row],[NET_REVENUE]]-(Table2[[#This Row],[UNITS_SOLD]]*Table2[[#This Row],[UNIT_COGS]]))/Table2[[#This Row],[NET_REVENUE]],0)</f>
        <v>0.41899005271745959</v>
      </c>
      <c r="Q4528" s="4">
        <f>IFERROR(Table2[[#This Row],[GROSS_REVENUE]]/Table2[[#This Row],[AD_SPEND]],0)</f>
        <v>4.1879953942612653</v>
      </c>
      <c r="R4528" s="2">
        <f>IFERROR((Table2[[#This Row],[NET_REVENUE]]-(Table2[[#This Row],[UNITS_SOLD]]*Table2[[#This Row],[UNIT_COGS]])-Table2[[#This Row],[AD_SPEND]]),0)</f>
        <v>20337.460000000014</v>
      </c>
      <c r="S4528" s="3">
        <f>IFERROR(Table2[[#This Row],[RETURNS_UNITS]]/Table2[[#This Row],[UNITS_SOLD]],0)</f>
        <v>2.1699819168173599E-2</v>
      </c>
      <c r="T4528" s="2" t="str">
        <f>TRIM(CLEAN(Table2[[#This Row],[CHANNEL]]))</f>
        <v>Amazon</v>
      </c>
      <c r="U4528" s="1">
        <f t="shared" si="70"/>
        <v>45474</v>
      </c>
    </row>
    <row r="4529" spans="1:21" x14ac:dyDescent="0.3">
      <c r="A4529" s="1">
        <v>45748</v>
      </c>
      <c r="B4529" s="2" t="s">
        <v>39</v>
      </c>
      <c r="C4529" s="2" t="s">
        <v>22</v>
      </c>
      <c r="D4529" s="2" t="s">
        <v>36</v>
      </c>
      <c r="E4529" s="2" t="str">
        <f>TRIM(Table2[[#This Row],[SKU_CODE]])</f>
        <v>BEC-CLN-003</v>
      </c>
      <c r="F4529" s="2">
        <v>669</v>
      </c>
      <c r="G4529" s="2">
        <v>200031</v>
      </c>
      <c r="H4529" s="2">
        <v>24982.84</v>
      </c>
      <c r="I4529" s="2">
        <v>39682.949999999997</v>
      </c>
      <c r="J4529" s="2">
        <v>17</v>
      </c>
      <c r="K4529" s="2" t="str">
        <f>_xlfn.XLOOKUP(E4529,[1]SKU_Master!A:A,[1]SKU_Master!C:C,"NOT FOUND")</f>
        <v>Cleaners</v>
      </c>
      <c r="L4529" s="2">
        <f>_xlfn.XLOOKUP(Table2[[#This Row],[SKU_CODE_CLEAN]],[1]SKU_Master!A:A,[1]SKU_Master!E:E,"Not Found")</f>
        <v>299</v>
      </c>
      <c r="M4529" s="2">
        <f>_xlfn.XLOOKUP(E4529,[1]SKU_Master!A:A,[1]SKU_Master!F:F,"NOT FOUND")</f>
        <v>150</v>
      </c>
      <c r="N4529" s="2" t="str">
        <f>IF(ISNUMBER(_xlfn.XMATCH(E4529,[1]SKU_Master!A:A)),"MATCH","NOT FOUND")</f>
        <v>MATCH</v>
      </c>
      <c r="O4529" s="2">
        <f>Table2[[#This Row],[GROSS_REVENUE]]-Table2[[#This Row],[DISCOUNT]]</f>
        <v>175048.16</v>
      </c>
      <c r="P4529" s="3">
        <f>IFERROR((Table2[[#This Row],[NET_REVENUE]]-(Table2[[#This Row],[UNITS_SOLD]]*Table2[[#This Row],[UNIT_COGS]]))/Table2[[#This Row],[NET_REVENUE]],0)</f>
        <v>0.42672919269759818</v>
      </c>
      <c r="Q4529" s="4">
        <f>IFERROR(Table2[[#This Row],[GROSS_REVENUE]]/Table2[[#This Row],[AD_SPEND]],0)</f>
        <v>5.0407290788613253</v>
      </c>
      <c r="R4529" s="2">
        <f>IFERROR((Table2[[#This Row],[NET_REVENUE]]-(Table2[[#This Row],[UNITS_SOLD]]*Table2[[#This Row],[UNIT_COGS]])-Table2[[#This Row],[AD_SPEND]]),0)</f>
        <v>35015.210000000006</v>
      </c>
      <c r="S4529" s="3">
        <f>IFERROR(Table2[[#This Row],[RETURNS_UNITS]]/Table2[[#This Row],[UNITS_SOLD]],0)</f>
        <v>2.5411061285500747E-2</v>
      </c>
      <c r="T4529" s="2" t="str">
        <f>TRIM(CLEAN(Table2[[#This Row],[CHANNEL]]))</f>
        <v>Amazon</v>
      </c>
      <c r="U4529" s="1">
        <f t="shared" si="70"/>
        <v>45748</v>
      </c>
    </row>
    <row r="4530" spans="1:21" x14ac:dyDescent="0.3">
      <c r="A4530" s="1">
        <v>45292</v>
      </c>
      <c r="B4530" s="2" t="s">
        <v>39</v>
      </c>
      <c r="C4530" s="2" t="s">
        <v>22</v>
      </c>
      <c r="D4530" s="2" t="s">
        <v>36</v>
      </c>
      <c r="E4530" s="2" t="str">
        <f>TRIM(Table2[[#This Row],[SKU_CODE]])</f>
        <v>BEC-CLN-003</v>
      </c>
      <c r="F4530" s="2">
        <v>574</v>
      </c>
      <c r="G4530" s="2">
        <v>171626</v>
      </c>
      <c r="H4530" s="2">
        <v>27599.54</v>
      </c>
      <c r="I4530" s="2">
        <v>40040</v>
      </c>
      <c r="J4530" s="2">
        <v>23</v>
      </c>
      <c r="K4530" s="2" t="str">
        <f>_xlfn.XLOOKUP(E4530,[1]SKU_Master!A:A,[1]SKU_Master!C:C,"NOT FOUND")</f>
        <v>Cleaners</v>
      </c>
      <c r="L4530" s="2">
        <f>_xlfn.XLOOKUP(Table2[[#This Row],[SKU_CODE_CLEAN]],[1]SKU_Master!A:A,[1]SKU_Master!E:E,"Not Found")</f>
        <v>299</v>
      </c>
      <c r="M4530" s="2">
        <f>_xlfn.XLOOKUP(E4530,[1]SKU_Master!A:A,[1]SKU_Master!F:F,"NOT FOUND")</f>
        <v>150</v>
      </c>
      <c r="N4530" s="2" t="str">
        <f>IF(ISNUMBER(_xlfn.XMATCH(E4530,[1]SKU_Master!A:A)),"MATCH","NOT FOUND")</f>
        <v>MATCH</v>
      </c>
      <c r="O4530" s="2">
        <f>Table2[[#This Row],[GROSS_REVENUE]]-Table2[[#This Row],[DISCOUNT]]</f>
        <v>144026.46</v>
      </c>
      <c r="P4530" s="3">
        <f>IFERROR((Table2[[#This Row],[NET_REVENUE]]-(Table2[[#This Row],[UNITS_SOLD]]*Table2[[#This Row],[UNIT_COGS]]))/Table2[[#This Row],[NET_REVENUE]],0)</f>
        <v>0.40219318033644647</v>
      </c>
      <c r="Q4530" s="4">
        <f>IFERROR(Table2[[#This Row],[GROSS_REVENUE]]/Table2[[#This Row],[AD_SPEND]],0)</f>
        <v>4.2863636363636362</v>
      </c>
      <c r="R4530" s="2">
        <f>IFERROR((Table2[[#This Row],[NET_REVENUE]]-(Table2[[#This Row],[UNITS_SOLD]]*Table2[[#This Row],[UNIT_COGS]])-Table2[[#This Row],[AD_SPEND]]),0)</f>
        <v>17886.459999999992</v>
      </c>
      <c r="S4530" s="3">
        <f>IFERROR(Table2[[#This Row],[RETURNS_UNITS]]/Table2[[#This Row],[UNITS_SOLD]],0)</f>
        <v>4.0069686411149823E-2</v>
      </c>
      <c r="T4530" s="2" t="str">
        <f>TRIM(CLEAN(Table2[[#This Row],[CHANNEL]]))</f>
        <v>Amazon</v>
      </c>
      <c r="U4530" s="1">
        <f t="shared" si="70"/>
        <v>45292</v>
      </c>
    </row>
    <row r="4531" spans="1:21" x14ac:dyDescent="0.3">
      <c r="A4531" s="1">
        <v>45658</v>
      </c>
      <c r="B4531" s="2" t="s">
        <v>39</v>
      </c>
      <c r="C4531" s="2" t="s">
        <v>25</v>
      </c>
      <c r="D4531" s="2" t="s">
        <v>59</v>
      </c>
      <c r="E4531" s="2" t="str">
        <f>TRIM(Table2[[#This Row],[SKU_CODE]])</f>
        <v>BEC-CLN-001</v>
      </c>
      <c r="F4531" s="2">
        <v>784</v>
      </c>
      <c r="G4531" s="2">
        <v>156016</v>
      </c>
      <c r="H4531" s="2">
        <v>10241.870000000001</v>
      </c>
      <c r="I4531" s="2">
        <v>40318.44</v>
      </c>
      <c r="J4531" s="2">
        <v>40</v>
      </c>
      <c r="K4531" s="2" t="str">
        <f>_xlfn.XLOOKUP(E4531,[1]SKU_Master!A:A,[1]SKU_Master!C:C,"NOT FOUND")</f>
        <v>Cleaners</v>
      </c>
      <c r="L4531" s="2">
        <f>_xlfn.XLOOKUP(Table2[[#This Row],[SKU_CODE_CLEAN]],[1]SKU_Master!A:A,[1]SKU_Master!E:E,"Not Found")</f>
        <v>199</v>
      </c>
      <c r="M4531" s="2">
        <f>_xlfn.XLOOKUP(E4531,[1]SKU_Master!A:A,[1]SKU_Master!F:F,"NOT FOUND")</f>
        <v>96</v>
      </c>
      <c r="N4531" s="2" t="str">
        <f>IF(ISNUMBER(_xlfn.XMATCH(E4531,[1]SKU_Master!A:A)),"MATCH","NOT FOUND")</f>
        <v>MATCH</v>
      </c>
      <c r="O4531" s="2">
        <f>Table2[[#This Row],[GROSS_REVENUE]]-Table2[[#This Row],[DISCOUNT]]</f>
        <v>145774.13</v>
      </c>
      <c r="P4531" s="3">
        <f>IFERROR((Table2[[#This Row],[NET_REVENUE]]-(Table2[[#This Row],[UNITS_SOLD]]*Table2[[#This Row],[UNIT_COGS]]))/Table2[[#This Row],[NET_REVENUE]],0)</f>
        <v>0.48369439762734306</v>
      </c>
      <c r="Q4531" s="4">
        <f>IFERROR(Table2[[#This Row],[GROSS_REVENUE]]/Table2[[#This Row],[AD_SPEND]],0)</f>
        <v>3.8695941608851929</v>
      </c>
      <c r="R4531" s="2">
        <f>IFERROR((Table2[[#This Row],[NET_REVENUE]]-(Table2[[#This Row],[UNITS_SOLD]]*Table2[[#This Row],[UNIT_COGS]])-Table2[[#This Row],[AD_SPEND]]),0)</f>
        <v>30191.690000000002</v>
      </c>
      <c r="S4531" s="3">
        <f>IFERROR(Table2[[#This Row],[RETURNS_UNITS]]/Table2[[#This Row],[UNITS_SOLD]],0)</f>
        <v>5.1020408163265307E-2</v>
      </c>
      <c r="T4531" s="2" t="str">
        <f>TRIM(CLEAN(Table2[[#This Row],[CHANNEL]]))</f>
        <v>Amazon</v>
      </c>
      <c r="U4531" s="1">
        <f t="shared" si="70"/>
        <v>45658</v>
      </c>
    </row>
    <row r="4532" spans="1:21" x14ac:dyDescent="0.3">
      <c r="A4532" s="1">
        <v>45627</v>
      </c>
      <c r="B4532" s="2" t="s">
        <v>50</v>
      </c>
      <c r="C4532" s="2" t="s">
        <v>25</v>
      </c>
      <c r="D4532" s="2" t="s">
        <v>38</v>
      </c>
      <c r="E4532" s="2" t="str">
        <f>TRIM(Table2[[#This Row],[SKU_CODE]])</f>
        <v>BEC-CLN-002</v>
      </c>
      <c r="F4532" s="2">
        <v>807</v>
      </c>
      <c r="G4532" s="2">
        <v>149295</v>
      </c>
      <c r="H4532" s="2">
        <v>22702.22</v>
      </c>
      <c r="I4532" s="2">
        <v>40594.74</v>
      </c>
      <c r="J4532" s="2">
        <v>21</v>
      </c>
      <c r="K4532" s="2" t="str">
        <f>_xlfn.XLOOKUP(E4532,[1]SKU_Master!A:A,[1]SKU_Master!C:C,"NOT FOUND")</f>
        <v>Cleaners</v>
      </c>
      <c r="L4532" s="2">
        <f>_xlfn.XLOOKUP(Table2[[#This Row],[SKU_CODE_CLEAN]],[1]SKU_Master!A:A,[1]SKU_Master!E:E,"Not Found")</f>
        <v>185</v>
      </c>
      <c r="M4532" s="2">
        <f>_xlfn.XLOOKUP(E4532,[1]SKU_Master!A:A,[1]SKU_Master!F:F,"NOT FOUND")</f>
        <v>88</v>
      </c>
      <c r="N4532" s="2" t="str">
        <f>IF(ISNUMBER(_xlfn.XMATCH(E4532,[1]SKU_Master!A:A)),"MATCH","NOT FOUND")</f>
        <v>MATCH</v>
      </c>
      <c r="O4532" s="2">
        <f>Table2[[#This Row],[GROSS_REVENUE]]-Table2[[#This Row],[DISCOUNT]]</f>
        <v>126592.78</v>
      </c>
      <c r="P4532" s="3">
        <f>IFERROR((Table2[[#This Row],[NET_REVENUE]]-(Table2[[#This Row],[UNITS_SOLD]]*Table2[[#This Row],[UNIT_COGS]]))/Table2[[#This Row],[NET_REVENUE]],0)</f>
        <v>0.43902014001114437</v>
      </c>
      <c r="Q4532" s="4">
        <f>IFERROR(Table2[[#This Row],[GROSS_REVENUE]]/Table2[[#This Row],[AD_SPEND]],0)</f>
        <v>3.6776932183824802</v>
      </c>
      <c r="R4532" s="2">
        <f>IFERROR((Table2[[#This Row],[NET_REVENUE]]-(Table2[[#This Row],[UNITS_SOLD]]*Table2[[#This Row],[UNIT_COGS]])-Table2[[#This Row],[AD_SPEND]]),0)</f>
        <v>14982.04</v>
      </c>
      <c r="S4532" s="3">
        <f>IFERROR(Table2[[#This Row],[RETURNS_UNITS]]/Table2[[#This Row],[UNITS_SOLD]],0)</f>
        <v>2.6022304832713755E-2</v>
      </c>
      <c r="T4532" s="2" t="str">
        <f>TRIM(CLEAN(Table2[[#This Row],[CHANNEL]]))</f>
        <v>Amazon</v>
      </c>
      <c r="U4532" s="1">
        <f t="shared" si="70"/>
        <v>45627</v>
      </c>
    </row>
    <row r="4533" spans="1:21" x14ac:dyDescent="0.3">
      <c r="A4533" s="1">
        <v>45809</v>
      </c>
      <c r="B4533" s="2" t="s">
        <v>39</v>
      </c>
      <c r="C4533" s="2" t="s">
        <v>25</v>
      </c>
      <c r="D4533" s="2" t="s">
        <v>38</v>
      </c>
      <c r="E4533" s="2" t="str">
        <f>TRIM(Table2[[#This Row],[SKU_CODE]])</f>
        <v>BEC-CLN-002</v>
      </c>
      <c r="F4533" s="2">
        <v>848</v>
      </c>
      <c r="G4533" s="2">
        <v>156880</v>
      </c>
      <c r="H4533" s="2">
        <v>18633.96</v>
      </c>
      <c r="I4533" s="2">
        <v>41429.19</v>
      </c>
      <c r="J4533" s="2">
        <v>35</v>
      </c>
      <c r="K4533" s="2" t="str">
        <f>_xlfn.XLOOKUP(E4533,[1]SKU_Master!A:A,[1]SKU_Master!C:C,"NOT FOUND")</f>
        <v>Cleaners</v>
      </c>
      <c r="L4533" s="2">
        <f>_xlfn.XLOOKUP(Table2[[#This Row],[SKU_CODE_CLEAN]],[1]SKU_Master!A:A,[1]SKU_Master!E:E,"Not Found")</f>
        <v>185</v>
      </c>
      <c r="M4533" s="2">
        <f>_xlfn.XLOOKUP(E4533,[1]SKU_Master!A:A,[1]SKU_Master!F:F,"NOT FOUND")</f>
        <v>88</v>
      </c>
      <c r="N4533" s="2" t="str">
        <f>IF(ISNUMBER(_xlfn.XMATCH(E4533,[1]SKU_Master!A:A)),"MATCH","NOT FOUND")</f>
        <v>MATCH</v>
      </c>
      <c r="O4533" s="2">
        <f>Table2[[#This Row],[GROSS_REVENUE]]-Table2[[#This Row],[DISCOUNT]]</f>
        <v>138246.04</v>
      </c>
      <c r="P4533" s="3">
        <f>IFERROR((Table2[[#This Row],[NET_REVENUE]]-(Table2[[#This Row],[UNITS_SOLD]]*Table2[[#This Row],[UNIT_COGS]]))/Table2[[#This Row],[NET_REVENUE]],0)</f>
        <v>0.46020876981358744</v>
      </c>
      <c r="Q4533" s="4">
        <f>IFERROR(Table2[[#This Row],[GROSS_REVENUE]]/Table2[[#This Row],[AD_SPEND]],0)</f>
        <v>3.7867020813103029</v>
      </c>
      <c r="R4533" s="2">
        <f>IFERROR((Table2[[#This Row],[NET_REVENUE]]-(Table2[[#This Row],[UNITS_SOLD]]*Table2[[#This Row],[UNIT_COGS]])-Table2[[#This Row],[AD_SPEND]]),0)</f>
        <v>22192.850000000006</v>
      </c>
      <c r="S4533" s="3">
        <f>IFERROR(Table2[[#This Row],[RETURNS_UNITS]]/Table2[[#This Row],[UNITS_SOLD]],0)</f>
        <v>4.1273584905660375E-2</v>
      </c>
      <c r="T4533" s="2" t="str">
        <f>TRIM(CLEAN(Table2[[#This Row],[CHANNEL]]))</f>
        <v>Amazon</v>
      </c>
      <c r="U4533" s="1">
        <f t="shared" si="70"/>
        <v>45809</v>
      </c>
    </row>
    <row r="4534" spans="1:21" x14ac:dyDescent="0.3">
      <c r="A4534" s="1">
        <v>45748</v>
      </c>
      <c r="B4534" s="2" t="s">
        <v>39</v>
      </c>
      <c r="C4534" s="2" t="s">
        <v>25</v>
      </c>
      <c r="D4534" s="2" t="s">
        <v>36</v>
      </c>
      <c r="E4534" s="2" t="str">
        <f>TRIM(Table2[[#This Row],[SKU_CODE]])</f>
        <v>BEC-CLN-003</v>
      </c>
      <c r="F4534" s="2">
        <v>800</v>
      </c>
      <c r="G4534" s="2">
        <v>239200</v>
      </c>
      <c r="H4534" s="2">
        <v>48654.9</v>
      </c>
      <c r="I4534" s="2">
        <v>42012.74</v>
      </c>
      <c r="J4534" s="2">
        <v>33</v>
      </c>
      <c r="K4534" s="2" t="str">
        <f>_xlfn.XLOOKUP(E4534,[1]SKU_Master!A:A,[1]SKU_Master!C:C,"NOT FOUND")</f>
        <v>Cleaners</v>
      </c>
      <c r="L4534" s="2">
        <f>_xlfn.XLOOKUP(Table2[[#This Row],[SKU_CODE_CLEAN]],[1]SKU_Master!A:A,[1]SKU_Master!E:E,"Not Found")</f>
        <v>299</v>
      </c>
      <c r="M4534" s="2">
        <f>_xlfn.XLOOKUP(E4534,[1]SKU_Master!A:A,[1]SKU_Master!F:F,"NOT FOUND")</f>
        <v>150</v>
      </c>
      <c r="N4534" s="2" t="str">
        <f>IF(ISNUMBER(_xlfn.XMATCH(E4534,[1]SKU_Master!A:A)),"MATCH","NOT FOUND")</f>
        <v>MATCH</v>
      </c>
      <c r="O4534" s="2">
        <f>Table2[[#This Row],[GROSS_REVENUE]]-Table2[[#This Row],[DISCOUNT]]</f>
        <v>190545.1</v>
      </c>
      <c r="P4534" s="3">
        <f>IFERROR((Table2[[#This Row],[NET_REVENUE]]-(Table2[[#This Row],[UNITS_SOLD]]*Table2[[#This Row],[UNIT_COGS]]))/Table2[[#This Row],[NET_REVENUE]],0)</f>
        <v>0.37022783582469454</v>
      </c>
      <c r="Q4534" s="4">
        <f>IFERROR(Table2[[#This Row],[GROSS_REVENUE]]/Table2[[#This Row],[AD_SPEND]],0)</f>
        <v>5.6935110635488186</v>
      </c>
      <c r="R4534" s="2">
        <f>IFERROR((Table2[[#This Row],[NET_REVENUE]]-(Table2[[#This Row],[UNITS_SOLD]]*Table2[[#This Row],[UNIT_COGS]])-Table2[[#This Row],[AD_SPEND]]),0)</f>
        <v>28532.360000000008</v>
      </c>
      <c r="S4534" s="3">
        <f>IFERROR(Table2[[#This Row],[RETURNS_UNITS]]/Table2[[#This Row],[UNITS_SOLD]],0)</f>
        <v>4.1250000000000002E-2</v>
      </c>
      <c r="T4534" s="2" t="str">
        <f>TRIM(CLEAN(Table2[[#This Row],[CHANNEL]]))</f>
        <v>Amazon</v>
      </c>
      <c r="U4534" s="1">
        <f t="shared" si="70"/>
        <v>45748</v>
      </c>
    </row>
    <row r="4535" spans="1:21" x14ac:dyDescent="0.3">
      <c r="A4535" s="1">
        <v>45689</v>
      </c>
      <c r="B4535" s="2" t="s">
        <v>50</v>
      </c>
      <c r="C4535" s="2" t="s">
        <v>25</v>
      </c>
      <c r="D4535" s="2" t="s">
        <v>59</v>
      </c>
      <c r="E4535" s="2" t="str">
        <f>TRIM(Table2[[#This Row],[SKU_CODE]])</f>
        <v>BEC-CLN-001</v>
      </c>
      <c r="F4535" s="2">
        <v>876</v>
      </c>
      <c r="G4535" s="2">
        <v>174324</v>
      </c>
      <c r="H4535" s="2">
        <v>13463.52</v>
      </c>
      <c r="I4535" s="2">
        <v>42452.28</v>
      </c>
      <c r="J4535" s="2">
        <v>45</v>
      </c>
      <c r="K4535" s="2" t="str">
        <f>_xlfn.XLOOKUP(E4535,[1]SKU_Master!A:A,[1]SKU_Master!C:C,"NOT FOUND")</f>
        <v>Cleaners</v>
      </c>
      <c r="L4535" s="2">
        <f>_xlfn.XLOOKUP(Table2[[#This Row],[SKU_CODE_CLEAN]],[1]SKU_Master!A:A,[1]SKU_Master!E:E,"Not Found")</f>
        <v>199</v>
      </c>
      <c r="M4535" s="2">
        <f>_xlfn.XLOOKUP(E4535,[1]SKU_Master!A:A,[1]SKU_Master!F:F,"NOT FOUND")</f>
        <v>96</v>
      </c>
      <c r="N4535" s="2" t="str">
        <f>IF(ISNUMBER(_xlfn.XMATCH(E4535,[1]SKU_Master!A:A)),"MATCH","NOT FOUND")</f>
        <v>MATCH</v>
      </c>
      <c r="O4535" s="2">
        <f>Table2[[#This Row],[GROSS_REVENUE]]-Table2[[#This Row],[DISCOUNT]]</f>
        <v>160860.48000000001</v>
      </c>
      <c r="P4535" s="3">
        <f>IFERROR((Table2[[#This Row],[NET_REVENUE]]-(Table2[[#This Row],[UNITS_SOLD]]*Table2[[#This Row],[UNIT_COGS]]))/Table2[[#This Row],[NET_REVENUE]],0)</f>
        <v>0.47721155625048495</v>
      </c>
      <c r="Q4535" s="4">
        <f>IFERROR(Table2[[#This Row],[GROSS_REVENUE]]/Table2[[#This Row],[AD_SPEND]],0)</f>
        <v>4.1063518849870961</v>
      </c>
      <c r="R4535" s="2">
        <f>IFERROR((Table2[[#This Row],[NET_REVENUE]]-(Table2[[#This Row],[UNITS_SOLD]]*Table2[[#This Row],[UNIT_COGS]])-Table2[[#This Row],[AD_SPEND]]),0)</f>
        <v>34312.200000000012</v>
      </c>
      <c r="S4535" s="3">
        <f>IFERROR(Table2[[#This Row],[RETURNS_UNITS]]/Table2[[#This Row],[UNITS_SOLD]],0)</f>
        <v>5.1369863013698627E-2</v>
      </c>
      <c r="T4535" s="2" t="str">
        <f>TRIM(CLEAN(Table2[[#This Row],[CHANNEL]]))</f>
        <v>Amazon</v>
      </c>
      <c r="U4535" s="1">
        <f t="shared" si="70"/>
        <v>45689</v>
      </c>
    </row>
    <row r="4536" spans="1:21" x14ac:dyDescent="0.3">
      <c r="A4536" s="1">
        <v>45689</v>
      </c>
      <c r="B4536" s="2" t="s">
        <v>39</v>
      </c>
      <c r="C4536" s="2" t="s">
        <v>22</v>
      </c>
      <c r="D4536" s="2" t="s">
        <v>36</v>
      </c>
      <c r="E4536" s="2" t="str">
        <f>TRIM(Table2[[#This Row],[SKU_CODE]])</f>
        <v>BEC-CLN-003</v>
      </c>
      <c r="F4536" s="2">
        <v>574</v>
      </c>
      <c r="G4536" s="2">
        <v>171626</v>
      </c>
      <c r="H4536" s="2">
        <v>25137.040000000001</v>
      </c>
      <c r="I4536" s="2">
        <v>42666.66</v>
      </c>
      <c r="J4536" s="2">
        <v>12</v>
      </c>
      <c r="K4536" s="2" t="str">
        <f>_xlfn.XLOOKUP(E4536,[1]SKU_Master!A:A,[1]SKU_Master!C:C,"NOT FOUND")</f>
        <v>Cleaners</v>
      </c>
      <c r="L4536" s="2">
        <f>_xlfn.XLOOKUP(Table2[[#This Row],[SKU_CODE_CLEAN]],[1]SKU_Master!A:A,[1]SKU_Master!E:E,"Not Found")</f>
        <v>299</v>
      </c>
      <c r="M4536" s="2">
        <f>_xlfn.XLOOKUP(E4536,[1]SKU_Master!A:A,[1]SKU_Master!F:F,"NOT FOUND")</f>
        <v>150</v>
      </c>
      <c r="N4536" s="2" t="str">
        <f>IF(ISNUMBER(_xlfn.XMATCH(E4536,[1]SKU_Master!A:A)),"MATCH","NOT FOUND")</f>
        <v>MATCH</v>
      </c>
      <c r="O4536" s="2">
        <f>Table2[[#This Row],[GROSS_REVENUE]]-Table2[[#This Row],[DISCOUNT]]</f>
        <v>146488.95999999999</v>
      </c>
      <c r="P4536" s="3">
        <f>IFERROR((Table2[[#This Row],[NET_REVENUE]]-(Table2[[#This Row],[UNITS_SOLD]]*Table2[[#This Row],[UNIT_COGS]]))/Table2[[#This Row],[NET_REVENUE]],0)</f>
        <v>0.41224239696971016</v>
      </c>
      <c r="Q4536" s="4">
        <f>IFERROR(Table2[[#This Row],[GROSS_REVENUE]]/Table2[[#This Row],[AD_SPEND]],0)</f>
        <v>4.0224850035132818</v>
      </c>
      <c r="R4536" s="2">
        <f>IFERROR((Table2[[#This Row],[NET_REVENUE]]-(Table2[[#This Row],[UNITS_SOLD]]*Table2[[#This Row],[UNIT_COGS]])-Table2[[#This Row],[AD_SPEND]]),0)</f>
        <v>17722.299999999988</v>
      </c>
      <c r="S4536" s="3">
        <f>IFERROR(Table2[[#This Row],[RETURNS_UNITS]]/Table2[[#This Row],[UNITS_SOLD]],0)</f>
        <v>2.0905923344947737E-2</v>
      </c>
      <c r="T4536" s="2" t="str">
        <f>TRIM(CLEAN(Table2[[#This Row],[CHANNEL]]))</f>
        <v>Amazon</v>
      </c>
      <c r="U4536" s="1">
        <f t="shared" si="70"/>
        <v>45689</v>
      </c>
    </row>
    <row r="4537" spans="1:21" x14ac:dyDescent="0.3">
      <c r="A4537" s="1">
        <v>45444</v>
      </c>
      <c r="B4537" s="2" t="s">
        <v>50</v>
      </c>
      <c r="C4537" s="2" t="s">
        <v>25</v>
      </c>
      <c r="D4537" s="2" t="s">
        <v>36</v>
      </c>
      <c r="E4537" s="2" t="str">
        <f>TRIM(Table2[[#This Row],[SKU_CODE]])</f>
        <v>BEC-CLN-003</v>
      </c>
      <c r="F4537" s="2">
        <v>710</v>
      </c>
      <c r="G4537" s="2">
        <v>212290</v>
      </c>
      <c r="H4537" s="2">
        <v>51241.94</v>
      </c>
      <c r="I4537" s="2">
        <v>43004.18</v>
      </c>
      <c r="J4537" s="2">
        <v>35</v>
      </c>
      <c r="K4537" s="2" t="str">
        <f>_xlfn.XLOOKUP(E4537,[1]SKU_Master!A:A,[1]SKU_Master!C:C,"NOT FOUND")</f>
        <v>Cleaners</v>
      </c>
      <c r="L4537" s="2">
        <f>_xlfn.XLOOKUP(Table2[[#This Row],[SKU_CODE_CLEAN]],[1]SKU_Master!A:A,[1]SKU_Master!E:E,"Not Found")</f>
        <v>299</v>
      </c>
      <c r="M4537" s="2">
        <f>_xlfn.XLOOKUP(E4537,[1]SKU_Master!A:A,[1]SKU_Master!F:F,"NOT FOUND")</f>
        <v>150</v>
      </c>
      <c r="N4537" s="2" t="str">
        <f>IF(ISNUMBER(_xlfn.XMATCH(E4537,[1]SKU_Master!A:A)),"MATCH","NOT FOUND")</f>
        <v>MATCH</v>
      </c>
      <c r="O4537" s="2">
        <f>Table2[[#This Row],[GROSS_REVENUE]]-Table2[[#This Row],[DISCOUNT]]</f>
        <v>161048.06</v>
      </c>
      <c r="P4537" s="3">
        <f>IFERROR((Table2[[#This Row],[NET_REVENUE]]-(Table2[[#This Row],[UNITS_SOLD]]*Table2[[#This Row],[UNIT_COGS]]))/Table2[[#This Row],[NET_REVENUE]],0)</f>
        <v>0.3387067189756896</v>
      </c>
      <c r="Q4537" s="4">
        <f>IFERROR(Table2[[#This Row],[GROSS_REVENUE]]/Table2[[#This Row],[AD_SPEND]],0)</f>
        <v>4.9364968707693064</v>
      </c>
      <c r="R4537" s="2">
        <f>IFERROR((Table2[[#This Row],[NET_REVENUE]]-(Table2[[#This Row],[UNITS_SOLD]]*Table2[[#This Row],[UNIT_COGS]])-Table2[[#This Row],[AD_SPEND]]),0)</f>
        <v>11543.879999999997</v>
      </c>
      <c r="S4537" s="3">
        <f>IFERROR(Table2[[#This Row],[RETURNS_UNITS]]/Table2[[#This Row],[UNITS_SOLD]],0)</f>
        <v>4.9295774647887321E-2</v>
      </c>
      <c r="T4537" s="2" t="str">
        <f>TRIM(CLEAN(Table2[[#This Row],[CHANNEL]]))</f>
        <v>Amazon</v>
      </c>
      <c r="U4537" s="1">
        <f t="shared" si="70"/>
        <v>45444</v>
      </c>
    </row>
    <row r="4538" spans="1:21" x14ac:dyDescent="0.3">
      <c r="A4538" s="1">
        <v>45717</v>
      </c>
      <c r="B4538" s="2" t="s">
        <v>37</v>
      </c>
      <c r="C4538" s="2" t="s">
        <v>25</v>
      </c>
      <c r="D4538" s="2" t="s">
        <v>36</v>
      </c>
      <c r="E4538" s="2" t="str">
        <f>TRIM(Table2[[#This Row],[SKU_CODE]])</f>
        <v>BEC-CLN-003</v>
      </c>
      <c r="F4538" s="2">
        <v>631</v>
      </c>
      <c r="G4538" s="2">
        <v>188669</v>
      </c>
      <c r="H4538" s="2">
        <v>50865.599999999999</v>
      </c>
      <c r="I4538" s="2">
        <v>44016.97</v>
      </c>
      <c r="J4538" s="2">
        <v>35</v>
      </c>
      <c r="K4538" s="2" t="str">
        <f>_xlfn.XLOOKUP(E4538,[1]SKU_Master!A:A,[1]SKU_Master!C:C,"NOT FOUND")</f>
        <v>Cleaners</v>
      </c>
      <c r="L4538" s="2">
        <f>_xlfn.XLOOKUP(Table2[[#This Row],[SKU_CODE_CLEAN]],[1]SKU_Master!A:A,[1]SKU_Master!E:E,"Not Found")</f>
        <v>299</v>
      </c>
      <c r="M4538" s="2">
        <f>_xlfn.XLOOKUP(E4538,[1]SKU_Master!A:A,[1]SKU_Master!F:F,"NOT FOUND")</f>
        <v>150</v>
      </c>
      <c r="N4538" s="2" t="str">
        <f>IF(ISNUMBER(_xlfn.XMATCH(E4538,[1]SKU_Master!A:A)),"MATCH","NOT FOUND")</f>
        <v>MATCH</v>
      </c>
      <c r="O4538" s="2">
        <f>Table2[[#This Row],[GROSS_REVENUE]]-Table2[[#This Row],[DISCOUNT]]</f>
        <v>137803.4</v>
      </c>
      <c r="P4538" s="3">
        <f>IFERROR((Table2[[#This Row],[NET_REVENUE]]-(Table2[[#This Row],[UNITS_SOLD]]*Table2[[#This Row],[UNIT_COGS]]))/Table2[[#This Row],[NET_REVENUE]],0)</f>
        <v>0.31315192513392265</v>
      </c>
      <c r="Q4538" s="4">
        <f>IFERROR(Table2[[#This Row],[GROSS_REVENUE]]/Table2[[#This Row],[AD_SPEND]],0)</f>
        <v>4.2862786784278883</v>
      </c>
      <c r="R4538" s="2">
        <f>IFERROR((Table2[[#This Row],[NET_REVENUE]]-(Table2[[#This Row],[UNITS_SOLD]]*Table2[[#This Row],[UNIT_COGS]])-Table2[[#This Row],[AD_SPEND]]),0)</f>
        <v>-863.57000000000698</v>
      </c>
      <c r="S4538" s="3">
        <f>IFERROR(Table2[[#This Row],[RETURNS_UNITS]]/Table2[[#This Row],[UNITS_SOLD]],0)</f>
        <v>5.5467511885895403E-2</v>
      </c>
      <c r="T4538" s="2" t="str">
        <f>TRIM(CLEAN(Table2[[#This Row],[CHANNEL]]))</f>
        <v>Blinkit</v>
      </c>
      <c r="U4538" s="1">
        <f t="shared" si="70"/>
        <v>45717</v>
      </c>
    </row>
    <row r="4539" spans="1:21" x14ac:dyDescent="0.3">
      <c r="A4539" s="1">
        <v>45717</v>
      </c>
      <c r="B4539" s="2" t="s">
        <v>50</v>
      </c>
      <c r="C4539" s="2" t="s">
        <v>25</v>
      </c>
      <c r="D4539" s="2" t="s">
        <v>36</v>
      </c>
      <c r="E4539" s="2" t="str">
        <f>TRIM(Table2[[#This Row],[SKU_CODE]])</f>
        <v>BEC-CLN-003</v>
      </c>
      <c r="F4539" s="2">
        <v>676</v>
      </c>
      <c r="G4539" s="2">
        <v>202124</v>
      </c>
      <c r="H4539" s="2">
        <v>10175.01</v>
      </c>
      <c r="I4539" s="2">
        <v>44550.93</v>
      </c>
      <c r="J4539" s="2">
        <v>38</v>
      </c>
      <c r="K4539" s="2" t="str">
        <f>_xlfn.XLOOKUP(E4539,[1]SKU_Master!A:A,[1]SKU_Master!C:C,"NOT FOUND")</f>
        <v>Cleaners</v>
      </c>
      <c r="L4539" s="2">
        <f>_xlfn.XLOOKUP(Table2[[#This Row],[SKU_CODE_CLEAN]],[1]SKU_Master!A:A,[1]SKU_Master!E:E,"Not Found")</f>
        <v>299</v>
      </c>
      <c r="M4539" s="2">
        <f>_xlfn.XLOOKUP(E4539,[1]SKU_Master!A:A,[1]SKU_Master!F:F,"NOT FOUND")</f>
        <v>150</v>
      </c>
      <c r="N4539" s="2" t="str">
        <f>IF(ISNUMBER(_xlfn.XMATCH(E4539,[1]SKU_Master!A:A)),"MATCH","NOT FOUND")</f>
        <v>MATCH</v>
      </c>
      <c r="O4539" s="2">
        <f>Table2[[#This Row],[GROSS_REVENUE]]-Table2[[#This Row],[DISCOUNT]]</f>
        <v>191948.99</v>
      </c>
      <c r="P4539" s="3">
        <f>IFERROR((Table2[[#This Row],[NET_REVENUE]]-(Table2[[#This Row],[UNITS_SOLD]]*Table2[[#This Row],[UNIT_COGS]]))/Table2[[#This Row],[NET_REVENUE]],0)</f>
        <v>0.47173465200311809</v>
      </c>
      <c r="Q4539" s="4">
        <f>IFERROR(Table2[[#This Row],[GROSS_REVENUE]]/Table2[[#This Row],[AD_SPEND]],0)</f>
        <v>4.5369198802359456</v>
      </c>
      <c r="R4539" s="2">
        <f>IFERROR((Table2[[#This Row],[NET_REVENUE]]-(Table2[[#This Row],[UNITS_SOLD]]*Table2[[#This Row],[UNIT_COGS]])-Table2[[#This Row],[AD_SPEND]]),0)</f>
        <v>45998.05999999999</v>
      </c>
      <c r="S4539" s="3">
        <f>IFERROR(Table2[[#This Row],[RETURNS_UNITS]]/Table2[[#This Row],[UNITS_SOLD]],0)</f>
        <v>5.6213017751479293E-2</v>
      </c>
      <c r="T4539" s="2" t="str">
        <f>TRIM(CLEAN(Table2[[#This Row],[CHANNEL]]))</f>
        <v>Amazon</v>
      </c>
      <c r="U4539" s="1">
        <f t="shared" si="70"/>
        <v>45717</v>
      </c>
    </row>
    <row r="4540" spans="1:21" x14ac:dyDescent="0.3">
      <c r="A4540" s="1">
        <v>45809</v>
      </c>
      <c r="B4540" s="2" t="s">
        <v>37</v>
      </c>
      <c r="C4540" s="2" t="s">
        <v>25</v>
      </c>
      <c r="D4540" s="2" t="s">
        <v>36</v>
      </c>
      <c r="E4540" s="2" t="str">
        <f>TRIM(Table2[[#This Row],[SKU_CODE]])</f>
        <v>BEC-CLN-003</v>
      </c>
      <c r="F4540" s="2">
        <v>583</v>
      </c>
      <c r="G4540" s="2">
        <v>174317</v>
      </c>
      <c r="H4540" s="2">
        <v>21869.56</v>
      </c>
      <c r="I4540" s="2">
        <v>44969.760000000002</v>
      </c>
      <c r="J4540" s="2">
        <v>12</v>
      </c>
      <c r="K4540" s="2" t="str">
        <f>_xlfn.XLOOKUP(E4540,[1]SKU_Master!A:A,[1]SKU_Master!C:C,"NOT FOUND")</f>
        <v>Cleaners</v>
      </c>
      <c r="L4540" s="2">
        <f>_xlfn.XLOOKUP(Table2[[#This Row],[SKU_CODE_CLEAN]],[1]SKU_Master!A:A,[1]SKU_Master!E:E,"Not Found")</f>
        <v>299</v>
      </c>
      <c r="M4540" s="2">
        <f>_xlfn.XLOOKUP(E4540,[1]SKU_Master!A:A,[1]SKU_Master!F:F,"NOT FOUND")</f>
        <v>150</v>
      </c>
      <c r="N4540" s="2" t="str">
        <f>IF(ISNUMBER(_xlfn.XMATCH(E4540,[1]SKU_Master!A:A)),"MATCH","NOT FOUND")</f>
        <v>MATCH</v>
      </c>
      <c r="O4540" s="2">
        <f>Table2[[#This Row],[GROSS_REVENUE]]-Table2[[#This Row],[DISCOUNT]]</f>
        <v>152447.44</v>
      </c>
      <c r="P4540" s="3">
        <f>IFERROR((Table2[[#This Row],[NET_REVENUE]]-(Table2[[#This Row],[UNITS_SOLD]]*Table2[[#This Row],[UNIT_COGS]]))/Table2[[#This Row],[NET_REVENUE]],0)</f>
        <v>0.42635966861759045</v>
      </c>
      <c r="Q4540" s="4">
        <f>IFERROR(Table2[[#This Row],[GROSS_REVENUE]]/Table2[[#This Row],[AD_SPEND]],0)</f>
        <v>3.8763159954600601</v>
      </c>
      <c r="R4540" s="2">
        <f>IFERROR((Table2[[#This Row],[NET_REVENUE]]-(Table2[[#This Row],[UNITS_SOLD]]*Table2[[#This Row],[UNIT_COGS]])-Table2[[#This Row],[AD_SPEND]]),0)</f>
        <v>20027.68</v>
      </c>
      <c r="S4540" s="3">
        <f>IFERROR(Table2[[#This Row],[RETURNS_UNITS]]/Table2[[#This Row],[UNITS_SOLD]],0)</f>
        <v>2.0583190394511151E-2</v>
      </c>
      <c r="T4540" s="2" t="str">
        <f>TRIM(CLEAN(Table2[[#This Row],[CHANNEL]]))</f>
        <v>Blinkit</v>
      </c>
      <c r="U4540" s="1">
        <f t="shared" si="70"/>
        <v>45809</v>
      </c>
    </row>
    <row r="4541" spans="1:21" x14ac:dyDescent="0.3">
      <c r="A4541" s="1">
        <v>45748</v>
      </c>
      <c r="B4541" s="2" t="s">
        <v>50</v>
      </c>
      <c r="C4541" s="2" t="s">
        <v>25</v>
      </c>
      <c r="D4541" s="2" t="s">
        <v>38</v>
      </c>
      <c r="E4541" s="2" t="str">
        <f>TRIM(Table2[[#This Row],[SKU_CODE]])</f>
        <v>BEC-CLN-002</v>
      </c>
      <c r="F4541" s="2">
        <v>946</v>
      </c>
      <c r="G4541" s="2">
        <v>175010</v>
      </c>
      <c r="H4541" s="2">
        <v>10846.79</v>
      </c>
      <c r="I4541" s="2">
        <v>45359.360000000001</v>
      </c>
      <c r="J4541" s="2">
        <v>25</v>
      </c>
      <c r="K4541" s="2" t="str">
        <f>_xlfn.XLOOKUP(E4541,[1]SKU_Master!A:A,[1]SKU_Master!C:C,"NOT FOUND")</f>
        <v>Cleaners</v>
      </c>
      <c r="L4541" s="2">
        <f>_xlfn.XLOOKUP(Table2[[#This Row],[SKU_CODE_CLEAN]],[1]SKU_Master!A:A,[1]SKU_Master!E:E,"Not Found")</f>
        <v>185</v>
      </c>
      <c r="M4541" s="2">
        <f>_xlfn.XLOOKUP(E4541,[1]SKU_Master!A:A,[1]SKU_Master!F:F,"NOT FOUND")</f>
        <v>88</v>
      </c>
      <c r="N4541" s="2" t="str">
        <f>IF(ISNUMBER(_xlfn.XMATCH(E4541,[1]SKU_Master!A:A)),"MATCH","NOT FOUND")</f>
        <v>MATCH</v>
      </c>
      <c r="O4541" s="2">
        <f>Table2[[#This Row],[GROSS_REVENUE]]-Table2[[#This Row],[DISCOUNT]]</f>
        <v>164163.21</v>
      </c>
      <c r="P4541" s="3">
        <f>IFERROR((Table2[[#This Row],[NET_REVENUE]]-(Table2[[#This Row],[UNITS_SOLD]]*Table2[[#This Row],[UNIT_COGS]]))/Table2[[#This Row],[NET_REVENUE]],0)</f>
        <v>0.49289490623386323</v>
      </c>
      <c r="Q4541" s="4">
        <f>IFERROR(Table2[[#This Row],[GROSS_REVENUE]]/Table2[[#This Row],[AD_SPEND]],0)</f>
        <v>3.8582995880012416</v>
      </c>
      <c r="R4541" s="2">
        <f>IFERROR((Table2[[#This Row],[NET_REVENUE]]-(Table2[[#This Row],[UNITS_SOLD]]*Table2[[#This Row],[UNIT_COGS]])-Table2[[#This Row],[AD_SPEND]]),0)</f>
        <v>35555.849999999991</v>
      </c>
      <c r="S4541" s="3">
        <f>IFERROR(Table2[[#This Row],[RETURNS_UNITS]]/Table2[[#This Row],[UNITS_SOLD]],0)</f>
        <v>2.6427061310782242E-2</v>
      </c>
      <c r="T4541" s="2" t="str">
        <f>TRIM(CLEAN(Table2[[#This Row],[CHANNEL]]))</f>
        <v>Amazon</v>
      </c>
      <c r="U4541" s="1">
        <f t="shared" si="70"/>
        <v>45748</v>
      </c>
    </row>
    <row r="4542" spans="1:21" x14ac:dyDescent="0.3">
      <c r="A4542" s="1">
        <v>45323</v>
      </c>
      <c r="B4542" s="2" t="s">
        <v>39</v>
      </c>
      <c r="C4542" s="2" t="s">
        <v>28</v>
      </c>
      <c r="D4542" s="2" t="s">
        <v>36</v>
      </c>
      <c r="E4542" s="2" t="str">
        <f>TRIM(Table2[[#This Row],[SKU_CODE]])</f>
        <v>BEC-CLN-003</v>
      </c>
      <c r="F4542" s="2">
        <v>490</v>
      </c>
      <c r="G4542" s="2">
        <v>146510</v>
      </c>
      <c r="H4542" s="2">
        <v>11507.19</v>
      </c>
      <c r="I4542" s="2">
        <v>45439.18</v>
      </c>
      <c r="J4542" s="2">
        <v>10</v>
      </c>
      <c r="K4542" s="2" t="str">
        <f>_xlfn.XLOOKUP(E4542,[1]SKU_Master!A:A,[1]SKU_Master!C:C,"NOT FOUND")</f>
        <v>Cleaners</v>
      </c>
      <c r="L4542" s="2">
        <f>_xlfn.XLOOKUP(Table2[[#This Row],[SKU_CODE_CLEAN]],[1]SKU_Master!A:A,[1]SKU_Master!E:E,"Not Found")</f>
        <v>299</v>
      </c>
      <c r="M4542" s="2">
        <f>_xlfn.XLOOKUP(E4542,[1]SKU_Master!A:A,[1]SKU_Master!F:F,"NOT FOUND")</f>
        <v>150</v>
      </c>
      <c r="N4542" s="2" t="str">
        <f>IF(ISNUMBER(_xlfn.XMATCH(E4542,[1]SKU_Master!A:A)),"MATCH","NOT FOUND")</f>
        <v>MATCH</v>
      </c>
      <c r="O4542" s="2">
        <f>Table2[[#This Row],[GROSS_REVENUE]]-Table2[[#This Row],[DISCOUNT]]</f>
        <v>135002.81</v>
      </c>
      <c r="P4542" s="3">
        <f>IFERROR((Table2[[#This Row],[NET_REVENUE]]-(Table2[[#This Row],[UNITS_SOLD]]*Table2[[#This Row],[UNIT_COGS]]))/Table2[[#This Row],[NET_REVENUE]],0)</f>
        <v>0.45556688782996441</v>
      </c>
      <c r="Q4542" s="4">
        <f>IFERROR(Table2[[#This Row],[GROSS_REVENUE]]/Table2[[#This Row],[AD_SPEND]],0)</f>
        <v>3.2243099457340558</v>
      </c>
      <c r="R4542" s="2">
        <f>IFERROR((Table2[[#This Row],[NET_REVENUE]]-(Table2[[#This Row],[UNITS_SOLD]]*Table2[[#This Row],[UNIT_COGS]])-Table2[[#This Row],[AD_SPEND]]),0)</f>
        <v>16063.629999999997</v>
      </c>
      <c r="S4542" s="3">
        <f>IFERROR(Table2[[#This Row],[RETURNS_UNITS]]/Table2[[#This Row],[UNITS_SOLD]],0)</f>
        <v>2.0408163265306121E-2</v>
      </c>
      <c r="T4542" s="2" t="str">
        <f>TRIM(CLEAN(Table2[[#This Row],[CHANNEL]]))</f>
        <v>Amazon</v>
      </c>
      <c r="U4542" s="1">
        <f t="shared" si="70"/>
        <v>45323</v>
      </c>
    </row>
    <row r="4543" spans="1:21" x14ac:dyDescent="0.3">
      <c r="A4543" s="1">
        <v>45658</v>
      </c>
      <c r="B4543" s="2" t="s">
        <v>37</v>
      </c>
      <c r="C4543" s="2" t="s">
        <v>25</v>
      </c>
      <c r="D4543" s="2" t="s">
        <v>36</v>
      </c>
      <c r="E4543" s="2" t="str">
        <f>TRIM(Table2[[#This Row],[SKU_CODE]])</f>
        <v>BEC-CLN-003</v>
      </c>
      <c r="F4543" s="2">
        <v>632</v>
      </c>
      <c r="G4543" s="2">
        <v>188968</v>
      </c>
      <c r="H4543" s="2">
        <v>41979.35</v>
      </c>
      <c r="I4543" s="2">
        <v>49581.86</v>
      </c>
      <c r="J4543" s="2">
        <v>21</v>
      </c>
      <c r="K4543" s="2" t="str">
        <f>_xlfn.XLOOKUP(E4543,[1]SKU_Master!A:A,[1]SKU_Master!C:C,"NOT FOUND")</f>
        <v>Cleaners</v>
      </c>
      <c r="L4543" s="2">
        <f>_xlfn.XLOOKUP(Table2[[#This Row],[SKU_CODE_CLEAN]],[1]SKU_Master!A:A,[1]SKU_Master!E:E,"Not Found")</f>
        <v>299</v>
      </c>
      <c r="M4543" s="2">
        <f>_xlfn.XLOOKUP(E4543,[1]SKU_Master!A:A,[1]SKU_Master!F:F,"NOT FOUND")</f>
        <v>150</v>
      </c>
      <c r="N4543" s="2" t="str">
        <f>IF(ISNUMBER(_xlfn.XMATCH(E4543,[1]SKU_Master!A:A)),"MATCH","NOT FOUND")</f>
        <v>MATCH</v>
      </c>
      <c r="O4543" s="2">
        <f>Table2[[#This Row],[GROSS_REVENUE]]-Table2[[#This Row],[DISCOUNT]]</f>
        <v>146988.65</v>
      </c>
      <c r="P4543" s="3">
        <f>IFERROR((Table2[[#This Row],[NET_REVENUE]]-(Table2[[#This Row],[UNITS_SOLD]]*Table2[[#This Row],[UNIT_COGS]]))/Table2[[#This Row],[NET_REVENUE]],0)</f>
        <v>0.35505224382971062</v>
      </c>
      <c r="Q4543" s="4">
        <f>IFERROR(Table2[[#This Row],[GROSS_REVENUE]]/Table2[[#This Row],[AD_SPEND]],0)</f>
        <v>3.8112325757847727</v>
      </c>
      <c r="R4543" s="2">
        <f>IFERROR((Table2[[#This Row],[NET_REVENUE]]-(Table2[[#This Row],[UNITS_SOLD]]*Table2[[#This Row],[UNIT_COGS]])-Table2[[#This Row],[AD_SPEND]]),0)</f>
        <v>2606.7899999999936</v>
      </c>
      <c r="S4543" s="3">
        <f>IFERROR(Table2[[#This Row],[RETURNS_UNITS]]/Table2[[#This Row],[UNITS_SOLD]],0)</f>
        <v>3.3227848101265819E-2</v>
      </c>
      <c r="T4543" s="2" t="str">
        <f>TRIM(CLEAN(Table2[[#This Row],[CHANNEL]]))</f>
        <v>Blinkit</v>
      </c>
      <c r="U4543" s="1">
        <f t="shared" si="70"/>
        <v>45658</v>
      </c>
    </row>
    <row r="4544" spans="1:21" x14ac:dyDescent="0.3">
      <c r="A4544" s="1">
        <v>45536</v>
      </c>
      <c r="B4544" s="2" t="s">
        <v>39</v>
      </c>
      <c r="C4544" s="2" t="s">
        <v>25</v>
      </c>
      <c r="D4544" s="2" t="s">
        <v>36</v>
      </c>
      <c r="E4544" s="2" t="str">
        <f>TRIM(Table2[[#This Row],[SKU_CODE]])</f>
        <v>BEC-CLN-003</v>
      </c>
      <c r="F4544" s="2">
        <v>539</v>
      </c>
      <c r="G4544" s="2">
        <v>161161</v>
      </c>
      <c r="H4544" s="2">
        <v>9943.4500000000007</v>
      </c>
      <c r="I4544" s="2">
        <v>50733.75</v>
      </c>
      <c r="J4544" s="2">
        <v>15</v>
      </c>
      <c r="K4544" s="2" t="str">
        <f>_xlfn.XLOOKUP(E4544,[1]SKU_Master!A:A,[1]SKU_Master!C:C,"NOT FOUND")</f>
        <v>Cleaners</v>
      </c>
      <c r="L4544" s="2">
        <f>_xlfn.XLOOKUP(Table2[[#This Row],[SKU_CODE_CLEAN]],[1]SKU_Master!A:A,[1]SKU_Master!E:E,"Not Found")</f>
        <v>299</v>
      </c>
      <c r="M4544" s="2">
        <f>_xlfn.XLOOKUP(E4544,[1]SKU_Master!A:A,[1]SKU_Master!F:F,"NOT FOUND")</f>
        <v>150</v>
      </c>
      <c r="N4544" s="2" t="str">
        <f>IF(ISNUMBER(_xlfn.XMATCH(E4544,[1]SKU_Master!A:A)),"MATCH","NOT FOUND")</f>
        <v>MATCH</v>
      </c>
      <c r="O4544" s="2">
        <f>Table2[[#This Row],[GROSS_REVENUE]]-Table2[[#This Row],[DISCOUNT]]</f>
        <v>151217.54999999999</v>
      </c>
      <c r="P4544" s="3">
        <f>IFERROR((Table2[[#This Row],[NET_REVENUE]]-(Table2[[#This Row],[UNITS_SOLD]]*Table2[[#This Row],[UNIT_COGS]]))/Table2[[#This Row],[NET_REVENUE]],0)</f>
        <v>0.46533983654674999</v>
      </c>
      <c r="Q4544" s="4">
        <f>IFERROR(Table2[[#This Row],[GROSS_REVENUE]]/Table2[[#This Row],[AD_SPEND]],0)</f>
        <v>3.1766033458989331</v>
      </c>
      <c r="R4544" s="2">
        <f>IFERROR((Table2[[#This Row],[NET_REVENUE]]-(Table2[[#This Row],[UNITS_SOLD]]*Table2[[#This Row],[UNIT_COGS]])-Table2[[#This Row],[AD_SPEND]]),0)</f>
        <v>19633.799999999988</v>
      </c>
      <c r="S4544" s="3">
        <f>IFERROR(Table2[[#This Row],[RETURNS_UNITS]]/Table2[[#This Row],[UNITS_SOLD]],0)</f>
        <v>2.7829313543599257E-2</v>
      </c>
      <c r="T4544" s="2" t="str">
        <f>TRIM(CLEAN(Table2[[#This Row],[CHANNEL]]))</f>
        <v>Amazon</v>
      </c>
      <c r="U4544" s="1">
        <f t="shared" si="70"/>
        <v>45536</v>
      </c>
    </row>
    <row r="4545" spans="1:21" x14ac:dyDescent="0.3">
      <c r="A4545" s="1">
        <v>45292</v>
      </c>
      <c r="B4545" s="2" t="s">
        <v>50</v>
      </c>
      <c r="C4545" s="2" t="s">
        <v>25</v>
      </c>
      <c r="D4545" s="2" t="s">
        <v>36</v>
      </c>
      <c r="E4545" s="2" t="str">
        <f>TRIM(Table2[[#This Row],[SKU_CODE]])</f>
        <v>BEC-CLN-003</v>
      </c>
      <c r="F4545" s="2">
        <v>712</v>
      </c>
      <c r="G4545" s="2">
        <v>212888</v>
      </c>
      <c r="H4545" s="2">
        <v>18301.189999999999</v>
      </c>
      <c r="I4545" s="2">
        <v>53295.02</v>
      </c>
      <c r="J4545" s="2">
        <v>25</v>
      </c>
      <c r="K4545" s="2" t="str">
        <f>_xlfn.XLOOKUP(E4545,[1]SKU_Master!A:A,[1]SKU_Master!C:C,"NOT FOUND")</f>
        <v>Cleaners</v>
      </c>
      <c r="L4545" s="2">
        <f>_xlfn.XLOOKUP(Table2[[#This Row],[SKU_CODE_CLEAN]],[1]SKU_Master!A:A,[1]SKU_Master!E:E,"Not Found")</f>
        <v>299</v>
      </c>
      <c r="M4545" s="2">
        <f>_xlfn.XLOOKUP(E4545,[1]SKU_Master!A:A,[1]SKU_Master!F:F,"NOT FOUND")</f>
        <v>150</v>
      </c>
      <c r="N4545" s="2" t="str">
        <f>IF(ISNUMBER(_xlfn.XMATCH(E4545,[1]SKU_Master!A:A)),"MATCH","NOT FOUND")</f>
        <v>MATCH</v>
      </c>
      <c r="O4545" s="2">
        <f>Table2[[#This Row],[GROSS_REVENUE]]-Table2[[#This Row],[DISCOUNT]]</f>
        <v>194586.81</v>
      </c>
      <c r="P4545" s="3">
        <f>IFERROR((Table2[[#This Row],[NET_REVENUE]]-(Table2[[#This Row],[UNITS_SOLD]]*Table2[[#This Row],[UNIT_COGS]]))/Table2[[#This Row],[NET_REVENUE]],0)</f>
        <v>0.45114471016817637</v>
      </c>
      <c r="Q4545" s="4">
        <f>IFERROR(Table2[[#This Row],[GROSS_REVENUE]]/Table2[[#This Row],[AD_SPEND]],0)</f>
        <v>3.9945195629910639</v>
      </c>
      <c r="R4545" s="2">
        <f>IFERROR((Table2[[#This Row],[NET_REVENUE]]-(Table2[[#This Row],[UNITS_SOLD]]*Table2[[#This Row],[UNIT_COGS]])-Table2[[#This Row],[AD_SPEND]]),0)</f>
        <v>34491.79</v>
      </c>
      <c r="S4545" s="3">
        <f>IFERROR(Table2[[#This Row],[RETURNS_UNITS]]/Table2[[#This Row],[UNITS_SOLD]],0)</f>
        <v>3.51123595505618E-2</v>
      </c>
      <c r="T4545" s="2" t="str">
        <f>TRIM(CLEAN(Table2[[#This Row],[CHANNEL]]))</f>
        <v>Amazon</v>
      </c>
      <c r="U4545" s="1">
        <f t="shared" si="70"/>
        <v>45292</v>
      </c>
    </row>
    <row r="4546" spans="1:21" x14ac:dyDescent="0.3">
      <c r="A4546" s="1">
        <v>45352</v>
      </c>
      <c r="B4546" s="2" t="s">
        <v>50</v>
      </c>
      <c r="C4546" s="2" t="s">
        <v>25</v>
      </c>
      <c r="D4546" s="2" t="s">
        <v>36</v>
      </c>
      <c r="E4546" s="2" t="str">
        <f>TRIM(Table2[[#This Row],[SKU_CODE]])</f>
        <v>BEC-CLN-003</v>
      </c>
      <c r="F4546" s="2">
        <v>717</v>
      </c>
      <c r="G4546" s="2">
        <v>214383</v>
      </c>
      <c r="H4546" s="2">
        <v>21386.79</v>
      </c>
      <c r="I4546" s="2">
        <v>54043.74</v>
      </c>
      <c r="J4546" s="2">
        <v>38</v>
      </c>
      <c r="K4546" s="2" t="str">
        <f>_xlfn.XLOOKUP(E4546,[1]SKU_Master!A:A,[1]SKU_Master!C:C,"NOT FOUND")</f>
        <v>Cleaners</v>
      </c>
      <c r="L4546" s="2">
        <f>_xlfn.XLOOKUP(Table2[[#This Row],[SKU_CODE_CLEAN]],[1]SKU_Master!A:A,[1]SKU_Master!E:E,"Not Found")</f>
        <v>299</v>
      </c>
      <c r="M4546" s="2">
        <f>_xlfn.XLOOKUP(E4546,[1]SKU_Master!A:A,[1]SKU_Master!F:F,"NOT FOUND")</f>
        <v>150</v>
      </c>
      <c r="N4546" s="2" t="str">
        <f>IF(ISNUMBER(_xlfn.XMATCH(E4546,[1]SKU_Master!A:A)),"MATCH","NOT FOUND")</f>
        <v>MATCH</v>
      </c>
      <c r="O4546" s="2">
        <f>Table2[[#This Row],[GROSS_REVENUE]]-Table2[[#This Row],[DISCOUNT]]</f>
        <v>192996.21</v>
      </c>
      <c r="P4546" s="3">
        <f>IFERROR((Table2[[#This Row],[NET_REVENUE]]-(Table2[[#This Row],[UNITS_SOLD]]*Table2[[#This Row],[UNIT_COGS]]))/Table2[[#This Row],[NET_REVENUE]],0)</f>
        <v>0.44273517080983088</v>
      </c>
      <c r="Q4546" s="4">
        <f>IFERROR(Table2[[#This Row],[GROSS_REVENUE]]/Table2[[#This Row],[AD_SPEND]],0)</f>
        <v>3.9668424132008631</v>
      </c>
      <c r="R4546" s="2">
        <f>IFERROR((Table2[[#This Row],[NET_REVENUE]]-(Table2[[#This Row],[UNITS_SOLD]]*Table2[[#This Row],[UNIT_COGS]])-Table2[[#This Row],[AD_SPEND]]),0)</f>
        <v>31402.469999999994</v>
      </c>
      <c r="S4546" s="3">
        <f>IFERROR(Table2[[#This Row],[RETURNS_UNITS]]/Table2[[#This Row],[UNITS_SOLD]],0)</f>
        <v>5.2998605299860529E-2</v>
      </c>
      <c r="T4546" s="2" t="str">
        <f>TRIM(CLEAN(Table2[[#This Row],[CHANNEL]]))</f>
        <v>Amazon</v>
      </c>
      <c r="U4546" s="1">
        <f t="shared" si="70"/>
        <v>45352</v>
      </c>
    </row>
    <row r="4547" spans="1:21" x14ac:dyDescent="0.3">
      <c r="A4547" s="1">
        <v>45809</v>
      </c>
      <c r="B4547" s="2" t="s">
        <v>39</v>
      </c>
      <c r="C4547" s="2" t="s">
        <v>25</v>
      </c>
      <c r="D4547" s="2" t="s">
        <v>36</v>
      </c>
      <c r="E4547" s="2" t="str">
        <f>TRIM(Table2[[#This Row],[SKU_CODE]])</f>
        <v>BEC-CLN-003</v>
      </c>
      <c r="F4547" s="2">
        <v>791</v>
      </c>
      <c r="G4547" s="2">
        <v>236509</v>
      </c>
      <c r="H4547" s="2">
        <v>39699.57</v>
      </c>
      <c r="I4547" s="2">
        <v>54806.28</v>
      </c>
      <c r="J4547" s="2">
        <v>36</v>
      </c>
      <c r="K4547" s="2" t="str">
        <f>_xlfn.XLOOKUP(E4547,[1]SKU_Master!A:A,[1]SKU_Master!C:C,"NOT FOUND")</f>
        <v>Cleaners</v>
      </c>
      <c r="L4547" s="2">
        <f>_xlfn.XLOOKUP(Table2[[#This Row],[SKU_CODE_CLEAN]],[1]SKU_Master!A:A,[1]SKU_Master!E:E,"Not Found")</f>
        <v>299</v>
      </c>
      <c r="M4547" s="2">
        <f>_xlfn.XLOOKUP(E4547,[1]SKU_Master!A:A,[1]SKU_Master!F:F,"NOT FOUND")</f>
        <v>150</v>
      </c>
      <c r="N4547" s="2" t="str">
        <f>IF(ISNUMBER(_xlfn.XMATCH(E4547,[1]SKU_Master!A:A)),"MATCH","NOT FOUND")</f>
        <v>MATCH</v>
      </c>
      <c r="O4547" s="2">
        <f>Table2[[#This Row],[GROSS_REVENUE]]-Table2[[#This Row],[DISCOUNT]]</f>
        <v>196809.43</v>
      </c>
      <c r="P4547" s="3">
        <f>IFERROR((Table2[[#This Row],[NET_REVENUE]]-(Table2[[#This Row],[UNITS_SOLD]]*Table2[[#This Row],[UNIT_COGS]]))/Table2[[#This Row],[NET_REVENUE]],0)</f>
        <v>0.39713254593542596</v>
      </c>
      <c r="Q4547" s="4">
        <f>IFERROR(Table2[[#This Row],[GROSS_REVENUE]]/Table2[[#This Row],[AD_SPEND]],0)</f>
        <v>4.3153631299186879</v>
      </c>
      <c r="R4547" s="2">
        <f>IFERROR((Table2[[#This Row],[NET_REVENUE]]-(Table2[[#This Row],[UNITS_SOLD]]*Table2[[#This Row],[UNIT_COGS]])-Table2[[#This Row],[AD_SPEND]]),0)</f>
        <v>23353.149999999994</v>
      </c>
      <c r="S4547" s="3">
        <f>IFERROR(Table2[[#This Row],[RETURNS_UNITS]]/Table2[[#This Row],[UNITS_SOLD]],0)</f>
        <v>4.5512010113780026E-2</v>
      </c>
      <c r="T4547" s="2" t="str">
        <f>TRIM(CLEAN(Table2[[#This Row],[CHANNEL]]))</f>
        <v>Amazon</v>
      </c>
      <c r="U4547" s="1">
        <f t="shared" ref="U4547:U4552" si="71">IF(AND(MONTH(A4547)=1,DAY(A4547)&gt;1),DATE(YEAR(A4547),DAY(A4547),1),A4547)</f>
        <v>45809</v>
      </c>
    </row>
    <row r="4548" spans="1:21" x14ac:dyDescent="0.3">
      <c r="A4548" s="1">
        <v>45778</v>
      </c>
      <c r="B4548" s="2" t="s">
        <v>39</v>
      </c>
      <c r="C4548" s="2" t="s">
        <v>25</v>
      </c>
      <c r="D4548" s="2" t="s">
        <v>36</v>
      </c>
      <c r="E4548" s="2" t="str">
        <f>TRIM(Table2[[#This Row],[SKU_CODE]])</f>
        <v>BEC-CLN-003</v>
      </c>
      <c r="F4548" s="2">
        <v>831</v>
      </c>
      <c r="G4548" s="2">
        <v>248469</v>
      </c>
      <c r="H4548" s="2">
        <v>53468.800000000003</v>
      </c>
      <c r="I4548" s="2">
        <v>54955.93</v>
      </c>
      <c r="J4548" s="2">
        <v>38</v>
      </c>
      <c r="K4548" s="2" t="str">
        <f>_xlfn.XLOOKUP(E4548,[1]SKU_Master!A:A,[1]SKU_Master!C:C,"NOT FOUND")</f>
        <v>Cleaners</v>
      </c>
      <c r="L4548" s="2">
        <f>_xlfn.XLOOKUP(Table2[[#This Row],[SKU_CODE_CLEAN]],[1]SKU_Master!A:A,[1]SKU_Master!E:E,"Not Found")</f>
        <v>299</v>
      </c>
      <c r="M4548" s="2">
        <f>_xlfn.XLOOKUP(E4548,[1]SKU_Master!A:A,[1]SKU_Master!F:F,"NOT FOUND")</f>
        <v>150</v>
      </c>
      <c r="N4548" s="2" t="str">
        <f>IF(ISNUMBER(_xlfn.XMATCH(E4548,[1]SKU_Master!A:A)),"MATCH","NOT FOUND")</f>
        <v>MATCH</v>
      </c>
      <c r="O4548" s="2">
        <f>Table2[[#This Row],[GROSS_REVENUE]]-Table2[[#This Row],[DISCOUNT]]</f>
        <v>195000.2</v>
      </c>
      <c r="P4548" s="3">
        <f>IFERROR((Table2[[#This Row],[NET_REVENUE]]-(Table2[[#This Row],[UNITS_SOLD]]*Table2[[#This Row],[UNIT_COGS]]))/Table2[[#This Row],[NET_REVENUE]],0)</f>
        <v>0.36076988638986013</v>
      </c>
      <c r="Q4548" s="4">
        <f>IFERROR(Table2[[#This Row],[GROSS_REVENUE]]/Table2[[#This Row],[AD_SPEND]],0)</f>
        <v>4.521240928867913</v>
      </c>
      <c r="R4548" s="2">
        <f>IFERROR((Table2[[#This Row],[NET_REVENUE]]-(Table2[[#This Row],[UNITS_SOLD]]*Table2[[#This Row],[UNIT_COGS]])-Table2[[#This Row],[AD_SPEND]]),0)</f>
        <v>15394.270000000011</v>
      </c>
      <c r="S4548" s="3">
        <f>IFERROR(Table2[[#This Row],[RETURNS_UNITS]]/Table2[[#This Row],[UNITS_SOLD]],0)</f>
        <v>4.5728038507821901E-2</v>
      </c>
      <c r="T4548" s="2" t="str">
        <f>TRIM(CLEAN(Table2[[#This Row],[CHANNEL]]))</f>
        <v>Amazon</v>
      </c>
      <c r="U4548" s="1">
        <f t="shared" si="71"/>
        <v>45778</v>
      </c>
    </row>
    <row r="4549" spans="1:21" x14ac:dyDescent="0.3">
      <c r="A4549" s="1">
        <v>45689</v>
      </c>
      <c r="B4549" s="2" t="s">
        <v>39</v>
      </c>
      <c r="C4549" s="2" t="s">
        <v>25</v>
      </c>
      <c r="D4549" s="2" t="s">
        <v>36</v>
      </c>
      <c r="E4549" s="2" t="str">
        <f>TRIM(Table2[[#This Row],[SKU_CODE]])</f>
        <v>BEC-CLN-003</v>
      </c>
      <c r="F4549" s="2">
        <v>936</v>
      </c>
      <c r="G4549" s="2">
        <v>279864</v>
      </c>
      <c r="H4549" s="2">
        <v>61320.79</v>
      </c>
      <c r="I4549" s="2">
        <v>55352.74</v>
      </c>
      <c r="J4549" s="2">
        <v>41</v>
      </c>
      <c r="K4549" s="2" t="str">
        <f>_xlfn.XLOOKUP(E4549,[1]SKU_Master!A:A,[1]SKU_Master!C:C,"NOT FOUND")</f>
        <v>Cleaners</v>
      </c>
      <c r="L4549" s="2">
        <f>_xlfn.XLOOKUP(Table2[[#This Row],[SKU_CODE_CLEAN]],[1]SKU_Master!A:A,[1]SKU_Master!E:E,"Not Found")</f>
        <v>299</v>
      </c>
      <c r="M4549" s="2">
        <f>_xlfn.XLOOKUP(E4549,[1]SKU_Master!A:A,[1]SKU_Master!F:F,"NOT FOUND")</f>
        <v>150</v>
      </c>
      <c r="N4549" s="2" t="str">
        <f>IF(ISNUMBER(_xlfn.XMATCH(E4549,[1]SKU_Master!A:A)),"MATCH","NOT FOUND")</f>
        <v>MATCH</v>
      </c>
      <c r="O4549" s="2">
        <f>Table2[[#This Row],[GROSS_REVENUE]]-Table2[[#This Row],[DISCOUNT]]</f>
        <v>218543.21</v>
      </c>
      <c r="P4549" s="3">
        <f>IFERROR((Table2[[#This Row],[NET_REVENUE]]-(Table2[[#This Row],[UNITS_SOLD]]*Table2[[#This Row],[UNIT_COGS]]))/Table2[[#This Row],[NET_REVENUE]],0)</f>
        <v>0.35756411741183813</v>
      </c>
      <c r="Q4549" s="4">
        <f>IFERROR(Table2[[#This Row],[GROSS_REVENUE]]/Table2[[#This Row],[AD_SPEND]],0)</f>
        <v>5.0560098741272794</v>
      </c>
      <c r="R4549" s="2">
        <f>IFERROR((Table2[[#This Row],[NET_REVENUE]]-(Table2[[#This Row],[UNITS_SOLD]]*Table2[[#This Row],[UNIT_COGS]])-Table2[[#This Row],[AD_SPEND]]),0)</f>
        <v>22790.469999999994</v>
      </c>
      <c r="S4549" s="3">
        <f>IFERROR(Table2[[#This Row],[RETURNS_UNITS]]/Table2[[#This Row],[UNITS_SOLD]],0)</f>
        <v>4.38034188034188E-2</v>
      </c>
      <c r="T4549" s="2" t="str">
        <f>TRIM(CLEAN(Table2[[#This Row],[CHANNEL]]))</f>
        <v>Amazon</v>
      </c>
      <c r="U4549" s="1">
        <f t="shared" si="71"/>
        <v>45689</v>
      </c>
    </row>
    <row r="4550" spans="1:21" x14ac:dyDescent="0.3">
      <c r="A4550" s="1">
        <v>45658</v>
      </c>
      <c r="B4550" s="2" t="s">
        <v>50</v>
      </c>
      <c r="C4550" s="2" t="s">
        <v>25</v>
      </c>
      <c r="D4550" s="2" t="s">
        <v>36</v>
      </c>
      <c r="E4550" s="2" t="str">
        <f>TRIM(Table2[[#This Row],[SKU_CODE]])</f>
        <v>BEC-CLN-003</v>
      </c>
      <c r="F4550" s="2">
        <v>881</v>
      </c>
      <c r="G4550" s="2">
        <v>263419</v>
      </c>
      <c r="H4550" s="2">
        <v>15388.52</v>
      </c>
      <c r="I4550" s="2">
        <v>55508.09</v>
      </c>
      <c r="J4550" s="2">
        <v>34</v>
      </c>
      <c r="K4550" s="2" t="str">
        <f>_xlfn.XLOOKUP(E4550,[1]SKU_Master!A:A,[1]SKU_Master!C:C,"NOT FOUND")</f>
        <v>Cleaners</v>
      </c>
      <c r="L4550" s="2">
        <f>_xlfn.XLOOKUP(Table2[[#This Row],[SKU_CODE_CLEAN]],[1]SKU_Master!A:A,[1]SKU_Master!E:E,"Not Found")</f>
        <v>299</v>
      </c>
      <c r="M4550" s="2">
        <f>_xlfn.XLOOKUP(E4550,[1]SKU_Master!A:A,[1]SKU_Master!F:F,"NOT FOUND")</f>
        <v>150</v>
      </c>
      <c r="N4550" s="2" t="str">
        <f>IF(ISNUMBER(_xlfn.XMATCH(E4550,[1]SKU_Master!A:A)),"MATCH","NOT FOUND")</f>
        <v>MATCH</v>
      </c>
      <c r="O4550" s="2">
        <f>Table2[[#This Row],[GROSS_REVENUE]]-Table2[[#This Row],[DISCOUNT]]</f>
        <v>248030.48</v>
      </c>
      <c r="P4550" s="3">
        <f>IFERROR((Table2[[#This Row],[NET_REVENUE]]-(Table2[[#This Row],[UNITS_SOLD]]*Table2[[#This Row],[UNIT_COGS]]))/Table2[[#This Row],[NET_REVENUE]],0)</f>
        <v>0.46720257929589948</v>
      </c>
      <c r="Q4550" s="4">
        <f>IFERROR(Table2[[#This Row],[GROSS_REVENUE]]/Table2[[#This Row],[AD_SPEND]],0)</f>
        <v>4.7455965427742157</v>
      </c>
      <c r="R4550" s="2">
        <f>IFERROR((Table2[[#This Row],[NET_REVENUE]]-(Table2[[#This Row],[UNITS_SOLD]]*Table2[[#This Row],[UNIT_COGS]])-Table2[[#This Row],[AD_SPEND]]),0)</f>
        <v>60372.390000000014</v>
      </c>
      <c r="S4550" s="3">
        <f>IFERROR(Table2[[#This Row],[RETURNS_UNITS]]/Table2[[#This Row],[UNITS_SOLD]],0)</f>
        <v>3.8592508513053347E-2</v>
      </c>
      <c r="T4550" s="2" t="str">
        <f>TRIM(CLEAN(Table2[[#This Row],[CHANNEL]]))</f>
        <v>Amazon</v>
      </c>
      <c r="U4550" s="1">
        <f t="shared" si="71"/>
        <v>45658</v>
      </c>
    </row>
    <row r="4551" spans="1:21" x14ac:dyDescent="0.3">
      <c r="A4551" s="1">
        <v>45383</v>
      </c>
      <c r="B4551" s="2" t="s">
        <v>39</v>
      </c>
      <c r="C4551" s="2" t="s">
        <v>25</v>
      </c>
      <c r="D4551" s="2" t="s">
        <v>60</v>
      </c>
      <c r="E4551" s="2" t="str">
        <f>TRIM(Table2[[#This Row],[SKU_CODE]])</f>
        <v>BEC-CLN-003</v>
      </c>
      <c r="F4551" s="2">
        <v>746</v>
      </c>
      <c r="G4551" s="2">
        <v>223054</v>
      </c>
      <c r="H4551" s="2">
        <v>25461.83</v>
      </c>
      <c r="I4551" s="2">
        <v>58655.64</v>
      </c>
      <c r="J4551" s="2">
        <v>34</v>
      </c>
      <c r="K4551" s="2" t="str">
        <f>_xlfn.XLOOKUP(E4551,[1]SKU_Master!A:A,[1]SKU_Master!C:C,"NOT FOUND")</f>
        <v>Cleaners</v>
      </c>
      <c r="L4551" s="2">
        <f>_xlfn.XLOOKUP(Table2[[#This Row],[SKU_CODE_CLEAN]],[1]SKU_Master!A:A,[1]SKU_Master!E:E,"Not Found")</f>
        <v>299</v>
      </c>
      <c r="M4551" s="2">
        <f>_xlfn.XLOOKUP(E4551,[1]SKU_Master!A:A,[1]SKU_Master!F:F,"NOT FOUND")</f>
        <v>150</v>
      </c>
      <c r="N4551" s="2" t="str">
        <f>IF(ISNUMBER(_xlfn.XMATCH(E4551,[1]SKU_Master!A:A)),"MATCH","NOT FOUND")</f>
        <v>MATCH</v>
      </c>
      <c r="O4551" s="2">
        <f>Table2[[#This Row],[GROSS_REVENUE]]-Table2[[#This Row],[DISCOUNT]]</f>
        <v>197592.16999999998</v>
      </c>
      <c r="P4551" s="3">
        <f>IFERROR((Table2[[#This Row],[NET_REVENUE]]-(Table2[[#This Row],[UNITS_SOLD]]*Table2[[#This Row],[UNIT_COGS]]))/Table2[[#This Row],[NET_REVENUE]],0)</f>
        <v>0.43368201280445473</v>
      </c>
      <c r="Q4551" s="4">
        <f>IFERROR(Table2[[#This Row],[GROSS_REVENUE]]/Table2[[#This Row],[AD_SPEND]],0)</f>
        <v>3.8027715663830453</v>
      </c>
      <c r="R4551" s="2">
        <f>IFERROR((Table2[[#This Row],[NET_REVENUE]]-(Table2[[#This Row],[UNITS_SOLD]]*Table2[[#This Row],[UNIT_COGS]])-Table2[[#This Row],[AD_SPEND]]),0)</f>
        <v>27036.529999999984</v>
      </c>
      <c r="S4551" s="3">
        <f>IFERROR(Table2[[#This Row],[RETURNS_UNITS]]/Table2[[#This Row],[UNITS_SOLD]],0)</f>
        <v>4.5576407506702415E-2</v>
      </c>
      <c r="T4551" s="2" t="str">
        <f>TRIM(CLEAN(Table2[[#This Row],[CHANNEL]]))</f>
        <v>Amazon</v>
      </c>
      <c r="U4551" s="1">
        <f t="shared" si="71"/>
        <v>45383</v>
      </c>
    </row>
    <row r="4552" spans="1:21" x14ac:dyDescent="0.3">
      <c r="A4552" s="1">
        <v>45323</v>
      </c>
      <c r="B4552" s="2" t="s">
        <v>39</v>
      </c>
      <c r="C4552" s="2" t="s">
        <v>25</v>
      </c>
      <c r="D4552" s="2" t="s">
        <v>36</v>
      </c>
      <c r="E4552" s="2" t="str">
        <f>TRIM(Table2[[#This Row],[SKU_CODE]])</f>
        <v>BEC-CLN-003</v>
      </c>
      <c r="F4552" s="2">
        <v>784</v>
      </c>
      <c r="G4552" s="2">
        <v>234416</v>
      </c>
      <c r="H4552" s="2">
        <v>45494.98</v>
      </c>
      <c r="I4552" s="2">
        <v>61151.24</v>
      </c>
      <c r="J4552" s="2">
        <v>24</v>
      </c>
      <c r="K4552" s="2" t="str">
        <f>_xlfn.XLOOKUP(E4552,[1]SKU_Master!A:A,[1]SKU_Master!C:C,"NOT FOUND")</f>
        <v>Cleaners</v>
      </c>
      <c r="L4552" s="2">
        <f>_xlfn.XLOOKUP(Table2[[#This Row],[SKU_CODE_CLEAN]],[1]SKU_Master!A:A,[1]SKU_Master!E:E,"Not Found")</f>
        <v>299</v>
      </c>
      <c r="M4552" s="2">
        <f>_xlfn.XLOOKUP(E4552,[1]SKU_Master!A:A,[1]SKU_Master!F:F,"NOT FOUND")</f>
        <v>150</v>
      </c>
      <c r="N4552" s="2" t="str">
        <f>IF(ISNUMBER(_xlfn.XMATCH(E4552,[1]SKU_Master!A:A)),"MATCH","NOT FOUND")</f>
        <v>MATCH</v>
      </c>
      <c r="O4552" s="2">
        <f>Table2[[#This Row],[GROSS_REVENUE]]-Table2[[#This Row],[DISCOUNT]]</f>
        <v>188921.02</v>
      </c>
      <c r="P4552" s="3">
        <f>IFERROR((Table2[[#This Row],[NET_REVENUE]]-(Table2[[#This Row],[UNITS_SOLD]]*Table2[[#This Row],[UNIT_COGS]]))/Table2[[#This Row],[NET_REVENUE]],0)</f>
        <v>0.37751765261483339</v>
      </c>
      <c r="Q4552" s="4">
        <f>IFERROR(Table2[[#This Row],[GROSS_REVENUE]]/Table2[[#This Row],[AD_SPEND]],0)</f>
        <v>3.8333809747766359</v>
      </c>
      <c r="R4552" s="2">
        <f>IFERROR((Table2[[#This Row],[NET_REVENUE]]-(Table2[[#This Row],[UNITS_SOLD]]*Table2[[#This Row],[UNIT_COGS]])-Table2[[#This Row],[AD_SPEND]]),0)</f>
        <v>10169.779999999992</v>
      </c>
      <c r="S4552" s="3">
        <f>IFERROR(Table2[[#This Row],[RETURNS_UNITS]]/Table2[[#This Row],[UNITS_SOLD]],0)</f>
        <v>3.0612244897959183E-2</v>
      </c>
      <c r="T4552" s="2" t="str">
        <f>TRIM(CLEAN(Table2[[#This Row],[CHANNEL]]))</f>
        <v>Amazon</v>
      </c>
      <c r="U4552" s="1">
        <f t="shared" si="71"/>
        <v>45323</v>
      </c>
    </row>
    <row r="4553" spans="1:21" x14ac:dyDescent="0.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 spans="1:21" x14ac:dyDescent="0.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r="4555" spans="1:21" x14ac:dyDescent="0.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r="4556" spans="1:21" x14ac:dyDescent="0.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 spans="1:21" x14ac:dyDescent="0.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r="4558" spans="1:21" x14ac:dyDescent="0.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r="4559" spans="1:21" x14ac:dyDescent="0.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r="4560" spans="1:21" x14ac:dyDescent="0.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r="4561" spans="1:21" x14ac:dyDescent="0.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r="4562" spans="1:21" x14ac:dyDescent="0.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 spans="1:21" x14ac:dyDescent="0.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r="4564" spans="1:21" x14ac:dyDescent="0.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r="4565" spans="1:21" x14ac:dyDescent="0.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r="4566" spans="1:21" x14ac:dyDescent="0.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r="4567" spans="1:21" x14ac:dyDescent="0.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r="4568" spans="1:21" x14ac:dyDescent="0.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r="4569" spans="1:21" x14ac:dyDescent="0.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r="4570" spans="1:21" x14ac:dyDescent="0.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r="4571" spans="1:21" x14ac:dyDescent="0.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r="4572" spans="1:21" x14ac:dyDescent="0.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r="4573" spans="1:21" x14ac:dyDescent="0.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r="4574" spans="1:21" x14ac:dyDescent="0.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r="4575" spans="1:21" x14ac:dyDescent="0.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r="4576" spans="1:21" x14ac:dyDescent="0.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r="4577" spans="1:21" x14ac:dyDescent="0.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r="4578" spans="1:21" x14ac:dyDescent="0.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r="4579" spans="1:21" x14ac:dyDescent="0.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r="4580" spans="1:21" x14ac:dyDescent="0.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r="4581" spans="1:21" x14ac:dyDescent="0.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r="4582" spans="1:21" x14ac:dyDescent="0.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r="4583" spans="1:21" x14ac:dyDescent="0.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r="4584" spans="1:21" x14ac:dyDescent="0.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r="4585" spans="1:21" x14ac:dyDescent="0.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r="4586" spans="1:21" x14ac:dyDescent="0.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r="4587" spans="1:21" x14ac:dyDescent="0.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r="4588" spans="1:21" x14ac:dyDescent="0.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r="4589" spans="1:21" x14ac:dyDescent="0.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 spans="1:21" x14ac:dyDescent="0.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r="4591" spans="1:21" x14ac:dyDescent="0.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r="4592" spans="1:21" x14ac:dyDescent="0.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r="4593" spans="1:21" x14ac:dyDescent="0.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r="4594" spans="1:21" x14ac:dyDescent="0.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r="4595" spans="1:21" x14ac:dyDescent="0.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r="4596" spans="1:21" x14ac:dyDescent="0.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r="4597" spans="1:21" x14ac:dyDescent="0.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r="4598" spans="1:21" x14ac:dyDescent="0.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r="4599" spans="1:21" x14ac:dyDescent="0.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r="4600" spans="1:21" x14ac:dyDescent="0.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r="4601" spans="1:21" x14ac:dyDescent="0.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r="4602" spans="1:21" x14ac:dyDescent="0.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Anil</dc:creator>
  <cp:lastModifiedBy>Nithin Anil</cp:lastModifiedBy>
  <dcterms:created xsi:type="dcterms:W3CDTF">2026-08-20T15:54:12Z</dcterms:created>
  <dcterms:modified xsi:type="dcterms:W3CDTF">2026-08-20T15:56:17Z</dcterms:modified>
</cp:coreProperties>
</file>